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52.xml"/>
  <Override ContentType="application/vnd.openxmlformats-officedocument.drawingml.chart+xml" PartName="/xl/charts/chart18.xml"/>
  <Override ContentType="application/vnd.openxmlformats-officedocument.drawingml.chart+xml" PartName="/xl/charts/chart43.xml"/>
  <Override ContentType="application/vnd.openxmlformats-officedocument.drawingml.chart+xml" PartName="/xl/charts/chart44.xml"/>
  <Override ContentType="application/vnd.openxmlformats-officedocument.drawingml.chart+xml" PartName="/xl/charts/chart26.xml"/>
  <Override ContentType="application/vnd.openxmlformats-officedocument.drawingml.chart+xml" PartName="/xl/charts/chart78.xml"/>
  <Override ContentType="application/vnd.openxmlformats-officedocument.drawingml.chart+xml" PartName="/xl/charts/chart35.xml"/>
  <Override ContentType="application/vnd.openxmlformats-officedocument.drawingml.chart+xml" PartName="/xl/charts/chart61.xml"/>
  <Override ContentType="application/vnd.openxmlformats-officedocument.drawingml.chart+xml" PartName="/xl/charts/chart77.xml"/>
  <Override ContentType="application/vnd.openxmlformats-officedocument.drawingml.chart+xml" PartName="/xl/charts/chart34.xml"/>
  <Override ContentType="application/vnd.openxmlformats-officedocument.drawingml.chart+xml" PartName="/xl/charts/chart8.xml"/>
  <Override ContentType="application/vnd.openxmlformats-officedocument.drawingml.chart+xml" PartName="/xl/charts/chart69.xml"/>
  <Override ContentType="application/vnd.openxmlformats-officedocument.drawingml.chart+xml" PartName="/xl/charts/chart17.xml"/>
  <Override ContentType="application/vnd.openxmlformats-officedocument.drawingml.chart+xml" PartName="/xl/charts/chart42.xml"/>
  <Override ContentType="application/vnd.openxmlformats-officedocument.drawingml.chart+xml" PartName="/xl/charts/chart25.xml"/>
  <Override ContentType="application/vnd.openxmlformats-officedocument.drawingml.chart+xml" PartName="/xl/charts/chart68.xml"/>
  <Override ContentType="application/vnd.openxmlformats-officedocument.drawingml.chart+xml" PartName="/xl/charts/chart51.xml"/>
  <Override ContentType="application/vnd.openxmlformats-officedocument.drawingml.chart+xml" PartName="/xl/charts/chart60.xml"/>
  <Override ContentType="application/vnd.openxmlformats-officedocument.drawingml.chart+xml" PartName="/xl/charts/chart16.xml"/>
  <Override ContentType="application/vnd.openxmlformats-officedocument.drawingml.chart+xml" PartName="/xl/charts/chart59.xml"/>
  <Override ContentType="application/vnd.openxmlformats-officedocument.drawingml.chart+xml" PartName="/xl/charts/chart46.xml"/>
  <Override ContentType="application/vnd.openxmlformats-officedocument.drawingml.chart+xml" PartName="/xl/charts/chart29.xml"/>
  <Override ContentType="application/vnd.openxmlformats-officedocument.drawingml.chart+xml" PartName="/xl/charts/chart50.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33.xml"/>
  <Override ContentType="application/vnd.openxmlformats-officedocument.drawingml.chart+xml" PartName="/xl/charts/chart63.xml"/>
  <Override ContentType="application/vnd.openxmlformats-officedocument.drawingml.chart+xml" PartName="/xl/charts/chart76.xml"/>
  <Override ContentType="application/vnd.openxmlformats-officedocument.drawingml.chart+xml" PartName="/xl/charts/chart28.xml"/>
  <Override ContentType="application/vnd.openxmlformats-officedocument.drawingml.chart+xml" PartName="/xl/charts/chart58.xml"/>
  <Override ContentType="application/vnd.openxmlformats-officedocument.drawingml.chart+xml" PartName="/xl/charts/chart6.xml"/>
  <Override ContentType="application/vnd.openxmlformats-officedocument.drawingml.chart+xml" PartName="/xl/charts/chart45.xml"/>
  <Override ContentType="application/vnd.openxmlformats-officedocument.drawingml.chart+xml" PartName="/xl/charts/chart15.xml"/>
  <Override ContentType="application/vnd.openxmlformats-officedocument.drawingml.chart+xml" PartName="/xl/charts/chart80.xml"/>
  <Override ContentType="application/vnd.openxmlformats-officedocument.drawingml.chart+xml" PartName="/xl/charts/chart62.xml"/>
  <Override ContentType="application/vnd.openxmlformats-officedocument.drawingml.chart+xml" PartName="/xl/charts/chart32.xml"/>
  <Override ContentType="application/vnd.openxmlformats-officedocument.drawingml.chart+xml" PartName="/xl/charts/chart5.xml"/>
  <Override ContentType="application/vnd.openxmlformats-officedocument.drawingml.chart+xml" PartName="/xl/charts/chart75.xml"/>
  <Override ContentType="application/vnd.openxmlformats-officedocument.drawingml.chart+xml" PartName="/xl/charts/chart65.xml"/>
  <Override ContentType="application/vnd.openxmlformats-officedocument.drawingml.chart+xml" PartName="/xl/charts/chart57.xml"/>
  <Override ContentType="application/vnd.openxmlformats-officedocument.drawingml.chart+xml" PartName="/xl/charts/chart82.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3.xml"/>
  <Override ContentType="application/vnd.openxmlformats-officedocument.drawingml.chart+xml" PartName="/xl/charts/chart74.xml"/>
  <Override ContentType="application/vnd.openxmlformats-officedocument.drawingml.chart+xml" PartName="/xl/charts/chart31.xml"/>
  <Override ContentType="application/vnd.openxmlformats-officedocument.drawingml.chart+xml" PartName="/xl/charts/chart39.xml"/>
  <Override ContentType="application/vnd.openxmlformats-officedocument.drawingml.chart+xml" PartName="/xl/charts/chart48.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47.xml"/>
  <Override ContentType="application/vnd.openxmlformats-officedocument.drawingml.chart+xml" PartName="/xl/charts/chart72.xml"/>
  <Override ContentType="application/vnd.openxmlformats-officedocument.drawingml.chart+xml" PartName="/xl/charts/chart55.xml"/>
  <Override ContentType="application/vnd.openxmlformats-officedocument.drawingml.chart+xml" PartName="/xl/charts/chart56.xml"/>
  <Override ContentType="application/vnd.openxmlformats-officedocument.drawingml.chart+xml" PartName="/xl/charts/chart81.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64.xml"/>
  <Override ContentType="application/vnd.openxmlformats-officedocument.drawingml.chart+xml" PartName="/xl/charts/chart73.xml"/>
  <Override ContentType="application/vnd.openxmlformats-officedocument.drawingml.chart+xml" PartName="/xl/charts/chart3.xml"/>
  <Override ContentType="application/vnd.openxmlformats-officedocument.drawingml.chart+xml" PartName="/xl/charts/chart38.xml"/>
  <Override ContentType="application/vnd.openxmlformats-officedocument.drawingml.chart+xml" PartName="/xl/charts/chart41.xml"/>
  <Override ContentType="application/vnd.openxmlformats-officedocument.drawingml.chart+xml" PartName="/xl/charts/chart11.xml"/>
  <Override ContentType="application/vnd.openxmlformats-officedocument.drawingml.chart+xml" PartName="/xl/charts/chart84.xml"/>
  <Override ContentType="application/vnd.openxmlformats-officedocument.drawingml.chart+xml" PartName="/xl/charts/chart71.xml"/>
  <Override ContentType="application/vnd.openxmlformats-officedocument.drawingml.chart+xml" PartName="/xl/charts/chart54.xml"/>
  <Override ContentType="application/vnd.openxmlformats-officedocument.drawingml.chart+xml" PartName="/xl/charts/chart37.xml"/>
  <Override ContentType="application/vnd.openxmlformats-officedocument.drawingml.chart+xml" PartName="/xl/charts/chart67.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53.xml"/>
  <Override ContentType="application/vnd.openxmlformats-officedocument.drawingml.chart+xml" PartName="/xl/charts/chart10.xml"/>
  <Override ContentType="application/vnd.openxmlformats-officedocument.drawingml.chart+xml" PartName="/xl/charts/chart83.xml"/>
  <Override ContentType="application/vnd.openxmlformats-officedocument.drawingml.chart+xml" PartName="/xl/charts/chart66.xml"/>
  <Override ContentType="application/vnd.openxmlformats-officedocument.drawingml.chart+xml" PartName="/xl/charts/chart70.xml"/>
  <Override ContentType="application/vnd.openxmlformats-officedocument.drawingml.chart+xml" PartName="/xl/charts/chart40.xml"/>
  <Override ContentType="application/vnd.openxmlformats-officedocument.drawingml.chart+xml" PartName="/xl/charts/chart49.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79.xml"/>
  <Override ContentType="application/vnd.openxmlformats-officedocument.drawingml.chart+xml" PartName="/xl/charts/chart23.xml"/>
  <Override ContentType="application/vnd.openxmlformats-officedocument.drawingml.chart+xml" PartName="/xl/charts/chart3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 Overview" sheetId="1" r:id="rId4"/>
    <sheet state="visible" name="Stats History" sheetId="2" r:id="rId5"/>
    <sheet state="hidden" name="Status_Overrides" sheetId="3" r:id="rId6"/>
    <sheet state="visible" name="Team_Scripts" sheetId="4" r:id="rId7"/>
    <sheet state="hidden" name="System_Notifications" sheetId="5" r:id="rId8"/>
    <sheet state="visible" name="Raw Schedule" sheetId="6" r:id="rId9"/>
    <sheet state="hidden" name="DB_Volume" sheetId="7" r:id="rId10"/>
    <sheet state="hidden" name="DB_WeekStats" sheetId="8" r:id="rId11"/>
    <sheet state="visible" name="Sunday" sheetId="9" r:id="rId12"/>
    <sheet state="hidden" name="DB_Templates" sheetId="10" r:id="rId13"/>
    <sheet state="hidden" name="SundayBin" sheetId="11" r:id="rId14"/>
    <sheet state="hidden" name="MondayBin" sheetId="12" r:id="rId15"/>
    <sheet state="hidden" name="TuesdayBin" sheetId="13" r:id="rId16"/>
    <sheet state="hidden" name="WednesdayBin" sheetId="14" r:id="rId17"/>
    <sheet state="hidden" name="ThursdayBin" sheetId="15" r:id="rId18"/>
    <sheet state="hidden" name="FridayBin" sheetId="16" r:id="rId19"/>
    <sheet state="hidden" name="SaturdayBin" sheetId="17" r:id="rId20"/>
    <sheet state="visible" name="Historical Staffing Data" sheetId="18" r:id="rId21"/>
    <sheet state="visible" name="GoogleChat Templates" sheetId="19" r:id="rId22"/>
    <sheet state="hidden" name="CoverageReport" sheetId="20" r:id="rId23"/>
    <sheet state="hidden" name="IEX Coding Compiled" sheetId="21" r:id="rId24"/>
    <sheet state="hidden" name="IEXCODINGDATA" sheetId="22" r:id="rId25"/>
    <sheet state="hidden" name="OriginalIDP" sheetId="23" r:id="rId26"/>
    <sheet state="hidden" name="ArchiveIDP1" sheetId="24" r:id="rId27"/>
    <sheet state="hidden" name="ArchiveIDP2" sheetId="25" r:id="rId28"/>
    <sheet state="hidden" name="OriginalOT" sheetId="26" r:id="rId29"/>
    <sheet state="hidden" name="ArchiveOT1" sheetId="27" r:id="rId30"/>
    <sheet state="hidden" name="ArchiveOT2" sheetId="28" r:id="rId31"/>
    <sheet state="hidden" name="ArchiveIDP3" sheetId="29" r:id="rId32"/>
  </sheets>
  <definedNames>
    <definedName name="SundayChatNight">Sunday!$B$240:$J$748</definedName>
  </definedNames>
  <calcPr/>
</workbook>
</file>

<file path=xl/sharedStrings.xml><?xml version="1.0" encoding="utf-8"?>
<sst xmlns="http://schemas.openxmlformats.org/spreadsheetml/2006/main" count="4940" uniqueCount="716">
  <si>
    <t>MRC Operation Logbook</t>
  </si>
  <si>
    <t>Week Starting:</t>
  </si>
  <si>
    <t xml:space="preserve"> Versions of IDP</t>
  </si>
  <si>
    <t>Versions of OT Tracker</t>
  </si>
  <si>
    <t>Maintenance / Critical Flag</t>
  </si>
  <si>
    <t>Sunday</t>
  </si>
  <si>
    <t>Monday</t>
  </si>
  <si>
    <t>Tuesday</t>
  </si>
  <si>
    <t>Wednesday</t>
  </si>
  <si>
    <t>Thursday</t>
  </si>
  <si>
    <t>Friday</t>
  </si>
  <si>
    <t>Saturday</t>
  </si>
  <si>
    <t>IDP Refresh Date</t>
  </si>
  <si>
    <t>OT Refresh Date</t>
  </si>
  <si>
    <t>Night Shift</t>
  </si>
  <si>
    <t>IDP Archive Date 1</t>
  </si>
  <si>
    <t>OT Archive Date 1</t>
  </si>
  <si>
    <t>Day Shift</t>
  </si>
  <si>
    <t>IDP Archive Date 2</t>
  </si>
  <si>
    <t>OT Archive Date 2</t>
  </si>
  <si>
    <t>Evening Shift</t>
  </si>
  <si>
    <t>Week Overview</t>
  </si>
  <si>
    <t>IDP Weekly</t>
  </si>
  <si>
    <t>Date</t>
  </si>
  <si>
    <t>Requirement</t>
  </si>
  <si>
    <t>Open</t>
  </si>
  <si>
    <t>Difference</t>
  </si>
  <si>
    <t>Total</t>
  </si>
  <si>
    <t>Night Shift  Week</t>
  </si>
  <si>
    <t xml:space="preserve">Day Shift Week </t>
  </si>
  <si>
    <t>Evening Shift Week</t>
  </si>
  <si>
    <t>Weekly Analysis</t>
  </si>
  <si>
    <t>Compiled Coverage Average</t>
  </si>
  <si>
    <t>Offline Tasks, Absences &amp; Furlough</t>
  </si>
  <si>
    <t>IEX Coding Compiled (On Week Completion)</t>
  </si>
  <si>
    <t>Weekday</t>
  </si>
  <si>
    <t>Project (hrs)</t>
  </si>
  <si>
    <t>Furlough(hrs)</t>
  </si>
  <si>
    <t>Absences    Night Shift</t>
  </si>
  <si>
    <t>Absences      Day Shift</t>
  </si>
  <si>
    <t>Absences Evening Shift</t>
  </si>
  <si>
    <t>Type And Code</t>
  </si>
  <si>
    <t>Hours</t>
  </si>
  <si>
    <t>ACSU Company Solicited Time Off</t>
  </si>
  <si>
    <t>CE-HUDDLE</t>
  </si>
  <si>
    <t>DEV Development</t>
  </si>
  <si>
    <t>ONE Meeting: One on One</t>
  </si>
  <si>
    <t>SBYS SidexSide Coaching</t>
  </si>
  <si>
    <t>READ</t>
  </si>
  <si>
    <t>LFQI On Loan, OffQ, OPEX</t>
  </si>
  <si>
    <t>WOFQT Team Lead Ofq Work</t>
  </si>
  <si>
    <t>TRN1 OffQ - eLearnings</t>
  </si>
  <si>
    <t>Alarms Data (On Week Completion)</t>
  </si>
  <si>
    <t>Calls Data (On Week Completion)</t>
  </si>
  <si>
    <t>Coaching + Offtasks Total</t>
  </si>
  <si>
    <t>Misc.</t>
  </si>
  <si>
    <t>Alarms Offered</t>
  </si>
  <si>
    <t>Prev. A.Offered</t>
  </si>
  <si>
    <t>WoW Off. Dif.</t>
  </si>
  <si>
    <t>Calls Offered</t>
  </si>
  <si>
    <t>Prev. C.Offered</t>
  </si>
  <si>
    <t>CLASSROOM</t>
  </si>
  <si>
    <t>Alarms Forecast</t>
  </si>
  <si>
    <t>Prev A. Forecast</t>
  </si>
  <si>
    <t>WoW For. Dif.</t>
  </si>
  <si>
    <t>Calls Forecast</t>
  </si>
  <si>
    <t>Prev C Forecast</t>
  </si>
  <si>
    <t>MEET Dir / Roadshows</t>
  </si>
  <si>
    <t>Alarms Dif %</t>
  </si>
  <si>
    <t>Prev A. Dif. %</t>
  </si>
  <si>
    <t>WoW A. Dif %</t>
  </si>
  <si>
    <t>Calls Dif %</t>
  </si>
  <si>
    <t>Prev C. Dif. %</t>
  </si>
  <si>
    <t>WoW C. Dif %</t>
  </si>
  <si>
    <t>AUTH Authorized time off</t>
  </si>
  <si>
    <t>Volume vs Forecast</t>
  </si>
  <si>
    <t>Weekday Offered vs Forecasted</t>
  </si>
  <si>
    <t>Alarms Frcst</t>
  </si>
  <si>
    <t>% Difference</t>
  </si>
  <si>
    <t>Average</t>
  </si>
  <si>
    <t>Lifesafety LAWs Weekly Distribution ( &gt; 61s)</t>
  </si>
  <si>
    <t>Burglary LAWs Weekly Distribution ( &gt; 320s)</t>
  </si>
  <si>
    <t>Sunday Overview</t>
  </si>
  <si>
    <t>Time</t>
  </si>
  <si>
    <t>Overtime Taken</t>
  </si>
  <si>
    <t>Overtime Avail.</t>
  </si>
  <si>
    <t>Monday Overview</t>
  </si>
  <si>
    <t>Tuesday Overview</t>
  </si>
  <si>
    <t>Wednesday Overview</t>
  </si>
  <si>
    <t>Thursday Overview</t>
  </si>
  <si>
    <t>Friday Overview</t>
  </si>
  <si>
    <t>Saturday Overview</t>
  </si>
  <si>
    <t>Timestamp</t>
  </si>
  <si>
    <t>SVL</t>
  </si>
  <si>
    <t>ACK</t>
  </si>
  <si>
    <t>Agent Name</t>
  </si>
  <si>
    <t>Role</t>
  </si>
  <si>
    <t>Absent Type</t>
  </si>
  <si>
    <t>DateStr</t>
  </si>
  <si>
    <t>Lawrence Wong</t>
  </si>
  <si>
    <t>SAFE</t>
  </si>
  <si>
    <t>Myriam Ouchchane</t>
  </si>
  <si>
    <t>Jessica Popovic</t>
  </si>
  <si>
    <t>Manpreet Kaur</t>
  </si>
  <si>
    <t>Mohamed El Ghanjawi</t>
  </si>
  <si>
    <t>ICL</t>
  </si>
  <si>
    <t>Oussama Ouahbi</t>
  </si>
  <si>
    <t>Abdelmalek Aboul-Hilal</t>
  </si>
  <si>
    <t>Hicham Boutzila</t>
  </si>
  <si>
    <t>Carl Carrel Gatore</t>
  </si>
  <si>
    <t>Ismail Balla</t>
  </si>
  <si>
    <t>Active</t>
  </si>
  <si>
    <t>Ilham Elfarik</t>
  </si>
  <si>
    <t>Vida Rennie</t>
  </si>
  <si>
    <t>SICK</t>
  </si>
  <si>
    <t>Title</t>
  </si>
  <si>
    <t>Script Body</t>
  </si>
  <si>
    <t>Category</t>
  </si>
  <si>
    <t>Long Call Check</t>
  </si>
  <si>
    <t>Hi, I noticed you've been on this call for 15+ mins. Do you need supervisor assistance?</t>
  </si>
  <si>
    <t>Agent Check</t>
  </si>
  <si>
    <t>Late from Break</t>
  </si>
  <si>
    <t>Hi, checking in—you're showing as away past your break time. Everything good?</t>
  </si>
  <si>
    <t>ACW Nudge</t>
  </si>
  <si>
    <t>Hi, quick check-in on your ACW status. Need any help?</t>
  </si>
  <si>
    <t>Increased BURG alarms</t>
  </si>
  <si>
    <t>Hi / Salut @all agents working on outbound☺️
We're seeing an increase in BURG alarms, when you have a moment can you let me know if there are any specific or unusual causes for those alarms please?
Nous constatons maintenant une augmentation des alarmes de CAMBRIOLAGE, lorsque vous avez un moment, pouvez-vous me faire savoir s'il existe des causes spécifiques ou inhabituelles pour ces alarmes svp?</t>
  </si>
  <si>
    <t>Increased INBOUND alarms</t>
  </si>
  <si>
    <t>Hi / Salut INBOUND agents
We've been seeing an increase of inbound call for the past 60 minutes, when you have a moment can you let me know if there are any pattern, specific or unusual causes for the alarms that you've been getting please?
If you've noticed more of the following, you can just react with:
For tech calls use  🪛
for Weather use  🌬️
Client mistake or recent arm / close alarms with a 🤦
Related to internet or IC-COMM with a 🛜
No clear reason with a 🦄
Nous avons constaté une augmentation des appels entrant au cours des 60 dernières minutes, lorsque vous avez un moment, pouvez-vous me faire savoir s'il existe des causes spécifiques ou inhabituelles pour les alarmes que vous recevez svp?
Si vous avez remarqués plus d'alarmes reliés à ceux-ci, svp répondez avec le émoji qui le représente:
Relié a la température avec un 🌬️
Erreur client avec un 🤦
Relié à un IC-COMM ou problème internet avec un 🛜
Sans raison spécifique avec un 🦄
Merci encore de votre excellent travail 🙂</t>
  </si>
  <si>
    <t>Friendly Reminder // Rappel Amicale (Power failure)</t>
  </si>
  <si>
    <t>Due to the numerous power outages, if you contact customers regarding this situation, I recommend:
Propose, with their agreement, to temporarily put on test the management of power outage-related alarm signals: 4-COMM, 5-SUPF, 7-TRB, 7-TRCF, 8-TPWR, 9-BATT.
Set a specific duration for this measure with the customer.
This will prevent additional work for us. 
Thank you 😊
_______________________________________________________________________________
En raison des nombreuses pannes de courant, si vous contactez des clients à ce sujet, je recommande de :
Proposer, avec leur accord, de temporairement mettre en test les signaux liés aux pannes : 4-COMM, 5-SUPF, 7-TRB, 7-TRCF, 8-TPWR, 9-BATT.
Fixer une durée précise pour cette mesure avec le client.
Cela nous évitera du travail supplémentaire.
Merci 😊</t>
  </si>
  <si>
    <t>WINTER strategy</t>
  </si>
  <si>
    <t>🎄 STAFFING 🎄 
_____ our staffing conditions are _____
On-shore:  Planned /  Unplanned absences
Off-shore: 0 Planned / 0 Unplanned absence
❄️ WEATHER ❄️
There is no scheduled maintenance for today — smooth sleigh rides ahead.
🎁 FOCUS 🎁
🔥LS ULC: We will have  agent 
📠 ICL: We will rely on  offshore agents to run the ICL.
🛟 Life Safety: We will assign  LS agents offshore
🛡️ SAFE: We will assign  agents who will be set to FIRE ULC ALARM only.</t>
  </si>
  <si>
    <t>Strategy</t>
  </si>
  <si>
    <t>Outbound High volume</t>
  </si>
  <si>
    <t xml:space="preserve">Hi / Salut @all OUTBOUND agents
We've been seeing an increase in Burglary Alarms (BA) for the past 60 minutes, when you have a moment can you let me know if there are any pattern, specific or unusual causes for the alarms that you've been getting please?
If you've noticed more of the following, please respond with the following emoji:
If related to wind, respond with🍃
If related to rain or snow, respond with ❄️
If related to a customer mistake, please respond with🎅
Related to internet or IC-COMM with a 🛜
No clear reason with a 🤷🏼‍♂️
Thanks as always for your hard work 🙂
Nous avons constaté une augmentation des alarmes D'intrustions (BA) au cours des 60 dernières minutes, lorsque vous avez un moment, pouvez-vous me faire savoir s'il existe des causes spécifiques ou inhabituelles pour les alarmes que vous recevez svp?
Si vous avez remarqués plus d'alarmes reliés à ceux-ci, svp répondez avec le émoji qui le représente:
Relié au vent, répondez avec un 🍃
Relié à la neige ou pluie avec un ❄️
Erreur client avec un🎅
Relié à un IC-COMM ou problème internet avec un 🛜
Sans raison spécifique avec un 🤷🏼‍♂️
Merci encore de votre excellent travail 🙂
</t>
  </si>
  <si>
    <t>General</t>
  </si>
  <si>
    <t>ID</t>
  </si>
  <si>
    <t>Message</t>
  </si>
  <si>
    <t>Status</t>
  </si>
  <si>
    <t>AgentName</t>
  </si>
  <si>
    <t>Code Emily Ratz as SAFE in IEX</t>
  </si>
  <si>
    <t>DONE</t>
  </si>
  <si>
    <t>Emily Ratz</t>
  </si>
  <si>
    <t>Code Carl Carrel Gatore as SAFE in IEX</t>
  </si>
  <si>
    <t>Code Sheila Kenol as SAFE in IEX</t>
  </si>
  <si>
    <t>Sheila Kenol</t>
  </si>
  <si>
    <t>Code Lawrence Wong as SAFE in IEX</t>
  </si>
  <si>
    <t>Code Hajar Akherraz as SAFE in IEX</t>
  </si>
  <si>
    <t>Hajar Akherraz</t>
  </si>
  <si>
    <t>Code Hajar Akherraz as Active in IEX</t>
  </si>
  <si>
    <t>Code Myriam Ouchchane as SAFE in IEX</t>
  </si>
  <si>
    <t>Code Andre Masiero as SAFE in IEX</t>
  </si>
  <si>
    <t>Andre Masiero</t>
  </si>
  <si>
    <t>Code Abdelmalek Aboul-Hilal as ICL in IEX</t>
  </si>
  <si>
    <t>Code Imad Alati as Breaks Modified in IEX</t>
  </si>
  <si>
    <t>Imad Alati</t>
  </si>
  <si>
    <t>Code Mohamed El Marjini as Breaks Modified in IEX</t>
  </si>
  <si>
    <t>Mohamed El Marjini</t>
  </si>
  <si>
    <t>Code Ndiakhate Diaw as Breaks Modified in IEX</t>
  </si>
  <si>
    <t>Ndiakhate Diaw</t>
  </si>
  <si>
    <t>Code Mamadou Ndiaye as Breaks Modified in IEX</t>
  </si>
  <si>
    <t>Mamadou Ndiaye</t>
  </si>
  <si>
    <t>Code Diego Armando Carvajal Yiptong as SICK in IEX</t>
  </si>
  <si>
    <t>Diego Armando Carvajal Yiptong</t>
  </si>
  <si>
    <t>Code Diego Armando Carvajal Yiptong as Active in IEX</t>
  </si>
  <si>
    <t>Shift Start</t>
  </si>
  <si>
    <t>Shift End</t>
  </si>
  <si>
    <t>Shift Type</t>
  </si>
  <si>
    <t>Region</t>
  </si>
  <si>
    <t>Breaks JSON</t>
  </si>
  <si>
    <t>AbsentType</t>
  </si>
  <si>
    <t>StartEpoch</t>
  </si>
  <si>
    <t>EndEpoch</t>
  </si>
  <si>
    <t>Hamza Aazzaz</t>
  </si>
  <si>
    <t>Off</t>
  </si>
  <si>
    <t>Onshore</t>
  </si>
  <si>
    <t>[]</t>
  </si>
  <si>
    <t>Mohammed Abouda</t>
  </si>
  <si>
    <t>Day</t>
  </si>
  <si>
    <t>[{"type":"Break","start":"8:20 AM","end":"8:30 AM"},{"type":"Break","start":"10:50 AM","end":"11:00 AM"},{"type":"Lunch","start":"1:00 PM","end":"1:30 PM"},{"type":"Break","start":"3:20 PM","end":"3:30 PM"}]</t>
  </si>
  <si>
    <t>Evening</t>
  </si>
  <si>
    <t>Offshore</t>
  </si>
  <si>
    <t>[{"type":"Break","start":"2:00 AM","end":"2:15 AM"},{"type":"Lunch","start":"4:00 AM","end":"5:00 AM"},{"type":"Break","start":"6:45 AM","end":"7:00 AM"}]</t>
  </si>
  <si>
    <t>[{"type":"Break","start":"2:00 AM","end":"2:15 AM"},{"type":"Lunch","start":"4:00 AM","end":"5:00 AM"},{"type":"Break","start":"6:30 AM","end":"6:45 AM"}]</t>
  </si>
  <si>
    <t>Salah-eddine Adib</t>
  </si>
  <si>
    <t>[{"type":"Lunch","start":"1:00 AM","end":"2:00 AM"}]</t>
  </si>
  <si>
    <t>NCNS</t>
  </si>
  <si>
    <t>[{"type":"Break","start":"11:00 PM","end":"11:15 PM"},{"type":"Lunch","start":"1:00 AM","end":"2:00 AM"},{"type":"Break","start":"3:30 AM","end":"3:45 AM"}]</t>
  </si>
  <si>
    <t>Othmane Ahmar Lahya</t>
  </si>
  <si>
    <t>[{"type":"Break","start":"6:00 PM","end":"6:15 PM"},{"type":"Lunch","start":"7:45 PM","end":"8:45 PM"},{"type":"Break","start":"10:30 PM","end":"10:45 PM"}]</t>
  </si>
  <si>
    <t>Nabil Aidoud</t>
  </si>
  <si>
    <t>[{"type":"Break","start":"10:50 AM","end":"11:00 AM"},{"type":"Break","start":"12:30 PM","end":"12:40 PM"},{"type":"Break","start":"4:55 PM","end":"5:05 PM"}]</t>
  </si>
  <si>
    <t>Kawtar Ajdaa</t>
  </si>
  <si>
    <t>[{"type":"Break","start":"8:15 PM","end":"8:30 PM"},{"type":"Lunch","start":"10:00 PM","end":"11:00 PM"},{"type":"Break","start":"12:45 AM","end":"1:00 AM"}]</t>
  </si>
  <si>
    <t>[{"type":"Break","start":"8:00 PM","end":"8:15 PM"},{"type":"Lunch","start":"9:45 PM","end":"10:45 PM"},{"type":"Break","start":"12:45 AM","end":"1:00 AM"}]</t>
  </si>
  <si>
    <t>[{"type":"Break","start":"11:30 PM","end":"11:45 PM"},{"type":"Lunch","start":"2:00 AM","end":"2:30 AM"},{"type":"Break","start":"4:15 AM","end":"4:30 AM"}]</t>
  </si>
  <si>
    <t>Marouane Anniba</t>
  </si>
  <si>
    <t>[{"type":"Break","start":"10:45 AM","end":"11:00 AM"},{"type":"Lunch","start":"12:30 PM","end":"1:00 PM"},{"type":"Break","start":"3:15 PM","end":"3:30 PM"}]</t>
  </si>
  <si>
    <t>TRAINING</t>
  </si>
  <si>
    <t>Mohamed Anounou</t>
  </si>
  <si>
    <t>[{"type":"Break","start":"10:30 AM","end":"10:45 AM"},{"type":"Lunch","start":"12:30 PM","end":"1:30 PM"},{"type":"Break","start":"3:00 PM","end":"3:15 PM"}]</t>
  </si>
  <si>
    <t>[{"type":"Break","start":"10:45 AM","end":"11:00 AM"},{"type":"Lunch","start":"12:15 PM","end":"1:15 PM"},{"type":"Break","start":"3:00 PM","end":"3:15 PM"}]</t>
  </si>
  <si>
    <t>Lester Aquilario</t>
  </si>
  <si>
    <t>[{"type":"Break","start":"12:15 PM","end":"12:30 PM"},{"type":"Lunch","start":"3:00 PM","end":"3:30 PM"},{"type":"Break","start":"5:30 PM","end":"5:45 PM"},{"type":"Break","start":"1:00 PM","end":"1:15 PM"},{"type":"Lunch","start":"3:00 PM","end":"3:30 PM"},{"type":"Break","start":"5:30 PM","end":"5:45 PM"}]</t>
  </si>
  <si>
    <t>Dominic Audet</t>
  </si>
  <si>
    <t>[{"type":"Break","start":"7:30 PM","end":"7:45 PM"},{"type":"Break","start":"12:00 AM","end":"12:15 AM"}]</t>
  </si>
  <si>
    <t>Adrien Auger</t>
  </si>
  <si>
    <t>[{"type":"Break","start":"7:45 PM","end":"7:55 PM"},{"type":"Break","start":"9:45 PM","end":"9:55 PM"},{"type":"Lunch","start":"11:45 PM","end":"12:15 AM"},{"type":"Break","start":"2:20 AM","end":"2:30 AM"}]</t>
  </si>
  <si>
    <t>Jean-Gabriel Baisi</t>
  </si>
  <si>
    <t>[{"type":"Break","start":"11:30 AM","end":"11:40 AM"},{"type":"Break","start":"1:30 PM","end":"1:40 PM"},{"type":"Lunch","start":"3:15 PM","end":"3:45 PM"},{"type":"Break","start":"5:25 PM","end":"5:35 PM"}]</t>
  </si>
  <si>
    <t>[{"type":"Break","start":"5:15 PM","end":"5:30 PM"},{"type":"Lunch","start":"7:15 PM","end":"8:15 PM"},{"type":"Break","start":"9:45 PM","end":"10:00 PM"}]</t>
  </si>
  <si>
    <t>Soufiane Bari</t>
  </si>
  <si>
    <t>[{"type":"Break","start":"1:45 AM","end":"2:00 AM"},{"type":"Lunch","start":"3:30 AM","end":"4:30 AM"},{"type":"Break","start":"6:30 AM","end":"6:45 AM"}]</t>
  </si>
  <si>
    <t>Anass Barrodi</t>
  </si>
  <si>
    <t>[{"type":"Break","start":"7:00 PM","end":"7:15 PM"},{"type":"Lunch","start":"9:15 PM","end":"10:15 PM"},{"type":"Break","start":"12:00 AM","end":"12:15 AM"}]</t>
  </si>
  <si>
    <t>Mohamed Behate</t>
  </si>
  <si>
    <t>[{"type":"Break","start":"12:40 PM","end":"12:55 PM"},{"type":"Lunch","start":"2:45 PM","end":"3:45 PM"},{"type":"Break","start":"5:15 PM","end":"5:30 PM"}]</t>
  </si>
  <si>
    <t>Safae Benmouna</t>
  </si>
  <si>
    <t>[{"type":"Break","start":"6:30 PM","end":"6:45 PM"},{"type":"Lunch","start":"8:15 PM","end":"9:15 PM"},{"type":"Break","start":"11:00 PM","end":"11:15 PM"}]</t>
  </si>
  <si>
    <t>Mohammed Bennani</t>
  </si>
  <si>
    <t>[{"type":"Lunch","start":"5:00 AM","end":"6:00 AM"},{"type":"Break","start":"8:00 AM","end":"8:15 AM"}]</t>
  </si>
  <si>
    <t>[{"type":"Break","start":"2:45 AM","end":"3:00 AM"},{"type":"Lunch","start":"5:00 AM","end":"6:00 AM"},{"type":"Break","start":"8:15 AM","end":"8:30 AM"}]</t>
  </si>
  <si>
    <t>France Bercier</t>
  </si>
  <si>
    <t>[{"type":"Break","start":"10:10 AM","end":"10:20 AM"},{"type":"Break","start":"12:10 PM","end":"12:20 PM"},{"type":"Break","start":"4:25 PM","end":"4:35 PM"}]</t>
  </si>
  <si>
    <t>Valerie Bjorn</t>
  </si>
  <si>
    <t>[{"type":"Break","start":"9:00 PM","end":"9:15 PM"}]</t>
  </si>
  <si>
    <t>[{"type":"Lunch","start":"11:00 PM","end":"11:30 PM"},{"type":"Break","start":"2:00 AM","end":"2:15 AM"}]</t>
  </si>
  <si>
    <t>Ronadell Borromeo</t>
  </si>
  <si>
    <t>[{"type":"Break","start":"10:30 AM","end":"10:45 AM"},{"type":"Break","start":"2:45 PM","end":"3:00 PM"}]</t>
  </si>
  <si>
    <t>Abdelmawla Bouamer</t>
  </si>
  <si>
    <t>[{"type":"Break","start":"6:00 AM","end":"6:15 AM"},{"type":"Lunch","start":"7:45 AM","end":"8:45 AM"},{"type":"Break","start":"10:30 AM","end":"10:45 AM"}]</t>
  </si>
  <si>
    <t>Mehdi Boulaziz</t>
  </si>
  <si>
    <t>[{"type":"Break","start":"12:15 PM","end":"12:30 PM"},{"type":"Lunch","start":"2:00 PM","end":"3:00 PM"},{"type":"Break","start":"4:30 PM","end":"4:45 PM"}]</t>
  </si>
  <si>
    <t>[{"type":"Break","start":"12:00 PM","end":"12:15 PM"},{"type":"Lunch","start":"2:00 PM","end":"3:00 PM"},{"type":"Break","start":"4:30 PM","end":"4:45 PM"}]</t>
  </si>
  <si>
    <t>Youssef Bourijal</t>
  </si>
  <si>
    <t>[{"type":"Break","start":"3:15 PM","end":"3:30 PM"},{"type":"Lunch","start":"5:15 PM","end":"6:15 PM"},{"type":"Break","start":"7:45 PM","end":"8:00 PM"}]</t>
  </si>
  <si>
    <t>[{"type":"Break","start":"1:15 AM","end":"1:30 AM"},{"type":"Lunch","start":"3:00 AM","end":"4:00 AM"},{"type":"Break","start":"5:30 AM","end":"5:45 AM"}]</t>
  </si>
  <si>
    <t>Stevenson Calanza</t>
  </si>
  <si>
    <t>[{"type":"Break","start":"12:00 PM","end":"12:10 PM"},{"type":"Break","start":"2:00 PM","end":"2:10 PM"},{"type":"Lunch","start":"4:00 PM","end":"4:30 PM"},{"type":"Break","start":"6:45 PM","end":"6:55 PM"}]</t>
  </si>
  <si>
    <t>[{"type":"Break","start":"9:30 AM","end":"9:45 AM"},{"type":"Break","start":"1:30 PM","end":"1:45 PM"}]</t>
  </si>
  <si>
    <t>Deyanira Cerdas Calvo</t>
  </si>
  <si>
    <t>Chaimae Ech Chafy</t>
  </si>
  <si>
    <t>[{"type":"Break","start":"11:00 AM","end":"11:15 AM"},{"type":"Lunch","start":"12:30 PM","end":"1:30 PM"},{"type":"Break","start":"3:15 PM","end":"3:30 PM"}]</t>
  </si>
  <si>
    <t>Chinda Chan</t>
  </si>
  <si>
    <t>[{"type":"Break","start":"3:20 AM","end":"3:30 AM"},{"type":"Break","start":"5:20 AM","end":"5:30 AM"},{"type":"Lunch","start":"7:30 AM","end":"8:00 AM"},{"type":"Break","start":"9:45 AM","end":"9:55 AM"}]</t>
  </si>
  <si>
    <t>Ilyass Chawki</t>
  </si>
  <si>
    <t>Jagpreet Cheema</t>
  </si>
  <si>
    <t>William Chenard</t>
  </si>
  <si>
    <t>[{"type":"Break","start":"7:45 AM","end":"8:00 AM"},{"type":"Break","start":"12:30 PM","end":"12:45 PM"}]</t>
  </si>
  <si>
    <t>Hakim Chibane</t>
  </si>
  <si>
    <t>[{"type":"Break","start":"4:30 PM","end":"4:45 PM"},{"type":"Lunch","start":"6:30 PM","end":"7:00 PM"},{"type":"Break","start":"9:00 PM","end":"9:15 PM"}]</t>
  </si>
  <si>
    <t>[{"type":"Break","start":"11:30 AM","end":"11:45 AM"},{"type":"Lunch","start":"1:15 PM","end":"1:45 PM"},{"type":"Break","start":"3:15 PM","end":"3:30 PM"}]</t>
  </si>
  <si>
    <t>Francesca Constant</t>
  </si>
  <si>
    <t>[{"type":"Break","start":"7:45 AM","end":"8:00 AM"},{"type":"Break","start":"12:15 PM","end":"12:30 PM"}]</t>
  </si>
  <si>
    <t>Senami Patrick Dansou</t>
  </si>
  <si>
    <t>Wildile Dazulme</t>
  </si>
  <si>
    <t>[{"type":"Break","start":"12:00 AM","end":"12:15 AM"},{"type":"Lunch","start":"2:30 AM","end":"3:00 AM"},{"type":"Break","start":"4:45 AM","end":"5:00 AM"}]</t>
  </si>
  <si>
    <t>[{"type":"Break","start":"12:00 AM","end":"12:15 AM"},{"type":"Lunch","start":"2:00 AM","end":"2:30 AM"}]</t>
  </si>
  <si>
    <t>Roxanne Denis</t>
  </si>
  <si>
    <t>[{"type":"Break","start":"1:30 AM","end":"1:45 AM"},{"type":"Lunch","start":"3:15 AM","end":"3:45 AM"}]</t>
  </si>
  <si>
    <t>Lucie Desjardins</t>
  </si>
  <si>
    <t>[{"type":"Break","start":"7:30 AM","end":"7:45 AM"},{"type":"Break","start":"11:15 AM","end":"11:30 AM"}]</t>
  </si>
  <si>
    <t>Donato Di Tullio</t>
  </si>
  <si>
    <t>[{"type":"Break","start":"4:45 PM","end":"5:00 PM"},{"type":"Lunch","start":"7:00 PM","end":"7:30 PM"},{"type":"Break","start":"9:30 PM","end":"9:45 PM"}]</t>
  </si>
  <si>
    <t>VACATION</t>
  </si>
  <si>
    <t>[{"type":"Break","start":"7:45 PM","end":"8:00 PM"},{"type":"Lunch","start":"9:30 PM","end":"10:30 PM"},{"type":"Break","start":"12:30 AM","end":"12:45 AM"}]</t>
  </si>
  <si>
    <t>Rejeanne Doiron</t>
  </si>
  <si>
    <t>Abdoulaye Drame</t>
  </si>
  <si>
    <t>[{"type":"Break","start":"6:15 PM","end":"6:25 PM"},{"type":"Break","start":"8:15 PM","end":"8:25 PM"},{"type":"Lunch","start":"10:15 PM","end":"10:45 PM"},{"type":"Break","start":"12:25 AM","end":"12:35 AM"}]</t>
  </si>
  <si>
    <t>Joanie Dupuis</t>
  </si>
  <si>
    <t>[{"type":"Break","start":"3:00 AM","end":"3:15 AM"},{"type":"Lunch","start":"5:25 AM","end":"6:25 AM"},{"type":"Break","start":"7:45 AM","end":"8:00 AM"}]</t>
  </si>
  <si>
    <t>Hamza El Hafsi</t>
  </si>
  <si>
    <t>Mohamed Amine El Khattabi</t>
  </si>
  <si>
    <t>[{"type":"Break","start":"7:00 AM","end":"7:15 AM"},{"type":"Lunch","start":"8:45 AM","end":"9:45 AM"},{"type":"Break","start":"11:45 AM","end":"12:00 PM"}]</t>
  </si>
  <si>
    <t>Walid El Mazghi</t>
  </si>
  <si>
    <t>Rayyan El Mehdi</t>
  </si>
  <si>
    <t>[{"type":"Lunch","start":"9:45 PM","end":"10:45 PM"}]</t>
  </si>
  <si>
    <t>[{"type":"Break","start":"6:45 PM","end":"7:00 PM"},{"type":"Lunch","start":"8:30 PM","end":"9:30 PM"},{"type":"Break","start":"11:15 PM","end":"11:30 PM"}]</t>
  </si>
  <si>
    <t>Nabil El Morsy</t>
  </si>
  <si>
    <t>[{"type":"Break","start":"7:15 PM","end":"7:30 PM"},{"type":"Lunch","start":"9:00 PM","end":"10:00 PM"},{"type":"Break","start":"11:45 PM","end":"12:00 AM"}]</t>
  </si>
  <si>
    <t>Youssef Elilali</t>
  </si>
  <si>
    <t>[{"type":"Break","start":"7:45 AM","end":"8:00 AM"},{"type":"Lunch","start":"9:30 AM","end":"10:30 AM"},{"type":"Break","start":"12:15 PM","end":"12:30 PM"}]</t>
  </si>
  <si>
    <t>Othmane Ellaky</t>
  </si>
  <si>
    <t>Souleymen Fakhfakh</t>
  </si>
  <si>
    <t>[{"type":"Break","start":"6:00 PM","end":"6:15 PM"},{"type":"Lunch","start":"8:00 PM","end":"8:30 PM"},{"type":"Break","start":"11:00 PM","end":"11:15 PM"}]</t>
  </si>
  <si>
    <t>Shawn Flanagan-Fortin</t>
  </si>
  <si>
    <t>Gamelyn Gabriel</t>
  </si>
  <si>
    <t>[{"type":"Break","start":"7:45 PM","end":"8:00 PM"},{"type":"Break","start":"11:45 PM","end":"12:00 AM"}]</t>
  </si>
  <si>
    <t>[{"type":"Break","start":"7:30 PM","end":"7:45 PM"},{"type":"Break","start":"11:45 PM","end":"12:00 AM"}]</t>
  </si>
  <si>
    <t>Nancy Gagnon</t>
  </si>
  <si>
    <t>[{"type":"Break","start":"8:00 PM","end":"8:15 PM"},{"type":"Lunch","start":"10:00 PM","end":"10:30 PM"},{"type":"Break","start":"12:15 AM","end":"12:30 AM"}]</t>
  </si>
  <si>
    <t>[{"type":"Break","start":"8:00 PM","end":"8:15 PM"},{"type":"Lunch","start":"10:00 PM","end":"10:30 PM"},{"type":"Break","start":"1:00 AM","end":"1:15 AM"}]</t>
  </si>
  <si>
    <t>Eric Gauvin</t>
  </si>
  <si>
    <t>[{"type":"Lunch","start":"2:30 PM","end":"3:00 PM"}]</t>
  </si>
  <si>
    <t>Imane Ghafiri</t>
  </si>
  <si>
    <t>[{"type":"Break","start":"4:15 PM","end":"4:30 PM"},{"type":"Lunch","start":"6:15 PM","end":"7:15 PM"},{"type":"Break","start":"8:45 PM","end":"9:00 PM"}]</t>
  </si>
  <si>
    <t>Henrique Alexandre Gil Cervino</t>
  </si>
  <si>
    <t>[{"type":"Break","start":"8:45 AM","end":"9:00 AM"},{"type":"Break","start":"12:45 PM","end":"1:00 PM"}]</t>
  </si>
  <si>
    <t>[{"type":"Break","start":"9:00 AM","end":"9:15 AM"},{"type":"Break","start":"12:45 PM","end":"1:00 PM"}]</t>
  </si>
  <si>
    <t>Adrien Goddard</t>
  </si>
  <si>
    <t>[{"type":"Break","start":"5:30 AM","end":"5:45 AM"},{"type":"Lunch","start":"7:15 AM","end":"7:45 AM"},{"type":"Break","start":"9:30 AM","end":"9:45 AM"}]</t>
  </si>
  <si>
    <t>[{"type":"Break","start":"5:00 AM","end":"5:15 AM"},{"type":"Lunch","start":"7:15 AM","end":"7:45 AM"}]</t>
  </si>
  <si>
    <t>Alexandre Guzman</t>
  </si>
  <si>
    <t>[{"type":"Break","start":"3:30 PM","end":"3:40 PM"},{"type":"Break","start":"5:30 PM","end":"5:40 PM"},{"type":"Lunch","start":"7:15 PM","end":"7:45 PM"},{"type":"Break","start":"9:25 PM","end":"9:35 PM"}]</t>
  </si>
  <si>
    <t>Sophia Haimoud</t>
  </si>
  <si>
    <t>[{"type":"Break","start":"2:10 PM","end":"2:25 PM"},{"type":"Lunch","start":"4:00 PM","end":"5:00 PM"},{"type":"Break","start":"6:30 PM","end":"6:45 PM"}]</t>
  </si>
  <si>
    <t>[{"type":"Break","start":"2:00 PM","end":"2:15 PM"},{"type":"Lunch","start":"4:00 PM","end":"5:00 PM"},{"type":"Break","start":"6:30 PM","end":"6:45 PM"}]</t>
  </si>
  <si>
    <t>Youness Hakim</t>
  </si>
  <si>
    <t>[{"type":"Break","start":"5:45 AM","end":"6:00 AM"},{"type":"Lunch","start":"7:30 AM","end":"8:30 AM"},{"type":"Break","start":"10:15 AM","end":"10:30 AM"}]</t>
  </si>
  <si>
    <t>Saad Haman</t>
  </si>
  <si>
    <t>[{"type":"Break","start":"4:15 AM","end":"4:30 AM"},{"type":"Lunch","start":"6:00 AM","end":"7:00 AM"}]</t>
  </si>
  <si>
    <t>[{"type":"Break","start":"8:45 AM","end":"9:00 AM"},{"type":"Break","start":"4:00 AM","end":"4:15 AM"},{"type":"Lunch","start":"5:45 AM","end":"6:45 AM"},{"type":"Break","start":"8:30 AM","end":"8:45 AM"}]</t>
  </si>
  <si>
    <t>Manal Hammoun</t>
  </si>
  <si>
    <t>Kelly Hard</t>
  </si>
  <si>
    <t>[{"type":"Break","start":"11:45 PM","end":"12:00 AM"},{"type":"Lunch","start":"2:00 AM","end":"2:30 AM"},{"type":"Break","start":"4:30 AM","end":"4:45 AM"}]</t>
  </si>
  <si>
    <t>[{"type":"Break","start":"12:15 AM","end":"12:30 AM"},{"type":"Lunch","start":"2:00 AM","end":"2:30 AM"},{"type":"Break","start":"4:45 AM","end":"5:00 AM"}]</t>
  </si>
  <si>
    <t>Adam Harkat</t>
  </si>
  <si>
    <t>[{"type":"Break","start":"1:50 PM","end":"2:05 PM"},{"type":"Lunch","start":"3:30 PM","end":"4:30 PM"},{"type":"Break","start":"6:15 PM","end":"6:30 PM"}]</t>
  </si>
  <si>
    <t>[{"type":"Break","start":"1:45 PM","end":"2:00 PM"},{"type":"Lunch","start":"3:30 PM","end":"4:30 PM"},{"type":"Break","start":"6:15 PM","end":"6:30 PM"}]</t>
  </si>
  <si>
    <t>Salma Hassani</t>
  </si>
  <si>
    <t>Emily Blythe Herbst</t>
  </si>
  <si>
    <t>Courtnay Hirst-Smith</t>
  </si>
  <si>
    <t>[{"type":"Break","start":"11:00 AM","end":"11:10 AM"},{"type":"Break","start":"1:20 PM","end":"1:30 PM"},{"type":"Lunch","start":"3:30 PM","end":"4:00 PM"},{"type":"Break","start":"5:45 PM","end":"5:55 PM"}]</t>
  </si>
  <si>
    <t>Jules Adam Hirwa</t>
  </si>
  <si>
    <t>[{"type":"Break","start":"8:50 AM","end":"9:00 AM"},{"type":"Break","start":"11:00 AM","end":"11:10 AM"},{"type":"Break","start":"3:35 PM","end":"3:45 PM"}]</t>
  </si>
  <si>
    <t>Destiny Ho</t>
  </si>
  <si>
    <t>[{"type":"Lunch","start":"3:15 PM","end":"3:45 PM"}]</t>
  </si>
  <si>
    <t>Sabrina Amanda Ininahazwe</t>
  </si>
  <si>
    <t>[{"type":"Break","start":"8:15 AM","end":"8:25 AM"}]</t>
  </si>
  <si>
    <t>[{"type":"Break","start":"10:00 AM","end":"10:10 AM"},{"type":"Break","start":"2:35 PM","end":"2:45 PM"}]</t>
  </si>
  <si>
    <t>Roberto David Jaen Benitez</t>
  </si>
  <si>
    <t>Doha Jaouhari</t>
  </si>
  <si>
    <t>[{"type":"Break","start":"1:35 PM","end":"1:50 PM"},{"type":"Lunch","start":"3:30 PM","end":"4:30 PM"},{"type":"Break","start":"6:45 PM","end":"7:00 PM"}]</t>
  </si>
  <si>
    <t>Whilston Joseph</t>
  </si>
  <si>
    <t>[{"type":"Break","start":"10:20 AM","end":"10:30 AM"},{"type":"Break","start":"12:35 PM","end":"12:45 PM"},{"type":"Break","start":"4:25 PM","end":"4:35 PM"}]</t>
  </si>
  <si>
    <t>Ibrahim Kabsy</t>
  </si>
  <si>
    <t>[{"type":"Break","start":"9:30 PM","end":"9:40 PM"}]</t>
  </si>
  <si>
    <t>[{"type":"Break","start":"12:00 AM","end":"12:10 AM"},{"type":"Lunch","start":"1:45 AM","end":"2:15 AM"},{"type":"Break","start":"4:30 AM","end":"4:40 AM"}]</t>
  </si>
  <si>
    <t>[{"type":"Break","start":"10:00 PM","end":"10:15 PM"},{"type":"Break","start":"2:15 AM","end":"2:30 AM"}]</t>
  </si>
  <si>
    <t>[{"type":"Break","start":"10:15 PM","end":"10:30 PM"},{"type":"Break","start":"1:30 AM","end":"1:45 AM"}]</t>
  </si>
  <si>
    <t>Zakaria Khaled</t>
  </si>
  <si>
    <t>[{"type":"Break","start":"6:30 PM","end":"6:40 PM"},{"type":"Break","start":"8:30 PM","end":"8:40 PM"}]</t>
  </si>
  <si>
    <t>Mohammed Najib Khattabi</t>
  </si>
  <si>
    <t>[{"type":"Break","start":"7:15 PM","end":"7:30 PM"},{"type":"Lunch","start":"9:00 PM","end":"9:30 PM"},{"type":"Break","start":"11:15 PM","end":"11:30 PM"}]</t>
  </si>
  <si>
    <t>[{"type":"Break","start":"7:00 PM","end":"7:15 PM"}]</t>
  </si>
  <si>
    <t>Fatima Zahra Knouz</t>
  </si>
  <si>
    <t>Simon Oliver Labbe-Geolier</t>
  </si>
  <si>
    <t>[{"type":"Break","start":"6:15 AM","end":"6:30 AM"},{"type":"Break","start":"10:45 AM","end":"11:00 AM"}]</t>
  </si>
  <si>
    <t>Aya Lajhar</t>
  </si>
  <si>
    <t>[{"type":"Break","start":"5:30 AM","end":"5:45 AM"},{"type":"Lunch","start":"7:15 AM","end":"8:15 AM"},{"type":"Break","start":"10:00 AM","end":"10:15 AM"}]</t>
  </si>
  <si>
    <t>Oussama Lakhal</t>
  </si>
  <si>
    <t>[{"type":"Break","start":"6:15 PM","end":"6:30 PM"},{"type":"Lunch","start":"8:30 PM","end":"9:00 PM"}]</t>
  </si>
  <si>
    <t>[{"type":"Break","start":"11:00 PM","end":"11:15 PM"}]</t>
  </si>
  <si>
    <t>Kyle Landrie</t>
  </si>
  <si>
    <t>[{"type":"Break","start":"11:00 AM","end":"11:15 AM"},{"type":"Lunch","start":"1:15 PM","end":"1:45 PM"},{"type":"Break","start":"3:45 PM","end":"4:00 PM"}]</t>
  </si>
  <si>
    <t>[{"type":"Lunch","start":"1:30 PM","end":"2:00 PM"}]</t>
  </si>
  <si>
    <t>Josianne Landry</t>
  </si>
  <si>
    <t>[{"type":"Break","start":"8:45 AM","end":"9:00 AM"},{"type":"Lunch","start":"10:45 AM","end":"11:15 AM"},{"type":"Break","start":"1:15 PM","end":"1:30 PM"}]</t>
  </si>
  <si>
    <t>Renelle Lapointe</t>
  </si>
  <si>
    <t>[{"type":"Break","start":"2:20 PM","end":"2:30 PM"},{"type":"Break","start":"4:30 PM","end":"4:40 PM"},{"type":"Break","start":"8:25 PM","end":"8:35 PM"}]</t>
  </si>
  <si>
    <t>Hiba Laroussi</t>
  </si>
  <si>
    <t>[{"type":"Break","start":"6:15 PM","end":"6:30 PM"},{"type":"Lunch","start":"8:00 PM","end":"9:00 PM"},{"type":"Break","start":"10:45 PM","end":"11:00 PM"}]</t>
  </si>
  <si>
    <t>Safaa Lemouda</t>
  </si>
  <si>
    <t>[{"type":"Break","start":"8:40 AM","end":"8:55 AM"},{"type":"Lunch","start":"10:30 AM","end":"11:30 AM"},{"type":"Break","start":"1:00 PM","end":"1:15 PM"}]</t>
  </si>
  <si>
    <t>[{"type":"Break","start":"8:30 AM","end":"8:45 AM"},{"type":"Lunch","start":"10:15 AM","end":"11:15 AM"},{"type":"Break","start":"1:00 PM","end":"1:15 PM"}]</t>
  </si>
  <si>
    <t>Fadwa Machbaete</t>
  </si>
  <si>
    <t>[{"type":"Break","start":"9:00 AM","end":"9:15 AM"},{"type":"Lunch","start":"11:00 AM","end":"12:00 PM"},{"type":"Break","start":"1:30 PM","end":"1:45 PM"}]</t>
  </si>
  <si>
    <t>Rayhane Machraoui</t>
  </si>
  <si>
    <t>[{"type":"Break","start":"10:45 AM","end":"11:00 AM"}]</t>
  </si>
  <si>
    <t>[{"type":"Lunch","start":"12:30 PM","end":"1:00 PM"},{"type":"Break","start":"3:15 PM","end":"3:30 PM"},{"type":"Break","start":"10:45 AM","end":"11:00 AM"},{"type":"Lunch","start":"12:30 PM","end":"1:00 PM"},{"type":"Break","start":"3:15 PM","end":"3:30 PM"}]</t>
  </si>
  <si>
    <t>Amine Malki</t>
  </si>
  <si>
    <t>[{"type":"Break","start":"4:00 PM","end":"4:15 PM"},{"type":"Lunch","start":"6:15 PM","end":"6:45 PM"},{"type":"Break","start":"8:45 PM","end":"9:00 PM"}]</t>
  </si>
  <si>
    <t>Patrick Mamputu</t>
  </si>
  <si>
    <t>Talwinder Mann</t>
  </si>
  <si>
    <t>Ahmed Mansour Kabbaj</t>
  </si>
  <si>
    <t>[{"type":"Break","start":"6:00 AM","end":"6:15 AM"},{"type":"Lunch","start":"8:00 AM","end":"9:00 AM"},{"type":"Break","start":"11:00 AM","end":"11:15 AM"}]</t>
  </si>
  <si>
    <t>Carol Marcil</t>
  </si>
  <si>
    <t>[{"type":"Break","start":"8:45 PM","end":"9:00 PM"},{"type":"Lunch","start":"10:30 PM","end":"11:00 PM"},{"type":"Break","start":"1:15 AM","end":"1:30 AM"}]</t>
  </si>
  <si>
    <t>Hichem Mazari</t>
  </si>
  <si>
    <t>[{"type":"Break","start":"10:00 PM","end":"10:10 PM"},{"type":"Break","start":"12:35 AM","end":"12:45 AM"},{"type":"Lunch","start":"2:15 AM","end":"2:45 AM"},{"type":"Break","start":"4:25 AM","end":"4:35 AM"}]</t>
  </si>
  <si>
    <t>[{"type":"Break","start":"9:45 PM","end":"9:55 PM"},{"type":"Break","start":"12:15 AM","end":"12:25 AM"},{"type":"Lunch","start":"2:15 AM","end":"2:45 AM"},{"type":"Break","start":"4:25 AM","end":"4:35 AM"}]</t>
  </si>
  <si>
    <t>Yahshua Medrano Sibrian</t>
  </si>
  <si>
    <t>[{"type":"Break","start":"1:15 AM","end":"1:25 AM"},{"type":"Break","start":"4:00 AM","end":"4:10 AM"},{"type":"Lunch","start":"5:45 AM","end":"6:15 AM"},{"type":"Break","start":"7:55 AM","end":"8:05 AM"}]</t>
  </si>
  <si>
    <t>[{"type":"Break","start":"1:30 AM","end":"1:40 AM"}]</t>
  </si>
  <si>
    <t>Rafael Melgar</t>
  </si>
  <si>
    <t>[{"type":"Break","start":"12:00 PM","end":"12:15 PM"},{"type":"Lunch","start":"2:30 PM","end":"3:00 PM"},{"type":"Break","start":"5:00 PM","end":"5:15 PM"}]</t>
  </si>
  <si>
    <t>Antonia Mertens</t>
  </si>
  <si>
    <t>[{"type":"Break","start":"10:00 AM","end":"10:10 AM"},{"type":"Break","start":"12:30 PM","end":"12:40 PM"},{"type":"Lunch","start":"2:45 PM","end":"3:15 PM"},{"type":"Break","start":"4:55 PM","end":"5:05 PM"}]</t>
  </si>
  <si>
    <t>Edgar Mesina</t>
  </si>
  <si>
    <t>[{"type":"Break","start":"10:00 AM","end":"10:10 AM"},{"type":"Break","start":"12:30 PM","end":"12:40 PM"},{"type":"Break","start":"4:35 PM","end":"4:45 PM"}]</t>
  </si>
  <si>
    <t>Lorenzo Misael Miclisse-Polat</t>
  </si>
  <si>
    <t>[{"type":"Break","start":"8:15 PM","end":"8:25 PM"}]</t>
  </si>
  <si>
    <t>Dave Mondrzejewski</t>
  </si>
  <si>
    <t>[{"type":"Break","start":"9:00 AM","end":"9:10 AM"},{"type":"Break","start":"11:00 AM","end":"11:10 AM"},{"type":"Break","start":"3:25 PM","end":"3:35 PM"}]</t>
  </si>
  <si>
    <t>Mehdi Moutafakkir</t>
  </si>
  <si>
    <t>Yassine Moutalib</t>
  </si>
  <si>
    <t>[{"type":"Break","start":"2:45 PM","end":"3:00 PM"},{"type":"Lunch","start":"4:45 PM","end":"5:45 PM"},{"type":"Break","start":"7:15 PM","end":"7:30 PM"}]</t>
  </si>
  <si>
    <t>Oumaima Msaad</t>
  </si>
  <si>
    <t>[{"type":"Break","start":"7:20 AM","end":"7:35 AM"},{"type":"Lunch","start":"9:15 AM","end":"10:15 AM"},{"type":"Break","start":"12:15 PM","end":"12:30 PM"}]</t>
  </si>
  <si>
    <t>[{"type":"Break","start":"6:45 AM","end":"7:00 AM"},{"type":"Lunch","start":"8:30 AM","end":"9:30 AM"},{"type":"Break","start":"11:15 AM","end":"11:30 AM"}]</t>
  </si>
  <si>
    <t>Ekta Narayanaparambath</t>
  </si>
  <si>
    <t>Khady Ndiaye</t>
  </si>
  <si>
    <t>[{"type":"Break","start":"7:00 PM","end":"7:15 PM"},{"type":"Lunch","start":"8:45 PM","end":"9:45 PM"},{"type":"Break","start":"11:15 PM","end":"11:30 PM"}]</t>
  </si>
  <si>
    <t>[{"type":"Break","start":"11:45 PM","end":"12:00 AM"},{"type":"Lunch","start":"1:30 AM","end":"2:30 AM"},{"type":"Break","start":"4:15 AM","end":"4:30 AM"}]</t>
  </si>
  <si>
    <t>[{"type":"Break","start":"11:45 PM","end":"12:00 AM"}]</t>
  </si>
  <si>
    <t>Twahiba Kashe Ndihokubwayo</t>
  </si>
  <si>
    <t>Arlette Ndjiapanda</t>
  </si>
  <si>
    <t>Roxhannah Nineza</t>
  </si>
  <si>
    <t>[{"type":"Break","start":"5:15 PM","end":"5:30 PM"},{"type":"Lunch","start":"7:30 PM","end":"8:00 PM"},{"type":"Break","start":"9:45 PM","end":"10:00 PM"}]</t>
  </si>
  <si>
    <t>Bruce Norton</t>
  </si>
  <si>
    <t>[{"type":"Break","start":"9:50 AM","end":"10:00 AM"},{"type":"Break","start":"11:50 AM","end":"12:00 PM"},{"type":"Break","start":"3:55 PM","end":"4:05 PM"}]</t>
  </si>
  <si>
    <t>[{"type":"Break","start":"2:00 AM","end":"2:15 AM"},{"type":"Lunch","start":"3:45 AM","end":"4:45 AM"}]</t>
  </si>
  <si>
    <t>[{"type":"Break","start":"7:00 AM","end":"7:15 AM"},{"type":"Break","start":"2:00 AM","end":"2:15 AM"},{"type":"Lunch","start":"4:00 AM","end":"5:00 AM"},{"type":"Break","start":"7:00 AM","end":"7:15 AM"}]</t>
  </si>
  <si>
    <t>[{"type":"Break","start":"12:15 AM","end":"12:30 AM"},{"type":"Break","start":"4:15 AM","end":"4:30 AM"}]</t>
  </si>
  <si>
    <t>Mridula Pandey</t>
  </si>
  <si>
    <t>[{"type":"Lunch","start":"2:15 PM","end":"2:45 PM"}]</t>
  </si>
  <si>
    <t>Adam Paquette</t>
  </si>
  <si>
    <t>[{"type":"Break","start":"4:00 PM","end":"4:10 PM"},{"type":"Break","start":"6:00 PM","end":"6:10 PM"},{"type":"Break","start":"10:35 PM","end":"10:45 PM"}]</t>
  </si>
  <si>
    <t>Jennifer Petruska</t>
  </si>
  <si>
    <t>[{"type":"Lunch","start":"12:45 PM","end":"1:15 PM"},{"type":"Break","start":"2:45 PM","end":"3:00 PM"},{"type":"Break","start":"10:45 AM","end":"11:00 AM"},{"type":"Lunch","start":"12:30 PM","end":"1:00 PM"},{"type":"Break","start":"2:30 PM","end":"2:45 PM"}]</t>
  </si>
  <si>
    <t>Christopher Pierre</t>
  </si>
  <si>
    <t>[{"type":"Break","start":"5:00 PM","end":"5:10 PM"},{"type":"Break","start":"7:15 PM","end":"7:25 PM"},{"type":"Break","start":"11:35 PM","end":"11:45 PM"}]</t>
  </si>
  <si>
    <t>[{"type":"Break","start":"12:30 AM","end":"12:45 AM"}]</t>
  </si>
  <si>
    <t>Michael Quero</t>
  </si>
  <si>
    <t>[{"type":"Lunch","start":"2:45 PM","end":"3:15 PM"}]</t>
  </si>
  <si>
    <t>[{"type":"Break","start":"12:45 PM","end":"1:00 PM"},{"type":"Lunch","start":"2:30 PM","end":"3:00 PM"},{"type":"Break","start":"5:00 PM","end":"5:15 PM"}]</t>
  </si>
  <si>
    <t>Kamal Rachdaoui</t>
  </si>
  <si>
    <t>[{"type":"Lunch","start":"3:45 AM","end":"4:15 AM"},{"type":"Lunch","start":"4:00 AM","end":"4:30 AM"}]</t>
  </si>
  <si>
    <t>Ibtihal Rahali</t>
  </si>
  <si>
    <t>[{"type":"Break","start":"11:30 AM","end":"11:45 AM"},{"type":"Lunch","start":"1:30 PM","end":"2:30 PM"},{"type":"Break","start":"4:15 PM","end":"4:30 PM"}]</t>
  </si>
  <si>
    <t>[{"type":"Break","start":"11:45 AM","end":"12:00 PM"},{"type":"Lunch","start":"1:30 PM","end":"2:30 PM"},{"type":"Break","start":"4:15 PM","end":"4:30 PM"}]</t>
  </si>
  <si>
    <t>[{"type":"Break","start":"2:15 AM","end":"2:30 AM"},{"type":"Lunch","start":"4:15 AM","end":"4:45 AM"},{"type":"Break","start":"7:00 AM","end":"7:15 AM"}]</t>
  </si>
  <si>
    <t>Shannon Rea</t>
  </si>
  <si>
    <t>[{"type":"Lunch","start":"6:10 AM","end":"6:40 AM"}]</t>
  </si>
  <si>
    <t>[{"type":"Break","start":"2:20 AM","end":"2:30 AM"},{"type":"Break","start":"4:30 AM","end":"4:40 AM"},{"type":"Lunch","start":"6:20 AM","end":"6:50 AM"},{"type":"Break","start":"8:25 AM","end":"8:35 AM"}]</t>
  </si>
  <si>
    <t>Hajar Sabir</t>
  </si>
  <si>
    <t>[{"type":"Break","start":"1:05 PM","end":"1:20 PM"},{"type":"Lunch","start":"3:00 PM","end":"4:00 PM"},{"type":"Break","start":"5:30 PM","end":"5:45 PM"}]</t>
  </si>
  <si>
    <t>Shana Geralda Sanon</t>
  </si>
  <si>
    <t>Manon Senechal</t>
  </si>
  <si>
    <t>[{"type":"Break","start":"7:30 AM","end":"7:40 AM"},{"type":"Break","start":"9:00 AM","end":"9:10 AM"},{"type":"Break","start":"1:35 PM","end":"1:45 PM"}]</t>
  </si>
  <si>
    <t>Kanitha Sivoravong</t>
  </si>
  <si>
    <t>[{"type":"Break","start":"12:30 PM","end":"12:45 PM"},{"type":"Break","start":"4:45 PM","end":"5:00 PM"}]</t>
  </si>
  <si>
    <t>Sylvia Snelgrove</t>
  </si>
  <si>
    <t>[{"type":"Break","start":"6:00 AM","end":"6:15 AM"},{"type":"Break","start":"10:15 AM","end":"10:30 AM"}]</t>
  </si>
  <si>
    <t>Marcel Tanguay-Roy</t>
  </si>
  <si>
    <t>Lise Valery Thibert</t>
  </si>
  <si>
    <t>[{"type":"Break","start":"3:00 PM","end":"3:10 PM"},{"type":"Break","start":"5:00 PM","end":"5:10 PM"},{"type":"Lunch","start":"7:30 PM","end":"8:00 PM"},{"type":"Break","start":"9:35 PM","end":"9:45 PM"}]</t>
  </si>
  <si>
    <t>Sean Thurston</t>
  </si>
  <si>
    <t>Adline Timothee</t>
  </si>
  <si>
    <t>Taha Tounsi</t>
  </si>
  <si>
    <t>Chris Tredwell</t>
  </si>
  <si>
    <t>[{"type":"Break","start":"1:20 PM","end":"1:35 PM"},{"type":"Lunch","start":"3:15 PM","end":"3:45 PM"},{"type":"Break","start":"5:30 PM","end":"5:45 PM"}]</t>
  </si>
  <si>
    <t>Senh Tsan</t>
  </si>
  <si>
    <t>Genevieve Vachon</t>
  </si>
  <si>
    <t>[{"type":"Break","start":"7:00 AM","end":"7:15 AM"},{"type":"Break","start":"11:15 AM","end":"11:30 AM"}]</t>
  </si>
  <si>
    <t>[{"type":"Break","start":"7:30 AM","end":"7:45 AM"},{"type":"Break","start":"11:30 AM","end":"11:45 AM"}]</t>
  </si>
  <si>
    <t>Jordan Wong</t>
  </si>
  <si>
    <t>[{"type":"Break","start":"12:15 PM","end":"12:30 PM"},{"type":"Lunch","start":"2:15 PM","end":"2:45 PM"},{"type":"Break","start":"4:30 PM","end":"4:45 PM"}]</t>
  </si>
  <si>
    <t>[{"type":"Break","start":"12:00 AM","end":"12:10 AM"},{"type":"Break","start":"2:00 AM","end":"2:10 AM"},{"type":"Lunch","start":"3:30 AM","end":"4:00 AM"},{"type":"Break","start":"6:25 AM","end":"6:35 AM"}]</t>
  </si>
  <si>
    <t>[{"type":"Break","start":"12:00 AM","end":"12:10 AM"},{"type":"Break","start":"2:00 AM","end":"2:10 AM"},{"type":"Lunch","start":"4:30 AM","end":"5:00 AM"},{"type":"Break","start":"6:25 AM","end":"6:35 AM"}]</t>
  </si>
  <si>
    <t>Essoubai Yasmine</t>
  </si>
  <si>
    <t>Helen Young</t>
  </si>
  <si>
    <t>[{"type":"Break","start":"10:20 AM","end":"10:30 AM"},{"type":"Break","start":"12:20 PM","end":"12:30 PM"},{"type":"Lunch","start":"2:15 PM","end":"2:45 PM"},{"type":"Break","start":"4:45 PM","end":"4:55 PM"}]</t>
  </si>
  <si>
    <t>Mohammed Zahloul</t>
  </si>
  <si>
    <t>[{"type":"Break","start":"5:00 PM","end":"5:15 PM"},{"type":"Lunch","start":"7:00 PM","end":"8:00 PM"},{"type":"Break","start":"9:30 PM","end":"9:45 PM"}]</t>
  </si>
  <si>
    <t>Ayman Ben Zarrou</t>
  </si>
  <si>
    <t>[{"type":"Break","start":"2:30 AM","end":"2:45 AM"},{"type":"Lunch","start":"4:30 AM","end":"5:30 AM"},{"type":"Break","start":"7:30 AM","end":"7:45 AM"}]</t>
  </si>
  <si>
    <t>[{"type":"Break","start":"3:00 AM","end":"3:15 AM"},{"type":"Lunch","start":"5:15 AM","end":"6:15 AM"},{"type":"Break","start":"7:45 AM","end":"8:00 AM"}]</t>
  </si>
  <si>
    <t>Khalloufi Zineb</t>
  </si>
  <si>
    <t>[{"type":"Break","start":"9:45 AM","end":"10:00 AM"},{"type":"Lunch","start":"11:30 AM","end":"12:30 PM"},{"type":"Break","start":"2:15 PM","end":"2:30 PM"}]</t>
  </si>
  <si>
    <t>Inbound</t>
  </si>
  <si>
    <t>Outbound</t>
  </si>
  <si>
    <t>Trend_In</t>
  </si>
  <si>
    <t>Trend_Out</t>
  </si>
  <si>
    <t>Shift</t>
  </si>
  <si>
    <t xml:space="preserve">  .</t>
  </si>
  <si>
    <t>.</t>
  </si>
  <si>
    <t>Intraday Service Level Log</t>
  </si>
  <si>
    <t>Weather Report</t>
  </si>
  <si>
    <t>Complete Day Data</t>
  </si>
  <si>
    <t>Key Locations</t>
  </si>
  <si>
    <t>Wind Night</t>
  </si>
  <si>
    <t>Wind Day</t>
  </si>
  <si>
    <t>Wind Even</t>
  </si>
  <si>
    <t>Notes</t>
  </si>
  <si>
    <t>Toronto</t>
  </si>
  <si>
    <t>Alarms Offrd</t>
  </si>
  <si>
    <t>Ottawa</t>
  </si>
  <si>
    <t>Calgary</t>
  </si>
  <si>
    <t>Edmonton</t>
  </si>
  <si>
    <t>LAW</t>
  </si>
  <si>
    <t>Vancouver</t>
  </si>
  <si>
    <t>Calls Offrd</t>
  </si>
  <si>
    <t>Prince George</t>
  </si>
  <si>
    <t>Calls Frcst</t>
  </si>
  <si>
    <t>Montreal</t>
  </si>
  <si>
    <t>ASA</t>
  </si>
  <si>
    <t>Quebec</t>
  </si>
  <si>
    <t>LCW</t>
  </si>
  <si>
    <t>Trend Expended</t>
  </si>
  <si>
    <t>IDP Expanded</t>
  </si>
  <si>
    <t>MSN Weather login : telusmrc@hotmail.com Pw: mrc68888</t>
  </si>
  <si>
    <t>NIGHT SHIFT</t>
  </si>
  <si>
    <t>Daily Resume</t>
  </si>
  <si>
    <t>IDP Overview</t>
  </si>
  <si>
    <t>Trend</t>
  </si>
  <si>
    <t>MRC and Bckup</t>
  </si>
  <si>
    <t>Weather Alert</t>
  </si>
  <si>
    <t>Maintenance</t>
  </si>
  <si>
    <t xml:space="preserve">Critical Event(s) / Crashes / Anything out of the Ordinary </t>
  </si>
  <si>
    <t>Coverage</t>
  </si>
  <si>
    <t>Agent Ability</t>
  </si>
  <si>
    <t>Doesn't take</t>
  </si>
  <si>
    <t>Inbound French</t>
  </si>
  <si>
    <t>into consideration</t>
  </si>
  <si>
    <t>Inbound English</t>
  </si>
  <si>
    <t>- Unplanned Abs.</t>
  </si>
  <si>
    <t>ULC French</t>
  </si>
  <si>
    <t>- Breaks &amp; Lunch</t>
  </si>
  <si>
    <t>ULC English</t>
  </si>
  <si>
    <t>- Last minute coding</t>
  </si>
  <si>
    <t>Expert</t>
  </si>
  <si>
    <t>Absences</t>
  </si>
  <si>
    <t>Furl.(Hrs)</t>
  </si>
  <si>
    <t>Stats Update:</t>
  </si>
  <si>
    <t>LAWs</t>
  </si>
  <si>
    <t>Service Level</t>
  </si>
  <si>
    <t>Planned</t>
  </si>
  <si>
    <t>23h00 - 00h00</t>
  </si>
  <si>
    <t>Unplanned</t>
  </si>
  <si>
    <t>01h00</t>
  </si>
  <si>
    <t>Staffing</t>
  </si>
  <si>
    <t>Project (Hrs)</t>
  </si>
  <si>
    <t>02h00</t>
  </si>
  <si>
    <t>00h00-02h00</t>
  </si>
  <si>
    <t>03h00</t>
  </si>
  <si>
    <t>02h00-04h00</t>
  </si>
  <si>
    <t>Expanded Notes ?</t>
  </si>
  <si>
    <t>04h00</t>
  </si>
  <si>
    <t>04h00-06h00</t>
  </si>
  <si>
    <t>Yes / No</t>
  </si>
  <si>
    <t>05h00</t>
  </si>
  <si>
    <t>06h00-08h00</t>
  </si>
  <si>
    <t>06h00</t>
  </si>
  <si>
    <t>VVV UNHIDE FOR CHAT LOGS ( USE STAR ICON TO REHIDE ) VVV</t>
  </si>
  <si>
    <t>Stats Update ~ 23h00 - 00h00</t>
  </si>
  <si>
    <t>SVL Outbound</t>
  </si>
  <si>
    <t>SVL Inbound</t>
  </si>
  <si>
    <t>Trends In:</t>
  </si>
  <si>
    <t>Trends Out:</t>
  </si>
  <si>
    <t>Delays:</t>
  </si>
  <si>
    <t>Stats Update ~ 01h00</t>
  </si>
  <si>
    <t>Stats Update ~ 02h00</t>
  </si>
  <si>
    <t>Stats Update ~ 03h00</t>
  </si>
  <si>
    <t>Stats Update ~ 04h00</t>
  </si>
  <si>
    <t>Stats Update ~ 05h00</t>
  </si>
  <si>
    <t xml:space="preserve">Stats Update ~ 06h00		</t>
  </si>
  <si>
    <t>DAY SHIFT</t>
  </si>
  <si>
    <t>07h00 - 08h00</t>
  </si>
  <si>
    <t>09h00</t>
  </si>
  <si>
    <t>10h00</t>
  </si>
  <si>
    <t>08h00-10h00</t>
  </si>
  <si>
    <t>11h00</t>
  </si>
  <si>
    <t>10h00-11h00</t>
  </si>
  <si>
    <t>12h00</t>
  </si>
  <si>
    <t>11h00-12h00</t>
  </si>
  <si>
    <t>13h00</t>
  </si>
  <si>
    <t>12h00-14h00</t>
  </si>
  <si>
    <t>14h00</t>
  </si>
  <si>
    <t>Stats Update ~ 07h00 - 08h00</t>
  </si>
  <si>
    <t>Stats Update ~ 09h00</t>
  </si>
  <si>
    <t>Stats Update ~ 10h00</t>
  </si>
  <si>
    <t>Stats Update ~ 11h00</t>
  </si>
  <si>
    <t>Stats Update ~ 12h00</t>
  </si>
  <si>
    <t>Stats Update ~ 13h00</t>
  </si>
  <si>
    <t xml:space="preserve">Stats Update ~ 14h00           </t>
  </si>
  <si>
    <t>EVENING SHIFT</t>
  </si>
  <si>
    <t>15h00&amp;16h00</t>
  </si>
  <si>
    <t>17h00</t>
  </si>
  <si>
    <t>18h00</t>
  </si>
  <si>
    <t>16h00-18h00</t>
  </si>
  <si>
    <t>19h00</t>
  </si>
  <si>
    <t>18h00-20h00</t>
  </si>
  <si>
    <t>20h00</t>
  </si>
  <si>
    <t>20h00-22h00</t>
  </si>
  <si>
    <t>21h00</t>
  </si>
  <si>
    <t>22h00-00h00</t>
  </si>
  <si>
    <t>22h00</t>
  </si>
  <si>
    <t>Stats Update ~ 15h00 - 16h00</t>
  </si>
  <si>
    <t>Stats Update ~ 17h00</t>
  </si>
  <si>
    <t>Stats Update ~ 18h00</t>
  </si>
  <si>
    <t>Stats Update ~ 19h00</t>
  </si>
  <si>
    <t>Stats Update ~ 20h00</t>
  </si>
  <si>
    <t>Stats Update ~ 21h00</t>
  </si>
  <si>
    <t>Stats Update ~ 22h00</t>
  </si>
  <si>
    <t>Expanded Notes</t>
  </si>
  <si>
    <t>Body</t>
  </si>
  <si>
    <t>Example Template</t>
  </si>
  <si>
    <t>This is an example.</t>
  </si>
  <si>
    <t>Inbound Trend</t>
  </si>
  <si>
    <t>Outbound Trend</t>
  </si>
  <si>
    <t>LAW Lifesafety</t>
  </si>
  <si>
    <t>LAW Burglary</t>
  </si>
  <si>
    <t>23h00&amp;00h00</t>
  </si>
  <si>
    <t>07h00&amp;08h00</t>
  </si>
  <si>
    <t>LAW LIFESAFETY UNDER HERE</t>
  </si>
  <si>
    <t>Req</t>
  </si>
  <si>
    <t>Op</t>
  </si>
  <si>
    <t>LAWS BURGLARY  UNDER HERE</t>
  </si>
  <si>
    <t>BURGLARY LIFESAFETY UNDER HERE</t>
  </si>
  <si>
    <t>Open +/- Monday, September 26, 2022</t>
  </si>
  <si>
    <t>Week Overview Historical</t>
  </si>
  <si>
    <t>Current Weekly IDP</t>
  </si>
  <si>
    <t>Archive IDP 1</t>
  </si>
  <si>
    <t>Archive IDP 2</t>
  </si>
  <si>
    <t xml:space="preserve">OT Hours Taken </t>
  </si>
  <si>
    <t>Current Refresh:</t>
  </si>
  <si>
    <t>Archive of:</t>
  </si>
  <si>
    <t>Archive of :</t>
  </si>
  <si>
    <t>Overtime Coverage Weekly</t>
  </si>
  <si>
    <t>OT Coverage Total Hours</t>
  </si>
  <si>
    <t>Archive OT 1 Total Hours</t>
  </si>
  <si>
    <t>Archive OT 2 Total Hours</t>
  </si>
  <si>
    <t xml:space="preserve">OT Night </t>
  </si>
  <si>
    <t xml:space="preserve">OT Day </t>
  </si>
  <si>
    <t xml:space="preserve">OT Even </t>
  </si>
  <si>
    <t>IDP Weekly Night Shift</t>
  </si>
  <si>
    <t>Current Night IDP</t>
  </si>
  <si>
    <t>IDP Weekly Day Shift</t>
  </si>
  <si>
    <t>Current Day IDP</t>
  </si>
  <si>
    <t>IDP Weekly Evening Shift</t>
  </si>
  <si>
    <t>Current Evening IDP</t>
  </si>
  <si>
    <t>Daily Overview Historical</t>
  </si>
  <si>
    <t>Current IDP</t>
  </si>
  <si>
    <t>Refreshed:</t>
  </si>
  <si>
    <t>OriginalIDP!C</t>
  </si>
  <si>
    <t>OriginalIDP!F</t>
  </si>
  <si>
    <t>Recurring Coms.</t>
  </si>
  <si>
    <t>Template</t>
  </si>
  <si>
    <t>NOTE</t>
  </si>
  <si>
    <t>Reporting Stats</t>
  </si>
  <si>
    <r>
      <rPr>
        <rFont val="Arial"/>
        <b/>
        <color rgb="FFFF0000"/>
      </rPr>
      <t>STATS UPDATE</t>
    </r>
    <r>
      <rPr>
        <rFont val="Arial"/>
        <color theme="1"/>
      </rPr>
      <t xml:space="preserve">:
SVL OUT: ##% 
SVL IN: ##% 
ACK: ###
ASA: ###
SAFE: ###% 
</t>
    </r>
    <r>
      <rPr>
        <rFont val="Arial"/>
        <b/>
        <color rgb="FFFF0000"/>
      </rPr>
      <t>TRENDS</t>
    </r>
    <r>
      <rPr>
        <rFont val="Arial"/>
        <color theme="1"/>
      </rPr>
      <t xml:space="preserve">:
Inbound: ###%
Outbound: ###%
</t>
    </r>
    <r>
      <rPr>
        <rFont val="Arial"/>
        <b/>
        <color rgb="FFFF0000"/>
      </rPr>
      <t>DELAYS</t>
    </r>
    <r>
      <rPr>
        <rFont val="Arial"/>
        <color theme="1"/>
      </rPr>
      <t xml:space="preserve">: #
</t>
    </r>
    <r>
      <rPr>
        <rFont val="Arial"/>
        <b/>
        <color rgb="FFFF0000"/>
      </rPr>
      <t>NOTES</t>
    </r>
    <r>
      <rPr>
        <rFont val="Arial"/>
        <color theme="1"/>
      </rPr>
      <t>: #</t>
    </r>
  </si>
  <si>
    <r>
      <rPr>
        <rFont val="Arial"/>
        <b/>
        <color theme="1"/>
      </rPr>
      <t>It is important to not add any more spaces and to not use a different format than what is shown here on the template !</t>
    </r>
    <r>
      <rPr>
        <rFont val="Arial"/>
        <b/>
        <color rgb="FF34A853"/>
      </rPr>
      <t xml:space="preserve"> 
</t>
    </r>
    <r>
      <rPr>
        <rFont val="Arial"/>
        <b/>
        <color rgb="FF4285F4"/>
      </rPr>
      <t>Copy and Paste the template on the left in Google Chat and replace only the # signs</t>
    </r>
    <r>
      <rPr>
        <rFont val="Arial"/>
        <b/>
        <color theme="1"/>
      </rPr>
      <t xml:space="preserve">, do not change the spacing or add lines to the format.
Example:
</t>
    </r>
    <r>
      <rPr>
        <rFont val="Arial"/>
        <b/>
        <color rgb="FF34A853"/>
      </rPr>
      <t>DELAYS: Burg 2mins, Sup 5 mins, Schedules 2 mins, LCW 5 minutes.</t>
    </r>
    <r>
      <rPr>
        <rFont val="Arial"/>
        <b/>
        <color theme="1"/>
      </rPr>
      <t xml:space="preserve">
NOT
</t>
    </r>
    <r>
      <rPr>
        <rFont val="Arial"/>
        <b/>
        <color rgb="FFFF0000"/>
      </rPr>
      <t>DELAYS: Burg 2 mins
Sup 5 mins
Schedules 2 mins.
LCW 5 minutes</t>
    </r>
    <r>
      <rPr>
        <rFont val="Arial"/>
        <b/>
        <color theme="1"/>
      </rPr>
      <t xml:space="preserve">
Make use of the NOTES: in order to add any other information you think is pertinent but that is not found in the template as is. Again, do not separate notes into different lines with the enter key, keep it in one long string.
</t>
    </r>
    <r>
      <rPr>
        <rFont val="Arial"/>
        <b/>
        <color rgb="FF34A853"/>
      </rPr>
      <t>NOTES: Coaching are open. We have been receiving +15% Firealarms in the last 30 minutes. 2 agents are currently assigned to Elearnings.</t>
    </r>
  </si>
  <si>
    <t>Furlough Requests</t>
  </si>
  <si>
    <r>
      <rPr>
        <rFont val="Roboto"/>
      </rPr>
      <t xml:space="preserve">Hello! 🙂
We are currently offering Furlough. If you are interested and would like to finish earlier, kindly fill in the form (please use EST) .  
Thank you! 
---------------------------------------
Salut!🙂
Nous offrons actuellement Furlough. Si vous êtes intéressé et souhaitez terminer plus tôt, Veuillez remplir le formulaire (veuillez utiliser HNE).
Merci!
</t>
    </r>
    <r>
      <rPr>
        <rFont val="Roboto"/>
        <color rgb="FF1155CC"/>
        <u/>
      </rPr>
      <t>https://docs.google.com/forms/d/e/1FAIpQLSeXAhDG5eIrjn9CPSOZIk8RbTf2KhhhsYFdK7-ZnRi8Zw9FJg/viewform</t>
    </r>
  </si>
  <si>
    <t>Weather</t>
  </si>
  <si>
    <t>Symptoms</t>
  </si>
  <si>
    <t>Impacts on Operations</t>
  </si>
  <si>
    <t>Mitigation</t>
  </si>
  <si>
    <t>Special Procedures</t>
  </si>
  <si>
    <t>Template Escalation (SSA CAM OHANA)</t>
  </si>
  <si>
    <t>Template Escalation 2 (SSA CAM OHANA)</t>
  </si>
  <si>
    <t>Heavy Winds/Storms</t>
  </si>
  <si>
    <t>-Wind over 26 km/h for a region on Windtracker
-Storm warnings in Gov Weather Alerts
-Major Outtages in a region (TRB,ComFail)</t>
  </si>
  <si>
    <t>-Increase in BA
-Increase in Supv
-Increase in ComFails
-Increase in Inbound volume
(Tech calls require Troubleshooting)
-Increase in Troubles/AC Fails</t>
  </si>
  <si>
    <t>-Have agents focused on HP
-Keep one focused on Supv
-Limit ICL/Fallback to focus on CTI during spikes.
-Solicitate OT</t>
  </si>
  <si>
    <t>- OAA SP
-Agencies SP if ON</t>
  </si>
  <si>
    <r>
      <rPr>
        <rFont val="Arial"/>
        <color theme="1"/>
      </rPr>
      <t xml:space="preserve"> We are receiving reports of strong winds for the </t>
    </r>
    <r>
      <rPr>
        <rFont val="Arial"/>
        <color rgb="FF0000FF"/>
      </rPr>
      <t>REGION</t>
    </r>
    <r>
      <rPr>
        <rFont val="Arial"/>
        <color theme="1"/>
      </rPr>
      <t xml:space="preserve"> region which may have impacts on operations. The strong winds should start at around </t>
    </r>
    <r>
      <rPr>
        <rFont val="Arial"/>
        <color rgb="FF0000FF"/>
      </rPr>
      <t>TIME</t>
    </r>
    <r>
      <rPr>
        <rFont val="Arial"/>
        <color theme="1"/>
      </rPr>
      <t xml:space="preserve"> and end at around </t>
    </r>
    <r>
      <rPr>
        <rFont val="Arial"/>
        <color rgb="FF0000FF"/>
      </rPr>
      <t>TIME</t>
    </r>
    <r>
      <rPr>
        <rFont val="Arial"/>
        <color theme="1"/>
      </rPr>
      <t xml:space="preserve"> according to the report. We will keep agent focused on Supv for the period and would need assistance in acquiring some OT if possible. Thank you !</t>
    </r>
  </si>
  <si>
    <r>
      <rPr>
        <rFont val="Arial"/>
        <color rgb="FF0000FF"/>
      </rPr>
      <t>Good evening</t>
    </r>
    <r>
      <rPr>
        <rFont val="Arial"/>
        <color theme="1"/>
      </rPr>
      <t xml:space="preserve"> everyone. Following weather reports of strong winds for the </t>
    </r>
    <r>
      <rPr>
        <rFont val="Arial"/>
        <color rgb="FF0000FF"/>
      </rPr>
      <t>REGION</t>
    </r>
    <r>
      <rPr>
        <rFont val="Arial"/>
        <color theme="1"/>
      </rPr>
      <t xml:space="preserve"> region, you can disregard the 5 minutes rule for Open After Alarms for signals received within that region until further notice. Alarms that receives an opening regardless of delays can be EC'd. </t>
    </r>
    <r>
      <rPr>
        <rFont val="Arial"/>
        <color rgb="FF0000FF"/>
      </rPr>
      <t>This does not include ULC alarms</t>
    </r>
    <r>
      <rPr>
        <rFont val="Arial"/>
        <color theme="1"/>
      </rPr>
      <t xml:space="preserve">. Thank you !
</t>
    </r>
    <r>
      <rPr>
        <rFont val="Arial"/>
        <color rgb="FF0000FF"/>
      </rPr>
      <t>Bonjour</t>
    </r>
    <r>
      <rPr>
        <rFont val="Arial"/>
        <color theme="1"/>
      </rPr>
      <t xml:space="preserve"> tout le monde. Suite a des raports de forts vents pour la region de </t>
    </r>
    <r>
      <rPr>
        <rFont val="Arial"/>
        <color rgb="FF0000FF"/>
      </rPr>
      <t>REGION</t>
    </r>
    <r>
      <rPr>
        <rFont val="Arial"/>
        <color theme="1"/>
      </rPr>
      <t xml:space="preserve">, svp ignorez la règle de 5 minutes pour les Ouvertures Après Alarme pour les signaux recu dans cette region jusqu'a nouvel ordre. Les alarmes recevant une ouverture peuvent être EC peux importe le delais. </t>
    </r>
    <r>
      <rPr>
        <rFont val="Arial"/>
        <color rgb="FF0000FF"/>
      </rPr>
      <t>Ceci n'inclus pas les alarmes ULC</t>
    </r>
    <r>
      <rPr>
        <rFont val="Arial"/>
        <color theme="1"/>
      </rPr>
      <t>. Merci !</t>
    </r>
  </si>
  <si>
    <r>
      <rPr>
        <rFont val="Arial"/>
        <color theme="1"/>
      </rPr>
      <t xml:space="preserve">Until further notice, in the case of an alarm received in </t>
    </r>
    <r>
      <rPr>
        <rFont val="Arial"/>
        <color rgb="FF0000FF"/>
      </rPr>
      <t>Mississauga</t>
    </r>
    <r>
      <rPr>
        <rFont val="Arial"/>
        <color theme="1"/>
      </rPr>
      <t xml:space="preserve"> region, please follow this protocol: Prem - List- Agency at the end. Thank you
Jusqu'a nouvel ordre, dans le cas d'une alarme recu dans la region de </t>
    </r>
    <r>
      <rPr>
        <rFont val="Arial"/>
        <color rgb="FF0000FF"/>
      </rPr>
      <t>Mississauga</t>
    </r>
    <r>
      <rPr>
        <rFont val="Arial"/>
        <color theme="1"/>
      </rPr>
      <t xml:space="preserve"> , svp suivre ce protocol: Lieux - Liste - Agence a la fin. Merci.</t>
    </r>
  </si>
  <si>
    <t>Heat Waves</t>
  </si>
  <si>
    <t>-Temperature over 32C for a region on Windtracker
-Heatwave warnings in Gov Weather Alerts
-Massive volume increase in BARNs</t>
  </si>
  <si>
    <t>-Increase in BAs
-Increase in Barns and Supv</t>
  </si>
  <si>
    <t>-Limit visibility on Barns to avoid spikes.
-Keep Temperature delays low as a priority.
-Remind agents to CAWP as much as possible.</t>
  </si>
  <si>
    <t>-OAA SP if HP are compromised.</t>
  </si>
  <si>
    <r>
      <rPr>
        <rFont val="Arial"/>
        <color theme="1"/>
      </rPr>
      <t xml:space="preserve"> We are receiving reports of dangerously high temperature for the </t>
    </r>
    <r>
      <rPr>
        <rFont val="Arial"/>
        <color rgb="FF0000FF"/>
      </rPr>
      <t>REGION</t>
    </r>
    <r>
      <rPr>
        <rFont val="Arial"/>
        <color theme="1"/>
      </rPr>
      <t xml:space="preserve"> region which will affect the </t>
    </r>
    <r>
      <rPr>
        <rFont val="Arial"/>
        <color rgb="FF0000FF"/>
      </rPr>
      <t>SHIFT</t>
    </r>
    <r>
      <rPr>
        <rFont val="Arial"/>
        <color theme="1"/>
      </rPr>
      <t xml:space="preserve"> shift. We may have impacts on operations, namely Barns and Temperature alarms. We will keep an eye on Temperature delays to limit possible damages.</t>
    </r>
  </si>
  <si>
    <r>
      <rPr>
        <rFont val="Arial"/>
        <color rgb="FF0000FF"/>
      </rPr>
      <t>Good evening</t>
    </r>
    <r>
      <rPr>
        <rFont val="Arial"/>
        <color theme="1"/>
      </rPr>
      <t xml:space="preserve"> everyone. We are currently receiving a higher amount of signals due to a heatwave affecting </t>
    </r>
    <r>
      <rPr>
        <rFont val="Arial"/>
        <color rgb="FF0000FF"/>
      </rPr>
      <t>REGION</t>
    </r>
    <r>
      <rPr>
        <rFont val="Arial"/>
        <color theme="1"/>
      </rPr>
      <t xml:space="preserve">. Friendly reminder to CAWP customers as much as possible, especially in the case of Barns and Temperature alarms. Thanks !
</t>
    </r>
    <r>
      <rPr>
        <rFont val="Arial"/>
        <color rgb="FF0000FF"/>
      </rPr>
      <t>Bonjour</t>
    </r>
    <r>
      <rPr>
        <rFont val="Arial"/>
        <color theme="1"/>
      </rPr>
      <t xml:space="preserve"> tout le monde. Nous recevons présentement une quantité élevée de signaux dû a une vague de chaleur dans la region de </t>
    </r>
    <r>
      <rPr>
        <rFont val="Arial"/>
        <color rgb="FF0000FF"/>
      </rPr>
      <t>REGION</t>
    </r>
    <r>
      <rPr>
        <rFont val="Arial"/>
        <color theme="1"/>
      </rPr>
      <t>. Simple rappel de suggérer la mise en test autant que possible, surtout dans les cas d'alarme Fermes et Temperature. Merci !</t>
    </r>
  </si>
  <si>
    <r>
      <rPr>
        <rFont val="Arial"/>
        <color rgb="FF0000FF"/>
      </rPr>
      <t>Good evening</t>
    </r>
    <r>
      <rPr>
        <rFont val="Arial"/>
        <color theme="1"/>
      </rPr>
      <t xml:space="preserve"> everyone. Following weather reports of heat waves for the </t>
    </r>
    <r>
      <rPr>
        <rFont val="Arial"/>
        <color rgb="FF0000FF"/>
      </rPr>
      <t>REGION</t>
    </r>
    <r>
      <rPr>
        <rFont val="Arial"/>
        <color theme="1"/>
      </rPr>
      <t xml:space="preserve"> region, you can disregard the 5 minutes rule for Open After Alarms for signals received within that region until further notice. Alarms that receives an opening regardless of delays can be EC'd. </t>
    </r>
    <r>
      <rPr>
        <rFont val="Arial"/>
        <color rgb="FF0000FF"/>
      </rPr>
      <t>This does not include ULC alarms</t>
    </r>
    <r>
      <rPr>
        <rFont val="Arial"/>
        <color theme="1"/>
      </rPr>
      <t xml:space="preserve">. Thank you !
</t>
    </r>
    <r>
      <rPr>
        <rFont val="Arial"/>
        <color rgb="FF0000FF"/>
      </rPr>
      <t>Bonjour</t>
    </r>
    <r>
      <rPr>
        <rFont val="Arial"/>
        <color theme="1"/>
      </rPr>
      <t xml:space="preserve"> tout le monde. Suite a des raports de vague de chaleur pour la region de </t>
    </r>
    <r>
      <rPr>
        <rFont val="Arial"/>
        <color rgb="FF0000FF"/>
      </rPr>
      <t>REGION</t>
    </r>
    <r>
      <rPr>
        <rFont val="Arial"/>
        <color theme="1"/>
      </rPr>
      <t xml:space="preserve">, svp ignorez la règle de 5 minutes pour les Ouvertures Après Alarme pour les signaux recu dans cette region jusqu'a nouvel ordre. Les alarmes recevant une ouverture peuvent être EC peux importe le delais. </t>
    </r>
    <r>
      <rPr>
        <rFont val="Arial"/>
        <color rgb="FF0000FF"/>
      </rPr>
      <t>Ceci n'inclus pas les alarmes ULC</t>
    </r>
    <r>
      <rPr>
        <rFont val="Arial"/>
        <color theme="1"/>
      </rPr>
      <t>. Merci !</t>
    </r>
  </si>
  <si>
    <t>Heavy Rains/Floods</t>
  </si>
  <si>
    <t>-Several days of rain in a row for the same region on Windtracker
-Heavy Rain warnings in Gov Weather Alerts</t>
  </si>
  <si>
    <t>- Increase in Supv
- Urgency on Supv Increased.</t>
  </si>
  <si>
    <t>-Have multiple agents focused on Sup to limit potential damage caused by flood.
-Remind agents to CAWP as much as possible.</t>
  </si>
  <si>
    <r>
      <rPr>
        <rFont val="Arial"/>
        <color theme="1"/>
      </rPr>
      <t xml:space="preserve"> We are receiving reports risks of floods for the </t>
    </r>
    <r>
      <rPr>
        <rFont val="Arial"/>
        <color rgb="FF0000FF"/>
      </rPr>
      <t>REGION</t>
    </r>
    <r>
      <rPr>
        <rFont val="Arial"/>
        <color theme="1"/>
      </rPr>
      <t xml:space="preserve"> region </t>
    </r>
    <r>
      <rPr>
        <rFont val="Arial"/>
        <color rgb="FF0000FF"/>
      </rPr>
      <t>following excessive rain</t>
    </r>
    <r>
      <rPr>
        <rFont val="Arial"/>
        <color theme="1"/>
      </rPr>
      <t>. We expect potential impacts on operations namely flood sensors We will keep an eye on Supervision delays to limit possible damages.</t>
    </r>
  </si>
  <si>
    <r>
      <rPr>
        <rFont val="Arial"/>
        <color rgb="FF0000FF"/>
      </rPr>
      <t>Good evening</t>
    </r>
    <r>
      <rPr>
        <rFont val="Arial"/>
        <color theme="1"/>
      </rPr>
      <t xml:space="preserve"> everyone. We are currently receiving a higher amount of signals due to weather affecting </t>
    </r>
    <r>
      <rPr>
        <rFont val="Arial"/>
        <color rgb="FF0000FF"/>
      </rPr>
      <t>REGION</t>
    </r>
    <r>
      <rPr>
        <rFont val="Arial"/>
        <color theme="1"/>
      </rPr>
      <t xml:space="preserve">. Friendly reminder to CAWP customers as much as possible, especially in the case of Supervision alarms. Thanks !
</t>
    </r>
    <r>
      <rPr>
        <rFont val="Arial"/>
        <color rgb="FF0000FF"/>
      </rPr>
      <t>Bonjour</t>
    </r>
    <r>
      <rPr>
        <rFont val="Arial"/>
        <color theme="1"/>
      </rPr>
      <t xml:space="preserve"> tout le monde. Nous recevons présentement une quantité élevée de signaux dû au climat dans la region de </t>
    </r>
    <r>
      <rPr>
        <rFont val="Arial"/>
        <color rgb="FF0000FF"/>
      </rPr>
      <t>REGION</t>
    </r>
    <r>
      <rPr>
        <rFont val="Arial"/>
        <color theme="1"/>
      </rPr>
      <t>. Simple rappel de suggérer la mise en test autant que possible, surtout dans les cas d'alarmes de supervision. Merci !</t>
    </r>
  </si>
  <si>
    <t>Extreme Cold</t>
  </si>
  <si>
    <t>- Temperatures below -32C for a region
- Extreme Cold warning on Gov Weather Alerts</t>
  </si>
  <si>
    <t>- Increase in BA
- Increase in FIRE
- Increase in Supv
- Increase in Inbound Volume</t>
  </si>
  <si>
    <t xml:space="preserve">- Have agents focused on HP
-Limit ICL/Fallback to focus on CTI during spikes.
</t>
  </si>
  <si>
    <t>-OAA SP
-Agencies SP if ON.</t>
  </si>
  <si>
    <r>
      <rPr>
        <rFont val="Arial"/>
        <color theme="1"/>
      </rPr>
      <t xml:space="preserve"> We are receiving reports of extreme cold for the </t>
    </r>
    <r>
      <rPr>
        <rFont val="Arial"/>
        <color rgb="FF0000FF"/>
      </rPr>
      <t>REGION</t>
    </r>
    <r>
      <rPr>
        <rFont val="Arial"/>
        <color theme="1"/>
      </rPr>
      <t xml:space="preserve"> region which may have impacts on operations. The temperature should affect the </t>
    </r>
    <r>
      <rPr>
        <rFont val="Arial"/>
        <color rgb="FF0000FF"/>
      </rPr>
      <t>SHIFT</t>
    </r>
    <r>
      <rPr>
        <rFont val="Arial"/>
        <color theme="1"/>
      </rPr>
      <t xml:space="preserve"> shift according to the report. We will keep agent focused on High Priority alarms with a secondary emphasis on Low Priority. </t>
    </r>
  </si>
  <si>
    <r>
      <rPr>
        <rFont val="Arial"/>
        <color rgb="FF0000FF"/>
      </rPr>
      <t>Good evening</t>
    </r>
    <r>
      <rPr>
        <rFont val="Arial"/>
        <color theme="1"/>
      </rPr>
      <t xml:space="preserve"> everyone. Following weather reports of extreme cold for the </t>
    </r>
    <r>
      <rPr>
        <rFont val="Arial"/>
        <color rgb="FF0000FF"/>
      </rPr>
      <t>REGION</t>
    </r>
    <r>
      <rPr>
        <rFont val="Arial"/>
        <color theme="1"/>
      </rPr>
      <t xml:space="preserve"> region, you can disregard the 5 minutes rule for Open After Alarms for signals received within that region until further notice. Alarms that receives an opening regardless of delays can be EC'd. </t>
    </r>
    <r>
      <rPr>
        <rFont val="Arial"/>
        <color rgb="FF0000FF"/>
      </rPr>
      <t>This does not include ULC alarms</t>
    </r>
    <r>
      <rPr>
        <rFont val="Arial"/>
        <color theme="1"/>
      </rPr>
      <t xml:space="preserve">. Thank you !
</t>
    </r>
    <r>
      <rPr>
        <rFont val="Arial"/>
        <color rgb="FF0000FF"/>
      </rPr>
      <t>Bonjour</t>
    </r>
    <r>
      <rPr>
        <rFont val="Arial"/>
        <color theme="1"/>
      </rPr>
      <t xml:space="preserve"> tout le monde. Suite a des raports de froids intense pour la region de </t>
    </r>
    <r>
      <rPr>
        <rFont val="Arial"/>
        <color rgb="FF0000FF"/>
      </rPr>
      <t>REGION</t>
    </r>
    <r>
      <rPr>
        <rFont val="Arial"/>
        <color theme="1"/>
      </rPr>
      <t xml:space="preserve">, svp ignorez la règle de 5 minutes pour les Ouvertures Après Alarme pour les signaux recu dans cette region jusqu'a nouvel ordre. Les alarmes recevant une ouverture peuvent être EC peux importe le delais. </t>
    </r>
    <r>
      <rPr>
        <rFont val="Arial"/>
        <color rgb="FF0000FF"/>
      </rPr>
      <t>Ceci n'inclus pas les alarmes ULC</t>
    </r>
    <r>
      <rPr>
        <rFont val="Arial"/>
        <color theme="1"/>
      </rPr>
      <t>. Merci !</t>
    </r>
  </si>
  <si>
    <r>
      <rPr>
        <rFont val="Arial"/>
        <color theme="1"/>
      </rPr>
      <t xml:space="preserve">Until further notice, in the case of an alarm received in </t>
    </r>
    <r>
      <rPr>
        <rFont val="Arial"/>
        <color rgb="FF0000FF"/>
      </rPr>
      <t>Mississauga</t>
    </r>
    <r>
      <rPr>
        <rFont val="Arial"/>
        <color theme="1"/>
      </rPr>
      <t xml:space="preserve"> region, please follow this protocol: Prem - List- Agency at the end. Thank you
Jusqu'a nouvel ordre, dans le cas d'une alarme recu dans la region de </t>
    </r>
    <r>
      <rPr>
        <rFont val="Arial"/>
        <color rgb="FF0000FF"/>
      </rPr>
      <t>Mississauga,</t>
    </r>
    <r>
      <rPr>
        <rFont val="Arial"/>
        <color theme="1"/>
      </rPr>
      <t xml:space="preserve"> svp suivre ce protocol: Lieux - Liste - Agence a la fin. Merci.</t>
    </r>
  </si>
  <si>
    <t>Freezing Rain</t>
  </si>
  <si>
    <t>- Freezing Rain warning on Gov Weather Alerts.</t>
  </si>
  <si>
    <t>-Increase in BA
-Increase in Supv
-Increase in ComFails
-Increase in Inbound volume
(Tech calls require Troubleshooting)
-Increase in Troubles/AC Fails</t>
  </si>
  <si>
    <t xml:space="preserve">-OAA SP
-Agencies SP if HP are compromised.
</t>
  </si>
  <si>
    <r>
      <rPr>
        <rFont val="Arial"/>
        <color theme="1"/>
      </rPr>
      <t xml:space="preserve"> We are receiving reports of Freezing Rain for the </t>
    </r>
    <r>
      <rPr>
        <rFont val="Arial"/>
        <color rgb="FF0000FF"/>
      </rPr>
      <t>REGION</t>
    </r>
    <r>
      <rPr>
        <rFont val="Arial"/>
        <color theme="1"/>
      </rPr>
      <t xml:space="preserve"> region which will most likely have impacts on operations. The rain should start at around </t>
    </r>
    <r>
      <rPr>
        <rFont val="Arial"/>
        <color rgb="FF0000FF"/>
      </rPr>
      <t>TIME</t>
    </r>
    <r>
      <rPr>
        <rFont val="Arial"/>
        <color theme="1"/>
      </rPr>
      <t xml:space="preserve"> and end at around </t>
    </r>
    <r>
      <rPr>
        <rFont val="Arial"/>
        <color rgb="FF0000FF"/>
      </rPr>
      <t>TIME</t>
    </r>
    <r>
      <rPr>
        <rFont val="Arial"/>
        <color theme="1"/>
      </rPr>
      <t xml:space="preserve"> according to the report. We will keep agent focused on Supv for the period and would need assistance in acquiring some OT if possible. Thank you !</t>
    </r>
  </si>
  <si>
    <r>
      <rPr>
        <rFont val="Arial"/>
        <color rgb="FF0000FF"/>
      </rPr>
      <t>Good evening</t>
    </r>
    <r>
      <rPr>
        <rFont val="Arial"/>
        <color theme="1"/>
      </rPr>
      <t xml:space="preserve"> everyone. Following weather reports of Freezing Rain for the </t>
    </r>
    <r>
      <rPr>
        <rFont val="Arial"/>
        <color rgb="FF0000FF"/>
      </rPr>
      <t>REGION</t>
    </r>
    <r>
      <rPr>
        <rFont val="Arial"/>
        <color theme="1"/>
      </rPr>
      <t xml:space="preserve"> region, you can disregard the 5 minutes rule for Open After Alarms for signals received within that region until further notice. Alarms that receives an opening regardless of delays can be EC'd. </t>
    </r>
    <r>
      <rPr>
        <rFont val="Arial"/>
        <color rgb="FF0000FF"/>
      </rPr>
      <t>This does not include ULC alarms</t>
    </r>
    <r>
      <rPr>
        <rFont val="Arial"/>
        <color theme="1"/>
      </rPr>
      <t xml:space="preserve">. Thank you !
</t>
    </r>
    <r>
      <rPr>
        <rFont val="Arial"/>
        <color rgb="FF0000FF"/>
      </rPr>
      <t>Bonjour</t>
    </r>
    <r>
      <rPr>
        <rFont val="Arial"/>
        <color theme="1"/>
      </rPr>
      <t xml:space="preserve"> tout le monde. Suite a des raports de pluie verglassante pour la region de </t>
    </r>
    <r>
      <rPr>
        <rFont val="Arial"/>
        <color rgb="FF0000FF"/>
      </rPr>
      <t>REGION</t>
    </r>
    <r>
      <rPr>
        <rFont val="Arial"/>
        <color theme="1"/>
      </rPr>
      <t xml:space="preserve">, svp ignorez la règle de 5 minutes pour les Ouvertures Après Alarme pour les signaux recu dans cette region jusqu'a nouvel ordre. Les alarmes recevant une ouverture peuvent être EC peux importe le delais. </t>
    </r>
    <r>
      <rPr>
        <rFont val="Arial"/>
        <color rgb="FF0000FF"/>
      </rPr>
      <t>Ceci n'inclus pas les alarmes ULC</t>
    </r>
    <r>
      <rPr>
        <rFont val="Arial"/>
        <color theme="1"/>
      </rPr>
      <t>. Merci !</t>
    </r>
  </si>
  <si>
    <r>
      <rPr>
        <rFont val="Arial"/>
        <color theme="1"/>
      </rPr>
      <t xml:space="preserve">Until further notice, in the case of an alarm received in </t>
    </r>
    <r>
      <rPr>
        <rFont val="Arial"/>
        <color rgb="FF0000FF"/>
      </rPr>
      <t xml:space="preserve">Mississauga </t>
    </r>
    <r>
      <rPr>
        <rFont val="Arial"/>
        <color theme="1"/>
      </rPr>
      <t xml:space="preserve">region, please follow this protocol: Prem - List- Agency at the end. Thank you
Jusqu'a nouvel ordre, dans le cas d'une alarme recu dans la region de </t>
    </r>
    <r>
      <rPr>
        <rFont val="Arial"/>
        <color rgb="FF0000FF"/>
      </rPr>
      <t>Mississauga</t>
    </r>
    <r>
      <rPr>
        <rFont val="Arial"/>
        <color theme="1"/>
      </rPr>
      <t xml:space="preserve"> svp suivre ce protocol: Lieux - Liste - Agence a la fin. Merci.</t>
    </r>
  </si>
  <si>
    <t>Tornadoes/Hurricanes</t>
  </si>
  <si>
    <t>-Wind over 50 km/h for a region on Windtracker
-Tornado/Hurricane warnings in Gov Weather Alerts
-Major Outtages in a region (TRB,ComFail)</t>
  </si>
  <si>
    <t>-OAA SP
-Agencies SP
-Update OnCall regularily for any additional SPs.</t>
  </si>
  <si>
    <t>Quota</t>
  </si>
  <si>
    <t>Week A</t>
  </si>
  <si>
    <t>Inbound FR</t>
  </si>
  <si>
    <t>Inbound EN</t>
  </si>
  <si>
    <t>ULC FR</t>
  </si>
  <si>
    <t>ULC EN</t>
  </si>
  <si>
    <t>LFQI On Loan, OffQ OPEX</t>
  </si>
  <si>
    <t>Auth</t>
  </si>
  <si>
    <t>Code</t>
  </si>
  <si>
    <t>Length</t>
  </si>
  <si>
    <t>Dif</t>
  </si>
  <si>
    <t>DayShift</t>
  </si>
  <si>
    <t>OT Support</t>
  </si>
  <si>
    <t>SUNDAY</t>
  </si>
  <si>
    <t>Business NEED</t>
  </si>
  <si>
    <t>Remaining</t>
  </si>
  <si>
    <t>Taken</t>
  </si>
  <si>
    <t>MONDAY</t>
  </si>
  <si>
    <t>TUESDAY</t>
  </si>
  <si>
    <t>WEDNESDAY</t>
  </si>
  <si>
    <t>THURDAYS</t>
  </si>
  <si>
    <t>FRIDAY</t>
  </si>
  <si>
    <t>SATURDAY</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</si>
</sst>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yyyy-mm-dd"/>
    <numFmt numFmtId="165" formatCode="0.0"/>
    <numFmt numFmtId="166" formatCode="0.0%"/>
    <numFmt numFmtId="167" formatCode="h:mm am/pm"/>
    <numFmt numFmtId="168" formatCode="yyyy-mm-dd h:mm:ss"/>
    <numFmt numFmtId="169" formatCode="m/d/yyyy h:mm:ss"/>
    <numFmt numFmtId="170" formatCode="m/d h:mm"/>
    <numFmt numFmtId="171" formatCode="m/d/yy"/>
    <numFmt numFmtId="172" formatCode="mmmm d yyyy"/>
    <numFmt numFmtId="173" formatCode="m/d/yyyy"/>
    <numFmt numFmtId="174" formatCode="h:mm:ss am/pm"/>
  </numFmts>
  <fonts count="49">
    <font>
      <sz val="10.0"/>
      <color rgb="FF000000"/>
      <name val="Arial"/>
      <scheme val="minor"/>
    </font>
    <font>
      <sz val="18.0"/>
      <color theme="1"/>
      <name val="Arial"/>
      <scheme val="minor"/>
    </font>
    <font>
      <color theme="1"/>
      <name val="Arial"/>
      <scheme val="minor"/>
    </font>
    <font>
      <color rgb="FFFFFFFF"/>
      <name val="Arial"/>
      <scheme val="minor"/>
    </font>
    <font>
      <color theme="1"/>
      <name val="Arial"/>
    </font>
    <font/>
    <font>
      <sz val="9.0"/>
      <color theme="1"/>
      <name val="Arial"/>
      <scheme val="minor"/>
    </font>
    <font>
      <sz val="8.0"/>
      <color theme="1"/>
      <name val="Arial"/>
      <scheme val="minor"/>
    </font>
    <font>
      <sz val="14.0"/>
      <color rgb="FFFFFFFF"/>
      <name val="Arial"/>
      <scheme val="minor"/>
    </font>
    <font>
      <b/>
      <color theme="1"/>
      <name val="Arial"/>
      <scheme val="minor"/>
    </font>
    <font>
      <b/>
      <sz val="11.0"/>
      <color theme="1"/>
      <name val="Arial"/>
      <scheme val="minor"/>
    </font>
    <font>
      <b/>
      <i/>
      <sz val="11.0"/>
      <color theme="1"/>
      <name val="Calibri"/>
    </font>
    <font>
      <b/>
      <sz val="11.0"/>
      <color theme="1"/>
      <name val="Calibri"/>
    </font>
    <font>
      <b/>
      <color theme="1"/>
      <name val="Arial"/>
    </font>
    <font>
      <color rgb="FF000000"/>
      <name val="Arial"/>
      <scheme val="minor"/>
    </font>
    <font>
      <sz val="10.0"/>
      <color theme="1"/>
      <name val="Arial"/>
      <scheme val="minor"/>
    </font>
    <font>
      <b/>
      <sz val="10.0"/>
      <color theme="1"/>
      <name val="Arial"/>
      <scheme val="minor"/>
    </font>
    <font>
      <sz val="10.0"/>
      <color rgb="FFFFFFFF"/>
      <name val="Arial"/>
      <scheme val="minor"/>
    </font>
    <font>
      <color rgb="FF434343"/>
      <name val="Arial"/>
      <scheme val="minor"/>
    </font>
    <font>
      <sz val="11.0"/>
      <color rgb="FFFFFFFF"/>
      <name val="Arial"/>
    </font>
    <font>
      <color rgb="FFFFFFFF"/>
      <name val="Inconsolata"/>
    </font>
    <font>
      <color rgb="FF000000"/>
      <name val="Arial"/>
    </font>
    <font>
      <sz val="11.0"/>
      <color rgb="FF000000"/>
      <name val="Calibri"/>
    </font>
    <font>
      <color rgb="FFFFFFFF"/>
      <name val="Arial"/>
    </font>
    <font>
      <b/>
      <sz val="13.0"/>
      <color rgb="FFFFFFFF"/>
      <name val="Arial"/>
      <scheme val="minor"/>
    </font>
    <font>
      <b/>
      <color rgb="FFFFFFFF"/>
      <name val="Arial"/>
    </font>
    <font>
      <b/>
      <color rgb="FFFFFFFF"/>
      <name val="Arial"/>
      <scheme val="minor"/>
    </font>
    <font>
      <sz val="8.0"/>
      <color rgb="FFFFFFFF"/>
      <name val="Arial"/>
      <scheme val="minor"/>
    </font>
    <font>
      <sz val="7.0"/>
      <color rgb="FFFFFFFF"/>
      <name val="Arial"/>
      <scheme val="minor"/>
    </font>
    <font>
      <b/>
      <color rgb="FFFF0000"/>
      <name val="Arial"/>
      <scheme val="minor"/>
    </font>
    <font>
      <sz val="12.0"/>
      <color theme="1"/>
      <name val="Arial"/>
      <scheme val="minor"/>
    </font>
    <font>
      <sz val="20.0"/>
      <color rgb="FFFFFFFF"/>
      <name val="Arial"/>
    </font>
    <font>
      <b/>
      <sz val="13.0"/>
      <color rgb="FFFFFFFF"/>
      <name val="Arial"/>
    </font>
    <font>
      <sz val="9.0"/>
      <color rgb="FFFFFFFF"/>
      <name val="&quot;Google Sans Mono&quot;"/>
    </font>
    <font>
      <sz val="9.0"/>
      <color rgb="FF000000"/>
      <name val="&quot;Google Sans Mono&quot;"/>
    </font>
    <font>
      <sz val="11.0"/>
      <color rgb="FFF7981D"/>
      <name val="Inconsolata"/>
    </font>
    <font>
      <sz val="11.0"/>
      <color rgb="FF1155CC"/>
      <name val="Inconsolata"/>
    </font>
    <font>
      <sz val="11.0"/>
      <color theme="1"/>
      <name val="Calibri"/>
    </font>
    <font>
      <b/>
      <color rgb="FF000000"/>
      <name val="Arial"/>
      <scheme val="minor"/>
    </font>
    <font>
      <sz val="14.0"/>
      <color rgb="FF000000"/>
      <name val="Arial"/>
      <scheme val="minor"/>
    </font>
    <font>
      <sz val="14.0"/>
      <color theme="1"/>
      <name val="Arial"/>
      <scheme val="minor"/>
    </font>
    <font>
      <u/>
      <color rgb="FF0000FF"/>
      <name val="Roboto"/>
    </font>
    <font>
      <b/>
      <sz val="12.0"/>
      <color theme="1"/>
      <name val="Arial"/>
      <scheme val="minor"/>
    </font>
    <font>
      <sz val="11.0"/>
      <color rgb="FF000000"/>
      <name val="Inconsolata"/>
    </font>
    <font>
      <b/>
      <sz val="12.0"/>
      <color rgb="FFFFFFFF"/>
      <name val="Arial"/>
    </font>
    <font>
      <sz val="9.0"/>
      <color rgb="FFFFFFFF"/>
      <name val="Arial"/>
    </font>
    <font>
      <b/>
      <sz val="14.0"/>
      <color theme="1"/>
      <name val="Arial"/>
    </font>
    <font>
      <b/>
      <sz val="9.0"/>
      <color rgb="FFFFFFFF"/>
      <name val="Arial"/>
    </font>
    <font>
      <sz val="9.0"/>
      <color theme="1"/>
      <name val="Arial"/>
    </font>
  </fonts>
  <fills count="55">
    <fill>
      <patternFill patternType="none"/>
    </fill>
    <fill>
      <patternFill patternType="lightGray"/>
    </fill>
    <fill>
      <patternFill patternType="solid">
        <fgColor rgb="FF3C78D8"/>
        <bgColor rgb="FF3C78D8"/>
      </patternFill>
    </fill>
    <fill>
      <patternFill patternType="solid">
        <fgColor rgb="FF6D9EEB"/>
        <bgColor rgb="FF6D9EEB"/>
      </patternFill>
    </fill>
    <fill>
      <patternFill patternType="solid">
        <fgColor rgb="FFF9CB9C"/>
        <bgColor rgb="FFF9CB9C"/>
      </patternFill>
    </fill>
    <fill>
      <patternFill patternType="solid">
        <fgColor rgb="FF8E7CC3"/>
        <bgColor rgb="FF8E7CC3"/>
      </patternFill>
    </fill>
    <fill>
      <patternFill patternType="solid">
        <fgColor rgb="FFF6B26B"/>
        <bgColor rgb="FFF6B26B"/>
      </patternFill>
    </fill>
    <fill>
      <patternFill patternType="solid">
        <fgColor rgb="FFD9D2E9"/>
        <bgColor rgb="FFD9D2E9"/>
      </patternFill>
    </fill>
    <fill>
      <patternFill patternType="solid">
        <fgColor rgb="FF434343"/>
        <bgColor rgb="FF434343"/>
      </patternFill>
    </fill>
    <fill>
      <patternFill patternType="solid">
        <fgColor rgb="FFA4C2F4"/>
        <bgColor rgb="FFA4C2F4"/>
      </patternFill>
    </fill>
    <fill>
      <patternFill patternType="solid">
        <fgColor rgb="FF666666"/>
        <bgColor rgb="FF666666"/>
      </patternFill>
    </fill>
    <fill>
      <patternFill patternType="solid">
        <fgColor rgb="FFC9DAF8"/>
        <bgColor rgb="FFC9DAF8"/>
      </patternFill>
    </fill>
    <fill>
      <patternFill patternType="solid">
        <fgColor rgb="FFCCCCCC"/>
        <bgColor rgb="FFCCCCCC"/>
      </patternFill>
    </fill>
    <fill>
      <patternFill patternType="solid">
        <fgColor rgb="FF999999"/>
        <bgColor rgb="FF999999"/>
      </patternFill>
    </fill>
    <fill>
      <patternFill patternType="solid">
        <fgColor rgb="FFF3F3F3"/>
        <bgColor rgb="FFF3F3F3"/>
      </patternFill>
    </fill>
    <fill>
      <patternFill patternType="solid">
        <fgColor rgb="FFFCE5CD"/>
        <bgColor rgb="FFFCE5CD"/>
      </patternFill>
    </fill>
    <fill>
      <patternFill patternType="solid">
        <fgColor rgb="FFD0E0E3"/>
        <bgColor rgb="FFD0E0E3"/>
      </patternFill>
    </fill>
    <fill>
      <patternFill patternType="solid">
        <fgColor rgb="FFCFE2F3"/>
        <bgColor rgb="FFCFE2F3"/>
      </patternFill>
    </fill>
    <fill>
      <patternFill patternType="solid">
        <fgColor rgb="FFE06666"/>
        <bgColor rgb="FFE06666"/>
      </patternFill>
    </fill>
    <fill>
      <patternFill patternType="solid">
        <fgColor rgb="FF6FA8DC"/>
        <bgColor rgb="FF6FA8DC"/>
      </patternFill>
    </fill>
    <fill>
      <patternFill patternType="solid">
        <fgColor rgb="FFD5A6BD"/>
        <bgColor rgb="FFD5A6BD"/>
      </patternFill>
    </fill>
    <fill>
      <patternFill patternType="solid">
        <fgColor rgb="FFF4CCCC"/>
        <bgColor rgb="FFF4CCCC"/>
      </patternFill>
    </fill>
    <fill>
      <patternFill patternType="solid">
        <fgColor rgb="FFEA9999"/>
        <bgColor rgb="FFEA9999"/>
      </patternFill>
    </fill>
    <fill>
      <patternFill patternType="solid">
        <fgColor rgb="FFEAD1DC"/>
        <bgColor rgb="FFEAD1DC"/>
      </patternFill>
    </fill>
    <fill>
      <patternFill patternType="solid">
        <fgColor rgb="FFFFFFFF"/>
        <bgColor rgb="FFFFFFFF"/>
      </patternFill>
    </fill>
    <fill>
      <patternFill patternType="solid">
        <fgColor rgb="FFE0E0E0"/>
        <bgColor rgb="FFE0E0E0"/>
      </patternFill>
    </fill>
    <fill>
      <patternFill patternType="solid">
        <fgColor rgb="FFB4A7D6"/>
        <bgColor rgb="FFB4A7D6"/>
      </patternFill>
    </fill>
    <fill>
      <patternFill patternType="solid">
        <fgColor rgb="FFDD7E6B"/>
        <bgColor rgb="FFDD7E6B"/>
      </patternFill>
    </fill>
    <fill>
      <patternFill patternType="solid">
        <fgColor rgb="FF3A3838"/>
        <bgColor rgb="FF3A3838"/>
      </patternFill>
    </fill>
    <fill>
      <patternFill patternType="solid">
        <fgColor rgb="FF674EA7"/>
        <bgColor rgb="FF674EA7"/>
      </patternFill>
    </fill>
    <fill>
      <patternFill patternType="solid">
        <fgColor rgb="FFD9EAD3"/>
        <bgColor rgb="FFD9EAD3"/>
      </patternFill>
    </fill>
    <fill>
      <patternFill patternType="solid">
        <fgColor rgb="FFFFF2CC"/>
        <bgColor rgb="FFFFF2CC"/>
      </patternFill>
    </fill>
    <fill>
      <patternFill patternType="solid">
        <fgColor rgb="FF6AA84F"/>
        <bgColor rgb="FF6AA84F"/>
      </patternFill>
    </fill>
    <fill>
      <patternFill patternType="solid">
        <fgColor rgb="FFF1C232"/>
        <bgColor rgb="FFF1C232"/>
      </patternFill>
    </fill>
    <fill>
      <patternFill patternType="solid">
        <fgColor rgb="FF990000"/>
        <bgColor rgb="FF990000"/>
      </patternFill>
    </fill>
    <fill>
      <patternFill patternType="solid">
        <fgColor rgb="FFFFE599"/>
        <bgColor rgb="FFFFE599"/>
      </patternFill>
    </fill>
    <fill>
      <patternFill patternType="solid">
        <fgColor rgb="FFB7B7B7"/>
        <bgColor rgb="FFB7B7B7"/>
      </patternFill>
    </fill>
    <fill>
      <patternFill patternType="solid">
        <fgColor rgb="FF0B5394"/>
        <bgColor rgb="FF0B5394"/>
      </patternFill>
    </fill>
    <fill>
      <patternFill patternType="solid">
        <fgColor rgb="FF1C4587"/>
        <bgColor rgb="FF1C4587"/>
      </patternFill>
    </fill>
    <fill>
      <patternFill patternType="solid">
        <fgColor rgb="FF3D85C6"/>
        <bgColor rgb="FF3D85C6"/>
      </patternFill>
    </fill>
    <fill>
      <patternFill patternType="solid">
        <fgColor rgb="FFFFD966"/>
        <bgColor rgb="FFFFD966"/>
      </patternFill>
    </fill>
    <fill>
      <patternFill patternType="solid">
        <fgColor rgb="FF0000FF"/>
        <bgColor rgb="FF0000FF"/>
      </patternFill>
    </fill>
    <fill>
      <patternFill patternType="solid">
        <fgColor rgb="FF000000"/>
        <bgColor rgb="FF000000"/>
      </patternFill>
    </fill>
    <fill>
      <patternFill patternType="solid">
        <fgColor rgb="FFB7E1CD"/>
        <bgColor rgb="FFB7E1CD"/>
      </patternFill>
    </fill>
    <fill>
      <patternFill patternType="solid">
        <fgColor rgb="FFFF0000"/>
        <bgColor rgb="FFFF0000"/>
      </patternFill>
    </fill>
    <fill>
      <patternFill patternType="solid">
        <fgColor rgb="FFE5E5E5"/>
        <bgColor rgb="FFE5E5E5"/>
      </patternFill>
    </fill>
    <fill>
      <patternFill patternType="solid">
        <fgColor rgb="FF38761D"/>
        <bgColor rgb="FF38761D"/>
      </patternFill>
    </fill>
    <fill>
      <patternFill patternType="solid">
        <fgColor rgb="FF93C47D"/>
        <bgColor rgb="FF93C47D"/>
      </patternFill>
    </fill>
    <fill>
      <patternFill patternType="solid">
        <fgColor rgb="FF4A86E8"/>
        <bgColor rgb="FF4A86E8"/>
      </patternFill>
    </fill>
    <fill>
      <patternFill patternType="solid">
        <fgColor rgb="FFC27BA0"/>
        <bgColor rgb="FFC27BA0"/>
      </patternFill>
    </fill>
    <fill>
      <patternFill patternType="solid">
        <fgColor rgb="FFE69138"/>
        <bgColor rgb="FFE69138"/>
      </patternFill>
    </fill>
    <fill>
      <patternFill patternType="solid">
        <fgColor rgb="FFEFEFEF"/>
        <bgColor rgb="FFEFEFEF"/>
      </patternFill>
    </fill>
    <fill>
      <patternFill patternType="solid">
        <fgColor rgb="FFB6D7A8"/>
        <bgColor rgb="FFB6D7A8"/>
      </patternFill>
    </fill>
    <fill>
      <patternFill patternType="solid">
        <fgColor rgb="FFE6B8AF"/>
        <bgColor rgb="FFE6B8AF"/>
      </patternFill>
    </fill>
    <fill>
      <patternFill patternType="solid">
        <fgColor rgb="FFD9D9D9"/>
        <bgColor rgb="FFD9D9D9"/>
      </patternFill>
    </fill>
  </fills>
  <borders count="111">
    <border/>
    <border>
      <right style="medium">
        <color rgb="FF000000"/>
      </right>
    </border>
    <border>
      <top style="medium">
        <color rgb="FF000000"/>
      </top>
      <bottom style="thin">
        <color rgb="FF000000"/>
      </bottom>
    </border>
    <border>
      <left style="medium">
        <color rgb="FF000000"/>
      </left>
      <right style="medium">
        <color rgb="FF000000"/>
      </right>
      <top style="medium">
        <color rgb="FF000000"/>
      </top>
      <bottom style="medium">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border>
    <border>
      <left style="thin">
        <color rgb="FF000000"/>
      </left>
      <right style="thin">
        <color rgb="FF000000"/>
      </right>
      <top style="thin">
        <color rgb="FF000000"/>
      </top>
      <bottom style="thin">
        <color rgb="FF000000"/>
      </bottom>
    </border>
    <border>
      <left style="medium">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top style="thick">
        <color rgb="FF000000"/>
      </top>
      <bottom style="thick">
        <color rgb="FF000000"/>
      </bottom>
    </border>
    <border>
      <right style="thick">
        <color rgb="FF000000"/>
      </right>
      <top style="thick">
        <color rgb="FF000000"/>
      </top>
      <bottom style="thick">
        <color rgb="FF000000"/>
      </bottom>
    </border>
    <border>
      <bottom style="medium">
        <color rgb="FF000000"/>
      </bottom>
    </border>
    <border>
      <right style="medium">
        <color rgb="FF000000"/>
      </right>
      <bottom style="medium">
        <color rgb="FF000000"/>
      </bottom>
    </border>
    <border>
      <left style="medium">
        <color rgb="FF000000"/>
      </lef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rder>
    <border>
      <left style="medium">
        <color rgb="FF000000"/>
      </left>
      <right style="thin">
        <color rgb="FF000000"/>
      </right>
      <top style="thin">
        <color rgb="FF000000"/>
      </top>
      <bottom style="thin">
        <color rgb="FF000000"/>
      </bottom>
    </border>
    <border>
      <left style="medium">
        <color rgb="FF000000"/>
      </left>
      <right style="medium">
        <color rgb="FF000000"/>
      </right>
      <bottom style="medium">
        <color rgb="FF000000"/>
      </bottom>
    </border>
    <border>
      <left style="medium">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bottom style="medium">
        <color rgb="FF000000"/>
      </bottom>
    </border>
    <border>
      <left style="thin">
        <color rgb="FF000000"/>
      </lef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thin">
        <color rgb="FF000000"/>
      </right>
      <top style="medium">
        <color rgb="FF000000"/>
      </top>
    </border>
    <border>
      <right style="thin">
        <color rgb="FF000000"/>
      </right>
      <top style="medium">
        <color rgb="FF000000"/>
      </top>
    </border>
    <border>
      <right style="thin">
        <color rgb="FF000000"/>
      </right>
      <bottom style="medium">
        <color rgb="FF000000"/>
      </bottom>
    </border>
    <border>
      <right style="medium">
        <color rgb="FF000000"/>
      </right>
      <top style="medium">
        <color rgb="FF000000"/>
      </top>
      <bottom style="thin">
        <color rgb="FF000000"/>
      </bottom>
    </border>
    <border>
      <left style="medium">
        <color rgb="FF000000"/>
      </left>
      <right style="medium">
        <color rgb="FF000000"/>
      </right>
      <bottom style="thin">
        <color rgb="FF000000"/>
      </bottom>
    </border>
    <border>
      <right style="thin">
        <color rgb="FF000000"/>
      </right>
      <bottom style="thin">
        <color rgb="FF000000"/>
      </bottom>
    </border>
    <border>
      <bottom style="thin">
        <color rgb="FF000000"/>
      </bottom>
    </border>
    <border>
      <left style="medium">
        <color rgb="FF000000"/>
      </left>
      <right style="thin">
        <color rgb="FF000000"/>
      </right>
      <bottom style="thin">
        <color rgb="FF000000"/>
      </bottom>
    </border>
    <border>
      <right style="medium">
        <color rgb="FF000000"/>
      </right>
      <bottom style="thin">
        <color rgb="FF000000"/>
      </bottom>
    </border>
    <border>
      <left style="medium">
        <color rgb="FF000000"/>
      </left>
      <bottom style="thin">
        <color rgb="FF000000"/>
      </bottom>
    </border>
    <border>
      <left style="medium">
        <color rgb="FF000000"/>
      </left>
      <right style="medium">
        <color rgb="FF000000"/>
      </right>
      <top style="thin">
        <color rgb="FF000000"/>
      </top>
      <bottom style="thin">
        <color rgb="FF000000"/>
      </bottom>
    </border>
    <border>
      <right style="medium">
        <color rgb="FF000000"/>
      </right>
      <top style="thin">
        <color rgb="FF000000"/>
      </top>
      <bottom style="medium">
        <color rgb="FF000000"/>
      </bottom>
    </border>
    <border>
      <left style="medium">
        <color rgb="FF000000"/>
      </left>
      <right style="medium">
        <color rgb="FF000000"/>
      </right>
      <top style="thin">
        <color rgb="FF000000"/>
      </top>
    </border>
    <border>
      <right style="thin">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right style="medium">
        <color rgb="FF000000"/>
      </right>
      <top style="thin">
        <color rgb="FF000000"/>
      </top>
      <bottom style="thin">
        <color rgb="FF000000"/>
      </bottom>
    </border>
    <border>
      <bottom style="thick">
        <color rgb="FF000000"/>
      </bottom>
    </border>
    <border>
      <left style="medium">
        <color rgb="FF000000"/>
      </left>
      <right style="medium">
        <color rgb="FF000000"/>
      </right>
    </border>
    <border>
      <left style="medium">
        <color rgb="FF000000"/>
      </left>
      <top style="thin">
        <color rgb="FF000000"/>
      </top>
    </border>
    <border>
      <right style="medium">
        <color rgb="FF000000"/>
      </right>
      <top style="thin">
        <color rgb="FF000000"/>
      </top>
    </border>
    <border>
      <top style="thin">
        <color rgb="FF000000"/>
      </top>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thin">
        <color rgb="FF000000"/>
      </top>
    </border>
    <border>
      <left style="medium">
        <color rgb="FF000000"/>
      </left>
      <right style="thin">
        <color rgb="FF000000"/>
      </right>
    </border>
    <border>
      <right style="thin">
        <color rgb="FF000000"/>
      </right>
    </border>
    <border>
      <right style="thick">
        <color rgb="FF000000"/>
      </right>
      <top style="medium">
        <color rgb="FF000000"/>
      </top>
    </border>
    <border>
      <left style="thin">
        <color rgb="FF000000"/>
      </left>
      <bottom style="thin">
        <color rgb="FF000000"/>
      </bottom>
    </border>
    <border>
      <left style="thin">
        <color rgb="FF000000"/>
      </left>
    </border>
    <border>
      <right style="thick">
        <color rgb="FF000000"/>
      </right>
    </border>
    <border>
      <left style="thick">
        <color rgb="FF000000"/>
      </left>
      <right style="thick">
        <color rgb="FF000000"/>
      </right>
      <top style="medium">
        <color rgb="FF000000"/>
      </top>
      <bottom style="medium">
        <color rgb="FF000000"/>
      </bottom>
    </border>
    <border>
      <left style="thick">
        <color rgb="FF000000"/>
      </left>
      <top style="medium">
        <color rgb="FF000000"/>
      </top>
      <bottom style="medium">
        <color rgb="FF000000"/>
      </bottom>
    </border>
    <border>
      <right style="thick">
        <color rgb="FF000000"/>
      </right>
      <top style="medium">
        <color rgb="FF000000"/>
      </top>
      <bottom style="medium">
        <color rgb="FF000000"/>
      </bottom>
    </border>
    <border>
      <left style="thick">
        <color rgb="FF000000"/>
      </left>
      <right style="thick">
        <color rgb="FF000000"/>
      </right>
      <top style="medium">
        <color rgb="FF000000"/>
      </top>
      <bottom style="thin">
        <color rgb="FF000000"/>
      </bottom>
    </border>
    <border>
      <left style="medium">
        <color rgb="FF000000"/>
      </left>
      <right style="medium">
        <color rgb="FF000000"/>
      </right>
      <top style="thin">
        <color rgb="FF000000"/>
      </top>
      <bottom style="medium">
        <color rgb="FF000000"/>
      </bottom>
    </border>
    <border>
      <left style="thick">
        <color rgb="FF000000"/>
      </left>
      <right style="thick">
        <color rgb="FF000000"/>
      </right>
    </border>
    <border>
      <left style="thick">
        <color rgb="FF000000"/>
      </left>
      <right style="thick">
        <color rgb="FF000000"/>
      </right>
      <bottom style="thin">
        <color rgb="FF000000"/>
      </bottom>
    </border>
    <border>
      <right style="thick">
        <color rgb="FF000000"/>
      </right>
      <bottom style="thick">
        <color rgb="FF000000"/>
      </bottom>
    </border>
    <border>
      <left style="thick">
        <color rgb="FF000000"/>
      </left>
      <bottom style="thick">
        <color rgb="FF000000"/>
      </bottom>
    </border>
    <border>
      <top style="thick">
        <color rgb="FF000000"/>
      </top>
    </border>
    <border>
      <left style="thick">
        <color rgb="FF000000"/>
      </left>
    </border>
    <border>
      <left style="thin">
        <color rgb="FF000000"/>
      </left>
      <top style="medium">
        <color rgb="FF000000"/>
      </top>
      <bottom style="thin">
        <color rgb="FF000000"/>
      </bottom>
    </border>
    <border>
      <left style="thin">
        <color rgb="FF000000"/>
      </left>
      <top style="thin">
        <color rgb="FF000000"/>
      </top>
      <bottom style="medium">
        <color rgb="FF000000"/>
      </bottom>
    </border>
    <border>
      <left style="thick">
        <color rgb="FF000000"/>
      </left>
      <top style="thick">
        <color rgb="FF000000"/>
      </top>
      <bottom style="thick">
        <color rgb="FF000000"/>
      </bottom>
    </border>
    <border>
      <left style="thick">
        <color rgb="FF000000"/>
      </left>
      <top style="thick">
        <color rgb="FF000000"/>
      </top>
    </border>
    <border>
      <right style="thick">
        <color rgb="FF000000"/>
      </right>
      <top style="thick">
        <color rgb="FF000000"/>
      </top>
    </border>
    <border>
      <left style="thin">
        <color rgb="FF000000"/>
      </left>
      <right style="medium">
        <color rgb="FF000000"/>
      </right>
    </border>
    <border>
      <left style="thin">
        <color rgb="FF3C78D8"/>
      </left>
      <top style="thin">
        <color rgb="FF3C78D8"/>
      </top>
    </border>
    <border>
      <top style="thin">
        <color rgb="FF3C78D8"/>
      </top>
    </border>
    <border>
      <left style="thin">
        <color rgb="FF3C78D8"/>
      </left>
    </border>
    <border>
      <left style="thick">
        <color rgb="FF000000"/>
      </left>
      <top style="medium">
        <color rgb="FF000000"/>
      </top>
    </border>
    <border>
      <left style="thick">
        <color rgb="FFFF0000"/>
      </left>
    </border>
    <border>
      <right style="thick">
        <color rgb="FFFF0000"/>
      </right>
    </border>
    <border>
      <left style="thin">
        <color rgb="FF3C78D8"/>
      </left>
      <bottom style="thin">
        <color rgb="FF3C78D8"/>
      </bottom>
    </border>
    <border>
      <left style="thin">
        <color rgb="FF000000"/>
      </left>
      <top style="medium">
        <color rgb="FF000000"/>
      </top>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border>
    <border>
      <left style="thin">
        <color rgb="FF000000"/>
      </left>
      <top style="thin">
        <color rgb="FF000000"/>
      </top>
    </border>
    <border>
      <left style="medium">
        <color rgb="FF0000FF"/>
      </left>
      <right style="medium">
        <color rgb="FF0000FF"/>
      </right>
      <top style="medium">
        <color rgb="FF0000FF"/>
      </top>
      <bottom style="medium">
        <color rgb="FF0000FF"/>
      </bottom>
    </border>
    <border>
      <left style="thick">
        <color rgb="FF3C78D8"/>
      </left>
      <bottom style="thick">
        <color rgb="FF3C78D8"/>
      </bottom>
    </border>
    <border>
      <bottom style="thick">
        <color rgb="FF3C78D8"/>
      </bottom>
    </border>
    <border>
      <right style="thick">
        <color rgb="FF3C78D8"/>
      </right>
      <bottom style="thick">
        <color rgb="FF3C78D8"/>
      </bottom>
    </border>
    <border>
      <bottom style="medium">
        <color rgb="FFFF0000"/>
      </bottom>
    </border>
    <border>
      <bottom style="medium">
        <color rgb="FFFFFF00"/>
      </bottom>
    </border>
    <border>
      <right style="medium">
        <color rgb="FFFFFF00"/>
      </right>
    </border>
    <border>
      <bottom style="thick">
        <color rgb="FFFF0000"/>
      </bottom>
    </border>
    <border>
      <right style="medium">
        <color rgb="FFFFFF00"/>
      </right>
      <bottom style="medium">
        <color rgb="FFFFFF00"/>
      </bottom>
    </border>
    <border>
      <right style="medium">
        <color rgb="FFFFFF00"/>
      </right>
      <bottom style="thin">
        <color rgb="FF000000"/>
      </bottom>
    </border>
    <border>
      <bottom style="thick">
        <color rgb="FFFFFF00"/>
      </bottom>
    </border>
  </borders>
  <cellStyleXfs count="1">
    <xf borderId="0" fillId="0" fontId="0" numFmtId="0" applyAlignment="1" applyFont="1"/>
  </cellStyleXfs>
  <cellXfs count="780">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Border="1" applyFont="1"/>
    <xf borderId="2" fillId="2" fontId="3" numFmtId="0" xfId="0" applyAlignment="1" applyBorder="1" applyFill="1" applyFont="1">
      <alignment horizontal="center" readingOrder="0"/>
    </xf>
    <xf borderId="3" fillId="0" fontId="2" numFmtId="164" xfId="0" applyAlignment="1" applyBorder="1" applyFont="1" applyNumberFormat="1">
      <alignment horizontal="center" readingOrder="0"/>
    </xf>
    <xf borderId="4" fillId="3" fontId="4" numFmtId="0" xfId="0" applyAlignment="1" applyBorder="1" applyFill="1" applyFont="1">
      <alignment horizontal="center" readingOrder="0" vertical="bottom"/>
    </xf>
    <xf borderId="4" fillId="0" fontId="5" numFmtId="0" xfId="0" applyBorder="1" applyFont="1"/>
    <xf borderId="5" fillId="4" fontId="4" numFmtId="0" xfId="0" applyAlignment="1" applyBorder="1" applyFill="1" applyFont="1">
      <alignment horizontal="center" vertical="bottom"/>
    </xf>
    <xf borderId="6" fillId="0" fontId="5" numFmtId="0" xfId="0" applyBorder="1" applyFont="1"/>
    <xf borderId="7" fillId="5" fontId="4" numFmtId="0" xfId="0" applyAlignment="1" applyBorder="1" applyFill="1" applyFont="1">
      <alignment horizontal="center" readingOrder="0" vertical="bottom"/>
    </xf>
    <xf borderId="8" fillId="0" fontId="5" numFmtId="0" xfId="0" applyBorder="1" applyFont="1"/>
    <xf borderId="9" fillId="5" fontId="2" numFmtId="0" xfId="0" applyAlignment="1" applyBorder="1" applyFont="1">
      <alignment horizontal="center" readingOrder="0"/>
    </xf>
    <xf borderId="10" fillId="5" fontId="2" numFmtId="0" xfId="0" applyAlignment="1" applyBorder="1" applyFont="1">
      <alignment horizontal="center" readingOrder="0"/>
    </xf>
    <xf borderId="11" fillId="0" fontId="2" numFmtId="0" xfId="0" applyBorder="1" applyFont="1"/>
    <xf borderId="6" fillId="2" fontId="6" numFmtId="0" xfId="0" applyAlignment="1" applyBorder="1" applyFont="1">
      <alignment readingOrder="0"/>
    </xf>
    <xf borderId="12" fillId="0" fontId="2" numFmtId="164" xfId="0" applyAlignment="1" applyBorder="1" applyFont="1" applyNumberFormat="1">
      <alignment horizontal="center" readingOrder="0"/>
    </xf>
    <xf borderId="12" fillId="6" fontId="6" numFmtId="0" xfId="0" applyAlignment="1" applyBorder="1" applyFill="1" applyFont="1">
      <alignment readingOrder="0"/>
    </xf>
    <xf borderId="12" fillId="0" fontId="2" numFmtId="0" xfId="0" applyAlignment="1" applyBorder="1" applyFont="1">
      <alignment horizontal="center" readingOrder="0"/>
    </xf>
    <xf borderId="13" fillId="7" fontId="2" numFmtId="0" xfId="0" applyAlignment="1" applyBorder="1" applyFill="1" applyFont="1">
      <alignment horizontal="center" readingOrder="0"/>
    </xf>
    <xf borderId="12" fillId="8" fontId="2" numFmtId="0" xfId="0" applyAlignment="1" applyBorder="1" applyFill="1" applyFont="1">
      <alignment horizontal="center"/>
    </xf>
    <xf borderId="14" fillId="8" fontId="2" numFmtId="0" xfId="0" applyAlignment="1" applyBorder="1" applyFont="1">
      <alignment horizontal="center"/>
    </xf>
    <xf borderId="6" fillId="9" fontId="7" numFmtId="0" xfId="0" applyAlignment="1" applyBorder="1" applyFill="1" applyFont="1">
      <alignment readingOrder="0"/>
    </xf>
    <xf borderId="12" fillId="4" fontId="7" numFmtId="0" xfId="0" applyAlignment="1" applyBorder="1" applyFont="1">
      <alignment readingOrder="0"/>
    </xf>
    <xf borderId="15" fillId="7" fontId="2" numFmtId="0" xfId="0" applyAlignment="1" applyBorder="1" applyFont="1">
      <alignment horizontal="center" readingOrder="0"/>
    </xf>
    <xf borderId="16" fillId="0" fontId="5" numFmtId="0" xfId="0" applyBorder="1" applyFont="1"/>
    <xf borderId="17" fillId="8" fontId="2" numFmtId="0" xfId="0" applyAlignment="1" applyBorder="1" applyFont="1">
      <alignment horizontal="center"/>
    </xf>
    <xf borderId="18" fillId="8" fontId="2" numFmtId="0" xfId="0" applyAlignment="1" applyBorder="1" applyFont="1">
      <alignment horizontal="center"/>
    </xf>
    <xf borderId="19" fillId="2" fontId="8" numFmtId="0" xfId="0" applyAlignment="1" applyBorder="1" applyFont="1">
      <alignment horizontal="center" readingOrder="0"/>
    </xf>
    <xf borderId="19" fillId="0" fontId="5" numFmtId="0" xfId="0" applyBorder="1" applyFont="1"/>
    <xf borderId="20" fillId="0" fontId="5" numFmtId="0" xfId="0" applyBorder="1" applyFont="1"/>
    <xf borderId="21" fillId="10" fontId="8" numFmtId="0" xfId="0" applyAlignment="1" applyBorder="1" applyFill="1" applyFont="1">
      <alignment horizontal="center" readingOrder="0"/>
    </xf>
    <xf borderId="21" fillId="0" fontId="5" numFmtId="0" xfId="0" applyBorder="1" applyFont="1"/>
    <xf borderId="22" fillId="0" fontId="5" numFmtId="0" xfId="0" applyBorder="1" applyFont="1"/>
    <xf borderId="23" fillId="11" fontId="2" numFmtId="0" xfId="0" applyAlignment="1" applyBorder="1" applyFill="1" applyFont="1">
      <alignment horizontal="center" readingOrder="0" vertical="center"/>
    </xf>
    <xf borderId="24" fillId="10" fontId="3" numFmtId="0" xfId="0" applyAlignment="1" applyBorder="1" applyFont="1">
      <alignment horizontal="center" readingOrder="0"/>
    </xf>
    <xf borderId="25" fillId="0" fontId="5" numFmtId="0" xfId="0" applyBorder="1" applyFont="1"/>
    <xf borderId="26" fillId="0" fontId="5" numFmtId="0" xfId="0" applyBorder="1" applyFont="1"/>
    <xf borderId="23" fillId="12" fontId="3" numFmtId="0" xfId="0" applyAlignment="1" applyBorder="1" applyFill="1" applyFont="1">
      <alignment horizontal="center" readingOrder="0"/>
    </xf>
    <xf borderId="27" fillId="0" fontId="5" numFmtId="0" xfId="0" applyBorder="1" applyFont="1"/>
    <xf borderId="28" fillId="0" fontId="5" numFmtId="0" xfId="0" applyBorder="1" applyFont="1"/>
    <xf borderId="23" fillId="13" fontId="3" numFmtId="0" xfId="0" applyAlignment="1" applyBorder="1" applyFill="1" applyFont="1">
      <alignment horizontal="center" readingOrder="0"/>
    </xf>
    <xf borderId="0" fillId="0" fontId="2" numFmtId="0" xfId="0" applyAlignment="1" applyFont="1">
      <alignment readingOrder="0"/>
    </xf>
    <xf borderId="11" fillId="0" fontId="5" numFmtId="0" xfId="0" applyBorder="1" applyFont="1"/>
    <xf borderId="11" fillId="11" fontId="2" numFmtId="0" xfId="0" applyAlignment="1" applyBorder="1" applyFont="1">
      <alignment horizontal="center" readingOrder="0"/>
    </xf>
    <xf borderId="29" fillId="11" fontId="2" numFmtId="0" xfId="0" applyAlignment="1" applyBorder="1" applyFont="1">
      <alignment horizontal="center" readingOrder="0"/>
    </xf>
    <xf borderId="30" fillId="11" fontId="2" numFmtId="0" xfId="0" applyAlignment="1" applyBorder="1" applyFont="1">
      <alignment horizontal="center" readingOrder="0"/>
    </xf>
    <xf borderId="31" fillId="11" fontId="2" numFmtId="0" xfId="0" applyAlignment="1" applyBorder="1" applyFont="1">
      <alignment horizontal="center" readingOrder="0"/>
    </xf>
    <xf borderId="14" fillId="14" fontId="2" numFmtId="0" xfId="0" applyAlignment="1" applyBorder="1" applyFill="1" applyFont="1">
      <alignment horizontal="center" readingOrder="0"/>
    </xf>
    <xf borderId="13" fillId="14" fontId="2" numFmtId="165" xfId="0" applyAlignment="1" applyBorder="1" applyFont="1" applyNumberFormat="1">
      <alignment horizontal="center"/>
    </xf>
    <xf borderId="12" fillId="14" fontId="2" numFmtId="165" xfId="0" applyAlignment="1" applyBorder="1" applyFont="1" applyNumberFormat="1">
      <alignment horizontal="center"/>
    </xf>
    <xf borderId="14" fillId="14" fontId="2" numFmtId="165" xfId="0" applyAlignment="1" applyBorder="1" applyFont="1" applyNumberFormat="1">
      <alignment horizontal="center"/>
    </xf>
    <xf borderId="32" fillId="14" fontId="2" numFmtId="165" xfId="0" applyAlignment="1" applyBorder="1" applyFont="1" applyNumberFormat="1">
      <alignment horizontal="center"/>
    </xf>
    <xf borderId="14" fillId="0" fontId="2" numFmtId="0" xfId="0" applyAlignment="1" applyBorder="1" applyFont="1">
      <alignment horizontal="center" readingOrder="0"/>
    </xf>
    <xf borderId="13" fillId="0" fontId="2" numFmtId="165" xfId="0" applyAlignment="1" applyBorder="1" applyFont="1" applyNumberFormat="1">
      <alignment horizontal="center"/>
    </xf>
    <xf borderId="12" fillId="0" fontId="2" numFmtId="165" xfId="0" applyAlignment="1" applyBorder="1" applyFont="1" applyNumberFormat="1">
      <alignment horizontal="center"/>
    </xf>
    <xf borderId="14" fillId="0" fontId="2" numFmtId="165" xfId="0" applyAlignment="1" applyBorder="1" applyFont="1" applyNumberFormat="1">
      <alignment horizontal="center"/>
    </xf>
    <xf borderId="32" fillId="0" fontId="2" numFmtId="165" xfId="0" applyAlignment="1" applyBorder="1" applyFont="1" applyNumberFormat="1">
      <alignment horizontal="center"/>
    </xf>
    <xf borderId="21" fillId="0" fontId="2" numFmtId="0" xfId="0" applyBorder="1" applyFont="1"/>
    <xf borderId="33" fillId="11" fontId="2" numFmtId="0" xfId="0" applyAlignment="1" applyBorder="1" applyFont="1">
      <alignment horizontal="center" readingOrder="0"/>
    </xf>
    <xf borderId="34" fillId="11" fontId="2" numFmtId="165" xfId="0" applyAlignment="1" applyBorder="1" applyFont="1" applyNumberFormat="1">
      <alignment horizontal="center"/>
    </xf>
    <xf borderId="35" fillId="11" fontId="2" numFmtId="165" xfId="0" applyAlignment="1" applyBorder="1" applyFont="1" applyNumberFormat="1">
      <alignment horizontal="center"/>
    </xf>
    <xf borderId="36" fillId="11" fontId="2" numFmtId="165" xfId="0" applyAlignment="1" applyBorder="1" applyFont="1" applyNumberFormat="1">
      <alignment horizontal="center"/>
    </xf>
    <xf borderId="37" fillId="11" fontId="2" numFmtId="165" xfId="0" applyAlignment="1" applyBorder="1" applyFont="1" applyNumberFormat="1">
      <alignment horizontal="center"/>
    </xf>
    <xf borderId="25" fillId="10" fontId="8" numFmtId="0" xfId="0" applyAlignment="1" applyBorder="1" applyFont="1">
      <alignment horizontal="center" readingOrder="0"/>
    </xf>
    <xf borderId="38" fillId="12" fontId="8" numFmtId="0" xfId="0" applyAlignment="1" applyBorder="1" applyFont="1">
      <alignment horizontal="center" readingOrder="0"/>
    </xf>
    <xf borderId="38" fillId="13" fontId="8" numFmtId="0" xfId="0" applyAlignment="1" applyBorder="1" applyFont="1">
      <alignment horizontal="center" readingOrder="0"/>
    </xf>
    <xf borderId="27" fillId="0" fontId="2" numFmtId="0" xfId="0" applyBorder="1" applyFont="1"/>
    <xf borderId="25" fillId="9" fontId="8" numFmtId="0" xfId="0" applyAlignment="1" applyBorder="1" applyFont="1">
      <alignment horizontal="center" readingOrder="0"/>
    </xf>
    <xf borderId="24" fillId="9" fontId="8" numFmtId="0" xfId="0" applyAlignment="1" applyBorder="1" applyFont="1">
      <alignment horizontal="center" readingOrder="0"/>
    </xf>
    <xf borderId="11" fillId="0" fontId="8" numFmtId="0" xfId="0" applyAlignment="1" applyBorder="1" applyFont="1">
      <alignment horizontal="center" readingOrder="0"/>
    </xf>
    <xf borderId="39" fillId="11" fontId="9" numFmtId="0" xfId="0" applyAlignment="1" applyBorder="1" applyFont="1">
      <alignment horizontal="center" readingOrder="0" vertical="center"/>
    </xf>
    <xf borderId="40" fillId="7" fontId="9" numFmtId="0" xfId="0" applyAlignment="1" applyBorder="1" applyFont="1">
      <alignment horizontal="center" readingOrder="0" shrinkToFit="0" vertical="center" wrapText="1"/>
    </xf>
    <xf borderId="41" fillId="7" fontId="9" numFmtId="0" xfId="0" applyAlignment="1" applyBorder="1" applyFont="1">
      <alignment horizontal="center" readingOrder="0" shrinkToFit="0" vertical="center" wrapText="1"/>
    </xf>
    <xf borderId="28" fillId="7" fontId="9" numFmtId="0" xfId="0" applyAlignment="1" applyBorder="1" applyFont="1">
      <alignment horizontal="center" readingOrder="0" shrinkToFit="0" vertical="center" wrapText="1"/>
    </xf>
    <xf borderId="24" fillId="7" fontId="10" numFmtId="0" xfId="0" applyAlignment="1" applyBorder="1" applyFont="1">
      <alignment horizontal="center" readingOrder="0"/>
    </xf>
    <xf borderId="26" fillId="7" fontId="10" numFmtId="0" xfId="0" applyAlignment="1" applyBorder="1" applyFont="1">
      <alignment horizontal="center" readingOrder="0"/>
    </xf>
    <xf borderId="33" fillId="0" fontId="5" numFmtId="0" xfId="0" applyBorder="1" applyFont="1"/>
    <xf borderId="37" fillId="0" fontId="5" numFmtId="0" xfId="0" applyBorder="1" applyFont="1"/>
    <xf borderId="42" fillId="0" fontId="5" numFmtId="0" xfId="0" applyBorder="1" applyFont="1"/>
    <xf borderId="7" fillId="15" fontId="11" numFmtId="0" xfId="0" applyAlignment="1" applyBorder="1" applyFill="1" applyFont="1">
      <alignment horizontal="left" readingOrder="0" vertical="bottom"/>
    </xf>
    <xf borderId="43" fillId="0" fontId="5" numFmtId="0" xfId="0" applyBorder="1" applyFont="1"/>
    <xf borderId="43" fillId="15" fontId="12" numFmtId="46" xfId="0" applyAlignment="1" applyBorder="1" applyFont="1" applyNumberFormat="1">
      <alignment horizontal="center" readingOrder="0" vertical="bottom"/>
    </xf>
    <xf borderId="44" fillId="14" fontId="2" numFmtId="0" xfId="0" applyAlignment="1" applyBorder="1" applyFont="1">
      <alignment horizontal="center" readingOrder="0"/>
    </xf>
    <xf borderId="45" fillId="0" fontId="4" numFmtId="0" xfId="0" applyAlignment="1" applyBorder="1" applyFont="1">
      <alignment horizontal="center" vertical="bottom"/>
    </xf>
    <xf borderId="46" fillId="0" fontId="4" numFmtId="0" xfId="0" applyAlignment="1" applyBorder="1" applyFont="1">
      <alignment horizontal="center" vertical="bottom"/>
    </xf>
    <xf borderId="47" fillId="0" fontId="2" numFmtId="0" xfId="0" applyAlignment="1" applyBorder="1" applyFont="1">
      <alignment horizontal="center"/>
    </xf>
    <xf borderId="45" fillId="0" fontId="2" numFmtId="0" xfId="0" applyAlignment="1" applyBorder="1" applyFont="1">
      <alignment horizontal="center"/>
    </xf>
    <xf borderId="48" fillId="0" fontId="2" numFmtId="0" xfId="0" applyAlignment="1" applyBorder="1" applyFont="1">
      <alignment horizontal="center"/>
    </xf>
    <xf borderId="49" fillId="16" fontId="13" numFmtId="0" xfId="0" applyAlignment="1" applyBorder="1" applyFill="1" applyFont="1">
      <alignment horizontal="left" readingOrder="0" vertical="bottom"/>
    </xf>
    <xf borderId="48" fillId="0" fontId="5" numFmtId="0" xfId="0" applyBorder="1" applyFont="1"/>
    <xf borderId="48" fillId="16" fontId="13" numFmtId="46" xfId="0" applyAlignment="1" applyBorder="1" applyFont="1" applyNumberFormat="1">
      <alignment horizontal="center" readingOrder="0" vertical="bottom"/>
    </xf>
    <xf borderId="1" fillId="16" fontId="13" numFmtId="46" xfId="0" applyAlignment="1" applyBorder="1" applyFont="1" applyNumberFormat="1">
      <alignment horizontal="center" readingOrder="0" vertical="center"/>
    </xf>
    <xf borderId="50" fillId="0" fontId="2" numFmtId="0" xfId="0" applyAlignment="1" applyBorder="1" applyFont="1">
      <alignment horizontal="center" readingOrder="0"/>
    </xf>
    <xf borderId="1" fillId="0" fontId="5" numFmtId="0" xfId="0" applyBorder="1" applyFont="1"/>
    <xf borderId="50" fillId="14" fontId="2" numFmtId="0" xfId="0" applyAlignment="1" applyBorder="1" applyFont="1">
      <alignment horizontal="center" readingOrder="0"/>
    </xf>
    <xf borderId="15" fillId="16" fontId="13" numFmtId="0" xfId="0" applyAlignment="1" applyBorder="1" applyFont="1">
      <alignment vertical="bottom"/>
    </xf>
    <xf borderId="51" fillId="0" fontId="5" numFmtId="0" xfId="0" applyBorder="1" applyFont="1"/>
    <xf borderId="51" fillId="16" fontId="13" numFmtId="46" xfId="0" applyAlignment="1" applyBorder="1" applyFont="1" applyNumberFormat="1">
      <alignment horizontal="center" vertical="bottom"/>
    </xf>
    <xf borderId="49" fillId="17" fontId="13" numFmtId="0" xfId="0" applyAlignment="1" applyBorder="1" applyFill="1" applyFont="1">
      <alignment horizontal="left" readingOrder="0" vertical="bottom"/>
    </xf>
    <xf borderId="48" fillId="17" fontId="13" numFmtId="46" xfId="0" applyAlignment="1" applyBorder="1" applyFont="1" applyNumberFormat="1">
      <alignment horizontal="center" vertical="bottom"/>
    </xf>
    <xf borderId="1" fillId="17" fontId="13" numFmtId="46" xfId="0" applyAlignment="1" applyBorder="1" applyFont="1" applyNumberFormat="1">
      <alignment horizontal="center" vertical="center"/>
    </xf>
    <xf borderId="52" fillId="14" fontId="2" numFmtId="0" xfId="0" applyAlignment="1" applyBorder="1" applyFont="1">
      <alignment horizontal="center" readingOrder="0"/>
    </xf>
    <xf borderId="48" fillId="17" fontId="13" numFmtId="46" xfId="0" applyAlignment="1" applyBorder="1" applyFont="1" applyNumberFormat="1">
      <alignment horizontal="center" readingOrder="0" vertical="bottom"/>
    </xf>
    <xf borderId="3" fillId="11" fontId="9" numFmtId="0" xfId="0" applyAlignment="1" applyBorder="1" applyFont="1">
      <alignment horizontal="center" readingOrder="0"/>
    </xf>
    <xf borderId="53" fillId="17" fontId="2" numFmtId="0" xfId="0" applyAlignment="1" applyBorder="1" applyFont="1">
      <alignment horizontal="center"/>
    </xf>
    <xf borderId="25" fillId="17" fontId="2" numFmtId="0" xfId="0" applyAlignment="1" applyBorder="1" applyFont="1">
      <alignment horizontal="center"/>
    </xf>
    <xf borderId="54" fillId="17" fontId="2" numFmtId="0" xfId="0" applyAlignment="1" applyBorder="1" applyFont="1">
      <alignment horizontal="center"/>
    </xf>
    <xf borderId="26" fillId="17" fontId="2" numFmtId="0" xfId="0" applyAlignment="1" applyBorder="1" applyFont="1">
      <alignment horizontal="center"/>
    </xf>
    <xf borderId="11" fillId="17" fontId="13" numFmtId="0" xfId="0" applyAlignment="1" applyBorder="1" applyFont="1">
      <alignment horizontal="left" readingOrder="0" vertical="bottom"/>
    </xf>
    <xf borderId="22" fillId="17" fontId="13" numFmtId="46" xfId="0" applyAlignment="1" applyBorder="1" applyFont="1" applyNumberFormat="1">
      <alignment horizontal="center" readingOrder="0" vertical="bottom"/>
    </xf>
    <xf borderId="27" fillId="18" fontId="13" numFmtId="0" xfId="0" applyAlignment="1" applyBorder="1" applyFill="1" applyFont="1">
      <alignment horizontal="center" vertical="center"/>
    </xf>
    <xf borderId="23" fillId="19" fontId="13" numFmtId="0" xfId="0" applyAlignment="1" applyBorder="1" applyFill="1" applyFont="1">
      <alignment horizontal="center" vertical="center"/>
    </xf>
    <xf borderId="25" fillId="5" fontId="9" numFmtId="0" xfId="0" applyAlignment="1" applyBorder="1" applyFont="1">
      <alignment horizontal="center" readingOrder="0"/>
    </xf>
    <xf borderId="3" fillId="0" fontId="9" numFmtId="46" xfId="0" applyAlignment="1" applyBorder="1" applyFont="1" applyNumberFormat="1">
      <alignment horizontal="center"/>
    </xf>
    <xf borderId="34" fillId="0" fontId="5" numFmtId="0" xfId="0" applyBorder="1" applyFont="1"/>
    <xf borderId="25" fillId="20" fontId="9" numFmtId="0" xfId="0" applyAlignment="1" applyBorder="1" applyFill="1" applyFont="1">
      <alignment horizontal="center" readingOrder="0"/>
    </xf>
    <xf borderId="43" fillId="21" fontId="4" numFmtId="0" xfId="0" applyAlignment="1" applyBorder="1" applyFill="1" applyFont="1">
      <alignment vertical="bottom"/>
    </xf>
    <xf borderId="46" fillId="0" fontId="4" numFmtId="3" xfId="0" applyAlignment="1" applyBorder="1" applyFont="1" applyNumberFormat="1">
      <alignment horizontal="right" readingOrder="0" vertical="bottom"/>
    </xf>
    <xf borderId="55" fillId="21" fontId="4" numFmtId="0" xfId="0" applyAlignment="1" applyBorder="1" applyFont="1">
      <alignment vertical="bottom"/>
    </xf>
    <xf borderId="55" fillId="22" fontId="4" numFmtId="0" xfId="0" applyAlignment="1" applyBorder="1" applyFill="1" applyFont="1">
      <alignment vertical="bottom"/>
    </xf>
    <xf borderId="46" fillId="0" fontId="4" numFmtId="3" xfId="0" applyAlignment="1" applyBorder="1" applyFont="1" applyNumberFormat="1">
      <alignment horizontal="right" vertical="bottom"/>
    </xf>
    <xf borderId="55" fillId="11" fontId="4" numFmtId="0" xfId="0" applyAlignment="1" applyBorder="1" applyFont="1">
      <alignment vertical="bottom"/>
    </xf>
    <xf borderId="55" fillId="3" fontId="4" numFmtId="0" xfId="0" applyAlignment="1" applyBorder="1" applyFont="1">
      <alignment vertical="bottom"/>
    </xf>
    <xf borderId="7" fillId="23" fontId="9" numFmtId="0" xfId="0" applyAlignment="1" applyBorder="1" applyFill="1" applyFont="1">
      <alignment readingOrder="0"/>
    </xf>
    <xf borderId="46" fillId="0" fontId="2" numFmtId="46" xfId="0" applyAlignment="1" applyBorder="1" applyFont="1" applyNumberFormat="1">
      <alignment readingOrder="0"/>
    </xf>
    <xf borderId="48" fillId="21" fontId="4" numFmtId="0" xfId="0" applyAlignment="1" applyBorder="1" applyFont="1">
      <alignment vertical="bottom"/>
    </xf>
    <xf borderId="44" fillId="21" fontId="4" numFmtId="0" xfId="0" applyAlignment="1" applyBorder="1" applyFont="1">
      <alignment vertical="bottom"/>
    </xf>
    <xf borderId="44" fillId="22" fontId="4" numFmtId="0" xfId="0" applyAlignment="1" applyBorder="1" applyFont="1">
      <alignment vertical="bottom"/>
    </xf>
    <xf borderId="44" fillId="11" fontId="4" numFmtId="0" xfId="0" applyAlignment="1" applyBorder="1" applyFont="1">
      <alignment vertical="bottom"/>
    </xf>
    <xf borderId="44" fillId="3" fontId="4" numFmtId="0" xfId="0" applyAlignment="1" applyBorder="1" applyFont="1">
      <alignment vertical="bottom"/>
    </xf>
    <xf borderId="13" fillId="23" fontId="9" numFmtId="0" xfId="0" applyAlignment="1" applyBorder="1" applyFont="1">
      <alignment readingOrder="0"/>
    </xf>
    <xf borderId="56" fillId="0" fontId="5" numFmtId="0" xfId="0" applyBorder="1" applyFont="1"/>
    <xf borderId="4" fillId="0" fontId="2" numFmtId="46" xfId="0" applyAlignment="1" applyBorder="1" applyFont="1" applyNumberFormat="1">
      <alignment readingOrder="0"/>
    </xf>
    <xf borderId="1" fillId="21" fontId="4" numFmtId="0" xfId="0" applyAlignment="1" applyBorder="1" applyFont="1">
      <alignment vertical="bottom"/>
    </xf>
    <xf borderId="57" fillId="0" fontId="4" numFmtId="9" xfId="0" applyAlignment="1" applyBorder="1" applyFont="1" applyNumberFormat="1">
      <alignment horizontal="right" readingOrder="0" vertical="bottom"/>
    </xf>
    <xf borderId="58" fillId="21" fontId="4" numFmtId="0" xfId="0" applyAlignment="1" applyBorder="1" applyFont="1">
      <alignment vertical="bottom"/>
    </xf>
    <xf borderId="58" fillId="22" fontId="4" numFmtId="0" xfId="0" applyAlignment="1" applyBorder="1" applyFont="1">
      <alignment vertical="bottom"/>
    </xf>
    <xf borderId="57" fillId="0" fontId="4" numFmtId="9" xfId="0" applyAlignment="1" applyBorder="1" applyFont="1" applyNumberFormat="1">
      <alignment horizontal="right" vertical="bottom"/>
    </xf>
    <xf borderId="58" fillId="11" fontId="4" numFmtId="0" xfId="0" applyAlignment="1" applyBorder="1" applyFont="1">
      <alignment vertical="bottom"/>
    </xf>
    <xf borderId="58" fillId="3" fontId="4" numFmtId="0" xfId="0" applyAlignment="1" applyBorder="1" applyFont="1">
      <alignment vertical="bottom"/>
    </xf>
    <xf borderId="0" fillId="0" fontId="4" numFmtId="9" xfId="0" applyAlignment="1" applyFont="1" applyNumberFormat="1">
      <alignment horizontal="right" vertical="bottom"/>
    </xf>
    <xf borderId="59" fillId="23" fontId="9" numFmtId="0" xfId="0" applyAlignment="1" applyBorder="1" applyFont="1">
      <alignment readingOrder="0"/>
    </xf>
    <xf borderId="60" fillId="0" fontId="5" numFmtId="0" xfId="0" applyBorder="1" applyFont="1"/>
    <xf borderId="61" fillId="0" fontId="2" numFmtId="46" xfId="0" applyAlignment="1" applyBorder="1" applyFont="1" applyNumberFormat="1">
      <alignment readingOrder="0"/>
    </xf>
    <xf borderId="0" fillId="10" fontId="8" numFmtId="0" xfId="0" applyAlignment="1" applyFont="1">
      <alignment horizontal="center" readingOrder="0"/>
    </xf>
    <xf borderId="11" fillId="0" fontId="14" numFmtId="0" xfId="0" applyBorder="1" applyFont="1"/>
    <xf borderId="0" fillId="0" fontId="14" numFmtId="0" xfId="0" applyFont="1"/>
    <xf borderId="44" fillId="14" fontId="15" numFmtId="0" xfId="0" applyAlignment="1" applyBorder="1" applyFont="1">
      <alignment horizontal="center" readingOrder="0"/>
    </xf>
    <xf borderId="45" fillId="24" fontId="0" numFmtId="3" xfId="0" applyAlignment="1" applyBorder="1" applyFill="1" applyFont="1" applyNumberFormat="1">
      <alignment horizontal="center" readingOrder="0"/>
    </xf>
    <xf borderId="62" fillId="24" fontId="0" numFmtId="3" xfId="0" applyAlignment="1" applyBorder="1" applyFont="1" applyNumberFormat="1">
      <alignment horizontal="center" readingOrder="0"/>
    </xf>
    <xf borderId="62" fillId="24" fontId="0" numFmtId="166" xfId="0" applyAlignment="1" applyBorder="1" applyFont="1" applyNumberFormat="1">
      <alignment horizontal="center" readingOrder="0"/>
    </xf>
    <xf borderId="62" fillId="24" fontId="0" numFmtId="0" xfId="0" applyAlignment="1" applyBorder="1" applyFont="1">
      <alignment horizontal="center" readingOrder="0"/>
    </xf>
    <xf borderId="63" fillId="24" fontId="0" numFmtId="166" xfId="0" applyAlignment="1" applyBorder="1" applyFont="1" applyNumberFormat="1">
      <alignment horizontal="center" readingOrder="0"/>
    </xf>
    <xf borderId="50" fillId="0" fontId="15" numFmtId="0" xfId="0" applyAlignment="1" applyBorder="1" applyFont="1">
      <alignment horizontal="center" readingOrder="0"/>
    </xf>
    <xf borderId="6" fillId="24" fontId="0" numFmtId="0" xfId="0" applyAlignment="1" applyBorder="1" applyFont="1">
      <alignment horizontal="center" readingOrder="0"/>
    </xf>
    <xf borderId="12" fillId="24" fontId="0" numFmtId="0" xfId="0" applyAlignment="1" applyBorder="1" applyFont="1">
      <alignment horizontal="center" readingOrder="0"/>
    </xf>
    <xf borderId="50" fillId="14" fontId="15" numFmtId="0" xfId="0" applyAlignment="1" applyBorder="1" applyFont="1">
      <alignment horizontal="center" readingOrder="0"/>
    </xf>
    <xf borderId="52" fillId="14" fontId="15" numFmtId="0" xfId="0" applyAlignment="1" applyBorder="1" applyFont="1">
      <alignment horizontal="center" readingOrder="0"/>
    </xf>
    <xf borderId="3" fillId="11" fontId="16" numFmtId="0" xfId="0" applyAlignment="1" applyBorder="1" applyFont="1">
      <alignment horizontal="center" readingOrder="0"/>
    </xf>
    <xf borderId="16" fillId="17" fontId="17" numFmtId="0" xfId="0" applyAlignment="1" applyBorder="1" applyFont="1">
      <alignment horizontal="center" readingOrder="0"/>
    </xf>
    <xf borderId="1" fillId="10" fontId="8" numFmtId="0" xfId="0" applyAlignment="1" applyBorder="1" applyFont="1">
      <alignment horizontal="center" readingOrder="0"/>
    </xf>
    <xf borderId="27" fillId="10" fontId="8" numFmtId="0" xfId="0" applyAlignment="1" applyBorder="1" applyFont="1">
      <alignment horizontal="center" readingOrder="0"/>
    </xf>
    <xf borderId="28" fillId="10" fontId="8" numFmtId="0" xfId="0" applyAlignment="1" applyBorder="1" applyFont="1">
      <alignment horizontal="center" readingOrder="0"/>
    </xf>
    <xf borderId="1" fillId="24" fontId="2" numFmtId="0" xfId="0" applyBorder="1" applyFont="1"/>
    <xf borderId="0" fillId="24" fontId="8" numFmtId="0" xfId="0" applyAlignment="1" applyFont="1">
      <alignment horizontal="center" readingOrder="0"/>
    </xf>
    <xf borderId="1" fillId="24" fontId="8" numFmtId="0" xfId="0" applyAlignment="1" applyBorder="1" applyFont="1">
      <alignment horizontal="center" readingOrder="0"/>
    </xf>
    <xf borderId="11" fillId="24" fontId="14" numFmtId="0" xfId="0" applyBorder="1" applyFont="1"/>
    <xf borderId="0" fillId="24" fontId="14" numFmtId="0" xfId="0" applyFont="1"/>
    <xf borderId="0" fillId="24" fontId="2" numFmtId="0" xfId="0" applyFont="1"/>
    <xf borderId="13" fillId="9" fontId="4" numFmtId="0" xfId="0" applyAlignment="1" applyBorder="1" applyFont="1">
      <alignment horizontal="center" vertical="bottom"/>
    </xf>
    <xf borderId="4" fillId="0" fontId="4" numFmtId="164" xfId="0" applyAlignment="1" applyBorder="1" applyFont="1" applyNumberFormat="1">
      <alignment horizontal="center" vertical="bottom"/>
    </xf>
    <xf borderId="47" fillId="11" fontId="4" numFmtId="0" xfId="0" applyAlignment="1" applyBorder="1" applyFont="1">
      <alignment horizontal="center" vertical="bottom"/>
    </xf>
    <xf borderId="45" fillId="11" fontId="4" numFmtId="0" xfId="0" applyAlignment="1" applyBorder="1" applyFont="1">
      <alignment horizontal="center" readingOrder="0" vertical="bottom"/>
    </xf>
    <xf borderId="45" fillId="11" fontId="4" numFmtId="0" xfId="0" applyAlignment="1" applyBorder="1" applyFont="1">
      <alignment horizontal="center" vertical="bottom"/>
    </xf>
    <xf borderId="46" fillId="11" fontId="4" numFmtId="0" xfId="0" applyAlignment="1" applyBorder="1" applyFont="1">
      <alignment horizontal="center" vertical="bottom"/>
    </xf>
    <xf borderId="12" fillId="11" fontId="2" numFmtId="0" xfId="0" applyAlignment="1" applyBorder="1" applyFont="1">
      <alignment horizontal="center" readingOrder="0"/>
    </xf>
    <xf borderId="12" fillId="11" fontId="2" numFmtId="0" xfId="0" applyAlignment="1" applyBorder="1" applyFont="1">
      <alignment readingOrder="0"/>
    </xf>
    <xf borderId="0" fillId="0" fontId="3" numFmtId="0" xfId="0" applyFont="1"/>
    <xf borderId="47" fillId="11" fontId="4" numFmtId="167" xfId="0" applyAlignment="1" applyBorder="1" applyFont="1" applyNumberFormat="1">
      <alignment horizontal="center" vertical="bottom"/>
    </xf>
    <xf borderId="45" fillId="14" fontId="4" numFmtId="165" xfId="0" applyAlignment="1" applyBorder="1" applyFont="1" applyNumberFormat="1">
      <alignment horizontal="center" vertical="bottom"/>
    </xf>
    <xf borderId="45" fillId="14" fontId="4" numFmtId="1" xfId="0" applyAlignment="1" applyBorder="1" applyFont="1" applyNumberFormat="1">
      <alignment horizontal="center" vertical="bottom"/>
    </xf>
    <xf borderId="0" fillId="0" fontId="3" numFmtId="165" xfId="0" applyFont="1" applyNumberFormat="1"/>
    <xf borderId="45" fillId="0" fontId="4" numFmtId="165" xfId="0" applyAlignment="1" applyBorder="1" applyFont="1" applyNumberFormat="1">
      <alignment horizontal="center" vertical="bottom"/>
    </xf>
    <xf borderId="45" fillId="0" fontId="4" numFmtId="1" xfId="0" applyAlignment="1" applyBorder="1" applyFont="1" applyNumberFormat="1">
      <alignment horizontal="center" vertical="bottom"/>
    </xf>
    <xf borderId="0" fillId="9" fontId="4" numFmtId="0" xfId="0" applyAlignment="1" applyFont="1">
      <alignment horizontal="center" vertical="bottom"/>
    </xf>
    <xf borderId="0" fillId="0" fontId="4" numFmtId="164" xfId="0" applyAlignment="1" applyFont="1" applyNumberFormat="1">
      <alignment horizontal="center" vertical="bottom"/>
    </xf>
    <xf borderId="0" fillId="24" fontId="4" numFmtId="0" xfId="0" applyAlignment="1" applyFont="1">
      <alignment horizontal="center" vertical="bottom"/>
    </xf>
    <xf borderId="0" fillId="24" fontId="4" numFmtId="164" xfId="0" applyAlignment="1" applyFont="1" applyNumberFormat="1">
      <alignment vertical="bottom"/>
    </xf>
    <xf borderId="61" fillId="8" fontId="4" numFmtId="0" xfId="0" applyAlignment="1" applyBorder="1" applyFont="1">
      <alignment horizontal="center" vertical="bottom"/>
    </xf>
    <xf borderId="64" fillId="8" fontId="4" numFmtId="0" xfId="0" applyAlignment="1" applyBorder="1" applyFont="1">
      <alignment horizontal="center" vertical="bottom"/>
    </xf>
    <xf borderId="45" fillId="11" fontId="4" numFmtId="167" xfId="0" applyAlignment="1" applyBorder="1" applyFont="1" applyNumberFormat="1">
      <alignment horizontal="center" vertical="bottom"/>
    </xf>
    <xf borderId="0" fillId="8" fontId="14" numFmtId="0" xfId="0" applyFont="1"/>
    <xf borderId="0" fillId="8" fontId="18" numFmtId="165" xfId="0" applyFont="1" applyNumberFormat="1"/>
    <xf borderId="46" fillId="8" fontId="4" numFmtId="0" xfId="0" applyAlignment="1" applyBorder="1" applyFont="1">
      <alignment horizontal="center" vertical="bottom"/>
    </xf>
    <xf borderId="45" fillId="8" fontId="4" numFmtId="0" xfId="0" applyAlignment="1" applyBorder="1" applyFont="1">
      <alignment horizontal="center" vertical="bottom"/>
    </xf>
    <xf borderId="0" fillId="24" fontId="4" numFmtId="167" xfId="0" applyAlignment="1" applyFont="1" applyNumberFormat="1">
      <alignment horizontal="center" vertical="bottom"/>
    </xf>
    <xf borderId="0" fillId="24" fontId="4" numFmtId="165" xfId="0" applyAlignment="1" applyFont="1" applyNumberFormat="1">
      <alignment horizontal="center" vertical="bottom"/>
    </xf>
    <xf borderId="13" fillId="9" fontId="4" numFmtId="0" xfId="0" applyAlignment="1" applyBorder="1" applyFont="1">
      <alignment horizontal="center" readingOrder="0" vertical="bottom"/>
    </xf>
    <xf borderId="0" fillId="8" fontId="2" numFmtId="0" xfId="0" applyFont="1"/>
    <xf borderId="0" fillId="8" fontId="18" numFmtId="0" xfId="0" applyFont="1"/>
    <xf borderId="5" fillId="0" fontId="2" numFmtId="164" xfId="0" applyAlignment="1" applyBorder="1" applyFont="1" applyNumberFormat="1">
      <alignment horizontal="center"/>
    </xf>
    <xf borderId="45" fillId="24" fontId="4" numFmtId="165" xfId="0" applyAlignment="1" applyBorder="1" applyFont="1" applyNumberFormat="1">
      <alignment horizontal="center" vertical="bottom"/>
    </xf>
    <xf borderId="65" fillId="11" fontId="4" numFmtId="167" xfId="0" applyAlignment="1" applyBorder="1" applyFont="1" applyNumberFormat="1">
      <alignment horizontal="center" vertical="bottom"/>
    </xf>
    <xf borderId="66" fillId="24" fontId="4" numFmtId="165" xfId="0" applyAlignment="1" applyBorder="1" applyFont="1" applyNumberFormat="1">
      <alignment horizontal="center" vertical="bottom"/>
    </xf>
    <xf borderId="66" fillId="0" fontId="4" numFmtId="1" xfId="0" applyAlignment="1" applyBorder="1" applyFont="1" applyNumberFormat="1">
      <alignment horizontal="center" vertical="bottom"/>
    </xf>
    <xf borderId="24" fillId="10" fontId="8" numFmtId="0" xfId="0" applyAlignment="1" applyBorder="1" applyFont="1">
      <alignment horizontal="center" readingOrder="0"/>
    </xf>
    <xf borderId="49" fillId="9" fontId="4" numFmtId="0" xfId="0" applyAlignment="1" applyBorder="1" applyFont="1">
      <alignment horizontal="center" readingOrder="0" vertical="bottom"/>
    </xf>
    <xf borderId="46" fillId="0" fontId="5" numFmtId="0" xfId="0" applyBorder="1" applyFont="1"/>
    <xf borderId="45" fillId="0" fontId="5" numFmtId="0" xfId="0" applyBorder="1" applyFont="1"/>
    <xf borderId="46" fillId="0" fontId="4" numFmtId="164" xfId="0" applyAlignment="1" applyBorder="1" applyFont="1" applyNumberFormat="1">
      <alignment horizontal="center" vertical="bottom"/>
    </xf>
    <xf borderId="66" fillId="14" fontId="4" numFmtId="165" xfId="0" applyAlignment="1" applyBorder="1" applyFont="1" applyNumberFormat="1">
      <alignment horizontal="center" vertical="bottom"/>
    </xf>
    <xf borderId="2" fillId="0" fontId="4" numFmtId="164" xfId="0" applyAlignment="1" applyBorder="1" applyFont="1" applyNumberFormat="1">
      <alignment horizontal="center" vertical="bottom"/>
    </xf>
    <xf borderId="45" fillId="14" fontId="4" numFmtId="1" xfId="0" applyAlignment="1" applyBorder="1" applyFont="1" applyNumberFormat="1">
      <alignment horizontal="center" readingOrder="0" vertical="bottom"/>
    </xf>
    <xf borderId="61" fillId="0" fontId="2" numFmtId="0" xfId="0" applyBorder="1" applyFont="1"/>
    <xf borderId="0" fillId="0" fontId="2" numFmtId="3" xfId="0" applyFont="1" applyNumberFormat="1"/>
    <xf borderId="0" fillId="0" fontId="9" numFmtId="0" xfId="0" applyAlignment="1" applyFont="1">
      <alignment readingOrder="0"/>
    </xf>
    <xf borderId="0" fillId="0" fontId="2" numFmtId="168" xfId="0" applyAlignment="1" applyFont="1" applyNumberFormat="1">
      <alignment readingOrder="0"/>
    </xf>
    <xf borderId="0" fillId="0" fontId="2" numFmtId="0" xfId="0" applyAlignment="1" applyFont="1">
      <alignment readingOrder="0"/>
    </xf>
    <xf borderId="0" fillId="0" fontId="2" numFmtId="169" xfId="0" applyAlignment="1" applyFont="1" applyNumberFormat="1">
      <alignment readingOrder="0"/>
    </xf>
    <xf borderId="0" fillId="0" fontId="2" numFmtId="164" xfId="0" applyAlignment="1" applyFont="1" applyNumberFormat="1">
      <alignment readingOrder="0"/>
    </xf>
    <xf borderId="0" fillId="0" fontId="2" numFmtId="170" xfId="0" applyAlignment="1" applyFont="1" applyNumberFormat="1">
      <alignment readingOrder="0"/>
    </xf>
    <xf borderId="0" fillId="25" fontId="9" numFmtId="0" xfId="0" applyAlignment="1" applyFill="1" applyFont="1">
      <alignment readingOrder="0"/>
    </xf>
    <xf borderId="0" fillId="0" fontId="2" numFmtId="171" xfId="0" applyAlignment="1" applyFont="1" applyNumberFormat="1">
      <alignment readingOrder="0"/>
    </xf>
    <xf borderId="0" fillId="0" fontId="2" numFmtId="167" xfId="0" applyFont="1" applyNumberFormat="1"/>
    <xf borderId="0" fillId="0" fontId="2" numFmtId="0" xfId="0" applyFont="1"/>
    <xf borderId="0" fillId="0" fontId="2" numFmtId="167" xfId="0" applyAlignment="1" applyFont="1" applyNumberFormat="1">
      <alignment readingOrder="0"/>
    </xf>
    <xf borderId="0" fillId="0" fontId="2" numFmtId="171" xfId="0" applyFont="1" applyNumberFormat="1"/>
    <xf borderId="0" fillId="0" fontId="2" numFmtId="0" xfId="0" applyAlignment="1" applyFont="1">
      <alignment horizontal="center"/>
    </xf>
    <xf borderId="0" fillId="0" fontId="3" numFmtId="0" xfId="0" applyAlignment="1" applyFont="1">
      <alignment readingOrder="0"/>
    </xf>
    <xf borderId="0" fillId="0" fontId="3" numFmtId="0" xfId="0" applyAlignment="1" applyFont="1">
      <alignment horizontal="center" readingOrder="0"/>
    </xf>
    <xf borderId="24" fillId="26" fontId="1" numFmtId="0" xfId="0" applyAlignment="1" applyBorder="1" applyFill="1" applyFont="1">
      <alignment horizontal="center" readingOrder="0"/>
    </xf>
    <xf borderId="3" fillId="7" fontId="1" numFmtId="172" xfId="0" applyAlignment="1" applyBorder="1" applyFont="1" applyNumberFormat="1">
      <alignment horizontal="center" readingOrder="0"/>
    </xf>
    <xf borderId="0" fillId="24" fontId="19" numFmtId="0" xfId="0" applyAlignment="1" applyFont="1">
      <alignment horizontal="left" readingOrder="0"/>
    </xf>
    <xf borderId="0" fillId="24" fontId="20" numFmtId="0" xfId="0" applyAlignment="1" applyFont="1">
      <alignment horizontal="center" readingOrder="0" shrinkToFit="0" wrapText="0"/>
    </xf>
    <xf borderId="0" fillId="0" fontId="2" numFmtId="20" xfId="0" applyAlignment="1" applyFont="1" applyNumberFormat="1">
      <alignment horizontal="center" readingOrder="0"/>
    </xf>
    <xf borderId="0" fillId="0" fontId="21" numFmtId="0" xfId="0" applyAlignment="1" applyFont="1">
      <alignment shrinkToFit="0" wrapText="0"/>
    </xf>
    <xf borderId="19" fillId="5" fontId="9" numFmtId="0" xfId="0" applyAlignment="1" applyBorder="1" applyFont="1">
      <alignment horizontal="center" readingOrder="0"/>
    </xf>
    <xf borderId="27" fillId="5" fontId="9" numFmtId="0" xfId="0" applyAlignment="1" applyBorder="1" applyFont="1">
      <alignment horizontal="center" readingOrder="0"/>
    </xf>
    <xf borderId="67" fillId="0" fontId="5" numFmtId="0" xfId="0" applyBorder="1" applyFont="1"/>
    <xf borderId="23" fillId="12" fontId="9" numFmtId="0" xfId="0" applyAlignment="1" applyBorder="1" applyFont="1">
      <alignment horizontal="center" readingOrder="0" vertical="center"/>
    </xf>
    <xf borderId="24" fillId="12" fontId="9" numFmtId="0" xfId="0" applyAlignment="1" applyBorder="1" applyFont="1">
      <alignment horizontal="center" readingOrder="0"/>
    </xf>
    <xf borderId="3" fillId="10" fontId="3" numFmtId="0" xfId="0" applyAlignment="1" applyBorder="1" applyFont="1">
      <alignment horizontal="center" readingOrder="0"/>
    </xf>
    <xf borderId="24" fillId="22" fontId="4" numFmtId="0" xfId="0" applyAlignment="1" applyBorder="1" applyFont="1">
      <alignment horizontal="center" vertical="bottom"/>
    </xf>
    <xf borderId="45" fillId="24" fontId="14" numFmtId="0" xfId="0" applyAlignment="1" applyBorder="1" applyFont="1">
      <alignment horizontal="center" readingOrder="0"/>
    </xf>
    <xf borderId="62" fillId="24" fontId="14" numFmtId="0" xfId="0" applyAlignment="1" applyBorder="1" applyFont="1">
      <alignment horizontal="center" readingOrder="0"/>
    </xf>
    <xf borderId="68" fillId="24" fontId="0" numFmtId="0" xfId="0" applyAlignment="1" applyBorder="1" applyFont="1">
      <alignment horizontal="center" readingOrder="0"/>
    </xf>
    <xf borderId="1" fillId="10" fontId="3" numFmtId="0" xfId="0" applyAlignment="1" applyBorder="1" applyFont="1">
      <alignment horizontal="center" readingOrder="0"/>
    </xf>
    <xf borderId="1" fillId="13" fontId="3" numFmtId="3" xfId="0" applyAlignment="1" applyBorder="1" applyFont="1" applyNumberFormat="1">
      <alignment horizontal="center" readingOrder="0"/>
    </xf>
    <xf borderId="6" fillId="24" fontId="14" numFmtId="0" xfId="0" applyAlignment="1" applyBorder="1" applyFont="1">
      <alignment horizontal="center" readingOrder="0"/>
    </xf>
    <xf borderId="12" fillId="24" fontId="14" numFmtId="0" xfId="0" applyAlignment="1" applyBorder="1" applyFont="1">
      <alignment horizontal="center" readingOrder="0"/>
    </xf>
    <xf borderId="24" fillId="20" fontId="4" numFmtId="0" xfId="0" applyAlignment="1" applyBorder="1" applyFont="1">
      <alignment horizontal="center" vertical="bottom"/>
    </xf>
    <xf borderId="1" fillId="13" fontId="3" numFmtId="0" xfId="0" applyAlignment="1" applyBorder="1" applyFont="1">
      <alignment horizontal="center" readingOrder="0"/>
    </xf>
    <xf borderId="24" fillId="27" fontId="4" numFmtId="0" xfId="0" applyAlignment="1" applyBorder="1" applyFill="1" applyFont="1">
      <alignment horizontal="center" vertical="bottom"/>
    </xf>
    <xf borderId="60" fillId="10" fontId="3" numFmtId="0" xfId="0" applyAlignment="1" applyBorder="1" applyFont="1">
      <alignment horizontal="center" readingOrder="0"/>
    </xf>
    <xf borderId="60" fillId="13" fontId="3" numFmtId="0" xfId="0" applyAlignment="1" applyBorder="1" applyFont="1">
      <alignment horizontal="center" readingOrder="0"/>
    </xf>
    <xf borderId="0" fillId="0" fontId="22" numFmtId="0" xfId="0" applyAlignment="1" applyFont="1">
      <alignment shrinkToFit="0" vertical="bottom" wrapText="0"/>
    </xf>
    <xf borderId="24" fillId="4" fontId="4" numFmtId="0" xfId="0" applyAlignment="1" applyBorder="1" applyFont="1">
      <alignment horizontal="center" vertical="bottom"/>
    </xf>
    <xf borderId="23" fillId="4" fontId="4" numFmtId="0" xfId="0" applyAlignment="1" applyBorder="1" applyFont="1">
      <alignment horizontal="center" vertical="bottom"/>
    </xf>
    <xf borderId="64" fillId="24" fontId="14" numFmtId="0" xfId="0" applyAlignment="1" applyBorder="1" applyFont="1">
      <alignment horizontal="center" readingOrder="0"/>
    </xf>
    <xf borderId="29" fillId="24" fontId="14" numFmtId="0" xfId="0" applyAlignment="1" applyBorder="1" applyFont="1">
      <alignment horizontal="center" readingOrder="0"/>
    </xf>
    <xf borderId="69" fillId="24" fontId="0" numFmtId="0" xfId="0" applyAlignment="1" applyBorder="1" applyFont="1">
      <alignment horizontal="center" readingOrder="0"/>
    </xf>
    <xf borderId="66" fillId="0" fontId="5" numFmtId="0" xfId="0" applyBorder="1" applyFont="1"/>
    <xf borderId="24" fillId="5" fontId="9" numFmtId="0" xfId="0" applyAlignment="1" applyBorder="1" applyFont="1">
      <alignment horizontal="center" readingOrder="0"/>
    </xf>
    <xf borderId="70" fillId="0" fontId="2" numFmtId="0" xfId="0" applyBorder="1" applyFont="1"/>
    <xf borderId="61" fillId="0" fontId="2" numFmtId="0" xfId="0" applyAlignment="1" applyBorder="1" applyFont="1">
      <alignment horizontal="center" readingOrder="0"/>
    </xf>
    <xf borderId="61" fillId="0" fontId="5" numFmtId="0" xfId="0" applyBorder="1" applyFont="1"/>
    <xf borderId="64" fillId="0" fontId="5" numFmtId="0" xfId="0" applyBorder="1" applyFont="1"/>
    <xf borderId="27" fillId="12" fontId="9" numFmtId="0" xfId="0" applyAlignment="1" applyBorder="1" applyFont="1">
      <alignment horizontal="center" readingOrder="0"/>
    </xf>
    <xf borderId="0" fillId="24" fontId="23" numFmtId="0" xfId="0" applyAlignment="1" applyFont="1">
      <alignment horizontal="center" readingOrder="0" vertical="center"/>
    </xf>
    <xf borderId="0" fillId="24" fontId="2" numFmtId="0" xfId="0" applyAlignment="1" applyFont="1">
      <alignment horizontal="center" readingOrder="0"/>
    </xf>
    <xf borderId="0" fillId="24" fontId="2" numFmtId="0" xfId="0" applyAlignment="1" applyFont="1">
      <alignment readingOrder="0"/>
    </xf>
    <xf borderId="66" fillId="24" fontId="2" numFmtId="0" xfId="0" applyAlignment="1" applyBorder="1" applyFont="1">
      <alignment horizontal="center" readingOrder="0"/>
    </xf>
    <xf borderId="0" fillId="24" fontId="2" numFmtId="0" xfId="0" applyAlignment="1" applyFont="1">
      <alignment horizontal="center"/>
    </xf>
    <xf borderId="0" fillId="24" fontId="21" numFmtId="20" xfId="0" applyAlignment="1" applyFont="1" applyNumberFormat="1">
      <alignment horizontal="center" shrinkToFit="0" wrapText="0"/>
    </xf>
    <xf borderId="0" fillId="24" fontId="3" numFmtId="0" xfId="0" applyAlignment="1" applyFont="1">
      <alignment horizontal="center" readingOrder="0"/>
    </xf>
    <xf borderId="70" fillId="0" fontId="5" numFmtId="0" xfId="0" applyBorder="1" applyFont="1"/>
    <xf borderId="0" fillId="24" fontId="2" numFmtId="20" xfId="0" applyAlignment="1" applyFont="1" applyNumberFormat="1">
      <alignment horizontal="center" readingOrder="0"/>
    </xf>
    <xf borderId="0" fillId="24" fontId="9" numFmtId="0" xfId="0" applyAlignment="1" applyFont="1">
      <alignment horizontal="center" readingOrder="0"/>
    </xf>
    <xf borderId="0" fillId="0" fontId="2" numFmtId="0" xfId="0" applyAlignment="1" applyFont="1">
      <alignment horizontal="center" readingOrder="0"/>
    </xf>
    <xf borderId="0" fillId="8" fontId="24" numFmtId="0" xfId="0" applyAlignment="1" applyFont="1">
      <alignment horizontal="center" readingOrder="0"/>
    </xf>
    <xf borderId="39" fillId="28" fontId="23" numFmtId="0" xfId="0" applyAlignment="1" applyBorder="1" applyFill="1" applyFont="1">
      <alignment horizontal="center" readingOrder="0" vertical="center"/>
    </xf>
    <xf borderId="25" fillId="8" fontId="23" numFmtId="0" xfId="0" applyAlignment="1" applyBorder="1" applyFont="1">
      <alignment horizontal="center" vertical="bottom"/>
    </xf>
    <xf borderId="25" fillId="8" fontId="25" numFmtId="0" xfId="0" applyAlignment="1" applyBorder="1" applyFont="1">
      <alignment horizontal="center" readingOrder="0" vertical="bottom"/>
    </xf>
    <xf borderId="24" fillId="8" fontId="25" numFmtId="0" xfId="0" applyAlignment="1" applyBorder="1" applyFont="1">
      <alignment horizontal="center" readingOrder="0" vertical="bottom"/>
    </xf>
    <xf borderId="0" fillId="24" fontId="23" numFmtId="0" xfId="0" applyAlignment="1" applyFont="1">
      <alignment horizontal="center" vertical="bottom"/>
    </xf>
    <xf borderId="58" fillId="0" fontId="5" numFmtId="0" xfId="0" applyBorder="1" applyFont="1"/>
    <xf borderId="45" fillId="8" fontId="23" numFmtId="0" xfId="0" applyAlignment="1" applyBorder="1" applyFont="1">
      <alignment horizontal="center" vertical="bottom"/>
    </xf>
    <xf borderId="46" fillId="0" fontId="2" numFmtId="0" xfId="0" applyAlignment="1" applyBorder="1" applyFont="1">
      <alignment readingOrder="0"/>
    </xf>
    <xf borderId="46" fillId="0" fontId="2" numFmtId="0" xfId="0" applyAlignment="1" applyBorder="1" applyFont="1">
      <alignment shrinkToFit="0" wrapText="1"/>
    </xf>
    <xf borderId="66" fillId="8" fontId="23" numFmtId="0" xfId="0" applyAlignment="1" applyBorder="1" applyFont="1">
      <alignment horizontal="center" readingOrder="0" vertical="bottom"/>
    </xf>
    <xf borderId="0" fillId="0" fontId="2" numFmtId="0" xfId="0" applyAlignment="1" applyFont="1">
      <alignment readingOrder="0" shrinkToFit="0" wrapText="1"/>
    </xf>
    <xf borderId="40" fillId="8" fontId="23" numFmtId="0" xfId="0" applyAlignment="1" applyBorder="1" applyFont="1">
      <alignment horizontal="center" readingOrder="0" shrinkToFit="0" vertical="center" wrapText="1"/>
    </xf>
    <xf borderId="27" fillId="0" fontId="2" numFmtId="0" xfId="0" applyAlignment="1" applyBorder="1" applyFont="1">
      <alignment readingOrder="0" shrinkToFit="0" wrapText="1"/>
    </xf>
    <xf borderId="65" fillId="0" fontId="5" numFmtId="0" xfId="0" applyBorder="1" applyFont="1"/>
    <xf borderId="46" fillId="0" fontId="2" numFmtId="0" xfId="0" applyAlignment="1" applyBorder="1" applyFont="1">
      <alignment horizontal="center" readingOrder="0" shrinkToFit="0" wrapText="1"/>
    </xf>
    <xf borderId="4" fillId="0" fontId="2" numFmtId="0" xfId="0" applyAlignment="1" applyBorder="1" applyFont="1">
      <alignment horizontal="center" readingOrder="0" shrinkToFit="0" wrapText="1"/>
    </xf>
    <xf borderId="4" fillId="0" fontId="2" numFmtId="0" xfId="0" applyAlignment="1" applyBorder="1" applyFont="1">
      <alignment horizontal="center" shrinkToFit="0" wrapText="1"/>
    </xf>
    <xf borderId="24" fillId="8" fontId="26" numFmtId="0" xfId="0" applyAlignment="1" applyBorder="1" applyFont="1">
      <alignment horizontal="center" readingOrder="0"/>
    </xf>
    <xf borderId="7" fillId="29" fontId="3" numFmtId="0" xfId="0" applyAlignment="1" applyBorder="1" applyFill="1" applyFont="1">
      <alignment readingOrder="0"/>
    </xf>
    <xf borderId="9" fillId="29" fontId="3" numFmtId="20" xfId="0" applyAlignment="1" applyBorder="1" applyFont="1" applyNumberFormat="1">
      <alignment horizontal="center" readingOrder="0"/>
    </xf>
    <xf borderId="10" fillId="29" fontId="3" numFmtId="20" xfId="0" applyAlignment="1" applyBorder="1" applyFont="1" applyNumberFormat="1">
      <alignment horizontal="center" readingOrder="0"/>
    </xf>
    <xf borderId="0" fillId="8" fontId="3" numFmtId="20" xfId="0" applyAlignment="1" applyFont="1" applyNumberFormat="1">
      <alignment horizontal="center" readingOrder="0"/>
    </xf>
    <xf borderId="0" fillId="8" fontId="27" numFmtId="0" xfId="0" applyAlignment="1" applyFont="1">
      <alignment readingOrder="0"/>
    </xf>
    <xf borderId="13" fillId="0" fontId="2" numFmtId="0" xfId="0" applyAlignment="1" applyBorder="1" applyFont="1">
      <alignment readingOrder="0"/>
    </xf>
    <xf borderId="12" fillId="0" fontId="2" numFmtId="0" xfId="0" applyAlignment="1" applyBorder="1" applyFont="1">
      <alignment horizontal="center"/>
    </xf>
    <xf borderId="14" fillId="0" fontId="2" numFmtId="0" xfId="0" applyAlignment="1" applyBorder="1" applyFont="1">
      <alignment horizontal="center"/>
    </xf>
    <xf borderId="0" fillId="8" fontId="28" numFmtId="0" xfId="0" applyAlignment="1" applyFont="1">
      <alignment readingOrder="0"/>
    </xf>
    <xf borderId="15" fillId="0" fontId="2" numFmtId="0" xfId="0" applyAlignment="1" applyBorder="1" applyFont="1">
      <alignment readingOrder="0"/>
    </xf>
    <xf borderId="17" fillId="0" fontId="2" numFmtId="0" xfId="0" applyAlignment="1" applyBorder="1" applyFont="1">
      <alignment horizontal="center"/>
    </xf>
    <xf borderId="18" fillId="0" fontId="2" numFmtId="0" xfId="0" applyAlignment="1" applyBorder="1" applyFont="1">
      <alignment horizontal="center"/>
    </xf>
    <xf borderId="24" fillId="8" fontId="3" numFmtId="0" xfId="0" applyAlignment="1" applyBorder="1" applyFont="1">
      <alignment horizontal="center" readingOrder="0"/>
    </xf>
    <xf borderId="71" fillId="8" fontId="3" numFmtId="0" xfId="0" applyAlignment="1" applyBorder="1" applyFont="1">
      <alignment horizontal="center" readingOrder="0"/>
    </xf>
    <xf borderId="72" fillId="8" fontId="3" numFmtId="0" xfId="0" applyAlignment="1" applyBorder="1" applyFont="1">
      <alignment horizontal="center" readingOrder="0"/>
    </xf>
    <xf borderId="73" fillId="0" fontId="5" numFmtId="0" xfId="0" applyBorder="1" applyFont="1"/>
    <xf borderId="5" fillId="8" fontId="25" numFmtId="0" xfId="0" applyAlignment="1" applyBorder="1" applyFont="1">
      <alignment horizontal="center" readingOrder="0" vertical="bottom"/>
    </xf>
    <xf borderId="4" fillId="8" fontId="25" numFmtId="0" xfId="0" applyAlignment="1" applyBorder="1" applyFont="1">
      <alignment horizontal="center" readingOrder="0" vertical="bottom"/>
    </xf>
    <xf borderId="55" fillId="13" fontId="2" numFmtId="0" xfId="0" applyAlignment="1" applyBorder="1" applyFont="1">
      <alignment horizontal="center" readingOrder="0"/>
    </xf>
    <xf borderId="2" fillId="0" fontId="2" numFmtId="0" xfId="0" applyAlignment="1" applyBorder="1" applyFont="1">
      <alignment horizontal="center" readingOrder="0"/>
    </xf>
    <xf borderId="74" fillId="0" fontId="2" numFmtId="0" xfId="0" applyAlignment="1" applyBorder="1" applyFont="1">
      <alignment horizontal="center" readingOrder="0"/>
    </xf>
    <xf borderId="66" fillId="13" fontId="2" numFmtId="0" xfId="0" applyAlignment="1" applyBorder="1" applyFont="1">
      <alignment horizontal="center" readingOrder="0"/>
    </xf>
    <xf borderId="0" fillId="8" fontId="26" numFmtId="0" xfId="0" applyAlignment="1" applyFont="1">
      <alignment horizontal="center" readingOrder="0"/>
    </xf>
    <xf borderId="75" fillId="13" fontId="2" numFmtId="0" xfId="0" applyAlignment="1" applyBorder="1" applyFont="1">
      <alignment horizontal="center" readingOrder="0"/>
    </xf>
    <xf borderId="21" fillId="0" fontId="2" numFmtId="0" xfId="0" applyAlignment="1" applyBorder="1" applyFont="1">
      <alignment horizontal="center" readingOrder="0"/>
    </xf>
    <xf borderId="76" fillId="8" fontId="2" numFmtId="0" xfId="0" applyAlignment="1" applyBorder="1" applyFont="1">
      <alignment horizontal="center" readingOrder="0"/>
    </xf>
    <xf borderId="20" fillId="8" fontId="3" numFmtId="0" xfId="0" applyAlignment="1" applyBorder="1" applyFont="1">
      <alignment horizontal="center" readingOrder="0"/>
    </xf>
    <xf borderId="11" fillId="13" fontId="2" numFmtId="0" xfId="0" applyAlignment="1" applyBorder="1" applyFont="1">
      <alignment horizontal="center" readingOrder="0"/>
    </xf>
    <xf borderId="5" fillId="30" fontId="2" numFmtId="1" xfId="0" applyAlignment="1" applyBorder="1" applyFill="1" applyFont="1" applyNumberFormat="1">
      <alignment horizontal="center" readingOrder="0"/>
    </xf>
    <xf borderId="77" fillId="0" fontId="2" numFmtId="0" xfId="0" applyAlignment="1" applyBorder="1" applyFont="1">
      <alignment horizontal="center" readingOrder="0"/>
    </xf>
    <xf borderId="5" fillId="31" fontId="2" numFmtId="1" xfId="0" applyAlignment="1" applyBorder="1" applyFill="1" applyFont="1" applyNumberFormat="1">
      <alignment horizontal="center" readingOrder="0"/>
    </xf>
    <xf borderId="20" fillId="8" fontId="27" numFmtId="0" xfId="0" applyAlignment="1" applyBorder="1" applyFont="1">
      <alignment horizontal="center" readingOrder="0"/>
    </xf>
    <xf borderId="5" fillId="21" fontId="2" numFmtId="1" xfId="0" applyAlignment="1" applyBorder="1" applyFont="1" applyNumberFormat="1">
      <alignment horizontal="center" readingOrder="0"/>
    </xf>
    <xf borderId="34" fillId="13" fontId="2" numFmtId="0" xfId="0" applyAlignment="1" applyBorder="1" applyFont="1">
      <alignment horizontal="center" readingOrder="0"/>
    </xf>
    <xf borderId="0" fillId="12" fontId="29" numFmtId="0" xfId="0" applyAlignment="1" applyFont="1">
      <alignment horizontal="center" readingOrder="0"/>
    </xf>
    <xf borderId="0" fillId="12" fontId="2" numFmtId="0" xfId="0" applyFont="1"/>
    <xf borderId="24" fillId="32" fontId="26" numFmtId="0" xfId="0" applyAlignment="1" applyBorder="1" applyFill="1" applyFont="1">
      <alignment horizontal="center" readingOrder="0"/>
    </xf>
    <xf borderId="78" fillId="24" fontId="2" numFmtId="0" xfId="0" applyAlignment="1" applyBorder="1" applyFont="1">
      <alignment readingOrder="0"/>
    </xf>
    <xf borderId="79" fillId="24" fontId="2" numFmtId="0" xfId="0" applyAlignment="1" applyBorder="1" applyFont="1">
      <alignment horizontal="center" readingOrder="0"/>
    </xf>
    <xf borderId="78" fillId="0" fontId="5" numFmtId="0" xfId="0" applyBorder="1" applyFont="1"/>
    <xf borderId="20" fillId="24" fontId="2" numFmtId="0" xfId="0" applyAlignment="1" applyBorder="1" applyFont="1">
      <alignment readingOrder="0"/>
    </xf>
    <xf borderId="80" fillId="24" fontId="2" numFmtId="0" xfId="0" applyAlignment="1" applyBorder="1" applyFont="1">
      <alignment horizontal="left" readingOrder="0" vertical="center"/>
    </xf>
    <xf borderId="23" fillId="24" fontId="2" numFmtId="0" xfId="0" applyAlignment="1" applyBorder="1" applyFont="1">
      <alignment horizontal="center" readingOrder="0" shrinkToFit="0" vertical="top" wrapText="1"/>
    </xf>
    <xf borderId="57" fillId="0" fontId="5" numFmtId="0" xfId="0" applyBorder="1" applyFont="1"/>
    <xf borderId="69" fillId="24" fontId="30" numFmtId="0" xfId="0" applyAlignment="1" applyBorder="1" applyFont="1">
      <alignment horizontal="left" readingOrder="0" vertical="center"/>
    </xf>
    <xf borderId="81" fillId="24" fontId="2" numFmtId="0" xfId="0" applyAlignment="1" applyBorder="1" applyFont="1">
      <alignment horizontal="left" readingOrder="0" shrinkToFit="0" vertical="top" wrapText="1"/>
    </xf>
    <xf borderId="69" fillId="0" fontId="5" numFmtId="0" xfId="0" applyBorder="1" applyFont="1"/>
    <xf borderId="81" fillId="0" fontId="5" numFmtId="0" xfId="0" applyBorder="1" applyFont="1"/>
    <xf borderId="68" fillId="0" fontId="5" numFmtId="0" xfId="0" applyBorder="1" applyFont="1"/>
    <xf borderId="79" fillId="0" fontId="5" numFmtId="0" xfId="0" applyBorder="1" applyFont="1"/>
    <xf borderId="34" fillId="32" fontId="26" numFmtId="0" xfId="0" applyAlignment="1" applyBorder="1" applyFont="1">
      <alignment horizontal="center" readingOrder="0"/>
    </xf>
    <xf borderId="24" fillId="33" fontId="24" numFmtId="0" xfId="0" applyAlignment="1" applyBorder="1" applyFill="1" applyFont="1">
      <alignment horizontal="center" readingOrder="0"/>
    </xf>
    <xf borderId="39" fillId="33" fontId="23" numFmtId="0" xfId="0" applyAlignment="1" applyBorder="1" applyFont="1">
      <alignment horizontal="center" readingOrder="0" vertical="center"/>
    </xf>
    <xf borderId="27" fillId="0" fontId="2" numFmtId="0" xfId="0" applyAlignment="1" applyBorder="1" applyFont="1">
      <alignment shrinkToFit="0" wrapText="1"/>
    </xf>
    <xf borderId="46" fillId="0" fontId="2" numFmtId="0" xfId="0" applyAlignment="1" applyBorder="1" applyFont="1">
      <alignment horizontal="center" shrinkToFit="0" wrapText="1"/>
    </xf>
    <xf borderId="7" fillId="34" fontId="3" numFmtId="0" xfId="0" applyAlignment="1" applyBorder="1" applyFill="1" applyFont="1">
      <alignment readingOrder="0"/>
    </xf>
    <xf borderId="9" fillId="34" fontId="3" numFmtId="20" xfId="0" applyAlignment="1" applyBorder="1" applyFont="1" applyNumberFormat="1">
      <alignment horizontal="center" readingOrder="0"/>
    </xf>
    <xf borderId="82" fillId="34" fontId="3" numFmtId="20" xfId="0" applyAlignment="1" applyBorder="1" applyFont="1" applyNumberFormat="1">
      <alignment horizontal="center" readingOrder="0"/>
    </xf>
    <xf borderId="10" fillId="34" fontId="3" numFmtId="20" xfId="0" applyAlignment="1" applyBorder="1" applyFont="1" applyNumberFormat="1">
      <alignment horizontal="center" readingOrder="0"/>
    </xf>
    <xf borderId="5" fillId="0" fontId="2" numFmtId="0" xfId="0" applyAlignment="1" applyBorder="1" applyFont="1">
      <alignment horizontal="center"/>
    </xf>
    <xf borderId="83" fillId="0" fontId="2" numFmtId="0" xfId="0" applyAlignment="1" applyBorder="1" applyFont="1">
      <alignment horizontal="center"/>
    </xf>
    <xf borderId="55" fillId="35" fontId="2" numFmtId="0" xfId="0" applyAlignment="1" applyBorder="1" applyFill="1" applyFont="1">
      <alignment horizontal="center" readingOrder="0"/>
    </xf>
    <xf borderId="66" fillId="35" fontId="2" numFmtId="0" xfId="0" applyAlignment="1" applyBorder="1" applyFont="1">
      <alignment horizontal="center" readingOrder="0"/>
    </xf>
    <xf borderId="75" fillId="35" fontId="2" numFmtId="0" xfId="0" applyAlignment="1" applyBorder="1" applyFont="1">
      <alignment horizontal="center" readingOrder="0"/>
    </xf>
    <xf borderId="39" fillId="35" fontId="2" numFmtId="0" xfId="0" applyAlignment="1" applyBorder="1" applyFont="1">
      <alignment horizontal="center" readingOrder="0"/>
    </xf>
    <xf borderId="4" fillId="0" fontId="2" numFmtId="1" xfId="0" applyAlignment="1" applyBorder="1" applyFont="1" applyNumberFormat="1">
      <alignment horizontal="center" readingOrder="0"/>
    </xf>
    <xf borderId="58" fillId="35" fontId="2" numFmtId="0" xfId="0" applyAlignment="1" applyBorder="1" applyFont="1">
      <alignment horizontal="center" readingOrder="0"/>
    </xf>
    <xf borderId="33" fillId="35" fontId="2" numFmtId="0" xfId="0" applyAlignment="1" applyBorder="1" applyFont="1">
      <alignment horizontal="center" readingOrder="0"/>
    </xf>
    <xf borderId="0" fillId="36" fontId="26" numFmtId="0" xfId="0" applyAlignment="1" applyFill="1" applyFont="1">
      <alignment horizontal="center" readingOrder="0"/>
    </xf>
    <xf borderId="0" fillId="24" fontId="21" numFmtId="0" xfId="0" applyAlignment="1" applyFont="1">
      <alignment horizontal="center" readingOrder="0" vertical="center"/>
    </xf>
    <xf borderId="25" fillId="33" fontId="26" numFmtId="0" xfId="0" applyAlignment="1" applyBorder="1" applyFont="1">
      <alignment horizontal="center" readingOrder="0"/>
    </xf>
    <xf borderId="0" fillId="24" fontId="21" numFmtId="0" xfId="0" applyAlignment="1" applyFont="1">
      <alignment horizontal="center" readingOrder="0" shrinkToFit="0" vertical="center" wrapText="1"/>
    </xf>
    <xf borderId="84" fillId="24" fontId="2" numFmtId="0" xfId="0" applyAlignment="1" applyBorder="1" applyFont="1">
      <alignment horizontal="center" readingOrder="0"/>
    </xf>
    <xf borderId="85" fillId="24" fontId="2" numFmtId="0" xfId="0" applyAlignment="1" applyBorder="1" applyFont="1">
      <alignment horizontal="center" readingOrder="0"/>
    </xf>
    <xf borderId="86" fillId="0" fontId="5" numFmtId="0" xfId="0" applyBorder="1" applyFont="1"/>
    <xf borderId="21" fillId="33" fontId="26" numFmtId="0" xfId="0" applyAlignment="1" applyBorder="1" applyFont="1">
      <alignment horizontal="center" readingOrder="0"/>
    </xf>
    <xf borderId="0" fillId="24" fontId="26" numFmtId="0" xfId="0" applyAlignment="1" applyFont="1">
      <alignment horizontal="center" readingOrder="0"/>
    </xf>
    <xf borderId="24" fillId="37" fontId="24" numFmtId="0" xfId="0" applyAlignment="1" applyBorder="1" applyFill="1" applyFont="1">
      <alignment horizontal="center" readingOrder="0"/>
    </xf>
    <xf borderId="39" fillId="37" fontId="23" numFmtId="0" xfId="0" applyAlignment="1" applyBorder="1" applyFont="1">
      <alignment horizontal="center" readingOrder="0" vertical="center"/>
    </xf>
    <xf borderId="46" fillId="0" fontId="2" numFmtId="0" xfId="0" applyAlignment="1" applyBorder="1" applyFont="1">
      <alignment horizontal="center" readingOrder="0"/>
    </xf>
    <xf borderId="7" fillId="38" fontId="3" numFmtId="0" xfId="0" applyAlignment="1" applyBorder="1" applyFill="1" applyFont="1">
      <alignment readingOrder="0"/>
    </xf>
    <xf borderId="9" fillId="38" fontId="3" numFmtId="20" xfId="0" applyAlignment="1" applyBorder="1" applyFont="1" applyNumberFormat="1">
      <alignment horizontal="center" readingOrder="0"/>
    </xf>
    <xf borderId="82" fillId="38" fontId="3" numFmtId="20" xfId="0" applyAlignment="1" applyBorder="1" applyFont="1" applyNumberFormat="1">
      <alignment horizontal="center" readingOrder="0"/>
    </xf>
    <xf borderId="10" fillId="38" fontId="3" numFmtId="20" xfId="0" applyAlignment="1" applyBorder="1" applyFont="1" applyNumberFormat="1">
      <alignment horizontal="center" readingOrder="0"/>
    </xf>
    <xf borderId="55" fillId="17" fontId="2" numFmtId="0" xfId="0" applyAlignment="1" applyBorder="1" applyFont="1">
      <alignment horizontal="center" readingOrder="0"/>
    </xf>
    <xf borderId="23" fillId="17" fontId="2" numFmtId="0" xfId="0" applyAlignment="1" applyBorder="1" applyFont="1">
      <alignment horizontal="center" readingOrder="0"/>
    </xf>
    <xf borderId="87" fillId="0" fontId="2" numFmtId="0" xfId="0" applyAlignment="1" applyBorder="1" applyFont="1">
      <alignment horizontal="center"/>
    </xf>
    <xf borderId="75" fillId="17" fontId="2" numFmtId="0" xfId="0" applyAlignment="1" applyBorder="1" applyFont="1">
      <alignment horizontal="center" readingOrder="0"/>
    </xf>
    <xf borderId="11" fillId="17" fontId="2" numFmtId="0" xfId="0" applyAlignment="1" applyBorder="1" applyFont="1">
      <alignment horizontal="center" readingOrder="0"/>
    </xf>
    <xf borderId="58" fillId="17" fontId="2" numFmtId="0" xfId="0" applyAlignment="1" applyBorder="1" applyFont="1">
      <alignment horizontal="center" readingOrder="0"/>
    </xf>
    <xf borderId="34" fillId="17" fontId="2" numFmtId="0" xfId="0" applyAlignment="1" applyBorder="1" applyFont="1">
      <alignment horizontal="center" readingOrder="0"/>
    </xf>
    <xf borderId="0" fillId="28" fontId="23" numFmtId="0" xfId="0" applyAlignment="1" applyFont="1">
      <alignment horizontal="center" readingOrder="0" vertical="center"/>
    </xf>
    <xf borderId="24" fillId="39" fontId="26" numFmtId="0" xfId="0" applyAlignment="1" applyBorder="1" applyFill="1" applyFont="1">
      <alignment horizontal="center" readingOrder="0"/>
    </xf>
    <xf borderId="34" fillId="39" fontId="26" numFmtId="0" xfId="0" applyAlignment="1" applyBorder="1" applyFont="1">
      <alignment horizontal="center" readingOrder="0"/>
    </xf>
    <xf borderId="84" fillId="24" fontId="2" numFmtId="4" xfId="0" applyAlignment="1" applyBorder="1" applyFont="1" applyNumberFormat="1">
      <alignment horizontal="center" readingOrder="0"/>
    </xf>
    <xf borderId="5" fillId="18" fontId="31" numFmtId="0" xfId="0" applyAlignment="1" applyBorder="1" applyFont="1">
      <alignment horizontal="center" readingOrder="0" vertical="center"/>
    </xf>
    <xf borderId="5" fillId="8" fontId="32" numFmtId="0" xfId="0" applyAlignment="1" applyBorder="1" applyFont="1">
      <alignment horizontal="center" readingOrder="0" vertical="center"/>
    </xf>
    <xf borderId="5" fillId="40" fontId="32" numFmtId="0" xfId="0" applyAlignment="1" applyBorder="1" applyFill="1" applyFont="1">
      <alignment horizontal="center" readingOrder="0" vertical="center"/>
    </xf>
    <xf borderId="0" fillId="24" fontId="32" numFmtId="0" xfId="0" applyAlignment="1" applyFont="1">
      <alignment horizontal="center" readingOrder="0" vertical="center"/>
    </xf>
    <xf borderId="5" fillId="37" fontId="32" numFmtId="0" xfId="0" applyAlignment="1" applyBorder="1" applyFont="1">
      <alignment horizontal="center" readingOrder="0" vertical="center"/>
    </xf>
    <xf borderId="0" fillId="0" fontId="4" numFmtId="0" xfId="0" applyAlignment="1" applyFont="1">
      <alignment vertical="bottom"/>
    </xf>
    <xf borderId="0" fillId="41" fontId="4" numFmtId="0" xfId="0" applyAlignment="1" applyFill="1" applyFont="1">
      <alignment vertical="bottom"/>
    </xf>
    <xf borderId="12" fillId="8" fontId="4" numFmtId="0" xfId="0" applyAlignment="1" applyBorder="1" applyFont="1">
      <alignment vertical="bottom"/>
    </xf>
    <xf borderId="12" fillId="8" fontId="2" numFmtId="0" xfId="0" applyBorder="1" applyFont="1"/>
    <xf borderId="88" fillId="0" fontId="22" numFmtId="167" xfId="0" applyAlignment="1" applyBorder="1" applyFont="1" applyNumberFormat="1">
      <alignment horizontal="right" readingOrder="0" shrinkToFit="0" vertical="bottom" wrapText="0"/>
    </xf>
    <xf borderId="89" fillId="0" fontId="22" numFmtId="0" xfId="0" applyAlignment="1" applyBorder="1" applyFont="1">
      <alignment horizontal="right" readingOrder="0" shrinkToFit="0" vertical="bottom" wrapText="0"/>
    </xf>
    <xf borderId="85" fillId="42" fontId="2" numFmtId="0" xfId="0" applyAlignment="1" applyBorder="1" applyFill="1" applyFont="1">
      <alignment horizontal="center" readingOrder="0"/>
    </xf>
    <xf borderId="80" fillId="42" fontId="2" numFmtId="0" xfId="0" applyAlignment="1" applyBorder="1" applyFont="1">
      <alignment horizontal="center" readingOrder="0"/>
    </xf>
    <xf borderId="86" fillId="42" fontId="2" numFmtId="0" xfId="0" applyAlignment="1" applyBorder="1" applyFont="1">
      <alignment horizontal="center" readingOrder="0"/>
    </xf>
    <xf borderId="0" fillId="42" fontId="2" numFmtId="0" xfId="0" applyAlignment="1" applyFont="1">
      <alignment horizontal="center" readingOrder="0"/>
    </xf>
    <xf borderId="0" fillId="42" fontId="2" numFmtId="0" xfId="0" applyAlignment="1" applyFont="1">
      <alignment readingOrder="0"/>
    </xf>
    <xf borderId="0" fillId="42" fontId="2" numFmtId="49" xfId="0" applyAlignment="1" applyFont="1" applyNumberFormat="1">
      <alignment readingOrder="0"/>
    </xf>
    <xf borderId="0" fillId="0" fontId="13" numFmtId="0" xfId="0" applyAlignment="1" applyFont="1">
      <alignment vertical="bottom"/>
    </xf>
    <xf borderId="12" fillId="0" fontId="2" numFmtId="0" xfId="0" applyBorder="1" applyFont="1"/>
    <xf borderId="90" fillId="0" fontId="22" numFmtId="167" xfId="0" applyAlignment="1" applyBorder="1" applyFont="1" applyNumberFormat="1">
      <alignment horizontal="right" readingOrder="0" shrinkToFit="0" vertical="bottom" wrapText="0"/>
    </xf>
    <xf borderId="0" fillId="0" fontId="2" numFmtId="1" xfId="0" applyAlignment="1" applyFont="1" applyNumberFormat="1">
      <alignment readingOrder="0"/>
    </xf>
    <xf borderId="23" fillId="29" fontId="3" numFmtId="0" xfId="0" applyAlignment="1" applyBorder="1" applyFont="1">
      <alignment horizontal="center" readingOrder="0"/>
    </xf>
    <xf borderId="27" fillId="29" fontId="3" numFmtId="0" xfId="0" applyAlignment="1" applyBorder="1" applyFont="1">
      <alignment horizontal="center" readingOrder="0"/>
    </xf>
    <xf borderId="28" fillId="29" fontId="3" numFmtId="0" xfId="0" applyAlignment="1" applyBorder="1" applyFont="1">
      <alignment horizontal="center" readingOrder="0"/>
    </xf>
    <xf borderId="39" fillId="29" fontId="3" numFmtId="0" xfId="0" applyBorder="1" applyFont="1"/>
    <xf borderId="23" fillId="29" fontId="33" numFmtId="0" xfId="0" applyAlignment="1" applyBorder="1" applyFont="1">
      <alignment readingOrder="0"/>
    </xf>
    <xf borderId="28" fillId="29" fontId="33" numFmtId="0" xfId="0" applyAlignment="1" applyBorder="1" applyFont="1">
      <alignment readingOrder="0"/>
    </xf>
    <xf borderId="0" fillId="29" fontId="33" numFmtId="49" xfId="0" applyAlignment="1" applyFont="1" applyNumberFormat="1">
      <alignment readingOrder="0"/>
    </xf>
    <xf borderId="0" fillId="29" fontId="33" numFmtId="0" xfId="0" applyAlignment="1" applyFont="1">
      <alignment readingOrder="0"/>
    </xf>
    <xf borderId="0" fillId="43" fontId="4" numFmtId="0" xfId="0" applyAlignment="1" applyFill="1" applyFont="1">
      <alignment vertical="bottom"/>
    </xf>
    <xf borderId="11" fillId="36" fontId="2" numFmtId="0" xfId="0" applyAlignment="1" applyBorder="1" applyFont="1">
      <alignment horizontal="center" readingOrder="0"/>
    </xf>
    <xf borderId="0" fillId="36" fontId="2" numFmtId="9" xfId="0" applyAlignment="1" applyFont="1" applyNumberFormat="1">
      <alignment horizontal="center" readingOrder="0"/>
    </xf>
    <xf borderId="1" fillId="36" fontId="2" numFmtId="9" xfId="0" applyAlignment="1" applyBorder="1" applyFont="1" applyNumberFormat="1">
      <alignment horizontal="center" readingOrder="0"/>
    </xf>
    <xf borderId="11" fillId="36" fontId="2" numFmtId="9" xfId="0" applyAlignment="1" applyBorder="1" applyFont="1" applyNumberFormat="1">
      <alignment horizontal="center" readingOrder="0"/>
    </xf>
    <xf borderId="3" fillId="36" fontId="2" numFmtId="0" xfId="0" applyAlignment="1" applyBorder="1" applyFont="1">
      <alignment horizontal="center"/>
    </xf>
    <xf borderId="0" fillId="36" fontId="2" numFmtId="0" xfId="0" applyAlignment="1" applyFont="1">
      <alignment horizontal="center" readingOrder="0"/>
    </xf>
    <xf borderId="1" fillId="36" fontId="2" numFmtId="0" xfId="0" applyAlignment="1" applyBorder="1" applyFont="1">
      <alignment horizontal="center" readingOrder="0"/>
    </xf>
    <xf borderId="11" fillId="36" fontId="34" numFmtId="0" xfId="0" applyBorder="1" applyFont="1"/>
    <xf borderId="1" fillId="36" fontId="34" numFmtId="0" xfId="0" applyBorder="1" applyFont="1"/>
    <xf borderId="0" fillId="36" fontId="34" numFmtId="49" xfId="0" applyFont="1" applyNumberFormat="1"/>
    <xf borderId="0" fillId="36" fontId="34" numFmtId="0" xfId="0" applyFont="1"/>
    <xf borderId="0" fillId="36" fontId="35" numFmtId="9" xfId="0" applyAlignment="1" applyFont="1" applyNumberFormat="1">
      <alignment horizontal="center"/>
    </xf>
    <xf borderId="0" fillId="0" fontId="4" numFmtId="0" xfId="0" applyAlignment="1" applyFont="1">
      <alignment vertical="bottom"/>
    </xf>
    <xf borderId="0" fillId="43" fontId="4" numFmtId="0" xfId="0" applyAlignment="1" applyFont="1">
      <alignment vertical="bottom"/>
    </xf>
    <xf borderId="0" fillId="36" fontId="2" numFmtId="9" xfId="0" applyAlignment="1" applyFont="1" applyNumberFormat="1">
      <alignment horizontal="center"/>
    </xf>
    <xf borderId="4" fillId="8" fontId="2" numFmtId="0" xfId="0" applyAlignment="1" applyBorder="1" applyFont="1">
      <alignment horizontal="center"/>
    </xf>
    <xf borderId="0" fillId="8" fontId="2" numFmtId="0" xfId="0" applyAlignment="1" applyFont="1">
      <alignment horizontal="center"/>
    </xf>
    <xf borderId="0" fillId="0" fontId="13" numFmtId="0" xfId="0" applyAlignment="1" applyFont="1">
      <alignment vertical="bottom"/>
    </xf>
    <xf borderId="0" fillId="24" fontId="2" numFmtId="1" xfId="0" applyFont="1" applyNumberFormat="1"/>
    <xf borderId="34" fillId="36" fontId="2" numFmtId="0" xfId="0" applyAlignment="1" applyBorder="1" applyFont="1">
      <alignment horizontal="center" readingOrder="0"/>
    </xf>
    <xf borderId="21" fillId="36" fontId="2" numFmtId="9" xfId="0" applyAlignment="1" applyBorder="1" applyFont="1" applyNumberFormat="1">
      <alignment horizontal="center"/>
    </xf>
    <xf borderId="22" fillId="36" fontId="2" numFmtId="9" xfId="0" applyAlignment="1" applyBorder="1" applyFont="1" applyNumberFormat="1">
      <alignment horizontal="center" readingOrder="0"/>
    </xf>
    <xf borderId="34" fillId="36" fontId="2" numFmtId="9" xfId="0" applyAlignment="1" applyBorder="1" applyFont="1" applyNumberFormat="1">
      <alignment horizontal="center" readingOrder="0"/>
    </xf>
    <xf borderId="21" fillId="36" fontId="2" numFmtId="0" xfId="0" applyAlignment="1" applyBorder="1" applyFont="1">
      <alignment horizontal="center" readingOrder="0"/>
    </xf>
    <xf borderId="22" fillId="36" fontId="2" numFmtId="0" xfId="0" applyAlignment="1" applyBorder="1" applyFont="1">
      <alignment horizontal="center" readingOrder="0"/>
    </xf>
    <xf borderId="34" fillId="36" fontId="34" numFmtId="0" xfId="0" applyBorder="1" applyFont="1"/>
    <xf borderId="22" fillId="36" fontId="34" numFmtId="0" xfId="0" applyBorder="1" applyFont="1"/>
    <xf borderId="91" fillId="31" fontId="2" numFmtId="0" xfId="0" applyAlignment="1" applyBorder="1" applyFont="1">
      <alignment horizontal="center" readingOrder="0"/>
    </xf>
    <xf borderId="27" fillId="31" fontId="2" numFmtId="9" xfId="0" applyAlignment="1" applyBorder="1" applyFont="1" applyNumberFormat="1">
      <alignment horizontal="center"/>
    </xf>
    <xf borderId="67" fillId="31" fontId="2" numFmtId="9" xfId="0" applyAlignment="1" applyBorder="1" applyFont="1" applyNumberFormat="1">
      <alignment horizontal="center" readingOrder="0"/>
    </xf>
    <xf borderId="0" fillId="31" fontId="2" numFmtId="9" xfId="0" applyAlignment="1" applyFont="1" applyNumberFormat="1">
      <alignment horizontal="center" readingOrder="0"/>
    </xf>
    <xf borderId="33" fillId="31" fontId="2" numFmtId="0" xfId="0" applyAlignment="1" applyBorder="1" applyFont="1">
      <alignment horizontal="center"/>
    </xf>
    <xf borderId="0" fillId="31" fontId="2" numFmtId="0" xfId="0" applyAlignment="1" applyFont="1">
      <alignment horizontal="center" readingOrder="0"/>
    </xf>
    <xf borderId="1" fillId="31" fontId="2" numFmtId="0" xfId="0" applyAlignment="1" applyBorder="1" applyFont="1">
      <alignment horizontal="center" readingOrder="0"/>
    </xf>
    <xf borderId="11" fillId="31" fontId="34" numFmtId="0" xfId="0" applyBorder="1" applyFont="1"/>
    <xf borderId="1" fillId="31" fontId="34" numFmtId="0" xfId="0" applyBorder="1" applyFont="1"/>
    <xf borderId="0" fillId="31" fontId="34" numFmtId="49" xfId="0" applyFont="1" applyNumberFormat="1"/>
    <xf borderId="0" fillId="31" fontId="34" numFmtId="0" xfId="0" applyFont="1"/>
    <xf borderId="81" fillId="31" fontId="2" numFmtId="0" xfId="0" applyAlignment="1" applyBorder="1" applyFont="1">
      <alignment horizontal="center" readingOrder="0"/>
    </xf>
    <xf borderId="0" fillId="31" fontId="2" numFmtId="9" xfId="0" applyAlignment="1" applyFont="1" applyNumberFormat="1">
      <alignment horizontal="center"/>
    </xf>
    <xf borderId="70" fillId="31" fontId="2" numFmtId="9" xfId="0" applyAlignment="1" applyBorder="1" applyFont="1" applyNumberFormat="1">
      <alignment horizontal="center" readingOrder="0"/>
    </xf>
    <xf borderId="0" fillId="24" fontId="2" numFmtId="1" xfId="0" applyAlignment="1" applyFont="1" applyNumberFormat="1">
      <alignment horizontal="right"/>
    </xf>
    <xf borderId="0" fillId="0" fontId="2" numFmtId="0" xfId="0" applyFont="1"/>
    <xf borderId="27" fillId="17" fontId="2" numFmtId="9" xfId="0" applyAlignment="1" applyBorder="1" applyFont="1" applyNumberFormat="1">
      <alignment horizontal="center"/>
    </xf>
    <xf borderId="28" fillId="17" fontId="2" numFmtId="9" xfId="0" applyAlignment="1" applyBorder="1" applyFont="1" applyNumberFormat="1">
      <alignment horizontal="center" readingOrder="0"/>
    </xf>
    <xf borderId="23" fillId="17" fontId="2" numFmtId="9" xfId="0" applyAlignment="1" applyBorder="1" applyFont="1" applyNumberFormat="1">
      <alignment horizontal="center" readingOrder="0"/>
    </xf>
    <xf borderId="33" fillId="17" fontId="2" numFmtId="0" xfId="0" applyAlignment="1" applyBorder="1" applyFont="1">
      <alignment horizontal="center"/>
    </xf>
    <xf borderId="27" fillId="17" fontId="2" numFmtId="0" xfId="0" applyAlignment="1" applyBorder="1" applyFont="1">
      <alignment horizontal="center" readingOrder="0"/>
    </xf>
    <xf borderId="28" fillId="17" fontId="2" numFmtId="0" xfId="0" applyAlignment="1" applyBorder="1" applyFont="1">
      <alignment horizontal="center" readingOrder="0"/>
    </xf>
    <xf borderId="23" fillId="17" fontId="34" numFmtId="0" xfId="0" applyBorder="1" applyFont="1"/>
    <xf borderId="28" fillId="17" fontId="34" numFmtId="0" xfId="0" applyBorder="1" applyFont="1"/>
    <xf borderId="0" fillId="17" fontId="34" numFmtId="49" xfId="0" applyFont="1" applyNumberFormat="1"/>
    <xf borderId="0" fillId="17" fontId="34" numFmtId="0" xfId="0" applyFont="1"/>
    <xf borderId="0" fillId="17" fontId="2" numFmtId="9" xfId="0" applyAlignment="1" applyFont="1" applyNumberFormat="1">
      <alignment horizontal="center"/>
    </xf>
    <xf borderId="1" fillId="17" fontId="2" numFmtId="9" xfId="0" applyAlignment="1" applyBorder="1" applyFont="1" applyNumberFormat="1">
      <alignment horizontal="center" readingOrder="0"/>
    </xf>
    <xf borderId="11" fillId="17" fontId="2" numFmtId="9" xfId="0" applyAlignment="1" applyBorder="1" applyFont="1" applyNumberFormat="1">
      <alignment horizontal="center" readingOrder="0"/>
    </xf>
    <xf borderId="0" fillId="17" fontId="2" numFmtId="0" xfId="0" applyAlignment="1" applyFont="1">
      <alignment horizontal="center" readingOrder="0"/>
    </xf>
    <xf borderId="1" fillId="17" fontId="2" numFmtId="0" xfId="0" applyAlignment="1" applyBorder="1" applyFont="1">
      <alignment horizontal="center" readingOrder="0"/>
    </xf>
    <xf borderId="11" fillId="17" fontId="34" numFmtId="0" xfId="0" applyBorder="1" applyFont="1"/>
    <xf borderId="1" fillId="17" fontId="34" numFmtId="0" xfId="0" applyBorder="1" applyFont="1"/>
    <xf borderId="0" fillId="43" fontId="13" numFmtId="0" xfId="0" applyAlignment="1" applyFont="1">
      <alignment vertical="bottom"/>
    </xf>
    <xf borderId="21" fillId="17" fontId="2" numFmtId="9" xfId="0" applyAlignment="1" applyBorder="1" applyFont="1" applyNumberFormat="1">
      <alignment horizontal="center"/>
    </xf>
    <xf borderId="22" fillId="17" fontId="2" numFmtId="9" xfId="0" applyAlignment="1" applyBorder="1" applyFont="1" applyNumberFormat="1">
      <alignment horizontal="center" readingOrder="0"/>
    </xf>
    <xf borderId="34" fillId="17" fontId="2" numFmtId="9" xfId="0" applyAlignment="1" applyBorder="1" applyFont="1" applyNumberFormat="1">
      <alignment horizontal="center" readingOrder="0"/>
    </xf>
    <xf borderId="21" fillId="17" fontId="2" numFmtId="0" xfId="0" applyAlignment="1" applyBorder="1" applyFont="1">
      <alignment horizontal="center" readingOrder="0"/>
    </xf>
    <xf borderId="22" fillId="17" fontId="2" numFmtId="0" xfId="0" applyAlignment="1" applyBorder="1" applyFont="1">
      <alignment horizontal="center" readingOrder="0"/>
    </xf>
    <xf borderId="34" fillId="17" fontId="34" numFmtId="0" xfId="0" applyBorder="1" applyFont="1"/>
    <xf borderId="22" fillId="17" fontId="34" numFmtId="0" xfId="0" applyBorder="1" applyFont="1"/>
    <xf borderId="81" fillId="44" fontId="3" numFmtId="0" xfId="0" applyAlignment="1" applyBorder="1" applyFill="1" applyFont="1">
      <alignment horizontal="center" readingOrder="0"/>
    </xf>
    <xf borderId="92" fillId="0" fontId="21" numFmtId="0" xfId="0" applyAlignment="1" applyBorder="1" applyFont="1">
      <alignment horizontal="center" readingOrder="0" shrinkToFit="0" vertical="top" wrapText="0"/>
    </xf>
    <xf borderId="0" fillId="0" fontId="21" numFmtId="0" xfId="0" applyAlignment="1" applyFont="1">
      <alignment horizontal="left" readingOrder="0" shrinkToFit="0" vertical="top" wrapText="0"/>
    </xf>
    <xf borderId="0" fillId="0" fontId="21" numFmtId="173" xfId="0" applyAlignment="1" applyFont="1" applyNumberFormat="1">
      <alignment horizontal="left" readingOrder="0" shrinkToFit="0" vertical="top" wrapText="0"/>
    </xf>
    <xf borderId="0" fillId="0" fontId="21" numFmtId="0" xfId="0" applyAlignment="1" applyFont="1">
      <alignment horizontal="center" readingOrder="0" shrinkToFit="0" vertical="top" wrapText="0"/>
    </xf>
    <xf borderId="0" fillId="0" fontId="21" numFmtId="49" xfId="0" applyAlignment="1" applyFont="1" applyNumberFormat="1">
      <alignment horizontal="left" readingOrder="0" shrinkToFit="0" vertical="top" wrapText="0"/>
    </xf>
    <xf borderId="0" fillId="0" fontId="21" numFmtId="0" xfId="0" applyAlignment="1" applyFont="1">
      <alignment horizontal="right" readingOrder="0" shrinkToFit="0" wrapText="0"/>
    </xf>
    <xf borderId="93" fillId="0" fontId="21" numFmtId="21" xfId="0" applyAlignment="1" applyBorder="1" applyFont="1" applyNumberFormat="1">
      <alignment horizontal="right" readingOrder="0" shrinkToFit="0" wrapText="0"/>
    </xf>
    <xf borderId="0" fillId="0" fontId="21" numFmtId="21" xfId="0" applyAlignment="1" applyFont="1" applyNumberFormat="1">
      <alignment horizontal="right" readingOrder="0" shrinkToFit="0" wrapText="0"/>
    </xf>
    <xf borderId="70" fillId="0" fontId="2" numFmtId="0" xfId="0" applyAlignment="1" applyBorder="1" applyFont="1">
      <alignment horizontal="center" readingOrder="0"/>
    </xf>
    <xf borderId="0" fillId="45" fontId="34" numFmtId="0" xfId="0" applyFill="1" applyFont="1"/>
    <xf borderId="0" fillId="24" fontId="34" numFmtId="0" xfId="0" applyFont="1"/>
    <xf borderId="0" fillId="24" fontId="34" numFmtId="49" xfId="0" applyFont="1" applyNumberFormat="1"/>
    <xf borderId="93" fillId="24" fontId="34" numFmtId="0" xfId="0" applyBorder="1" applyFont="1"/>
    <xf borderId="0" fillId="0" fontId="2" numFmtId="3" xfId="0" applyAlignment="1" applyFont="1" applyNumberFormat="1">
      <alignment horizontal="center" readingOrder="0"/>
    </xf>
    <xf borderId="0" fillId="43" fontId="13" numFmtId="0" xfId="0" applyAlignment="1" applyFont="1">
      <alignment vertical="bottom"/>
    </xf>
    <xf borderId="94" fillId="0" fontId="22" numFmtId="167" xfId="0" applyAlignment="1" applyBorder="1" applyFont="1" applyNumberFormat="1">
      <alignment horizontal="right" readingOrder="0" shrinkToFit="0" vertical="bottom" wrapText="0"/>
    </xf>
    <xf borderId="0" fillId="24" fontId="36" numFmtId="0" xfId="0" applyAlignment="1" applyFont="1">
      <alignment horizontal="center"/>
    </xf>
    <xf borderId="12" fillId="11" fontId="4" numFmtId="174" xfId="0" applyAlignment="1" applyBorder="1" applyFont="1" applyNumberFormat="1">
      <alignment horizontal="center" vertical="bottom"/>
    </xf>
    <xf borderId="62" fillId="11" fontId="4" numFmtId="174" xfId="0" applyAlignment="1" applyBorder="1" applyFont="1" applyNumberFormat="1">
      <alignment horizontal="center" vertical="bottom"/>
    </xf>
    <xf borderId="57" fillId="0" fontId="2" numFmtId="0" xfId="0" applyAlignment="1" applyBorder="1" applyFont="1">
      <alignment horizontal="center" readingOrder="0"/>
    </xf>
    <xf borderId="78" fillId="0" fontId="2" numFmtId="0" xfId="0" applyAlignment="1" applyBorder="1" applyFont="1">
      <alignment horizontal="center" readingOrder="0"/>
    </xf>
    <xf borderId="70" fillId="24" fontId="2" numFmtId="0" xfId="0" applyAlignment="1" applyBorder="1" applyFont="1">
      <alignment horizontal="center" readingOrder="0"/>
    </xf>
    <xf borderId="0" fillId="0" fontId="2" numFmtId="49" xfId="0" applyFont="1" applyNumberFormat="1"/>
    <xf borderId="93" fillId="0" fontId="2" numFmtId="0" xfId="0" applyBorder="1" applyFont="1"/>
    <xf borderId="57" fillId="24" fontId="2" numFmtId="0" xfId="0" applyAlignment="1" applyBorder="1" applyFont="1">
      <alignment horizontal="center" readingOrder="0"/>
    </xf>
    <xf borderId="78" fillId="24" fontId="2" numFmtId="0" xfId="0" applyAlignment="1" applyBorder="1" applyFont="1">
      <alignment horizontal="center" readingOrder="0"/>
    </xf>
    <xf borderId="0" fillId="41" fontId="2" numFmtId="0" xfId="0" applyFont="1"/>
    <xf borderId="0" fillId="41" fontId="2" numFmtId="0" xfId="0" applyAlignment="1" applyFont="1">
      <alignment horizontal="center" readingOrder="0"/>
    </xf>
    <xf borderId="0" fillId="41" fontId="2" numFmtId="0" xfId="0" applyAlignment="1" applyFont="1">
      <alignment horizontal="center"/>
    </xf>
    <xf borderId="0" fillId="41" fontId="2" numFmtId="0" xfId="0" applyFont="1"/>
    <xf borderId="0" fillId="41" fontId="2" numFmtId="49" xfId="0" applyFont="1" applyNumberFormat="1"/>
    <xf borderId="93" fillId="41" fontId="2" numFmtId="0" xfId="0" applyBorder="1" applyFont="1"/>
    <xf borderId="93" fillId="0" fontId="2" numFmtId="0" xfId="0" applyBorder="1" applyFont="1"/>
    <xf borderId="81" fillId="46" fontId="3" numFmtId="0" xfId="0" applyAlignment="1" applyBorder="1" applyFill="1" applyFont="1">
      <alignment horizontal="center" readingOrder="0"/>
    </xf>
    <xf borderId="0" fillId="0" fontId="21" numFmtId="3" xfId="0" applyAlignment="1" applyFont="1" applyNumberFormat="1">
      <alignment horizontal="right" readingOrder="0" shrinkToFit="0" wrapText="0"/>
    </xf>
    <xf borderId="12" fillId="41" fontId="2" numFmtId="0" xfId="0" applyBorder="1" applyFont="1"/>
    <xf borderId="0" fillId="41" fontId="37" numFmtId="0" xfId="0" applyAlignment="1" applyFont="1">
      <alignment vertical="bottom"/>
    </xf>
    <xf borderId="0" fillId="41" fontId="37" numFmtId="0" xfId="0" applyAlignment="1" applyFont="1">
      <alignment horizontal="right" vertical="bottom"/>
    </xf>
    <xf borderId="0" fillId="0" fontId="4" numFmtId="167" xfId="0" applyAlignment="1" applyFont="1" applyNumberFormat="1">
      <alignment vertical="bottom"/>
    </xf>
    <xf borderId="0" fillId="41" fontId="4" numFmtId="0" xfId="0" applyAlignment="1" applyFont="1">
      <alignment vertical="bottom"/>
    </xf>
    <xf borderId="12" fillId="2" fontId="3" numFmtId="0" xfId="0" applyAlignment="1" applyBorder="1" applyFont="1">
      <alignment horizontal="center" readingOrder="0"/>
    </xf>
    <xf borderId="12" fillId="2" fontId="6" numFmtId="0" xfId="0" applyAlignment="1" applyBorder="1" applyFont="1">
      <alignment readingOrder="0"/>
    </xf>
    <xf borderId="5" fillId="0" fontId="2" numFmtId="164" xfId="0" applyAlignment="1" applyBorder="1" applyFont="1" applyNumberFormat="1">
      <alignment horizontal="center" readingOrder="0"/>
    </xf>
    <xf borderId="69" fillId="0" fontId="6" numFmtId="0" xfId="0" applyAlignment="1" applyBorder="1" applyFont="1">
      <alignment readingOrder="0"/>
    </xf>
    <xf borderId="12" fillId="9" fontId="7" numFmtId="0" xfId="0" applyAlignment="1" applyBorder="1" applyFont="1">
      <alignment readingOrder="0"/>
    </xf>
    <xf borderId="69" fillId="24" fontId="7" numFmtId="0" xfId="0" applyAlignment="1" applyBorder="1" applyFont="1">
      <alignment readingOrder="0"/>
    </xf>
    <xf borderId="84" fillId="47" fontId="8" numFmtId="0" xfId="0" applyAlignment="1" applyBorder="1" applyFill="1" applyFont="1">
      <alignment horizontal="center" readingOrder="0"/>
    </xf>
    <xf borderId="11" fillId="2" fontId="8" numFmtId="0" xfId="0" applyAlignment="1" applyBorder="1" applyFont="1">
      <alignment horizontal="center" readingOrder="0"/>
    </xf>
    <xf borderId="24" fillId="48" fontId="26" numFmtId="0" xfId="0" applyAlignment="1" applyBorder="1" applyFill="1" applyFont="1">
      <alignment horizontal="center" readingOrder="0"/>
    </xf>
    <xf borderId="39" fillId="8" fontId="2" numFmtId="0" xfId="0" applyBorder="1" applyFont="1"/>
    <xf borderId="24" fillId="5" fontId="3" numFmtId="0" xfId="0" applyAlignment="1" applyBorder="1" applyFont="1">
      <alignment horizontal="center" readingOrder="0" vertical="center"/>
    </xf>
    <xf borderId="24" fillId="49" fontId="3" numFmtId="0" xfId="0" applyAlignment="1" applyBorder="1" applyFill="1" applyFont="1">
      <alignment horizontal="center" readingOrder="0"/>
    </xf>
    <xf borderId="11" fillId="11" fontId="2" numFmtId="0" xfId="0" applyAlignment="1" applyBorder="1" applyFont="1">
      <alignment horizontal="center" readingOrder="0" vertical="center"/>
    </xf>
    <xf borderId="23" fillId="11" fontId="2" numFmtId="0" xfId="0" applyAlignment="1" applyBorder="1" applyFont="1">
      <alignment horizontal="center" readingOrder="0"/>
    </xf>
    <xf borderId="95" fillId="11" fontId="2" numFmtId="0" xfId="0" applyAlignment="1" applyBorder="1" applyFont="1">
      <alignment horizontal="center" readingOrder="0"/>
    </xf>
    <xf borderId="3" fillId="11" fontId="2" numFmtId="0" xfId="0" applyAlignment="1" applyBorder="1" applyFont="1">
      <alignment horizontal="center" readingOrder="0"/>
    </xf>
    <xf borderId="3" fillId="15" fontId="2" numFmtId="0" xfId="0" applyAlignment="1" applyBorder="1" applyFont="1">
      <alignment horizontal="center" readingOrder="0"/>
    </xf>
    <xf borderId="58" fillId="8" fontId="2" numFmtId="0" xfId="0" applyBorder="1" applyFont="1"/>
    <xf borderId="0" fillId="11" fontId="2" numFmtId="0" xfId="0" applyAlignment="1" applyFont="1">
      <alignment horizontal="center" readingOrder="0" vertical="center"/>
    </xf>
    <xf borderId="0" fillId="10" fontId="3" numFmtId="0" xfId="0" applyAlignment="1" applyFont="1">
      <alignment horizontal="center" readingOrder="0"/>
    </xf>
    <xf borderId="0" fillId="12" fontId="3" numFmtId="0" xfId="0" applyAlignment="1" applyFont="1">
      <alignment horizontal="center" readingOrder="0"/>
    </xf>
    <xf borderId="0" fillId="13" fontId="3" numFmtId="0" xfId="0" applyAlignment="1" applyFont="1">
      <alignment horizontal="center" readingOrder="0"/>
    </xf>
    <xf borderId="32" fillId="0" fontId="2" numFmtId="0" xfId="0" applyAlignment="1" applyBorder="1" applyFont="1">
      <alignment horizontal="center"/>
    </xf>
    <xf borderId="1" fillId="24" fontId="35" numFmtId="165" xfId="0" applyAlignment="1" applyBorder="1" applyFont="1" applyNumberFormat="1">
      <alignment horizontal="center"/>
    </xf>
    <xf borderId="39" fillId="0" fontId="2" numFmtId="165" xfId="0" applyAlignment="1" applyBorder="1" applyFont="1" applyNumberFormat="1">
      <alignment horizontal="center"/>
    </xf>
    <xf borderId="0" fillId="11" fontId="2" numFmtId="0" xfId="0" applyAlignment="1" applyFont="1">
      <alignment horizontal="center" readingOrder="0"/>
    </xf>
    <xf borderId="58" fillId="0" fontId="2" numFmtId="165" xfId="0" applyAlignment="1" applyBorder="1" applyFont="1" applyNumberFormat="1">
      <alignment horizontal="center"/>
    </xf>
    <xf borderId="0" fillId="14" fontId="2" numFmtId="0" xfId="0" applyAlignment="1" applyFont="1">
      <alignment horizontal="center" readingOrder="0"/>
    </xf>
    <xf borderId="0" fillId="14" fontId="2" numFmtId="0" xfId="0" applyAlignment="1" applyFont="1">
      <alignment horizontal="center"/>
    </xf>
    <xf borderId="30" fillId="14" fontId="2" numFmtId="0" xfId="0" applyAlignment="1" applyBorder="1" applyFont="1">
      <alignment horizontal="center" readingOrder="0"/>
    </xf>
    <xf borderId="59" fillId="14" fontId="2" numFmtId="165" xfId="0" applyAlignment="1" applyBorder="1" applyFont="1" applyNumberFormat="1">
      <alignment horizontal="center"/>
    </xf>
    <xf borderId="29" fillId="14" fontId="2" numFmtId="165" xfId="0" applyAlignment="1" applyBorder="1" applyFont="1" applyNumberFormat="1">
      <alignment horizontal="center"/>
    </xf>
    <xf borderId="33" fillId="0" fontId="2" numFmtId="165" xfId="0" applyAlignment="1" applyBorder="1" applyFont="1" applyNumberFormat="1">
      <alignment horizontal="center"/>
    </xf>
    <xf borderId="24" fillId="11" fontId="2" numFmtId="0" xfId="0" applyAlignment="1" applyBorder="1" applyFont="1">
      <alignment horizontal="center" readingOrder="0"/>
    </xf>
    <xf borderId="24" fillId="11" fontId="2" numFmtId="165" xfId="0" applyAlignment="1" applyBorder="1" applyFont="1" applyNumberFormat="1">
      <alignment horizontal="center"/>
    </xf>
    <xf borderId="96" fillId="11" fontId="2" numFmtId="165" xfId="0" applyAlignment="1" applyBorder="1" applyFont="1" applyNumberFormat="1">
      <alignment horizontal="center"/>
    </xf>
    <xf borderId="97" fillId="11" fontId="2" numFmtId="165" xfId="0" applyAlignment="1" applyBorder="1" applyFont="1" applyNumberFormat="1">
      <alignment horizontal="center"/>
    </xf>
    <xf borderId="3" fillId="15" fontId="2" numFmtId="165" xfId="0" applyAlignment="1" applyBorder="1" applyFont="1" applyNumberFormat="1">
      <alignment horizontal="center"/>
    </xf>
    <xf borderId="0" fillId="11" fontId="2" numFmtId="0" xfId="0" applyAlignment="1" applyFont="1">
      <alignment horizontal="center"/>
    </xf>
    <xf borderId="0" fillId="24" fontId="2" numFmtId="0" xfId="0" applyAlignment="1" applyFont="1">
      <alignment horizontal="center" readingOrder="0" vertical="center"/>
    </xf>
    <xf borderId="23" fillId="10" fontId="3" numFmtId="0" xfId="0" applyAlignment="1" applyBorder="1" applyFont="1">
      <alignment horizontal="center" readingOrder="0"/>
    </xf>
    <xf borderId="23" fillId="24" fontId="38" numFmtId="164" xfId="0" applyAlignment="1" applyBorder="1" applyFont="1" applyNumberFormat="1">
      <alignment horizontal="center" readingOrder="0"/>
    </xf>
    <xf borderId="39" fillId="10" fontId="3" numFmtId="0" xfId="0" applyAlignment="1" applyBorder="1" applyFont="1">
      <alignment horizontal="center" readingOrder="0"/>
    </xf>
    <xf borderId="27" fillId="0" fontId="9" numFmtId="164" xfId="0" applyAlignment="1" applyBorder="1" applyFont="1" applyNumberFormat="1">
      <alignment horizontal="center" readingOrder="0"/>
    </xf>
    <xf borderId="23" fillId="0" fontId="9" numFmtId="164" xfId="0" applyAlignment="1" applyBorder="1" applyFont="1" applyNumberFormat="1">
      <alignment horizontal="center" readingOrder="0"/>
    </xf>
    <xf borderId="24" fillId="50" fontId="8" numFmtId="0" xfId="0" applyAlignment="1" applyBorder="1" applyFill="1" applyFont="1">
      <alignment horizontal="center" readingOrder="0"/>
    </xf>
    <xf borderId="24" fillId="15" fontId="2" numFmtId="0" xfId="0" applyAlignment="1" applyBorder="1" applyFont="1">
      <alignment horizontal="center" readingOrder="0"/>
    </xf>
    <xf borderId="3" fillId="24" fontId="39" numFmtId="165" xfId="0" applyAlignment="1" applyBorder="1" applyFont="1" applyNumberFormat="1">
      <alignment horizontal="center" readingOrder="0"/>
    </xf>
    <xf borderId="3" fillId="24" fontId="40" numFmtId="165" xfId="0" applyAlignment="1" applyBorder="1" applyFont="1" applyNumberFormat="1">
      <alignment horizontal="center" readingOrder="0"/>
    </xf>
    <xf borderId="27" fillId="24" fontId="8" numFmtId="0" xfId="0" applyAlignment="1" applyBorder="1" applyFont="1">
      <alignment horizontal="center" readingOrder="0"/>
    </xf>
    <xf borderId="23" fillId="24" fontId="38" numFmtId="0" xfId="0" applyAlignment="1" applyBorder="1" applyFont="1">
      <alignment horizontal="center" readingOrder="0"/>
    </xf>
    <xf borderId="0" fillId="8" fontId="8" numFmtId="0" xfId="0" applyAlignment="1" applyFont="1">
      <alignment horizontal="center" readingOrder="0"/>
    </xf>
    <xf borderId="27" fillId="0" fontId="9" numFmtId="0" xfId="0" applyAlignment="1" applyBorder="1" applyFont="1">
      <alignment horizontal="center" readingOrder="0"/>
    </xf>
    <xf borderId="23" fillId="0" fontId="9" numFmtId="0" xfId="0" applyAlignment="1" applyBorder="1" applyFont="1">
      <alignment horizontal="center" readingOrder="0"/>
    </xf>
    <xf borderId="24" fillId="2" fontId="8" numFmtId="0" xfId="0" applyAlignment="1" applyBorder="1" applyFont="1">
      <alignment horizontal="center" readingOrder="0"/>
    </xf>
    <xf borderId="0" fillId="10" fontId="2" numFmtId="0" xfId="0" applyAlignment="1" applyFont="1">
      <alignment horizontal="center" readingOrder="0"/>
    </xf>
    <xf borderId="39" fillId="10" fontId="2" numFmtId="0" xfId="0" applyBorder="1" applyFont="1"/>
    <xf borderId="32" fillId="0" fontId="2" numFmtId="164" xfId="0" applyAlignment="1" applyBorder="1" applyFont="1" applyNumberFormat="1">
      <alignment horizontal="center"/>
    </xf>
    <xf borderId="0" fillId="10" fontId="2" numFmtId="165" xfId="0" applyFont="1" applyNumberFormat="1"/>
    <xf borderId="58" fillId="10" fontId="2" numFmtId="165" xfId="0" applyBorder="1" applyFont="1" applyNumberFormat="1"/>
    <xf borderId="26" fillId="24" fontId="35" numFmtId="165" xfId="0" applyAlignment="1" applyBorder="1" applyFont="1" applyNumberFormat="1">
      <alignment horizontal="center"/>
    </xf>
    <xf borderId="33" fillId="10" fontId="2" numFmtId="165" xfId="0" applyBorder="1" applyFont="1" applyNumberFormat="1"/>
    <xf borderId="24" fillId="2" fontId="26" numFmtId="0" xfId="0" applyAlignment="1" applyBorder="1" applyFont="1">
      <alignment horizontal="center" readingOrder="0"/>
    </xf>
    <xf borderId="11" fillId="8" fontId="2" numFmtId="0" xfId="0" applyBorder="1" applyFont="1"/>
    <xf borderId="23" fillId="8" fontId="8" numFmtId="0" xfId="0" applyAlignment="1" applyBorder="1" applyFont="1">
      <alignment horizontal="center" readingOrder="0"/>
    </xf>
    <xf borderId="27" fillId="8" fontId="8" numFmtId="0" xfId="0" applyAlignment="1" applyBorder="1" applyFont="1">
      <alignment horizontal="center" readingOrder="0"/>
    </xf>
    <xf borderId="11" fillId="8" fontId="8" numFmtId="0" xfId="0" applyAlignment="1" applyBorder="1" applyFont="1">
      <alignment horizontal="center" readingOrder="0"/>
    </xf>
    <xf borderId="34" fillId="8" fontId="8" numFmtId="0" xfId="0" applyAlignment="1" applyBorder="1" applyFont="1">
      <alignment horizontal="center" readingOrder="0"/>
    </xf>
    <xf borderId="21" fillId="8" fontId="8" numFmtId="0" xfId="0" applyAlignment="1" applyBorder="1" applyFont="1">
      <alignment horizontal="center" readingOrder="0"/>
    </xf>
    <xf borderId="24" fillId="24" fontId="38" numFmtId="164" xfId="0" applyAlignment="1" applyBorder="1" applyFont="1" applyNumberFormat="1">
      <alignment horizontal="center" readingOrder="0"/>
    </xf>
    <xf borderId="21" fillId="8" fontId="2" numFmtId="0" xfId="0" applyBorder="1" applyFont="1"/>
    <xf borderId="25" fillId="0" fontId="9" numFmtId="164" xfId="0" applyAlignment="1" applyBorder="1" applyFont="1" applyNumberFormat="1">
      <alignment horizontal="center" readingOrder="0"/>
    </xf>
    <xf borderId="24" fillId="0" fontId="9" numFmtId="164" xfId="0" applyAlignment="1" applyBorder="1" applyFont="1" applyNumberFormat="1">
      <alignment horizontal="center" readingOrder="0"/>
    </xf>
    <xf borderId="12" fillId="0" fontId="2" numFmtId="164" xfId="0" applyAlignment="1" applyBorder="1" applyFont="1" applyNumberFormat="1">
      <alignment horizontal="center"/>
    </xf>
    <xf borderId="12" fillId="0" fontId="15" numFmtId="165" xfId="0" applyAlignment="1" applyBorder="1" applyFont="1" applyNumberFormat="1">
      <alignment horizontal="center"/>
    </xf>
    <xf borderId="11" fillId="10" fontId="2" numFmtId="165" xfId="0" applyBorder="1" applyFont="1" applyNumberFormat="1"/>
    <xf borderId="33" fillId="0" fontId="2" numFmtId="165" xfId="0" applyAlignment="1" applyBorder="1" applyFont="1" applyNumberFormat="1">
      <alignment horizontal="center" readingOrder="0"/>
    </xf>
    <xf borderId="11" fillId="0" fontId="15" numFmtId="165" xfId="0" applyAlignment="1" applyBorder="1" applyFont="1" applyNumberFormat="1">
      <alignment horizontal="center"/>
    </xf>
    <xf borderId="39" fillId="8" fontId="8" numFmtId="0" xfId="0" applyAlignment="1" applyBorder="1" applyFont="1">
      <alignment horizontal="center" readingOrder="0"/>
    </xf>
    <xf borderId="58" fillId="8" fontId="8" numFmtId="0" xfId="0" applyAlignment="1" applyBorder="1" applyFont="1">
      <alignment horizontal="center" readingOrder="0"/>
    </xf>
    <xf borderId="33" fillId="8" fontId="8" numFmtId="0" xfId="0" applyAlignment="1" applyBorder="1" applyFont="1">
      <alignment horizontal="center" readingOrder="0"/>
    </xf>
    <xf borderId="39" fillId="10" fontId="2" numFmtId="0" xfId="0" applyAlignment="1" applyBorder="1" applyFont="1">
      <alignment horizontal="center" readingOrder="0"/>
    </xf>
    <xf borderId="25" fillId="48" fontId="26" numFmtId="0" xfId="0" applyAlignment="1" applyBorder="1" applyFont="1">
      <alignment horizontal="center" readingOrder="0"/>
    </xf>
    <xf borderId="12" fillId="24" fontId="38" numFmtId="164" xfId="0" applyAlignment="1" applyBorder="1" applyFont="1" applyNumberFormat="1">
      <alignment horizontal="center" readingOrder="0"/>
    </xf>
    <xf borderId="29" fillId="10" fontId="8" numFmtId="0" xfId="0" applyAlignment="1" applyBorder="1" applyFont="1">
      <alignment horizontal="center" readingOrder="0"/>
    </xf>
    <xf borderId="98" fillId="10" fontId="8" numFmtId="0" xfId="0" applyAlignment="1" applyBorder="1" applyFont="1">
      <alignment horizontal="center" readingOrder="0"/>
    </xf>
    <xf borderId="98" fillId="10" fontId="2" numFmtId="0" xfId="0" applyBorder="1" applyFont="1"/>
    <xf borderId="5" fillId="9" fontId="4" numFmtId="0" xfId="0" applyAlignment="1" applyBorder="1" applyFont="1">
      <alignment horizontal="center" vertical="bottom"/>
    </xf>
    <xf borderId="5" fillId="10" fontId="23" numFmtId="0" xfId="0" applyAlignment="1" applyBorder="1" applyFont="1">
      <alignment horizontal="center" readingOrder="0" vertical="bottom"/>
    </xf>
    <xf borderId="5" fillId="0" fontId="4" numFmtId="164" xfId="0" applyAlignment="1" applyBorder="1" applyFont="1" applyNumberFormat="1">
      <alignment horizontal="center" vertical="bottom"/>
    </xf>
    <xf borderId="62" fillId="11" fontId="4" numFmtId="0" xfId="0" applyAlignment="1" applyBorder="1" applyFont="1">
      <alignment horizontal="center" vertical="bottom"/>
    </xf>
    <xf borderId="12" fillId="15" fontId="2" numFmtId="0" xfId="0" applyAlignment="1" applyBorder="1" applyFont="1">
      <alignment horizontal="center" readingOrder="0"/>
    </xf>
    <xf borderId="12" fillId="15" fontId="2" numFmtId="0" xfId="0" applyAlignment="1" applyBorder="1" applyFont="1">
      <alignment readingOrder="0"/>
    </xf>
    <xf borderId="62" fillId="11" fontId="4" numFmtId="167" xfId="0" applyAlignment="1" applyBorder="1" applyFont="1" applyNumberFormat="1">
      <alignment horizontal="center" vertical="bottom"/>
    </xf>
    <xf borderId="0" fillId="0" fontId="2" numFmtId="1" xfId="0" applyFont="1" applyNumberFormat="1"/>
    <xf borderId="62" fillId="10" fontId="2" numFmtId="0" xfId="0" applyBorder="1" applyFont="1"/>
    <xf borderId="5" fillId="9" fontId="13" numFmtId="0" xfId="0" applyAlignment="1" applyBorder="1" applyFont="1">
      <alignment horizontal="center" readingOrder="0" vertical="bottom"/>
    </xf>
    <xf borderId="69" fillId="10" fontId="2" numFmtId="0" xfId="0" applyBorder="1" applyFont="1"/>
    <xf borderId="12" fillId="14" fontId="15" numFmtId="165" xfId="0" applyAlignment="1" applyBorder="1" applyFont="1" applyNumberFormat="1">
      <alignment horizontal="center"/>
    </xf>
    <xf borderId="45" fillId="51" fontId="4" numFmtId="165" xfId="0" applyAlignment="1" applyBorder="1" applyFill="1" applyFont="1" applyNumberFormat="1">
      <alignment horizontal="center" vertical="bottom"/>
    </xf>
    <xf borderId="0" fillId="10" fontId="2" numFmtId="0" xfId="0" applyFont="1"/>
    <xf borderId="66" fillId="10" fontId="2" numFmtId="0" xfId="0" applyBorder="1" applyFont="1"/>
    <xf borderId="99" fillId="8" fontId="4" numFmtId="0" xfId="0" applyAlignment="1" applyBorder="1" applyFont="1">
      <alignment horizontal="center" readingOrder="0" vertical="bottom"/>
    </xf>
    <xf borderId="69" fillId="8" fontId="4" numFmtId="0" xfId="0" applyAlignment="1" applyBorder="1" applyFont="1">
      <alignment horizontal="center" readingOrder="0" vertical="bottom"/>
    </xf>
    <xf borderId="0" fillId="9" fontId="4" numFmtId="0" xfId="0" applyAlignment="1" applyFont="1">
      <alignment horizontal="center" readingOrder="0" vertical="bottom"/>
    </xf>
    <xf borderId="66" fillId="9" fontId="4" numFmtId="0" xfId="0" applyAlignment="1" applyBorder="1" applyFont="1">
      <alignment horizontal="center" readingOrder="0" vertical="bottom"/>
    </xf>
    <xf borderId="0" fillId="0" fontId="8" numFmtId="0" xfId="0" applyAlignment="1" applyFont="1">
      <alignment horizontal="center" readingOrder="0"/>
    </xf>
    <xf borderId="0" fillId="8" fontId="4" numFmtId="0" xfId="0" applyAlignment="1" applyFont="1">
      <alignment horizontal="center" readingOrder="0" vertical="bottom"/>
    </xf>
    <xf borderId="66" fillId="8" fontId="4" numFmtId="0" xfId="0" applyAlignment="1" applyBorder="1" applyFont="1">
      <alignment horizontal="center" readingOrder="0" vertical="bottom"/>
    </xf>
    <xf borderId="68" fillId="8" fontId="4" numFmtId="0" xfId="0" applyAlignment="1" applyBorder="1" applyFont="1">
      <alignment horizontal="center" readingOrder="0" vertical="bottom"/>
    </xf>
    <xf borderId="46" fillId="8" fontId="4" numFmtId="0" xfId="0" applyAlignment="1" applyBorder="1" applyFont="1">
      <alignment horizontal="center" readingOrder="0" vertical="bottom"/>
    </xf>
    <xf borderId="45" fillId="8" fontId="4" numFmtId="0" xfId="0" applyAlignment="1" applyBorder="1" applyFont="1">
      <alignment horizontal="center" readingOrder="0" vertical="bottom"/>
    </xf>
    <xf borderId="24" fillId="0" fontId="8" numFmtId="0" xfId="0" applyAlignment="1" applyBorder="1" applyFont="1">
      <alignment horizontal="center" readingOrder="0"/>
    </xf>
    <xf borderId="5" fillId="9" fontId="4" numFmtId="0" xfId="0" applyAlignment="1" applyBorder="1" applyFont="1">
      <alignment horizontal="center" readingOrder="0" vertical="bottom"/>
    </xf>
    <xf borderId="5" fillId="24" fontId="38" numFmtId="164" xfId="0" applyAlignment="1" applyBorder="1" applyFont="1" applyNumberFormat="1">
      <alignment horizontal="center" readingOrder="0"/>
    </xf>
    <xf borderId="0" fillId="8" fontId="4" numFmtId="167" xfId="0" applyAlignment="1" applyFont="1" applyNumberFormat="1">
      <alignment horizontal="center" vertical="bottom"/>
    </xf>
    <xf borderId="12" fillId="51" fontId="0" numFmtId="165" xfId="0" applyAlignment="1" applyBorder="1" applyFont="1" applyNumberFormat="1">
      <alignment horizontal="center"/>
    </xf>
    <xf borderId="98" fillId="11" fontId="4" numFmtId="167" xfId="0" applyAlignment="1" applyBorder="1" applyFont="1" applyNumberFormat="1">
      <alignment horizontal="center" vertical="bottom"/>
    </xf>
    <xf borderId="29" fillId="51" fontId="0" numFmtId="165" xfId="0" applyAlignment="1" applyBorder="1" applyFont="1" applyNumberFormat="1">
      <alignment horizontal="center"/>
    </xf>
    <xf borderId="29" fillId="14" fontId="15" numFmtId="165" xfId="0" applyAlignment="1" applyBorder="1" applyFont="1" applyNumberFormat="1">
      <alignment horizontal="center"/>
    </xf>
    <xf borderId="12" fillId="24" fontId="0" numFmtId="165" xfId="0" applyAlignment="1" applyBorder="1" applyFont="1" applyNumberFormat="1">
      <alignment horizontal="center"/>
    </xf>
    <xf borderId="46" fillId="8" fontId="2" numFmtId="0" xfId="0" applyBorder="1" applyFont="1"/>
    <xf borderId="12" fillId="36" fontId="2" numFmtId="0" xfId="0" applyAlignment="1" applyBorder="1" applyFont="1">
      <alignment horizontal="center" readingOrder="0"/>
    </xf>
    <xf borderId="12" fillId="52" fontId="2" numFmtId="0" xfId="0" applyAlignment="1" applyBorder="1" applyFill="1" applyFont="1">
      <alignment horizontal="center" readingOrder="0"/>
    </xf>
    <xf borderId="5" fillId="52" fontId="9" numFmtId="0" xfId="0" applyAlignment="1" applyBorder="1" applyFont="1">
      <alignment horizontal="center" readingOrder="0"/>
    </xf>
    <xf borderId="12" fillId="22" fontId="2" numFmtId="0" xfId="0" applyAlignment="1" applyBorder="1" applyFont="1">
      <alignment horizontal="center" readingOrder="0" vertical="center"/>
    </xf>
    <xf borderId="5" fillId="21" fontId="2" numFmtId="0" xfId="0" applyAlignment="1" applyBorder="1" applyFont="1">
      <alignment horizontal="center" readingOrder="0" vertical="center"/>
    </xf>
    <xf borderId="24" fillId="21" fontId="9" numFmtId="0" xfId="0" applyAlignment="1" applyBorder="1" applyFont="1">
      <alignment readingOrder="0" vertical="top"/>
    </xf>
    <xf borderId="12" fillId="22" fontId="4" numFmtId="0" xfId="0" applyAlignment="1" applyBorder="1" applyFont="1">
      <alignment horizontal="center" readingOrder="0" vertical="center"/>
    </xf>
    <xf borderId="6" fillId="0" fontId="41" numFmtId="0" xfId="0" applyAlignment="1" applyBorder="1" applyFont="1">
      <alignment horizontal="center" readingOrder="0" shrinkToFit="0" vertical="center" wrapText="1"/>
    </xf>
    <xf borderId="12" fillId="32" fontId="3" numFmtId="0" xfId="0" applyAlignment="1" applyBorder="1" applyFont="1">
      <alignment horizontal="center" readingOrder="0"/>
    </xf>
    <xf borderId="12" fillId="46" fontId="3" numFmtId="0" xfId="0" applyAlignment="1" applyBorder="1" applyFont="1">
      <alignment horizontal="center" readingOrder="0"/>
    </xf>
    <xf borderId="12" fillId="31" fontId="2" numFmtId="0" xfId="0" applyAlignment="1" applyBorder="1" applyFont="1">
      <alignment horizontal="center" readingOrder="0" vertical="center"/>
    </xf>
    <xf borderId="12" fillId="0" fontId="2" numFmtId="0" xfId="0" applyAlignment="1" applyBorder="1" applyFont="1">
      <alignment readingOrder="0" shrinkToFit="0" vertical="center" wrapText="1"/>
    </xf>
    <xf borderId="12" fillId="0" fontId="2" numFmtId="0" xfId="0" applyAlignment="1" applyBorder="1" applyFont="1">
      <alignment horizontal="left" readingOrder="0" shrinkToFit="0" vertical="center" wrapText="1"/>
    </xf>
    <xf borderId="12" fillId="0" fontId="2" numFmtId="0" xfId="0" applyAlignment="1" applyBorder="1" applyFont="1">
      <alignment readingOrder="0" vertical="center"/>
    </xf>
    <xf borderId="12" fillId="0" fontId="2" numFmtId="0" xfId="0" applyAlignment="1" applyBorder="1" applyFont="1">
      <alignment readingOrder="0" shrinkToFit="0" wrapText="1"/>
    </xf>
    <xf borderId="98" fillId="4" fontId="2" numFmtId="0" xfId="0" applyAlignment="1" applyBorder="1" applyFont="1">
      <alignment horizontal="center" readingOrder="0" vertical="center"/>
    </xf>
    <xf borderId="29" fillId="0" fontId="2" numFmtId="0" xfId="0" applyAlignment="1" applyBorder="1" applyFont="1">
      <alignment readingOrder="0" shrinkToFit="0" vertical="center" wrapText="1"/>
    </xf>
    <xf borderId="29" fillId="0" fontId="2" numFmtId="0" xfId="0" applyAlignment="1" applyBorder="1" applyFont="1">
      <alignment horizontal="left" readingOrder="0" shrinkToFit="0" vertical="center" wrapText="1"/>
    </xf>
    <xf borderId="29" fillId="0" fontId="2" numFmtId="0" xfId="0" applyAlignment="1" applyBorder="1" applyFont="1">
      <alignment readingOrder="0" vertical="center"/>
    </xf>
    <xf borderId="98" fillId="0" fontId="5" numFmtId="0" xfId="0" applyBorder="1" applyFont="1"/>
    <xf borderId="62" fillId="0" fontId="5" numFmtId="0" xfId="0" applyBorder="1" applyFont="1"/>
    <xf borderId="61" fillId="24" fontId="4" numFmtId="0" xfId="0" applyAlignment="1" applyBorder="1" applyFont="1">
      <alignment horizontal="center" vertical="bottom"/>
    </xf>
    <xf borderId="61" fillId="0" fontId="4" numFmtId="0" xfId="0" applyAlignment="1" applyBorder="1" applyFont="1">
      <alignment horizontal="center" vertical="bottom"/>
    </xf>
    <xf borderId="0" fillId="0" fontId="4" numFmtId="0" xfId="0" applyAlignment="1" applyFont="1">
      <alignment horizontal="center" vertical="bottom"/>
    </xf>
    <xf borderId="46" fillId="24" fontId="4" numFmtId="0" xfId="0" applyAlignment="1" applyBorder="1" applyFont="1">
      <alignment horizontal="center" vertical="bottom"/>
    </xf>
    <xf borderId="0" fillId="0" fontId="2" numFmtId="20" xfId="0" applyAlignment="1" applyFont="1" applyNumberFormat="1">
      <alignment readingOrder="0"/>
    </xf>
    <xf borderId="24" fillId="53" fontId="42" numFmtId="0" xfId="0" applyAlignment="1" applyBorder="1" applyFill="1" applyFont="1">
      <alignment horizontal="center" readingOrder="0"/>
    </xf>
    <xf borderId="3" fillId="24" fontId="42" numFmtId="46" xfId="0" applyAlignment="1" applyBorder="1" applyFont="1" applyNumberFormat="1">
      <alignment horizontal="center" readingOrder="0"/>
    </xf>
    <xf borderId="24" fillId="21" fontId="42" numFmtId="0" xfId="0" applyAlignment="1" applyBorder="1" applyFont="1">
      <alignment horizontal="center" readingOrder="0"/>
    </xf>
    <xf borderId="25" fillId="15" fontId="42" numFmtId="0" xfId="0" applyAlignment="1" applyBorder="1" applyFont="1">
      <alignment horizontal="center" readingOrder="0"/>
    </xf>
    <xf borderId="24" fillId="31" fontId="42" numFmtId="0" xfId="0" applyAlignment="1" applyBorder="1" applyFont="1">
      <alignment horizontal="center" readingOrder="0"/>
    </xf>
    <xf borderId="25" fillId="21" fontId="42" numFmtId="0" xfId="0" applyAlignment="1" applyBorder="1" applyFont="1">
      <alignment horizontal="center" readingOrder="0"/>
    </xf>
    <xf borderId="100" fillId="9" fontId="42" numFmtId="0" xfId="0" applyAlignment="1" applyBorder="1" applyFont="1">
      <alignment horizontal="center" readingOrder="0"/>
    </xf>
    <xf borderId="26" fillId="24" fontId="42" numFmtId="46" xfId="0" applyAlignment="1" applyBorder="1" applyFont="1" applyNumberFormat="1">
      <alignment horizontal="center" readingOrder="0"/>
    </xf>
    <xf borderId="24" fillId="30" fontId="42" numFmtId="0" xfId="0" applyAlignment="1" applyBorder="1" applyFont="1">
      <alignment horizontal="center" readingOrder="0"/>
    </xf>
    <xf borderId="24" fillId="16" fontId="42" numFmtId="0" xfId="0" applyAlignment="1" applyBorder="1" applyFont="1">
      <alignment horizontal="center" readingOrder="0"/>
    </xf>
    <xf borderId="26" fillId="0" fontId="42" numFmtId="46" xfId="0" applyAlignment="1" applyBorder="1" applyFont="1" applyNumberFormat="1">
      <alignment horizontal="center" readingOrder="0"/>
    </xf>
    <xf borderId="24" fillId="11" fontId="42" numFmtId="0" xfId="0" applyAlignment="1" applyBorder="1" applyFont="1">
      <alignment horizontal="center" readingOrder="0"/>
    </xf>
    <xf borderId="24" fillId="26" fontId="42" numFmtId="0" xfId="0" applyAlignment="1" applyBorder="1" applyFont="1">
      <alignment horizontal="center" readingOrder="0"/>
    </xf>
    <xf borderId="0" fillId="24" fontId="42" numFmtId="46" xfId="0" applyAlignment="1" applyFont="1" applyNumberFormat="1">
      <alignment horizontal="center" readingOrder="0"/>
    </xf>
    <xf borderId="38" fillId="30" fontId="42" numFmtId="0" xfId="0" applyAlignment="1" applyBorder="1" applyFont="1">
      <alignment horizontal="center" readingOrder="0"/>
    </xf>
    <xf borderId="38" fillId="21" fontId="42" numFmtId="0" xfId="0" applyAlignment="1" applyBorder="1" applyFont="1">
      <alignment horizontal="center" readingOrder="0"/>
    </xf>
    <xf borderId="3" fillId="53" fontId="37" numFmtId="0" xfId="0" applyAlignment="1" applyBorder="1" applyFont="1">
      <alignment horizontal="center" readingOrder="0" vertical="bottom"/>
    </xf>
    <xf borderId="3" fillId="53" fontId="12" numFmtId="0" xfId="0" applyAlignment="1" applyBorder="1" applyFont="1">
      <alignment horizontal="center" readingOrder="0" vertical="bottom"/>
    </xf>
    <xf borderId="3" fillId="21" fontId="12" numFmtId="0" xfId="0" applyAlignment="1" applyBorder="1" applyFont="1">
      <alignment horizontal="center" readingOrder="0" vertical="bottom"/>
    </xf>
    <xf borderId="3" fillId="15" fontId="12" numFmtId="0" xfId="0" applyAlignment="1" applyBorder="1" applyFont="1">
      <alignment horizontal="center" readingOrder="0" vertical="bottom"/>
    </xf>
    <xf borderId="3" fillId="31" fontId="12" numFmtId="0" xfId="0" applyAlignment="1" applyBorder="1" applyFont="1">
      <alignment horizontal="center" readingOrder="0" vertical="bottom"/>
    </xf>
    <xf borderId="33" fillId="31" fontId="12" numFmtId="0" xfId="0" applyAlignment="1" applyBorder="1" applyFont="1">
      <alignment horizontal="center" readingOrder="0" vertical="bottom"/>
    </xf>
    <xf borderId="3" fillId="30" fontId="12" numFmtId="0" xfId="0" applyAlignment="1" applyBorder="1" applyFont="1">
      <alignment horizontal="center" readingOrder="0" vertical="bottom"/>
    </xf>
    <xf borderId="3" fillId="16" fontId="12" numFmtId="0" xfId="0" applyAlignment="1" applyBorder="1" applyFont="1">
      <alignment horizontal="center" readingOrder="0" vertical="bottom"/>
    </xf>
    <xf borderId="3" fillId="11" fontId="12" numFmtId="0" xfId="0" applyAlignment="1" applyBorder="1" applyFont="1">
      <alignment horizontal="center" readingOrder="0" vertical="bottom"/>
    </xf>
    <xf borderId="3" fillId="26" fontId="12" numFmtId="0" xfId="0" applyAlignment="1" applyBorder="1" applyFont="1">
      <alignment horizontal="center" readingOrder="0" vertical="bottom"/>
    </xf>
    <xf borderId="3" fillId="5" fontId="12" numFmtId="0" xfId="0" applyAlignment="1" applyBorder="1" applyFont="1">
      <alignment horizontal="center" readingOrder="0" vertical="bottom"/>
    </xf>
    <xf borderId="24" fillId="31" fontId="12" numFmtId="0" xfId="0" applyAlignment="1" applyBorder="1" applyFont="1">
      <alignment horizontal="center" readingOrder="0" vertical="bottom"/>
    </xf>
    <xf borderId="97" fillId="30" fontId="12" numFmtId="0" xfId="0" applyAlignment="1" applyBorder="1" applyFont="1">
      <alignment horizontal="center" readingOrder="0" vertical="bottom"/>
    </xf>
    <xf borderId="24" fillId="30" fontId="12" numFmtId="0" xfId="0" applyAlignment="1" applyBorder="1" applyFont="1">
      <alignment horizontal="center" readingOrder="0" vertical="bottom"/>
    </xf>
    <xf borderId="97" fillId="21" fontId="12" numFmtId="0" xfId="0" applyAlignment="1" applyBorder="1" applyFont="1">
      <alignment horizontal="center" readingOrder="0" vertical="bottom"/>
    </xf>
    <xf borderId="24" fillId="21" fontId="12" numFmtId="0" xfId="0" applyAlignment="1" applyBorder="1" applyFont="1">
      <alignment horizontal="center" readingOrder="0" vertical="bottom"/>
    </xf>
    <xf borderId="0" fillId="0" fontId="37" numFmtId="164" xfId="0" applyAlignment="1" applyFont="1" applyNumberFormat="1">
      <alignment horizontal="right" vertical="bottom"/>
    </xf>
    <xf borderId="0" fillId="0" fontId="37" numFmtId="0" xfId="0" applyAlignment="1" applyFont="1">
      <alignment horizontal="right" vertical="bottom"/>
    </xf>
    <xf borderId="0" fillId="0" fontId="37" numFmtId="0" xfId="0" applyAlignment="1" applyFont="1">
      <alignment vertical="bottom"/>
    </xf>
    <xf borderId="1" fillId="0" fontId="37" numFmtId="46" xfId="0" applyAlignment="1" applyBorder="1" applyFont="1" applyNumberFormat="1">
      <alignment horizontal="right" vertical="bottom"/>
    </xf>
    <xf borderId="66" fillId="0" fontId="37" numFmtId="46" xfId="0" applyAlignment="1" applyBorder="1" applyFont="1" applyNumberFormat="1">
      <alignment horizontal="right" vertical="bottom"/>
    </xf>
    <xf borderId="0" fillId="0" fontId="37" numFmtId="46" xfId="0" applyAlignment="1" applyFont="1" applyNumberFormat="1">
      <alignment horizontal="right" vertical="bottom"/>
    </xf>
    <xf borderId="11" fillId="0" fontId="37" numFmtId="46" xfId="0" applyAlignment="1" applyBorder="1" applyFont="1" applyNumberFormat="1">
      <alignment horizontal="right" vertical="bottom"/>
    </xf>
    <xf borderId="69" fillId="0" fontId="37" numFmtId="46" xfId="0" applyAlignment="1" applyBorder="1" applyFont="1" applyNumberFormat="1">
      <alignment horizontal="right" vertical="bottom"/>
    </xf>
    <xf borderId="0" fillId="0" fontId="37" numFmtId="46" xfId="0" applyAlignment="1" applyFont="1" applyNumberFormat="1">
      <alignment horizontal="right" readingOrder="0" vertical="bottom"/>
    </xf>
    <xf borderId="69" fillId="0" fontId="37" numFmtId="46" xfId="0" applyAlignment="1" applyBorder="1" applyFont="1" applyNumberFormat="1">
      <alignment horizontal="right" readingOrder="0" vertical="bottom"/>
    </xf>
    <xf borderId="66" fillId="0" fontId="2" numFmtId="0" xfId="0" applyBorder="1" applyFont="1"/>
    <xf borderId="69" fillId="0" fontId="2" numFmtId="0" xfId="0" applyBorder="1" applyFont="1"/>
    <xf borderId="0" fillId="43" fontId="37" numFmtId="0" xfId="0" applyAlignment="1" applyFont="1">
      <alignment readingOrder="0" vertical="bottom"/>
    </xf>
    <xf borderId="0" fillId="43" fontId="37" numFmtId="0" xfId="0" applyAlignment="1" applyFont="1">
      <alignment vertical="bottom"/>
    </xf>
    <xf borderId="0" fillId="0" fontId="37" numFmtId="0" xfId="0" applyAlignment="1" applyFont="1">
      <alignment readingOrder="0" vertical="bottom"/>
    </xf>
    <xf borderId="1" fillId="0" fontId="37" numFmtId="20" xfId="0" applyAlignment="1" applyBorder="1" applyFont="1" applyNumberFormat="1">
      <alignment horizontal="right" vertical="bottom"/>
    </xf>
    <xf borderId="22" fillId="0" fontId="2" numFmtId="0" xfId="0" applyBorder="1" applyFont="1"/>
    <xf borderId="42" fillId="0" fontId="2" numFmtId="0" xfId="0" applyBorder="1" applyFont="1"/>
    <xf borderId="0" fillId="0" fontId="22" numFmtId="0" xfId="0" applyAlignment="1" applyFont="1">
      <alignment readingOrder="0" shrinkToFit="0" vertical="bottom" wrapText="0"/>
    </xf>
    <xf borderId="0" fillId="0" fontId="22" numFmtId="164" xfId="0" applyAlignment="1" applyFont="1" applyNumberFormat="1">
      <alignment horizontal="right" readingOrder="0" shrinkToFit="0" vertical="bottom" wrapText="0"/>
    </xf>
    <xf borderId="0" fillId="0" fontId="22" numFmtId="0" xfId="0" applyAlignment="1" applyFont="1">
      <alignment horizontal="right" readingOrder="0" shrinkToFit="0" vertical="bottom" wrapText="0"/>
    </xf>
    <xf borderId="0" fillId="0" fontId="22" numFmtId="20" xfId="0" applyAlignment="1" applyFont="1" applyNumberFormat="1">
      <alignment horizontal="right" readingOrder="0" shrinkToFit="0" vertical="bottom" wrapText="0"/>
    </xf>
    <xf borderId="0" fillId="0" fontId="22" numFmtId="10" xfId="0" applyAlignment="1" applyFont="1" applyNumberFormat="1">
      <alignment horizontal="right" readingOrder="0" shrinkToFit="0" vertical="bottom" wrapText="0"/>
    </xf>
    <xf borderId="0" fillId="0" fontId="4" numFmtId="0" xfId="0" applyAlignment="1" applyFont="1">
      <alignment horizontal="center"/>
    </xf>
    <xf borderId="66" fillId="0" fontId="4" numFmtId="0" xfId="0" applyAlignment="1" applyBorder="1" applyFont="1">
      <alignment horizontal="center" vertical="bottom"/>
    </xf>
    <xf borderId="0" fillId="0" fontId="22" numFmtId="167" xfId="0" applyAlignment="1" applyFont="1" applyNumberFormat="1">
      <alignment horizontal="right" readingOrder="0" shrinkToFit="0" vertical="bottom" wrapText="0"/>
    </xf>
    <xf borderId="101" fillId="0" fontId="4" numFmtId="0" xfId="0" applyAlignment="1" applyBorder="1" applyFont="1">
      <alignment horizontal="center" vertical="bottom"/>
    </xf>
    <xf borderId="102" fillId="0" fontId="5" numFmtId="0" xfId="0" applyBorder="1" applyFont="1"/>
    <xf borderId="103" fillId="0" fontId="5" numFmtId="0" xfId="0" applyBorder="1" applyFont="1"/>
    <xf borderId="0" fillId="0" fontId="4" numFmtId="167" xfId="0" applyAlignment="1" applyFont="1" applyNumberFormat="1">
      <alignment horizontal="right" vertical="bottom"/>
    </xf>
    <xf borderId="0" fillId="0" fontId="4" numFmtId="165" xfId="0" applyAlignment="1" applyFont="1" applyNumberFormat="1">
      <alignment horizontal="right" vertical="bottom"/>
    </xf>
    <xf borderId="0" fillId="0" fontId="2" numFmtId="165" xfId="0" applyFont="1" applyNumberFormat="1"/>
    <xf borderId="0" fillId="0" fontId="2" numFmtId="165" xfId="0" applyAlignment="1" applyFont="1" applyNumberFormat="1">
      <alignment readingOrder="0"/>
    </xf>
    <xf borderId="0" fillId="24" fontId="43" numFmtId="1" xfId="0" applyFont="1" applyNumberFormat="1"/>
    <xf borderId="45" fillId="0" fontId="4" numFmtId="0" xfId="0" applyAlignment="1" applyBorder="1" applyFont="1">
      <alignment vertical="bottom"/>
    </xf>
    <xf borderId="4" fillId="46" fontId="44" numFmtId="0" xfId="0" applyAlignment="1" applyBorder="1" applyFont="1">
      <alignment vertical="bottom"/>
    </xf>
    <xf borderId="6" fillId="46" fontId="44" numFmtId="164" xfId="0" applyAlignment="1" applyBorder="1" applyFont="1" applyNumberFormat="1">
      <alignment vertical="bottom"/>
    </xf>
    <xf borderId="0" fillId="8" fontId="45" numFmtId="20" xfId="0" applyAlignment="1" applyFont="1" applyNumberFormat="1">
      <alignment vertical="bottom"/>
    </xf>
    <xf borderId="0" fillId="0" fontId="4" numFmtId="20" xfId="0" applyAlignment="1" applyFont="1" applyNumberFormat="1">
      <alignment vertical="bottom"/>
    </xf>
    <xf borderId="66" fillId="0" fontId="4" numFmtId="0" xfId="0" applyBorder="1" applyFont="1"/>
    <xf borderId="66" fillId="0" fontId="46" numFmtId="0" xfId="0" applyAlignment="1" applyBorder="1" applyFont="1">
      <alignment readingOrder="0"/>
    </xf>
    <xf borderId="45" fillId="32" fontId="47" numFmtId="0" xfId="0" applyAlignment="1" applyBorder="1" applyFont="1">
      <alignment readingOrder="0" vertical="bottom"/>
    </xf>
    <xf borderId="45" fillId="32" fontId="45" numFmtId="0" xfId="0" applyAlignment="1" applyBorder="1" applyFont="1">
      <alignment readingOrder="0" vertical="bottom"/>
    </xf>
    <xf borderId="0" fillId="54" fontId="48" numFmtId="3" xfId="0" applyAlignment="1" applyFill="1" applyFont="1" applyNumberFormat="1">
      <alignment readingOrder="0" vertical="bottom"/>
    </xf>
    <xf borderId="0" fillId="0" fontId="4" numFmtId="3" xfId="0" applyAlignment="1" applyFont="1" applyNumberFormat="1">
      <alignment vertical="bottom"/>
    </xf>
    <xf borderId="66" fillId="0" fontId="46" numFmtId="0" xfId="0" applyBorder="1" applyFont="1"/>
    <xf borderId="45" fillId="0" fontId="46" numFmtId="0" xfId="0" applyBorder="1" applyFont="1"/>
    <xf borderId="0" fillId="42" fontId="4" numFmtId="0" xfId="0" applyAlignment="1" applyFont="1">
      <alignment vertical="bottom"/>
    </xf>
    <xf borderId="46" fillId="42" fontId="4" numFmtId="0" xfId="0" applyAlignment="1" applyBorder="1" applyFont="1">
      <alignment vertical="bottom"/>
    </xf>
    <xf borderId="46" fillId="46" fontId="44" numFmtId="0" xfId="0" applyAlignment="1" applyBorder="1" applyFont="1">
      <alignment vertical="bottom"/>
    </xf>
    <xf borderId="45" fillId="46" fontId="44" numFmtId="164" xfId="0" applyAlignment="1" applyBorder="1" applyFont="1" applyNumberFormat="1">
      <alignment vertical="bottom"/>
    </xf>
    <xf borderId="64" fillId="0" fontId="46" numFmtId="0" xfId="0" applyAlignment="1" applyBorder="1" applyFont="1">
      <alignment readingOrder="0"/>
    </xf>
    <xf borderId="6" fillId="32" fontId="47" numFmtId="0" xfId="0" applyAlignment="1" applyBorder="1" applyFont="1">
      <alignment readingOrder="0" vertical="bottom"/>
    </xf>
    <xf borderId="6" fillId="32" fontId="45" numFmtId="0" xfId="0" applyAlignment="1" applyBorder="1" applyFont="1">
      <alignment readingOrder="0" vertical="bottom"/>
    </xf>
    <xf borderId="66" fillId="0" fontId="46" numFmtId="0" xfId="0" applyBorder="1" applyFont="1"/>
    <xf borderId="45" fillId="0" fontId="46" numFmtId="0" xfId="0" applyBorder="1" applyFont="1"/>
    <xf borderId="104" fillId="8" fontId="45" numFmtId="20" xfId="0" applyAlignment="1" applyBorder="1" applyFont="1" applyNumberFormat="1">
      <alignment vertical="bottom"/>
    </xf>
    <xf borderId="105" fillId="42" fontId="4" numFmtId="0" xfId="0" applyAlignment="1" applyBorder="1" applyFont="1">
      <alignment vertical="bottom"/>
    </xf>
    <xf borderId="106" fillId="8" fontId="45" numFmtId="20" xfId="0" applyAlignment="1" applyBorder="1" applyFont="1" applyNumberFormat="1">
      <alignment vertical="bottom"/>
    </xf>
    <xf borderId="105" fillId="8" fontId="45" numFmtId="20" xfId="0" applyAlignment="1" applyBorder="1" applyFont="1" applyNumberFormat="1">
      <alignment vertical="bottom"/>
    </xf>
    <xf borderId="107" fillId="8" fontId="45" numFmtId="20" xfId="0" applyAlignment="1" applyBorder="1" applyFont="1" applyNumberFormat="1">
      <alignment vertical="bottom"/>
    </xf>
    <xf borderId="108" fillId="8" fontId="45" numFmtId="20" xfId="0" applyAlignment="1" applyBorder="1" applyFont="1" applyNumberFormat="1">
      <alignment vertical="bottom"/>
    </xf>
    <xf borderId="109" fillId="46" fontId="44" numFmtId="164" xfId="0" applyAlignment="1" applyBorder="1" applyFont="1" applyNumberFormat="1">
      <alignment vertical="bottom"/>
    </xf>
    <xf borderId="110" fillId="42" fontId="4" numFmtId="0" xfId="0" applyAlignment="1" applyBorder="1" applyFont="1">
      <alignment vertical="bottom"/>
    </xf>
    <xf borderId="4" fillId="46" fontId="44" numFmtId="0" xfId="0" applyAlignment="1" applyBorder="1" applyFont="1">
      <alignment readingOrder="0" vertical="bottom"/>
    </xf>
    <xf borderId="6" fillId="46" fontId="44" numFmtId="164" xfId="0" applyAlignment="1" applyBorder="1" applyFont="1" applyNumberFormat="1">
      <alignment readingOrder="0" vertical="bottom"/>
    </xf>
    <xf borderId="0" fillId="8" fontId="45" numFmtId="20" xfId="0" applyAlignment="1" applyFont="1" applyNumberFormat="1">
      <alignment readingOrder="0" vertical="bottom"/>
    </xf>
    <xf borderId="0" fillId="0" fontId="4" numFmtId="0" xfId="0" applyAlignment="1" applyFont="1">
      <alignment readingOrder="0" vertical="bottom"/>
    </xf>
  </cellXfs>
  <cellStyles count="1">
    <cellStyle xfId="0" name="Normal" builtinId="0"/>
  </cellStyles>
  <dxfs count="28">
    <dxf>
      <font>
        <color rgb="FF990000"/>
      </font>
      <fill>
        <patternFill patternType="solid">
          <fgColor rgb="FFE06666"/>
          <bgColor rgb="FFE06666"/>
        </patternFill>
      </fill>
      <border/>
    </dxf>
    <dxf>
      <font>
        <color rgb="FF990000"/>
      </font>
      <fill>
        <patternFill patternType="solid">
          <fgColor rgb="FFF4CCCC"/>
          <bgColor rgb="FFF4CCCC"/>
        </patternFill>
      </fill>
      <border/>
    </dxf>
    <dxf>
      <font>
        <color rgb="FF000000"/>
      </font>
      <fill>
        <patternFill patternType="solid">
          <fgColor rgb="FFB6D7A8"/>
          <bgColor rgb="FFB6D7A8"/>
        </patternFill>
      </fill>
      <border/>
    </dxf>
    <dxf>
      <font>
        <color rgb="FF274E13"/>
      </font>
      <fill>
        <patternFill patternType="solid">
          <fgColor rgb="FF93C47D"/>
          <bgColor rgb="FF93C47D"/>
        </patternFill>
      </fill>
      <border/>
    </dxf>
    <dxf>
      <font/>
      <fill>
        <patternFill patternType="solid">
          <fgColor rgb="FFB7E1CD"/>
          <bgColor rgb="FFB7E1CD"/>
        </patternFill>
      </fill>
      <border/>
    </dxf>
    <dxf>
      <font/>
      <fill>
        <patternFill patternType="solid">
          <fgColor rgb="FFF9CB9C"/>
          <bgColor rgb="FFF9CB9C"/>
        </patternFill>
      </fill>
      <border/>
    </dxf>
    <dxf>
      <font/>
      <fill>
        <patternFill patternType="solid">
          <fgColor rgb="FF434343"/>
          <bgColor rgb="FF434343"/>
        </patternFill>
      </fill>
      <border/>
    </dxf>
    <dxf>
      <font/>
      <fill>
        <patternFill patternType="solid">
          <fgColor rgb="FFE06666"/>
          <bgColor rgb="FFE06666"/>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C9DAF8"/>
          <bgColor rgb="FFC9DAF8"/>
        </patternFill>
      </fill>
      <border/>
    </dxf>
    <dxf>
      <font/>
      <fill>
        <patternFill patternType="solid">
          <fgColor rgb="FF6D9EEB"/>
          <bgColor rgb="FF6D9EEB"/>
        </patternFill>
      </fill>
      <border/>
    </dxf>
    <dxf>
      <font/>
      <fill>
        <patternFill patternType="solid">
          <fgColor rgb="FF8E7CC3"/>
          <bgColor rgb="FF8E7CC3"/>
        </patternFill>
      </fill>
      <border/>
    </dxf>
    <dxf>
      <font/>
      <fill>
        <patternFill patternType="solid">
          <fgColor rgb="FF666666"/>
          <bgColor rgb="FF666666"/>
        </patternFill>
      </fill>
      <border/>
    </dxf>
    <dxf>
      <font>
        <color rgb="FFCC0000"/>
      </font>
      <fill>
        <patternFill patternType="solid">
          <fgColor rgb="FFD0E0E3"/>
          <bgColor rgb="FFD0E0E3"/>
        </patternFill>
      </fill>
      <border/>
    </dxf>
    <dxf>
      <font>
        <color rgb="FFFF0000"/>
      </font>
      <fill>
        <patternFill patternType="solid">
          <fgColor rgb="FFF4CCCC"/>
          <bgColor rgb="FFF4CCCC"/>
        </patternFill>
      </fill>
      <border/>
    </dxf>
    <dxf>
      <font>
        <color rgb="FF0000FF"/>
      </font>
      <fill>
        <patternFill patternType="solid">
          <fgColor rgb="FFFFF2CC"/>
          <bgColor rgb="FFFFF2CC"/>
        </patternFill>
      </fill>
      <border/>
    </dxf>
    <dxf>
      <font/>
      <fill>
        <patternFill patternType="solid">
          <fgColor rgb="FF6AA84F"/>
          <bgColor rgb="FF6AA84F"/>
        </patternFill>
      </fill>
      <border/>
    </dxf>
    <dxf>
      <font>
        <b/>
        <color rgb="FF38761D"/>
      </font>
      <fill>
        <patternFill patternType="solid">
          <fgColor rgb="FFD9EAD3"/>
          <bgColor rgb="FFD9EAD3"/>
        </patternFill>
      </fill>
      <border/>
    </dxf>
    <dxf>
      <font>
        <b/>
        <color rgb="FFCC0000"/>
      </font>
      <fill>
        <patternFill patternType="solid">
          <fgColor rgb="FFF4CCCC"/>
          <bgColor rgb="FFF4CCCC"/>
        </patternFill>
      </fill>
      <border/>
    </dxf>
    <dxf>
      <font/>
      <fill>
        <patternFill patternType="solid">
          <fgColor rgb="FFFFF2CC"/>
          <bgColor rgb="FFFFF2CC"/>
        </patternFill>
      </fill>
      <border/>
    </dxf>
    <dxf>
      <font>
        <b/>
        <color rgb="FF38761D"/>
      </font>
      <fill>
        <patternFill patternType="solid">
          <fgColor rgb="FFB6D7A8"/>
          <bgColor rgb="FFB6D7A8"/>
        </patternFill>
      </fill>
      <border/>
    </dxf>
    <dxf>
      <font>
        <b/>
        <color rgb="FF990000"/>
      </font>
      <fill>
        <patternFill patternType="solid">
          <fgColor rgb="FFF4CCCC"/>
          <bgColor rgb="FFF4CCCC"/>
        </patternFill>
      </fill>
      <border/>
    </dxf>
    <dxf>
      <font/>
      <fill>
        <patternFill patternType="solid">
          <fgColor rgb="FFD9EAD3"/>
          <bgColor rgb="FFD9EAD3"/>
        </patternFill>
      </fill>
      <border/>
    </dxf>
    <dxf>
      <font/>
      <fill>
        <patternFill patternType="solid">
          <fgColor rgb="FFEFEFEF"/>
          <bgColor rgb="FFEFEFEF"/>
        </patternFill>
      </fill>
      <border/>
    </dxf>
    <dxf>
      <font/>
      <fill>
        <patternFill patternType="solid">
          <fgColor rgb="FFD0E0E3"/>
          <bgColor rgb="FFD0E0E3"/>
        </patternFill>
      </fill>
      <border/>
    </dxf>
    <dxf>
      <font/>
      <fill>
        <patternFill patternType="solid">
          <fgColor rgb="FFEAD1DC"/>
          <bgColor rgb="FFEAD1DC"/>
        </patternFill>
      </fill>
      <border/>
    </dxf>
    <dxf>
      <font/>
      <fill>
        <patternFill patternType="solid">
          <fgColor theme="0"/>
          <bgColor theme="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Requirement</c:v>
          </c:tx>
          <c:spPr>
            <a:solidFill>
              <a:schemeClr val="accent1"/>
            </a:solidFill>
            <a:ln cmpd="sng">
              <a:solidFill>
                <a:srgbClr val="000000"/>
              </a:solidFill>
            </a:ln>
          </c:spPr>
          <c:cat>
            <c:strRef>
              <c:f>OriginalIDP!$B$128:$B$134</c:f>
            </c:strRef>
          </c:cat>
          <c:val>
            <c:numRef>
              <c:f>OriginalIDP!$C$128:$C$134</c:f>
              <c:numCache/>
            </c:numRef>
          </c:val>
        </c:ser>
        <c:axId val="1705724110"/>
        <c:axId val="447640526"/>
      </c:barChart>
      <c:lineChart>
        <c:varyColors val="0"/>
        <c:ser>
          <c:idx val="1"/>
          <c:order val="1"/>
          <c:tx>
            <c:v>Open</c:v>
          </c:tx>
          <c:spPr>
            <a:ln cmpd="sng">
              <a:solidFill>
                <a:srgbClr val="EA4335"/>
              </a:solidFill>
            </a:ln>
          </c:spPr>
          <c:marker>
            <c:symbol val="none"/>
          </c:marker>
          <c:cat>
            <c:strRef>
              <c:f>OriginalIDP!$B$128:$B$134</c:f>
            </c:strRef>
          </c:cat>
          <c:val>
            <c:numRef>
              <c:f>OriginalIDP!$D$128:$D$134</c:f>
              <c:numCache/>
            </c:numRef>
          </c:val>
          <c:smooth val="0"/>
        </c:ser>
        <c:axId val="1705724110"/>
        <c:axId val="447640526"/>
      </c:lineChart>
      <c:catAx>
        <c:axId val="17057241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47640526"/>
      </c:catAx>
      <c:valAx>
        <c:axId val="447640526"/>
        <c:scaling>
          <c:orientation val="minMax"/>
          <c:min val="3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572411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Requirement</c:v>
          </c:tx>
          <c:spPr>
            <a:solidFill>
              <a:schemeClr val="accent1"/>
            </a:solidFill>
            <a:ln cmpd="sng">
              <a:solidFill>
                <a:srgbClr val="000000"/>
              </a:solidFill>
            </a:ln>
          </c:spPr>
          <c:cat>
            <c:strRef>
              <c:f>OriginalIDP!$G$128:$G$134</c:f>
            </c:strRef>
          </c:cat>
          <c:val>
            <c:numRef>
              <c:f>OriginalIDP!$H$128:$H$134</c:f>
              <c:numCache/>
            </c:numRef>
          </c:val>
        </c:ser>
        <c:axId val="1934751172"/>
        <c:axId val="51173823"/>
      </c:barChart>
      <c:lineChart>
        <c:varyColors val="0"/>
        <c:ser>
          <c:idx val="1"/>
          <c:order val="1"/>
          <c:tx>
            <c:v>Open</c:v>
          </c:tx>
          <c:spPr>
            <a:ln cmpd="sng">
              <a:solidFill>
                <a:srgbClr val="EA4335"/>
              </a:solidFill>
            </a:ln>
          </c:spPr>
          <c:marker>
            <c:symbol val="none"/>
          </c:marker>
          <c:cat>
            <c:strRef>
              <c:f>OriginalIDP!$G$128:$G$134</c:f>
            </c:strRef>
          </c:cat>
          <c:val>
            <c:numRef>
              <c:f>OriginalIDP!$I$128:$I$134</c:f>
              <c:numCache/>
            </c:numRef>
          </c:val>
          <c:smooth val="0"/>
        </c:ser>
        <c:axId val="1934751172"/>
        <c:axId val="51173823"/>
      </c:lineChart>
      <c:catAx>
        <c:axId val="19347511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1173823"/>
      </c:catAx>
      <c:valAx>
        <c:axId val="51173823"/>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475117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Requirement</c:v>
          </c:tx>
          <c:spPr>
            <a:solidFill>
              <a:schemeClr val="accent1"/>
            </a:solidFill>
            <a:ln cmpd="sng">
              <a:solidFill>
                <a:srgbClr val="000000"/>
              </a:solidFill>
            </a:ln>
          </c:spPr>
          <c:cat>
            <c:strRef>
              <c:f>OriginalIDP!$L$128:$L$134</c:f>
            </c:strRef>
          </c:cat>
          <c:val>
            <c:numRef>
              <c:f>OriginalIDP!$M$128:$M$134</c:f>
              <c:numCache/>
            </c:numRef>
          </c:val>
        </c:ser>
        <c:axId val="1325817553"/>
        <c:axId val="1252148085"/>
      </c:barChart>
      <c:lineChart>
        <c:varyColors val="0"/>
        <c:ser>
          <c:idx val="1"/>
          <c:order val="1"/>
          <c:tx>
            <c:v>Open</c:v>
          </c:tx>
          <c:spPr>
            <a:ln cmpd="sng">
              <a:solidFill>
                <a:srgbClr val="EA4335"/>
              </a:solidFill>
            </a:ln>
          </c:spPr>
          <c:marker>
            <c:symbol val="none"/>
          </c:marker>
          <c:cat>
            <c:strRef>
              <c:f>OriginalIDP!$L$128:$L$134</c:f>
            </c:strRef>
          </c:cat>
          <c:val>
            <c:numRef>
              <c:f>OriginalIDP!$N$128:$N$134</c:f>
              <c:numCache/>
            </c:numRef>
          </c:val>
          <c:smooth val="0"/>
        </c:ser>
        <c:axId val="1325817553"/>
        <c:axId val="1252148085"/>
      </c:lineChart>
      <c:catAx>
        <c:axId val="13258175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52148085"/>
      </c:catAx>
      <c:valAx>
        <c:axId val="1252148085"/>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581755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Requirement</c:v>
          </c:tx>
          <c:spPr>
            <a:solidFill>
              <a:schemeClr val="accent1"/>
            </a:solidFill>
            <a:ln cmpd="sng">
              <a:solidFill>
                <a:srgbClr val="000000"/>
              </a:solidFill>
            </a:ln>
          </c:spPr>
          <c:cat>
            <c:strRef>
              <c:f>OriginalIDP!$Q$128:$Q$134</c:f>
            </c:strRef>
          </c:cat>
          <c:val>
            <c:numRef>
              <c:f>OriginalIDP!$R$128:$R$134</c:f>
              <c:numCache/>
            </c:numRef>
          </c:val>
        </c:ser>
        <c:axId val="474105920"/>
        <c:axId val="1123173587"/>
      </c:barChart>
      <c:lineChart>
        <c:varyColors val="0"/>
        <c:ser>
          <c:idx val="1"/>
          <c:order val="1"/>
          <c:tx>
            <c:v>Open</c:v>
          </c:tx>
          <c:spPr>
            <a:ln cmpd="sng">
              <a:solidFill>
                <a:srgbClr val="EA4335"/>
              </a:solidFill>
            </a:ln>
          </c:spPr>
          <c:marker>
            <c:symbol val="none"/>
          </c:marker>
          <c:cat>
            <c:strRef>
              <c:f>OriginalIDP!$Q$128:$Q$134</c:f>
            </c:strRef>
          </c:cat>
          <c:val>
            <c:numRef>
              <c:f>OriginalIDP!$S$128:$S$134</c:f>
              <c:numCache/>
            </c:numRef>
          </c:val>
          <c:smooth val="0"/>
        </c:ser>
        <c:axId val="474105920"/>
        <c:axId val="1123173587"/>
      </c:lineChart>
      <c:catAx>
        <c:axId val="4741059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23173587"/>
      </c:catAx>
      <c:valAx>
        <c:axId val="1123173587"/>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4105920"/>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Sunday Staffing</a:t>
            </a:r>
          </a:p>
        </c:rich>
      </c:tx>
      <c:overlay val="0"/>
    </c:title>
    <c:plotArea>
      <c:layout/>
      <c:barChart>
        <c:barDir val="col"/>
        <c:ser>
          <c:idx val="0"/>
          <c:order val="0"/>
          <c:tx>
            <c:v>Req</c:v>
          </c:tx>
          <c:spPr>
            <a:solidFill>
              <a:schemeClr val="accent1"/>
            </a:solidFill>
            <a:ln cmpd="sng">
              <a:solidFill>
                <a:srgbClr val="000000"/>
              </a:solidFill>
            </a:ln>
          </c:spPr>
          <c:cat>
            <c:strRef>
              <c:f>'Week Overview'!$G$90:$G$113</c:f>
            </c:strRef>
          </c:cat>
          <c:val>
            <c:numRef>
              <c:f>'Week Overview'!$H$90:$H$113</c:f>
              <c:numCache/>
            </c:numRef>
          </c:val>
        </c:ser>
        <c:axId val="322526909"/>
        <c:axId val="895773447"/>
      </c:barChart>
      <c:lineChart>
        <c:varyColors val="0"/>
        <c:ser>
          <c:idx val="1"/>
          <c:order val="1"/>
          <c:tx>
            <c:v>Open</c:v>
          </c:tx>
          <c:spPr>
            <a:ln cmpd="sng">
              <a:solidFill>
                <a:srgbClr val="EA4335"/>
              </a:solidFill>
            </a:ln>
          </c:spPr>
          <c:marker>
            <c:symbol val="none"/>
          </c:marker>
          <c:cat>
            <c:strRef>
              <c:f>'Week Overview'!$G$90:$G$113</c:f>
            </c:strRef>
          </c:cat>
          <c:val>
            <c:numRef>
              <c:f>'Week Overview'!$I$90:$I$113</c:f>
              <c:numCache/>
            </c:numRef>
          </c:val>
          <c:smooth val="0"/>
        </c:ser>
        <c:axId val="322526909"/>
        <c:axId val="895773447"/>
      </c:lineChart>
      <c:catAx>
        <c:axId val="3225269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Time</a:t>
                </a:r>
              </a:p>
            </c:rich>
          </c:tx>
          <c:overlay val="0"/>
        </c:title>
        <c:numFmt formatCode="General" sourceLinked="1"/>
        <c:majorTickMark val="none"/>
        <c:minorTickMark val="none"/>
        <c:spPr/>
        <c:txPr>
          <a:bodyPr/>
          <a:lstStyle/>
          <a:p>
            <a:pPr lvl="0">
              <a:defRPr b="0">
                <a:solidFill>
                  <a:srgbClr val="000000"/>
                </a:solidFill>
                <a:latin typeface="+mn-lt"/>
              </a:defRPr>
            </a:pPr>
          </a:p>
        </c:txPr>
        <c:crossAx val="895773447"/>
      </c:catAx>
      <c:valAx>
        <c:axId val="8957734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22526909"/>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Monday Staffing</a:t>
            </a:r>
          </a:p>
        </c:rich>
      </c:tx>
      <c:overlay val="0"/>
    </c:title>
    <c:plotArea>
      <c:layout/>
      <c:barChart>
        <c:barDir val="col"/>
        <c:ser>
          <c:idx val="0"/>
          <c:order val="0"/>
          <c:tx>
            <c:v>Req</c:v>
          </c:tx>
          <c:spPr>
            <a:solidFill>
              <a:schemeClr val="accent1"/>
            </a:solidFill>
            <a:ln cmpd="sng">
              <a:solidFill>
                <a:srgbClr val="000000"/>
              </a:solidFill>
            </a:ln>
          </c:spPr>
          <c:cat>
            <c:strRef>
              <c:f>'Week Overview'!$G$117:$G$140</c:f>
            </c:strRef>
          </c:cat>
          <c:val>
            <c:numRef>
              <c:f>'Week Overview'!$H$117:$H$140</c:f>
              <c:numCache/>
            </c:numRef>
          </c:val>
        </c:ser>
        <c:axId val="615712561"/>
        <c:axId val="641493218"/>
      </c:barChart>
      <c:lineChart>
        <c:varyColors val="0"/>
        <c:ser>
          <c:idx val="1"/>
          <c:order val="1"/>
          <c:tx>
            <c:v>Open</c:v>
          </c:tx>
          <c:spPr>
            <a:ln cmpd="sng">
              <a:solidFill>
                <a:srgbClr val="EA4335"/>
              </a:solidFill>
            </a:ln>
          </c:spPr>
          <c:marker>
            <c:symbol val="none"/>
          </c:marker>
          <c:cat>
            <c:strRef>
              <c:f>'Week Overview'!$G$117:$G$140</c:f>
            </c:strRef>
          </c:cat>
          <c:val>
            <c:numRef>
              <c:f>'Week Overview'!$I$117:$I$140</c:f>
              <c:numCache/>
            </c:numRef>
          </c:val>
          <c:smooth val="0"/>
        </c:ser>
        <c:axId val="615712561"/>
        <c:axId val="641493218"/>
      </c:lineChart>
      <c:catAx>
        <c:axId val="6157125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41493218"/>
      </c:catAx>
      <c:valAx>
        <c:axId val="6414932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5712561"/>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Tuesday Staffing</a:t>
            </a:r>
          </a:p>
        </c:rich>
      </c:tx>
      <c:overlay val="0"/>
    </c:title>
    <c:plotArea>
      <c:layout/>
      <c:barChart>
        <c:barDir val="col"/>
        <c:ser>
          <c:idx val="0"/>
          <c:order val="0"/>
          <c:tx>
            <c:v>Req</c:v>
          </c:tx>
          <c:spPr>
            <a:solidFill>
              <a:schemeClr val="accent1"/>
            </a:solidFill>
            <a:ln cmpd="sng">
              <a:solidFill>
                <a:srgbClr val="000000"/>
              </a:solidFill>
            </a:ln>
          </c:spPr>
          <c:cat>
            <c:strRef>
              <c:f>'Week Overview'!$G$144:$G$167</c:f>
            </c:strRef>
          </c:cat>
          <c:val>
            <c:numRef>
              <c:f>'Week Overview'!$H$144:$H$167</c:f>
              <c:numCache/>
            </c:numRef>
          </c:val>
        </c:ser>
        <c:axId val="540798128"/>
        <c:axId val="1225586176"/>
      </c:barChart>
      <c:lineChart>
        <c:varyColors val="0"/>
        <c:ser>
          <c:idx val="1"/>
          <c:order val="1"/>
          <c:tx>
            <c:v>Open</c:v>
          </c:tx>
          <c:spPr>
            <a:ln cmpd="sng">
              <a:solidFill>
                <a:srgbClr val="EA4335"/>
              </a:solidFill>
            </a:ln>
          </c:spPr>
          <c:marker>
            <c:symbol val="none"/>
          </c:marker>
          <c:cat>
            <c:strRef>
              <c:f>'Week Overview'!$G$144:$G$167</c:f>
            </c:strRef>
          </c:cat>
          <c:val>
            <c:numRef>
              <c:f>'Week Overview'!$I$144:$I$167</c:f>
              <c:numCache/>
            </c:numRef>
          </c:val>
          <c:smooth val="0"/>
        </c:ser>
        <c:axId val="540798128"/>
        <c:axId val="1225586176"/>
      </c:lineChart>
      <c:catAx>
        <c:axId val="5407981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25586176"/>
      </c:catAx>
      <c:valAx>
        <c:axId val="1225586176"/>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0798128"/>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Wednesday</a:t>
            </a:r>
          </a:p>
        </c:rich>
      </c:tx>
      <c:overlay val="0"/>
    </c:title>
    <c:plotArea>
      <c:layout/>
      <c:barChart>
        <c:barDir val="col"/>
        <c:ser>
          <c:idx val="0"/>
          <c:order val="0"/>
          <c:tx>
            <c:v>Req</c:v>
          </c:tx>
          <c:spPr>
            <a:solidFill>
              <a:schemeClr val="accent1"/>
            </a:solidFill>
            <a:ln cmpd="sng">
              <a:solidFill>
                <a:srgbClr val="000000"/>
              </a:solidFill>
            </a:ln>
          </c:spPr>
          <c:cat>
            <c:strRef>
              <c:f>'Week Overview'!$G$171:$G$194</c:f>
            </c:strRef>
          </c:cat>
          <c:val>
            <c:numRef>
              <c:f>'Week Overview'!$H$171:$H$194</c:f>
              <c:numCache/>
            </c:numRef>
          </c:val>
        </c:ser>
        <c:axId val="341016105"/>
        <c:axId val="922140434"/>
      </c:barChart>
      <c:lineChart>
        <c:varyColors val="0"/>
        <c:ser>
          <c:idx val="1"/>
          <c:order val="1"/>
          <c:tx>
            <c:v>Open</c:v>
          </c:tx>
          <c:spPr>
            <a:ln cmpd="sng">
              <a:solidFill>
                <a:srgbClr val="EA4335"/>
              </a:solidFill>
            </a:ln>
          </c:spPr>
          <c:marker>
            <c:symbol val="none"/>
          </c:marker>
          <c:cat>
            <c:strRef>
              <c:f>'Week Overview'!$G$171:$G$194</c:f>
            </c:strRef>
          </c:cat>
          <c:val>
            <c:numRef>
              <c:f>'Week Overview'!$I$171:$I$194</c:f>
              <c:numCache/>
            </c:numRef>
          </c:val>
          <c:smooth val="0"/>
        </c:ser>
        <c:axId val="341016105"/>
        <c:axId val="922140434"/>
      </c:lineChart>
      <c:catAx>
        <c:axId val="3410161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22140434"/>
      </c:catAx>
      <c:valAx>
        <c:axId val="9221404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1016105"/>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Thursday</a:t>
            </a:r>
          </a:p>
        </c:rich>
      </c:tx>
      <c:overlay val="0"/>
    </c:title>
    <c:plotArea>
      <c:layout/>
      <c:barChart>
        <c:barDir val="col"/>
        <c:ser>
          <c:idx val="0"/>
          <c:order val="0"/>
          <c:tx>
            <c:v>Req</c:v>
          </c:tx>
          <c:spPr>
            <a:solidFill>
              <a:schemeClr val="accent1"/>
            </a:solidFill>
            <a:ln cmpd="sng">
              <a:solidFill>
                <a:srgbClr val="000000"/>
              </a:solidFill>
            </a:ln>
          </c:spPr>
          <c:dPt>
            <c:idx val="14"/>
          </c:dPt>
          <c:cat>
            <c:strRef>
              <c:f>'Week Overview'!$G$198:$G$221</c:f>
            </c:strRef>
          </c:cat>
          <c:val>
            <c:numRef>
              <c:f>'Week Overview'!$H$199:$H$221</c:f>
              <c:numCache/>
            </c:numRef>
          </c:val>
        </c:ser>
        <c:axId val="2102220538"/>
        <c:axId val="340581308"/>
      </c:barChart>
      <c:lineChart>
        <c:varyColors val="0"/>
        <c:ser>
          <c:idx val="1"/>
          <c:order val="1"/>
          <c:tx>
            <c:v>Open</c:v>
          </c:tx>
          <c:spPr>
            <a:ln cmpd="sng">
              <a:solidFill>
                <a:srgbClr val="EA4335"/>
              </a:solidFill>
            </a:ln>
          </c:spPr>
          <c:marker>
            <c:symbol val="none"/>
          </c:marker>
          <c:cat>
            <c:strRef>
              <c:f>'Week Overview'!$G$198:$G$221</c:f>
            </c:strRef>
          </c:cat>
          <c:val>
            <c:numRef>
              <c:f>'Week Overview'!$I$199:$I$221</c:f>
              <c:numCache/>
            </c:numRef>
          </c:val>
          <c:smooth val="0"/>
        </c:ser>
        <c:axId val="2102220538"/>
        <c:axId val="340581308"/>
      </c:lineChart>
      <c:catAx>
        <c:axId val="21022205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40581308"/>
      </c:catAx>
      <c:valAx>
        <c:axId val="3405813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2220538"/>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Friday</a:t>
            </a:r>
          </a:p>
        </c:rich>
      </c:tx>
      <c:overlay val="0"/>
    </c:title>
    <c:plotArea>
      <c:layout/>
      <c:barChart>
        <c:barDir val="col"/>
        <c:ser>
          <c:idx val="0"/>
          <c:order val="0"/>
          <c:tx>
            <c:v>Req</c:v>
          </c:tx>
          <c:spPr>
            <a:solidFill>
              <a:schemeClr val="accent1"/>
            </a:solidFill>
            <a:ln cmpd="sng">
              <a:solidFill>
                <a:srgbClr val="000000"/>
              </a:solidFill>
            </a:ln>
          </c:spPr>
          <c:cat>
            <c:strRef>
              <c:f>'Week Overview'!$G$225:$G$248</c:f>
            </c:strRef>
          </c:cat>
          <c:val>
            <c:numRef>
              <c:f>'Week Overview'!$H$226:$H$248</c:f>
              <c:numCache/>
            </c:numRef>
          </c:val>
        </c:ser>
        <c:axId val="1577143159"/>
        <c:axId val="1283550372"/>
      </c:barChart>
      <c:lineChart>
        <c:varyColors val="0"/>
        <c:ser>
          <c:idx val="1"/>
          <c:order val="1"/>
          <c:tx>
            <c:v>Open</c:v>
          </c:tx>
          <c:spPr>
            <a:ln cmpd="sng">
              <a:solidFill>
                <a:srgbClr val="EA4335"/>
              </a:solidFill>
            </a:ln>
          </c:spPr>
          <c:marker>
            <c:symbol val="none"/>
          </c:marker>
          <c:cat>
            <c:strRef>
              <c:f>'Week Overview'!$G$225:$G$248</c:f>
            </c:strRef>
          </c:cat>
          <c:val>
            <c:numRef>
              <c:f>'Week Overview'!$I$226:$I$248</c:f>
              <c:numCache/>
            </c:numRef>
          </c:val>
          <c:smooth val="0"/>
        </c:ser>
        <c:axId val="1577143159"/>
        <c:axId val="1283550372"/>
      </c:lineChart>
      <c:catAx>
        <c:axId val="15771431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83550372"/>
      </c:catAx>
      <c:valAx>
        <c:axId val="12835503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7143159"/>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Saturday</a:t>
            </a:r>
          </a:p>
        </c:rich>
      </c:tx>
      <c:overlay val="0"/>
    </c:title>
    <c:plotArea>
      <c:layout/>
      <c:barChart>
        <c:barDir val="col"/>
        <c:ser>
          <c:idx val="0"/>
          <c:order val="0"/>
          <c:tx>
            <c:strRef>
              <c:f>'Week Overview'!$H$251</c:f>
            </c:strRef>
          </c:tx>
          <c:spPr>
            <a:solidFill>
              <a:schemeClr val="accent1"/>
            </a:solidFill>
            <a:ln cmpd="sng">
              <a:solidFill>
                <a:srgbClr val="000000"/>
              </a:solidFill>
            </a:ln>
          </c:spPr>
          <c:cat>
            <c:strRef>
              <c:f>'Week Overview'!$G$252:$G$275</c:f>
            </c:strRef>
          </c:cat>
          <c:val>
            <c:numRef>
              <c:f>'Week Overview'!$H$252:$H$275</c:f>
              <c:numCache/>
            </c:numRef>
          </c:val>
        </c:ser>
        <c:axId val="569314075"/>
        <c:axId val="1122915046"/>
      </c:barChart>
      <c:lineChart>
        <c:varyColors val="0"/>
        <c:ser>
          <c:idx val="1"/>
          <c:order val="1"/>
          <c:tx>
            <c:strRef>
              <c:f>'Week Overview'!$I$251</c:f>
            </c:strRef>
          </c:tx>
          <c:spPr>
            <a:ln cmpd="sng">
              <a:solidFill>
                <a:srgbClr val="EA4335"/>
              </a:solidFill>
            </a:ln>
          </c:spPr>
          <c:marker>
            <c:symbol val="none"/>
          </c:marker>
          <c:cat>
            <c:strRef>
              <c:f>'Week Overview'!$G$252:$G$275</c:f>
            </c:strRef>
          </c:cat>
          <c:val>
            <c:numRef>
              <c:f>'Week Overview'!$I$252:$I$275</c:f>
              <c:numCache/>
            </c:numRef>
          </c:val>
          <c:smooth val="0"/>
        </c:ser>
        <c:axId val="569314075"/>
        <c:axId val="1122915046"/>
      </c:lineChart>
      <c:catAx>
        <c:axId val="5693140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22915046"/>
      </c:catAx>
      <c:valAx>
        <c:axId val="11229150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9314075"/>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Requirement</c:v>
          </c:tx>
          <c:spPr>
            <a:solidFill>
              <a:schemeClr val="accent1"/>
            </a:solidFill>
            <a:ln cmpd="sng">
              <a:solidFill>
                <a:srgbClr val="000000"/>
              </a:solidFill>
            </a:ln>
          </c:spPr>
          <c:cat>
            <c:strRef>
              <c:f>'Week Overview'!$G$90:$G$113</c:f>
            </c:strRef>
          </c:cat>
          <c:val>
            <c:numRef>
              <c:f>'Week Overview'!$N$90:$N$113</c:f>
              <c:numCache/>
            </c:numRef>
          </c:val>
        </c:ser>
        <c:axId val="1240816881"/>
        <c:axId val="1118281542"/>
      </c:barChart>
      <c:lineChart>
        <c:varyColors val="0"/>
        <c:ser>
          <c:idx val="1"/>
          <c:order val="1"/>
          <c:tx>
            <c:v>Open</c:v>
          </c:tx>
          <c:spPr>
            <a:ln cmpd="sng">
              <a:solidFill>
                <a:srgbClr val="EA4335"/>
              </a:solidFill>
            </a:ln>
          </c:spPr>
          <c:marker>
            <c:symbol val="none"/>
          </c:marker>
          <c:cat>
            <c:strRef>
              <c:f>'Week Overview'!$G$90:$G$113</c:f>
            </c:strRef>
          </c:cat>
          <c:val>
            <c:numRef>
              <c:f>'Week Overview'!$O$90:$O$113</c:f>
              <c:numCache/>
            </c:numRef>
          </c:val>
          <c:smooth val="0"/>
        </c:ser>
        <c:axId val="1240816881"/>
        <c:axId val="1118281542"/>
      </c:lineChart>
      <c:catAx>
        <c:axId val="12408168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18281542"/>
      </c:catAx>
      <c:valAx>
        <c:axId val="11182815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0816881"/>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Trend</a:t>
            </a:r>
          </a:p>
        </c:rich>
      </c:tx>
      <c:overlay val="0"/>
    </c:title>
    <c:plotArea>
      <c:layout/>
      <c:barChart>
        <c:barDir val="col"/>
        <c:ser>
          <c:idx val="0"/>
          <c:order val="0"/>
          <c:cat>
            <c:strRef>
              <c:f>SundayBin!$AI$3:$AI$23</c:f>
            </c:strRef>
          </c:cat>
          <c:val>
            <c:numRef>
              <c:f>SundayBin!$AM$3:$AM$23</c:f>
              <c:numCache/>
            </c:numRef>
          </c:val>
        </c:ser>
        <c:ser>
          <c:idx val="1"/>
          <c:order val="1"/>
          <c:cat>
            <c:strRef>
              <c:f>SundayBin!$AI$3:$AI$23</c:f>
            </c:strRef>
          </c:cat>
          <c:val>
            <c:numRef>
              <c:f>SundayBin!$AL$3:$AL$23</c:f>
              <c:numCache/>
            </c:numRef>
          </c:val>
        </c:ser>
        <c:axId val="931215693"/>
        <c:axId val="1679913735"/>
      </c:barChart>
      <c:catAx>
        <c:axId val="9312156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79913735"/>
      </c:catAx>
      <c:valAx>
        <c:axId val="1679913735"/>
        <c:scaling>
          <c:orientation val="minMax"/>
        </c:scaling>
        <c:delete val="0"/>
        <c:axPos val="l"/>
        <c:tickLblPos val="nextTo"/>
        <c:spPr>
          <a:ln>
            <a:noFill/>
          </a:ln>
        </c:spPr>
        <c:crossAx val="931215693"/>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Trend</a:t>
            </a:r>
          </a:p>
        </c:rich>
      </c:tx>
      <c:overlay val="0"/>
    </c:title>
    <c:plotArea>
      <c:layout/>
      <c:barChart>
        <c:barDir val="col"/>
        <c:ser>
          <c:idx val="0"/>
          <c:order val="0"/>
          <c:cat>
            <c:strRef>
              <c:f>MondayBin!$AI$3:$AI$23</c:f>
            </c:strRef>
          </c:cat>
          <c:val>
            <c:numRef>
              <c:f>MondayBin!$AM$3:$AM$23</c:f>
              <c:numCache/>
            </c:numRef>
          </c:val>
        </c:ser>
        <c:ser>
          <c:idx val="1"/>
          <c:order val="1"/>
          <c:cat>
            <c:strRef>
              <c:f>MondayBin!$AI$3:$AI$23</c:f>
            </c:strRef>
          </c:cat>
          <c:val>
            <c:numRef>
              <c:f>MondayBin!$AL$3:$AL$23</c:f>
              <c:numCache/>
            </c:numRef>
          </c:val>
        </c:ser>
        <c:axId val="824126389"/>
        <c:axId val="358607108"/>
      </c:barChart>
      <c:catAx>
        <c:axId val="8241263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58607108"/>
      </c:catAx>
      <c:valAx>
        <c:axId val="358607108"/>
        <c:scaling>
          <c:orientation val="minMax"/>
        </c:scaling>
        <c:delete val="0"/>
        <c:axPos val="l"/>
        <c:tickLblPos val="nextTo"/>
        <c:spPr>
          <a:ln>
            <a:noFill/>
          </a:ln>
        </c:spPr>
        <c:crossAx val="824126389"/>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Trend</a:t>
            </a:r>
          </a:p>
        </c:rich>
      </c:tx>
      <c:overlay val="0"/>
    </c:title>
    <c:plotArea>
      <c:layout/>
      <c:barChart>
        <c:barDir val="col"/>
        <c:ser>
          <c:idx val="0"/>
          <c:order val="0"/>
          <c:cat>
            <c:strRef>
              <c:f>TuesdayBin!$AI$3:$AI$23</c:f>
            </c:strRef>
          </c:cat>
          <c:val>
            <c:numRef>
              <c:f>TuesdayBin!$AM$3:$AM$23</c:f>
              <c:numCache/>
            </c:numRef>
          </c:val>
        </c:ser>
        <c:ser>
          <c:idx val="1"/>
          <c:order val="1"/>
          <c:cat>
            <c:strRef>
              <c:f>TuesdayBin!$AI$3:$AI$23</c:f>
            </c:strRef>
          </c:cat>
          <c:val>
            <c:numRef>
              <c:f>TuesdayBin!$AL$3:$AL$23</c:f>
              <c:numCache/>
            </c:numRef>
          </c:val>
        </c:ser>
        <c:axId val="1728803171"/>
        <c:axId val="1160123120"/>
      </c:barChart>
      <c:catAx>
        <c:axId val="17288031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60123120"/>
      </c:catAx>
      <c:valAx>
        <c:axId val="1160123120"/>
        <c:scaling>
          <c:orientation val="minMax"/>
        </c:scaling>
        <c:delete val="0"/>
        <c:axPos val="l"/>
        <c:tickLblPos val="nextTo"/>
        <c:spPr>
          <a:ln>
            <a:noFill/>
          </a:ln>
        </c:spPr>
        <c:crossAx val="1728803171"/>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Trend</a:t>
            </a:r>
          </a:p>
        </c:rich>
      </c:tx>
      <c:overlay val="0"/>
    </c:title>
    <c:plotArea>
      <c:layout/>
      <c:barChart>
        <c:barDir val="col"/>
        <c:ser>
          <c:idx val="0"/>
          <c:order val="0"/>
          <c:tx>
            <c:strRef>
              <c:f>WednesdayBin!$AM$3</c:f>
            </c:strRef>
          </c:tx>
          <c:cat>
            <c:strRef>
              <c:f>WednesdayBin!$AI$4:$AI$23</c:f>
            </c:strRef>
          </c:cat>
          <c:val>
            <c:numRef>
              <c:f>WednesdayBin!$AM$4:$AM$23</c:f>
              <c:numCache/>
            </c:numRef>
          </c:val>
        </c:ser>
        <c:ser>
          <c:idx val="1"/>
          <c:order val="1"/>
          <c:tx>
            <c:strRef>
              <c:f>WednesdayBin!$AL$3</c:f>
            </c:strRef>
          </c:tx>
          <c:cat>
            <c:strRef>
              <c:f>WednesdayBin!$AI$4:$AI$23</c:f>
            </c:strRef>
          </c:cat>
          <c:val>
            <c:numRef>
              <c:f>WednesdayBin!$AL$4:$AL$23</c:f>
              <c:numCache/>
            </c:numRef>
          </c:val>
        </c:ser>
        <c:axId val="405579086"/>
        <c:axId val="229090737"/>
      </c:barChart>
      <c:catAx>
        <c:axId val="4055790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29090737"/>
      </c:catAx>
      <c:valAx>
        <c:axId val="229090737"/>
        <c:scaling>
          <c:orientation val="minMax"/>
        </c:scaling>
        <c:delete val="0"/>
        <c:axPos val="l"/>
        <c:tickLblPos val="nextTo"/>
        <c:spPr>
          <a:ln>
            <a:noFill/>
          </a:ln>
        </c:spPr>
        <c:crossAx val="405579086"/>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Trend</a:t>
            </a:r>
          </a:p>
        </c:rich>
      </c:tx>
      <c:overlay val="0"/>
    </c:title>
    <c:plotArea>
      <c:layout/>
      <c:barChart>
        <c:barDir val="col"/>
        <c:ser>
          <c:idx val="0"/>
          <c:order val="0"/>
          <c:tx>
            <c:strRef>
              <c:f>ThursdayBin!$AM$3</c:f>
            </c:strRef>
          </c:tx>
          <c:cat>
            <c:strRef>
              <c:f>ThursdayBin!$AI$4:$AI$23</c:f>
            </c:strRef>
          </c:cat>
          <c:val>
            <c:numRef>
              <c:f>ThursdayBin!$AM$4:$AM$23</c:f>
              <c:numCache/>
            </c:numRef>
          </c:val>
        </c:ser>
        <c:ser>
          <c:idx val="1"/>
          <c:order val="1"/>
          <c:tx>
            <c:strRef>
              <c:f>ThursdayBin!$AL$3</c:f>
            </c:strRef>
          </c:tx>
          <c:cat>
            <c:strRef>
              <c:f>ThursdayBin!$AI$4:$AI$23</c:f>
            </c:strRef>
          </c:cat>
          <c:val>
            <c:numRef>
              <c:f>ThursdayBin!$AL$4:$AL$23</c:f>
              <c:numCache/>
            </c:numRef>
          </c:val>
        </c:ser>
        <c:axId val="1379871505"/>
        <c:axId val="100969513"/>
      </c:barChart>
      <c:catAx>
        <c:axId val="13798715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0969513"/>
      </c:catAx>
      <c:valAx>
        <c:axId val="100969513"/>
        <c:scaling>
          <c:orientation val="minMax"/>
        </c:scaling>
        <c:delete val="0"/>
        <c:axPos val="l"/>
        <c:tickLblPos val="nextTo"/>
        <c:spPr>
          <a:ln>
            <a:noFill/>
          </a:ln>
        </c:spPr>
        <c:crossAx val="1379871505"/>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Trend</a:t>
            </a:r>
          </a:p>
        </c:rich>
      </c:tx>
      <c:overlay val="0"/>
    </c:title>
    <c:plotArea>
      <c:layout/>
      <c:barChart>
        <c:barDir val="col"/>
        <c:ser>
          <c:idx val="0"/>
          <c:order val="0"/>
          <c:tx>
            <c:strRef>
              <c:f>FridayBin!$AM$3</c:f>
            </c:strRef>
          </c:tx>
          <c:cat>
            <c:strRef>
              <c:f>FridayBin!$AI$4:$AI$23</c:f>
            </c:strRef>
          </c:cat>
          <c:val>
            <c:numRef>
              <c:f>FridayBin!$AM$4:$AM$23</c:f>
              <c:numCache/>
            </c:numRef>
          </c:val>
        </c:ser>
        <c:ser>
          <c:idx val="1"/>
          <c:order val="1"/>
          <c:tx>
            <c:strRef>
              <c:f>FridayBin!$AL$3</c:f>
            </c:strRef>
          </c:tx>
          <c:cat>
            <c:strRef>
              <c:f>FridayBin!$AI$4:$AI$23</c:f>
            </c:strRef>
          </c:cat>
          <c:val>
            <c:numRef>
              <c:f>FridayBin!$AL$4:$AL$23</c:f>
              <c:numCache/>
            </c:numRef>
          </c:val>
        </c:ser>
        <c:axId val="1627893202"/>
        <c:axId val="929942850"/>
      </c:barChart>
      <c:catAx>
        <c:axId val="16278932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29942850"/>
      </c:catAx>
      <c:valAx>
        <c:axId val="929942850"/>
        <c:scaling>
          <c:orientation val="minMax"/>
        </c:scaling>
        <c:delete val="0"/>
        <c:axPos val="l"/>
        <c:tickLblPos val="nextTo"/>
        <c:spPr>
          <a:ln>
            <a:noFill/>
          </a:ln>
        </c:spPr>
        <c:crossAx val="1627893202"/>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Trend</a:t>
            </a:r>
          </a:p>
        </c:rich>
      </c:tx>
      <c:overlay val="0"/>
    </c:title>
    <c:plotArea>
      <c:layout/>
      <c:barChart>
        <c:barDir val="col"/>
        <c:ser>
          <c:idx val="0"/>
          <c:order val="0"/>
          <c:tx>
            <c:strRef>
              <c:f>SaturdayBin!$AM$3</c:f>
            </c:strRef>
          </c:tx>
          <c:cat>
            <c:strRef>
              <c:f>SaturdayBin!$AI$4:$AI$23</c:f>
            </c:strRef>
          </c:cat>
          <c:val>
            <c:numRef>
              <c:f>SaturdayBin!$AM$4:$AM$23</c:f>
              <c:numCache/>
            </c:numRef>
          </c:val>
        </c:ser>
        <c:ser>
          <c:idx val="1"/>
          <c:order val="1"/>
          <c:tx>
            <c:strRef>
              <c:f>SaturdayBin!$AL$3</c:f>
            </c:strRef>
          </c:tx>
          <c:cat>
            <c:strRef>
              <c:f>SaturdayBin!$AI$4:$AI$23</c:f>
            </c:strRef>
          </c:cat>
          <c:val>
            <c:numRef>
              <c:f>SaturdayBin!$AL$4:$AL$23</c:f>
              <c:numCache/>
            </c:numRef>
          </c:val>
        </c:ser>
        <c:axId val="1176638142"/>
        <c:axId val="26604695"/>
      </c:barChart>
      <c:catAx>
        <c:axId val="11766381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6604695"/>
      </c:catAx>
      <c:valAx>
        <c:axId val="26604695"/>
        <c:scaling>
          <c:orientation val="minMax"/>
        </c:scaling>
        <c:delete val="0"/>
        <c:axPos val="l"/>
        <c:tickLblPos val="nextTo"/>
        <c:spPr>
          <a:ln>
            <a:noFill/>
          </a:ln>
        </c:spPr>
        <c:crossAx val="1176638142"/>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cat>
            <c:strRef>
              <c:f>'Week Overview'!$G$50:$G$58</c:f>
            </c:strRef>
          </c:cat>
          <c:val>
            <c:numRef>
              <c:f>'Week Overview'!$H$50:$H$58</c:f>
              <c:numCache/>
            </c:numRef>
          </c:val>
        </c:ser>
        <c:ser>
          <c:idx val="1"/>
          <c:order val="1"/>
          <c:cat>
            <c:strRef>
              <c:f>'Week Overview'!$G$50:$G$58</c:f>
            </c:strRef>
          </c:cat>
          <c:val>
            <c:numRef>
              <c:f>'Week Overview'!$I$50:$I$58</c:f>
              <c:numCache/>
            </c:numRef>
          </c:val>
        </c:ser>
        <c:ser>
          <c:idx val="2"/>
          <c:order val="2"/>
          <c:cat>
            <c:strRef>
              <c:f>'Week Overview'!$G$50:$G$58</c:f>
            </c:strRef>
          </c:cat>
          <c:val>
            <c:numRef>
              <c:f>'Week Overview'!$K$50:$K$58</c:f>
              <c:numCache/>
            </c:numRef>
          </c:val>
        </c:ser>
        <c:ser>
          <c:idx val="3"/>
          <c:order val="3"/>
          <c:cat>
            <c:strRef>
              <c:f>'Week Overview'!$G$50:$G$58</c:f>
            </c:strRef>
          </c:cat>
          <c:val>
            <c:numRef>
              <c:f>'Week Overview'!$L$50:$L$58</c:f>
              <c:numCache/>
            </c:numRef>
          </c:val>
        </c:ser>
        <c:axId val="662456264"/>
        <c:axId val="1022678094"/>
      </c:barChart>
      <c:catAx>
        <c:axId val="6624562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22678094"/>
      </c:catAx>
      <c:valAx>
        <c:axId val="1022678094"/>
        <c:scaling>
          <c:orientation val="minMax"/>
        </c:scaling>
        <c:delete val="0"/>
        <c:axPos val="l"/>
        <c:tickLblPos val="nextTo"/>
        <c:spPr>
          <a:ln>
            <a:noFill/>
          </a:ln>
        </c:spPr>
        <c:crossAx val="662456264"/>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LifeSafety LAWs</c:v>
          </c:tx>
          <c:spPr>
            <a:solidFill>
              <a:srgbClr val="CC0000"/>
            </a:solidFill>
            <a:ln cmpd="sng">
              <a:solidFill>
                <a:srgbClr val="FF0000">
                  <a:alpha val="100000"/>
                </a:srgbClr>
              </a:solidFill>
            </a:ln>
          </c:spPr>
          <c:cat>
            <c:strRef>
              <c:f>SundayBin!$AC$3:$AC$23</c:f>
            </c:strRef>
          </c:cat>
          <c:val>
            <c:numRef>
              <c:f>SundayBin!$AN$3:$AN$23</c:f>
              <c:numCache/>
            </c:numRef>
          </c:val>
        </c:ser>
        <c:ser>
          <c:idx val="1"/>
          <c:order val="1"/>
          <c:tx>
            <c:v>Burglary LAWs</c:v>
          </c:tx>
          <c:spPr>
            <a:solidFill>
              <a:srgbClr val="4A86E8"/>
            </a:solidFill>
            <a:ln cmpd="sng">
              <a:solidFill>
                <a:srgbClr val="4A86E8">
                  <a:alpha val="100000"/>
                </a:srgbClr>
              </a:solidFill>
            </a:ln>
          </c:spPr>
          <c:cat>
            <c:strRef>
              <c:f>SundayBin!$AC$3:$AC$23</c:f>
            </c:strRef>
          </c:cat>
          <c:val>
            <c:numRef>
              <c:f>SundayBin!$AO$3:$AO$23</c:f>
              <c:numCache/>
            </c:numRef>
          </c:val>
        </c:ser>
        <c:overlap val="100"/>
        <c:axId val="705909342"/>
        <c:axId val="1488338791"/>
      </c:barChart>
      <c:catAx>
        <c:axId val="7059093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88338791"/>
      </c:catAx>
      <c:valAx>
        <c:axId val="1488338791"/>
        <c:scaling>
          <c:orientation val="minMax"/>
          <c:max val="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5909342"/>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LifeSafety LAWS</c:v>
          </c:tx>
          <c:spPr>
            <a:solidFill>
              <a:srgbClr val="CC0000"/>
            </a:solidFill>
            <a:ln cmpd="sng">
              <a:solidFill>
                <a:srgbClr val="CC0000">
                  <a:alpha val="100000"/>
                </a:srgbClr>
              </a:solidFill>
            </a:ln>
          </c:spPr>
          <c:cat>
            <c:strRef>
              <c:f>MondayBin!$AC$3:$AC$23</c:f>
            </c:strRef>
          </c:cat>
          <c:val>
            <c:numRef>
              <c:f>MondayBin!$AN$3:$AN$23</c:f>
              <c:numCache/>
            </c:numRef>
          </c:val>
        </c:ser>
        <c:ser>
          <c:idx val="1"/>
          <c:order val="1"/>
          <c:tx>
            <c:v>Burglary LAWs</c:v>
          </c:tx>
          <c:spPr>
            <a:solidFill>
              <a:srgbClr val="4A86E8"/>
            </a:solidFill>
            <a:ln cmpd="sng">
              <a:solidFill>
                <a:srgbClr val="4A86E8">
                  <a:alpha val="100000"/>
                </a:srgbClr>
              </a:solidFill>
            </a:ln>
          </c:spPr>
          <c:cat>
            <c:strRef>
              <c:f>MondayBin!$AC$3:$AC$23</c:f>
            </c:strRef>
          </c:cat>
          <c:val>
            <c:numRef>
              <c:f>MondayBin!$AO$3:$AO$23</c:f>
              <c:numCache/>
            </c:numRef>
          </c:val>
        </c:ser>
        <c:overlap val="100"/>
        <c:axId val="162141134"/>
        <c:axId val="346022761"/>
      </c:barChart>
      <c:catAx>
        <c:axId val="1621411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46022761"/>
      </c:catAx>
      <c:valAx>
        <c:axId val="346022761"/>
        <c:scaling>
          <c:orientation val="minMax"/>
          <c:max val="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141134"/>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LifeSafety LAWs</c:v>
          </c:tx>
          <c:spPr>
            <a:solidFill>
              <a:srgbClr val="FF0000"/>
            </a:solidFill>
            <a:ln cmpd="sng">
              <a:solidFill>
                <a:srgbClr val="FF0000">
                  <a:alpha val="100000"/>
                </a:srgbClr>
              </a:solidFill>
            </a:ln>
          </c:spPr>
          <c:cat>
            <c:strRef>
              <c:f>TuesdayBin!$AC$3:$AC$23</c:f>
            </c:strRef>
          </c:cat>
          <c:val>
            <c:numRef>
              <c:f>TuesdayBin!$AN$3:$AN$23</c:f>
              <c:numCache/>
            </c:numRef>
          </c:val>
        </c:ser>
        <c:ser>
          <c:idx val="1"/>
          <c:order val="1"/>
          <c:tx>
            <c:v>Burglary LAWs</c:v>
          </c:tx>
          <c:spPr>
            <a:solidFill>
              <a:srgbClr val="4A86E8"/>
            </a:solidFill>
            <a:ln cmpd="sng">
              <a:solidFill>
                <a:srgbClr val="4A86E8">
                  <a:alpha val="100000"/>
                </a:srgbClr>
              </a:solidFill>
            </a:ln>
          </c:spPr>
          <c:cat>
            <c:strRef>
              <c:f>TuesdayBin!$AC$3:$AC$23</c:f>
            </c:strRef>
          </c:cat>
          <c:val>
            <c:numRef>
              <c:f>TuesdayBin!$AO$3:$AO$23</c:f>
              <c:numCache/>
            </c:numRef>
          </c:val>
        </c:ser>
        <c:overlap val="100"/>
        <c:axId val="25948283"/>
        <c:axId val="1300807624"/>
      </c:barChart>
      <c:catAx>
        <c:axId val="259482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00807624"/>
      </c:catAx>
      <c:valAx>
        <c:axId val="1300807624"/>
        <c:scaling>
          <c:orientation val="minMax"/>
          <c:max val="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5948283"/>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LifeSafety LAWs</c:v>
          </c:tx>
          <c:spPr>
            <a:solidFill>
              <a:srgbClr val="FF0000"/>
            </a:solidFill>
            <a:ln cmpd="sng">
              <a:solidFill>
                <a:srgbClr val="FF0000">
                  <a:alpha val="100000"/>
                </a:srgbClr>
              </a:solidFill>
            </a:ln>
          </c:spPr>
          <c:cat>
            <c:strRef>
              <c:f>WednesdayBin!$AC$3:$AC$23</c:f>
            </c:strRef>
          </c:cat>
          <c:val>
            <c:numRef>
              <c:f>WednesdayBin!$AN$3:$AN$23</c:f>
              <c:numCache/>
            </c:numRef>
          </c:val>
        </c:ser>
        <c:ser>
          <c:idx val="1"/>
          <c:order val="1"/>
          <c:tx>
            <c:v>Burglary LAWs</c:v>
          </c:tx>
          <c:spPr>
            <a:solidFill>
              <a:srgbClr val="4A86E8"/>
            </a:solidFill>
            <a:ln cmpd="sng">
              <a:solidFill>
                <a:srgbClr val="4A86E8">
                  <a:alpha val="100000"/>
                </a:srgbClr>
              </a:solidFill>
            </a:ln>
          </c:spPr>
          <c:cat>
            <c:strRef>
              <c:f>WednesdayBin!$AC$3:$AC$23</c:f>
            </c:strRef>
          </c:cat>
          <c:val>
            <c:numRef>
              <c:f>WednesdayBin!$AO$3:$AO$23</c:f>
              <c:numCache/>
            </c:numRef>
          </c:val>
        </c:ser>
        <c:overlap val="100"/>
        <c:axId val="1397545237"/>
        <c:axId val="464587388"/>
      </c:barChart>
      <c:catAx>
        <c:axId val="13975452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64587388"/>
      </c:catAx>
      <c:valAx>
        <c:axId val="464587388"/>
        <c:scaling>
          <c:orientation val="minMax"/>
          <c:max val="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7545237"/>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LifeSafety LAWs</c:v>
          </c:tx>
          <c:spPr>
            <a:solidFill>
              <a:srgbClr val="FF0000"/>
            </a:solidFill>
            <a:ln cmpd="sng">
              <a:solidFill>
                <a:srgbClr val="FF0000">
                  <a:alpha val="100000"/>
                </a:srgbClr>
              </a:solidFill>
            </a:ln>
          </c:spPr>
          <c:cat>
            <c:strRef>
              <c:f>ThursdayBin!$AC$3:$AC$23</c:f>
            </c:strRef>
          </c:cat>
          <c:val>
            <c:numRef>
              <c:f>ThursdayBin!$AN$3:$AN$23</c:f>
              <c:numCache/>
            </c:numRef>
          </c:val>
        </c:ser>
        <c:ser>
          <c:idx val="1"/>
          <c:order val="1"/>
          <c:tx>
            <c:v>Outbound LAWs</c:v>
          </c:tx>
          <c:spPr>
            <a:solidFill>
              <a:srgbClr val="4A86E8"/>
            </a:solidFill>
            <a:ln cmpd="sng">
              <a:solidFill>
                <a:srgbClr val="4A86E8">
                  <a:alpha val="100000"/>
                </a:srgbClr>
              </a:solidFill>
            </a:ln>
          </c:spPr>
          <c:cat>
            <c:strRef>
              <c:f>ThursdayBin!$AC$3:$AC$23</c:f>
            </c:strRef>
          </c:cat>
          <c:val>
            <c:numRef>
              <c:f>ThursdayBin!$AO$3:$AO$23</c:f>
              <c:numCache/>
            </c:numRef>
          </c:val>
        </c:ser>
        <c:overlap val="100"/>
        <c:axId val="58268220"/>
        <c:axId val="606821094"/>
      </c:barChart>
      <c:catAx>
        <c:axId val="582682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06821094"/>
      </c:catAx>
      <c:valAx>
        <c:axId val="606821094"/>
        <c:scaling>
          <c:orientation val="minMax"/>
          <c:max val="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268220"/>
      </c:valAx>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LifeSafety LAWs</c:v>
          </c:tx>
          <c:spPr>
            <a:solidFill>
              <a:srgbClr val="FF0000"/>
            </a:solidFill>
            <a:ln cmpd="sng">
              <a:solidFill>
                <a:srgbClr val="FF0000">
                  <a:alpha val="100000"/>
                </a:srgbClr>
              </a:solidFill>
            </a:ln>
          </c:spPr>
          <c:cat>
            <c:strRef>
              <c:f>FridayBin!$AC$3:$AC$23</c:f>
            </c:strRef>
          </c:cat>
          <c:val>
            <c:numRef>
              <c:f>FridayBin!$AN$3:$AN$23</c:f>
              <c:numCache/>
            </c:numRef>
          </c:val>
        </c:ser>
        <c:ser>
          <c:idx val="1"/>
          <c:order val="1"/>
          <c:tx>
            <c:v>Burglary LAWs</c:v>
          </c:tx>
          <c:spPr>
            <a:solidFill>
              <a:srgbClr val="4A86E8"/>
            </a:solidFill>
            <a:ln cmpd="sng">
              <a:solidFill>
                <a:srgbClr val="4A86E8">
                  <a:alpha val="100000"/>
                </a:srgbClr>
              </a:solidFill>
            </a:ln>
          </c:spPr>
          <c:cat>
            <c:strRef>
              <c:f>FridayBin!$AC$3:$AC$23</c:f>
            </c:strRef>
          </c:cat>
          <c:val>
            <c:numRef>
              <c:f>FridayBin!$AO$3:$AO$23</c:f>
              <c:numCache/>
            </c:numRef>
          </c:val>
        </c:ser>
        <c:overlap val="100"/>
        <c:axId val="1271676494"/>
        <c:axId val="626578286"/>
      </c:barChart>
      <c:catAx>
        <c:axId val="12716764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26578286"/>
      </c:catAx>
      <c:valAx>
        <c:axId val="626578286"/>
        <c:scaling>
          <c:orientation val="minMax"/>
          <c:max val="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71676494"/>
      </c:valAx>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LifeSafety LAWs</c:v>
          </c:tx>
          <c:spPr>
            <a:solidFill>
              <a:srgbClr val="FF0000"/>
            </a:solidFill>
            <a:ln cmpd="sng">
              <a:solidFill>
                <a:srgbClr val="FF0000">
                  <a:alpha val="100000"/>
                </a:srgbClr>
              </a:solidFill>
            </a:ln>
          </c:spPr>
          <c:cat>
            <c:strRef>
              <c:f>SaturdayBin!$AC$3:$AC$23</c:f>
            </c:strRef>
          </c:cat>
          <c:val>
            <c:numRef>
              <c:f>SaturdayBin!$AN$3:$AN$23</c:f>
              <c:numCache/>
            </c:numRef>
          </c:val>
        </c:ser>
        <c:ser>
          <c:idx val="1"/>
          <c:order val="1"/>
          <c:tx>
            <c:v>Burglary LAWs</c:v>
          </c:tx>
          <c:spPr>
            <a:solidFill>
              <a:srgbClr val="4A86E8"/>
            </a:solidFill>
            <a:ln cmpd="sng">
              <a:solidFill>
                <a:srgbClr val="4A86E8">
                  <a:alpha val="100000"/>
                </a:srgbClr>
              </a:solidFill>
            </a:ln>
          </c:spPr>
          <c:cat>
            <c:strRef>
              <c:f>SaturdayBin!$AC$3:$AC$23</c:f>
            </c:strRef>
          </c:cat>
          <c:val>
            <c:numRef>
              <c:f>SaturdayBin!$AO$3:$AO$23</c:f>
              <c:numCache/>
            </c:numRef>
          </c:val>
        </c:ser>
        <c:overlap val="100"/>
        <c:axId val="1765231575"/>
        <c:axId val="1206985940"/>
      </c:barChart>
      <c:catAx>
        <c:axId val="17652315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06985940"/>
      </c:catAx>
      <c:valAx>
        <c:axId val="1206985940"/>
        <c:scaling>
          <c:orientation val="minMax"/>
          <c:max val="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65231575"/>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Sunday </c:v>
          </c:tx>
          <c:spPr>
            <a:ln cmpd="sng">
              <a:solidFill>
                <a:srgbClr val="4285F4"/>
              </a:solidFill>
              <a:prstDash val="solid"/>
            </a:ln>
          </c:spPr>
          <c:marker>
            <c:symbol val="none"/>
          </c:marker>
          <c:cat>
            <c:strRef>
              <c:f>SundayBin!$AC$3:$AC$23</c:f>
            </c:strRef>
          </c:cat>
          <c:val>
            <c:numRef>
              <c:f>SundayBin!$AN$3:$AN$23</c:f>
              <c:numCache/>
            </c:numRef>
          </c:val>
          <c:smooth val="0"/>
        </c:ser>
        <c:ser>
          <c:idx val="1"/>
          <c:order val="1"/>
          <c:tx>
            <c:v>Monday</c:v>
          </c:tx>
          <c:spPr>
            <a:ln cmpd="sng">
              <a:solidFill>
                <a:srgbClr val="EA4335"/>
              </a:solidFill>
              <a:prstDash val="solid"/>
            </a:ln>
          </c:spPr>
          <c:marker>
            <c:symbol val="none"/>
          </c:marker>
          <c:cat>
            <c:strRef>
              <c:f>SundayBin!$AC$3:$AC$23</c:f>
            </c:strRef>
          </c:cat>
          <c:val>
            <c:numRef>
              <c:f>MondayBin!$AN$3:$AN$23</c:f>
              <c:numCache/>
            </c:numRef>
          </c:val>
          <c:smooth val="0"/>
        </c:ser>
        <c:ser>
          <c:idx val="2"/>
          <c:order val="2"/>
          <c:tx>
            <c:v>Tuesday</c:v>
          </c:tx>
          <c:spPr>
            <a:ln cmpd="sng">
              <a:solidFill>
                <a:srgbClr val="FBBC04"/>
              </a:solidFill>
              <a:prstDash val="solid"/>
            </a:ln>
          </c:spPr>
          <c:marker>
            <c:symbol val="none"/>
          </c:marker>
          <c:cat>
            <c:strRef>
              <c:f>SundayBin!$AC$3:$AC$23</c:f>
            </c:strRef>
          </c:cat>
          <c:val>
            <c:numRef>
              <c:f>TuesdayBin!$AN$3:$AN$23</c:f>
              <c:numCache/>
            </c:numRef>
          </c:val>
          <c:smooth val="0"/>
        </c:ser>
        <c:ser>
          <c:idx val="3"/>
          <c:order val="3"/>
          <c:tx>
            <c:v>Wednesday</c:v>
          </c:tx>
          <c:spPr>
            <a:ln cmpd="sng">
              <a:solidFill>
                <a:srgbClr val="34A853"/>
              </a:solidFill>
              <a:prstDash val="solid"/>
            </a:ln>
          </c:spPr>
          <c:marker>
            <c:symbol val="none"/>
          </c:marker>
          <c:cat>
            <c:strRef>
              <c:f>SundayBin!$AC$3:$AC$23</c:f>
            </c:strRef>
          </c:cat>
          <c:val>
            <c:numRef>
              <c:f>WednesdayBin!$AN$3:$AN$23</c:f>
              <c:numCache/>
            </c:numRef>
          </c:val>
          <c:smooth val="0"/>
        </c:ser>
        <c:ser>
          <c:idx val="4"/>
          <c:order val="4"/>
          <c:tx>
            <c:v>Thursday</c:v>
          </c:tx>
          <c:spPr>
            <a:ln cmpd="sng">
              <a:solidFill>
                <a:srgbClr val="FF6D01"/>
              </a:solidFill>
              <a:prstDash val="solid"/>
            </a:ln>
          </c:spPr>
          <c:marker>
            <c:symbol val="none"/>
          </c:marker>
          <c:cat>
            <c:strRef>
              <c:f>SundayBin!$AC$3:$AC$23</c:f>
            </c:strRef>
          </c:cat>
          <c:val>
            <c:numRef>
              <c:f>ThursdayBin!$AN$3:$AN$23</c:f>
              <c:numCache/>
            </c:numRef>
          </c:val>
          <c:smooth val="0"/>
        </c:ser>
        <c:ser>
          <c:idx val="5"/>
          <c:order val="5"/>
          <c:tx>
            <c:v>Friday</c:v>
          </c:tx>
          <c:spPr>
            <a:ln cmpd="sng">
              <a:solidFill>
                <a:srgbClr val="46BDC6"/>
              </a:solidFill>
              <a:prstDash val="solid"/>
            </a:ln>
          </c:spPr>
          <c:marker>
            <c:symbol val="none"/>
          </c:marker>
          <c:cat>
            <c:strRef>
              <c:f>SundayBin!$AC$3:$AC$23</c:f>
            </c:strRef>
          </c:cat>
          <c:val>
            <c:numRef>
              <c:f>FridayBin!$AN$3:$AN$23</c:f>
              <c:numCache/>
            </c:numRef>
          </c:val>
          <c:smooth val="0"/>
        </c:ser>
        <c:ser>
          <c:idx val="6"/>
          <c:order val="6"/>
          <c:tx>
            <c:v>Saturday</c:v>
          </c:tx>
          <c:spPr>
            <a:ln cmpd="sng">
              <a:solidFill>
                <a:srgbClr val="7BAAF7"/>
              </a:solidFill>
            </a:ln>
          </c:spPr>
          <c:marker>
            <c:symbol val="none"/>
          </c:marker>
          <c:cat>
            <c:strRef>
              <c:f>SundayBin!$AC$3:$AC$23</c:f>
            </c:strRef>
          </c:cat>
          <c:val>
            <c:numRef>
              <c:f>SaturdayBin!$AN$3:$AN$23</c:f>
              <c:numCache/>
            </c:numRef>
          </c:val>
          <c:smooth val="0"/>
        </c:ser>
        <c:axId val="1133396707"/>
        <c:axId val="1695470095"/>
      </c:lineChart>
      <c:catAx>
        <c:axId val="11333967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95470095"/>
      </c:catAx>
      <c:valAx>
        <c:axId val="1695470095"/>
        <c:scaling>
          <c:orientation val="minMax"/>
          <c:max val="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33396707"/>
      </c:valAx>
    </c:plotArea>
    <c:legend>
      <c:legendPos val="r"/>
      <c:overlay val="0"/>
      <c:txPr>
        <a:bodyPr/>
        <a:lstStyle/>
        <a:p>
          <a:pPr lvl="0">
            <a:defRPr b="0">
              <a:solidFill>
                <a:srgbClr val="1A1A1A"/>
              </a:solidFill>
              <a:latin typeface="+mn-lt"/>
            </a:defRPr>
          </a:pPr>
        </a:p>
      </c:txPr>
    </c:legend>
    <c:plotVisOnly val="1"/>
  </c:chart>
  <c:spPr>
    <a:solidFill>
      <a:srgbClr val="666666"/>
    </a:solidFill>
  </c:spPr>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Sunday</c:v>
          </c:tx>
          <c:spPr>
            <a:ln cmpd="sng">
              <a:solidFill>
                <a:srgbClr val="4285F4"/>
              </a:solidFill>
            </a:ln>
          </c:spPr>
          <c:marker>
            <c:symbol val="none"/>
          </c:marker>
          <c:cat>
            <c:strRef>
              <c:f>SundayBin!$AC$3:$AC$23</c:f>
            </c:strRef>
          </c:cat>
          <c:val>
            <c:numRef>
              <c:f>SundayBin!$AO$3:$AO$23</c:f>
              <c:numCache/>
            </c:numRef>
          </c:val>
          <c:smooth val="0"/>
        </c:ser>
        <c:ser>
          <c:idx val="1"/>
          <c:order val="1"/>
          <c:tx>
            <c:v>Monday</c:v>
          </c:tx>
          <c:spPr>
            <a:ln cmpd="sng">
              <a:solidFill>
                <a:srgbClr val="EA4335"/>
              </a:solidFill>
            </a:ln>
          </c:spPr>
          <c:marker>
            <c:symbol val="none"/>
          </c:marker>
          <c:cat>
            <c:strRef>
              <c:f>SundayBin!$AC$3:$AC$23</c:f>
            </c:strRef>
          </c:cat>
          <c:val>
            <c:numRef>
              <c:f>MondayBin!$AO$3:$AO$23</c:f>
              <c:numCache/>
            </c:numRef>
          </c:val>
          <c:smooth val="0"/>
        </c:ser>
        <c:ser>
          <c:idx val="2"/>
          <c:order val="2"/>
          <c:tx>
            <c:v>Tuesday</c:v>
          </c:tx>
          <c:spPr>
            <a:ln cmpd="sng">
              <a:solidFill>
                <a:srgbClr val="FBBC04"/>
              </a:solidFill>
            </a:ln>
          </c:spPr>
          <c:marker>
            <c:symbol val="none"/>
          </c:marker>
          <c:cat>
            <c:strRef>
              <c:f>SundayBin!$AC$3:$AC$23</c:f>
            </c:strRef>
          </c:cat>
          <c:val>
            <c:numRef>
              <c:f>TuesdayBin!$AO$3:$AO$23</c:f>
              <c:numCache/>
            </c:numRef>
          </c:val>
          <c:smooth val="0"/>
        </c:ser>
        <c:ser>
          <c:idx val="3"/>
          <c:order val="3"/>
          <c:tx>
            <c:v>Wednesday</c:v>
          </c:tx>
          <c:spPr>
            <a:ln cmpd="sng">
              <a:solidFill>
                <a:srgbClr val="34A853"/>
              </a:solidFill>
            </a:ln>
          </c:spPr>
          <c:marker>
            <c:symbol val="none"/>
          </c:marker>
          <c:cat>
            <c:strRef>
              <c:f>SundayBin!$AC$3:$AC$23</c:f>
            </c:strRef>
          </c:cat>
          <c:val>
            <c:numRef>
              <c:f>WednesdayBin!$AO$3:$AO$23</c:f>
              <c:numCache/>
            </c:numRef>
          </c:val>
          <c:smooth val="0"/>
        </c:ser>
        <c:ser>
          <c:idx val="4"/>
          <c:order val="4"/>
          <c:tx>
            <c:v>Thursday</c:v>
          </c:tx>
          <c:spPr>
            <a:ln cmpd="sng">
              <a:solidFill>
                <a:srgbClr val="FF6D01"/>
              </a:solidFill>
            </a:ln>
          </c:spPr>
          <c:marker>
            <c:symbol val="none"/>
          </c:marker>
          <c:cat>
            <c:strRef>
              <c:f>SundayBin!$AC$3:$AC$23</c:f>
            </c:strRef>
          </c:cat>
          <c:val>
            <c:numRef>
              <c:f>ThursdayBin!$AO$3:$AO$23</c:f>
              <c:numCache/>
            </c:numRef>
          </c:val>
          <c:smooth val="0"/>
        </c:ser>
        <c:ser>
          <c:idx val="5"/>
          <c:order val="5"/>
          <c:tx>
            <c:v>Friday</c:v>
          </c:tx>
          <c:spPr>
            <a:ln cmpd="sng">
              <a:solidFill>
                <a:srgbClr val="46BDC6"/>
              </a:solidFill>
            </a:ln>
          </c:spPr>
          <c:marker>
            <c:symbol val="none"/>
          </c:marker>
          <c:cat>
            <c:strRef>
              <c:f>SundayBin!$AC$3:$AC$23</c:f>
            </c:strRef>
          </c:cat>
          <c:val>
            <c:numRef>
              <c:f>FridayBin!$AO$3:$AO$23</c:f>
              <c:numCache/>
            </c:numRef>
          </c:val>
          <c:smooth val="0"/>
        </c:ser>
        <c:ser>
          <c:idx val="6"/>
          <c:order val="6"/>
          <c:tx>
            <c:v>Saturday</c:v>
          </c:tx>
          <c:spPr>
            <a:ln cmpd="sng">
              <a:solidFill>
                <a:srgbClr val="7BAAF7"/>
              </a:solidFill>
            </a:ln>
          </c:spPr>
          <c:marker>
            <c:symbol val="none"/>
          </c:marker>
          <c:cat>
            <c:strRef>
              <c:f>SundayBin!$AC$3:$AC$23</c:f>
            </c:strRef>
          </c:cat>
          <c:val>
            <c:numRef>
              <c:f>SaturdayBin!$AO$3:$AO$23</c:f>
              <c:numCache/>
            </c:numRef>
          </c:val>
          <c:smooth val="0"/>
        </c:ser>
        <c:axId val="1577795372"/>
        <c:axId val="596095659"/>
      </c:lineChart>
      <c:catAx>
        <c:axId val="15777953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96095659"/>
      </c:catAx>
      <c:valAx>
        <c:axId val="596095659"/>
        <c:scaling>
          <c:orientation val="minMax"/>
          <c:max val="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7795372"/>
      </c:valAx>
    </c:plotArea>
    <c:legend>
      <c:legendPos val="r"/>
      <c:overlay val="0"/>
      <c:txPr>
        <a:bodyPr/>
        <a:lstStyle/>
        <a:p>
          <a:pPr lvl="0">
            <a:defRPr b="0">
              <a:solidFill>
                <a:srgbClr val="1A1A1A"/>
              </a:solidFill>
              <a:latin typeface="+mn-lt"/>
            </a:defRPr>
          </a:pPr>
        </a:p>
      </c:txPr>
    </c:legend>
    <c:plotVisOnly val="1"/>
  </c:chart>
  <c:spPr>
    <a:solidFill>
      <a:srgbClr val="666666"/>
    </a:solidFill>
  </c:spPr>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cat>
            <c:strRef>
              <c:f>SundayBin!$AI$3:$AI$23</c:f>
            </c:strRef>
          </c:cat>
          <c:val>
            <c:numRef>
              <c:f>SundayBin!$AL$3:$AL$23</c:f>
              <c:numCache/>
            </c:numRef>
          </c:val>
        </c:ser>
        <c:ser>
          <c:idx val="1"/>
          <c:order val="1"/>
          <c:cat>
            <c:strRef>
              <c:f>SundayBin!$AI$3:$AI$23</c:f>
            </c:strRef>
          </c:cat>
          <c:val>
            <c:numRef>
              <c:f>SundayBin!$AM$3:$AM$23</c:f>
              <c:numCache/>
            </c:numRef>
          </c:val>
        </c:ser>
        <c:axId val="249985611"/>
        <c:axId val="166180082"/>
      </c:barChart>
      <c:catAx>
        <c:axId val="2499856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6180082"/>
      </c:catAx>
      <c:valAx>
        <c:axId val="166180082"/>
        <c:scaling>
          <c:orientation val="minMax"/>
        </c:scaling>
        <c:delete val="0"/>
        <c:axPos val="l"/>
        <c:tickLblPos val="nextTo"/>
        <c:spPr>
          <a:ln>
            <a:noFill/>
          </a:ln>
        </c:spPr>
        <c:crossAx val="249985611"/>
      </c:valAx>
    </c:plotArea>
    <c:legend>
      <c:legendPos val="r"/>
      <c:overlay val="0"/>
      <c:txPr>
        <a:bodyPr/>
        <a:lstStyle/>
        <a:p>
          <a:pPr lvl="0">
            <a:defRPr b="0">
              <a:solidFill>
                <a:srgbClr val="1A1A1A"/>
              </a:solidFill>
              <a:latin typeface="+mn-lt"/>
            </a:defRPr>
          </a:pPr>
        </a:p>
      </c:txPr>
    </c:legend>
    <c:plotVisOnly val="1"/>
  </c:chart>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1"/>
          <c:order val="1"/>
          <c:tx>
            <c:v>Requirements</c:v>
          </c:tx>
          <c:spPr>
            <a:solidFill>
              <a:srgbClr val="A4C2F4"/>
            </a:solidFill>
            <a:ln cmpd="sng">
              <a:solidFill>
                <a:srgbClr val="6D9EEB">
                  <a:alpha val="100000"/>
                </a:srgbClr>
              </a:solidFill>
            </a:ln>
          </c:spPr>
          <c:cat>
            <c:strRef>
              <c:f>SundayBin!$W$123:$W$130</c:f>
            </c:strRef>
          </c:cat>
          <c:val>
            <c:numRef>
              <c:f>SundayBin!$X$123:$X$130</c:f>
              <c:numCache/>
            </c:numRef>
          </c:val>
        </c:ser>
        <c:axId val="323936125"/>
        <c:axId val="59434592"/>
      </c:barChart>
      <c:lineChart>
        <c:varyColors val="0"/>
        <c:ser>
          <c:idx val="0"/>
          <c:order val="0"/>
          <c:tx>
            <c:v>Open</c:v>
          </c:tx>
          <c:spPr>
            <a:ln cmpd="sng">
              <a:solidFill>
                <a:srgbClr val="FF0000">
                  <a:alpha val="100000"/>
                </a:srgbClr>
              </a:solidFill>
            </a:ln>
          </c:spPr>
          <c:marker>
            <c:symbol val="none"/>
          </c:marker>
          <c:trendline>
            <c:name>Trendline</c:name>
            <c:spPr>
              <a:ln w="19050">
                <a:solidFill>
                  <a:srgbClr val="FF0000">
                    <a:alpha val="40000"/>
                  </a:srgbClr>
                </a:solidFill>
              </a:ln>
            </c:spPr>
            <c:trendlineType val="linear"/>
            <c:dispRSqr val="0"/>
            <c:dispEq val="0"/>
          </c:trendline>
          <c:cat>
            <c:strRef>
              <c:f>SundayBin!$W$123:$W$130</c:f>
            </c:strRef>
          </c:cat>
          <c:val>
            <c:numRef>
              <c:f>SundayBin!$Y$123:$Y$130</c:f>
              <c:numCache/>
            </c:numRef>
          </c:val>
          <c:smooth val="0"/>
        </c:ser>
        <c:axId val="323936125"/>
        <c:axId val="59434592"/>
      </c:lineChart>
      <c:catAx>
        <c:axId val="3239361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9434592"/>
      </c:catAx>
      <c:valAx>
        <c:axId val="594345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23936125"/>
      </c:valAx>
    </c:plotArea>
    <c:legend>
      <c:legendPos val="r"/>
      <c:overlay val="0"/>
      <c:txPr>
        <a:bodyPr/>
        <a:lstStyle/>
        <a:p>
          <a:pPr lvl="0">
            <a:defRPr b="0">
              <a:solidFill>
                <a:srgbClr val="1A1A1A"/>
              </a:solidFill>
              <a:latin typeface="+mn-lt"/>
            </a:defRPr>
          </a:pPr>
        </a:p>
      </c:txPr>
    </c:legend>
    <c:plotVisOnly val="1"/>
  </c:chart>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axId val="1915989456"/>
        <c:axId val="907873407"/>
      </c:lineChart>
      <c:catAx>
        <c:axId val="19159894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07873407"/>
      </c:catAx>
      <c:valAx>
        <c:axId val="907873407"/>
        <c:scaling>
          <c:orientation val="minMax"/>
        </c:scaling>
        <c:delete val="0"/>
        <c:axPos val="l"/>
        <c:tickLblPos val="nextTo"/>
        <c:spPr>
          <a:ln>
            <a:noFill/>
          </a:ln>
        </c:spPr>
        <c:crossAx val="1915989456"/>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cat>
            <c:strRef>
              <c:f>SundayBin!$AI$3:$AI$9</c:f>
            </c:strRef>
          </c:cat>
          <c:val>
            <c:numRef>
              <c:f>SundayBin!$AL$3:$AL$9</c:f>
              <c:numCache/>
            </c:numRef>
          </c:val>
        </c:ser>
        <c:ser>
          <c:idx val="1"/>
          <c:order val="1"/>
          <c:cat>
            <c:strRef>
              <c:f>SundayBin!$AI$3:$AI$9</c:f>
            </c:strRef>
          </c:cat>
          <c:val>
            <c:numRef>
              <c:f>SundayBin!$AM$3:$AM$9</c:f>
              <c:numCache/>
            </c:numRef>
          </c:val>
        </c:ser>
        <c:axId val="2127034940"/>
        <c:axId val="1390109703"/>
      </c:barChart>
      <c:catAx>
        <c:axId val="21270349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90109703"/>
      </c:catAx>
      <c:valAx>
        <c:axId val="1390109703"/>
        <c:scaling>
          <c:orientation val="minMax"/>
        </c:scaling>
        <c:delete val="0"/>
        <c:axPos val="l"/>
        <c:tickLblPos val="nextTo"/>
        <c:spPr>
          <a:ln>
            <a:noFill/>
          </a:ln>
        </c:spPr>
        <c:crossAx val="2127034940"/>
      </c:valAx>
    </c:plotArea>
    <c:legend>
      <c:legendPos val="r"/>
      <c:overlay val="0"/>
      <c:txPr>
        <a:bodyPr/>
        <a:lstStyle/>
        <a:p>
          <a:pPr lvl="0">
            <a:defRPr b="0">
              <a:solidFill>
                <a:srgbClr val="1A1A1A"/>
              </a:solidFill>
              <a:latin typeface="+mn-lt"/>
            </a:defRPr>
          </a:pPr>
        </a:p>
      </c:txPr>
    </c:legend>
    <c:plotVisOnly val="1"/>
  </c:chart>
</c:chartSpace>
</file>

<file path=xl/charts/chart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Requirements</c:v>
          </c:tx>
          <c:spPr>
            <a:solidFill>
              <a:srgbClr val="A4C2F4"/>
            </a:solidFill>
            <a:ln cmpd="sng">
              <a:solidFill>
                <a:srgbClr val="000000"/>
              </a:solidFill>
            </a:ln>
          </c:spPr>
          <c:dPt>
            <c:idx val="3"/>
          </c:dPt>
          <c:dPt>
            <c:idx val="4"/>
          </c:dPt>
          <c:cat>
            <c:strRef>
              <c:f>SundayBin!$W$130:$W$137</c:f>
            </c:strRef>
          </c:cat>
          <c:val>
            <c:numRef>
              <c:f>SundayBin!$X$130:$X$137</c:f>
              <c:numCache/>
            </c:numRef>
          </c:val>
        </c:ser>
        <c:axId val="862988851"/>
        <c:axId val="1814569042"/>
      </c:barChart>
      <c:lineChart>
        <c:varyColors val="0"/>
        <c:ser>
          <c:idx val="1"/>
          <c:order val="1"/>
          <c:tx>
            <c:v>Open</c:v>
          </c:tx>
          <c:spPr>
            <a:ln cmpd="sng">
              <a:solidFill>
                <a:srgbClr val="EA4335"/>
              </a:solidFill>
            </a:ln>
          </c:spPr>
          <c:marker>
            <c:symbol val="none"/>
          </c:marker>
          <c:trendline>
            <c:name>Trendline</c:name>
            <c:spPr>
              <a:ln w="19050">
                <a:solidFill>
                  <a:srgbClr val="000000"/>
                </a:solidFill>
              </a:ln>
            </c:spPr>
            <c:trendlineType val="linear"/>
            <c:dispRSqr val="0"/>
            <c:dispEq val="0"/>
          </c:trendline>
          <c:cat>
            <c:strRef>
              <c:f>SundayBin!$W$130:$W$137</c:f>
            </c:strRef>
          </c:cat>
          <c:val>
            <c:numRef>
              <c:f>SundayBin!$Y$130:$Y$137</c:f>
              <c:numCache/>
            </c:numRef>
          </c:val>
          <c:smooth val="0"/>
        </c:ser>
        <c:axId val="862988851"/>
        <c:axId val="1814569042"/>
      </c:lineChart>
      <c:catAx>
        <c:axId val="8629888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14569042"/>
      </c:catAx>
      <c:valAx>
        <c:axId val="18145690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62988851"/>
      </c:valAx>
    </c:plotArea>
    <c:legend>
      <c:legendPos val="r"/>
      <c:overlay val="0"/>
      <c:txPr>
        <a:bodyPr/>
        <a:lstStyle/>
        <a:p>
          <a:pPr lvl="0">
            <a:defRPr b="0">
              <a:solidFill>
                <a:srgbClr val="1A1A1A"/>
              </a:solidFill>
              <a:latin typeface="+mn-lt"/>
            </a:defRPr>
          </a:pPr>
        </a:p>
      </c:txPr>
    </c:legend>
    <c:plotVisOnly val="1"/>
  </c:chart>
</c:chartSpace>
</file>

<file path=xl/charts/chart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axId val="167803374"/>
        <c:axId val="1449745359"/>
      </c:lineChart>
      <c:catAx>
        <c:axId val="1678033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49745359"/>
      </c:catAx>
      <c:valAx>
        <c:axId val="1449745359"/>
        <c:scaling>
          <c:orientation val="minMax"/>
        </c:scaling>
        <c:delete val="0"/>
        <c:axPos val="l"/>
        <c:tickLblPos val="nextTo"/>
        <c:spPr>
          <a:ln>
            <a:noFill/>
          </a:ln>
        </c:spPr>
        <c:crossAx val="167803374"/>
      </c:valAx>
    </c:plotArea>
    <c:legend>
      <c:legendPos val="r"/>
      <c:overlay val="0"/>
      <c:txPr>
        <a:bodyPr/>
        <a:lstStyle/>
        <a:p>
          <a:pPr lvl="0">
            <a:defRPr b="0">
              <a:solidFill>
                <a:srgbClr val="1A1A1A"/>
              </a:solidFill>
              <a:latin typeface="+mn-lt"/>
            </a:defRPr>
          </a:pPr>
        </a:p>
      </c:txPr>
    </c:legend>
    <c:plotVisOnly val="1"/>
  </c:chart>
</c:chartSpace>
</file>

<file path=xl/charts/chart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cat>
            <c:strRef>
              <c:f>SundayBin!$AI$10:$AI$16</c:f>
            </c:strRef>
          </c:cat>
          <c:val>
            <c:numRef>
              <c:f>SundayBin!$AL$10:$AL$16</c:f>
              <c:numCache/>
            </c:numRef>
          </c:val>
        </c:ser>
        <c:ser>
          <c:idx val="1"/>
          <c:order val="1"/>
          <c:cat>
            <c:strRef>
              <c:f>SundayBin!$AI$10:$AI$16</c:f>
            </c:strRef>
          </c:cat>
          <c:val>
            <c:numRef>
              <c:f>SundayBin!$AM$10:$AM$16</c:f>
              <c:numCache/>
            </c:numRef>
          </c:val>
        </c:ser>
        <c:axId val="1165891155"/>
        <c:axId val="58090947"/>
      </c:barChart>
      <c:catAx>
        <c:axId val="11658911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8090947"/>
      </c:catAx>
      <c:valAx>
        <c:axId val="58090947"/>
        <c:scaling>
          <c:orientation val="minMax"/>
        </c:scaling>
        <c:delete val="0"/>
        <c:axPos val="l"/>
        <c:tickLblPos val="nextTo"/>
        <c:spPr>
          <a:ln>
            <a:noFill/>
          </a:ln>
        </c:spPr>
        <c:crossAx val="1165891155"/>
      </c:valAx>
    </c:plotArea>
    <c:legend>
      <c:legendPos val="r"/>
      <c:overlay val="0"/>
      <c:txPr>
        <a:bodyPr/>
        <a:lstStyle/>
        <a:p>
          <a:pPr lvl="0">
            <a:defRPr b="0">
              <a:solidFill>
                <a:srgbClr val="1A1A1A"/>
              </a:solidFill>
              <a:latin typeface="+mn-lt"/>
            </a:defRPr>
          </a:pPr>
        </a:p>
      </c:txPr>
    </c:legend>
    <c:plotVisOnly val="1"/>
  </c:chart>
</c:chartSpace>
</file>

<file path=xl/charts/chart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cat>
            <c:strRef>
              <c:f>SundayBin!$AI$17:$AI$23</c:f>
            </c:strRef>
          </c:cat>
          <c:val>
            <c:numRef>
              <c:f>SundayBin!$AL$17:$AL$23</c:f>
              <c:numCache/>
            </c:numRef>
          </c:val>
        </c:ser>
        <c:ser>
          <c:idx val="1"/>
          <c:order val="1"/>
          <c:cat>
            <c:strRef>
              <c:f>SundayBin!$AI$17:$AI$23</c:f>
            </c:strRef>
          </c:cat>
          <c:val>
            <c:numRef>
              <c:f>SundayBin!$AM$17:$AM$23</c:f>
              <c:numCache/>
            </c:numRef>
          </c:val>
        </c:ser>
        <c:axId val="384765556"/>
        <c:axId val="1896256352"/>
      </c:barChart>
      <c:catAx>
        <c:axId val="3847655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96256352"/>
      </c:catAx>
      <c:valAx>
        <c:axId val="1896256352"/>
        <c:scaling>
          <c:orientation val="minMax"/>
        </c:scaling>
        <c:delete val="0"/>
        <c:axPos val="l"/>
        <c:tickLblPos val="nextTo"/>
        <c:spPr>
          <a:ln>
            <a:noFill/>
          </a:ln>
        </c:spPr>
        <c:crossAx val="384765556"/>
      </c:valAx>
    </c:plotArea>
    <c:legend>
      <c:legendPos val="r"/>
      <c:overlay val="0"/>
      <c:txPr>
        <a:bodyPr/>
        <a:lstStyle/>
        <a:p>
          <a:pPr lvl="0">
            <a:defRPr b="0">
              <a:solidFill>
                <a:srgbClr val="1A1A1A"/>
              </a:solidFill>
              <a:latin typeface="+mn-lt"/>
            </a:defRPr>
          </a:pPr>
        </a:p>
      </c:txPr>
    </c:legend>
    <c:plotVisOnly val="1"/>
  </c:chart>
</c:chartSpace>
</file>

<file path=xl/charts/chart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axId val="845857703"/>
        <c:axId val="360732945"/>
      </c:lineChart>
      <c:catAx>
        <c:axId val="8458577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60732945"/>
      </c:catAx>
      <c:valAx>
        <c:axId val="360732945"/>
        <c:scaling>
          <c:orientation val="minMax"/>
        </c:scaling>
        <c:delete val="0"/>
        <c:axPos val="l"/>
        <c:tickLblPos val="nextTo"/>
        <c:spPr>
          <a:ln>
            <a:noFill/>
          </a:ln>
        </c:spPr>
        <c:crossAx val="845857703"/>
      </c:valAx>
    </c:plotArea>
    <c:legend>
      <c:legendPos val="r"/>
      <c:overlay val="0"/>
      <c:txPr>
        <a:bodyPr/>
        <a:lstStyle/>
        <a:p>
          <a:pPr lvl="0">
            <a:defRPr b="0">
              <a:solidFill>
                <a:srgbClr val="1A1A1A"/>
              </a:solidFill>
              <a:latin typeface="+mn-lt"/>
            </a:defRPr>
          </a:pPr>
        </a:p>
      </c:txPr>
    </c:legend>
    <c:plotVisOnly val="1"/>
  </c:chart>
</c:chartSpace>
</file>

<file path=xl/charts/chart3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LifeSafety LAWs</c:v>
          </c:tx>
          <c:spPr>
            <a:solidFill>
              <a:srgbClr val="FF0000"/>
            </a:solidFill>
            <a:ln cmpd="sng">
              <a:solidFill>
                <a:srgbClr val="000000"/>
              </a:solidFill>
            </a:ln>
          </c:spPr>
          <c:cat>
            <c:strRef>
              <c:f>SundayBin!$AC$3:$AC$9</c:f>
            </c:strRef>
          </c:cat>
          <c:val>
            <c:numRef>
              <c:f>SundayBin!$AN$3:$AN$9</c:f>
              <c:numCache/>
            </c:numRef>
          </c:val>
        </c:ser>
        <c:ser>
          <c:idx val="1"/>
          <c:order val="1"/>
          <c:tx>
            <c:v>Burg LAWs</c:v>
          </c:tx>
          <c:spPr>
            <a:solidFill>
              <a:srgbClr val="0B5394"/>
            </a:solidFill>
            <a:ln cmpd="sng">
              <a:solidFill>
                <a:srgbClr val="000000"/>
              </a:solidFill>
            </a:ln>
          </c:spPr>
          <c:cat>
            <c:strRef>
              <c:f>SundayBin!$AC$3:$AC$9</c:f>
            </c:strRef>
          </c:cat>
          <c:val>
            <c:numRef>
              <c:f>SundayBin!$AO$3:$AO$9</c:f>
              <c:numCache/>
            </c:numRef>
          </c:val>
        </c:ser>
        <c:overlap val="100"/>
        <c:axId val="2053107977"/>
        <c:axId val="924781104"/>
      </c:barChart>
      <c:catAx>
        <c:axId val="20531079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24781104"/>
      </c:catAx>
      <c:valAx>
        <c:axId val="924781104"/>
        <c:scaling>
          <c:orientation val="minMax"/>
          <c:max val="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3107977"/>
      </c:valAx>
    </c:plotArea>
    <c:legend>
      <c:legendPos val="r"/>
      <c:overlay val="0"/>
      <c:txPr>
        <a:bodyPr/>
        <a:lstStyle/>
        <a:p>
          <a:pPr lvl="0">
            <a:defRPr b="0">
              <a:solidFill>
                <a:srgbClr val="1A1A1A"/>
              </a:solidFill>
              <a:latin typeface="+mn-lt"/>
            </a:defRPr>
          </a:pPr>
        </a:p>
      </c:txPr>
    </c:legend>
    <c:plotVisOnly val="1"/>
  </c:chart>
</c:chartSpace>
</file>

<file path=xl/charts/chart4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LifeSafety LAWs</c:v>
          </c:tx>
          <c:spPr>
            <a:solidFill>
              <a:srgbClr val="FF0000"/>
            </a:solidFill>
            <a:ln cmpd="sng">
              <a:solidFill>
                <a:srgbClr val="000000"/>
              </a:solidFill>
            </a:ln>
          </c:spPr>
          <c:cat>
            <c:strRef>
              <c:f>SundayBin!$AC$10:$AC$16</c:f>
            </c:strRef>
          </c:cat>
          <c:val>
            <c:numRef>
              <c:f>SundayBin!$AN$10:$AN$16</c:f>
              <c:numCache/>
            </c:numRef>
          </c:val>
        </c:ser>
        <c:ser>
          <c:idx val="1"/>
          <c:order val="1"/>
          <c:tx>
            <c:v>Burglary LAWs</c:v>
          </c:tx>
          <c:spPr>
            <a:solidFill>
              <a:srgbClr val="0B5394"/>
            </a:solidFill>
            <a:ln cmpd="sng">
              <a:solidFill>
                <a:srgbClr val="000000"/>
              </a:solidFill>
            </a:ln>
          </c:spPr>
          <c:cat>
            <c:strRef>
              <c:f>SundayBin!$AC$10:$AC$16</c:f>
            </c:strRef>
          </c:cat>
          <c:val>
            <c:numRef>
              <c:f>SundayBin!$AO$10:$AO$16</c:f>
              <c:numCache/>
            </c:numRef>
          </c:val>
        </c:ser>
        <c:overlap val="100"/>
        <c:axId val="1747982149"/>
        <c:axId val="743019877"/>
      </c:barChart>
      <c:catAx>
        <c:axId val="17479821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43019877"/>
      </c:catAx>
      <c:valAx>
        <c:axId val="743019877"/>
        <c:scaling>
          <c:orientation val="minMax"/>
          <c:max val="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7982149"/>
      </c:valAx>
    </c:plotArea>
    <c:legend>
      <c:legendPos val="r"/>
      <c:layout>
        <c:manualLayout>
          <c:xMode val="edge"/>
          <c:yMode val="edge"/>
          <c:x val="0.2922737306843268"/>
          <c:y val="0.058409703504043134"/>
        </c:manualLayout>
      </c:layout>
      <c:overlay val="0"/>
      <c:txPr>
        <a:bodyPr/>
        <a:lstStyle/>
        <a:p>
          <a:pPr lvl="0">
            <a:defRPr b="0">
              <a:solidFill>
                <a:srgbClr val="1A1A1A"/>
              </a:solidFill>
              <a:latin typeface="+mn-lt"/>
            </a:defRPr>
          </a:pPr>
        </a:p>
      </c:txPr>
    </c:legend>
    <c:plotVisOnly val="1"/>
  </c:chart>
</c:chartSpace>
</file>

<file path=xl/charts/chart4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LifeSafety LAWs</c:v>
          </c:tx>
          <c:spPr>
            <a:solidFill>
              <a:srgbClr val="FF0000"/>
            </a:solidFill>
            <a:ln cmpd="sng">
              <a:solidFill>
                <a:srgbClr val="000000"/>
              </a:solidFill>
            </a:ln>
          </c:spPr>
          <c:cat>
            <c:strRef>
              <c:f>SundayBin!$AC$17:$AC$23</c:f>
            </c:strRef>
          </c:cat>
          <c:val>
            <c:numRef>
              <c:f>SundayBin!$AN$17:$AN$23</c:f>
              <c:numCache/>
            </c:numRef>
          </c:val>
        </c:ser>
        <c:ser>
          <c:idx val="1"/>
          <c:order val="1"/>
          <c:tx>
            <c:v>Burglary LAWs</c:v>
          </c:tx>
          <c:spPr>
            <a:solidFill>
              <a:srgbClr val="1C4587"/>
            </a:solidFill>
            <a:ln cmpd="sng">
              <a:solidFill>
                <a:srgbClr val="000000"/>
              </a:solidFill>
            </a:ln>
          </c:spPr>
          <c:cat>
            <c:strRef>
              <c:f>SundayBin!$AC$17:$AC$23</c:f>
            </c:strRef>
          </c:cat>
          <c:val>
            <c:numRef>
              <c:f>SundayBin!$AO$17:$AO$23</c:f>
              <c:numCache/>
            </c:numRef>
          </c:val>
        </c:ser>
        <c:overlap val="100"/>
        <c:axId val="285949703"/>
        <c:axId val="18937566"/>
      </c:barChart>
      <c:catAx>
        <c:axId val="2859497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937566"/>
      </c:catAx>
      <c:valAx>
        <c:axId val="18937566"/>
        <c:scaling>
          <c:orientation val="minMax"/>
          <c:max val="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5949703"/>
      </c:valAx>
    </c:plotArea>
    <c:legend>
      <c:legendPos val="r"/>
      <c:overlay val="0"/>
      <c:txPr>
        <a:bodyPr/>
        <a:lstStyle/>
        <a:p>
          <a:pPr lvl="0">
            <a:defRPr b="0">
              <a:solidFill>
                <a:srgbClr val="1A1A1A"/>
              </a:solidFill>
              <a:latin typeface="+mn-lt"/>
            </a:defRPr>
          </a:pPr>
        </a:p>
      </c:txPr>
    </c:legend>
    <c:plotVisOnly val="1"/>
  </c:chart>
</c:chartSpace>
</file>

<file path=xl/charts/chart4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7101937962107212"/>
          <c:y val="0.0741935483870968"/>
          <c:w val="0.7707129038434948"/>
          <c:h val="0.6544431806428703"/>
        </c:manualLayout>
      </c:layout>
      <c:barChart>
        <c:barDir val="col"/>
        <c:ser>
          <c:idx val="0"/>
          <c:order val="0"/>
          <c:tx>
            <c:v>Requirement</c:v>
          </c:tx>
          <c:spPr>
            <a:solidFill>
              <a:srgbClr val="1155CC"/>
            </a:solidFill>
            <a:ln cmpd="sng">
              <a:solidFill>
                <a:srgbClr val="000000"/>
              </a:solidFill>
            </a:ln>
          </c:spPr>
          <c:cat>
            <c:strRef>
              <c:f>OriginalIDP!$B$128:$B$134</c:f>
            </c:strRef>
          </c:cat>
          <c:val>
            <c:numRef>
              <c:f>OriginalIDP!$C$128:$C$134</c:f>
              <c:numCache/>
            </c:numRef>
          </c:val>
        </c:ser>
        <c:ser>
          <c:idx val="2"/>
          <c:order val="2"/>
          <c:tx>
            <c:v>Prev Req</c:v>
          </c:tx>
          <c:spPr>
            <a:solidFill>
              <a:srgbClr val="6D9EEB"/>
            </a:solidFill>
            <a:ln cmpd="sng">
              <a:solidFill>
                <a:srgbClr val="000000"/>
              </a:solidFill>
            </a:ln>
          </c:spPr>
          <c:cat>
            <c:strRef>
              <c:f>OriginalIDP!$B$128:$B$134</c:f>
            </c:strRef>
          </c:cat>
          <c:val>
            <c:numRef>
              <c:f>ArchiveIDP1!$C$128:$C$134</c:f>
              <c:numCache/>
            </c:numRef>
          </c:val>
        </c:ser>
        <c:ser>
          <c:idx val="4"/>
          <c:order val="4"/>
          <c:tx>
            <c:v>Oldest Req</c:v>
          </c:tx>
          <c:spPr>
            <a:solidFill>
              <a:srgbClr val="C9DAF8"/>
            </a:solidFill>
            <a:ln cmpd="sng">
              <a:solidFill>
                <a:srgbClr val="000000"/>
              </a:solidFill>
            </a:ln>
          </c:spPr>
          <c:cat>
            <c:strRef>
              <c:f>OriginalIDP!$B$128:$B$134</c:f>
            </c:strRef>
          </c:cat>
          <c:val>
            <c:numRef>
              <c:f>ArchiveIDP2!$C$128:$C$134</c:f>
              <c:numCache/>
            </c:numRef>
          </c:val>
        </c:ser>
        <c:axId val="1641696840"/>
        <c:axId val="1826709396"/>
      </c:barChart>
      <c:lineChart>
        <c:ser>
          <c:idx val="1"/>
          <c:order val="1"/>
          <c:tx>
            <c:v>Open</c:v>
          </c:tx>
          <c:spPr>
            <a:ln cmpd="sng">
              <a:solidFill>
                <a:srgbClr val="EA4335"/>
              </a:solidFill>
            </a:ln>
          </c:spPr>
          <c:marker>
            <c:symbol val="none"/>
          </c:marker>
          <c:cat>
            <c:strRef>
              <c:f>OriginalIDP!$B$128:$B$134</c:f>
            </c:strRef>
          </c:cat>
          <c:val>
            <c:numRef>
              <c:f>OriginalIDP!$D$128:$D$134</c:f>
              <c:numCache/>
            </c:numRef>
          </c:val>
          <c:smooth val="0"/>
        </c:ser>
        <c:ser>
          <c:idx val="3"/>
          <c:order val="3"/>
          <c:tx>
            <c:v>Prev. Open</c:v>
          </c:tx>
          <c:spPr>
            <a:ln cmpd="sng">
              <a:solidFill>
                <a:srgbClr val="CC0000">
                  <a:alpha val="100000"/>
                </a:srgbClr>
              </a:solidFill>
              <a:prstDash val="sysDot"/>
            </a:ln>
          </c:spPr>
          <c:marker>
            <c:symbol val="none"/>
          </c:marker>
          <c:cat>
            <c:strRef>
              <c:f>OriginalIDP!$B$128:$B$134</c:f>
            </c:strRef>
          </c:cat>
          <c:val>
            <c:numRef>
              <c:f>ArchiveIDP1!$D$128:$D$134</c:f>
              <c:numCache/>
            </c:numRef>
          </c:val>
          <c:smooth val="0"/>
        </c:ser>
        <c:ser>
          <c:idx val="5"/>
          <c:order val="5"/>
          <c:tx>
            <c:v>Oldest Open</c:v>
          </c:tx>
          <c:spPr>
            <a:ln cmpd="sng">
              <a:solidFill>
                <a:srgbClr val="00FF00">
                  <a:alpha val="100000"/>
                </a:srgbClr>
              </a:solidFill>
              <a:prstDash val="sysDot"/>
            </a:ln>
          </c:spPr>
          <c:marker>
            <c:symbol val="none"/>
          </c:marker>
          <c:cat>
            <c:strRef>
              <c:f>OriginalIDP!$B$128:$B$134</c:f>
            </c:strRef>
          </c:cat>
          <c:val>
            <c:numRef>
              <c:f>ArchiveIDP2!$D$128:$D$134</c:f>
              <c:numCache/>
            </c:numRef>
          </c:val>
          <c:smooth val="0"/>
        </c:ser>
        <c:axId val="1641696840"/>
        <c:axId val="1826709396"/>
      </c:lineChart>
      <c:catAx>
        <c:axId val="16416968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26709396"/>
      </c:catAx>
      <c:valAx>
        <c:axId val="1826709396"/>
        <c:scaling>
          <c:orientation val="minMax"/>
          <c:max val="9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1696840"/>
      </c:valAx>
    </c:plotArea>
    <c:legend>
      <c:legendPos val="r"/>
      <c:layout>
        <c:manualLayout>
          <c:xMode val="edge"/>
          <c:yMode val="edge"/>
          <c:x val="0.8513755827836406"/>
          <c:y val="0.041935483870967766"/>
        </c:manualLayout>
      </c:layout>
      <c:overlay val="0"/>
      <c:txPr>
        <a:bodyPr/>
        <a:lstStyle/>
        <a:p>
          <a:pPr lvl="0">
            <a:defRPr b="0">
              <a:solidFill>
                <a:srgbClr val="1A1A1A"/>
              </a:solidFill>
              <a:latin typeface="+mn-lt"/>
            </a:defRPr>
          </a:pPr>
        </a:p>
      </c:txPr>
    </c:legend>
    <c:plotVisOnly val="1"/>
  </c:chart>
</c:chartSpace>
</file>

<file path=xl/charts/chart4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5995509350393698"/>
          <c:y val="0.07489626556016596"/>
          <c:w val="0.7802023868110237"/>
          <c:h val="0.6473108248939079"/>
        </c:manualLayout>
      </c:layout>
      <c:barChart>
        <c:barDir val="col"/>
        <c:ser>
          <c:idx val="0"/>
          <c:order val="0"/>
          <c:tx>
            <c:v>Req</c:v>
          </c:tx>
          <c:spPr>
            <a:solidFill>
              <a:schemeClr val="accent1"/>
            </a:solidFill>
            <a:ln cmpd="sng">
              <a:solidFill>
                <a:srgbClr val="000000"/>
              </a:solidFill>
            </a:ln>
          </c:spPr>
          <c:cat>
            <c:strRef>
              <c:f>OriginalIDP!$G$128:$G$134</c:f>
            </c:strRef>
          </c:cat>
          <c:val>
            <c:numRef>
              <c:f>OriginalIDP!$H$128:$H$134</c:f>
              <c:numCache/>
            </c:numRef>
          </c:val>
        </c:ser>
        <c:ser>
          <c:idx val="2"/>
          <c:order val="2"/>
          <c:tx>
            <c:v>Previous Req</c:v>
          </c:tx>
          <c:spPr>
            <a:solidFill>
              <a:srgbClr val="A4C2F4"/>
            </a:solidFill>
            <a:ln cmpd="sng">
              <a:solidFill>
                <a:srgbClr val="000000"/>
              </a:solidFill>
            </a:ln>
          </c:spPr>
          <c:cat>
            <c:strRef>
              <c:f>OriginalIDP!$G$128:$G$134</c:f>
            </c:strRef>
          </c:cat>
          <c:val>
            <c:numRef>
              <c:f>ArchiveIDP1!$H$128:$H$134</c:f>
              <c:numCache/>
            </c:numRef>
          </c:val>
        </c:ser>
        <c:ser>
          <c:idx val="4"/>
          <c:order val="4"/>
          <c:tx>
            <c:v>Oldest Req</c:v>
          </c:tx>
          <c:spPr>
            <a:solidFill>
              <a:srgbClr val="C9DAF8"/>
            </a:solidFill>
            <a:ln cmpd="sng">
              <a:solidFill>
                <a:srgbClr val="000000"/>
              </a:solidFill>
            </a:ln>
          </c:spPr>
          <c:cat>
            <c:strRef>
              <c:f>OriginalIDP!$G$128:$G$134</c:f>
            </c:strRef>
          </c:cat>
          <c:val>
            <c:numRef>
              <c:f>ArchiveIDP2!$H$128:$H$134</c:f>
              <c:numCache/>
            </c:numRef>
          </c:val>
        </c:ser>
        <c:axId val="1924805324"/>
        <c:axId val="795889963"/>
      </c:barChart>
      <c:lineChart>
        <c:ser>
          <c:idx val="1"/>
          <c:order val="1"/>
          <c:tx>
            <c:v>Open</c:v>
          </c:tx>
          <c:spPr>
            <a:ln cmpd="sng">
              <a:solidFill>
                <a:srgbClr val="EA4335"/>
              </a:solidFill>
            </a:ln>
          </c:spPr>
          <c:marker>
            <c:symbol val="none"/>
          </c:marker>
          <c:cat>
            <c:strRef>
              <c:f>OriginalIDP!$G$128:$G$134</c:f>
            </c:strRef>
          </c:cat>
          <c:val>
            <c:numRef>
              <c:f>OriginalIDP!$I$128:$I$134</c:f>
              <c:numCache/>
            </c:numRef>
          </c:val>
          <c:smooth val="0"/>
        </c:ser>
        <c:ser>
          <c:idx val="3"/>
          <c:order val="3"/>
          <c:tx>
            <c:v>Previous Open</c:v>
          </c:tx>
          <c:spPr>
            <a:ln cmpd="sng">
              <a:solidFill>
                <a:srgbClr val="CC0000">
                  <a:alpha val="100000"/>
                </a:srgbClr>
              </a:solidFill>
              <a:prstDash val="sysDot"/>
            </a:ln>
          </c:spPr>
          <c:marker>
            <c:symbol val="none"/>
          </c:marker>
          <c:cat>
            <c:strRef>
              <c:f>OriginalIDP!$G$128:$G$134</c:f>
            </c:strRef>
          </c:cat>
          <c:val>
            <c:numRef>
              <c:f>ArchiveIDP1!$I$128:$I$134</c:f>
              <c:numCache/>
            </c:numRef>
          </c:val>
          <c:smooth val="0"/>
        </c:ser>
        <c:ser>
          <c:idx val="5"/>
          <c:order val="5"/>
          <c:tx>
            <c:v>Oldest Open</c:v>
          </c:tx>
          <c:spPr>
            <a:ln cmpd="sng">
              <a:solidFill>
                <a:srgbClr val="00FF00">
                  <a:alpha val="100000"/>
                </a:srgbClr>
              </a:solidFill>
              <a:prstDash val="sysDot"/>
            </a:ln>
          </c:spPr>
          <c:marker>
            <c:symbol val="none"/>
          </c:marker>
          <c:cat>
            <c:strRef>
              <c:f>OriginalIDP!$G$128:$G$134</c:f>
            </c:strRef>
          </c:cat>
          <c:val>
            <c:numRef>
              <c:f>ArchiveIDP2!$I$128:$I$134</c:f>
              <c:numCache/>
            </c:numRef>
          </c:val>
          <c:smooth val="0"/>
        </c:ser>
        <c:axId val="1924805324"/>
        <c:axId val="795889963"/>
      </c:lineChart>
      <c:catAx>
        <c:axId val="19248053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95889963"/>
      </c:catAx>
      <c:valAx>
        <c:axId val="795889963"/>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4805324"/>
      </c:valAx>
    </c:plotArea>
    <c:legend>
      <c:legendPos val="r"/>
      <c:overlay val="0"/>
      <c:txPr>
        <a:bodyPr/>
        <a:lstStyle/>
        <a:p>
          <a:pPr lvl="0">
            <a:defRPr b="0">
              <a:solidFill>
                <a:srgbClr val="1A1A1A"/>
              </a:solidFill>
              <a:latin typeface="+mn-lt"/>
            </a:defRPr>
          </a:pPr>
        </a:p>
      </c:txPr>
    </c:legend>
    <c:plotVisOnly val="1"/>
  </c:chart>
</c:chartSpace>
</file>

<file path=xl/charts/chart4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Prev Req</c:v>
          </c:tx>
          <c:spPr>
            <a:solidFill>
              <a:schemeClr val="accent1"/>
            </a:solidFill>
            <a:ln cmpd="sng">
              <a:solidFill>
                <a:srgbClr val="000000"/>
              </a:solidFill>
            </a:ln>
          </c:spPr>
          <c:cat>
            <c:strRef>
              <c:f>ArchiveIDP1!$G$128:$G$134</c:f>
            </c:strRef>
          </c:cat>
          <c:val>
            <c:numRef>
              <c:f>ArchiveIDP1!$H$128:$H$134</c:f>
              <c:numCache/>
            </c:numRef>
          </c:val>
        </c:ser>
        <c:ser>
          <c:idx val="2"/>
          <c:order val="2"/>
          <c:tx>
            <c:v>Oldest Req</c:v>
          </c:tx>
          <c:spPr>
            <a:solidFill>
              <a:srgbClr val="A4C2F4"/>
            </a:solidFill>
            <a:ln cmpd="sng">
              <a:solidFill>
                <a:srgbClr val="000000"/>
              </a:solidFill>
            </a:ln>
          </c:spPr>
          <c:cat>
            <c:strRef>
              <c:f>ArchiveIDP1!$G$128:$G$134</c:f>
            </c:strRef>
          </c:cat>
          <c:val>
            <c:numRef>
              <c:f>ArchiveIDP2!$H$128:$H$134</c:f>
              <c:numCache/>
            </c:numRef>
          </c:val>
        </c:ser>
        <c:axId val="719953264"/>
        <c:axId val="1474122953"/>
      </c:barChart>
      <c:lineChart>
        <c:ser>
          <c:idx val="1"/>
          <c:order val="1"/>
          <c:tx>
            <c:v>Open</c:v>
          </c:tx>
          <c:spPr>
            <a:ln cmpd="sng">
              <a:solidFill>
                <a:srgbClr val="EA4335"/>
              </a:solidFill>
            </a:ln>
          </c:spPr>
          <c:marker>
            <c:symbol val="none"/>
          </c:marker>
          <c:cat>
            <c:strRef>
              <c:f>ArchiveIDP1!$G$128:$G$134</c:f>
            </c:strRef>
          </c:cat>
          <c:val>
            <c:numRef>
              <c:f>ArchiveIDP1!$I$128:$I$134</c:f>
              <c:numCache/>
            </c:numRef>
          </c:val>
          <c:smooth val="0"/>
        </c:ser>
        <c:ser>
          <c:idx val="3"/>
          <c:order val="3"/>
          <c:tx>
            <c:v>Oldest Open</c:v>
          </c:tx>
          <c:spPr>
            <a:ln cmpd="sng">
              <a:solidFill>
                <a:srgbClr val="00FF00">
                  <a:alpha val="100000"/>
                </a:srgbClr>
              </a:solidFill>
              <a:prstDash val="sysDot"/>
            </a:ln>
          </c:spPr>
          <c:marker>
            <c:symbol val="none"/>
          </c:marker>
          <c:cat>
            <c:strRef>
              <c:f>ArchiveIDP1!$G$128:$G$134</c:f>
            </c:strRef>
          </c:cat>
          <c:val>
            <c:numRef>
              <c:f>ArchiveIDP2!$I$128:$I$134</c:f>
              <c:numCache/>
            </c:numRef>
          </c:val>
          <c:smooth val="0"/>
        </c:ser>
        <c:axId val="719953264"/>
        <c:axId val="1474122953"/>
      </c:lineChart>
      <c:catAx>
        <c:axId val="7199532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74122953"/>
      </c:catAx>
      <c:valAx>
        <c:axId val="1474122953"/>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9953264"/>
      </c:valAx>
    </c:plotArea>
    <c:legend>
      <c:legendPos val="r"/>
      <c:overlay val="0"/>
      <c:txPr>
        <a:bodyPr/>
        <a:lstStyle/>
        <a:p>
          <a:pPr lvl="0">
            <a:defRPr b="0">
              <a:solidFill>
                <a:srgbClr val="1A1A1A"/>
              </a:solidFill>
              <a:latin typeface="+mn-lt"/>
            </a:defRPr>
          </a:pPr>
        </a:p>
      </c:txPr>
    </c:legend>
    <c:plotVisOnly val="1"/>
  </c:chart>
</c:chartSpace>
</file>

<file path=xl/charts/chart4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Requirement</c:v>
          </c:tx>
          <c:spPr>
            <a:solidFill>
              <a:schemeClr val="accent1"/>
            </a:solidFill>
            <a:ln cmpd="sng">
              <a:solidFill>
                <a:srgbClr val="000000"/>
              </a:solidFill>
            </a:ln>
          </c:spPr>
          <c:cat>
            <c:strRef>
              <c:f>ArchiveIDP2!$G$128:$G$134</c:f>
            </c:strRef>
          </c:cat>
          <c:val>
            <c:numRef>
              <c:f>ArchiveIDP2!$H$128:$H$134</c:f>
              <c:numCache/>
            </c:numRef>
          </c:val>
        </c:ser>
        <c:axId val="617253609"/>
        <c:axId val="1854829557"/>
      </c:barChart>
      <c:lineChart>
        <c:varyColors val="0"/>
        <c:ser>
          <c:idx val="1"/>
          <c:order val="1"/>
          <c:tx>
            <c:v>Open</c:v>
          </c:tx>
          <c:spPr>
            <a:ln cmpd="sng">
              <a:solidFill>
                <a:srgbClr val="EA4335"/>
              </a:solidFill>
            </a:ln>
          </c:spPr>
          <c:marker>
            <c:symbol val="none"/>
          </c:marker>
          <c:cat>
            <c:strRef>
              <c:f>ArchiveIDP2!$G$128:$G$134</c:f>
            </c:strRef>
          </c:cat>
          <c:val>
            <c:numRef>
              <c:f>ArchiveIDP2!$I$128:$I$134</c:f>
              <c:numCache/>
            </c:numRef>
          </c:val>
          <c:smooth val="0"/>
        </c:ser>
        <c:axId val="617253609"/>
        <c:axId val="1854829557"/>
      </c:lineChart>
      <c:catAx>
        <c:axId val="6172536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54829557"/>
      </c:catAx>
      <c:valAx>
        <c:axId val="1854829557"/>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7253609"/>
      </c:valAx>
    </c:plotArea>
    <c:legend>
      <c:legendPos val="r"/>
      <c:overlay val="0"/>
      <c:txPr>
        <a:bodyPr/>
        <a:lstStyle/>
        <a:p>
          <a:pPr lvl="0">
            <a:defRPr b="0">
              <a:solidFill>
                <a:srgbClr val="1A1A1A"/>
              </a:solidFill>
              <a:latin typeface="+mn-lt"/>
            </a:defRPr>
          </a:pPr>
        </a:p>
      </c:txPr>
    </c:legend>
    <c:plotVisOnly val="1"/>
  </c:chart>
</c:chartSpace>
</file>

<file path=xl/charts/chart4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Sunday</a:t>
            </a:r>
          </a:p>
        </c:rich>
      </c:tx>
      <c:overlay val="0"/>
    </c:title>
    <c:plotArea>
      <c:layout/>
      <c:barChart>
        <c:barDir val="col"/>
        <c:ser>
          <c:idx val="0"/>
          <c:order val="0"/>
          <c:tx>
            <c:v>Req</c:v>
          </c:tx>
          <c:spPr>
            <a:solidFill>
              <a:schemeClr val="accent1"/>
            </a:solidFill>
            <a:ln cmpd="sng">
              <a:solidFill>
                <a:srgbClr val="000000"/>
              </a:solidFill>
            </a:ln>
          </c:spPr>
          <c:dPt>
            <c:idx val="23"/>
          </c:dPt>
          <c:cat>
            <c:strRef>
              <c:f>'Historical Staffing Data'!$B$131:$B$154</c:f>
            </c:strRef>
          </c:cat>
          <c:val>
            <c:numRef>
              <c:f>'Historical Staffing Data'!$C$131:$C$154</c:f>
              <c:numCache/>
            </c:numRef>
          </c:val>
        </c:ser>
        <c:ser>
          <c:idx val="2"/>
          <c:order val="2"/>
          <c:tx>
            <c:v>Previous Req</c:v>
          </c:tx>
          <c:spPr>
            <a:solidFill>
              <a:srgbClr val="6D9EEB"/>
            </a:solidFill>
            <a:ln cmpd="sng">
              <a:solidFill>
                <a:srgbClr val="000000"/>
              </a:solidFill>
            </a:ln>
          </c:spPr>
          <c:cat>
            <c:strRef>
              <c:f>'Historical Staffing Data'!$B$131:$B$154</c:f>
            </c:strRef>
          </c:cat>
          <c:val>
            <c:numRef>
              <c:f>'Historical Staffing Data'!$J$131:$J$154</c:f>
              <c:numCache/>
            </c:numRef>
          </c:val>
        </c:ser>
        <c:ser>
          <c:idx val="5"/>
          <c:order val="5"/>
          <c:tx>
            <c:v>Oldest Req</c:v>
          </c:tx>
          <c:spPr>
            <a:solidFill>
              <a:srgbClr val="C9DAF8"/>
            </a:solidFill>
            <a:ln cmpd="sng">
              <a:solidFill>
                <a:srgbClr val="000000"/>
              </a:solidFill>
            </a:ln>
          </c:spPr>
          <c:cat>
            <c:strRef>
              <c:f>'Historical Staffing Data'!$B$131:$B$154</c:f>
            </c:strRef>
          </c:cat>
          <c:val>
            <c:numRef>
              <c:f>'Historical Staffing Data'!$O$131:$O$154</c:f>
              <c:numCache/>
            </c:numRef>
          </c:val>
        </c:ser>
        <c:axId val="1581288406"/>
        <c:axId val="1426336772"/>
      </c:barChart>
      <c:lineChart>
        <c:ser>
          <c:idx val="1"/>
          <c:order val="1"/>
          <c:tx>
            <c:v>Open</c:v>
          </c:tx>
          <c:spPr>
            <a:ln cmpd="sng">
              <a:solidFill>
                <a:srgbClr val="EA4335"/>
              </a:solidFill>
            </a:ln>
          </c:spPr>
          <c:marker>
            <c:symbol val="none"/>
          </c:marker>
          <c:cat>
            <c:strRef>
              <c:f>'Historical Staffing Data'!$B$131:$B$154</c:f>
            </c:strRef>
          </c:cat>
          <c:val>
            <c:numRef>
              <c:f>'Historical Staffing Data'!$D$131:$D$154</c:f>
              <c:numCache/>
            </c:numRef>
          </c:val>
          <c:smooth val="0"/>
        </c:ser>
        <c:ser>
          <c:idx val="3"/>
          <c:order val="3"/>
          <c:tx>
            <c:v>Previous Open</c:v>
          </c:tx>
          <c:spPr>
            <a:ln cmpd="sng">
              <a:solidFill>
                <a:srgbClr val="FF0000">
                  <a:alpha val="100000"/>
                </a:srgbClr>
              </a:solidFill>
              <a:prstDash val="sysDot"/>
            </a:ln>
          </c:spPr>
          <c:marker>
            <c:symbol val="none"/>
          </c:marker>
          <c:cat>
            <c:strRef>
              <c:f>'Historical Staffing Data'!$B$131:$B$154</c:f>
            </c:strRef>
          </c:cat>
          <c:val>
            <c:numRef>
              <c:f>'Historical Staffing Data'!$K$131:$K$154</c:f>
              <c:numCache/>
            </c:numRef>
          </c:val>
          <c:smooth val="0"/>
        </c:ser>
        <c:ser>
          <c:idx val="4"/>
          <c:order val="4"/>
          <c:tx>
            <c:v>Oldest Open</c:v>
          </c:tx>
          <c:spPr>
            <a:ln cmpd="sng">
              <a:solidFill>
                <a:srgbClr val="00FF00">
                  <a:alpha val="100000"/>
                </a:srgbClr>
              </a:solidFill>
              <a:prstDash val="sysDot"/>
            </a:ln>
          </c:spPr>
          <c:marker>
            <c:symbol val="none"/>
          </c:marker>
          <c:cat>
            <c:strRef>
              <c:f>'Historical Staffing Data'!$B$131:$B$154</c:f>
            </c:strRef>
          </c:cat>
          <c:val>
            <c:numRef>
              <c:f>'Historical Staffing Data'!$P$131:$P$154</c:f>
              <c:numCache/>
            </c:numRef>
          </c:val>
          <c:smooth val="0"/>
        </c:ser>
        <c:axId val="1581288406"/>
        <c:axId val="1426336772"/>
      </c:lineChart>
      <c:catAx>
        <c:axId val="15812884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26336772"/>
      </c:catAx>
      <c:valAx>
        <c:axId val="1426336772"/>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1288406"/>
      </c:valAx>
    </c:plotArea>
    <c:legend>
      <c:legendPos val="r"/>
      <c:overlay val="0"/>
      <c:txPr>
        <a:bodyPr/>
        <a:lstStyle/>
        <a:p>
          <a:pPr lvl="0">
            <a:defRPr b="0">
              <a:solidFill>
                <a:srgbClr val="1A1A1A"/>
              </a:solidFill>
              <a:latin typeface="+mn-lt"/>
            </a:defRPr>
          </a:pPr>
        </a:p>
      </c:txPr>
    </c:legend>
    <c:plotVisOnly val="1"/>
  </c:chart>
</c:chartSpace>
</file>

<file path=xl/charts/chart4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Monday</a:t>
            </a:r>
          </a:p>
        </c:rich>
      </c:tx>
      <c:overlay val="0"/>
    </c:title>
    <c:plotArea>
      <c:layout/>
      <c:barChart>
        <c:barDir val="col"/>
        <c:ser>
          <c:idx val="0"/>
          <c:order val="0"/>
          <c:tx>
            <c:v>Req</c:v>
          </c:tx>
          <c:spPr>
            <a:solidFill>
              <a:schemeClr val="accent1"/>
            </a:solidFill>
            <a:ln cmpd="sng">
              <a:solidFill>
                <a:srgbClr val="000000"/>
              </a:solidFill>
            </a:ln>
          </c:spPr>
          <c:cat>
            <c:strRef>
              <c:f>'Historical Staffing Data'!$B$184:$B$207</c:f>
            </c:strRef>
          </c:cat>
          <c:val>
            <c:numRef>
              <c:f>'Historical Staffing Data'!$C$184:$C$207</c:f>
              <c:numCache/>
            </c:numRef>
          </c:val>
        </c:ser>
        <c:ser>
          <c:idx val="2"/>
          <c:order val="2"/>
          <c:tx>
            <c:v>Previous Req</c:v>
          </c:tx>
          <c:spPr>
            <a:solidFill>
              <a:srgbClr val="A4C2F4"/>
            </a:solidFill>
            <a:ln cmpd="sng">
              <a:solidFill>
                <a:srgbClr val="000000"/>
              </a:solidFill>
            </a:ln>
          </c:spPr>
          <c:cat>
            <c:strRef>
              <c:f>'Historical Staffing Data'!$B$184:$B$207</c:f>
            </c:strRef>
          </c:cat>
          <c:val>
            <c:numRef>
              <c:f>'Historical Staffing Data'!$J$184:$J$207</c:f>
              <c:numCache/>
            </c:numRef>
          </c:val>
        </c:ser>
        <c:ser>
          <c:idx val="4"/>
          <c:order val="4"/>
          <c:tx>
            <c:v>Oldest Req</c:v>
          </c:tx>
          <c:spPr>
            <a:solidFill>
              <a:srgbClr val="C9DAF8"/>
            </a:solidFill>
            <a:ln cmpd="sng">
              <a:solidFill>
                <a:srgbClr val="000000"/>
              </a:solidFill>
            </a:ln>
          </c:spPr>
          <c:cat>
            <c:strRef>
              <c:f>'Historical Staffing Data'!$B$184:$B$207</c:f>
            </c:strRef>
          </c:cat>
          <c:val>
            <c:numRef>
              <c:f>'Historical Staffing Data'!$O$184:$O$207</c:f>
              <c:numCache/>
            </c:numRef>
          </c:val>
        </c:ser>
        <c:axId val="1905457237"/>
        <c:axId val="1596785910"/>
      </c:barChart>
      <c:lineChart>
        <c:ser>
          <c:idx val="1"/>
          <c:order val="1"/>
          <c:tx>
            <c:v>Open</c:v>
          </c:tx>
          <c:spPr>
            <a:ln cmpd="sng">
              <a:solidFill>
                <a:srgbClr val="EA4335"/>
              </a:solidFill>
            </a:ln>
          </c:spPr>
          <c:marker>
            <c:symbol val="none"/>
          </c:marker>
          <c:cat>
            <c:strRef>
              <c:f>'Historical Staffing Data'!$B$184:$B$207</c:f>
            </c:strRef>
          </c:cat>
          <c:val>
            <c:numRef>
              <c:f>'Historical Staffing Data'!$D$184:$D$207</c:f>
              <c:numCache/>
            </c:numRef>
          </c:val>
          <c:smooth val="0"/>
        </c:ser>
        <c:ser>
          <c:idx val="3"/>
          <c:order val="3"/>
          <c:tx>
            <c:v>Previous Open</c:v>
          </c:tx>
          <c:spPr>
            <a:ln cmpd="sng">
              <a:solidFill>
                <a:srgbClr val="990000">
                  <a:alpha val="100000"/>
                </a:srgbClr>
              </a:solidFill>
              <a:prstDash val="sysDot"/>
            </a:ln>
          </c:spPr>
          <c:marker>
            <c:symbol val="none"/>
          </c:marker>
          <c:cat>
            <c:strRef>
              <c:f>'Historical Staffing Data'!$B$184:$B$207</c:f>
            </c:strRef>
          </c:cat>
          <c:val>
            <c:numRef>
              <c:f>'Historical Staffing Data'!$K$184:$K$207</c:f>
              <c:numCache/>
            </c:numRef>
          </c:val>
          <c:smooth val="0"/>
        </c:ser>
        <c:ser>
          <c:idx val="5"/>
          <c:order val="5"/>
          <c:tx>
            <c:v>Oldest Open</c:v>
          </c:tx>
          <c:spPr>
            <a:ln cmpd="sng">
              <a:solidFill>
                <a:srgbClr val="00FF00">
                  <a:alpha val="100000"/>
                </a:srgbClr>
              </a:solidFill>
              <a:prstDash val="sysDot"/>
            </a:ln>
          </c:spPr>
          <c:marker>
            <c:symbol val="none"/>
          </c:marker>
          <c:cat>
            <c:strRef>
              <c:f>'Historical Staffing Data'!$B$184:$B$207</c:f>
            </c:strRef>
          </c:cat>
          <c:val>
            <c:numRef>
              <c:f>'Historical Staffing Data'!$P$184:$P$207</c:f>
              <c:numCache/>
            </c:numRef>
          </c:val>
          <c:smooth val="0"/>
        </c:ser>
        <c:axId val="1905457237"/>
        <c:axId val="1596785910"/>
      </c:lineChart>
      <c:catAx>
        <c:axId val="19054572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96785910"/>
      </c:catAx>
      <c:valAx>
        <c:axId val="1596785910"/>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5457237"/>
      </c:valAx>
    </c:plotArea>
    <c:legend>
      <c:legendPos val="r"/>
      <c:overlay val="0"/>
      <c:txPr>
        <a:bodyPr/>
        <a:lstStyle/>
        <a:p>
          <a:pPr lvl="0">
            <a:defRPr b="0">
              <a:solidFill>
                <a:srgbClr val="1A1A1A"/>
              </a:solidFill>
              <a:latin typeface="+mn-lt"/>
            </a:defRPr>
          </a:pPr>
        </a:p>
      </c:txPr>
    </c:legend>
    <c:plotVisOnly val="1"/>
  </c:chart>
</c:chartSpace>
</file>

<file path=xl/charts/chart4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Overtime Coverage</a:t>
            </a:r>
          </a:p>
        </c:rich>
      </c:tx>
      <c:overlay val="0"/>
    </c:title>
    <c:plotArea>
      <c:layout/>
      <c:barChart>
        <c:barDir val="col"/>
        <c:ser>
          <c:idx val="0"/>
          <c:order val="0"/>
          <c:tx>
            <c:v>Open</c:v>
          </c:tx>
          <c:spPr>
            <a:solidFill>
              <a:srgbClr val="D9D2E9"/>
            </a:solidFill>
            <a:ln cmpd="sng">
              <a:solidFill>
                <a:srgbClr val="000000"/>
              </a:solidFill>
            </a:ln>
          </c:spPr>
          <c:cat>
            <c:strRef>
              <c:f>'Historical Staffing Data'!$B$130:$B$154</c:f>
            </c:strRef>
          </c:cat>
          <c:val>
            <c:numRef>
              <c:f>'Historical Staffing Data'!$G$130:$G$154</c:f>
              <c:numCache/>
            </c:numRef>
          </c:val>
        </c:ser>
        <c:ser>
          <c:idx val="1"/>
          <c:order val="1"/>
          <c:tx>
            <c:v>Taken</c:v>
          </c:tx>
          <c:spPr>
            <a:solidFill>
              <a:srgbClr val="FF9900"/>
            </a:solidFill>
            <a:ln cmpd="sng">
              <a:solidFill>
                <a:srgbClr val="000000"/>
              </a:solidFill>
              <a:prstDash val="solid"/>
            </a:ln>
          </c:spPr>
          <c:cat>
            <c:strRef>
              <c:f>'Historical Staffing Data'!$B$130:$B$154</c:f>
            </c:strRef>
          </c:cat>
          <c:val>
            <c:numRef>
              <c:f>'Historical Staffing Data'!$F$130:$F$154</c:f>
              <c:numCache/>
            </c:numRef>
          </c:val>
        </c:ser>
        <c:ser>
          <c:idx val="2"/>
          <c:order val="2"/>
          <c:tx>
            <c:v>Previous Taken</c:v>
          </c:tx>
          <c:spPr>
            <a:solidFill>
              <a:schemeClr val="accent3"/>
            </a:solidFill>
            <a:ln cmpd="sng">
              <a:solidFill>
                <a:srgbClr val="000000"/>
              </a:solidFill>
            </a:ln>
          </c:spPr>
          <c:cat>
            <c:strRef>
              <c:f>'Historical Staffing Data'!$B$130:$B$154</c:f>
            </c:strRef>
          </c:cat>
          <c:val>
            <c:numRef>
              <c:f>'Historical Staffing Data'!$M$130:$M$154</c:f>
              <c:numCache/>
            </c:numRef>
          </c:val>
        </c:ser>
        <c:ser>
          <c:idx val="3"/>
          <c:order val="3"/>
          <c:tx>
            <c:v>Oldest Taken</c:v>
          </c:tx>
          <c:spPr>
            <a:solidFill>
              <a:srgbClr val="F9CB9C"/>
            </a:solidFill>
            <a:ln cmpd="sng">
              <a:solidFill>
                <a:srgbClr val="000000"/>
              </a:solidFill>
            </a:ln>
          </c:spPr>
          <c:cat>
            <c:strRef>
              <c:f>'Historical Staffing Data'!$B$130:$B$154</c:f>
            </c:strRef>
          </c:cat>
          <c:val>
            <c:numRef>
              <c:f>'Historical Staffing Data'!$R$130:$R$154</c:f>
              <c:numCache/>
            </c:numRef>
          </c:val>
        </c:ser>
        <c:axId val="1638888836"/>
        <c:axId val="1855441934"/>
      </c:barChart>
      <c:catAx>
        <c:axId val="16388888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55441934"/>
      </c:catAx>
      <c:valAx>
        <c:axId val="1855441934"/>
        <c:scaling>
          <c:orientation val="minMax"/>
          <c:max val="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8888836"/>
      </c:valAx>
    </c:plotArea>
    <c:legend>
      <c:legendPos val="r"/>
      <c:overlay val="0"/>
      <c:txPr>
        <a:bodyPr/>
        <a:lstStyle/>
        <a:p>
          <a:pPr lvl="0">
            <a:defRPr b="0">
              <a:solidFill>
                <a:srgbClr val="1A1A1A"/>
              </a:solidFill>
              <a:latin typeface="+mn-lt"/>
            </a:defRPr>
          </a:pPr>
        </a:p>
      </c:txPr>
    </c:legend>
    <c:plotVisOnly val="1"/>
  </c:chart>
</c:chartSpace>
</file>

<file path=xl/charts/chart4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Prev Req</c:v>
          </c:tx>
          <c:spPr>
            <a:solidFill>
              <a:schemeClr val="accent1"/>
            </a:solidFill>
            <a:ln cmpd="sng">
              <a:solidFill>
                <a:srgbClr val="000000"/>
              </a:solidFill>
            </a:ln>
          </c:spPr>
          <c:cat>
            <c:strRef>
              <c:f>ArchiveIDP1!$B$128:$B$134</c:f>
            </c:strRef>
          </c:cat>
          <c:val>
            <c:numRef>
              <c:f>ArchiveIDP1!$C$128:$C$134</c:f>
              <c:numCache/>
            </c:numRef>
          </c:val>
        </c:ser>
        <c:ser>
          <c:idx val="2"/>
          <c:order val="2"/>
          <c:tx>
            <c:v>Oldest Req</c:v>
          </c:tx>
          <c:spPr>
            <a:solidFill>
              <a:srgbClr val="A4C2F4"/>
            </a:solidFill>
            <a:ln cmpd="sng">
              <a:solidFill>
                <a:srgbClr val="000000"/>
              </a:solidFill>
            </a:ln>
          </c:spPr>
          <c:cat>
            <c:strRef>
              <c:f>ArchiveIDP1!$B$128:$B$134</c:f>
            </c:strRef>
          </c:cat>
          <c:val>
            <c:numRef>
              <c:f>ArchiveIDP2!$C$128:$C$134</c:f>
              <c:numCache/>
            </c:numRef>
          </c:val>
        </c:ser>
        <c:axId val="2034539735"/>
        <c:axId val="46002434"/>
      </c:barChart>
      <c:lineChart>
        <c:ser>
          <c:idx val="1"/>
          <c:order val="1"/>
          <c:tx>
            <c:v>Prev Open</c:v>
          </c:tx>
          <c:spPr>
            <a:ln cmpd="sng">
              <a:solidFill>
                <a:srgbClr val="EA4335"/>
              </a:solidFill>
            </a:ln>
          </c:spPr>
          <c:marker>
            <c:symbol val="none"/>
          </c:marker>
          <c:cat>
            <c:strRef>
              <c:f>ArchiveIDP1!$B$128:$B$134</c:f>
            </c:strRef>
          </c:cat>
          <c:val>
            <c:numRef>
              <c:f>ArchiveIDP1!$D$128:$D$134</c:f>
              <c:numCache/>
            </c:numRef>
          </c:val>
          <c:smooth val="0"/>
        </c:ser>
        <c:ser>
          <c:idx val="3"/>
          <c:order val="3"/>
          <c:tx>
            <c:v>Oldest Open</c:v>
          </c:tx>
          <c:spPr>
            <a:ln cmpd="sng">
              <a:solidFill>
                <a:srgbClr val="00FF00">
                  <a:alpha val="100000"/>
                </a:srgbClr>
              </a:solidFill>
              <a:prstDash val="sysDot"/>
            </a:ln>
          </c:spPr>
          <c:marker>
            <c:symbol val="none"/>
          </c:marker>
          <c:cat>
            <c:strRef>
              <c:f>ArchiveIDP1!$B$128:$B$134</c:f>
            </c:strRef>
          </c:cat>
          <c:val>
            <c:numRef>
              <c:f>ArchiveIDP2!$D$128:$D$134</c:f>
              <c:numCache/>
            </c:numRef>
          </c:val>
          <c:smooth val="0"/>
        </c:ser>
        <c:axId val="2034539735"/>
        <c:axId val="46002434"/>
      </c:lineChart>
      <c:catAx>
        <c:axId val="20345397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6002434"/>
      </c:catAx>
      <c:valAx>
        <c:axId val="46002434"/>
        <c:scaling>
          <c:orientation val="minMax"/>
          <c:max val="9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4539735"/>
      </c:valAx>
    </c:plotArea>
    <c:legend>
      <c:legendPos val="r"/>
      <c:layout>
        <c:manualLayout>
          <c:xMode val="edge"/>
          <c:yMode val="edge"/>
          <c:x val="0.19061303421442694"/>
          <c:y val="0.05"/>
        </c:manualLayout>
      </c:layout>
      <c:overlay val="0"/>
      <c:txPr>
        <a:bodyPr/>
        <a:lstStyle/>
        <a:p>
          <a:pPr lvl="0">
            <a:defRPr b="0">
              <a:solidFill>
                <a:srgbClr val="1A1A1A"/>
              </a:solidFill>
              <a:latin typeface="+mn-lt"/>
            </a:defRPr>
          </a:pPr>
        </a:p>
      </c:txPr>
    </c:legend>
    <c:plotVisOnly val="1"/>
  </c:chart>
</c:chartSpace>
</file>

<file path=xl/charts/chart5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Oldest Requirements</c:v>
          </c:tx>
          <c:spPr>
            <a:solidFill>
              <a:schemeClr val="accent1"/>
            </a:solidFill>
            <a:ln cmpd="sng">
              <a:solidFill>
                <a:srgbClr val="000000"/>
              </a:solidFill>
            </a:ln>
          </c:spPr>
          <c:cat>
            <c:strRef>
              <c:f>ArchiveIDP2!$B$128:$B$134</c:f>
            </c:strRef>
          </c:cat>
          <c:val>
            <c:numRef>
              <c:f>ArchiveIDP2!$C$128:$C$134</c:f>
              <c:numCache/>
            </c:numRef>
          </c:val>
        </c:ser>
        <c:axId val="1008439583"/>
        <c:axId val="633452214"/>
      </c:barChart>
      <c:lineChart>
        <c:varyColors val="0"/>
        <c:ser>
          <c:idx val="1"/>
          <c:order val="1"/>
          <c:tx>
            <c:v>Oldest Open</c:v>
          </c:tx>
          <c:spPr>
            <a:ln cmpd="sng">
              <a:solidFill>
                <a:srgbClr val="EA4335"/>
              </a:solidFill>
            </a:ln>
          </c:spPr>
          <c:marker>
            <c:symbol val="none"/>
          </c:marker>
          <c:cat>
            <c:strRef>
              <c:f>ArchiveIDP2!$B$128:$B$134</c:f>
            </c:strRef>
          </c:cat>
          <c:val>
            <c:numRef>
              <c:f>ArchiveIDP2!$D$128:$D$134</c:f>
              <c:numCache/>
            </c:numRef>
          </c:val>
          <c:smooth val="0"/>
        </c:ser>
        <c:axId val="1008439583"/>
        <c:axId val="633452214"/>
      </c:lineChart>
      <c:catAx>
        <c:axId val="10084395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33452214"/>
      </c:catAx>
      <c:valAx>
        <c:axId val="633452214"/>
        <c:scaling>
          <c:orientation val="minMax"/>
          <c:max val="9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8439583"/>
      </c:valAx>
    </c:plotArea>
    <c:legend>
      <c:legendPos val="r"/>
      <c:overlay val="0"/>
      <c:txPr>
        <a:bodyPr/>
        <a:lstStyle/>
        <a:p>
          <a:pPr lvl="0">
            <a:defRPr b="0">
              <a:solidFill>
                <a:srgbClr val="1A1A1A"/>
              </a:solidFill>
              <a:latin typeface="+mn-lt"/>
            </a:defRPr>
          </a:pPr>
        </a:p>
      </c:txPr>
    </c:legend>
    <c:plotVisOnly val="1"/>
  </c:chart>
</c:chartSpace>
</file>

<file path=xl/charts/chart5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7033795972998134"/>
          <c:y val="0.07553191489361702"/>
          <c:w val="0.7792683394826171"/>
          <c:h val="0.640859186380561"/>
        </c:manualLayout>
      </c:layout>
      <c:barChart>
        <c:barDir val="col"/>
        <c:ser>
          <c:idx val="0"/>
          <c:order val="0"/>
          <c:tx>
            <c:v>Req</c:v>
          </c:tx>
          <c:spPr>
            <a:solidFill>
              <a:schemeClr val="accent1"/>
            </a:solidFill>
            <a:ln cmpd="sng">
              <a:solidFill>
                <a:srgbClr val="000000"/>
              </a:solidFill>
            </a:ln>
          </c:spPr>
          <c:cat>
            <c:strRef>
              <c:f>OriginalIDP!$L$128:$L$134</c:f>
            </c:strRef>
          </c:cat>
          <c:val>
            <c:numRef>
              <c:f>OriginalIDP!$M$128:$M$134</c:f>
              <c:numCache/>
            </c:numRef>
          </c:val>
        </c:ser>
        <c:ser>
          <c:idx val="2"/>
          <c:order val="2"/>
          <c:tx>
            <c:v>Previous Req</c:v>
          </c:tx>
          <c:spPr>
            <a:solidFill>
              <a:srgbClr val="A4C2F4"/>
            </a:solidFill>
            <a:ln cmpd="sng">
              <a:solidFill>
                <a:srgbClr val="000000"/>
              </a:solidFill>
            </a:ln>
          </c:spPr>
          <c:cat>
            <c:strRef>
              <c:f>OriginalIDP!$L$128:$L$134</c:f>
            </c:strRef>
          </c:cat>
          <c:val>
            <c:numRef>
              <c:f>ArchiveIDP1!$M$128:$M$134</c:f>
              <c:numCache/>
            </c:numRef>
          </c:val>
        </c:ser>
        <c:ser>
          <c:idx val="4"/>
          <c:order val="4"/>
          <c:tx>
            <c:v>Oldest Req</c:v>
          </c:tx>
          <c:spPr>
            <a:solidFill>
              <a:srgbClr val="C9DAF8"/>
            </a:solidFill>
            <a:ln cmpd="sng">
              <a:solidFill>
                <a:srgbClr val="000000"/>
              </a:solidFill>
            </a:ln>
          </c:spPr>
          <c:cat>
            <c:strRef>
              <c:f>OriginalIDP!$L$128:$L$134</c:f>
            </c:strRef>
          </c:cat>
          <c:val>
            <c:numRef>
              <c:f>ArchiveIDP2!$M$128:$M$134</c:f>
              <c:numCache/>
            </c:numRef>
          </c:val>
        </c:ser>
        <c:axId val="463300853"/>
        <c:axId val="996558752"/>
      </c:barChart>
      <c:lineChart>
        <c:ser>
          <c:idx val="1"/>
          <c:order val="1"/>
          <c:tx>
            <c:strRef>
              <c:f>OriginalIDP!$N$127</c:f>
            </c:strRef>
          </c:tx>
          <c:spPr>
            <a:ln cmpd="sng">
              <a:solidFill>
                <a:srgbClr val="EA4335"/>
              </a:solidFill>
            </a:ln>
          </c:spPr>
          <c:marker>
            <c:symbol val="none"/>
          </c:marker>
          <c:cat>
            <c:strRef>
              <c:f>OriginalIDP!$L$128:$L$134</c:f>
            </c:strRef>
          </c:cat>
          <c:val>
            <c:numRef>
              <c:f>OriginalIDP!$N$128:$N$134</c:f>
              <c:numCache/>
            </c:numRef>
          </c:val>
          <c:smooth val="0"/>
        </c:ser>
        <c:ser>
          <c:idx val="3"/>
          <c:order val="3"/>
          <c:tx>
            <c:v>Previous Open</c:v>
          </c:tx>
          <c:spPr>
            <a:ln cmpd="sng">
              <a:solidFill>
                <a:srgbClr val="990000">
                  <a:alpha val="100000"/>
                </a:srgbClr>
              </a:solidFill>
              <a:prstDash val="sysDot"/>
            </a:ln>
          </c:spPr>
          <c:marker>
            <c:symbol val="none"/>
          </c:marker>
          <c:cat>
            <c:strRef>
              <c:f>OriginalIDP!$L$128:$L$134</c:f>
            </c:strRef>
          </c:cat>
          <c:val>
            <c:numRef>
              <c:f>ArchiveIDP1!$N$128:$N$134</c:f>
              <c:numCache/>
            </c:numRef>
          </c:val>
          <c:smooth val="0"/>
        </c:ser>
        <c:ser>
          <c:idx val="5"/>
          <c:order val="5"/>
          <c:tx>
            <c:v>Oldest Open</c:v>
          </c:tx>
          <c:spPr>
            <a:ln cmpd="sng">
              <a:solidFill>
                <a:srgbClr val="00FF00">
                  <a:alpha val="100000"/>
                </a:srgbClr>
              </a:solidFill>
              <a:prstDash val="sysDot"/>
            </a:ln>
          </c:spPr>
          <c:marker>
            <c:symbol val="none"/>
          </c:marker>
          <c:cat>
            <c:strRef>
              <c:f>OriginalIDP!$L$128:$L$134</c:f>
            </c:strRef>
          </c:cat>
          <c:val>
            <c:numRef>
              <c:f>ArchiveIDP2!$N$128:$N$134</c:f>
              <c:numCache/>
            </c:numRef>
          </c:val>
          <c:smooth val="0"/>
        </c:ser>
        <c:axId val="463300853"/>
        <c:axId val="996558752"/>
      </c:lineChart>
      <c:catAx>
        <c:axId val="4633008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96558752"/>
      </c:catAx>
      <c:valAx>
        <c:axId val="996558752"/>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63300853"/>
      </c:valAx>
    </c:plotArea>
    <c:legend>
      <c:legendPos val="r"/>
      <c:overlay val="0"/>
      <c:txPr>
        <a:bodyPr/>
        <a:lstStyle/>
        <a:p>
          <a:pPr lvl="0">
            <a:defRPr b="0">
              <a:solidFill>
                <a:srgbClr val="1A1A1A"/>
              </a:solidFill>
              <a:latin typeface="+mn-lt"/>
            </a:defRPr>
          </a:pPr>
        </a:p>
      </c:txPr>
    </c:legend>
    <c:plotVisOnly val="1"/>
  </c:chart>
</c:chartSpace>
</file>

<file path=xl/charts/chart5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Prev Req</c:v>
          </c:tx>
          <c:spPr>
            <a:solidFill>
              <a:schemeClr val="accent1"/>
            </a:solidFill>
            <a:ln cmpd="sng">
              <a:solidFill>
                <a:srgbClr val="000000"/>
              </a:solidFill>
            </a:ln>
          </c:spPr>
          <c:cat>
            <c:strRef>
              <c:f>ArchiveIDP1!$L$128:$L$134</c:f>
            </c:strRef>
          </c:cat>
          <c:val>
            <c:numRef>
              <c:f>ArchiveIDP1!$M$128:$M$134</c:f>
              <c:numCache/>
            </c:numRef>
          </c:val>
        </c:ser>
        <c:ser>
          <c:idx val="2"/>
          <c:order val="2"/>
          <c:tx>
            <c:v>Oldest Req</c:v>
          </c:tx>
          <c:spPr>
            <a:solidFill>
              <a:srgbClr val="C9DAF8"/>
            </a:solidFill>
            <a:ln cmpd="sng">
              <a:solidFill>
                <a:srgbClr val="000000"/>
              </a:solidFill>
            </a:ln>
          </c:spPr>
          <c:cat>
            <c:strRef>
              <c:f>ArchiveIDP1!$L$128:$L$134</c:f>
            </c:strRef>
          </c:cat>
          <c:val>
            <c:numRef>
              <c:f>ArchiveIDP2!$M$128:$M$134</c:f>
              <c:numCache/>
            </c:numRef>
          </c:val>
        </c:ser>
        <c:axId val="1539330790"/>
        <c:axId val="214264088"/>
      </c:barChart>
      <c:lineChart>
        <c:ser>
          <c:idx val="1"/>
          <c:order val="1"/>
          <c:tx>
            <c:v>Prev Open</c:v>
          </c:tx>
          <c:spPr>
            <a:ln cmpd="sng">
              <a:solidFill>
                <a:srgbClr val="EA4335"/>
              </a:solidFill>
            </a:ln>
          </c:spPr>
          <c:marker>
            <c:symbol val="none"/>
          </c:marker>
          <c:cat>
            <c:strRef>
              <c:f>ArchiveIDP1!$L$128:$L$134</c:f>
            </c:strRef>
          </c:cat>
          <c:val>
            <c:numRef>
              <c:f>ArchiveIDP1!$N$128:$N$134</c:f>
              <c:numCache/>
            </c:numRef>
          </c:val>
          <c:smooth val="0"/>
        </c:ser>
        <c:ser>
          <c:idx val="3"/>
          <c:order val="3"/>
          <c:tx>
            <c:v>Oldest Open</c:v>
          </c:tx>
          <c:spPr>
            <a:ln cmpd="sng">
              <a:solidFill>
                <a:srgbClr val="00FF00">
                  <a:alpha val="100000"/>
                </a:srgbClr>
              </a:solidFill>
              <a:prstDash val="sysDot"/>
            </a:ln>
          </c:spPr>
          <c:marker>
            <c:symbol val="none"/>
          </c:marker>
          <c:cat>
            <c:strRef>
              <c:f>ArchiveIDP1!$L$128:$L$134</c:f>
            </c:strRef>
          </c:cat>
          <c:val>
            <c:numRef>
              <c:f>ArchiveIDP2!$N$128:$N$134</c:f>
              <c:numCache/>
            </c:numRef>
          </c:val>
          <c:smooth val="0"/>
        </c:ser>
        <c:axId val="1539330790"/>
        <c:axId val="214264088"/>
      </c:lineChart>
      <c:catAx>
        <c:axId val="15393307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4264088"/>
      </c:catAx>
      <c:valAx>
        <c:axId val="214264088"/>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9330790"/>
      </c:valAx>
    </c:plotArea>
    <c:legend>
      <c:legendPos val="r"/>
      <c:overlay val="0"/>
      <c:txPr>
        <a:bodyPr/>
        <a:lstStyle/>
        <a:p>
          <a:pPr lvl="0">
            <a:defRPr b="0">
              <a:solidFill>
                <a:srgbClr val="1A1A1A"/>
              </a:solidFill>
              <a:latin typeface="+mn-lt"/>
            </a:defRPr>
          </a:pPr>
        </a:p>
      </c:txPr>
    </c:legend>
    <c:plotVisOnly val="1"/>
  </c:chart>
</c:chartSpace>
</file>

<file path=xl/charts/chart5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ArchiveIDP2!$M$127</c:f>
            </c:strRef>
          </c:tx>
          <c:spPr>
            <a:solidFill>
              <a:schemeClr val="accent1"/>
            </a:solidFill>
            <a:ln cmpd="sng">
              <a:solidFill>
                <a:srgbClr val="000000"/>
              </a:solidFill>
            </a:ln>
          </c:spPr>
          <c:cat>
            <c:strRef>
              <c:f>ArchiveIDP2!$L$128:$L$134</c:f>
            </c:strRef>
          </c:cat>
          <c:val>
            <c:numRef>
              <c:f>ArchiveIDP2!$M$128:$M$134</c:f>
              <c:numCache/>
            </c:numRef>
          </c:val>
        </c:ser>
        <c:axId val="633158473"/>
        <c:axId val="1986581709"/>
      </c:barChart>
      <c:lineChart>
        <c:varyColors val="0"/>
        <c:ser>
          <c:idx val="1"/>
          <c:order val="1"/>
          <c:tx>
            <c:strRef>
              <c:f>ArchiveIDP2!$N$127</c:f>
            </c:strRef>
          </c:tx>
          <c:spPr>
            <a:ln cmpd="sng">
              <a:solidFill>
                <a:srgbClr val="EA4335"/>
              </a:solidFill>
            </a:ln>
          </c:spPr>
          <c:marker>
            <c:symbol val="none"/>
          </c:marker>
          <c:cat>
            <c:strRef>
              <c:f>ArchiveIDP2!$L$128:$L$134</c:f>
            </c:strRef>
          </c:cat>
          <c:val>
            <c:numRef>
              <c:f>ArchiveIDP2!$N$128:$N$134</c:f>
              <c:numCache/>
            </c:numRef>
          </c:val>
          <c:smooth val="0"/>
        </c:ser>
        <c:axId val="633158473"/>
        <c:axId val="1986581709"/>
      </c:lineChart>
      <c:catAx>
        <c:axId val="6331584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86581709"/>
      </c:catAx>
      <c:valAx>
        <c:axId val="1986581709"/>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3158473"/>
      </c:valAx>
    </c:plotArea>
    <c:legend>
      <c:legendPos val="r"/>
      <c:overlay val="0"/>
      <c:txPr>
        <a:bodyPr/>
        <a:lstStyle/>
        <a:p>
          <a:pPr lvl="0">
            <a:defRPr b="0">
              <a:solidFill>
                <a:srgbClr val="1A1A1A"/>
              </a:solidFill>
              <a:latin typeface="+mn-lt"/>
            </a:defRPr>
          </a:pPr>
        </a:p>
      </c:txPr>
    </c:legend>
    <c:plotVisOnly val="1"/>
  </c:chart>
</c:chartSpace>
</file>

<file path=xl/charts/chart5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5948265255905512"/>
          <c:y val="0.07553191489361702"/>
          <c:w val="0.7885488435039371"/>
          <c:h val="0.640859186380561"/>
        </c:manualLayout>
      </c:layout>
      <c:barChart>
        <c:barDir val="col"/>
        <c:ser>
          <c:idx val="0"/>
          <c:order val="0"/>
          <c:tx>
            <c:v>Req</c:v>
          </c:tx>
          <c:spPr>
            <a:solidFill>
              <a:schemeClr val="accent1"/>
            </a:solidFill>
            <a:ln cmpd="sng">
              <a:solidFill>
                <a:srgbClr val="000000"/>
              </a:solidFill>
            </a:ln>
          </c:spPr>
          <c:cat>
            <c:strRef>
              <c:f>OriginalIDP!$Q$128:$Q$134</c:f>
            </c:strRef>
          </c:cat>
          <c:val>
            <c:numRef>
              <c:f>OriginalIDP!$R$128:$R$134</c:f>
              <c:numCache/>
            </c:numRef>
          </c:val>
        </c:ser>
        <c:ser>
          <c:idx val="2"/>
          <c:order val="2"/>
          <c:tx>
            <c:v>Previous Req</c:v>
          </c:tx>
          <c:spPr>
            <a:solidFill>
              <a:srgbClr val="A4C2F4"/>
            </a:solidFill>
            <a:ln cmpd="sng">
              <a:solidFill>
                <a:srgbClr val="000000"/>
              </a:solidFill>
            </a:ln>
          </c:spPr>
          <c:cat>
            <c:strRef>
              <c:f>OriginalIDP!$Q$128:$Q$134</c:f>
            </c:strRef>
          </c:cat>
          <c:val>
            <c:numRef>
              <c:f>ArchiveIDP1!$R$128:$R$134</c:f>
              <c:numCache/>
            </c:numRef>
          </c:val>
        </c:ser>
        <c:ser>
          <c:idx val="4"/>
          <c:order val="4"/>
          <c:tx>
            <c:v>Oldest Req</c:v>
          </c:tx>
          <c:spPr>
            <a:solidFill>
              <a:srgbClr val="C9DAF8"/>
            </a:solidFill>
            <a:ln cmpd="sng">
              <a:solidFill>
                <a:srgbClr val="000000"/>
              </a:solidFill>
            </a:ln>
          </c:spPr>
          <c:cat>
            <c:strRef>
              <c:f>OriginalIDP!$Q$128:$Q$134</c:f>
            </c:strRef>
          </c:cat>
          <c:val>
            <c:numRef>
              <c:f>ArchiveIDP2!$R$128:$R$134</c:f>
              <c:numCache/>
            </c:numRef>
          </c:val>
        </c:ser>
        <c:axId val="1464932477"/>
        <c:axId val="2052461765"/>
      </c:barChart>
      <c:lineChart>
        <c:ser>
          <c:idx val="1"/>
          <c:order val="1"/>
          <c:tx>
            <c:strRef>
              <c:f>OriginalIDP!$S$127</c:f>
            </c:strRef>
          </c:tx>
          <c:spPr>
            <a:ln cmpd="sng">
              <a:solidFill>
                <a:srgbClr val="EA4335"/>
              </a:solidFill>
            </a:ln>
          </c:spPr>
          <c:marker>
            <c:symbol val="none"/>
          </c:marker>
          <c:cat>
            <c:strRef>
              <c:f>OriginalIDP!$Q$128:$Q$134</c:f>
            </c:strRef>
          </c:cat>
          <c:val>
            <c:numRef>
              <c:f>OriginalIDP!$S$128:$S$134</c:f>
              <c:numCache/>
            </c:numRef>
          </c:val>
          <c:smooth val="0"/>
        </c:ser>
        <c:ser>
          <c:idx val="3"/>
          <c:order val="3"/>
          <c:tx>
            <c:v>Previous Open</c:v>
          </c:tx>
          <c:spPr>
            <a:ln cmpd="sng">
              <a:solidFill>
                <a:srgbClr val="990000">
                  <a:alpha val="100000"/>
                </a:srgbClr>
              </a:solidFill>
              <a:prstDash val="sysDot"/>
            </a:ln>
          </c:spPr>
          <c:marker>
            <c:symbol val="none"/>
          </c:marker>
          <c:cat>
            <c:strRef>
              <c:f>OriginalIDP!$Q$128:$Q$134</c:f>
            </c:strRef>
          </c:cat>
          <c:val>
            <c:numRef>
              <c:f>ArchiveIDP1!$S$128:$S$134</c:f>
              <c:numCache/>
            </c:numRef>
          </c:val>
          <c:smooth val="0"/>
        </c:ser>
        <c:ser>
          <c:idx val="5"/>
          <c:order val="5"/>
          <c:tx>
            <c:v>Oldest Open</c:v>
          </c:tx>
          <c:spPr>
            <a:ln cmpd="sng">
              <a:solidFill>
                <a:srgbClr val="00FF00">
                  <a:alpha val="100000"/>
                </a:srgbClr>
              </a:solidFill>
              <a:prstDash val="sysDot"/>
            </a:ln>
          </c:spPr>
          <c:marker>
            <c:symbol val="none"/>
          </c:marker>
          <c:cat>
            <c:strRef>
              <c:f>OriginalIDP!$Q$128:$Q$134</c:f>
            </c:strRef>
          </c:cat>
          <c:val>
            <c:numRef>
              <c:f>ArchiveIDP2!$S$128:$S$134</c:f>
              <c:numCache/>
            </c:numRef>
          </c:val>
          <c:smooth val="0"/>
        </c:ser>
        <c:axId val="1464932477"/>
        <c:axId val="2052461765"/>
      </c:lineChart>
      <c:catAx>
        <c:axId val="14649324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52461765"/>
      </c:catAx>
      <c:valAx>
        <c:axId val="2052461765"/>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64932477"/>
      </c:valAx>
    </c:plotArea>
    <c:legend>
      <c:legendPos val="r"/>
      <c:overlay val="0"/>
      <c:txPr>
        <a:bodyPr/>
        <a:lstStyle/>
        <a:p>
          <a:pPr lvl="0">
            <a:defRPr b="0">
              <a:solidFill>
                <a:srgbClr val="1A1A1A"/>
              </a:solidFill>
              <a:latin typeface="+mn-lt"/>
            </a:defRPr>
          </a:pPr>
        </a:p>
      </c:txPr>
    </c:legend>
    <c:plotVisOnly val="1"/>
  </c:chart>
</c:chartSpace>
</file>

<file path=xl/charts/chart5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Prev Req</c:v>
          </c:tx>
          <c:spPr>
            <a:solidFill>
              <a:schemeClr val="accent1"/>
            </a:solidFill>
            <a:ln cmpd="sng">
              <a:solidFill>
                <a:srgbClr val="000000"/>
              </a:solidFill>
            </a:ln>
          </c:spPr>
          <c:cat>
            <c:strRef>
              <c:f>ArchiveIDP1!$Q$128:$Q$134</c:f>
            </c:strRef>
          </c:cat>
          <c:val>
            <c:numRef>
              <c:f>ArchiveIDP1!$R$128:$R$134</c:f>
              <c:numCache/>
            </c:numRef>
          </c:val>
        </c:ser>
        <c:ser>
          <c:idx val="2"/>
          <c:order val="2"/>
          <c:tx>
            <c:v>Oldest Req</c:v>
          </c:tx>
          <c:spPr>
            <a:solidFill>
              <a:srgbClr val="C9DAF8"/>
            </a:solidFill>
            <a:ln cmpd="sng">
              <a:solidFill>
                <a:srgbClr val="000000"/>
              </a:solidFill>
            </a:ln>
          </c:spPr>
          <c:cat>
            <c:strRef>
              <c:f>ArchiveIDP1!$Q$128:$Q$134</c:f>
            </c:strRef>
          </c:cat>
          <c:val>
            <c:numRef>
              <c:f>ArchiveIDP2!$R$128:$R$134</c:f>
              <c:numCache/>
            </c:numRef>
          </c:val>
        </c:ser>
        <c:axId val="452300966"/>
        <c:axId val="1869472125"/>
      </c:barChart>
      <c:lineChart>
        <c:ser>
          <c:idx val="1"/>
          <c:order val="1"/>
          <c:tx>
            <c:v>Prev Open</c:v>
          </c:tx>
          <c:spPr>
            <a:ln cmpd="sng">
              <a:solidFill>
                <a:srgbClr val="EA4335"/>
              </a:solidFill>
            </a:ln>
          </c:spPr>
          <c:marker>
            <c:symbol val="none"/>
          </c:marker>
          <c:cat>
            <c:strRef>
              <c:f>ArchiveIDP1!$Q$128:$Q$134</c:f>
            </c:strRef>
          </c:cat>
          <c:val>
            <c:numRef>
              <c:f>ArchiveIDP1!$S$128:$S$134</c:f>
              <c:numCache/>
            </c:numRef>
          </c:val>
          <c:smooth val="0"/>
        </c:ser>
        <c:ser>
          <c:idx val="3"/>
          <c:order val="3"/>
          <c:tx>
            <c:v>Oldest Open</c:v>
          </c:tx>
          <c:spPr>
            <a:ln cmpd="sng">
              <a:solidFill>
                <a:srgbClr val="00FF00">
                  <a:alpha val="100000"/>
                </a:srgbClr>
              </a:solidFill>
              <a:prstDash val="sysDot"/>
            </a:ln>
          </c:spPr>
          <c:marker>
            <c:symbol val="none"/>
          </c:marker>
          <c:cat>
            <c:strRef>
              <c:f>ArchiveIDP1!$Q$128:$Q$134</c:f>
            </c:strRef>
          </c:cat>
          <c:val>
            <c:numRef>
              <c:f>ArchiveIDP2!$S$128:$S$134</c:f>
              <c:numCache/>
            </c:numRef>
          </c:val>
          <c:smooth val="0"/>
        </c:ser>
        <c:axId val="452300966"/>
        <c:axId val="1869472125"/>
      </c:lineChart>
      <c:catAx>
        <c:axId val="4523009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69472125"/>
      </c:catAx>
      <c:valAx>
        <c:axId val="1869472125"/>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2300966"/>
      </c:valAx>
    </c:plotArea>
    <c:legend>
      <c:legendPos val="r"/>
      <c:overlay val="0"/>
      <c:txPr>
        <a:bodyPr/>
        <a:lstStyle/>
        <a:p>
          <a:pPr lvl="0">
            <a:defRPr b="0">
              <a:solidFill>
                <a:srgbClr val="1A1A1A"/>
              </a:solidFill>
              <a:latin typeface="+mn-lt"/>
            </a:defRPr>
          </a:pPr>
        </a:p>
      </c:txPr>
    </c:legend>
    <c:plotVisOnly val="1"/>
  </c:chart>
</c:chartSpace>
</file>

<file path=xl/charts/chart5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ArchiveIDP2!$R$127</c:f>
            </c:strRef>
          </c:tx>
          <c:spPr>
            <a:solidFill>
              <a:schemeClr val="accent1"/>
            </a:solidFill>
            <a:ln cmpd="sng">
              <a:solidFill>
                <a:srgbClr val="000000"/>
              </a:solidFill>
            </a:ln>
          </c:spPr>
          <c:cat>
            <c:strRef>
              <c:f>ArchiveIDP2!$Q$128:$Q$134</c:f>
            </c:strRef>
          </c:cat>
          <c:val>
            <c:numRef>
              <c:f>ArchiveIDP2!$R$128:$R$134</c:f>
              <c:numCache/>
            </c:numRef>
          </c:val>
        </c:ser>
        <c:axId val="336115241"/>
        <c:axId val="1672859522"/>
      </c:barChart>
      <c:lineChart>
        <c:varyColors val="0"/>
        <c:ser>
          <c:idx val="1"/>
          <c:order val="1"/>
          <c:tx>
            <c:strRef>
              <c:f>ArchiveIDP2!$S$127</c:f>
            </c:strRef>
          </c:tx>
          <c:spPr>
            <a:ln cmpd="sng">
              <a:solidFill>
                <a:srgbClr val="EA4335"/>
              </a:solidFill>
            </a:ln>
          </c:spPr>
          <c:marker>
            <c:symbol val="none"/>
          </c:marker>
          <c:cat>
            <c:strRef>
              <c:f>ArchiveIDP2!$Q$128:$Q$134</c:f>
            </c:strRef>
          </c:cat>
          <c:val>
            <c:numRef>
              <c:f>ArchiveIDP2!$S$128:$S$134</c:f>
              <c:numCache/>
            </c:numRef>
          </c:val>
          <c:smooth val="0"/>
        </c:ser>
        <c:axId val="336115241"/>
        <c:axId val="1672859522"/>
      </c:lineChart>
      <c:catAx>
        <c:axId val="3361152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72859522"/>
      </c:catAx>
      <c:valAx>
        <c:axId val="1672859522"/>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6115241"/>
      </c:valAx>
    </c:plotArea>
    <c:legend>
      <c:legendPos val="r"/>
      <c:overlay val="0"/>
      <c:txPr>
        <a:bodyPr/>
        <a:lstStyle/>
        <a:p>
          <a:pPr lvl="0">
            <a:defRPr b="0">
              <a:solidFill>
                <a:srgbClr val="1A1A1A"/>
              </a:solidFill>
              <a:latin typeface="+mn-lt"/>
            </a:defRPr>
          </a:pPr>
        </a:p>
      </c:txPr>
    </c:legend>
    <c:plotVisOnly val="1"/>
  </c:chart>
</c:chartSpace>
</file>

<file path=xl/charts/chart5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Archive Sunday</a:t>
            </a:r>
          </a:p>
        </c:rich>
      </c:tx>
      <c:overlay val="0"/>
    </c:title>
    <c:plotArea>
      <c:layout/>
      <c:barChart>
        <c:barDir val="col"/>
        <c:ser>
          <c:idx val="0"/>
          <c:order val="0"/>
          <c:tx>
            <c:v>Previous Req</c:v>
          </c:tx>
          <c:spPr>
            <a:solidFill>
              <a:schemeClr val="accent1"/>
            </a:solidFill>
            <a:ln cmpd="sng">
              <a:solidFill>
                <a:srgbClr val="000000"/>
              </a:solidFill>
            </a:ln>
          </c:spPr>
          <c:cat>
            <c:strRef>
              <c:f>'Historical Staffing Data'!$I$131:$I$154</c:f>
            </c:strRef>
          </c:cat>
          <c:val>
            <c:numRef>
              <c:f>'Historical Staffing Data'!$J$131:$J$154</c:f>
              <c:numCache/>
            </c:numRef>
          </c:val>
        </c:ser>
        <c:ser>
          <c:idx val="2"/>
          <c:order val="2"/>
          <c:tx>
            <c:strRef>
              <c:f>'Historical Staffing Data'!$O$130</c:f>
            </c:strRef>
          </c:tx>
          <c:spPr>
            <a:solidFill>
              <a:srgbClr val="A4C2F4"/>
            </a:solidFill>
            <a:ln cmpd="sng">
              <a:solidFill>
                <a:srgbClr val="000000"/>
              </a:solidFill>
            </a:ln>
          </c:spPr>
          <c:cat>
            <c:strRef>
              <c:f>'Historical Staffing Data'!$I$131:$I$154</c:f>
            </c:strRef>
          </c:cat>
          <c:val>
            <c:numRef>
              <c:f>'Historical Staffing Data'!$O$131:$O$154</c:f>
              <c:numCache/>
            </c:numRef>
          </c:val>
        </c:ser>
        <c:axId val="1478313875"/>
        <c:axId val="1235704859"/>
      </c:barChart>
      <c:lineChart>
        <c:ser>
          <c:idx val="1"/>
          <c:order val="1"/>
          <c:tx>
            <c:v>Previous Open</c:v>
          </c:tx>
          <c:spPr>
            <a:ln cmpd="sng">
              <a:solidFill>
                <a:srgbClr val="EA4335"/>
              </a:solidFill>
            </a:ln>
          </c:spPr>
          <c:marker>
            <c:symbol val="none"/>
          </c:marker>
          <c:cat>
            <c:strRef>
              <c:f>'Historical Staffing Data'!$I$131:$I$154</c:f>
            </c:strRef>
          </c:cat>
          <c:val>
            <c:numRef>
              <c:f>'Historical Staffing Data'!$K$131:$K$154</c:f>
              <c:numCache/>
            </c:numRef>
          </c:val>
          <c:smooth val="0"/>
        </c:ser>
        <c:ser>
          <c:idx val="3"/>
          <c:order val="3"/>
          <c:tx>
            <c:strRef>
              <c:f>'Historical Staffing Data'!$P$130</c:f>
            </c:strRef>
          </c:tx>
          <c:spPr>
            <a:ln cmpd="sng">
              <a:solidFill>
                <a:srgbClr val="00FF00">
                  <a:alpha val="100000"/>
                </a:srgbClr>
              </a:solidFill>
              <a:prstDash val="sysDot"/>
            </a:ln>
          </c:spPr>
          <c:marker>
            <c:symbol val="none"/>
          </c:marker>
          <c:cat>
            <c:strRef>
              <c:f>'Historical Staffing Data'!$I$131:$I$154</c:f>
            </c:strRef>
          </c:cat>
          <c:val>
            <c:numRef>
              <c:f>'Historical Staffing Data'!$P$131:$P$154</c:f>
              <c:numCache/>
            </c:numRef>
          </c:val>
          <c:smooth val="0"/>
        </c:ser>
        <c:axId val="1478313875"/>
        <c:axId val="1235704859"/>
      </c:lineChart>
      <c:catAx>
        <c:axId val="14783138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35704859"/>
      </c:catAx>
      <c:valAx>
        <c:axId val="1235704859"/>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8313875"/>
      </c:valAx>
    </c:plotArea>
    <c:legend>
      <c:legendPos val="r"/>
      <c:overlay val="0"/>
      <c:txPr>
        <a:bodyPr/>
        <a:lstStyle/>
        <a:p>
          <a:pPr lvl="0">
            <a:defRPr b="0">
              <a:solidFill>
                <a:srgbClr val="1A1A1A"/>
              </a:solidFill>
              <a:latin typeface="+mn-lt"/>
            </a:defRPr>
          </a:pPr>
        </a:p>
      </c:txPr>
    </c:legend>
    <c:plotVisOnly val="1"/>
  </c:chart>
</c:chartSpace>
</file>

<file path=xl/charts/chart5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'Historical Staffing Data'!$V$25</c:f>
            </c:strRef>
          </c:tx>
          <c:spPr>
            <a:solidFill>
              <a:schemeClr val="accent1"/>
            </a:solidFill>
            <a:ln cmpd="sng">
              <a:solidFill>
                <a:srgbClr val="000000"/>
              </a:solidFill>
            </a:ln>
          </c:spPr>
          <c:cat>
            <c:strRef>
              <c:f>'Historical Staffing Data'!$U$26:$U$32</c:f>
            </c:strRef>
          </c:cat>
          <c:val>
            <c:numRef>
              <c:f>'Historical Staffing Data'!$V$26:$V$32</c:f>
              <c:numCache/>
            </c:numRef>
          </c:val>
        </c:ser>
        <c:ser>
          <c:idx val="1"/>
          <c:order val="1"/>
          <c:tx>
            <c:strRef>
              <c:f>'Historical Staffing Data'!$W$25</c:f>
            </c:strRef>
          </c:tx>
          <c:spPr>
            <a:solidFill>
              <a:schemeClr val="accent2"/>
            </a:solidFill>
            <a:ln cmpd="sng">
              <a:solidFill>
                <a:srgbClr val="000000"/>
              </a:solidFill>
            </a:ln>
          </c:spPr>
          <c:cat>
            <c:strRef>
              <c:f>'Historical Staffing Data'!$U$26:$U$32</c:f>
            </c:strRef>
          </c:cat>
          <c:val>
            <c:numRef>
              <c:f>'Historical Staffing Data'!$W$26:$W$32</c:f>
              <c:numCache/>
            </c:numRef>
          </c:val>
        </c:ser>
        <c:ser>
          <c:idx val="2"/>
          <c:order val="2"/>
          <c:tx>
            <c:strRef>
              <c:f>'Historical Staffing Data'!$X$25</c:f>
            </c:strRef>
          </c:tx>
          <c:spPr>
            <a:solidFill>
              <a:schemeClr val="accent3"/>
            </a:solidFill>
            <a:ln cmpd="sng">
              <a:solidFill>
                <a:srgbClr val="000000"/>
              </a:solidFill>
            </a:ln>
          </c:spPr>
          <c:cat>
            <c:strRef>
              <c:f>'Historical Staffing Data'!$U$26:$U$32</c:f>
            </c:strRef>
          </c:cat>
          <c:val>
            <c:numRef>
              <c:f>'Historical Staffing Data'!$X$26:$X$32</c:f>
              <c:numCache/>
            </c:numRef>
          </c:val>
        </c:ser>
        <c:axId val="345309039"/>
        <c:axId val="765174302"/>
      </c:barChart>
      <c:catAx>
        <c:axId val="3453090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65174302"/>
      </c:catAx>
      <c:valAx>
        <c:axId val="765174302"/>
        <c:scaling>
          <c:orientation val="minMax"/>
          <c:max val="1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5309039"/>
      </c:valAx>
    </c:plotArea>
    <c:legend>
      <c:legendPos val="r"/>
      <c:overlay val="0"/>
      <c:txPr>
        <a:bodyPr/>
        <a:lstStyle/>
        <a:p>
          <a:pPr lvl="0">
            <a:defRPr b="0">
              <a:solidFill>
                <a:srgbClr val="1A1A1A"/>
              </a:solidFill>
              <a:latin typeface="+mn-lt"/>
            </a:defRPr>
          </a:pPr>
        </a:p>
      </c:txPr>
    </c:legend>
    <c:plotVisOnly val="1"/>
  </c:chart>
</c:chartSpace>
</file>

<file path=xl/charts/chart5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'Historical Staffing Data'!$V$35</c:f>
            </c:strRef>
          </c:tx>
          <c:spPr>
            <a:solidFill>
              <a:schemeClr val="accent1"/>
            </a:solidFill>
            <a:ln cmpd="sng">
              <a:solidFill>
                <a:srgbClr val="000000"/>
              </a:solidFill>
            </a:ln>
          </c:spPr>
          <c:cat>
            <c:strRef>
              <c:f>'Historical Staffing Data'!$U$36:$U$42</c:f>
            </c:strRef>
          </c:cat>
          <c:val>
            <c:numRef>
              <c:f>'Historical Staffing Data'!$V$36:$V$42</c:f>
              <c:numCache/>
            </c:numRef>
          </c:val>
        </c:ser>
        <c:ser>
          <c:idx val="1"/>
          <c:order val="1"/>
          <c:tx>
            <c:strRef>
              <c:f>'Historical Staffing Data'!$W$35</c:f>
            </c:strRef>
          </c:tx>
          <c:spPr>
            <a:solidFill>
              <a:schemeClr val="accent2"/>
            </a:solidFill>
            <a:ln cmpd="sng">
              <a:solidFill>
                <a:srgbClr val="000000"/>
              </a:solidFill>
            </a:ln>
          </c:spPr>
          <c:cat>
            <c:strRef>
              <c:f>'Historical Staffing Data'!$U$36:$U$42</c:f>
            </c:strRef>
          </c:cat>
          <c:val>
            <c:numRef>
              <c:f>'Historical Staffing Data'!$W$36:$W$42</c:f>
              <c:numCache/>
            </c:numRef>
          </c:val>
        </c:ser>
        <c:ser>
          <c:idx val="2"/>
          <c:order val="2"/>
          <c:tx>
            <c:strRef>
              <c:f>'Historical Staffing Data'!$X$35</c:f>
            </c:strRef>
          </c:tx>
          <c:spPr>
            <a:solidFill>
              <a:schemeClr val="accent3"/>
            </a:solidFill>
            <a:ln cmpd="sng">
              <a:solidFill>
                <a:srgbClr val="000000"/>
              </a:solidFill>
            </a:ln>
          </c:spPr>
          <c:cat>
            <c:strRef>
              <c:f>'Historical Staffing Data'!$U$36:$U$42</c:f>
            </c:strRef>
          </c:cat>
          <c:val>
            <c:numRef>
              <c:f>'Historical Staffing Data'!$X$36:$X$42</c:f>
              <c:numCache/>
            </c:numRef>
          </c:val>
        </c:ser>
        <c:axId val="298853121"/>
        <c:axId val="1018408681"/>
      </c:barChart>
      <c:catAx>
        <c:axId val="2988531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18408681"/>
      </c:catAx>
      <c:valAx>
        <c:axId val="1018408681"/>
        <c:scaling>
          <c:orientation val="minMax"/>
          <c:max val="1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8853121"/>
      </c:valAx>
    </c:plotArea>
    <c:legend>
      <c:legendPos val="r"/>
      <c:overlay val="0"/>
      <c:txPr>
        <a:bodyPr/>
        <a:lstStyle/>
        <a:p>
          <a:pPr lvl="0">
            <a:defRPr b="0">
              <a:solidFill>
                <a:srgbClr val="1A1A1A"/>
              </a:solidFill>
              <a:latin typeface="+mn-lt"/>
            </a:defRPr>
          </a:pPr>
        </a:p>
      </c:txPr>
    </c:legend>
    <c:plotVisOnly val="1"/>
  </c:chart>
</c:chartSpace>
</file>

<file path=xl/charts/chart6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'Historical Staffing Data'!$V$45</c:f>
            </c:strRef>
          </c:tx>
          <c:spPr>
            <a:solidFill>
              <a:schemeClr val="accent1"/>
            </a:solidFill>
            <a:ln cmpd="sng">
              <a:solidFill>
                <a:srgbClr val="000000"/>
              </a:solidFill>
            </a:ln>
          </c:spPr>
          <c:cat>
            <c:strRef>
              <c:f>'Historical Staffing Data'!$U$46:$U$52</c:f>
            </c:strRef>
          </c:cat>
          <c:val>
            <c:numRef>
              <c:f>'Historical Staffing Data'!$V$46:$V$52</c:f>
              <c:numCache/>
            </c:numRef>
          </c:val>
        </c:ser>
        <c:ser>
          <c:idx val="1"/>
          <c:order val="1"/>
          <c:tx>
            <c:strRef>
              <c:f>'Historical Staffing Data'!$W$45</c:f>
            </c:strRef>
          </c:tx>
          <c:spPr>
            <a:solidFill>
              <a:schemeClr val="accent2"/>
            </a:solidFill>
            <a:ln cmpd="sng">
              <a:solidFill>
                <a:srgbClr val="000000"/>
              </a:solidFill>
            </a:ln>
          </c:spPr>
          <c:cat>
            <c:strRef>
              <c:f>'Historical Staffing Data'!$U$46:$U$52</c:f>
            </c:strRef>
          </c:cat>
          <c:val>
            <c:numRef>
              <c:f>'Historical Staffing Data'!$W$46:$W$52</c:f>
              <c:numCache/>
            </c:numRef>
          </c:val>
        </c:ser>
        <c:ser>
          <c:idx val="2"/>
          <c:order val="2"/>
          <c:tx>
            <c:strRef>
              <c:f>'Historical Staffing Data'!$X$45</c:f>
            </c:strRef>
          </c:tx>
          <c:spPr>
            <a:solidFill>
              <a:schemeClr val="accent3"/>
            </a:solidFill>
            <a:ln cmpd="sng">
              <a:solidFill>
                <a:srgbClr val="000000"/>
              </a:solidFill>
            </a:ln>
          </c:spPr>
          <c:cat>
            <c:strRef>
              <c:f>'Historical Staffing Data'!$U$46:$U$52</c:f>
            </c:strRef>
          </c:cat>
          <c:val>
            <c:numRef>
              <c:f>'Historical Staffing Data'!$X$46:$X$52</c:f>
              <c:numCache/>
            </c:numRef>
          </c:val>
        </c:ser>
        <c:axId val="1715273003"/>
        <c:axId val="1542768810"/>
      </c:barChart>
      <c:catAx>
        <c:axId val="17152730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42768810"/>
      </c:catAx>
      <c:valAx>
        <c:axId val="1542768810"/>
        <c:scaling>
          <c:orientation val="minMax"/>
          <c:max val="1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15273003"/>
      </c:valAx>
    </c:plotArea>
    <c:legend>
      <c:legendPos val="r"/>
      <c:overlay val="0"/>
      <c:txPr>
        <a:bodyPr/>
        <a:lstStyle/>
        <a:p>
          <a:pPr lvl="0">
            <a:defRPr b="0">
              <a:solidFill>
                <a:srgbClr val="1A1A1A"/>
              </a:solidFill>
              <a:latin typeface="+mn-lt"/>
            </a:defRPr>
          </a:pPr>
        </a:p>
      </c:txPr>
    </c:legend>
    <c:plotVisOnly val="1"/>
  </c:chart>
</c:chartSpace>
</file>

<file path=xl/charts/chart6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Archive Monday</a:t>
            </a:r>
          </a:p>
        </c:rich>
      </c:tx>
      <c:overlay val="0"/>
    </c:title>
    <c:plotArea>
      <c:layout/>
      <c:barChart>
        <c:barDir val="col"/>
        <c:ser>
          <c:idx val="0"/>
          <c:order val="0"/>
          <c:tx>
            <c:v>Prev Rq</c:v>
          </c:tx>
          <c:spPr>
            <a:solidFill>
              <a:schemeClr val="accent1"/>
            </a:solidFill>
            <a:ln cmpd="sng">
              <a:solidFill>
                <a:srgbClr val="000000"/>
              </a:solidFill>
            </a:ln>
          </c:spPr>
          <c:cat>
            <c:strRef>
              <c:f>'Historical Staffing Data'!$I$184:$I$207</c:f>
            </c:strRef>
          </c:cat>
          <c:val>
            <c:numRef>
              <c:f>'Historical Staffing Data'!$J$184:$J$207</c:f>
              <c:numCache/>
            </c:numRef>
          </c:val>
        </c:ser>
        <c:ser>
          <c:idx val="2"/>
          <c:order val="2"/>
          <c:tx>
            <c:v>Oldest Rq</c:v>
          </c:tx>
          <c:spPr>
            <a:solidFill>
              <a:srgbClr val="C9DAF8"/>
            </a:solidFill>
            <a:ln cmpd="sng">
              <a:solidFill>
                <a:srgbClr val="000000"/>
              </a:solidFill>
            </a:ln>
          </c:spPr>
          <c:cat>
            <c:strRef>
              <c:f>'Historical Staffing Data'!$I$184:$I$207</c:f>
            </c:strRef>
          </c:cat>
          <c:val>
            <c:numRef>
              <c:f>'Historical Staffing Data'!$O$184:$O$207</c:f>
              <c:numCache/>
            </c:numRef>
          </c:val>
        </c:ser>
        <c:axId val="1501011387"/>
        <c:axId val="748151654"/>
      </c:barChart>
      <c:lineChart>
        <c:ser>
          <c:idx val="1"/>
          <c:order val="1"/>
          <c:tx>
            <c:v>Prev Open</c:v>
          </c:tx>
          <c:spPr>
            <a:ln cmpd="sng">
              <a:solidFill>
                <a:srgbClr val="EA4335"/>
              </a:solidFill>
            </a:ln>
          </c:spPr>
          <c:marker>
            <c:symbol val="none"/>
          </c:marker>
          <c:cat>
            <c:strRef>
              <c:f>'Historical Staffing Data'!$I$184:$I$207</c:f>
            </c:strRef>
          </c:cat>
          <c:val>
            <c:numRef>
              <c:f>'Historical Staffing Data'!$K$184:$K$207</c:f>
              <c:numCache/>
            </c:numRef>
          </c:val>
          <c:smooth val="0"/>
        </c:ser>
        <c:ser>
          <c:idx val="3"/>
          <c:order val="3"/>
          <c:tx>
            <c:v>Oldest Open</c:v>
          </c:tx>
          <c:spPr>
            <a:ln cmpd="sng">
              <a:solidFill>
                <a:srgbClr val="00FF00">
                  <a:alpha val="100000"/>
                </a:srgbClr>
              </a:solidFill>
              <a:prstDash val="sysDot"/>
            </a:ln>
          </c:spPr>
          <c:marker>
            <c:symbol val="none"/>
          </c:marker>
          <c:cat>
            <c:strRef>
              <c:f>'Historical Staffing Data'!$I$184:$I$207</c:f>
            </c:strRef>
          </c:cat>
          <c:val>
            <c:numRef>
              <c:f>'Historical Staffing Data'!$P$184:$P$207</c:f>
              <c:numCache/>
            </c:numRef>
          </c:val>
          <c:smooth val="0"/>
        </c:ser>
        <c:axId val="1501011387"/>
        <c:axId val="748151654"/>
      </c:lineChart>
      <c:catAx>
        <c:axId val="15010113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48151654"/>
      </c:catAx>
      <c:valAx>
        <c:axId val="748151654"/>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1011387"/>
      </c:valAx>
    </c:plotArea>
    <c:legend>
      <c:legendPos val="r"/>
      <c:overlay val="0"/>
      <c:txPr>
        <a:bodyPr/>
        <a:lstStyle/>
        <a:p>
          <a:pPr lvl="0">
            <a:defRPr b="0">
              <a:solidFill>
                <a:srgbClr val="1A1A1A"/>
              </a:solidFill>
              <a:latin typeface="+mn-lt"/>
            </a:defRPr>
          </a:pPr>
        </a:p>
      </c:txPr>
    </c:legend>
    <c:plotVisOnly val="1"/>
  </c:chart>
</c:chartSpace>
</file>

<file path=xl/charts/chart6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'Historical Staffing Data'!$G$183</c:f>
            </c:strRef>
          </c:tx>
          <c:spPr>
            <a:solidFill>
              <a:srgbClr val="D9D2E9"/>
            </a:solidFill>
            <a:ln cmpd="sng">
              <a:solidFill>
                <a:srgbClr val="000000"/>
              </a:solidFill>
            </a:ln>
          </c:spPr>
          <c:cat>
            <c:strRef>
              <c:f>'Historical Staffing Data'!$I$184:$I$207</c:f>
            </c:strRef>
          </c:cat>
          <c:val>
            <c:numRef>
              <c:f>'Historical Staffing Data'!$G$184:$G$207</c:f>
              <c:numCache/>
            </c:numRef>
          </c:val>
        </c:ser>
        <c:ser>
          <c:idx val="1"/>
          <c:order val="1"/>
          <c:tx>
            <c:strRef>
              <c:f>'Historical Staffing Data'!$F$183</c:f>
            </c:strRef>
          </c:tx>
          <c:spPr>
            <a:solidFill>
              <a:srgbClr val="E69138"/>
            </a:solidFill>
            <a:ln cmpd="sng">
              <a:solidFill>
                <a:srgbClr val="000000"/>
              </a:solidFill>
            </a:ln>
          </c:spPr>
          <c:cat>
            <c:strRef>
              <c:f>'Historical Staffing Data'!$I$184:$I$207</c:f>
            </c:strRef>
          </c:cat>
          <c:val>
            <c:numRef>
              <c:f>'Historical Staffing Data'!$F$184:$F$207</c:f>
              <c:numCache/>
            </c:numRef>
          </c:val>
        </c:ser>
        <c:ser>
          <c:idx val="2"/>
          <c:order val="2"/>
          <c:tx>
            <c:v>Previous Taken</c:v>
          </c:tx>
          <c:spPr>
            <a:solidFill>
              <a:schemeClr val="accent3"/>
            </a:solidFill>
            <a:ln cmpd="sng">
              <a:solidFill>
                <a:srgbClr val="000000"/>
              </a:solidFill>
            </a:ln>
          </c:spPr>
          <c:cat>
            <c:strRef>
              <c:f>'Historical Staffing Data'!$I$184:$I$207</c:f>
            </c:strRef>
          </c:cat>
          <c:val>
            <c:numRef>
              <c:f>'Historical Staffing Data'!$M$184:$M$207</c:f>
              <c:numCache/>
            </c:numRef>
          </c:val>
        </c:ser>
        <c:ser>
          <c:idx val="3"/>
          <c:order val="3"/>
          <c:tx>
            <c:v>Oldest Taken</c:v>
          </c:tx>
          <c:spPr>
            <a:solidFill>
              <a:srgbClr val="F9CB9C"/>
            </a:solidFill>
            <a:ln cmpd="sng">
              <a:solidFill>
                <a:srgbClr val="000000"/>
              </a:solidFill>
            </a:ln>
          </c:spPr>
          <c:cat>
            <c:strRef>
              <c:f>'Historical Staffing Data'!$I$184:$I$207</c:f>
            </c:strRef>
          </c:cat>
          <c:val>
            <c:numRef>
              <c:f>'Historical Staffing Data'!$R$184:$R$207</c:f>
              <c:numCache/>
            </c:numRef>
          </c:val>
        </c:ser>
        <c:axId val="1378607155"/>
        <c:axId val="2056728170"/>
      </c:barChart>
      <c:catAx>
        <c:axId val="13786071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56728170"/>
      </c:catAx>
      <c:valAx>
        <c:axId val="2056728170"/>
        <c:scaling>
          <c:orientation val="minMax"/>
          <c:max val="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8607155"/>
      </c:valAx>
    </c:plotArea>
    <c:legend>
      <c:legendPos val="r"/>
      <c:overlay val="0"/>
      <c:txPr>
        <a:bodyPr/>
        <a:lstStyle/>
        <a:p>
          <a:pPr lvl="0">
            <a:defRPr b="0">
              <a:solidFill>
                <a:srgbClr val="1A1A1A"/>
              </a:solidFill>
              <a:latin typeface="+mn-lt"/>
            </a:defRPr>
          </a:pPr>
        </a:p>
      </c:txPr>
    </c:legend>
    <c:plotVisOnly val="1"/>
  </c:chart>
</c:chartSpace>
</file>

<file path=xl/charts/chart6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Archive of Tuesday</a:t>
            </a:r>
          </a:p>
        </c:rich>
      </c:tx>
      <c:overlay val="0"/>
    </c:title>
    <c:plotArea>
      <c:layout/>
      <c:barChart>
        <c:barDir val="col"/>
        <c:ser>
          <c:idx val="0"/>
          <c:order val="0"/>
          <c:tx>
            <c:v>Previous Req</c:v>
          </c:tx>
          <c:spPr>
            <a:solidFill>
              <a:schemeClr val="accent1"/>
            </a:solidFill>
            <a:ln cmpd="sng">
              <a:solidFill>
                <a:srgbClr val="000000"/>
              </a:solidFill>
            </a:ln>
          </c:spPr>
          <c:cat>
            <c:strRef>
              <c:f>'Historical Staffing Data'!$I$238:$I$261</c:f>
            </c:strRef>
          </c:cat>
          <c:val>
            <c:numRef>
              <c:f>'Historical Staffing Data'!$J$238:$J$261</c:f>
              <c:numCache/>
            </c:numRef>
          </c:val>
        </c:ser>
        <c:ser>
          <c:idx val="2"/>
          <c:order val="2"/>
          <c:tx>
            <c:v>Oldest Requirement</c:v>
          </c:tx>
          <c:spPr>
            <a:solidFill>
              <a:srgbClr val="C9DAF8"/>
            </a:solidFill>
            <a:ln cmpd="sng">
              <a:solidFill>
                <a:srgbClr val="000000"/>
              </a:solidFill>
            </a:ln>
          </c:spPr>
          <c:cat>
            <c:strRef>
              <c:f>'Historical Staffing Data'!$I$238:$I$261</c:f>
            </c:strRef>
          </c:cat>
          <c:val>
            <c:numRef>
              <c:f>'Historical Staffing Data'!$O$238:$O$261</c:f>
              <c:numCache/>
            </c:numRef>
          </c:val>
        </c:ser>
        <c:axId val="594159544"/>
        <c:axId val="874849465"/>
      </c:barChart>
      <c:lineChart>
        <c:ser>
          <c:idx val="1"/>
          <c:order val="1"/>
          <c:tx>
            <c:v>Previous Open</c:v>
          </c:tx>
          <c:spPr>
            <a:ln cmpd="sng">
              <a:solidFill>
                <a:srgbClr val="EA4335"/>
              </a:solidFill>
            </a:ln>
          </c:spPr>
          <c:marker>
            <c:symbol val="none"/>
          </c:marker>
          <c:cat>
            <c:strRef>
              <c:f>'Historical Staffing Data'!$I$238:$I$261</c:f>
            </c:strRef>
          </c:cat>
          <c:val>
            <c:numRef>
              <c:f>'Historical Staffing Data'!$K$238:$K$261</c:f>
              <c:numCache/>
            </c:numRef>
          </c:val>
          <c:smooth val="0"/>
        </c:ser>
        <c:ser>
          <c:idx val="3"/>
          <c:order val="3"/>
          <c:tx>
            <c:v>Oldest Open</c:v>
          </c:tx>
          <c:spPr>
            <a:ln cmpd="sng">
              <a:solidFill>
                <a:srgbClr val="00FF00">
                  <a:alpha val="100000"/>
                </a:srgbClr>
              </a:solidFill>
              <a:prstDash val="sysDot"/>
            </a:ln>
          </c:spPr>
          <c:marker>
            <c:symbol val="none"/>
          </c:marker>
          <c:cat>
            <c:strRef>
              <c:f>'Historical Staffing Data'!$I$238:$I$261</c:f>
            </c:strRef>
          </c:cat>
          <c:val>
            <c:numRef>
              <c:f>'Historical Staffing Data'!$P$238:$P$261</c:f>
              <c:numCache/>
            </c:numRef>
          </c:val>
          <c:smooth val="0"/>
        </c:ser>
        <c:axId val="594159544"/>
        <c:axId val="874849465"/>
      </c:lineChart>
      <c:catAx>
        <c:axId val="5941595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74849465"/>
      </c:catAx>
      <c:valAx>
        <c:axId val="874849465"/>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4159544"/>
      </c:valAx>
    </c:plotArea>
    <c:legend>
      <c:legendPos val="r"/>
      <c:overlay val="0"/>
      <c:txPr>
        <a:bodyPr/>
        <a:lstStyle/>
        <a:p>
          <a:pPr lvl="0">
            <a:defRPr b="0">
              <a:solidFill>
                <a:srgbClr val="1A1A1A"/>
              </a:solidFill>
              <a:latin typeface="+mn-lt"/>
            </a:defRPr>
          </a:pPr>
        </a:p>
      </c:txPr>
    </c:legend>
    <c:plotVisOnly val="1"/>
  </c:chart>
</c:chartSpace>
</file>

<file path=xl/charts/chart6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Tuesday</a:t>
            </a:r>
          </a:p>
        </c:rich>
      </c:tx>
      <c:overlay val="0"/>
    </c:title>
    <c:plotArea>
      <c:layout/>
      <c:barChart>
        <c:barDir val="col"/>
        <c:ser>
          <c:idx val="0"/>
          <c:order val="0"/>
          <c:tx>
            <c:strRef>
              <c:f>'Historical Staffing Data'!$C$236:$C$237</c:f>
            </c:strRef>
          </c:tx>
          <c:spPr>
            <a:solidFill>
              <a:schemeClr val="accent1"/>
            </a:solidFill>
            <a:ln cmpd="sng">
              <a:solidFill>
                <a:srgbClr val="000000"/>
              </a:solidFill>
            </a:ln>
          </c:spPr>
          <c:cat>
            <c:strRef>
              <c:f>'Historical Staffing Data'!$B$238:$B$261</c:f>
            </c:strRef>
          </c:cat>
          <c:val>
            <c:numRef>
              <c:f>'Historical Staffing Data'!$C$238:$C$261</c:f>
              <c:numCache/>
            </c:numRef>
          </c:val>
        </c:ser>
        <c:ser>
          <c:idx val="2"/>
          <c:order val="2"/>
          <c:tx>
            <c:v>Prev Req</c:v>
          </c:tx>
          <c:spPr>
            <a:solidFill>
              <a:srgbClr val="A4C2F4"/>
            </a:solidFill>
            <a:ln cmpd="sng">
              <a:solidFill>
                <a:srgbClr val="000000"/>
              </a:solidFill>
            </a:ln>
          </c:spPr>
          <c:cat>
            <c:strRef>
              <c:f>'Historical Staffing Data'!$B$238:$B$261</c:f>
            </c:strRef>
          </c:cat>
          <c:val>
            <c:numRef>
              <c:f>'Historical Staffing Data'!$J$238:$J$261</c:f>
              <c:numCache/>
            </c:numRef>
          </c:val>
        </c:ser>
        <c:ser>
          <c:idx val="4"/>
          <c:order val="4"/>
          <c:tx>
            <c:v>Oldest Req</c:v>
          </c:tx>
          <c:spPr>
            <a:solidFill>
              <a:srgbClr val="C9DAF8"/>
            </a:solidFill>
            <a:ln cmpd="sng">
              <a:solidFill>
                <a:srgbClr val="000000"/>
              </a:solidFill>
            </a:ln>
          </c:spPr>
          <c:cat>
            <c:strRef>
              <c:f>'Historical Staffing Data'!$B$238:$B$261</c:f>
            </c:strRef>
          </c:cat>
          <c:val>
            <c:numRef>
              <c:f>'Historical Staffing Data'!$O$238:$O$261</c:f>
              <c:numCache/>
            </c:numRef>
          </c:val>
        </c:ser>
        <c:axId val="827384218"/>
        <c:axId val="2006922162"/>
      </c:barChart>
      <c:lineChart>
        <c:ser>
          <c:idx val="1"/>
          <c:order val="1"/>
          <c:tx>
            <c:strRef>
              <c:f>'Historical Staffing Data'!$D$236:$D$237</c:f>
            </c:strRef>
          </c:tx>
          <c:spPr>
            <a:ln cmpd="sng">
              <a:solidFill>
                <a:srgbClr val="EA4335"/>
              </a:solidFill>
            </a:ln>
          </c:spPr>
          <c:marker>
            <c:symbol val="none"/>
          </c:marker>
          <c:cat>
            <c:strRef>
              <c:f>'Historical Staffing Data'!$B$238:$B$261</c:f>
            </c:strRef>
          </c:cat>
          <c:val>
            <c:numRef>
              <c:f>'Historical Staffing Data'!$D$238:$D$261</c:f>
              <c:numCache/>
            </c:numRef>
          </c:val>
          <c:smooth val="0"/>
        </c:ser>
        <c:ser>
          <c:idx val="3"/>
          <c:order val="3"/>
          <c:tx>
            <c:v>Previous Open</c:v>
          </c:tx>
          <c:spPr>
            <a:ln cmpd="sng">
              <a:solidFill>
                <a:srgbClr val="990000">
                  <a:alpha val="100000"/>
                </a:srgbClr>
              </a:solidFill>
              <a:prstDash val="sysDot"/>
            </a:ln>
          </c:spPr>
          <c:marker>
            <c:symbol val="none"/>
          </c:marker>
          <c:cat>
            <c:strRef>
              <c:f>'Historical Staffing Data'!$B$238:$B$261</c:f>
            </c:strRef>
          </c:cat>
          <c:val>
            <c:numRef>
              <c:f>'Historical Staffing Data'!$K$238:$K$261</c:f>
              <c:numCache/>
            </c:numRef>
          </c:val>
          <c:smooth val="0"/>
        </c:ser>
        <c:ser>
          <c:idx val="5"/>
          <c:order val="5"/>
          <c:tx>
            <c:v>Oldest Open</c:v>
          </c:tx>
          <c:spPr>
            <a:ln cmpd="sng">
              <a:solidFill>
                <a:srgbClr val="00FF00">
                  <a:alpha val="100000"/>
                </a:srgbClr>
              </a:solidFill>
              <a:prstDash val="sysDot"/>
            </a:ln>
          </c:spPr>
          <c:marker>
            <c:symbol val="none"/>
          </c:marker>
          <c:cat>
            <c:strRef>
              <c:f>'Historical Staffing Data'!$B$238:$B$261</c:f>
            </c:strRef>
          </c:cat>
          <c:val>
            <c:numRef>
              <c:f>'Historical Staffing Data'!$P$238:$P$261</c:f>
              <c:numCache/>
            </c:numRef>
          </c:val>
          <c:smooth val="0"/>
        </c:ser>
        <c:axId val="827384218"/>
        <c:axId val="2006922162"/>
      </c:lineChart>
      <c:catAx>
        <c:axId val="8273842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06922162"/>
      </c:catAx>
      <c:valAx>
        <c:axId val="2006922162"/>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27384218"/>
      </c:valAx>
    </c:plotArea>
    <c:legend>
      <c:legendPos val="r"/>
      <c:overlay val="0"/>
      <c:txPr>
        <a:bodyPr/>
        <a:lstStyle/>
        <a:p>
          <a:pPr lvl="0">
            <a:defRPr b="0">
              <a:solidFill>
                <a:srgbClr val="1A1A1A"/>
              </a:solidFill>
              <a:latin typeface="+mn-lt"/>
            </a:defRPr>
          </a:pPr>
        </a:p>
      </c:txPr>
    </c:legend>
    <c:plotVisOnly val="1"/>
  </c:chart>
</c:chartSpace>
</file>

<file path=xl/charts/chart6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'Historical Staffing Data'!$G$237</c:f>
            </c:strRef>
          </c:tx>
          <c:spPr>
            <a:solidFill>
              <a:srgbClr val="D9D2E9"/>
            </a:solidFill>
            <a:ln cmpd="sng">
              <a:solidFill>
                <a:srgbClr val="000000"/>
              </a:solidFill>
            </a:ln>
          </c:spPr>
          <c:cat>
            <c:strRef>
              <c:f>'Historical Staffing Data'!$B$238:$B$261</c:f>
            </c:strRef>
          </c:cat>
          <c:val>
            <c:numRef>
              <c:f>'Historical Staffing Data'!$G$238:$G$261</c:f>
              <c:numCache/>
            </c:numRef>
          </c:val>
        </c:ser>
        <c:ser>
          <c:idx val="1"/>
          <c:order val="1"/>
          <c:tx>
            <c:strRef>
              <c:f>'Historical Staffing Data'!$F$237</c:f>
            </c:strRef>
          </c:tx>
          <c:spPr>
            <a:solidFill>
              <a:srgbClr val="E69138"/>
            </a:solidFill>
            <a:ln cmpd="sng">
              <a:solidFill>
                <a:srgbClr val="000000"/>
              </a:solidFill>
            </a:ln>
          </c:spPr>
          <c:cat>
            <c:strRef>
              <c:f>'Historical Staffing Data'!$B$238:$B$261</c:f>
            </c:strRef>
          </c:cat>
          <c:val>
            <c:numRef>
              <c:f>'Historical Staffing Data'!$F$238:$F$261</c:f>
              <c:numCache/>
            </c:numRef>
          </c:val>
        </c:ser>
        <c:ser>
          <c:idx val="2"/>
          <c:order val="2"/>
          <c:tx>
            <c:v>PreviousTaken</c:v>
          </c:tx>
          <c:spPr>
            <a:solidFill>
              <a:schemeClr val="accent3"/>
            </a:solidFill>
            <a:ln cmpd="sng">
              <a:solidFill>
                <a:srgbClr val="000000"/>
              </a:solidFill>
            </a:ln>
          </c:spPr>
          <c:cat>
            <c:strRef>
              <c:f>'Historical Staffing Data'!$B$238:$B$261</c:f>
            </c:strRef>
          </c:cat>
          <c:val>
            <c:numRef>
              <c:f>'Historical Staffing Data'!$M$238:$M$261</c:f>
              <c:numCache/>
            </c:numRef>
          </c:val>
        </c:ser>
        <c:ser>
          <c:idx val="3"/>
          <c:order val="3"/>
          <c:tx>
            <c:v>Oldest Taken</c:v>
          </c:tx>
          <c:spPr>
            <a:solidFill>
              <a:srgbClr val="F9CB9C"/>
            </a:solidFill>
            <a:ln cmpd="sng">
              <a:solidFill>
                <a:srgbClr val="000000"/>
              </a:solidFill>
            </a:ln>
          </c:spPr>
          <c:cat>
            <c:strRef>
              <c:f>'Historical Staffing Data'!$B$238:$B$261</c:f>
            </c:strRef>
          </c:cat>
          <c:val>
            <c:numRef>
              <c:f>'Historical Staffing Data'!$R$238:$R$261</c:f>
              <c:numCache/>
            </c:numRef>
          </c:val>
        </c:ser>
        <c:axId val="1747127677"/>
        <c:axId val="358444803"/>
      </c:barChart>
      <c:catAx>
        <c:axId val="17471276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58444803"/>
      </c:catAx>
      <c:valAx>
        <c:axId val="358444803"/>
        <c:scaling>
          <c:orientation val="minMax"/>
          <c:max val="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7127677"/>
      </c:valAx>
    </c:plotArea>
    <c:legend>
      <c:legendPos val="r"/>
      <c:overlay val="0"/>
      <c:txPr>
        <a:bodyPr/>
        <a:lstStyle/>
        <a:p>
          <a:pPr lvl="0">
            <a:defRPr b="0">
              <a:solidFill>
                <a:srgbClr val="1A1A1A"/>
              </a:solidFill>
              <a:latin typeface="+mn-lt"/>
            </a:defRPr>
          </a:pPr>
        </a:p>
      </c:txPr>
    </c:legend>
    <c:plotVisOnly val="1"/>
  </c:chart>
</c:chartSpace>
</file>

<file path=xl/charts/chart6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Wednesday</a:t>
            </a:r>
          </a:p>
        </c:rich>
      </c:tx>
      <c:overlay val="0"/>
    </c:title>
    <c:plotArea>
      <c:layout/>
      <c:barChart>
        <c:barDir val="col"/>
        <c:ser>
          <c:idx val="0"/>
          <c:order val="0"/>
          <c:tx>
            <c:strRef>
              <c:f>'Historical Staffing Data'!$C$293:$C$294</c:f>
            </c:strRef>
          </c:tx>
          <c:spPr>
            <a:solidFill>
              <a:schemeClr val="accent1"/>
            </a:solidFill>
            <a:ln cmpd="sng">
              <a:solidFill>
                <a:srgbClr val="000000"/>
              </a:solidFill>
            </a:ln>
          </c:spPr>
          <c:cat>
            <c:strRef>
              <c:f>'Historical Staffing Data'!$B$295:$B$318</c:f>
            </c:strRef>
          </c:cat>
          <c:val>
            <c:numRef>
              <c:f>'Historical Staffing Data'!$C$295:$C$318</c:f>
              <c:numCache/>
            </c:numRef>
          </c:val>
        </c:ser>
        <c:ser>
          <c:idx val="2"/>
          <c:order val="2"/>
          <c:tx>
            <c:v>Previous Req</c:v>
          </c:tx>
          <c:spPr>
            <a:solidFill>
              <a:srgbClr val="A4C2F4"/>
            </a:solidFill>
            <a:ln cmpd="sng">
              <a:solidFill>
                <a:srgbClr val="000000"/>
              </a:solidFill>
            </a:ln>
          </c:spPr>
          <c:cat>
            <c:strRef>
              <c:f>'Historical Staffing Data'!$B$295:$B$318</c:f>
            </c:strRef>
          </c:cat>
          <c:val>
            <c:numRef>
              <c:f>'Historical Staffing Data'!$J$295:$J$318</c:f>
              <c:numCache/>
            </c:numRef>
          </c:val>
        </c:ser>
        <c:ser>
          <c:idx val="4"/>
          <c:order val="4"/>
          <c:tx>
            <c:v>Oldest Req</c:v>
          </c:tx>
          <c:spPr>
            <a:solidFill>
              <a:srgbClr val="C9DAF8"/>
            </a:solidFill>
            <a:ln cmpd="sng">
              <a:solidFill>
                <a:srgbClr val="000000"/>
              </a:solidFill>
            </a:ln>
          </c:spPr>
          <c:cat>
            <c:strRef>
              <c:f>'Historical Staffing Data'!$B$295:$B$318</c:f>
            </c:strRef>
          </c:cat>
          <c:val>
            <c:numRef>
              <c:f>'Historical Staffing Data'!$O$295:$O$318</c:f>
              <c:numCache/>
            </c:numRef>
          </c:val>
        </c:ser>
        <c:axId val="1258665046"/>
        <c:axId val="1042711133"/>
      </c:barChart>
      <c:lineChart>
        <c:ser>
          <c:idx val="1"/>
          <c:order val="1"/>
          <c:tx>
            <c:strRef>
              <c:f>'Historical Staffing Data'!$D$293:$D$294</c:f>
            </c:strRef>
          </c:tx>
          <c:spPr>
            <a:ln cmpd="sng">
              <a:solidFill>
                <a:srgbClr val="EA4335"/>
              </a:solidFill>
            </a:ln>
          </c:spPr>
          <c:marker>
            <c:symbol val="none"/>
          </c:marker>
          <c:cat>
            <c:strRef>
              <c:f>'Historical Staffing Data'!$B$295:$B$318</c:f>
            </c:strRef>
          </c:cat>
          <c:val>
            <c:numRef>
              <c:f>'Historical Staffing Data'!$D$295:$D$318</c:f>
              <c:numCache/>
            </c:numRef>
          </c:val>
          <c:smooth val="0"/>
        </c:ser>
        <c:ser>
          <c:idx val="3"/>
          <c:order val="3"/>
          <c:tx>
            <c:v>Previous Open</c:v>
          </c:tx>
          <c:spPr>
            <a:ln cmpd="sng">
              <a:solidFill>
                <a:srgbClr val="990000">
                  <a:alpha val="100000"/>
                </a:srgbClr>
              </a:solidFill>
              <a:prstDash val="sysDot"/>
            </a:ln>
          </c:spPr>
          <c:marker>
            <c:symbol val="none"/>
          </c:marker>
          <c:cat>
            <c:strRef>
              <c:f>'Historical Staffing Data'!$B$295:$B$318</c:f>
            </c:strRef>
          </c:cat>
          <c:val>
            <c:numRef>
              <c:f>'Historical Staffing Data'!$K$295:$K$318</c:f>
              <c:numCache/>
            </c:numRef>
          </c:val>
          <c:smooth val="0"/>
        </c:ser>
        <c:ser>
          <c:idx val="5"/>
          <c:order val="5"/>
          <c:tx>
            <c:v>Oldest Open</c:v>
          </c:tx>
          <c:spPr>
            <a:ln cmpd="sng">
              <a:solidFill>
                <a:srgbClr val="00FF00">
                  <a:alpha val="100000"/>
                </a:srgbClr>
              </a:solidFill>
              <a:prstDash val="sysDot"/>
            </a:ln>
          </c:spPr>
          <c:marker>
            <c:symbol val="none"/>
          </c:marker>
          <c:cat>
            <c:strRef>
              <c:f>'Historical Staffing Data'!$B$295:$B$318</c:f>
            </c:strRef>
          </c:cat>
          <c:val>
            <c:numRef>
              <c:f>'Historical Staffing Data'!$P$295:$P$318</c:f>
              <c:numCache/>
            </c:numRef>
          </c:val>
          <c:smooth val="0"/>
        </c:ser>
        <c:axId val="1258665046"/>
        <c:axId val="1042711133"/>
      </c:lineChart>
      <c:catAx>
        <c:axId val="12586650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42711133"/>
      </c:catAx>
      <c:valAx>
        <c:axId val="10427111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8665046"/>
      </c:valAx>
    </c:plotArea>
    <c:legend>
      <c:legendPos val="r"/>
      <c:overlay val="0"/>
      <c:txPr>
        <a:bodyPr/>
        <a:lstStyle/>
        <a:p>
          <a:pPr lvl="0">
            <a:defRPr b="0">
              <a:solidFill>
                <a:srgbClr val="1A1A1A"/>
              </a:solidFill>
              <a:latin typeface="+mn-lt"/>
            </a:defRPr>
          </a:pPr>
        </a:p>
      </c:txPr>
    </c:legend>
    <c:plotVisOnly val="1"/>
  </c:chart>
</c:chartSpace>
</file>

<file path=xl/charts/chart6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Archive Wednesday</a:t>
            </a:r>
          </a:p>
        </c:rich>
      </c:tx>
      <c:overlay val="0"/>
    </c:title>
    <c:plotArea>
      <c:layout/>
      <c:barChart>
        <c:barDir val="col"/>
        <c:ser>
          <c:idx val="0"/>
          <c:order val="0"/>
          <c:tx>
            <c:v>Previous Req</c:v>
          </c:tx>
          <c:spPr>
            <a:solidFill>
              <a:schemeClr val="accent1"/>
            </a:solidFill>
            <a:ln cmpd="sng">
              <a:solidFill>
                <a:srgbClr val="000000"/>
              </a:solidFill>
            </a:ln>
          </c:spPr>
          <c:cat>
            <c:strRef>
              <c:f>'Historical Staffing Data'!$I$295:$I$318</c:f>
            </c:strRef>
          </c:cat>
          <c:val>
            <c:numRef>
              <c:f>'Historical Staffing Data'!$J$295:$J$318</c:f>
              <c:numCache/>
            </c:numRef>
          </c:val>
        </c:ser>
        <c:ser>
          <c:idx val="2"/>
          <c:order val="2"/>
          <c:tx>
            <c:v>Oldest Req</c:v>
          </c:tx>
          <c:spPr>
            <a:solidFill>
              <a:srgbClr val="C9DAF8"/>
            </a:solidFill>
            <a:ln cmpd="sng">
              <a:solidFill>
                <a:srgbClr val="000000"/>
              </a:solidFill>
            </a:ln>
          </c:spPr>
          <c:cat>
            <c:strRef>
              <c:f>'Historical Staffing Data'!$I$295:$I$318</c:f>
            </c:strRef>
          </c:cat>
          <c:val>
            <c:numRef>
              <c:f>'Historical Staffing Data'!$O$295:$O$318</c:f>
              <c:numCache/>
            </c:numRef>
          </c:val>
        </c:ser>
        <c:axId val="963974890"/>
        <c:axId val="1786668258"/>
      </c:barChart>
      <c:lineChart>
        <c:ser>
          <c:idx val="1"/>
          <c:order val="1"/>
          <c:tx>
            <c:v>Previous Open</c:v>
          </c:tx>
          <c:spPr>
            <a:ln cmpd="sng">
              <a:solidFill>
                <a:srgbClr val="EA4335"/>
              </a:solidFill>
            </a:ln>
          </c:spPr>
          <c:marker>
            <c:symbol val="none"/>
          </c:marker>
          <c:cat>
            <c:strRef>
              <c:f>'Historical Staffing Data'!$I$295:$I$318</c:f>
            </c:strRef>
          </c:cat>
          <c:val>
            <c:numRef>
              <c:f>'Historical Staffing Data'!$K$295:$K$318</c:f>
              <c:numCache/>
            </c:numRef>
          </c:val>
          <c:smooth val="0"/>
        </c:ser>
        <c:ser>
          <c:idx val="3"/>
          <c:order val="3"/>
          <c:tx>
            <c:v>Oldest Open</c:v>
          </c:tx>
          <c:spPr>
            <a:ln cmpd="sng">
              <a:solidFill>
                <a:srgbClr val="00FF00">
                  <a:alpha val="100000"/>
                </a:srgbClr>
              </a:solidFill>
              <a:prstDash val="sysDot"/>
            </a:ln>
          </c:spPr>
          <c:marker>
            <c:symbol val="none"/>
          </c:marker>
          <c:cat>
            <c:strRef>
              <c:f>'Historical Staffing Data'!$I$295:$I$318</c:f>
            </c:strRef>
          </c:cat>
          <c:val>
            <c:numRef>
              <c:f>'Historical Staffing Data'!$P$295:$P$318</c:f>
              <c:numCache/>
            </c:numRef>
          </c:val>
          <c:smooth val="0"/>
        </c:ser>
        <c:axId val="963974890"/>
        <c:axId val="1786668258"/>
      </c:lineChart>
      <c:catAx>
        <c:axId val="9639748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86668258"/>
      </c:catAx>
      <c:valAx>
        <c:axId val="17866682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3974890"/>
      </c:valAx>
    </c:plotArea>
    <c:legend>
      <c:legendPos val="r"/>
      <c:overlay val="0"/>
      <c:txPr>
        <a:bodyPr/>
        <a:lstStyle/>
        <a:p>
          <a:pPr lvl="0">
            <a:defRPr b="0">
              <a:solidFill>
                <a:srgbClr val="1A1A1A"/>
              </a:solidFill>
              <a:latin typeface="+mn-lt"/>
            </a:defRPr>
          </a:pPr>
        </a:p>
      </c:txPr>
    </c:legend>
    <c:plotVisOnly val="1"/>
  </c:chart>
</c:chartSpace>
</file>

<file path=xl/charts/chart6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'Historical Staffing Data'!$G$294</c:f>
            </c:strRef>
          </c:tx>
          <c:spPr>
            <a:solidFill>
              <a:srgbClr val="D9D2E9"/>
            </a:solidFill>
            <a:ln cmpd="sng">
              <a:solidFill>
                <a:srgbClr val="000000"/>
              </a:solidFill>
            </a:ln>
          </c:spPr>
          <c:cat>
            <c:strRef>
              <c:f>'Historical Staffing Data'!$B$295:$B$318</c:f>
            </c:strRef>
          </c:cat>
          <c:val>
            <c:numRef>
              <c:f>'Historical Staffing Data'!$G$295:$G$318</c:f>
              <c:numCache/>
            </c:numRef>
          </c:val>
        </c:ser>
        <c:ser>
          <c:idx val="1"/>
          <c:order val="1"/>
          <c:tx>
            <c:strRef>
              <c:f>'Historical Staffing Data'!$F$294</c:f>
            </c:strRef>
          </c:tx>
          <c:spPr>
            <a:solidFill>
              <a:srgbClr val="E69138"/>
            </a:solidFill>
            <a:ln cmpd="sng">
              <a:solidFill>
                <a:srgbClr val="000000"/>
              </a:solidFill>
            </a:ln>
          </c:spPr>
          <c:cat>
            <c:strRef>
              <c:f>'Historical Staffing Data'!$B$295:$B$318</c:f>
            </c:strRef>
          </c:cat>
          <c:val>
            <c:numRef>
              <c:f>'Historical Staffing Data'!$F$295:$F$318</c:f>
              <c:numCache/>
            </c:numRef>
          </c:val>
        </c:ser>
        <c:ser>
          <c:idx val="2"/>
          <c:order val="2"/>
          <c:tx>
            <c:v>Previous Taken</c:v>
          </c:tx>
          <c:spPr>
            <a:solidFill>
              <a:schemeClr val="accent3"/>
            </a:solidFill>
            <a:ln cmpd="sng">
              <a:solidFill>
                <a:srgbClr val="000000"/>
              </a:solidFill>
            </a:ln>
          </c:spPr>
          <c:cat>
            <c:strRef>
              <c:f>'Historical Staffing Data'!$B$295:$B$318</c:f>
            </c:strRef>
          </c:cat>
          <c:val>
            <c:numRef>
              <c:f>'Historical Staffing Data'!$M$295:$M$318</c:f>
              <c:numCache/>
            </c:numRef>
          </c:val>
        </c:ser>
        <c:ser>
          <c:idx val="3"/>
          <c:order val="3"/>
          <c:tx>
            <c:v>Oldest Taken</c:v>
          </c:tx>
          <c:spPr>
            <a:solidFill>
              <a:srgbClr val="F9CB9C"/>
            </a:solidFill>
            <a:ln cmpd="sng">
              <a:solidFill>
                <a:srgbClr val="000000"/>
              </a:solidFill>
            </a:ln>
          </c:spPr>
          <c:cat>
            <c:strRef>
              <c:f>'Historical Staffing Data'!$B$295:$B$318</c:f>
            </c:strRef>
          </c:cat>
          <c:val>
            <c:numRef>
              <c:f>'Historical Staffing Data'!$R$295:$R$318</c:f>
              <c:numCache/>
            </c:numRef>
          </c:val>
        </c:ser>
        <c:axId val="188569070"/>
        <c:axId val="869528953"/>
      </c:barChart>
      <c:catAx>
        <c:axId val="1885690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69528953"/>
      </c:catAx>
      <c:valAx>
        <c:axId val="869528953"/>
        <c:scaling>
          <c:orientation val="minMax"/>
          <c:max val="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569070"/>
      </c:valAx>
    </c:plotArea>
    <c:legend>
      <c:legendPos val="r"/>
      <c:layout>
        <c:manualLayout>
          <c:xMode val="edge"/>
          <c:yMode val="edge"/>
          <c:x val="0.36239239800521245"/>
          <c:y val="0.04653979238754326"/>
        </c:manualLayout>
      </c:layout>
      <c:overlay val="0"/>
      <c:txPr>
        <a:bodyPr/>
        <a:lstStyle/>
        <a:p>
          <a:pPr lvl="0">
            <a:defRPr b="0">
              <a:solidFill>
                <a:srgbClr val="1A1A1A"/>
              </a:solidFill>
              <a:latin typeface="+mn-lt"/>
            </a:defRPr>
          </a:pPr>
        </a:p>
      </c:txPr>
    </c:legend>
    <c:plotVisOnly val="1"/>
  </c:chart>
</c:chartSpace>
</file>

<file path=xl/charts/chart6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Thursday</a:t>
            </a:r>
          </a:p>
        </c:rich>
      </c:tx>
      <c:overlay val="0"/>
    </c:title>
    <c:plotArea>
      <c:layout/>
      <c:barChart>
        <c:barDir val="col"/>
        <c:ser>
          <c:idx val="0"/>
          <c:order val="0"/>
          <c:tx>
            <c:strRef>
              <c:f>'Historical Staffing Data'!$C$350:$C$351</c:f>
            </c:strRef>
          </c:tx>
          <c:spPr>
            <a:solidFill>
              <a:schemeClr val="accent1"/>
            </a:solidFill>
            <a:ln cmpd="sng">
              <a:solidFill>
                <a:srgbClr val="000000"/>
              </a:solidFill>
            </a:ln>
          </c:spPr>
          <c:cat>
            <c:strRef>
              <c:f>'Historical Staffing Data'!$B$352:$B$391</c:f>
            </c:strRef>
          </c:cat>
          <c:val>
            <c:numRef>
              <c:f>'Historical Staffing Data'!$C$352:$C$391</c:f>
              <c:numCache/>
            </c:numRef>
          </c:val>
        </c:ser>
        <c:ser>
          <c:idx val="2"/>
          <c:order val="2"/>
          <c:tx>
            <c:v>Previous Req</c:v>
          </c:tx>
          <c:spPr>
            <a:solidFill>
              <a:srgbClr val="A4C2F4"/>
            </a:solidFill>
            <a:ln cmpd="sng">
              <a:solidFill>
                <a:srgbClr val="FFFFFF">
                  <a:alpha val="100000"/>
                </a:srgbClr>
              </a:solidFill>
            </a:ln>
          </c:spPr>
          <c:cat>
            <c:strRef>
              <c:f>'Historical Staffing Data'!$B$352:$B$391</c:f>
            </c:strRef>
          </c:cat>
          <c:val>
            <c:numRef>
              <c:f>'Historical Staffing Data'!$J$352:$J$391</c:f>
              <c:numCache/>
            </c:numRef>
          </c:val>
        </c:ser>
        <c:ser>
          <c:idx val="4"/>
          <c:order val="4"/>
          <c:tx>
            <c:v>Oldest Req</c:v>
          </c:tx>
          <c:spPr>
            <a:solidFill>
              <a:srgbClr val="C9DAF8"/>
            </a:solidFill>
            <a:ln cmpd="sng">
              <a:solidFill>
                <a:srgbClr val="000000"/>
              </a:solidFill>
            </a:ln>
          </c:spPr>
          <c:cat>
            <c:strRef>
              <c:f>'Historical Staffing Data'!$B$352:$B$391</c:f>
            </c:strRef>
          </c:cat>
          <c:val>
            <c:numRef>
              <c:f>'Historical Staffing Data'!$O$352:$O$375</c:f>
              <c:numCache/>
            </c:numRef>
          </c:val>
        </c:ser>
        <c:axId val="572325534"/>
        <c:axId val="1051200292"/>
      </c:barChart>
      <c:lineChart>
        <c:ser>
          <c:idx val="1"/>
          <c:order val="1"/>
          <c:tx>
            <c:strRef>
              <c:f>'Historical Staffing Data'!$D$350:$D$351</c:f>
            </c:strRef>
          </c:tx>
          <c:spPr>
            <a:ln cmpd="sng">
              <a:solidFill>
                <a:srgbClr val="EA4335"/>
              </a:solidFill>
            </a:ln>
          </c:spPr>
          <c:marker>
            <c:symbol val="none"/>
          </c:marker>
          <c:cat>
            <c:strRef>
              <c:f>'Historical Staffing Data'!$B$352:$B$391</c:f>
            </c:strRef>
          </c:cat>
          <c:val>
            <c:numRef>
              <c:f>'Historical Staffing Data'!$D$352:$D$391</c:f>
              <c:numCache/>
            </c:numRef>
          </c:val>
          <c:smooth val="0"/>
        </c:ser>
        <c:ser>
          <c:idx val="3"/>
          <c:order val="3"/>
          <c:tx>
            <c:v>Previous Open</c:v>
          </c:tx>
          <c:spPr>
            <a:ln cmpd="sng">
              <a:solidFill>
                <a:srgbClr val="990000">
                  <a:alpha val="100000"/>
                </a:srgbClr>
              </a:solidFill>
              <a:prstDash val="sysDot"/>
            </a:ln>
          </c:spPr>
          <c:marker>
            <c:symbol val="none"/>
          </c:marker>
          <c:cat>
            <c:strRef>
              <c:f>'Historical Staffing Data'!$B$352:$B$391</c:f>
            </c:strRef>
          </c:cat>
          <c:val>
            <c:numRef>
              <c:f>'Historical Staffing Data'!$K$352:$K$391</c:f>
              <c:numCache/>
            </c:numRef>
          </c:val>
          <c:smooth val="0"/>
        </c:ser>
        <c:ser>
          <c:idx val="5"/>
          <c:order val="5"/>
          <c:tx>
            <c:v>Oldest Open</c:v>
          </c:tx>
          <c:spPr>
            <a:ln cmpd="sng">
              <a:solidFill>
                <a:srgbClr val="00FF00">
                  <a:alpha val="100000"/>
                </a:srgbClr>
              </a:solidFill>
              <a:prstDash val="sysDot"/>
            </a:ln>
          </c:spPr>
          <c:marker>
            <c:symbol val="none"/>
          </c:marker>
          <c:cat>
            <c:strRef>
              <c:f>'Historical Staffing Data'!$B$352:$B$391</c:f>
            </c:strRef>
          </c:cat>
          <c:val>
            <c:numRef>
              <c:f>'Historical Staffing Data'!$P$352:$P$375</c:f>
              <c:numCache/>
            </c:numRef>
          </c:val>
          <c:smooth val="0"/>
        </c:ser>
        <c:axId val="572325534"/>
        <c:axId val="1051200292"/>
      </c:lineChart>
      <c:catAx>
        <c:axId val="5723255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51200292"/>
      </c:catAx>
      <c:valAx>
        <c:axId val="1051200292"/>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72325534"/>
      </c:valAx>
    </c:plotArea>
    <c:legend>
      <c:legendPos val="r"/>
      <c:overlay val="0"/>
      <c:txPr>
        <a:bodyPr/>
        <a:lstStyle/>
        <a:p>
          <a:pPr lvl="0">
            <a:defRPr b="0">
              <a:solidFill>
                <a:srgbClr val="1A1A1A"/>
              </a:solidFill>
              <a:latin typeface="+mn-lt"/>
            </a:defRPr>
          </a:pPr>
        </a:p>
      </c:txPr>
    </c:legend>
    <c:plotVisOnly val="1"/>
  </c:chart>
</c:chartSpace>
</file>

<file path=xl/charts/chart7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Archive Thursday</a:t>
            </a:r>
          </a:p>
        </c:rich>
      </c:tx>
      <c:overlay val="0"/>
    </c:title>
    <c:plotArea>
      <c:layout/>
      <c:barChart>
        <c:barDir val="col"/>
        <c:ser>
          <c:idx val="0"/>
          <c:order val="0"/>
          <c:tx>
            <c:strRef>
              <c:f>'Historical Staffing Data'!$J$350:$J$351</c:f>
            </c:strRef>
          </c:tx>
          <c:spPr>
            <a:solidFill>
              <a:schemeClr val="accent1"/>
            </a:solidFill>
            <a:ln cmpd="sng">
              <a:solidFill>
                <a:srgbClr val="000000"/>
              </a:solidFill>
            </a:ln>
          </c:spPr>
          <c:cat>
            <c:strRef>
              <c:f>'Historical Staffing Data'!$I$352:$I$391</c:f>
            </c:strRef>
          </c:cat>
          <c:val>
            <c:numRef>
              <c:f>'Historical Staffing Data'!$J$352:$J$391</c:f>
              <c:numCache/>
            </c:numRef>
          </c:val>
        </c:ser>
        <c:ser>
          <c:idx val="2"/>
          <c:order val="2"/>
          <c:tx>
            <c:strRef>
              <c:f>'Historical Staffing Data'!$O$350:$O$351</c:f>
            </c:strRef>
          </c:tx>
          <c:spPr>
            <a:solidFill>
              <a:srgbClr val="C9DAF8"/>
            </a:solidFill>
            <a:ln cmpd="sng">
              <a:solidFill>
                <a:srgbClr val="000000"/>
              </a:solidFill>
            </a:ln>
          </c:spPr>
          <c:cat>
            <c:strRef>
              <c:f>'Historical Staffing Data'!$I$352:$I$391</c:f>
            </c:strRef>
          </c:cat>
          <c:val>
            <c:numRef>
              <c:f>'Historical Staffing Data'!$O$352:$O$375</c:f>
              <c:numCache/>
            </c:numRef>
          </c:val>
        </c:ser>
        <c:axId val="1240519693"/>
        <c:axId val="917854201"/>
      </c:barChart>
      <c:lineChart>
        <c:ser>
          <c:idx val="1"/>
          <c:order val="1"/>
          <c:tx>
            <c:strRef>
              <c:f>'Historical Staffing Data'!$K$350:$K$351</c:f>
            </c:strRef>
          </c:tx>
          <c:spPr>
            <a:ln cmpd="sng">
              <a:solidFill>
                <a:srgbClr val="EA4335"/>
              </a:solidFill>
            </a:ln>
          </c:spPr>
          <c:marker>
            <c:symbol val="none"/>
          </c:marker>
          <c:cat>
            <c:strRef>
              <c:f>'Historical Staffing Data'!$I$352:$I$391</c:f>
            </c:strRef>
          </c:cat>
          <c:val>
            <c:numRef>
              <c:f>'Historical Staffing Data'!$K$352:$K$391</c:f>
              <c:numCache/>
            </c:numRef>
          </c:val>
          <c:smooth val="0"/>
        </c:ser>
        <c:ser>
          <c:idx val="3"/>
          <c:order val="3"/>
          <c:tx>
            <c:strRef>
              <c:f>'Historical Staffing Data'!$P$350:$P$351</c:f>
            </c:strRef>
          </c:tx>
          <c:spPr>
            <a:ln cmpd="sng">
              <a:solidFill>
                <a:srgbClr val="00FF00">
                  <a:alpha val="100000"/>
                </a:srgbClr>
              </a:solidFill>
              <a:prstDash val="sysDot"/>
            </a:ln>
          </c:spPr>
          <c:marker>
            <c:symbol val="none"/>
          </c:marker>
          <c:cat>
            <c:strRef>
              <c:f>'Historical Staffing Data'!$I$352:$I$391</c:f>
            </c:strRef>
          </c:cat>
          <c:val>
            <c:numRef>
              <c:f>'Historical Staffing Data'!$P$352:$P$375</c:f>
              <c:numCache/>
            </c:numRef>
          </c:val>
          <c:smooth val="0"/>
        </c:ser>
        <c:axId val="1240519693"/>
        <c:axId val="917854201"/>
      </c:lineChart>
      <c:catAx>
        <c:axId val="12405196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17854201"/>
      </c:catAx>
      <c:valAx>
        <c:axId val="917854201"/>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0519693"/>
      </c:valAx>
    </c:plotArea>
    <c:legend>
      <c:legendPos val="r"/>
      <c:overlay val="0"/>
      <c:txPr>
        <a:bodyPr/>
        <a:lstStyle/>
        <a:p>
          <a:pPr lvl="0">
            <a:defRPr b="0">
              <a:solidFill>
                <a:srgbClr val="1A1A1A"/>
              </a:solidFill>
              <a:latin typeface="+mn-lt"/>
            </a:defRPr>
          </a:pPr>
        </a:p>
      </c:txPr>
    </c:legend>
    <c:plotVisOnly val="1"/>
  </c:chart>
</c:chartSpace>
</file>

<file path=xl/charts/chart7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Overtime Avail.</c:v>
          </c:tx>
          <c:spPr>
            <a:solidFill>
              <a:srgbClr val="D9D2E9"/>
            </a:solidFill>
            <a:ln cmpd="sng">
              <a:solidFill>
                <a:srgbClr val="000000"/>
              </a:solidFill>
            </a:ln>
          </c:spPr>
          <c:cat>
            <c:strRef>
              <c:f>'Historical Staffing Data'!$B$409:$B$432</c:f>
            </c:strRef>
          </c:cat>
          <c:val>
            <c:numRef>
              <c:f>'Historical Staffing Data'!$G$409:$G$432</c:f>
              <c:numCache/>
            </c:numRef>
          </c:val>
        </c:ser>
        <c:ser>
          <c:idx val="1"/>
          <c:order val="1"/>
          <c:tx>
            <c:v>Overtime Taken</c:v>
          </c:tx>
          <c:spPr>
            <a:solidFill>
              <a:srgbClr val="FF9900"/>
            </a:solidFill>
            <a:ln cmpd="sng">
              <a:solidFill>
                <a:srgbClr val="000000"/>
              </a:solidFill>
            </a:ln>
          </c:spPr>
          <c:cat>
            <c:strRef>
              <c:f>'Historical Staffing Data'!$B$409:$B$432</c:f>
            </c:strRef>
          </c:cat>
          <c:val>
            <c:numRef>
              <c:f>'Historical Staffing Data'!$F$409:$F$432</c:f>
              <c:numCache/>
            </c:numRef>
          </c:val>
        </c:ser>
        <c:ser>
          <c:idx val="2"/>
          <c:order val="2"/>
          <c:tx>
            <c:v>Previous Taken</c:v>
          </c:tx>
          <c:spPr>
            <a:solidFill>
              <a:schemeClr val="accent3"/>
            </a:solidFill>
            <a:ln cmpd="sng">
              <a:solidFill>
                <a:srgbClr val="000000"/>
              </a:solidFill>
            </a:ln>
          </c:spPr>
          <c:cat>
            <c:strRef>
              <c:f>'Historical Staffing Data'!$B$409:$B$432</c:f>
            </c:strRef>
          </c:cat>
          <c:val>
            <c:numRef>
              <c:f>'Historical Staffing Data'!$M$409:$M$432</c:f>
              <c:numCache/>
            </c:numRef>
          </c:val>
        </c:ser>
        <c:ser>
          <c:idx val="3"/>
          <c:order val="3"/>
          <c:tx>
            <c:v>Oldest Taken</c:v>
          </c:tx>
          <c:spPr>
            <a:solidFill>
              <a:srgbClr val="F9CB9C"/>
            </a:solidFill>
            <a:ln cmpd="sng">
              <a:solidFill>
                <a:srgbClr val="000000"/>
              </a:solidFill>
            </a:ln>
          </c:spPr>
          <c:cat>
            <c:strRef>
              <c:f>'Historical Staffing Data'!$B$409:$B$432</c:f>
            </c:strRef>
          </c:cat>
          <c:val>
            <c:numRef>
              <c:f>'Historical Staffing Data'!$R$409:$R$432</c:f>
              <c:numCache/>
            </c:numRef>
          </c:val>
        </c:ser>
        <c:axId val="1768509050"/>
        <c:axId val="1164340759"/>
      </c:barChart>
      <c:catAx>
        <c:axId val="17685090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64340759"/>
      </c:catAx>
      <c:valAx>
        <c:axId val="1164340759"/>
        <c:scaling>
          <c:orientation val="minMax"/>
          <c:max val="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68509050"/>
      </c:valAx>
    </c:plotArea>
    <c:legend>
      <c:legendPos val="r"/>
      <c:overlay val="0"/>
      <c:txPr>
        <a:bodyPr/>
        <a:lstStyle/>
        <a:p>
          <a:pPr lvl="0">
            <a:defRPr b="0">
              <a:solidFill>
                <a:srgbClr val="1A1A1A"/>
              </a:solidFill>
              <a:latin typeface="+mn-lt"/>
            </a:defRPr>
          </a:pPr>
        </a:p>
      </c:txPr>
    </c:legend>
    <c:plotVisOnly val="1"/>
  </c:chart>
</c:chartSpace>
</file>

<file path=xl/charts/chart7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'Historical Staffing Data'!$G$465</c:f>
            </c:strRef>
          </c:tx>
          <c:spPr>
            <a:solidFill>
              <a:srgbClr val="D9D2E9"/>
            </a:solidFill>
            <a:ln cmpd="sng">
              <a:solidFill>
                <a:srgbClr val="000000"/>
              </a:solidFill>
            </a:ln>
          </c:spPr>
          <c:cat>
            <c:strRef>
              <c:f>'Historical Staffing Data'!$B$466:$B$489</c:f>
            </c:strRef>
          </c:cat>
          <c:val>
            <c:numRef>
              <c:f>'Historical Staffing Data'!$G$466:$G$489</c:f>
              <c:numCache/>
            </c:numRef>
          </c:val>
        </c:ser>
        <c:ser>
          <c:idx val="1"/>
          <c:order val="1"/>
          <c:tx>
            <c:strRef>
              <c:f>'Historical Staffing Data'!$F$465</c:f>
            </c:strRef>
          </c:tx>
          <c:spPr>
            <a:solidFill>
              <a:srgbClr val="FF9900"/>
            </a:solidFill>
            <a:ln cmpd="sng">
              <a:solidFill>
                <a:srgbClr val="000000"/>
              </a:solidFill>
            </a:ln>
          </c:spPr>
          <c:cat>
            <c:strRef>
              <c:f>'Historical Staffing Data'!$B$466:$B$489</c:f>
            </c:strRef>
          </c:cat>
          <c:val>
            <c:numRef>
              <c:f>'Historical Staffing Data'!$F$466:$F$489</c:f>
              <c:numCache/>
            </c:numRef>
          </c:val>
        </c:ser>
        <c:ser>
          <c:idx val="2"/>
          <c:order val="2"/>
          <c:tx>
            <c:v>Prev Taken</c:v>
          </c:tx>
          <c:spPr>
            <a:solidFill>
              <a:schemeClr val="accent3"/>
            </a:solidFill>
            <a:ln cmpd="sng">
              <a:solidFill>
                <a:srgbClr val="000000"/>
              </a:solidFill>
            </a:ln>
          </c:spPr>
          <c:cat>
            <c:strRef>
              <c:f>'Historical Staffing Data'!$B$466:$B$489</c:f>
            </c:strRef>
          </c:cat>
          <c:val>
            <c:numRef>
              <c:f>'Historical Staffing Data'!$M$466:$M$489</c:f>
              <c:numCache/>
            </c:numRef>
          </c:val>
        </c:ser>
        <c:ser>
          <c:idx val="3"/>
          <c:order val="3"/>
          <c:tx>
            <c:v>Oldest Taken</c:v>
          </c:tx>
          <c:spPr>
            <a:solidFill>
              <a:srgbClr val="F9CB9C"/>
            </a:solidFill>
            <a:ln cmpd="sng">
              <a:solidFill>
                <a:srgbClr val="000000"/>
              </a:solidFill>
            </a:ln>
          </c:spPr>
          <c:cat>
            <c:strRef>
              <c:f>'Historical Staffing Data'!$B$466:$B$489</c:f>
            </c:strRef>
          </c:cat>
          <c:val>
            <c:numRef>
              <c:f>'Historical Staffing Data'!$R$466:$R$489</c:f>
              <c:numCache/>
            </c:numRef>
          </c:val>
        </c:ser>
        <c:axId val="1626926977"/>
        <c:axId val="1749084314"/>
      </c:barChart>
      <c:catAx>
        <c:axId val="16269269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49084314"/>
      </c:catAx>
      <c:valAx>
        <c:axId val="1749084314"/>
        <c:scaling>
          <c:orientation val="minMax"/>
          <c:max val="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6926977"/>
      </c:valAx>
    </c:plotArea>
    <c:legend>
      <c:legendPos val="r"/>
      <c:overlay val="0"/>
      <c:txPr>
        <a:bodyPr/>
        <a:lstStyle/>
        <a:p>
          <a:pPr lvl="0">
            <a:defRPr b="0">
              <a:solidFill>
                <a:srgbClr val="1A1A1A"/>
              </a:solidFill>
              <a:latin typeface="+mn-lt"/>
            </a:defRPr>
          </a:pPr>
        </a:p>
      </c:txPr>
    </c:legend>
    <c:plotVisOnly val="1"/>
  </c:chart>
</c:chartSpace>
</file>

<file path=xl/charts/chart7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Overtime Avail.</c:v>
          </c:tx>
          <c:spPr>
            <a:solidFill>
              <a:srgbClr val="D9D2E9"/>
            </a:solidFill>
            <a:ln cmpd="sng">
              <a:solidFill>
                <a:srgbClr val="000000"/>
              </a:solidFill>
            </a:ln>
          </c:spPr>
          <c:cat>
            <c:strRef>
              <c:f>'Historical Staffing Data'!$B$352:$B$375</c:f>
            </c:strRef>
          </c:cat>
          <c:val>
            <c:numRef>
              <c:f>'Historical Staffing Data'!$G$352:$G$375</c:f>
              <c:numCache/>
            </c:numRef>
          </c:val>
        </c:ser>
        <c:ser>
          <c:idx val="1"/>
          <c:order val="1"/>
          <c:tx>
            <c:v>Overtime Taken</c:v>
          </c:tx>
          <c:spPr>
            <a:solidFill>
              <a:srgbClr val="FF9900"/>
            </a:solidFill>
            <a:ln cmpd="sng">
              <a:solidFill>
                <a:srgbClr val="000000"/>
              </a:solidFill>
            </a:ln>
          </c:spPr>
          <c:cat>
            <c:strRef>
              <c:f>'Historical Staffing Data'!$B$352:$B$375</c:f>
            </c:strRef>
          </c:cat>
          <c:val>
            <c:numRef>
              <c:f>'Historical Staffing Data'!$F$352:$F$375</c:f>
              <c:numCache/>
            </c:numRef>
          </c:val>
        </c:ser>
        <c:ser>
          <c:idx val="2"/>
          <c:order val="2"/>
          <c:tx>
            <c:v>Previous Taken</c:v>
          </c:tx>
          <c:spPr>
            <a:solidFill>
              <a:schemeClr val="accent3"/>
            </a:solidFill>
            <a:ln cmpd="sng">
              <a:solidFill>
                <a:srgbClr val="000000"/>
              </a:solidFill>
            </a:ln>
          </c:spPr>
          <c:cat>
            <c:strRef>
              <c:f>'Historical Staffing Data'!$B$352:$B$375</c:f>
            </c:strRef>
          </c:cat>
          <c:val>
            <c:numRef>
              <c:f>'Historical Staffing Data'!$M$352:$M$375</c:f>
              <c:numCache/>
            </c:numRef>
          </c:val>
        </c:ser>
        <c:ser>
          <c:idx val="3"/>
          <c:order val="3"/>
          <c:tx>
            <c:v>Oldest Taken</c:v>
          </c:tx>
          <c:spPr>
            <a:solidFill>
              <a:srgbClr val="F9CB9C"/>
            </a:solidFill>
            <a:ln cmpd="sng">
              <a:solidFill>
                <a:srgbClr val="000000"/>
              </a:solidFill>
            </a:ln>
          </c:spPr>
          <c:cat>
            <c:strRef>
              <c:f>'Historical Staffing Data'!$B$352:$B$375</c:f>
            </c:strRef>
          </c:cat>
          <c:val>
            <c:numRef>
              <c:f>'Historical Staffing Data'!$R$352:$R$375</c:f>
              <c:numCache/>
            </c:numRef>
          </c:val>
        </c:ser>
        <c:axId val="1304520654"/>
        <c:axId val="713608649"/>
      </c:barChart>
      <c:catAx>
        <c:axId val="13045206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13608649"/>
      </c:catAx>
      <c:valAx>
        <c:axId val="713608649"/>
        <c:scaling>
          <c:orientation val="minMax"/>
          <c:max val="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4520654"/>
      </c:valAx>
    </c:plotArea>
    <c:legend>
      <c:legendPos val="r"/>
      <c:overlay val="0"/>
      <c:txPr>
        <a:bodyPr/>
        <a:lstStyle/>
        <a:p>
          <a:pPr lvl="0">
            <a:defRPr b="0">
              <a:solidFill>
                <a:srgbClr val="1A1A1A"/>
              </a:solidFill>
              <a:latin typeface="+mn-lt"/>
            </a:defRPr>
          </a:pPr>
        </a:p>
      </c:txPr>
    </c:legend>
    <c:plotVisOnly val="1"/>
  </c:chart>
</c:chartSpace>
</file>

<file path=xl/charts/chart7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Friday</a:t>
            </a:r>
          </a:p>
        </c:rich>
      </c:tx>
      <c:overlay val="0"/>
    </c:title>
    <c:plotArea>
      <c:layout/>
      <c:barChart>
        <c:barDir val="col"/>
        <c:ser>
          <c:idx val="0"/>
          <c:order val="0"/>
          <c:tx>
            <c:strRef>
              <c:f>'Historical Staffing Data'!$C$407:$C$408</c:f>
            </c:strRef>
          </c:tx>
          <c:spPr>
            <a:solidFill>
              <a:schemeClr val="accent1"/>
            </a:solidFill>
            <a:ln cmpd="sng">
              <a:solidFill>
                <a:srgbClr val="000000"/>
              </a:solidFill>
            </a:ln>
          </c:spPr>
          <c:cat>
            <c:strRef>
              <c:f>'Historical Staffing Data'!$B$409:$B$432</c:f>
            </c:strRef>
          </c:cat>
          <c:val>
            <c:numRef>
              <c:f>'Historical Staffing Data'!$C$409:$C$432</c:f>
              <c:numCache/>
            </c:numRef>
          </c:val>
        </c:ser>
        <c:ser>
          <c:idx val="2"/>
          <c:order val="2"/>
          <c:tx>
            <c:v>Prev Req</c:v>
          </c:tx>
          <c:spPr>
            <a:solidFill>
              <a:srgbClr val="A4C2F4"/>
            </a:solidFill>
            <a:ln cmpd="sng">
              <a:solidFill>
                <a:srgbClr val="000000"/>
              </a:solidFill>
            </a:ln>
          </c:spPr>
          <c:cat>
            <c:strRef>
              <c:f>'Historical Staffing Data'!$B$409:$B$432</c:f>
            </c:strRef>
          </c:cat>
          <c:val>
            <c:numRef>
              <c:f>'Historical Staffing Data'!$J$409:$J$432</c:f>
              <c:numCache/>
            </c:numRef>
          </c:val>
        </c:ser>
        <c:ser>
          <c:idx val="4"/>
          <c:order val="4"/>
          <c:tx>
            <c:v>Oldest Req</c:v>
          </c:tx>
          <c:spPr>
            <a:solidFill>
              <a:srgbClr val="C9DAF8"/>
            </a:solidFill>
            <a:ln cmpd="sng">
              <a:solidFill>
                <a:srgbClr val="000000"/>
              </a:solidFill>
            </a:ln>
          </c:spPr>
          <c:cat>
            <c:strRef>
              <c:f>'Historical Staffing Data'!$B$409:$B$432</c:f>
            </c:strRef>
          </c:cat>
          <c:val>
            <c:numRef>
              <c:f>'Historical Staffing Data'!$O$409:$O$432</c:f>
              <c:numCache/>
            </c:numRef>
          </c:val>
        </c:ser>
        <c:axId val="1554242713"/>
        <c:axId val="1038696514"/>
      </c:barChart>
      <c:lineChart>
        <c:ser>
          <c:idx val="1"/>
          <c:order val="1"/>
          <c:tx>
            <c:strRef>
              <c:f>'Historical Staffing Data'!$D$407:$D$408</c:f>
            </c:strRef>
          </c:tx>
          <c:spPr>
            <a:ln cmpd="sng">
              <a:solidFill>
                <a:srgbClr val="EA4335"/>
              </a:solidFill>
            </a:ln>
          </c:spPr>
          <c:marker>
            <c:symbol val="none"/>
          </c:marker>
          <c:cat>
            <c:strRef>
              <c:f>'Historical Staffing Data'!$B$409:$B$432</c:f>
            </c:strRef>
          </c:cat>
          <c:val>
            <c:numRef>
              <c:f>'Historical Staffing Data'!$D$409:$D$432</c:f>
              <c:numCache/>
            </c:numRef>
          </c:val>
          <c:smooth val="0"/>
        </c:ser>
        <c:ser>
          <c:idx val="3"/>
          <c:order val="3"/>
          <c:tx>
            <c:v>Prev Open</c:v>
          </c:tx>
          <c:spPr>
            <a:ln cmpd="sng">
              <a:solidFill>
                <a:srgbClr val="990000">
                  <a:alpha val="100000"/>
                </a:srgbClr>
              </a:solidFill>
              <a:prstDash val="sysDot"/>
            </a:ln>
          </c:spPr>
          <c:marker>
            <c:symbol val="none"/>
          </c:marker>
          <c:cat>
            <c:strRef>
              <c:f>'Historical Staffing Data'!$B$409:$B$432</c:f>
            </c:strRef>
          </c:cat>
          <c:val>
            <c:numRef>
              <c:f>'Historical Staffing Data'!$K$409:$K$432</c:f>
              <c:numCache/>
            </c:numRef>
          </c:val>
          <c:smooth val="0"/>
        </c:ser>
        <c:ser>
          <c:idx val="5"/>
          <c:order val="5"/>
          <c:tx>
            <c:v>Oldest Open</c:v>
          </c:tx>
          <c:spPr>
            <a:ln cmpd="sng">
              <a:solidFill>
                <a:srgbClr val="00FF00">
                  <a:alpha val="100000"/>
                </a:srgbClr>
              </a:solidFill>
              <a:prstDash val="sysDot"/>
            </a:ln>
          </c:spPr>
          <c:marker>
            <c:symbol val="none"/>
          </c:marker>
          <c:cat>
            <c:strRef>
              <c:f>'Historical Staffing Data'!$B$409:$B$432</c:f>
            </c:strRef>
          </c:cat>
          <c:val>
            <c:numRef>
              <c:f>'Historical Staffing Data'!$P$409:$P$432</c:f>
              <c:numCache/>
            </c:numRef>
          </c:val>
          <c:smooth val="0"/>
        </c:ser>
        <c:axId val="1554242713"/>
        <c:axId val="1038696514"/>
      </c:lineChart>
      <c:catAx>
        <c:axId val="15542427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38696514"/>
      </c:catAx>
      <c:valAx>
        <c:axId val="10386965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4242713"/>
      </c:valAx>
    </c:plotArea>
    <c:legend>
      <c:legendPos val="r"/>
      <c:overlay val="0"/>
      <c:txPr>
        <a:bodyPr/>
        <a:lstStyle/>
        <a:p>
          <a:pPr lvl="0">
            <a:defRPr b="0">
              <a:solidFill>
                <a:srgbClr val="1A1A1A"/>
              </a:solidFill>
              <a:latin typeface="+mn-lt"/>
            </a:defRPr>
          </a:pPr>
        </a:p>
      </c:txPr>
    </c:legend>
    <c:plotVisOnly val="1"/>
  </c:chart>
</c:chartSpace>
</file>

<file path=xl/charts/chart7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Archive Friday</a:t>
            </a:r>
          </a:p>
        </c:rich>
      </c:tx>
      <c:overlay val="0"/>
    </c:title>
    <c:plotArea>
      <c:layout/>
      <c:barChart>
        <c:barDir val="col"/>
        <c:ser>
          <c:idx val="0"/>
          <c:order val="0"/>
          <c:tx>
            <c:v>Previous Req</c:v>
          </c:tx>
          <c:spPr>
            <a:solidFill>
              <a:schemeClr val="accent1"/>
            </a:solidFill>
            <a:ln cmpd="sng">
              <a:solidFill>
                <a:srgbClr val="000000"/>
              </a:solidFill>
            </a:ln>
          </c:spPr>
          <c:cat>
            <c:strRef>
              <c:f>'Historical Staffing Data'!$I$409:$I$432</c:f>
            </c:strRef>
          </c:cat>
          <c:val>
            <c:numRef>
              <c:f>'Historical Staffing Data'!$J$409:$J$432</c:f>
              <c:numCache/>
            </c:numRef>
          </c:val>
        </c:ser>
        <c:ser>
          <c:idx val="2"/>
          <c:order val="2"/>
          <c:tx>
            <c:v>Oldest Req</c:v>
          </c:tx>
          <c:spPr>
            <a:solidFill>
              <a:srgbClr val="A4C2F4"/>
            </a:solidFill>
            <a:ln cmpd="sng">
              <a:solidFill>
                <a:srgbClr val="000000"/>
              </a:solidFill>
            </a:ln>
          </c:spPr>
          <c:cat>
            <c:strRef>
              <c:f>'Historical Staffing Data'!$I$409:$I$432</c:f>
            </c:strRef>
          </c:cat>
          <c:val>
            <c:numRef>
              <c:f>'Historical Staffing Data'!$O$409:$O$432</c:f>
              <c:numCache/>
            </c:numRef>
          </c:val>
        </c:ser>
        <c:axId val="311523090"/>
        <c:axId val="1770866888"/>
      </c:barChart>
      <c:lineChart>
        <c:ser>
          <c:idx val="1"/>
          <c:order val="1"/>
          <c:tx>
            <c:v>Previous Open</c:v>
          </c:tx>
          <c:spPr>
            <a:ln cmpd="sng">
              <a:solidFill>
                <a:srgbClr val="EA4335"/>
              </a:solidFill>
            </a:ln>
          </c:spPr>
          <c:marker>
            <c:symbol val="none"/>
          </c:marker>
          <c:cat>
            <c:strRef>
              <c:f>'Historical Staffing Data'!$I$409:$I$432</c:f>
            </c:strRef>
          </c:cat>
          <c:val>
            <c:numRef>
              <c:f>'Historical Staffing Data'!$K$409:$K$432</c:f>
              <c:numCache/>
            </c:numRef>
          </c:val>
          <c:smooth val="0"/>
        </c:ser>
        <c:ser>
          <c:idx val="3"/>
          <c:order val="3"/>
          <c:tx>
            <c:v>Oldest Open</c:v>
          </c:tx>
          <c:spPr>
            <a:ln cmpd="sng">
              <a:solidFill>
                <a:srgbClr val="00FF00">
                  <a:alpha val="100000"/>
                </a:srgbClr>
              </a:solidFill>
              <a:prstDash val="sysDot"/>
            </a:ln>
          </c:spPr>
          <c:marker>
            <c:symbol val="none"/>
          </c:marker>
          <c:cat>
            <c:strRef>
              <c:f>'Historical Staffing Data'!$I$409:$I$432</c:f>
            </c:strRef>
          </c:cat>
          <c:val>
            <c:numRef>
              <c:f>'Historical Staffing Data'!$P$409:$P$432</c:f>
              <c:numCache/>
            </c:numRef>
          </c:val>
          <c:smooth val="0"/>
        </c:ser>
        <c:axId val="311523090"/>
        <c:axId val="1770866888"/>
      </c:lineChart>
      <c:catAx>
        <c:axId val="3115230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70866888"/>
      </c:catAx>
      <c:valAx>
        <c:axId val="17708668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1523090"/>
      </c:valAx>
    </c:plotArea>
    <c:legend>
      <c:legendPos val="r"/>
      <c:overlay val="0"/>
      <c:txPr>
        <a:bodyPr/>
        <a:lstStyle/>
        <a:p>
          <a:pPr lvl="0">
            <a:defRPr b="0">
              <a:solidFill>
                <a:srgbClr val="1A1A1A"/>
              </a:solidFill>
              <a:latin typeface="+mn-lt"/>
            </a:defRPr>
          </a:pPr>
        </a:p>
      </c:txPr>
    </c:legend>
    <c:plotVisOnly val="1"/>
  </c:chart>
</c:chartSpace>
</file>

<file path=xl/charts/chart7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Saturday</a:t>
            </a:r>
          </a:p>
        </c:rich>
      </c:tx>
      <c:overlay val="0"/>
    </c:title>
    <c:plotArea>
      <c:layout/>
      <c:barChart>
        <c:barDir val="col"/>
        <c:ser>
          <c:idx val="0"/>
          <c:order val="0"/>
          <c:tx>
            <c:strRef>
              <c:f>'Historical Staffing Data'!$C$464:$C$465</c:f>
            </c:strRef>
          </c:tx>
          <c:spPr>
            <a:solidFill>
              <a:schemeClr val="accent1"/>
            </a:solidFill>
            <a:ln cmpd="sng">
              <a:solidFill>
                <a:srgbClr val="000000"/>
              </a:solidFill>
            </a:ln>
          </c:spPr>
          <c:cat>
            <c:strRef>
              <c:f>'Historical Staffing Data'!$B$466:$B$489</c:f>
            </c:strRef>
          </c:cat>
          <c:val>
            <c:numRef>
              <c:f>'Historical Staffing Data'!$C$466:$C$489</c:f>
              <c:numCache/>
            </c:numRef>
          </c:val>
        </c:ser>
        <c:ser>
          <c:idx val="2"/>
          <c:order val="2"/>
          <c:tx>
            <c:v>Prev Req</c:v>
          </c:tx>
          <c:spPr>
            <a:solidFill>
              <a:srgbClr val="A4C2F4"/>
            </a:solidFill>
            <a:ln cmpd="sng">
              <a:solidFill>
                <a:srgbClr val="000000"/>
              </a:solidFill>
            </a:ln>
          </c:spPr>
          <c:cat>
            <c:strRef>
              <c:f>'Historical Staffing Data'!$B$466:$B$489</c:f>
            </c:strRef>
          </c:cat>
          <c:val>
            <c:numRef>
              <c:f>'Historical Staffing Data'!$J$466:$J$489</c:f>
              <c:numCache/>
            </c:numRef>
          </c:val>
        </c:ser>
        <c:ser>
          <c:idx val="4"/>
          <c:order val="4"/>
          <c:tx>
            <c:v>Oldest Req</c:v>
          </c:tx>
          <c:spPr>
            <a:solidFill>
              <a:srgbClr val="C9DAF8"/>
            </a:solidFill>
            <a:ln cmpd="sng">
              <a:solidFill>
                <a:srgbClr val="000000"/>
              </a:solidFill>
            </a:ln>
          </c:spPr>
          <c:cat>
            <c:strRef>
              <c:f>'Historical Staffing Data'!$B$466:$B$489</c:f>
            </c:strRef>
          </c:cat>
          <c:val>
            <c:numRef>
              <c:f>'Historical Staffing Data'!$O$466:$O$489</c:f>
              <c:numCache/>
            </c:numRef>
          </c:val>
        </c:ser>
        <c:axId val="234244448"/>
        <c:axId val="1674300794"/>
      </c:barChart>
      <c:lineChart>
        <c:ser>
          <c:idx val="1"/>
          <c:order val="1"/>
          <c:tx>
            <c:strRef>
              <c:f>'Historical Staffing Data'!$D$464:$D$465</c:f>
            </c:strRef>
          </c:tx>
          <c:spPr>
            <a:ln cmpd="sng">
              <a:solidFill>
                <a:srgbClr val="EA4335"/>
              </a:solidFill>
            </a:ln>
          </c:spPr>
          <c:marker>
            <c:symbol val="none"/>
          </c:marker>
          <c:cat>
            <c:strRef>
              <c:f>'Historical Staffing Data'!$B$466:$B$489</c:f>
            </c:strRef>
          </c:cat>
          <c:val>
            <c:numRef>
              <c:f>'Historical Staffing Data'!$D$466:$D$489</c:f>
              <c:numCache/>
            </c:numRef>
          </c:val>
          <c:smooth val="0"/>
        </c:ser>
        <c:ser>
          <c:idx val="3"/>
          <c:order val="3"/>
          <c:tx>
            <c:v>Prev Open</c:v>
          </c:tx>
          <c:spPr>
            <a:ln cmpd="sng">
              <a:solidFill>
                <a:srgbClr val="990000">
                  <a:alpha val="100000"/>
                </a:srgbClr>
              </a:solidFill>
              <a:prstDash val="sysDot"/>
            </a:ln>
          </c:spPr>
          <c:marker>
            <c:symbol val="none"/>
          </c:marker>
          <c:cat>
            <c:strRef>
              <c:f>'Historical Staffing Data'!$B$466:$B$489</c:f>
            </c:strRef>
          </c:cat>
          <c:val>
            <c:numRef>
              <c:f>'Historical Staffing Data'!$K$466:$K$489</c:f>
              <c:numCache/>
            </c:numRef>
          </c:val>
          <c:smooth val="0"/>
        </c:ser>
        <c:ser>
          <c:idx val="5"/>
          <c:order val="5"/>
          <c:tx>
            <c:v>Oldest Open</c:v>
          </c:tx>
          <c:spPr>
            <a:ln cmpd="sng">
              <a:solidFill>
                <a:srgbClr val="00FF00">
                  <a:alpha val="100000"/>
                </a:srgbClr>
              </a:solidFill>
              <a:prstDash val="sysDot"/>
            </a:ln>
          </c:spPr>
          <c:marker>
            <c:symbol val="none"/>
          </c:marker>
          <c:cat>
            <c:strRef>
              <c:f>'Historical Staffing Data'!$B$466:$B$489</c:f>
            </c:strRef>
          </c:cat>
          <c:val>
            <c:numRef>
              <c:f>'Historical Staffing Data'!$P$466:$P$489</c:f>
              <c:numCache/>
            </c:numRef>
          </c:val>
          <c:smooth val="0"/>
        </c:ser>
        <c:axId val="234244448"/>
        <c:axId val="1674300794"/>
      </c:lineChart>
      <c:catAx>
        <c:axId val="2342444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74300794"/>
      </c:catAx>
      <c:valAx>
        <c:axId val="16743007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4244448"/>
      </c:valAx>
    </c:plotArea>
    <c:legend>
      <c:legendPos val="r"/>
      <c:overlay val="0"/>
      <c:txPr>
        <a:bodyPr/>
        <a:lstStyle/>
        <a:p>
          <a:pPr lvl="0">
            <a:defRPr b="0">
              <a:solidFill>
                <a:srgbClr val="1A1A1A"/>
              </a:solidFill>
              <a:latin typeface="+mn-lt"/>
            </a:defRPr>
          </a:pPr>
        </a:p>
      </c:txPr>
    </c:legend>
    <c:plotVisOnly val="1"/>
  </c:chart>
</c:chartSpace>
</file>

<file path=xl/charts/chart7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Archive Saturday</a:t>
            </a:r>
          </a:p>
        </c:rich>
      </c:tx>
      <c:overlay val="0"/>
    </c:title>
    <c:plotArea>
      <c:layout/>
      <c:barChart>
        <c:barDir val="col"/>
        <c:ser>
          <c:idx val="0"/>
          <c:order val="0"/>
          <c:tx>
            <c:v>Prev Req</c:v>
          </c:tx>
          <c:spPr>
            <a:solidFill>
              <a:schemeClr val="accent1"/>
            </a:solidFill>
            <a:ln cmpd="sng">
              <a:solidFill>
                <a:srgbClr val="000000"/>
              </a:solidFill>
            </a:ln>
          </c:spPr>
          <c:cat>
            <c:strRef>
              <c:f>'Historical Staffing Data'!$I$466:$I$489</c:f>
            </c:strRef>
          </c:cat>
          <c:val>
            <c:numRef>
              <c:f>'Historical Staffing Data'!$J$466:$J$489</c:f>
              <c:numCache/>
            </c:numRef>
          </c:val>
        </c:ser>
        <c:ser>
          <c:idx val="2"/>
          <c:order val="2"/>
          <c:tx>
            <c:v>Oldest Req</c:v>
          </c:tx>
          <c:spPr>
            <a:solidFill>
              <a:srgbClr val="C9DAF8"/>
            </a:solidFill>
            <a:ln cmpd="sng">
              <a:solidFill>
                <a:srgbClr val="000000"/>
              </a:solidFill>
            </a:ln>
          </c:spPr>
          <c:cat>
            <c:strRef>
              <c:f>'Historical Staffing Data'!$I$466:$I$489</c:f>
            </c:strRef>
          </c:cat>
          <c:val>
            <c:numRef>
              <c:f>'Historical Staffing Data'!$O$466:$O$489</c:f>
              <c:numCache/>
            </c:numRef>
          </c:val>
        </c:ser>
        <c:axId val="1613351686"/>
        <c:axId val="550624505"/>
      </c:barChart>
      <c:lineChart>
        <c:ser>
          <c:idx val="1"/>
          <c:order val="1"/>
          <c:tx>
            <c:v>Prev Open</c:v>
          </c:tx>
          <c:spPr>
            <a:ln cmpd="sng">
              <a:solidFill>
                <a:srgbClr val="EA4335"/>
              </a:solidFill>
            </a:ln>
          </c:spPr>
          <c:marker>
            <c:symbol val="none"/>
          </c:marker>
          <c:cat>
            <c:strRef>
              <c:f>'Historical Staffing Data'!$I$466:$I$489</c:f>
            </c:strRef>
          </c:cat>
          <c:val>
            <c:numRef>
              <c:f>'Historical Staffing Data'!$K$466:$K$489</c:f>
              <c:numCache/>
            </c:numRef>
          </c:val>
          <c:smooth val="0"/>
        </c:ser>
        <c:ser>
          <c:idx val="3"/>
          <c:order val="3"/>
          <c:tx>
            <c:v>Oldest Open</c:v>
          </c:tx>
          <c:spPr>
            <a:ln cmpd="sng">
              <a:solidFill>
                <a:srgbClr val="00FF00">
                  <a:alpha val="100000"/>
                </a:srgbClr>
              </a:solidFill>
              <a:prstDash val="sysDot"/>
            </a:ln>
          </c:spPr>
          <c:marker>
            <c:symbol val="none"/>
          </c:marker>
          <c:cat>
            <c:strRef>
              <c:f>'Historical Staffing Data'!$I$466:$I$489</c:f>
            </c:strRef>
          </c:cat>
          <c:val>
            <c:numRef>
              <c:f>'Historical Staffing Data'!$P$466:$P$489</c:f>
              <c:numCache/>
            </c:numRef>
          </c:val>
          <c:smooth val="0"/>
        </c:ser>
        <c:axId val="1613351686"/>
        <c:axId val="550624505"/>
      </c:lineChart>
      <c:catAx>
        <c:axId val="16133516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50624505"/>
      </c:catAx>
      <c:valAx>
        <c:axId val="5506245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3351686"/>
      </c:valAx>
    </c:plotArea>
    <c:legend>
      <c:legendPos val="r"/>
      <c:overlay val="0"/>
      <c:txPr>
        <a:bodyPr/>
        <a:lstStyle/>
        <a:p>
          <a:pPr lvl="0">
            <a:defRPr b="0">
              <a:solidFill>
                <a:srgbClr val="1A1A1A"/>
              </a:solidFill>
              <a:latin typeface="+mn-lt"/>
            </a:defRPr>
          </a:pPr>
        </a:p>
      </c:txPr>
    </c:legend>
    <c:plotVisOnly val="1"/>
  </c:chart>
</c:chartSpace>
</file>

<file path=xl/charts/chart7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Archive Sunday</a:t>
            </a:r>
          </a:p>
        </c:rich>
      </c:tx>
      <c:overlay val="0"/>
    </c:title>
    <c:plotArea>
      <c:layout/>
      <c:barChart>
        <c:barDir val="col"/>
        <c:ser>
          <c:idx val="0"/>
          <c:order val="0"/>
          <c:tx>
            <c:v>Oldest Req</c:v>
          </c:tx>
          <c:spPr>
            <a:solidFill>
              <a:schemeClr val="accent1"/>
            </a:solidFill>
            <a:ln cmpd="sng">
              <a:solidFill>
                <a:srgbClr val="000000"/>
              </a:solidFill>
            </a:ln>
          </c:spPr>
          <c:cat>
            <c:strRef>
              <c:f>'Historical Staffing Data'!$N$131:$N$154</c:f>
            </c:strRef>
          </c:cat>
          <c:val>
            <c:numRef>
              <c:f>'Historical Staffing Data'!$O$131:$O$154</c:f>
              <c:numCache/>
            </c:numRef>
          </c:val>
        </c:ser>
        <c:axId val="1697375078"/>
        <c:axId val="1284051857"/>
      </c:barChart>
      <c:lineChart>
        <c:varyColors val="0"/>
        <c:ser>
          <c:idx val="1"/>
          <c:order val="1"/>
          <c:tx>
            <c:v>Oldest Open</c:v>
          </c:tx>
          <c:spPr>
            <a:ln cmpd="sng">
              <a:solidFill>
                <a:srgbClr val="EA4335"/>
              </a:solidFill>
            </a:ln>
          </c:spPr>
          <c:marker>
            <c:symbol val="none"/>
          </c:marker>
          <c:cat>
            <c:strRef>
              <c:f>'Historical Staffing Data'!$N$131:$N$154</c:f>
            </c:strRef>
          </c:cat>
          <c:val>
            <c:numRef>
              <c:f>'Historical Staffing Data'!$P$131:$P$154</c:f>
              <c:numCache/>
            </c:numRef>
          </c:val>
          <c:smooth val="0"/>
        </c:ser>
        <c:axId val="1697375078"/>
        <c:axId val="1284051857"/>
      </c:lineChart>
      <c:catAx>
        <c:axId val="16973750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84051857"/>
      </c:catAx>
      <c:valAx>
        <c:axId val="12840518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7375078"/>
      </c:valAx>
    </c:plotArea>
    <c:legend>
      <c:legendPos val="r"/>
      <c:overlay val="0"/>
      <c:txPr>
        <a:bodyPr/>
        <a:lstStyle/>
        <a:p>
          <a:pPr lvl="0">
            <a:defRPr b="0">
              <a:solidFill>
                <a:srgbClr val="1A1A1A"/>
              </a:solidFill>
              <a:latin typeface="+mn-lt"/>
            </a:defRPr>
          </a:pPr>
        </a:p>
      </c:txPr>
    </c:legend>
    <c:plotVisOnly val="1"/>
  </c:chart>
</c:chartSpace>
</file>

<file path=xl/charts/chart7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Archive Monday</a:t>
            </a:r>
          </a:p>
        </c:rich>
      </c:tx>
      <c:overlay val="0"/>
    </c:title>
    <c:plotArea>
      <c:layout/>
      <c:barChart>
        <c:barDir val="col"/>
        <c:ser>
          <c:idx val="0"/>
          <c:order val="0"/>
          <c:tx>
            <c:strRef>
              <c:f>'Historical Staffing Data'!$O$182:$O$183</c:f>
            </c:strRef>
          </c:tx>
          <c:spPr>
            <a:solidFill>
              <a:schemeClr val="accent1"/>
            </a:solidFill>
            <a:ln cmpd="sng">
              <a:solidFill>
                <a:srgbClr val="000000"/>
              </a:solidFill>
            </a:ln>
          </c:spPr>
          <c:cat>
            <c:strRef>
              <c:f>'Historical Staffing Data'!$N$184:$N$207</c:f>
            </c:strRef>
          </c:cat>
          <c:val>
            <c:numRef>
              <c:f>'Historical Staffing Data'!$O$184:$O$207</c:f>
              <c:numCache/>
            </c:numRef>
          </c:val>
        </c:ser>
        <c:axId val="1088537257"/>
        <c:axId val="100534498"/>
      </c:barChart>
      <c:lineChart>
        <c:varyColors val="0"/>
        <c:ser>
          <c:idx val="1"/>
          <c:order val="1"/>
          <c:tx>
            <c:strRef>
              <c:f>'Historical Staffing Data'!$P$182:$P$183</c:f>
            </c:strRef>
          </c:tx>
          <c:spPr>
            <a:ln cmpd="sng">
              <a:solidFill>
                <a:srgbClr val="EA4335"/>
              </a:solidFill>
            </a:ln>
          </c:spPr>
          <c:marker>
            <c:symbol val="none"/>
          </c:marker>
          <c:cat>
            <c:strRef>
              <c:f>'Historical Staffing Data'!$N$184:$N$207</c:f>
            </c:strRef>
          </c:cat>
          <c:val>
            <c:numRef>
              <c:f>'Historical Staffing Data'!$P$184:$P$207</c:f>
              <c:numCache/>
            </c:numRef>
          </c:val>
          <c:smooth val="0"/>
        </c:ser>
        <c:axId val="1088537257"/>
        <c:axId val="100534498"/>
      </c:lineChart>
      <c:catAx>
        <c:axId val="10885372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0534498"/>
      </c:catAx>
      <c:valAx>
        <c:axId val="100534498"/>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8537257"/>
      </c:valAx>
    </c:plotArea>
    <c:legend>
      <c:legendPos val="r"/>
      <c:overlay val="0"/>
      <c:txPr>
        <a:bodyPr/>
        <a:lstStyle/>
        <a:p>
          <a:pPr lvl="0">
            <a:defRPr b="0">
              <a:solidFill>
                <a:srgbClr val="1A1A1A"/>
              </a:solidFill>
              <a:latin typeface="+mn-lt"/>
            </a:defRPr>
          </a:pPr>
        </a:p>
      </c:txPr>
    </c:legend>
    <c:plotVisOnly val="1"/>
  </c:chart>
</c:chartSpace>
</file>

<file path=xl/charts/chart8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Archive Tuesday</a:t>
            </a:r>
          </a:p>
        </c:rich>
      </c:tx>
      <c:overlay val="0"/>
    </c:title>
    <c:plotArea>
      <c:layout/>
      <c:barChart>
        <c:barDir val="col"/>
        <c:ser>
          <c:idx val="0"/>
          <c:order val="0"/>
          <c:tx>
            <c:strRef>
              <c:f>'Historical Staffing Data'!$O$236:$O$237</c:f>
            </c:strRef>
          </c:tx>
          <c:spPr>
            <a:solidFill>
              <a:schemeClr val="accent1"/>
            </a:solidFill>
            <a:ln cmpd="sng">
              <a:solidFill>
                <a:srgbClr val="000000"/>
              </a:solidFill>
            </a:ln>
          </c:spPr>
          <c:cat>
            <c:strRef>
              <c:f>'Historical Staffing Data'!$N$238:$N$261</c:f>
            </c:strRef>
          </c:cat>
          <c:val>
            <c:numRef>
              <c:f>'Historical Staffing Data'!$O$238:$O$261</c:f>
              <c:numCache/>
            </c:numRef>
          </c:val>
        </c:ser>
        <c:axId val="1823643999"/>
        <c:axId val="984139216"/>
      </c:barChart>
      <c:lineChart>
        <c:varyColors val="0"/>
        <c:ser>
          <c:idx val="1"/>
          <c:order val="1"/>
          <c:tx>
            <c:strRef>
              <c:f>'Historical Staffing Data'!$P$236:$P$237</c:f>
            </c:strRef>
          </c:tx>
          <c:spPr>
            <a:ln cmpd="sng">
              <a:solidFill>
                <a:srgbClr val="EA4335"/>
              </a:solidFill>
            </a:ln>
          </c:spPr>
          <c:marker>
            <c:symbol val="none"/>
          </c:marker>
          <c:cat>
            <c:strRef>
              <c:f>'Historical Staffing Data'!$N$238:$N$261</c:f>
            </c:strRef>
          </c:cat>
          <c:val>
            <c:numRef>
              <c:f>'Historical Staffing Data'!$P$238:$P$261</c:f>
              <c:numCache/>
            </c:numRef>
          </c:val>
          <c:smooth val="0"/>
        </c:ser>
        <c:axId val="1823643999"/>
        <c:axId val="984139216"/>
      </c:lineChart>
      <c:catAx>
        <c:axId val="18236439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84139216"/>
      </c:catAx>
      <c:valAx>
        <c:axId val="984139216"/>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3643999"/>
      </c:valAx>
    </c:plotArea>
    <c:legend>
      <c:legendPos val="r"/>
      <c:overlay val="0"/>
      <c:txPr>
        <a:bodyPr/>
        <a:lstStyle/>
        <a:p>
          <a:pPr lvl="0">
            <a:defRPr b="0">
              <a:solidFill>
                <a:srgbClr val="1A1A1A"/>
              </a:solidFill>
              <a:latin typeface="+mn-lt"/>
            </a:defRPr>
          </a:pPr>
        </a:p>
      </c:txPr>
    </c:legend>
    <c:plotVisOnly val="1"/>
  </c:chart>
</c:chartSpace>
</file>

<file path=xl/charts/chart8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Archive Wednesday</a:t>
            </a:r>
          </a:p>
        </c:rich>
      </c:tx>
      <c:overlay val="0"/>
    </c:title>
    <c:plotArea>
      <c:layout/>
      <c:barChart>
        <c:barDir val="col"/>
        <c:ser>
          <c:idx val="0"/>
          <c:order val="0"/>
          <c:tx>
            <c:strRef>
              <c:f>'Historical Staffing Data'!$O$293:$O$294</c:f>
            </c:strRef>
          </c:tx>
          <c:spPr>
            <a:solidFill>
              <a:schemeClr val="accent1"/>
            </a:solidFill>
            <a:ln cmpd="sng">
              <a:solidFill>
                <a:srgbClr val="000000"/>
              </a:solidFill>
            </a:ln>
          </c:spPr>
          <c:cat>
            <c:strRef>
              <c:f>'Historical Staffing Data'!$N$295:$N$318</c:f>
            </c:strRef>
          </c:cat>
          <c:val>
            <c:numRef>
              <c:f>'Historical Staffing Data'!$O$295:$O$318</c:f>
              <c:numCache/>
            </c:numRef>
          </c:val>
        </c:ser>
        <c:axId val="171773699"/>
        <c:axId val="945647029"/>
      </c:barChart>
      <c:lineChart>
        <c:varyColors val="0"/>
        <c:ser>
          <c:idx val="1"/>
          <c:order val="1"/>
          <c:tx>
            <c:strRef>
              <c:f>'Historical Staffing Data'!$P$293:$P$294</c:f>
            </c:strRef>
          </c:tx>
          <c:spPr>
            <a:ln cmpd="sng">
              <a:solidFill>
                <a:srgbClr val="EA4335"/>
              </a:solidFill>
            </a:ln>
          </c:spPr>
          <c:marker>
            <c:symbol val="none"/>
          </c:marker>
          <c:cat>
            <c:strRef>
              <c:f>'Historical Staffing Data'!$N$295:$N$318</c:f>
            </c:strRef>
          </c:cat>
          <c:val>
            <c:numRef>
              <c:f>'Historical Staffing Data'!$P$295:$P$318</c:f>
              <c:numCache/>
            </c:numRef>
          </c:val>
          <c:smooth val="0"/>
        </c:ser>
        <c:axId val="171773699"/>
        <c:axId val="945647029"/>
      </c:lineChart>
      <c:catAx>
        <c:axId val="1717736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45647029"/>
      </c:catAx>
      <c:valAx>
        <c:axId val="9456470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1773699"/>
      </c:valAx>
    </c:plotArea>
    <c:legend>
      <c:legendPos val="r"/>
      <c:overlay val="0"/>
      <c:txPr>
        <a:bodyPr/>
        <a:lstStyle/>
        <a:p>
          <a:pPr lvl="0">
            <a:defRPr b="0">
              <a:solidFill>
                <a:srgbClr val="1A1A1A"/>
              </a:solidFill>
              <a:latin typeface="+mn-lt"/>
            </a:defRPr>
          </a:pPr>
        </a:p>
      </c:txPr>
    </c:legend>
    <c:plotVisOnly val="1"/>
  </c:chart>
</c:chartSpace>
</file>

<file path=xl/charts/chart8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Archive Thursday</a:t>
            </a:r>
          </a:p>
        </c:rich>
      </c:tx>
      <c:overlay val="0"/>
    </c:title>
    <c:plotArea>
      <c:layout/>
      <c:barChart>
        <c:barDir val="col"/>
        <c:ser>
          <c:idx val="0"/>
          <c:order val="0"/>
          <c:tx>
            <c:strRef>
              <c:f>'Historical Staffing Data'!$O$350:$O$351</c:f>
            </c:strRef>
          </c:tx>
          <c:spPr>
            <a:solidFill>
              <a:schemeClr val="accent1"/>
            </a:solidFill>
            <a:ln cmpd="sng">
              <a:solidFill>
                <a:srgbClr val="000000"/>
              </a:solidFill>
            </a:ln>
          </c:spPr>
          <c:cat>
            <c:strRef>
              <c:f>'Historical Staffing Data'!$N$352:$N$375</c:f>
            </c:strRef>
          </c:cat>
          <c:val>
            <c:numRef>
              <c:f>'Historical Staffing Data'!$O$352:$O$375</c:f>
              <c:numCache/>
            </c:numRef>
          </c:val>
        </c:ser>
        <c:axId val="1246616169"/>
        <c:axId val="521649390"/>
      </c:barChart>
      <c:lineChart>
        <c:varyColors val="0"/>
        <c:ser>
          <c:idx val="1"/>
          <c:order val="1"/>
          <c:tx>
            <c:strRef>
              <c:f>'Historical Staffing Data'!$P$350:$P$351</c:f>
            </c:strRef>
          </c:tx>
          <c:spPr>
            <a:ln cmpd="sng">
              <a:solidFill>
                <a:srgbClr val="EA4335"/>
              </a:solidFill>
            </a:ln>
          </c:spPr>
          <c:marker>
            <c:symbol val="none"/>
          </c:marker>
          <c:cat>
            <c:strRef>
              <c:f>'Historical Staffing Data'!$N$352:$N$375</c:f>
            </c:strRef>
          </c:cat>
          <c:val>
            <c:numRef>
              <c:f>'Historical Staffing Data'!$P$352:$P$375</c:f>
              <c:numCache/>
            </c:numRef>
          </c:val>
          <c:smooth val="0"/>
        </c:ser>
        <c:axId val="1246616169"/>
        <c:axId val="521649390"/>
      </c:lineChart>
      <c:catAx>
        <c:axId val="12466161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21649390"/>
      </c:catAx>
      <c:valAx>
        <c:axId val="5216493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6616169"/>
      </c:valAx>
    </c:plotArea>
    <c:legend>
      <c:legendPos val="r"/>
      <c:overlay val="0"/>
      <c:txPr>
        <a:bodyPr/>
        <a:lstStyle/>
        <a:p>
          <a:pPr lvl="0">
            <a:defRPr b="0">
              <a:solidFill>
                <a:srgbClr val="1A1A1A"/>
              </a:solidFill>
              <a:latin typeface="+mn-lt"/>
            </a:defRPr>
          </a:pPr>
        </a:p>
      </c:txPr>
    </c:legend>
    <c:plotVisOnly val="1"/>
  </c:chart>
</c:chartSpace>
</file>

<file path=xl/charts/chart8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Archive Friday</a:t>
            </a:r>
          </a:p>
        </c:rich>
      </c:tx>
      <c:overlay val="0"/>
    </c:title>
    <c:plotArea>
      <c:layout/>
      <c:barChart>
        <c:barDir val="col"/>
        <c:ser>
          <c:idx val="0"/>
          <c:order val="0"/>
          <c:tx>
            <c:v>Oldest Req</c:v>
          </c:tx>
          <c:spPr>
            <a:solidFill>
              <a:schemeClr val="accent1"/>
            </a:solidFill>
            <a:ln cmpd="sng">
              <a:solidFill>
                <a:srgbClr val="000000"/>
              </a:solidFill>
            </a:ln>
          </c:spPr>
          <c:cat>
            <c:strRef>
              <c:f>'Historical Staffing Data'!$N$409:$N$432</c:f>
            </c:strRef>
          </c:cat>
          <c:val>
            <c:numRef>
              <c:f>'Historical Staffing Data'!$O$409:$O$432</c:f>
              <c:numCache/>
            </c:numRef>
          </c:val>
        </c:ser>
        <c:axId val="996477885"/>
        <c:axId val="1729862386"/>
      </c:barChart>
      <c:lineChart>
        <c:varyColors val="0"/>
        <c:ser>
          <c:idx val="1"/>
          <c:order val="1"/>
          <c:tx>
            <c:v>Oldest Open</c:v>
          </c:tx>
          <c:spPr>
            <a:ln cmpd="sng">
              <a:solidFill>
                <a:srgbClr val="EA4335"/>
              </a:solidFill>
            </a:ln>
          </c:spPr>
          <c:marker>
            <c:symbol val="none"/>
          </c:marker>
          <c:cat>
            <c:strRef>
              <c:f>'Historical Staffing Data'!$N$409:$N$432</c:f>
            </c:strRef>
          </c:cat>
          <c:val>
            <c:numRef>
              <c:f>'Historical Staffing Data'!$P$409:$P$432</c:f>
              <c:numCache/>
            </c:numRef>
          </c:val>
          <c:smooth val="0"/>
        </c:ser>
        <c:axId val="996477885"/>
        <c:axId val="1729862386"/>
      </c:lineChart>
      <c:catAx>
        <c:axId val="9964778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29862386"/>
      </c:catAx>
      <c:valAx>
        <c:axId val="17298623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6477885"/>
      </c:valAx>
    </c:plotArea>
    <c:legend>
      <c:legendPos val="r"/>
      <c:overlay val="0"/>
      <c:txPr>
        <a:bodyPr/>
        <a:lstStyle/>
        <a:p>
          <a:pPr lvl="0">
            <a:defRPr b="0">
              <a:solidFill>
                <a:srgbClr val="1A1A1A"/>
              </a:solidFill>
              <a:latin typeface="+mn-lt"/>
            </a:defRPr>
          </a:pPr>
        </a:p>
      </c:txPr>
    </c:legend>
    <c:plotVisOnly val="1"/>
  </c:chart>
</c:chartSpace>
</file>

<file path=xl/charts/chart8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Archive Saturday</a:t>
            </a:r>
          </a:p>
        </c:rich>
      </c:tx>
      <c:overlay val="0"/>
    </c:title>
    <c:plotArea>
      <c:layout/>
      <c:barChart>
        <c:barDir val="col"/>
        <c:ser>
          <c:idx val="0"/>
          <c:order val="0"/>
          <c:tx>
            <c:v>Oldest Req</c:v>
          </c:tx>
          <c:spPr>
            <a:solidFill>
              <a:schemeClr val="accent1"/>
            </a:solidFill>
            <a:ln cmpd="sng">
              <a:solidFill>
                <a:srgbClr val="000000"/>
              </a:solidFill>
            </a:ln>
          </c:spPr>
          <c:cat>
            <c:strRef>
              <c:f>'Historical Staffing Data'!$N$466:$N$489</c:f>
            </c:strRef>
          </c:cat>
          <c:val>
            <c:numRef>
              <c:f>'Historical Staffing Data'!$O$466:$O$489</c:f>
              <c:numCache/>
            </c:numRef>
          </c:val>
        </c:ser>
        <c:axId val="145955459"/>
        <c:axId val="811365727"/>
      </c:barChart>
      <c:lineChart>
        <c:varyColors val="0"/>
        <c:ser>
          <c:idx val="1"/>
          <c:order val="1"/>
          <c:tx>
            <c:v>Oldest Open</c:v>
          </c:tx>
          <c:spPr>
            <a:ln cmpd="sng">
              <a:solidFill>
                <a:srgbClr val="EA4335"/>
              </a:solidFill>
            </a:ln>
          </c:spPr>
          <c:marker>
            <c:symbol val="none"/>
          </c:marker>
          <c:cat>
            <c:strRef>
              <c:f>'Historical Staffing Data'!$N$466:$N$489</c:f>
            </c:strRef>
          </c:cat>
          <c:val>
            <c:numRef>
              <c:f>'Historical Staffing Data'!$P$466:$P$489</c:f>
              <c:numCache/>
            </c:numRef>
          </c:val>
          <c:smooth val="0"/>
        </c:ser>
        <c:axId val="145955459"/>
        <c:axId val="811365727"/>
      </c:lineChart>
      <c:catAx>
        <c:axId val="1459554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11365727"/>
      </c:catAx>
      <c:valAx>
        <c:axId val="8113657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95545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20" Type="http://schemas.openxmlformats.org/officeDocument/2006/relationships/chart" Target="../charts/chart16.xml"/><Relationship Id="rId22" Type="http://schemas.openxmlformats.org/officeDocument/2006/relationships/chart" Target="../charts/chart18.xml"/><Relationship Id="rId21" Type="http://schemas.openxmlformats.org/officeDocument/2006/relationships/chart" Target="../charts/chart17.xml"/><Relationship Id="rId24" Type="http://schemas.openxmlformats.org/officeDocument/2006/relationships/chart" Target="../charts/chart20.xml"/><Relationship Id="rId23" Type="http://schemas.openxmlformats.org/officeDocument/2006/relationships/chart" Target="../charts/chart19.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26" Type="http://schemas.openxmlformats.org/officeDocument/2006/relationships/chart" Target="../charts/chart22.xml"/><Relationship Id="rId25" Type="http://schemas.openxmlformats.org/officeDocument/2006/relationships/chart" Target="../charts/chart21.xml"/><Relationship Id="rId28" Type="http://schemas.openxmlformats.org/officeDocument/2006/relationships/chart" Target="../charts/chart24.xml"/><Relationship Id="rId27" Type="http://schemas.openxmlformats.org/officeDocument/2006/relationships/chart" Target="../charts/chart23.xml"/><Relationship Id="rId5" Type="http://schemas.openxmlformats.org/officeDocument/2006/relationships/chart" Target="../charts/chart5.xml"/><Relationship Id="rId6" Type="http://schemas.openxmlformats.org/officeDocument/2006/relationships/chart" Target="../charts/chart6.xml"/><Relationship Id="rId29" Type="http://schemas.openxmlformats.org/officeDocument/2006/relationships/chart" Target="../charts/chart25.xml"/><Relationship Id="rId7" Type="http://schemas.openxmlformats.org/officeDocument/2006/relationships/chart" Target="../charts/chart7.xml"/><Relationship Id="rId8" Type="http://schemas.openxmlformats.org/officeDocument/2006/relationships/chart" Target="../charts/chart8.xml"/><Relationship Id="rId31" Type="http://schemas.openxmlformats.org/officeDocument/2006/relationships/chart" Target="../charts/chart27.xml"/><Relationship Id="rId30" Type="http://schemas.openxmlformats.org/officeDocument/2006/relationships/chart" Target="../charts/chart26.xml"/><Relationship Id="rId11" Type="http://schemas.openxmlformats.org/officeDocument/2006/relationships/chart" Target="../charts/chart11.xml"/><Relationship Id="rId33" Type="http://schemas.openxmlformats.org/officeDocument/2006/relationships/chart" Target="../charts/chart29.xml"/><Relationship Id="rId10" Type="http://schemas.openxmlformats.org/officeDocument/2006/relationships/chart" Target="../charts/chart10.xml"/><Relationship Id="rId32" Type="http://schemas.openxmlformats.org/officeDocument/2006/relationships/chart" Target="../charts/chart28.xml"/><Relationship Id="rId13" Type="http://schemas.openxmlformats.org/officeDocument/2006/relationships/image" Target="../media/Chart13.png"/><Relationship Id="rId12" Type="http://schemas.openxmlformats.org/officeDocument/2006/relationships/chart" Target="../charts/chart12.xml"/><Relationship Id="rId15" Type="http://schemas.openxmlformats.org/officeDocument/2006/relationships/image" Target="../media/Chart15.png"/><Relationship Id="rId14" Type="http://schemas.openxmlformats.org/officeDocument/2006/relationships/image" Target="../media/Chart14.png"/><Relationship Id="rId17" Type="http://schemas.openxmlformats.org/officeDocument/2006/relationships/chart" Target="../charts/chart13.xml"/><Relationship Id="rId16" Type="http://schemas.openxmlformats.org/officeDocument/2006/relationships/image" Target="../media/Chart16.png"/><Relationship Id="rId19" Type="http://schemas.openxmlformats.org/officeDocument/2006/relationships/chart" Target="../charts/chart15.xml"/><Relationship Id="rId18"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image" Target="../media/Chart37.png"/><Relationship Id="rId2" Type="http://schemas.openxmlformats.org/officeDocument/2006/relationships/image" Target="../media/Chart38.png"/><Relationship Id="rId3" Type="http://schemas.openxmlformats.org/officeDocument/2006/relationships/chart" Target="../charts/chart30.xml"/><Relationship Id="rId4" Type="http://schemas.openxmlformats.org/officeDocument/2006/relationships/chart" Target="../charts/chart31.xml"/><Relationship Id="rId9" Type="http://schemas.openxmlformats.org/officeDocument/2006/relationships/chart" Target="../charts/chart36.xml"/><Relationship Id="rId5" Type="http://schemas.openxmlformats.org/officeDocument/2006/relationships/chart" Target="../charts/chart32.xml"/><Relationship Id="rId6" Type="http://schemas.openxmlformats.org/officeDocument/2006/relationships/chart" Target="../charts/chart33.xml"/><Relationship Id="rId7" Type="http://schemas.openxmlformats.org/officeDocument/2006/relationships/chart" Target="../charts/chart34.xml"/><Relationship Id="rId8" Type="http://schemas.openxmlformats.org/officeDocument/2006/relationships/chart" Target="../charts/chart35.xml"/><Relationship Id="rId11" Type="http://schemas.openxmlformats.org/officeDocument/2006/relationships/chart" Target="../charts/chart37.xml"/><Relationship Id="rId10" Type="http://schemas.openxmlformats.org/officeDocument/2006/relationships/image" Target="../media/Chart46.png"/><Relationship Id="rId13" Type="http://schemas.openxmlformats.org/officeDocument/2006/relationships/chart" Target="../charts/chart39.xml"/><Relationship Id="rId12" Type="http://schemas.openxmlformats.org/officeDocument/2006/relationships/chart" Target="../charts/chart38.xml"/><Relationship Id="rId15" Type="http://schemas.openxmlformats.org/officeDocument/2006/relationships/chart" Target="../charts/chart41.xml"/><Relationship Id="rId14" Type="http://schemas.openxmlformats.org/officeDocument/2006/relationships/chart" Target="../charts/chart40.xml"/><Relationship Id="rId16" Type="http://schemas.openxmlformats.org/officeDocument/2006/relationships/image" Target="../media/image1.png"/></Relationships>
</file>

<file path=xl/drawings/_rels/drawing18.xml.rels><?xml version="1.0" encoding="UTF-8" standalone="yes"?><Relationships xmlns="http://schemas.openxmlformats.org/package/2006/relationships"><Relationship Id="rId40" Type="http://schemas.openxmlformats.org/officeDocument/2006/relationships/chart" Target="../charts/chart81.xml"/><Relationship Id="rId20" Type="http://schemas.openxmlformats.org/officeDocument/2006/relationships/chart" Target="../charts/chart61.xml"/><Relationship Id="rId42" Type="http://schemas.openxmlformats.org/officeDocument/2006/relationships/chart" Target="../charts/chart83.xml"/><Relationship Id="rId41" Type="http://schemas.openxmlformats.org/officeDocument/2006/relationships/chart" Target="../charts/chart82.xml"/><Relationship Id="rId22" Type="http://schemas.openxmlformats.org/officeDocument/2006/relationships/chart" Target="../charts/chart63.xml"/><Relationship Id="rId21" Type="http://schemas.openxmlformats.org/officeDocument/2006/relationships/chart" Target="../charts/chart62.xml"/><Relationship Id="rId43" Type="http://schemas.openxmlformats.org/officeDocument/2006/relationships/chart" Target="../charts/chart84.xml"/><Relationship Id="rId24" Type="http://schemas.openxmlformats.org/officeDocument/2006/relationships/chart" Target="../charts/chart65.xml"/><Relationship Id="rId23" Type="http://schemas.openxmlformats.org/officeDocument/2006/relationships/chart" Target="../charts/chart64.xml"/><Relationship Id="rId1" Type="http://schemas.openxmlformats.org/officeDocument/2006/relationships/chart" Target="../charts/chart42.xml"/><Relationship Id="rId2" Type="http://schemas.openxmlformats.org/officeDocument/2006/relationships/chart" Target="../charts/chart43.xml"/><Relationship Id="rId3" Type="http://schemas.openxmlformats.org/officeDocument/2006/relationships/chart" Target="../charts/chart44.xml"/><Relationship Id="rId4" Type="http://schemas.openxmlformats.org/officeDocument/2006/relationships/chart" Target="../charts/chart45.xml"/><Relationship Id="rId9" Type="http://schemas.openxmlformats.org/officeDocument/2006/relationships/chart" Target="../charts/chart50.xml"/><Relationship Id="rId26" Type="http://schemas.openxmlformats.org/officeDocument/2006/relationships/chart" Target="../charts/chart67.xml"/><Relationship Id="rId25" Type="http://schemas.openxmlformats.org/officeDocument/2006/relationships/chart" Target="../charts/chart66.xml"/><Relationship Id="rId28" Type="http://schemas.openxmlformats.org/officeDocument/2006/relationships/chart" Target="../charts/chart69.xml"/><Relationship Id="rId27" Type="http://schemas.openxmlformats.org/officeDocument/2006/relationships/chart" Target="../charts/chart68.xml"/><Relationship Id="rId5" Type="http://schemas.openxmlformats.org/officeDocument/2006/relationships/chart" Target="../charts/chart46.xml"/><Relationship Id="rId6" Type="http://schemas.openxmlformats.org/officeDocument/2006/relationships/chart" Target="../charts/chart47.xml"/><Relationship Id="rId29" Type="http://schemas.openxmlformats.org/officeDocument/2006/relationships/chart" Target="../charts/chart70.xml"/><Relationship Id="rId7" Type="http://schemas.openxmlformats.org/officeDocument/2006/relationships/chart" Target="../charts/chart48.xml"/><Relationship Id="rId8" Type="http://schemas.openxmlformats.org/officeDocument/2006/relationships/chart" Target="../charts/chart49.xml"/><Relationship Id="rId31" Type="http://schemas.openxmlformats.org/officeDocument/2006/relationships/chart" Target="../charts/chart72.xml"/><Relationship Id="rId30" Type="http://schemas.openxmlformats.org/officeDocument/2006/relationships/chart" Target="../charts/chart71.xml"/><Relationship Id="rId11" Type="http://schemas.openxmlformats.org/officeDocument/2006/relationships/chart" Target="../charts/chart52.xml"/><Relationship Id="rId33" Type="http://schemas.openxmlformats.org/officeDocument/2006/relationships/chart" Target="../charts/chart74.xml"/><Relationship Id="rId10" Type="http://schemas.openxmlformats.org/officeDocument/2006/relationships/chart" Target="../charts/chart51.xml"/><Relationship Id="rId32" Type="http://schemas.openxmlformats.org/officeDocument/2006/relationships/chart" Target="../charts/chart73.xml"/><Relationship Id="rId13" Type="http://schemas.openxmlformats.org/officeDocument/2006/relationships/chart" Target="../charts/chart54.xml"/><Relationship Id="rId35" Type="http://schemas.openxmlformats.org/officeDocument/2006/relationships/chart" Target="../charts/chart76.xml"/><Relationship Id="rId12" Type="http://schemas.openxmlformats.org/officeDocument/2006/relationships/chart" Target="../charts/chart53.xml"/><Relationship Id="rId34" Type="http://schemas.openxmlformats.org/officeDocument/2006/relationships/chart" Target="../charts/chart75.xml"/><Relationship Id="rId15" Type="http://schemas.openxmlformats.org/officeDocument/2006/relationships/chart" Target="../charts/chart56.xml"/><Relationship Id="rId37" Type="http://schemas.openxmlformats.org/officeDocument/2006/relationships/chart" Target="../charts/chart78.xml"/><Relationship Id="rId14" Type="http://schemas.openxmlformats.org/officeDocument/2006/relationships/chart" Target="../charts/chart55.xml"/><Relationship Id="rId36" Type="http://schemas.openxmlformats.org/officeDocument/2006/relationships/chart" Target="../charts/chart77.xml"/><Relationship Id="rId17" Type="http://schemas.openxmlformats.org/officeDocument/2006/relationships/chart" Target="../charts/chart58.xml"/><Relationship Id="rId39" Type="http://schemas.openxmlformats.org/officeDocument/2006/relationships/chart" Target="../charts/chart80.xml"/><Relationship Id="rId16" Type="http://schemas.openxmlformats.org/officeDocument/2006/relationships/chart" Target="../charts/chart57.xml"/><Relationship Id="rId38" Type="http://schemas.openxmlformats.org/officeDocument/2006/relationships/chart" Target="../charts/chart79.xml"/><Relationship Id="rId19" Type="http://schemas.openxmlformats.org/officeDocument/2006/relationships/chart" Target="../charts/chart60.xml"/><Relationship Id="rId18" Type="http://schemas.openxmlformats.org/officeDocument/2006/relationships/chart" Target="../charts/chart5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9</xdr:row>
      <xdr:rowOff>0</xdr:rowOff>
    </xdr:from>
    <xdr:ext cx="5200650" cy="19812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933450</xdr:colOff>
      <xdr:row>20</xdr:row>
      <xdr:rowOff>0</xdr:rowOff>
    </xdr:from>
    <xdr:ext cx="5248275" cy="19621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9525</xdr:colOff>
      <xdr:row>20</xdr:row>
      <xdr:rowOff>0</xdr:rowOff>
    </xdr:from>
    <xdr:ext cx="4791075" cy="19621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xdr:col>
      <xdr:colOff>952500</xdr:colOff>
      <xdr:row>20</xdr:row>
      <xdr:rowOff>0</xdr:rowOff>
    </xdr:from>
    <xdr:ext cx="5019675" cy="19621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0</xdr:colOff>
      <xdr:row>86</xdr:row>
      <xdr:rowOff>247650</xdr:rowOff>
    </xdr:from>
    <xdr:ext cx="5181600" cy="260032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952500</xdr:colOff>
      <xdr:row>114</xdr:row>
      <xdr:rowOff>9525</xdr:rowOff>
    </xdr:from>
    <xdr:ext cx="5181600" cy="256222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952500</xdr:colOff>
      <xdr:row>141</xdr:row>
      <xdr:rowOff>0</xdr:rowOff>
    </xdr:from>
    <xdr:ext cx="5181600" cy="256222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952500</xdr:colOff>
      <xdr:row>167</xdr:row>
      <xdr:rowOff>257175</xdr:rowOff>
    </xdr:from>
    <xdr:ext cx="5181600" cy="260032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942975</xdr:colOff>
      <xdr:row>194</xdr:row>
      <xdr:rowOff>257175</xdr:rowOff>
    </xdr:from>
    <xdr:ext cx="5200650" cy="260032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942975</xdr:colOff>
      <xdr:row>221</xdr:row>
      <xdr:rowOff>257175</xdr:rowOff>
    </xdr:from>
    <xdr:ext cx="5200650" cy="2600325"/>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952500</xdr:colOff>
      <xdr:row>249</xdr:row>
      <xdr:rowOff>9525</xdr:rowOff>
    </xdr:from>
    <xdr:ext cx="5181600" cy="2562225"/>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952500</xdr:colOff>
      <xdr:row>33</xdr:row>
      <xdr:rowOff>0</xdr:rowOff>
    </xdr:from>
    <xdr:ext cx="5181600" cy="2028825"/>
    <xdr:graphicFrame>
      <xdr:nvGraphicFramePr>
        <xdr:cNvPr id="12" name="Chart 12"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12</xdr:col>
      <xdr:colOff>0</xdr:colOff>
      <xdr:row>86</xdr:row>
      <xdr:rowOff>228600</xdr:rowOff>
    </xdr:from>
    <xdr:ext cx="4048125" cy="2600325"/>
    <xdr:pic>
      <xdr:nvPicPr>
        <xdr:cNvPr id="1136029842" name="Chart13" title="Chart">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12</xdr:col>
      <xdr:colOff>0</xdr:colOff>
      <xdr:row>113</xdr:row>
      <xdr:rowOff>266700</xdr:rowOff>
    </xdr:from>
    <xdr:ext cx="4048125" cy="2562225"/>
    <xdr:pic>
      <xdr:nvPicPr>
        <xdr:cNvPr id="1295741118" name="Chart14" title="Chart">
          <a:extLst>
            <a:ext uri="GoogleSheetsCustomDataVersion1">
              <go:sheetsCustomData xmlns:go="http://customooxmlschemas.google.com/" pictureOfChart="1"/>
            </a:ext>
          </a:extLst>
        </xdr:cNvPr>
        <xdr:cNvPicPr preferRelativeResize="0"/>
      </xdr:nvPicPr>
      <xdr:blipFill>
        <a:blip cstate="print" r:embed="rId14"/>
        <a:stretch>
          <a:fillRect/>
        </a:stretch>
      </xdr:blipFill>
      <xdr:spPr>
        <a:prstGeom prst="rect">
          <a:avLst/>
        </a:prstGeom>
        <a:noFill/>
      </xdr:spPr>
    </xdr:pic>
    <xdr:clientData fLocksWithSheet="0"/>
  </xdr:oneCellAnchor>
  <xdr:oneCellAnchor>
    <xdr:from>
      <xdr:col>12</xdr:col>
      <xdr:colOff>0</xdr:colOff>
      <xdr:row>141</xdr:row>
      <xdr:rowOff>0</xdr:rowOff>
    </xdr:from>
    <xdr:ext cx="4048125" cy="2571750"/>
    <xdr:pic>
      <xdr:nvPicPr>
        <xdr:cNvPr id="661913200" name="Chart15" title="Chart">
          <a:extLst>
            <a:ext uri="GoogleSheetsCustomDataVersion1">
              <go:sheetsCustomData xmlns:go="http://customooxmlschemas.google.com/" pictureOfChart="1"/>
            </a:ext>
          </a:extLst>
        </xdr:cNvPr>
        <xdr:cNvPicPr preferRelativeResize="0"/>
      </xdr:nvPicPr>
      <xdr:blipFill>
        <a:blip cstate="print" r:embed="rId15"/>
        <a:stretch>
          <a:fillRect/>
        </a:stretch>
      </xdr:blipFill>
      <xdr:spPr>
        <a:prstGeom prst="rect">
          <a:avLst/>
        </a:prstGeom>
        <a:noFill/>
      </xdr:spPr>
    </xdr:pic>
    <xdr:clientData fLocksWithSheet="0"/>
  </xdr:oneCellAnchor>
  <xdr:oneCellAnchor>
    <xdr:from>
      <xdr:col>12</xdr:col>
      <xdr:colOff>0</xdr:colOff>
      <xdr:row>168</xdr:row>
      <xdr:rowOff>9525</xdr:rowOff>
    </xdr:from>
    <xdr:ext cx="4048125" cy="2562225"/>
    <xdr:pic>
      <xdr:nvPicPr>
        <xdr:cNvPr id="329604889" name="Chart16" title="Chart">
          <a:extLst>
            <a:ext uri="GoogleSheetsCustomDataVersion1">
              <go:sheetsCustomData xmlns:go="http://customooxmlschemas.google.com/" pictureOfChart="1"/>
            </a:ext>
          </a:extLst>
        </xdr:cNvPr>
        <xdr:cNvPicPr preferRelativeResize="0"/>
      </xdr:nvPicPr>
      <xdr:blipFill>
        <a:blip cstate="print" r:embed="rId16"/>
        <a:stretch>
          <a:fillRect/>
        </a:stretch>
      </xdr:blipFill>
      <xdr:spPr>
        <a:prstGeom prst="rect">
          <a:avLst/>
        </a:prstGeom>
        <a:noFill/>
      </xdr:spPr>
    </xdr:pic>
    <xdr:clientData fLocksWithSheet="0"/>
  </xdr:oneCellAnchor>
  <xdr:oneCellAnchor>
    <xdr:from>
      <xdr:col>12</xdr:col>
      <xdr:colOff>0</xdr:colOff>
      <xdr:row>194</xdr:row>
      <xdr:rowOff>257175</xdr:rowOff>
    </xdr:from>
    <xdr:ext cx="4048125" cy="2600325"/>
    <xdr:pic>
      <xdr:nvPicPr>
        <xdr:cNvPr id="815422304" name="Chart17" title="Chart">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12</xdr:col>
      <xdr:colOff>0</xdr:colOff>
      <xdr:row>222</xdr:row>
      <xdr:rowOff>0</xdr:rowOff>
    </xdr:from>
    <xdr:ext cx="4048125" cy="2571750"/>
    <xdr:pic>
      <xdr:nvPicPr>
        <xdr:cNvPr id="207027508" name="Chart18" title="Chart">
          <a:extLst>
            <a:ext uri="GoogleSheetsCustomDataVersion1">
              <go:sheetsCustomData xmlns:go="http://customooxmlschemas.google.com/" pictureOfChart="1"/>
            </a:ext>
          </a:extLst>
        </xdr:cNvPr>
        <xdr:cNvPicPr preferRelativeResize="0"/>
      </xdr:nvPicPr>
      <xdr:blipFill>
        <a:blip cstate="print" r:embed="rId15"/>
        <a:stretch>
          <a:fillRect/>
        </a:stretch>
      </xdr:blipFill>
      <xdr:spPr>
        <a:prstGeom prst="rect">
          <a:avLst/>
        </a:prstGeom>
        <a:noFill/>
      </xdr:spPr>
    </xdr:pic>
    <xdr:clientData fLocksWithSheet="0"/>
  </xdr:oneCellAnchor>
  <xdr:oneCellAnchor>
    <xdr:from>
      <xdr:col>12</xdr:col>
      <xdr:colOff>0</xdr:colOff>
      <xdr:row>248</xdr:row>
      <xdr:rowOff>257175</xdr:rowOff>
    </xdr:from>
    <xdr:ext cx="4048125" cy="2600325"/>
    <xdr:pic>
      <xdr:nvPicPr>
        <xdr:cNvPr id="1649993067" name="Chart19" title="Chart">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12</xdr:col>
      <xdr:colOff>0</xdr:colOff>
      <xdr:row>101</xdr:row>
      <xdr:rowOff>180975</xdr:rowOff>
    </xdr:from>
    <xdr:ext cx="4048125" cy="2200275"/>
    <xdr:graphicFrame>
      <xdr:nvGraphicFramePr>
        <xdr:cNvPr id="20" name="Chart 20" title="Chart"/>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12</xdr:col>
      <xdr:colOff>0</xdr:colOff>
      <xdr:row>128</xdr:row>
      <xdr:rowOff>152400</xdr:rowOff>
    </xdr:from>
    <xdr:ext cx="4048125" cy="2228850"/>
    <xdr:graphicFrame>
      <xdr:nvGraphicFramePr>
        <xdr:cNvPr id="21" name="Chart 21" title="Chart"/>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12</xdr:col>
      <xdr:colOff>0</xdr:colOff>
      <xdr:row>155</xdr:row>
      <xdr:rowOff>152400</xdr:rowOff>
    </xdr:from>
    <xdr:ext cx="4048125" cy="2228850"/>
    <xdr:graphicFrame>
      <xdr:nvGraphicFramePr>
        <xdr:cNvPr id="22" name="Chart 22" title="Chart"/>
        <xdr:cNvGraphicFramePr/>
      </xdr:nvGraphicFramePr>
      <xdr:xfrm>
        <a:off x="0" y="0"/>
        <a:ext cx="0" cy="0"/>
      </xdr:xfrm>
      <a:graphic>
        <a:graphicData uri="http://schemas.openxmlformats.org/drawingml/2006/chart">
          <c:chart r:id="rId19"/>
        </a:graphicData>
      </a:graphic>
    </xdr:graphicFrame>
    <xdr:clientData fLocksWithSheet="0"/>
  </xdr:oneCellAnchor>
  <xdr:oneCellAnchor>
    <xdr:from>
      <xdr:col>12</xdr:col>
      <xdr:colOff>0</xdr:colOff>
      <xdr:row>182</xdr:row>
      <xdr:rowOff>152400</xdr:rowOff>
    </xdr:from>
    <xdr:ext cx="4048125" cy="2228850"/>
    <xdr:graphicFrame>
      <xdr:nvGraphicFramePr>
        <xdr:cNvPr id="23" name="Chart 23" title="Chart"/>
        <xdr:cNvGraphicFramePr/>
      </xdr:nvGraphicFramePr>
      <xdr:xfrm>
        <a:off x="0" y="0"/>
        <a:ext cx="0" cy="0"/>
      </xdr:xfrm>
      <a:graphic>
        <a:graphicData uri="http://schemas.openxmlformats.org/drawingml/2006/chart">
          <c:chart r:id="rId20"/>
        </a:graphicData>
      </a:graphic>
    </xdr:graphicFrame>
    <xdr:clientData fLocksWithSheet="0"/>
  </xdr:oneCellAnchor>
  <xdr:oneCellAnchor>
    <xdr:from>
      <xdr:col>12</xdr:col>
      <xdr:colOff>0</xdr:colOff>
      <xdr:row>209</xdr:row>
      <xdr:rowOff>180975</xdr:rowOff>
    </xdr:from>
    <xdr:ext cx="4048125" cy="2200275"/>
    <xdr:graphicFrame>
      <xdr:nvGraphicFramePr>
        <xdr:cNvPr id="24" name="Chart 24" title="Chart"/>
        <xdr:cNvGraphicFramePr/>
      </xdr:nvGraphicFramePr>
      <xdr:xfrm>
        <a:off x="0" y="0"/>
        <a:ext cx="0" cy="0"/>
      </xdr:xfrm>
      <a:graphic>
        <a:graphicData uri="http://schemas.openxmlformats.org/drawingml/2006/chart">
          <c:chart r:id="rId21"/>
        </a:graphicData>
      </a:graphic>
    </xdr:graphicFrame>
    <xdr:clientData fLocksWithSheet="0"/>
  </xdr:oneCellAnchor>
  <xdr:oneCellAnchor>
    <xdr:from>
      <xdr:col>12</xdr:col>
      <xdr:colOff>0</xdr:colOff>
      <xdr:row>236</xdr:row>
      <xdr:rowOff>180975</xdr:rowOff>
    </xdr:from>
    <xdr:ext cx="4048125" cy="2200275"/>
    <xdr:graphicFrame>
      <xdr:nvGraphicFramePr>
        <xdr:cNvPr id="25" name="Chart 25" title="Chart"/>
        <xdr:cNvGraphicFramePr/>
      </xdr:nvGraphicFramePr>
      <xdr:xfrm>
        <a:off x="0" y="0"/>
        <a:ext cx="0" cy="0"/>
      </xdr:xfrm>
      <a:graphic>
        <a:graphicData uri="http://schemas.openxmlformats.org/drawingml/2006/chart">
          <c:chart r:id="rId22"/>
        </a:graphicData>
      </a:graphic>
    </xdr:graphicFrame>
    <xdr:clientData fLocksWithSheet="0"/>
  </xdr:oneCellAnchor>
  <xdr:oneCellAnchor>
    <xdr:from>
      <xdr:col>12</xdr:col>
      <xdr:colOff>0</xdr:colOff>
      <xdr:row>263</xdr:row>
      <xdr:rowOff>180975</xdr:rowOff>
    </xdr:from>
    <xdr:ext cx="4048125" cy="2200275"/>
    <xdr:graphicFrame>
      <xdr:nvGraphicFramePr>
        <xdr:cNvPr id="26" name="Chart 26" title="Chart"/>
        <xdr:cNvGraphicFramePr/>
      </xdr:nvGraphicFramePr>
      <xdr:xfrm>
        <a:off x="0" y="0"/>
        <a:ext cx="0" cy="0"/>
      </xdr:xfrm>
      <a:graphic>
        <a:graphicData uri="http://schemas.openxmlformats.org/drawingml/2006/chart">
          <c:chart r:id="rId23"/>
        </a:graphicData>
      </a:graphic>
    </xdr:graphicFrame>
    <xdr:clientData fLocksWithSheet="0"/>
  </xdr:oneCellAnchor>
  <xdr:oneCellAnchor>
    <xdr:from>
      <xdr:col>0</xdr:col>
      <xdr:colOff>952500</xdr:colOff>
      <xdr:row>48</xdr:row>
      <xdr:rowOff>228600</xdr:rowOff>
    </xdr:from>
    <xdr:ext cx="5181600" cy="2028825"/>
    <xdr:graphicFrame>
      <xdr:nvGraphicFramePr>
        <xdr:cNvPr id="27" name="Chart 27" title="Chart"/>
        <xdr:cNvGraphicFramePr/>
      </xdr:nvGraphicFramePr>
      <xdr:xfrm>
        <a:off x="0" y="0"/>
        <a:ext cx="0" cy="0"/>
      </xdr:xfrm>
      <a:graphic>
        <a:graphicData uri="http://schemas.openxmlformats.org/drawingml/2006/chart">
          <c:chart r:id="rId24"/>
        </a:graphicData>
      </a:graphic>
    </xdr:graphicFrame>
    <xdr:clientData fLocksWithSheet="0"/>
  </xdr:oneCellAnchor>
  <xdr:oneCellAnchor>
    <xdr:from>
      <xdr:col>0</xdr:col>
      <xdr:colOff>952500</xdr:colOff>
      <xdr:row>101</xdr:row>
      <xdr:rowOff>180975</xdr:rowOff>
    </xdr:from>
    <xdr:ext cx="5200650" cy="2200275"/>
    <xdr:graphicFrame>
      <xdr:nvGraphicFramePr>
        <xdr:cNvPr id="28" name="Chart 28" title="Chart"/>
        <xdr:cNvGraphicFramePr/>
      </xdr:nvGraphicFramePr>
      <xdr:xfrm>
        <a:off x="0" y="0"/>
        <a:ext cx="0" cy="0"/>
      </xdr:xfrm>
      <a:graphic>
        <a:graphicData uri="http://schemas.openxmlformats.org/drawingml/2006/chart">
          <c:chart r:id="rId25"/>
        </a:graphicData>
      </a:graphic>
    </xdr:graphicFrame>
    <xdr:clientData fLocksWithSheet="0"/>
  </xdr:oneCellAnchor>
  <xdr:oneCellAnchor>
    <xdr:from>
      <xdr:col>0</xdr:col>
      <xdr:colOff>952500</xdr:colOff>
      <xdr:row>128</xdr:row>
      <xdr:rowOff>200025</xdr:rowOff>
    </xdr:from>
    <xdr:ext cx="5181600" cy="2152650"/>
    <xdr:graphicFrame>
      <xdr:nvGraphicFramePr>
        <xdr:cNvPr id="29" name="Chart 29" title="Chart"/>
        <xdr:cNvGraphicFramePr/>
      </xdr:nvGraphicFramePr>
      <xdr:xfrm>
        <a:off x="0" y="0"/>
        <a:ext cx="0" cy="0"/>
      </xdr:xfrm>
      <a:graphic>
        <a:graphicData uri="http://schemas.openxmlformats.org/drawingml/2006/chart">
          <c:chart r:id="rId26"/>
        </a:graphicData>
      </a:graphic>
    </xdr:graphicFrame>
    <xdr:clientData fLocksWithSheet="0"/>
  </xdr:oneCellAnchor>
  <xdr:oneCellAnchor>
    <xdr:from>
      <xdr:col>0</xdr:col>
      <xdr:colOff>952500</xdr:colOff>
      <xdr:row>155</xdr:row>
      <xdr:rowOff>190500</xdr:rowOff>
    </xdr:from>
    <xdr:ext cx="5181600" cy="2200275"/>
    <xdr:graphicFrame>
      <xdr:nvGraphicFramePr>
        <xdr:cNvPr id="30" name="Chart 30" title="Chart"/>
        <xdr:cNvGraphicFramePr/>
      </xdr:nvGraphicFramePr>
      <xdr:xfrm>
        <a:off x="0" y="0"/>
        <a:ext cx="0" cy="0"/>
      </xdr:xfrm>
      <a:graphic>
        <a:graphicData uri="http://schemas.openxmlformats.org/drawingml/2006/chart">
          <c:chart r:id="rId27"/>
        </a:graphicData>
      </a:graphic>
    </xdr:graphicFrame>
    <xdr:clientData fLocksWithSheet="0"/>
  </xdr:oneCellAnchor>
  <xdr:oneCellAnchor>
    <xdr:from>
      <xdr:col>1</xdr:col>
      <xdr:colOff>0</xdr:colOff>
      <xdr:row>182</xdr:row>
      <xdr:rowOff>171450</xdr:rowOff>
    </xdr:from>
    <xdr:ext cx="5181600" cy="2200275"/>
    <xdr:graphicFrame>
      <xdr:nvGraphicFramePr>
        <xdr:cNvPr id="31" name="Chart 31" title="Chart"/>
        <xdr:cNvGraphicFramePr/>
      </xdr:nvGraphicFramePr>
      <xdr:xfrm>
        <a:off x="0" y="0"/>
        <a:ext cx="0" cy="0"/>
      </xdr:xfrm>
      <a:graphic>
        <a:graphicData uri="http://schemas.openxmlformats.org/drawingml/2006/chart">
          <c:chart r:id="rId28"/>
        </a:graphicData>
      </a:graphic>
    </xdr:graphicFrame>
    <xdr:clientData fLocksWithSheet="0"/>
  </xdr:oneCellAnchor>
  <xdr:oneCellAnchor>
    <xdr:from>
      <xdr:col>0</xdr:col>
      <xdr:colOff>952500</xdr:colOff>
      <xdr:row>209</xdr:row>
      <xdr:rowOff>180975</xdr:rowOff>
    </xdr:from>
    <xdr:ext cx="5200650" cy="2200275"/>
    <xdr:graphicFrame>
      <xdr:nvGraphicFramePr>
        <xdr:cNvPr id="32" name="Chart 32" title="Chart"/>
        <xdr:cNvGraphicFramePr/>
      </xdr:nvGraphicFramePr>
      <xdr:xfrm>
        <a:off x="0" y="0"/>
        <a:ext cx="0" cy="0"/>
      </xdr:xfrm>
      <a:graphic>
        <a:graphicData uri="http://schemas.openxmlformats.org/drawingml/2006/chart">
          <c:chart r:id="rId29"/>
        </a:graphicData>
      </a:graphic>
    </xdr:graphicFrame>
    <xdr:clientData fLocksWithSheet="0"/>
  </xdr:oneCellAnchor>
  <xdr:oneCellAnchor>
    <xdr:from>
      <xdr:col>1</xdr:col>
      <xdr:colOff>0</xdr:colOff>
      <xdr:row>236</xdr:row>
      <xdr:rowOff>180975</xdr:rowOff>
    </xdr:from>
    <xdr:ext cx="5181600" cy="2200275"/>
    <xdr:graphicFrame>
      <xdr:nvGraphicFramePr>
        <xdr:cNvPr id="33" name="Chart 33" title="Chart"/>
        <xdr:cNvGraphicFramePr/>
      </xdr:nvGraphicFramePr>
      <xdr:xfrm>
        <a:off x="0" y="0"/>
        <a:ext cx="0" cy="0"/>
      </xdr:xfrm>
      <a:graphic>
        <a:graphicData uri="http://schemas.openxmlformats.org/drawingml/2006/chart">
          <c:chart r:id="rId30"/>
        </a:graphicData>
      </a:graphic>
    </xdr:graphicFrame>
    <xdr:clientData fLocksWithSheet="0"/>
  </xdr:oneCellAnchor>
  <xdr:oneCellAnchor>
    <xdr:from>
      <xdr:col>1</xdr:col>
      <xdr:colOff>0</xdr:colOff>
      <xdr:row>263</xdr:row>
      <xdr:rowOff>180975</xdr:rowOff>
    </xdr:from>
    <xdr:ext cx="5181600" cy="2200275"/>
    <xdr:graphicFrame>
      <xdr:nvGraphicFramePr>
        <xdr:cNvPr id="34" name="Chart 34" title="Chart"/>
        <xdr:cNvGraphicFramePr/>
      </xdr:nvGraphicFramePr>
      <xdr:xfrm>
        <a:off x="0" y="0"/>
        <a:ext cx="0" cy="0"/>
      </xdr:xfrm>
      <a:graphic>
        <a:graphicData uri="http://schemas.openxmlformats.org/drawingml/2006/chart">
          <c:chart r:id="rId31"/>
        </a:graphicData>
      </a:graphic>
    </xdr:graphicFrame>
    <xdr:clientData fLocksWithSheet="0"/>
  </xdr:oneCellAnchor>
  <xdr:oneCellAnchor>
    <xdr:from>
      <xdr:col>0</xdr:col>
      <xdr:colOff>952500</xdr:colOff>
      <xdr:row>60</xdr:row>
      <xdr:rowOff>9525</xdr:rowOff>
    </xdr:from>
    <xdr:ext cx="15059025" cy="2362200"/>
    <xdr:graphicFrame>
      <xdr:nvGraphicFramePr>
        <xdr:cNvPr id="35" name="Chart 35" title="Chart"/>
        <xdr:cNvGraphicFramePr/>
      </xdr:nvGraphicFramePr>
      <xdr:xfrm>
        <a:off x="0" y="0"/>
        <a:ext cx="0" cy="0"/>
      </xdr:xfrm>
      <a:graphic>
        <a:graphicData uri="http://schemas.openxmlformats.org/drawingml/2006/chart">
          <c:chart r:id="rId32"/>
        </a:graphicData>
      </a:graphic>
    </xdr:graphicFrame>
    <xdr:clientData fLocksWithSheet="0"/>
  </xdr:oneCellAnchor>
  <xdr:oneCellAnchor>
    <xdr:from>
      <xdr:col>0</xdr:col>
      <xdr:colOff>962025</xdr:colOff>
      <xdr:row>73</xdr:row>
      <xdr:rowOff>19050</xdr:rowOff>
    </xdr:from>
    <xdr:ext cx="15049500" cy="2362200"/>
    <xdr:graphicFrame>
      <xdr:nvGraphicFramePr>
        <xdr:cNvPr id="36" name="Chart 36" title="Chart"/>
        <xdr:cNvGraphicFramePr/>
      </xdr:nvGraphicFramePr>
      <xdr:xfrm>
        <a:off x="0" y="0"/>
        <a:ext cx="0" cy="0"/>
      </xdr:xfrm>
      <a:graphic>
        <a:graphicData uri="http://schemas.openxmlformats.org/drawingml/2006/chart">
          <c:chart r:id="rId3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9525</xdr:rowOff>
    </xdr:from>
    <xdr:ext cx="7639050" cy="2771775"/>
    <xdr:pic>
      <xdr:nvPicPr>
        <xdr:cNvPr id="1643172110" name="Chart37"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809625</xdr:colOff>
      <xdr:row>14</xdr:row>
      <xdr:rowOff>9525</xdr:rowOff>
    </xdr:from>
    <xdr:ext cx="8839200" cy="2771775"/>
    <xdr:pic>
      <xdr:nvPicPr>
        <xdr:cNvPr id="1916655241" name="Chart38"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14</xdr:row>
      <xdr:rowOff>9525</xdr:rowOff>
    </xdr:from>
    <xdr:ext cx="7639050" cy="2771775"/>
    <xdr:graphicFrame>
      <xdr:nvGraphicFramePr>
        <xdr:cNvPr id="39" name="Chart 3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809625</xdr:colOff>
      <xdr:row>207</xdr:row>
      <xdr:rowOff>19050</xdr:rowOff>
    </xdr:from>
    <xdr:ext cx="5019675" cy="2562225"/>
    <xdr:graphicFrame>
      <xdr:nvGraphicFramePr>
        <xdr:cNvPr id="40" name="Chart 40"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10</xdr:col>
      <xdr:colOff>714375</xdr:colOff>
      <xdr:row>230</xdr:row>
      <xdr:rowOff>9525</xdr:rowOff>
    </xdr:from>
    <xdr:ext cx="4619625" cy="1619250"/>
    <xdr:graphicFrame>
      <xdr:nvGraphicFramePr>
        <xdr:cNvPr id="41" name="Chart 41"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0</xdr:colOff>
      <xdr:row>207</xdr:row>
      <xdr:rowOff>19050</xdr:rowOff>
    </xdr:from>
    <xdr:ext cx="3829050" cy="2562225"/>
    <xdr:graphicFrame>
      <xdr:nvGraphicFramePr>
        <xdr:cNvPr id="42" name="Chart 42"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5</xdr:col>
      <xdr:colOff>809625</xdr:colOff>
      <xdr:row>751</xdr:row>
      <xdr:rowOff>0</xdr:rowOff>
    </xdr:from>
    <xdr:ext cx="5019675" cy="2590800"/>
    <xdr:graphicFrame>
      <xdr:nvGraphicFramePr>
        <xdr:cNvPr id="43" name="Chart 43"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11</xdr:col>
      <xdr:colOff>0</xdr:colOff>
      <xdr:row>773</xdr:row>
      <xdr:rowOff>190500</xdr:rowOff>
    </xdr:from>
    <xdr:ext cx="4543425" cy="1666875"/>
    <xdr:graphicFrame>
      <xdr:nvGraphicFramePr>
        <xdr:cNvPr id="44" name="Chart 44"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12</xdr:col>
      <xdr:colOff>0</xdr:colOff>
      <xdr:row>751</xdr:row>
      <xdr:rowOff>0</xdr:rowOff>
    </xdr:from>
    <xdr:ext cx="3829050" cy="2590800"/>
    <xdr:graphicFrame>
      <xdr:nvGraphicFramePr>
        <xdr:cNvPr id="45" name="Chart 45"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xdr:col>
      <xdr:colOff>809625</xdr:colOff>
      <xdr:row>1456</xdr:row>
      <xdr:rowOff>190500</xdr:rowOff>
    </xdr:from>
    <xdr:ext cx="5019675" cy="2619375"/>
    <xdr:pic>
      <xdr:nvPicPr>
        <xdr:cNvPr id="361676514" name="Chart46"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1457</xdr:row>
      <xdr:rowOff>9525</xdr:rowOff>
    </xdr:from>
    <xdr:ext cx="3819525" cy="2590800"/>
    <xdr:graphicFrame>
      <xdr:nvGraphicFramePr>
        <xdr:cNvPr id="47" name="Chart 47"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11</xdr:col>
      <xdr:colOff>0</xdr:colOff>
      <xdr:row>1480</xdr:row>
      <xdr:rowOff>0</xdr:rowOff>
    </xdr:from>
    <xdr:ext cx="4543425" cy="1666875"/>
    <xdr:graphicFrame>
      <xdr:nvGraphicFramePr>
        <xdr:cNvPr id="48" name="Chart 48"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5</xdr:col>
      <xdr:colOff>809625</xdr:colOff>
      <xdr:row>230</xdr:row>
      <xdr:rowOff>9525</xdr:rowOff>
    </xdr:from>
    <xdr:ext cx="4248150" cy="1619250"/>
    <xdr:graphicFrame>
      <xdr:nvGraphicFramePr>
        <xdr:cNvPr id="49" name="Chart 49"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5</xdr:col>
      <xdr:colOff>781050</xdr:colOff>
      <xdr:row>773</xdr:row>
      <xdr:rowOff>190500</xdr:rowOff>
    </xdr:from>
    <xdr:ext cx="4314825" cy="1666875"/>
    <xdr:graphicFrame>
      <xdr:nvGraphicFramePr>
        <xdr:cNvPr id="50" name="Chart 50"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5</xdr:col>
      <xdr:colOff>809625</xdr:colOff>
      <xdr:row>1480</xdr:row>
      <xdr:rowOff>0</xdr:rowOff>
    </xdr:from>
    <xdr:ext cx="4295775" cy="1666875"/>
    <xdr:graphicFrame>
      <xdr:nvGraphicFramePr>
        <xdr:cNvPr id="51" name="Chart 51"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0</xdr:col>
      <xdr:colOff>0</xdr:colOff>
      <xdr:row>237</xdr:row>
      <xdr:rowOff>161925</xdr:rowOff>
    </xdr:from>
    <xdr:ext cx="304800" cy="266700"/>
    <xdr:sp>
      <xdr:nvSpPr>
        <xdr:cNvPr id="3" name="Shape 3"/>
        <xdr:cNvSpPr/>
      </xdr:nvSpPr>
      <xdr:spPr>
        <a:xfrm>
          <a:off x="3092200" y="1220875"/>
          <a:ext cx="3712500" cy="4723200"/>
        </a:xfrm>
        <a:prstGeom prst="star4">
          <a:avLst>
            <a:gd fmla="val 12500" name="adj"/>
          </a:avLst>
        </a:prstGeom>
        <a:solidFill>
          <a:srgbClr val="00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781</xdr:row>
      <xdr:rowOff>180975</xdr:rowOff>
    </xdr:from>
    <xdr:ext cx="304800" cy="266700"/>
    <xdr:sp>
      <xdr:nvSpPr>
        <xdr:cNvPr id="4" name="Shape 4"/>
        <xdr:cNvSpPr/>
      </xdr:nvSpPr>
      <xdr:spPr>
        <a:xfrm>
          <a:off x="2721925" y="1120800"/>
          <a:ext cx="4313100" cy="3912900"/>
        </a:xfrm>
        <a:prstGeom prst="star4">
          <a:avLst>
            <a:gd fmla="val 12500" name="adj"/>
          </a:avLst>
        </a:prstGeom>
        <a:solidFill>
          <a:srgbClr val="00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1487</xdr:row>
      <xdr:rowOff>104775</xdr:rowOff>
    </xdr:from>
    <xdr:ext cx="304800" cy="266700"/>
    <xdr:pic>
      <xdr:nvPicPr>
        <xdr:cNvPr id="0" name="image1.png" title="Image"/>
        <xdr:cNvPicPr preferRelativeResize="0"/>
      </xdr:nvPicPr>
      <xdr:blipFill>
        <a:blip cstate="print" r:embed="rId16"/>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10</xdr:row>
      <xdr:rowOff>0</xdr:rowOff>
    </xdr:from>
    <xdr:ext cx="6048375" cy="2362200"/>
    <xdr:graphicFrame>
      <xdr:nvGraphicFramePr>
        <xdr:cNvPr id="52" name="Chart 5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50</xdr:row>
      <xdr:rowOff>9525</xdr:rowOff>
    </xdr:from>
    <xdr:ext cx="6048375" cy="2295525"/>
    <xdr:graphicFrame>
      <xdr:nvGraphicFramePr>
        <xdr:cNvPr id="53" name="Chart 5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942975</xdr:colOff>
      <xdr:row>50</xdr:row>
      <xdr:rowOff>9525</xdr:rowOff>
    </xdr:from>
    <xdr:ext cx="4819650" cy="2295525"/>
    <xdr:graphicFrame>
      <xdr:nvGraphicFramePr>
        <xdr:cNvPr id="54" name="Chart 5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0</xdr:colOff>
      <xdr:row>49</xdr:row>
      <xdr:rowOff>200025</xdr:rowOff>
    </xdr:from>
    <xdr:ext cx="4819650" cy="2295525"/>
    <xdr:graphicFrame>
      <xdr:nvGraphicFramePr>
        <xdr:cNvPr id="55" name="Chart 5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923925</xdr:colOff>
      <xdr:row>114</xdr:row>
      <xdr:rowOff>200025</xdr:rowOff>
    </xdr:from>
    <xdr:ext cx="6134100" cy="2562225"/>
    <xdr:graphicFrame>
      <xdr:nvGraphicFramePr>
        <xdr:cNvPr id="56" name="Chart 5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942975</xdr:colOff>
      <xdr:row>168</xdr:row>
      <xdr:rowOff>0</xdr:rowOff>
    </xdr:from>
    <xdr:ext cx="6134100" cy="2562225"/>
    <xdr:graphicFrame>
      <xdr:nvGraphicFramePr>
        <xdr:cNvPr id="57" name="Chart 5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923925</xdr:colOff>
      <xdr:row>154</xdr:row>
      <xdr:rowOff>9525</xdr:rowOff>
    </xdr:from>
    <xdr:ext cx="11925300" cy="2362200"/>
    <xdr:graphicFrame>
      <xdr:nvGraphicFramePr>
        <xdr:cNvPr id="58" name="Chart 58"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6</xdr:col>
      <xdr:colOff>933450</xdr:colOff>
      <xdr:row>10</xdr:row>
      <xdr:rowOff>0</xdr:rowOff>
    </xdr:from>
    <xdr:ext cx="4819650" cy="2362200"/>
    <xdr:graphicFrame>
      <xdr:nvGraphicFramePr>
        <xdr:cNvPr id="59" name="Chart 5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12</xdr:col>
      <xdr:colOff>0</xdr:colOff>
      <xdr:row>10</xdr:row>
      <xdr:rowOff>0</xdr:rowOff>
    </xdr:from>
    <xdr:ext cx="4819650" cy="2362200"/>
    <xdr:graphicFrame>
      <xdr:nvGraphicFramePr>
        <xdr:cNvPr id="60" name="Chart 60"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xdr:col>
      <xdr:colOff>0</xdr:colOff>
      <xdr:row>73</xdr:row>
      <xdr:rowOff>190500</xdr:rowOff>
    </xdr:from>
    <xdr:ext cx="6048375" cy="2238375"/>
    <xdr:graphicFrame>
      <xdr:nvGraphicFramePr>
        <xdr:cNvPr id="61" name="Chart 61"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6</xdr:col>
      <xdr:colOff>952500</xdr:colOff>
      <xdr:row>73</xdr:row>
      <xdr:rowOff>190500</xdr:rowOff>
    </xdr:from>
    <xdr:ext cx="4819650" cy="2238375"/>
    <xdr:graphicFrame>
      <xdr:nvGraphicFramePr>
        <xdr:cNvPr id="62" name="Chart 62"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12</xdr:col>
      <xdr:colOff>9525</xdr:colOff>
      <xdr:row>73</xdr:row>
      <xdr:rowOff>200025</xdr:rowOff>
    </xdr:from>
    <xdr:ext cx="4810125" cy="2238375"/>
    <xdr:graphicFrame>
      <xdr:nvGraphicFramePr>
        <xdr:cNvPr id="63" name="Chart 63"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1</xdr:col>
      <xdr:colOff>0</xdr:colOff>
      <xdr:row>97</xdr:row>
      <xdr:rowOff>200025</xdr:rowOff>
    </xdr:from>
    <xdr:ext cx="6048375" cy="2238375"/>
    <xdr:graphicFrame>
      <xdr:nvGraphicFramePr>
        <xdr:cNvPr id="64" name="Chart 64"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6</xdr:col>
      <xdr:colOff>952500</xdr:colOff>
      <xdr:row>97</xdr:row>
      <xdr:rowOff>200025</xdr:rowOff>
    </xdr:from>
    <xdr:ext cx="4819650" cy="2238375"/>
    <xdr:graphicFrame>
      <xdr:nvGraphicFramePr>
        <xdr:cNvPr id="65" name="Chart 65"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12</xdr:col>
      <xdr:colOff>0</xdr:colOff>
      <xdr:row>97</xdr:row>
      <xdr:rowOff>200025</xdr:rowOff>
    </xdr:from>
    <xdr:ext cx="4810125" cy="2238375"/>
    <xdr:graphicFrame>
      <xdr:nvGraphicFramePr>
        <xdr:cNvPr id="66" name="Chart 66"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7</xdr:col>
      <xdr:colOff>952500</xdr:colOff>
      <xdr:row>115</xdr:row>
      <xdr:rowOff>0</xdr:rowOff>
    </xdr:from>
    <xdr:ext cx="4810125" cy="2562225"/>
    <xdr:graphicFrame>
      <xdr:nvGraphicFramePr>
        <xdr:cNvPr id="67" name="Chart 67" title="Chart"/>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0</xdr:col>
      <xdr:colOff>942975</xdr:colOff>
      <xdr:row>25</xdr:row>
      <xdr:rowOff>0</xdr:rowOff>
    </xdr:from>
    <xdr:ext cx="6115050" cy="2362200"/>
    <xdr:graphicFrame>
      <xdr:nvGraphicFramePr>
        <xdr:cNvPr id="68" name="Chart 68" title="Chart"/>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6</xdr:col>
      <xdr:colOff>952500</xdr:colOff>
      <xdr:row>25</xdr:row>
      <xdr:rowOff>0</xdr:rowOff>
    </xdr:from>
    <xdr:ext cx="4848225" cy="2362200"/>
    <xdr:graphicFrame>
      <xdr:nvGraphicFramePr>
        <xdr:cNvPr id="69" name="Chart 69" title="Chart"/>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11</xdr:col>
      <xdr:colOff>962025</xdr:colOff>
      <xdr:row>25</xdr:row>
      <xdr:rowOff>28575</xdr:rowOff>
    </xdr:from>
    <xdr:ext cx="4838700" cy="2362200"/>
    <xdr:graphicFrame>
      <xdr:nvGraphicFramePr>
        <xdr:cNvPr id="70" name="Chart 70" title="Chart"/>
        <xdr:cNvGraphicFramePr/>
      </xdr:nvGraphicFramePr>
      <xdr:xfrm>
        <a:off x="0" y="0"/>
        <a:ext cx="0" cy="0"/>
      </xdr:xfrm>
      <a:graphic>
        <a:graphicData uri="http://schemas.openxmlformats.org/drawingml/2006/chart">
          <c:chart r:id="rId19"/>
        </a:graphicData>
      </a:graphic>
    </xdr:graphicFrame>
    <xdr:clientData fLocksWithSheet="0"/>
  </xdr:oneCellAnchor>
  <xdr:oneCellAnchor>
    <xdr:from>
      <xdr:col>7</xdr:col>
      <xdr:colOff>952500</xdr:colOff>
      <xdr:row>168</xdr:row>
      <xdr:rowOff>0</xdr:rowOff>
    </xdr:from>
    <xdr:ext cx="4810125" cy="2609850"/>
    <xdr:graphicFrame>
      <xdr:nvGraphicFramePr>
        <xdr:cNvPr id="71" name="Chart 71" title="Chart"/>
        <xdr:cNvGraphicFramePr/>
      </xdr:nvGraphicFramePr>
      <xdr:xfrm>
        <a:off x="0" y="0"/>
        <a:ext cx="0" cy="0"/>
      </xdr:xfrm>
      <a:graphic>
        <a:graphicData uri="http://schemas.openxmlformats.org/drawingml/2006/chart">
          <c:chart r:id="rId20"/>
        </a:graphicData>
      </a:graphic>
    </xdr:graphicFrame>
    <xdr:clientData fLocksWithSheet="0"/>
  </xdr:oneCellAnchor>
  <xdr:oneCellAnchor>
    <xdr:from>
      <xdr:col>1</xdr:col>
      <xdr:colOff>0</xdr:colOff>
      <xdr:row>207</xdr:row>
      <xdr:rowOff>9525</xdr:rowOff>
    </xdr:from>
    <xdr:ext cx="11925300" cy="2362200"/>
    <xdr:graphicFrame>
      <xdr:nvGraphicFramePr>
        <xdr:cNvPr id="72" name="Chart 72" title="Chart"/>
        <xdr:cNvGraphicFramePr/>
      </xdr:nvGraphicFramePr>
      <xdr:xfrm>
        <a:off x="0" y="0"/>
        <a:ext cx="0" cy="0"/>
      </xdr:xfrm>
      <a:graphic>
        <a:graphicData uri="http://schemas.openxmlformats.org/drawingml/2006/chart">
          <c:chart r:id="rId21"/>
        </a:graphicData>
      </a:graphic>
    </xdr:graphicFrame>
    <xdr:clientData fLocksWithSheet="0"/>
  </xdr:oneCellAnchor>
  <xdr:oneCellAnchor>
    <xdr:from>
      <xdr:col>7</xdr:col>
      <xdr:colOff>952500</xdr:colOff>
      <xdr:row>221</xdr:row>
      <xdr:rowOff>19050</xdr:rowOff>
    </xdr:from>
    <xdr:ext cx="4800600" cy="2752725"/>
    <xdr:graphicFrame>
      <xdr:nvGraphicFramePr>
        <xdr:cNvPr id="73" name="Chart 73" title="Chart"/>
        <xdr:cNvGraphicFramePr/>
      </xdr:nvGraphicFramePr>
      <xdr:xfrm>
        <a:off x="0" y="0"/>
        <a:ext cx="0" cy="0"/>
      </xdr:xfrm>
      <a:graphic>
        <a:graphicData uri="http://schemas.openxmlformats.org/drawingml/2006/chart">
          <c:chart r:id="rId22"/>
        </a:graphicData>
      </a:graphic>
    </xdr:graphicFrame>
    <xdr:clientData fLocksWithSheet="0"/>
  </xdr:oneCellAnchor>
  <xdr:oneCellAnchor>
    <xdr:from>
      <xdr:col>0</xdr:col>
      <xdr:colOff>923925</xdr:colOff>
      <xdr:row>221</xdr:row>
      <xdr:rowOff>19050</xdr:rowOff>
    </xdr:from>
    <xdr:ext cx="6134100" cy="2752725"/>
    <xdr:graphicFrame>
      <xdr:nvGraphicFramePr>
        <xdr:cNvPr id="74" name="Chart 74" title="Chart"/>
        <xdr:cNvGraphicFramePr/>
      </xdr:nvGraphicFramePr>
      <xdr:xfrm>
        <a:off x="0" y="0"/>
        <a:ext cx="0" cy="0"/>
      </xdr:xfrm>
      <a:graphic>
        <a:graphicData uri="http://schemas.openxmlformats.org/drawingml/2006/chart">
          <c:chart r:id="rId23"/>
        </a:graphicData>
      </a:graphic>
    </xdr:graphicFrame>
    <xdr:clientData fLocksWithSheet="0"/>
  </xdr:oneCellAnchor>
  <xdr:oneCellAnchor>
    <xdr:from>
      <xdr:col>0</xdr:col>
      <xdr:colOff>942975</xdr:colOff>
      <xdr:row>261</xdr:row>
      <xdr:rowOff>9525</xdr:rowOff>
    </xdr:from>
    <xdr:ext cx="11944350" cy="2752725"/>
    <xdr:graphicFrame>
      <xdr:nvGraphicFramePr>
        <xdr:cNvPr id="75" name="Chart 75" title="Chart"/>
        <xdr:cNvGraphicFramePr/>
      </xdr:nvGraphicFramePr>
      <xdr:xfrm>
        <a:off x="0" y="0"/>
        <a:ext cx="0" cy="0"/>
      </xdr:xfrm>
      <a:graphic>
        <a:graphicData uri="http://schemas.openxmlformats.org/drawingml/2006/chart">
          <c:chart r:id="rId24"/>
        </a:graphicData>
      </a:graphic>
    </xdr:graphicFrame>
    <xdr:clientData fLocksWithSheet="0"/>
  </xdr:oneCellAnchor>
  <xdr:oneCellAnchor>
    <xdr:from>
      <xdr:col>0</xdr:col>
      <xdr:colOff>942975</xdr:colOff>
      <xdr:row>276</xdr:row>
      <xdr:rowOff>180975</xdr:rowOff>
    </xdr:from>
    <xdr:ext cx="6115050" cy="2990850"/>
    <xdr:graphicFrame>
      <xdr:nvGraphicFramePr>
        <xdr:cNvPr id="76" name="Chart 76" title="Chart"/>
        <xdr:cNvGraphicFramePr/>
      </xdr:nvGraphicFramePr>
      <xdr:xfrm>
        <a:off x="0" y="0"/>
        <a:ext cx="0" cy="0"/>
      </xdr:xfrm>
      <a:graphic>
        <a:graphicData uri="http://schemas.openxmlformats.org/drawingml/2006/chart">
          <c:chart r:id="rId25"/>
        </a:graphicData>
      </a:graphic>
    </xdr:graphicFrame>
    <xdr:clientData fLocksWithSheet="0"/>
  </xdr:oneCellAnchor>
  <xdr:oneCellAnchor>
    <xdr:from>
      <xdr:col>7</xdr:col>
      <xdr:colOff>952500</xdr:colOff>
      <xdr:row>277</xdr:row>
      <xdr:rowOff>9525</xdr:rowOff>
    </xdr:from>
    <xdr:ext cx="4800600" cy="2952750"/>
    <xdr:graphicFrame>
      <xdr:nvGraphicFramePr>
        <xdr:cNvPr id="77" name="Chart 77" title="Chart"/>
        <xdr:cNvGraphicFramePr/>
      </xdr:nvGraphicFramePr>
      <xdr:xfrm>
        <a:off x="0" y="0"/>
        <a:ext cx="0" cy="0"/>
      </xdr:xfrm>
      <a:graphic>
        <a:graphicData uri="http://schemas.openxmlformats.org/drawingml/2006/chart">
          <c:chart r:id="rId26"/>
        </a:graphicData>
      </a:graphic>
    </xdr:graphicFrame>
    <xdr:clientData fLocksWithSheet="0"/>
  </xdr:oneCellAnchor>
  <xdr:oneCellAnchor>
    <xdr:from>
      <xdr:col>1</xdr:col>
      <xdr:colOff>0</xdr:colOff>
      <xdr:row>317</xdr:row>
      <xdr:rowOff>190500</xdr:rowOff>
    </xdr:from>
    <xdr:ext cx="11877675" cy="2752725"/>
    <xdr:graphicFrame>
      <xdr:nvGraphicFramePr>
        <xdr:cNvPr id="78" name="Chart 78" title="Chart"/>
        <xdr:cNvGraphicFramePr/>
      </xdr:nvGraphicFramePr>
      <xdr:xfrm>
        <a:off x="0" y="0"/>
        <a:ext cx="0" cy="0"/>
      </xdr:xfrm>
      <a:graphic>
        <a:graphicData uri="http://schemas.openxmlformats.org/drawingml/2006/chart">
          <c:chart r:id="rId27"/>
        </a:graphicData>
      </a:graphic>
    </xdr:graphicFrame>
    <xdr:clientData fLocksWithSheet="0"/>
  </xdr:oneCellAnchor>
  <xdr:oneCellAnchor>
    <xdr:from>
      <xdr:col>0</xdr:col>
      <xdr:colOff>933450</xdr:colOff>
      <xdr:row>334</xdr:row>
      <xdr:rowOff>9525</xdr:rowOff>
    </xdr:from>
    <xdr:ext cx="6115050" cy="2952750"/>
    <xdr:graphicFrame>
      <xdr:nvGraphicFramePr>
        <xdr:cNvPr id="79" name="Chart 79" title="Chart"/>
        <xdr:cNvGraphicFramePr/>
      </xdr:nvGraphicFramePr>
      <xdr:xfrm>
        <a:off x="0" y="0"/>
        <a:ext cx="0" cy="0"/>
      </xdr:xfrm>
      <a:graphic>
        <a:graphicData uri="http://schemas.openxmlformats.org/drawingml/2006/chart">
          <c:chart r:id="rId28"/>
        </a:graphicData>
      </a:graphic>
    </xdr:graphicFrame>
    <xdr:clientData fLocksWithSheet="0"/>
  </xdr:oneCellAnchor>
  <xdr:oneCellAnchor>
    <xdr:from>
      <xdr:col>7</xdr:col>
      <xdr:colOff>952500</xdr:colOff>
      <xdr:row>334</xdr:row>
      <xdr:rowOff>0</xdr:rowOff>
    </xdr:from>
    <xdr:ext cx="4800600" cy="2952750"/>
    <xdr:graphicFrame>
      <xdr:nvGraphicFramePr>
        <xdr:cNvPr id="80" name="Chart 80" title="Chart"/>
        <xdr:cNvGraphicFramePr/>
      </xdr:nvGraphicFramePr>
      <xdr:xfrm>
        <a:off x="0" y="0"/>
        <a:ext cx="0" cy="0"/>
      </xdr:xfrm>
      <a:graphic>
        <a:graphicData uri="http://schemas.openxmlformats.org/drawingml/2006/chart">
          <c:chart r:id="rId29"/>
        </a:graphicData>
      </a:graphic>
    </xdr:graphicFrame>
    <xdr:clientData fLocksWithSheet="0"/>
  </xdr:oneCellAnchor>
  <xdr:oneCellAnchor>
    <xdr:from>
      <xdr:col>1</xdr:col>
      <xdr:colOff>0</xdr:colOff>
      <xdr:row>432</xdr:row>
      <xdr:rowOff>9525</xdr:rowOff>
    </xdr:from>
    <xdr:ext cx="10925175" cy="2752725"/>
    <xdr:graphicFrame>
      <xdr:nvGraphicFramePr>
        <xdr:cNvPr id="81" name="Chart 81" title="Chart"/>
        <xdr:cNvGraphicFramePr/>
      </xdr:nvGraphicFramePr>
      <xdr:xfrm>
        <a:off x="0" y="0"/>
        <a:ext cx="0" cy="0"/>
      </xdr:xfrm>
      <a:graphic>
        <a:graphicData uri="http://schemas.openxmlformats.org/drawingml/2006/chart">
          <c:chart r:id="rId30"/>
        </a:graphicData>
      </a:graphic>
    </xdr:graphicFrame>
    <xdr:clientData fLocksWithSheet="0"/>
  </xdr:oneCellAnchor>
  <xdr:oneCellAnchor>
    <xdr:from>
      <xdr:col>0</xdr:col>
      <xdr:colOff>942975</xdr:colOff>
      <xdr:row>489</xdr:row>
      <xdr:rowOff>9525</xdr:rowOff>
    </xdr:from>
    <xdr:ext cx="10963275" cy="2752725"/>
    <xdr:graphicFrame>
      <xdr:nvGraphicFramePr>
        <xdr:cNvPr id="82" name="Chart 82" title="Chart"/>
        <xdr:cNvGraphicFramePr/>
      </xdr:nvGraphicFramePr>
      <xdr:xfrm>
        <a:off x="0" y="0"/>
        <a:ext cx="0" cy="0"/>
      </xdr:xfrm>
      <a:graphic>
        <a:graphicData uri="http://schemas.openxmlformats.org/drawingml/2006/chart">
          <c:chart r:id="rId31"/>
        </a:graphicData>
      </a:graphic>
    </xdr:graphicFrame>
    <xdr:clientData fLocksWithSheet="0"/>
  </xdr:oneCellAnchor>
  <xdr:oneCellAnchor>
    <xdr:from>
      <xdr:col>0</xdr:col>
      <xdr:colOff>942975</xdr:colOff>
      <xdr:row>374</xdr:row>
      <xdr:rowOff>209550</xdr:rowOff>
    </xdr:from>
    <xdr:ext cx="10963275" cy="2752725"/>
    <xdr:graphicFrame>
      <xdr:nvGraphicFramePr>
        <xdr:cNvPr id="83" name="Chart 83" title="Chart"/>
        <xdr:cNvGraphicFramePr/>
      </xdr:nvGraphicFramePr>
      <xdr:xfrm>
        <a:off x="0" y="0"/>
        <a:ext cx="0" cy="0"/>
      </xdr:xfrm>
      <a:graphic>
        <a:graphicData uri="http://schemas.openxmlformats.org/drawingml/2006/chart">
          <c:chart r:id="rId32"/>
        </a:graphicData>
      </a:graphic>
    </xdr:graphicFrame>
    <xdr:clientData fLocksWithSheet="0"/>
  </xdr:oneCellAnchor>
  <xdr:oneCellAnchor>
    <xdr:from>
      <xdr:col>0</xdr:col>
      <xdr:colOff>942975</xdr:colOff>
      <xdr:row>391</xdr:row>
      <xdr:rowOff>0</xdr:rowOff>
    </xdr:from>
    <xdr:ext cx="6115050" cy="2952750"/>
    <xdr:graphicFrame>
      <xdr:nvGraphicFramePr>
        <xdr:cNvPr id="84" name="Chart 84" title="Chart"/>
        <xdr:cNvGraphicFramePr/>
      </xdr:nvGraphicFramePr>
      <xdr:xfrm>
        <a:off x="0" y="0"/>
        <a:ext cx="0" cy="0"/>
      </xdr:xfrm>
      <a:graphic>
        <a:graphicData uri="http://schemas.openxmlformats.org/drawingml/2006/chart">
          <c:chart r:id="rId33"/>
        </a:graphicData>
      </a:graphic>
    </xdr:graphicFrame>
    <xdr:clientData fLocksWithSheet="0"/>
  </xdr:oneCellAnchor>
  <xdr:oneCellAnchor>
    <xdr:from>
      <xdr:col>7</xdr:col>
      <xdr:colOff>952500</xdr:colOff>
      <xdr:row>390</xdr:row>
      <xdr:rowOff>200025</xdr:rowOff>
    </xdr:from>
    <xdr:ext cx="4800600" cy="2990850"/>
    <xdr:graphicFrame>
      <xdr:nvGraphicFramePr>
        <xdr:cNvPr id="85" name="Chart 85" title="Chart"/>
        <xdr:cNvGraphicFramePr/>
      </xdr:nvGraphicFramePr>
      <xdr:xfrm>
        <a:off x="0" y="0"/>
        <a:ext cx="0" cy="0"/>
      </xdr:xfrm>
      <a:graphic>
        <a:graphicData uri="http://schemas.openxmlformats.org/drawingml/2006/chart">
          <c:chart r:id="rId34"/>
        </a:graphicData>
      </a:graphic>
    </xdr:graphicFrame>
    <xdr:clientData fLocksWithSheet="0"/>
  </xdr:oneCellAnchor>
  <xdr:oneCellAnchor>
    <xdr:from>
      <xdr:col>0</xdr:col>
      <xdr:colOff>942975</xdr:colOff>
      <xdr:row>448</xdr:row>
      <xdr:rowOff>9525</xdr:rowOff>
    </xdr:from>
    <xdr:ext cx="6115050" cy="2952750"/>
    <xdr:graphicFrame>
      <xdr:nvGraphicFramePr>
        <xdr:cNvPr id="86" name="Chart 86" title="Chart"/>
        <xdr:cNvGraphicFramePr/>
      </xdr:nvGraphicFramePr>
      <xdr:xfrm>
        <a:off x="0" y="0"/>
        <a:ext cx="0" cy="0"/>
      </xdr:xfrm>
      <a:graphic>
        <a:graphicData uri="http://schemas.openxmlformats.org/drawingml/2006/chart">
          <c:chart r:id="rId35"/>
        </a:graphicData>
      </a:graphic>
    </xdr:graphicFrame>
    <xdr:clientData fLocksWithSheet="0"/>
  </xdr:oneCellAnchor>
  <xdr:oneCellAnchor>
    <xdr:from>
      <xdr:col>7</xdr:col>
      <xdr:colOff>952500</xdr:colOff>
      <xdr:row>447</xdr:row>
      <xdr:rowOff>180975</xdr:rowOff>
    </xdr:from>
    <xdr:ext cx="4800600" cy="2990850"/>
    <xdr:graphicFrame>
      <xdr:nvGraphicFramePr>
        <xdr:cNvPr id="87" name="Chart 87" title="Chart"/>
        <xdr:cNvGraphicFramePr/>
      </xdr:nvGraphicFramePr>
      <xdr:xfrm>
        <a:off x="0" y="0"/>
        <a:ext cx="0" cy="0"/>
      </xdr:xfrm>
      <a:graphic>
        <a:graphicData uri="http://schemas.openxmlformats.org/drawingml/2006/chart">
          <c:chart r:id="rId36"/>
        </a:graphicData>
      </a:graphic>
    </xdr:graphicFrame>
    <xdr:clientData fLocksWithSheet="0"/>
  </xdr:oneCellAnchor>
  <xdr:oneCellAnchor>
    <xdr:from>
      <xdr:col>12</xdr:col>
      <xdr:colOff>952500</xdr:colOff>
      <xdr:row>115</xdr:row>
      <xdr:rowOff>0</xdr:rowOff>
    </xdr:from>
    <xdr:ext cx="4810125" cy="2562225"/>
    <xdr:graphicFrame>
      <xdr:nvGraphicFramePr>
        <xdr:cNvPr id="88" name="Chart 88" title="Chart"/>
        <xdr:cNvGraphicFramePr/>
      </xdr:nvGraphicFramePr>
      <xdr:xfrm>
        <a:off x="0" y="0"/>
        <a:ext cx="0" cy="0"/>
      </xdr:xfrm>
      <a:graphic>
        <a:graphicData uri="http://schemas.openxmlformats.org/drawingml/2006/chart">
          <c:chart r:id="rId37"/>
        </a:graphicData>
      </a:graphic>
    </xdr:graphicFrame>
    <xdr:clientData fLocksWithSheet="0"/>
  </xdr:oneCellAnchor>
  <xdr:oneCellAnchor>
    <xdr:from>
      <xdr:col>12</xdr:col>
      <xdr:colOff>942975</xdr:colOff>
      <xdr:row>168</xdr:row>
      <xdr:rowOff>0</xdr:rowOff>
    </xdr:from>
    <xdr:ext cx="4800600" cy="2609850"/>
    <xdr:graphicFrame>
      <xdr:nvGraphicFramePr>
        <xdr:cNvPr id="89" name="Chart 89" title="Chart"/>
        <xdr:cNvGraphicFramePr/>
      </xdr:nvGraphicFramePr>
      <xdr:xfrm>
        <a:off x="0" y="0"/>
        <a:ext cx="0" cy="0"/>
      </xdr:xfrm>
      <a:graphic>
        <a:graphicData uri="http://schemas.openxmlformats.org/drawingml/2006/chart">
          <c:chart r:id="rId38"/>
        </a:graphicData>
      </a:graphic>
    </xdr:graphicFrame>
    <xdr:clientData fLocksWithSheet="0"/>
  </xdr:oneCellAnchor>
  <xdr:oneCellAnchor>
    <xdr:from>
      <xdr:col>12</xdr:col>
      <xdr:colOff>952500</xdr:colOff>
      <xdr:row>221</xdr:row>
      <xdr:rowOff>19050</xdr:rowOff>
    </xdr:from>
    <xdr:ext cx="4791075" cy="2752725"/>
    <xdr:graphicFrame>
      <xdr:nvGraphicFramePr>
        <xdr:cNvPr id="90" name="Chart 90" title="Chart"/>
        <xdr:cNvGraphicFramePr/>
      </xdr:nvGraphicFramePr>
      <xdr:xfrm>
        <a:off x="0" y="0"/>
        <a:ext cx="0" cy="0"/>
      </xdr:xfrm>
      <a:graphic>
        <a:graphicData uri="http://schemas.openxmlformats.org/drawingml/2006/chart">
          <c:chart r:id="rId39"/>
        </a:graphicData>
      </a:graphic>
    </xdr:graphicFrame>
    <xdr:clientData fLocksWithSheet="0"/>
  </xdr:oneCellAnchor>
  <xdr:oneCellAnchor>
    <xdr:from>
      <xdr:col>12</xdr:col>
      <xdr:colOff>942975</xdr:colOff>
      <xdr:row>276</xdr:row>
      <xdr:rowOff>180975</xdr:rowOff>
    </xdr:from>
    <xdr:ext cx="4810125" cy="2990850"/>
    <xdr:graphicFrame>
      <xdr:nvGraphicFramePr>
        <xdr:cNvPr id="91" name="Chart 91" title="Chart"/>
        <xdr:cNvGraphicFramePr/>
      </xdr:nvGraphicFramePr>
      <xdr:xfrm>
        <a:off x="0" y="0"/>
        <a:ext cx="0" cy="0"/>
      </xdr:xfrm>
      <a:graphic>
        <a:graphicData uri="http://schemas.openxmlformats.org/drawingml/2006/chart">
          <c:chart r:id="rId40"/>
        </a:graphicData>
      </a:graphic>
    </xdr:graphicFrame>
    <xdr:clientData fLocksWithSheet="0"/>
  </xdr:oneCellAnchor>
  <xdr:oneCellAnchor>
    <xdr:from>
      <xdr:col>12</xdr:col>
      <xdr:colOff>942975</xdr:colOff>
      <xdr:row>334</xdr:row>
      <xdr:rowOff>0</xdr:rowOff>
    </xdr:from>
    <xdr:ext cx="4819650" cy="2990850"/>
    <xdr:graphicFrame>
      <xdr:nvGraphicFramePr>
        <xdr:cNvPr id="92" name="Chart 92" title="Chart"/>
        <xdr:cNvGraphicFramePr/>
      </xdr:nvGraphicFramePr>
      <xdr:xfrm>
        <a:off x="0" y="0"/>
        <a:ext cx="0" cy="0"/>
      </xdr:xfrm>
      <a:graphic>
        <a:graphicData uri="http://schemas.openxmlformats.org/drawingml/2006/chart">
          <c:chart r:id="rId41"/>
        </a:graphicData>
      </a:graphic>
    </xdr:graphicFrame>
    <xdr:clientData fLocksWithSheet="0"/>
  </xdr:oneCellAnchor>
  <xdr:oneCellAnchor>
    <xdr:from>
      <xdr:col>12</xdr:col>
      <xdr:colOff>952500</xdr:colOff>
      <xdr:row>390</xdr:row>
      <xdr:rowOff>200025</xdr:rowOff>
    </xdr:from>
    <xdr:ext cx="4791075" cy="2990850"/>
    <xdr:graphicFrame>
      <xdr:nvGraphicFramePr>
        <xdr:cNvPr id="93" name="Chart 93" title="Chart"/>
        <xdr:cNvGraphicFramePr/>
      </xdr:nvGraphicFramePr>
      <xdr:xfrm>
        <a:off x="0" y="0"/>
        <a:ext cx="0" cy="0"/>
      </xdr:xfrm>
      <a:graphic>
        <a:graphicData uri="http://schemas.openxmlformats.org/drawingml/2006/chart">
          <c:chart r:id="rId42"/>
        </a:graphicData>
      </a:graphic>
    </xdr:graphicFrame>
    <xdr:clientData fLocksWithSheet="0"/>
  </xdr:oneCellAnchor>
  <xdr:oneCellAnchor>
    <xdr:from>
      <xdr:col>12</xdr:col>
      <xdr:colOff>942975</xdr:colOff>
      <xdr:row>447</xdr:row>
      <xdr:rowOff>190500</xdr:rowOff>
    </xdr:from>
    <xdr:ext cx="4800600" cy="2990850"/>
    <xdr:graphicFrame>
      <xdr:nvGraphicFramePr>
        <xdr:cNvPr id="94" name="Chart 94" title="Chart"/>
        <xdr:cNvGraphicFramePr/>
      </xdr:nvGraphicFramePr>
      <xdr:xfrm>
        <a:off x="0" y="0"/>
        <a:ext cx="0" cy="0"/>
      </xdr:xfrm>
      <a:graphic>
        <a:graphicData uri="http://schemas.openxmlformats.org/drawingml/2006/chart">
          <c:chart r:id="rId43"/>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forms/d/e/1FAIpQLSeXAhDG5eIrjn9CPSOZIk8RbTf2KhhhsYFdK7-ZnRi8Zw9FJg/viewform"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outlinePr summaryBelow="0" summaryRight="0"/>
  </sheetPr>
  <sheetViews>
    <sheetView workbookViewId="0"/>
  </sheetViews>
  <sheetFormatPr customHeight="1" defaultColWidth="12.63" defaultRowHeight="15.75"/>
  <cols>
    <col customWidth="1" min="2" max="2" width="14.75"/>
    <col customWidth="1" min="3" max="3" width="15.13"/>
    <col customWidth="1" min="4" max="4" width="13.25"/>
    <col customWidth="1" min="8" max="8" width="12.88"/>
    <col customWidth="1" min="13" max="13" width="15.5"/>
    <col customWidth="1" min="14" max="14" width="12.63"/>
  </cols>
  <sheetData>
    <row r="2">
      <c r="B2" s="1" t="s">
        <v>0</v>
      </c>
    </row>
    <row r="3">
      <c r="A3" s="2"/>
      <c r="B3" s="3" t="s">
        <v>1</v>
      </c>
      <c r="C3" s="4">
        <v>45844.0</v>
      </c>
    </row>
    <row r="4">
      <c r="A4" s="2"/>
      <c r="B4" s="5" t="s">
        <v>2</v>
      </c>
      <c r="C4" s="6"/>
      <c r="D4" s="7" t="s">
        <v>3</v>
      </c>
      <c r="E4" s="8"/>
      <c r="H4" s="9" t="s">
        <v>4</v>
      </c>
      <c r="I4" s="10"/>
      <c r="J4" s="11" t="s">
        <v>5</v>
      </c>
      <c r="K4" s="11" t="s">
        <v>6</v>
      </c>
      <c r="L4" s="11" t="s">
        <v>7</v>
      </c>
      <c r="M4" s="11" t="s">
        <v>8</v>
      </c>
      <c r="N4" s="11" t="s">
        <v>9</v>
      </c>
      <c r="O4" s="11" t="s">
        <v>10</v>
      </c>
      <c r="P4" s="12" t="s">
        <v>11</v>
      </c>
      <c r="Q4" s="13"/>
    </row>
    <row r="5">
      <c r="A5" s="2"/>
      <c r="B5" s="14" t="s">
        <v>12</v>
      </c>
      <c r="C5" s="15">
        <v>45842.0</v>
      </c>
      <c r="D5" s="16" t="s">
        <v>13</v>
      </c>
      <c r="E5" s="17"/>
      <c r="H5" s="18" t="s">
        <v>14</v>
      </c>
      <c r="I5" s="8"/>
      <c r="J5" s="19" t="str">
        <f>IFERROR(IF(OR(NOT(ISBLANK(Sunday!D211)), NOT(ISBLANK(Sunday!D211))), "!", ""), "")</f>
        <v/>
      </c>
      <c r="K5" s="19" t="str">
        <f>IFERROR(IF(OR(NOT(ISBLANK(Monday!D211)), NOT(ISBLANK(Monday!D211))), "!", ""), "")</f>
        <v>!</v>
      </c>
      <c r="L5" s="19" t="str">
        <f>IFERROR(IF(OR(NOT(ISBLANK(Tuesday!D211)), NOT(ISBLANK(Tuesday!D211))), "!", ""), "")</f>
        <v>!</v>
      </c>
      <c r="M5" s="19" t="str">
        <f>IFERROR(IF(OR(NOT(ISBLANK(Wednesday!D211)), NOT(ISBLANK(Wednesday!D211))), "!", ""), "")</f>
        <v>!</v>
      </c>
      <c r="N5" s="19" t="str">
        <f>IFERROR(IF(OR(NOT(ISBLANK(Thursday!D211)), NOT(ISBLANK(Thursday!D211))), "!", ""), "")</f>
        <v>!</v>
      </c>
      <c r="O5" s="19" t="str">
        <f>IFERROR(IF(OR(NOT(ISBLANK(Friday!D211)), NOT(ISBLANK(Friday!D211))), "!", ""), "")</f>
        <v>!</v>
      </c>
      <c r="P5" s="20" t="str">
        <f>IFERROR(IF(OR(NOT(ISBLANK(Saturday!D211)), NOT(ISBLANK(Saturday!D211))), "!", ""), "")</f>
        <v>!</v>
      </c>
      <c r="Q5" s="13"/>
    </row>
    <row r="6" ht="15.0" customHeight="1">
      <c r="A6" s="2"/>
      <c r="B6" s="21" t="s">
        <v>15</v>
      </c>
      <c r="C6" s="15"/>
      <c r="D6" s="22" t="s">
        <v>16</v>
      </c>
      <c r="E6" s="17"/>
      <c r="H6" s="18" t="s">
        <v>17</v>
      </c>
      <c r="I6" s="8"/>
      <c r="J6" s="19" t="str">
        <f>IFERROR(IF(OR(NOT(ISBLANK(Sunday!D755)), NOT(ISBLANK(Sunday!D755))), "!", ""), "")</f>
        <v/>
      </c>
      <c r="K6" s="19" t="str">
        <f>IFERROR(IF(OR(NOT(ISBLANK(Monday!D755)), NOT(ISBLANK(Monday!D755))), "!", ""), "")</f>
        <v>!</v>
      </c>
      <c r="L6" s="19" t="str">
        <f>IFERROR(IF(OR(NOT(ISBLANK(Tuesday!D755)), NOT(ISBLANK(Tuesday!D755))), "!", ""), "")</f>
        <v>!</v>
      </c>
      <c r="M6" s="19" t="str">
        <f>IFERROR(IF(OR(NOT(ISBLANK(Wednesday!D755)), NOT(ISBLANK(Wednesday!D755))), "!", ""), "")</f>
        <v>!</v>
      </c>
      <c r="N6" s="19" t="str">
        <f>IFERROR(IF(OR(NOT(ISBLANK(Thursday!D755)), NOT(ISBLANK(Thursday!D755))), "!", ""), "")</f>
        <v>!</v>
      </c>
      <c r="O6" s="19" t="str">
        <f>IFERROR(IF(OR(NOT(ISBLANK(Friday!D755)), NOT(ISBLANK(Friday!D755))), "!", ""), "")</f>
        <v>!</v>
      </c>
      <c r="P6" s="20" t="str">
        <f>IFERROR(IF(OR(NOT(ISBLANK(Saturday!D755)), NOT(ISBLANK(Saturday!D755))), "!", ""), "")</f>
        <v>!</v>
      </c>
      <c r="Q6" s="13"/>
    </row>
    <row r="7" ht="15.75" customHeight="1">
      <c r="A7" s="2"/>
      <c r="B7" s="21" t="s">
        <v>18</v>
      </c>
      <c r="C7" s="15"/>
      <c r="D7" s="22" t="s">
        <v>19</v>
      </c>
      <c r="E7" s="17"/>
      <c r="H7" s="23" t="s">
        <v>20</v>
      </c>
      <c r="I7" s="24"/>
      <c r="J7" s="25" t="str">
        <f>IFERROR(IF(OR(NOT(ISBLANK(Sunday!D1461)), NOT(ISBLANK(Sunday!D1461))), "!", ""), "")</f>
        <v/>
      </c>
      <c r="K7" s="25" t="str">
        <f>IFERROR(IF(OR(NOT(ISBLANK(Monday!D1461)), NOT(ISBLANK(Monday!D1461))), "!", ""), "")</f>
        <v>!</v>
      </c>
      <c r="L7" s="25" t="str">
        <f>IFERROR(IF(OR(NOT(ISBLANK(Tuesday!D1461)), NOT(ISBLANK(Tuesday!D1461))), "!", ""), "")</f>
        <v>!</v>
      </c>
      <c r="M7" s="25" t="str">
        <f>IFERROR(IF(OR(NOT(ISBLANK(Wednesday!D1461)), NOT(ISBLANK(Wednesday!D1461))), "!", ""), "")</f>
        <v>!</v>
      </c>
      <c r="N7" s="25" t="str">
        <f>IFERROR(IF(OR(NOT(ISBLANK(Thursday!D1461)), NOT(ISBLANK(Thursday!D1461))), "!", ""), "")</f>
        <v>!</v>
      </c>
      <c r="O7" s="25" t="str">
        <f>IFERROR(IF(OR(NOT(ISBLANK(Friday!D1461)), NOT(ISBLANK(Friday!D1461))), "!", ""), "")</f>
        <v>!</v>
      </c>
      <c r="P7" s="26" t="str">
        <f>IFERROR(IF(OR(NOT(ISBLANK(Saturday!D1461)), NOT(ISBLANK(Saturday!D1461))), "!", ""), "")</f>
        <v>!</v>
      </c>
      <c r="Q7" s="13"/>
    </row>
    <row r="8" ht="20.25" customHeight="1">
      <c r="A8" s="2"/>
      <c r="B8" s="27" t="s">
        <v>21</v>
      </c>
      <c r="C8" s="28"/>
      <c r="D8" s="28"/>
      <c r="E8" s="28"/>
      <c r="F8" s="28"/>
      <c r="G8" s="28"/>
      <c r="H8" s="28"/>
      <c r="I8" s="28"/>
      <c r="J8" s="28"/>
      <c r="K8" s="28"/>
      <c r="L8" s="28"/>
      <c r="M8" s="28"/>
      <c r="N8" s="28"/>
      <c r="O8" s="28"/>
      <c r="P8" s="29"/>
      <c r="Q8" s="13"/>
    </row>
    <row r="9">
      <c r="A9" s="2"/>
      <c r="B9" s="30" t="s">
        <v>22</v>
      </c>
      <c r="C9" s="31"/>
      <c r="D9" s="31"/>
      <c r="E9" s="31"/>
      <c r="F9" s="31"/>
      <c r="G9" s="31"/>
      <c r="H9" s="31"/>
      <c r="I9" s="31"/>
      <c r="J9" s="31"/>
      <c r="K9" s="31"/>
      <c r="L9" s="31"/>
      <c r="M9" s="31"/>
      <c r="N9" s="31"/>
      <c r="O9" s="31"/>
      <c r="P9" s="32"/>
      <c r="Q9" s="13"/>
    </row>
    <row r="10">
      <c r="A10" s="2"/>
      <c r="G10" s="33" t="s">
        <v>23</v>
      </c>
      <c r="H10" s="34" t="s">
        <v>14</v>
      </c>
      <c r="I10" s="35"/>
      <c r="J10" s="36"/>
      <c r="K10" s="37" t="s">
        <v>17</v>
      </c>
      <c r="L10" s="38"/>
      <c r="M10" s="39"/>
      <c r="N10" s="40" t="s">
        <v>20</v>
      </c>
      <c r="O10" s="38"/>
      <c r="P10" s="39"/>
      <c r="Q10" s="13"/>
      <c r="S10" s="41"/>
    </row>
    <row r="11">
      <c r="A11" s="2"/>
      <c r="G11" s="42"/>
      <c r="H11" s="43" t="s">
        <v>24</v>
      </c>
      <c r="I11" s="44" t="s">
        <v>25</v>
      </c>
      <c r="J11" s="45" t="s">
        <v>26</v>
      </c>
      <c r="K11" s="46" t="s">
        <v>24</v>
      </c>
      <c r="L11" s="44" t="s">
        <v>25</v>
      </c>
      <c r="M11" s="45" t="s">
        <v>26</v>
      </c>
      <c r="N11" s="43" t="s">
        <v>24</v>
      </c>
      <c r="O11" s="44" t="s">
        <v>25</v>
      </c>
      <c r="P11" s="45" t="s">
        <v>26</v>
      </c>
      <c r="Q11" s="13"/>
    </row>
    <row r="12">
      <c r="A12" s="2"/>
      <c r="G12" s="47" t="s">
        <v>5</v>
      </c>
      <c r="H12" s="48">
        <f>OriginalIDP!H128</f>
        <v>15.01857143</v>
      </c>
      <c r="I12" s="49">
        <f>OriginalIDP!I128</f>
        <v>20.7375</v>
      </c>
      <c r="J12" s="50">
        <f>OriginalIDP!J128</f>
        <v>5.718928571</v>
      </c>
      <c r="K12" s="51">
        <f>OriginalIDP!M128</f>
        <v>25.78583333</v>
      </c>
      <c r="L12" s="49">
        <f>OriginalIDP!N128</f>
        <v>29.61972222</v>
      </c>
      <c r="M12" s="50">
        <f>OriginalIDP!O128</f>
        <v>3.833888889</v>
      </c>
      <c r="N12" s="48">
        <f>OriginalIDP!R128</f>
        <v>23.269375</v>
      </c>
      <c r="O12" s="49">
        <f>OriginalIDP!S128</f>
        <v>19.8534375</v>
      </c>
      <c r="P12" s="50">
        <f>OriginalIDP!T128</f>
        <v>-3.4159375</v>
      </c>
      <c r="Q12" s="13"/>
    </row>
    <row r="13">
      <c r="A13" s="2"/>
      <c r="G13" s="52" t="s">
        <v>6</v>
      </c>
      <c r="H13" s="53">
        <f>OriginalIDP!H129</f>
        <v>16.32464286</v>
      </c>
      <c r="I13" s="54">
        <f>OriginalIDP!I129</f>
        <v>17.23785714</v>
      </c>
      <c r="J13" s="55">
        <f>OriginalIDP!J129</f>
        <v>0.9132142857</v>
      </c>
      <c r="K13" s="56">
        <f>OriginalIDP!M129</f>
        <v>32.31111111</v>
      </c>
      <c r="L13" s="54">
        <f>OriginalIDP!N129</f>
        <v>29.45305556</v>
      </c>
      <c r="M13" s="55">
        <f>OriginalIDP!O129</f>
        <v>-2.858055556</v>
      </c>
      <c r="N13" s="53">
        <f>OriginalIDP!R129</f>
        <v>24.996875</v>
      </c>
      <c r="O13" s="54">
        <f>OriginalIDP!S129</f>
        <v>26.145</v>
      </c>
      <c r="P13" s="55">
        <f>OriginalIDP!T129</f>
        <v>1.148125</v>
      </c>
      <c r="Q13" s="13"/>
    </row>
    <row r="14">
      <c r="A14" s="2"/>
      <c r="G14" s="47" t="s">
        <v>7</v>
      </c>
      <c r="H14" s="48">
        <f>OriginalIDP!H130</f>
        <v>15.04821429</v>
      </c>
      <c r="I14" s="49">
        <f>OriginalIDP!I130</f>
        <v>20.64178571</v>
      </c>
      <c r="J14" s="50">
        <f>OriginalIDP!J130</f>
        <v>5.593571429</v>
      </c>
      <c r="K14" s="51">
        <f>OriginalIDP!M130</f>
        <v>29.66638889</v>
      </c>
      <c r="L14" s="49">
        <f>OriginalIDP!N130</f>
        <v>31.77722222</v>
      </c>
      <c r="M14" s="50">
        <f>OriginalIDP!O130</f>
        <v>2.110833333</v>
      </c>
      <c r="N14" s="48">
        <f>OriginalIDP!R130</f>
        <v>25.036875</v>
      </c>
      <c r="O14" s="49">
        <f>OriginalIDP!S130</f>
        <v>23.468125</v>
      </c>
      <c r="P14" s="50">
        <f>OriginalIDP!T130</f>
        <v>-1.56875</v>
      </c>
      <c r="Q14" s="13"/>
    </row>
    <row r="15">
      <c r="A15" s="2"/>
      <c r="G15" s="52" t="s">
        <v>8</v>
      </c>
      <c r="H15" s="53">
        <f>OriginalIDP!H131</f>
        <v>15.73464286</v>
      </c>
      <c r="I15" s="54">
        <f>OriginalIDP!I131</f>
        <v>22.28571429</v>
      </c>
      <c r="J15" s="55">
        <f>OriginalIDP!J131</f>
        <v>6.551071429</v>
      </c>
      <c r="K15" s="56">
        <f>OriginalIDP!M131</f>
        <v>28.25333333</v>
      </c>
      <c r="L15" s="54">
        <f>OriginalIDP!N131</f>
        <v>33.03638889</v>
      </c>
      <c r="M15" s="55">
        <f>OriginalIDP!O131</f>
        <v>4.783055556</v>
      </c>
      <c r="N15" s="53">
        <f>OriginalIDP!R131</f>
        <v>24.7084375</v>
      </c>
      <c r="O15" s="54">
        <f>OriginalIDP!S131</f>
        <v>26.2596875</v>
      </c>
      <c r="P15" s="55">
        <f>OriginalIDP!T131</f>
        <v>1.55125</v>
      </c>
      <c r="Q15" s="13"/>
    </row>
    <row r="16">
      <c r="A16" s="2"/>
      <c r="G16" s="47" t="s">
        <v>9</v>
      </c>
      <c r="H16" s="48">
        <f>OriginalIDP!H132</f>
        <v>17.15857143</v>
      </c>
      <c r="I16" s="49">
        <f>OriginalIDP!I132</f>
        <v>25.03571429</v>
      </c>
      <c r="J16" s="50">
        <f>OriginalIDP!J132</f>
        <v>7.877142857</v>
      </c>
      <c r="K16" s="51">
        <f>OriginalIDP!M132</f>
        <v>28.09555556</v>
      </c>
      <c r="L16" s="49">
        <f>OriginalIDP!N132</f>
        <v>32.6475</v>
      </c>
      <c r="M16" s="50">
        <f>OriginalIDP!O132</f>
        <v>4.551944444</v>
      </c>
      <c r="N16" s="48">
        <f>OriginalIDP!R132</f>
        <v>24.205625</v>
      </c>
      <c r="O16" s="49">
        <f>OriginalIDP!S132</f>
        <v>27.0825</v>
      </c>
      <c r="P16" s="50">
        <f>OriginalIDP!T132</f>
        <v>2.876875</v>
      </c>
      <c r="Q16" s="13"/>
    </row>
    <row r="17">
      <c r="A17" s="2"/>
      <c r="G17" s="52" t="s">
        <v>10</v>
      </c>
      <c r="H17" s="53">
        <f>OriginalIDP!H133</f>
        <v>18.85428571</v>
      </c>
      <c r="I17" s="54">
        <f>OriginalIDP!I133</f>
        <v>22.86928571</v>
      </c>
      <c r="J17" s="55">
        <f>OriginalIDP!J133</f>
        <v>4.015</v>
      </c>
      <c r="K17" s="56">
        <f>OriginalIDP!M133</f>
        <v>27.82194444</v>
      </c>
      <c r="L17" s="54">
        <f>OriginalIDP!N133</f>
        <v>31.55472222</v>
      </c>
      <c r="M17" s="55">
        <f>OriginalIDP!O133</f>
        <v>3.732777778</v>
      </c>
      <c r="N17" s="53">
        <f>OriginalIDP!R133</f>
        <v>24.364375</v>
      </c>
      <c r="O17" s="54">
        <f>OriginalIDP!S133</f>
        <v>26.718125</v>
      </c>
      <c r="P17" s="55">
        <f>OriginalIDP!T133</f>
        <v>2.35375</v>
      </c>
      <c r="Q17" s="13"/>
    </row>
    <row r="18">
      <c r="A18" s="2"/>
      <c r="G18" s="47" t="s">
        <v>11</v>
      </c>
      <c r="H18" s="48">
        <f>OriginalIDP!H134</f>
        <v>15.45714286</v>
      </c>
      <c r="I18" s="49">
        <f>OriginalIDP!I134</f>
        <v>22.76142857</v>
      </c>
      <c r="J18" s="50">
        <f>OriginalIDP!J134</f>
        <v>7.304285714</v>
      </c>
      <c r="K18" s="51">
        <f>OriginalIDP!M134</f>
        <v>27.48861111</v>
      </c>
      <c r="L18" s="49">
        <f>OriginalIDP!N134</f>
        <v>31.69333333</v>
      </c>
      <c r="M18" s="50">
        <f>OriginalIDP!O134</f>
        <v>4.204722222</v>
      </c>
      <c r="N18" s="48">
        <f>OriginalIDP!R134</f>
        <v>22.8875</v>
      </c>
      <c r="O18" s="49">
        <f>OriginalIDP!S134</f>
        <v>22.1975</v>
      </c>
      <c r="P18" s="50">
        <f>OriginalIDP!T134</f>
        <v>-0.69</v>
      </c>
      <c r="Q18" s="13"/>
    </row>
    <row r="19">
      <c r="A19" s="2"/>
      <c r="B19" s="57"/>
      <c r="C19" s="57"/>
      <c r="D19" s="57"/>
      <c r="E19" s="57"/>
      <c r="F19" s="57"/>
      <c r="G19" s="58" t="s">
        <v>27</v>
      </c>
      <c r="H19" s="59">
        <f t="shared" ref="H19:P19" si="1">SUM(H12:H18)</f>
        <v>113.5960714</v>
      </c>
      <c r="I19" s="60">
        <f t="shared" si="1"/>
        <v>151.5692857</v>
      </c>
      <c r="J19" s="61">
        <f t="shared" si="1"/>
        <v>37.97321429</v>
      </c>
      <c r="K19" s="62">
        <f t="shared" si="1"/>
        <v>199.4227778</v>
      </c>
      <c r="L19" s="60">
        <f t="shared" si="1"/>
        <v>219.7819444</v>
      </c>
      <c r="M19" s="61">
        <f t="shared" si="1"/>
        <v>20.35916667</v>
      </c>
      <c r="N19" s="59">
        <f t="shared" si="1"/>
        <v>169.4690625</v>
      </c>
      <c r="O19" s="60">
        <f t="shared" si="1"/>
        <v>171.724375</v>
      </c>
      <c r="P19" s="61">
        <f t="shared" si="1"/>
        <v>2.2553125</v>
      </c>
      <c r="Q19" s="13"/>
    </row>
    <row r="20">
      <c r="A20" s="2"/>
      <c r="B20" s="63" t="s">
        <v>28</v>
      </c>
      <c r="C20" s="35"/>
      <c r="D20" s="35"/>
      <c r="E20" s="35"/>
      <c r="F20" s="35"/>
      <c r="G20" s="64" t="s">
        <v>29</v>
      </c>
      <c r="H20" s="35"/>
      <c r="I20" s="35"/>
      <c r="J20" s="35"/>
      <c r="K20" s="35"/>
      <c r="L20" s="65" t="s">
        <v>30</v>
      </c>
      <c r="M20" s="35"/>
      <c r="N20" s="35"/>
      <c r="O20" s="35"/>
      <c r="P20" s="36"/>
      <c r="Q20" s="13"/>
    </row>
    <row r="21">
      <c r="A21" s="2"/>
      <c r="Q21" s="13"/>
    </row>
    <row r="22">
      <c r="A22" s="2"/>
      <c r="Q22" s="13"/>
    </row>
    <row r="23">
      <c r="A23" s="2"/>
      <c r="Q23" s="13"/>
    </row>
    <row r="24">
      <c r="A24" s="2"/>
      <c r="Q24" s="13"/>
    </row>
    <row r="25">
      <c r="A25" s="2"/>
      <c r="Q25" s="13"/>
    </row>
    <row r="26">
      <c r="A26" s="2"/>
      <c r="Q26" s="13"/>
    </row>
    <row r="27">
      <c r="A27" s="2"/>
      <c r="Q27" s="13"/>
    </row>
    <row r="28">
      <c r="A28" s="2"/>
      <c r="Q28" s="13"/>
    </row>
    <row r="29">
      <c r="A29" s="2"/>
      <c r="Q29" s="13"/>
    </row>
    <row r="30">
      <c r="A30" s="2"/>
      <c r="Q30" s="13"/>
    </row>
    <row r="31">
      <c r="A31" s="2"/>
      <c r="B31" s="66"/>
      <c r="C31" s="38"/>
      <c r="D31" s="38"/>
      <c r="E31" s="38"/>
      <c r="F31" s="38"/>
      <c r="G31" s="38"/>
      <c r="H31" s="38"/>
      <c r="I31" s="38"/>
      <c r="J31" s="38"/>
      <c r="K31" s="38"/>
      <c r="L31" s="38"/>
      <c r="M31" s="38"/>
      <c r="N31" s="38"/>
      <c r="O31" s="38"/>
      <c r="P31" s="38"/>
      <c r="Q31" s="13"/>
    </row>
    <row r="32">
      <c r="A32" s="2"/>
      <c r="B32" s="63" t="s">
        <v>31</v>
      </c>
      <c r="C32" s="35"/>
      <c r="D32" s="35"/>
      <c r="E32" s="35"/>
      <c r="F32" s="35"/>
      <c r="G32" s="35"/>
      <c r="H32" s="35"/>
      <c r="I32" s="35"/>
      <c r="J32" s="35"/>
      <c r="K32" s="35"/>
      <c r="L32" s="35"/>
      <c r="M32" s="35"/>
      <c r="N32" s="35"/>
      <c r="O32" s="35"/>
      <c r="P32" s="36"/>
      <c r="Q32" s="13"/>
    </row>
    <row r="33">
      <c r="A33" s="2"/>
      <c r="B33" s="67" t="s">
        <v>32</v>
      </c>
      <c r="C33" s="35"/>
      <c r="D33" s="35"/>
      <c r="E33" s="35"/>
      <c r="F33" s="36"/>
      <c r="G33" s="68" t="s">
        <v>33</v>
      </c>
      <c r="H33" s="35"/>
      <c r="I33" s="35"/>
      <c r="J33" s="35"/>
      <c r="K33" s="35"/>
      <c r="L33" s="36"/>
      <c r="M33" s="68" t="s">
        <v>34</v>
      </c>
      <c r="N33" s="35"/>
      <c r="O33" s="35"/>
      <c r="P33" s="35"/>
      <c r="Q33" s="69"/>
    </row>
    <row r="34">
      <c r="A34" s="2"/>
      <c r="G34" s="70" t="s">
        <v>35</v>
      </c>
      <c r="H34" s="70" t="s">
        <v>36</v>
      </c>
      <c r="I34" s="70" t="s">
        <v>37</v>
      </c>
      <c r="J34" s="71" t="s">
        <v>38</v>
      </c>
      <c r="K34" s="72" t="s">
        <v>39</v>
      </c>
      <c r="L34" s="73" t="s">
        <v>40</v>
      </c>
      <c r="M34" s="74" t="s">
        <v>41</v>
      </c>
      <c r="N34" s="35"/>
      <c r="O34" s="75" t="s">
        <v>42</v>
      </c>
      <c r="P34" s="75" t="s">
        <v>27</v>
      </c>
      <c r="Q34" s="13"/>
    </row>
    <row r="35">
      <c r="A35" s="2"/>
      <c r="G35" s="76"/>
      <c r="H35" s="76"/>
      <c r="I35" s="76"/>
      <c r="J35" s="77"/>
      <c r="K35" s="78"/>
      <c r="L35" s="32"/>
      <c r="M35" s="79" t="s">
        <v>43</v>
      </c>
      <c r="N35" s="80"/>
      <c r="O35" s="81">
        <f>'IEX Coding Compiled'!E1</f>
        <v>0</v>
      </c>
      <c r="P35" s="81">
        <f>'IEX Coding Compiled'!E1</f>
        <v>0</v>
      </c>
      <c r="Q35" s="13"/>
    </row>
    <row r="36">
      <c r="A36" s="2"/>
      <c r="G36" s="82" t="s">
        <v>5</v>
      </c>
      <c r="H36" s="83">
        <f>(SUM(Sunday!D234 + Sunday!D778 + Sunday!D1484))</f>
        <v>0</v>
      </c>
      <c r="I36" s="84">
        <f>SUM(Sunday!D1481 + Sunday!D775 + Sunday!D231)</f>
        <v>0</v>
      </c>
      <c r="J36" s="85">
        <f>SUM(Sunday!C231 + Sunday!C232)</f>
        <v>0</v>
      </c>
      <c r="K36" s="86">
        <f>SUM(Sunday!C775 + Sunday!C776)</f>
        <v>0</v>
      </c>
      <c r="L36" s="87">
        <f>SUM(Sunday!C1481 + Sunday!C1482)</f>
        <v>0</v>
      </c>
      <c r="M36" s="88" t="s">
        <v>44</v>
      </c>
      <c r="N36" s="89"/>
      <c r="O36" s="90">
        <f>'IEX Coding Compiled'!J1</f>
        <v>0</v>
      </c>
      <c r="P36" s="91">
        <f>SUM('IEX Coding Compiled'!Y1,'IEX Coding Compiled'!O1,'IEX Coding Compiled'!J1,'IEX Coding Compiled'!AS1)</f>
        <v>0</v>
      </c>
      <c r="Q36" s="13"/>
    </row>
    <row r="37">
      <c r="A37" s="2"/>
      <c r="G37" s="92" t="s">
        <v>6</v>
      </c>
      <c r="H37" s="83" t="str">
        <f>(SUM(Monday!D234 + Monday!D778 + Monday!D1484))</f>
        <v>#REF!</v>
      </c>
      <c r="I37" s="84" t="str">
        <f>SUM(Monday!D1481 + Monday!D775 + Monday!D231)</f>
        <v>#REF!</v>
      </c>
      <c r="J37" s="85" t="str">
        <f>SUM(Monday!C231 + Monday!C232)</f>
        <v>#REF!</v>
      </c>
      <c r="K37" s="86" t="str">
        <f>SUM(Monday!C775 + Monday!C776)</f>
        <v>#REF!</v>
      </c>
      <c r="L37" s="87" t="str">
        <f>SUM(Monday!C1481 + Monday!C1482)</f>
        <v>#REF!</v>
      </c>
      <c r="M37" s="88" t="s">
        <v>45</v>
      </c>
      <c r="N37" s="89"/>
      <c r="O37" s="90">
        <f>'IEX Coding Compiled'!O1</f>
        <v>0</v>
      </c>
      <c r="P37" s="93"/>
      <c r="Q37" s="13"/>
    </row>
    <row r="38">
      <c r="A38" s="2"/>
      <c r="G38" s="94" t="s">
        <v>7</v>
      </c>
      <c r="H38" s="83" t="str">
        <f>(SUM(Tuesday!D234 + Tuesday!D778 + Tuesday!D1484))</f>
        <v>#REF!</v>
      </c>
      <c r="I38" s="84" t="str">
        <f>SUM(Tuesday!D1481 + Tuesday!D775 + Tuesday!D231)</f>
        <v>#REF!</v>
      </c>
      <c r="J38" s="85" t="str">
        <f>SUM(Tuesday!C231 + Tuesday!C232)</f>
        <v>#REF!</v>
      </c>
      <c r="K38" s="86" t="str">
        <f>SUM(Tuesday!C775 + Tuesday!C776)</f>
        <v>#REF!</v>
      </c>
      <c r="L38" s="87" t="str">
        <f>SUM(Tuesday!C1481 + Tuesday!C1482)</f>
        <v>#REF!</v>
      </c>
      <c r="M38" s="88" t="s">
        <v>46</v>
      </c>
      <c r="N38" s="89"/>
      <c r="O38" s="90">
        <f>'IEX Coding Compiled'!Y1</f>
        <v>0</v>
      </c>
      <c r="P38" s="93"/>
      <c r="Q38" s="13"/>
    </row>
    <row r="39">
      <c r="A39" s="2"/>
      <c r="G39" s="92" t="s">
        <v>8</v>
      </c>
      <c r="H39" s="83" t="str">
        <f>(SUM(Wednesday!D234 + Wednesday!D778 + Wednesday!D1484))</f>
        <v>#REF!</v>
      </c>
      <c r="I39" s="84" t="str">
        <f>SUM(Wednesday!D1481 + Wednesday!D775 + Wednesday!D231)</f>
        <v>#REF!</v>
      </c>
      <c r="J39" s="85" t="str">
        <f>SUM(Wednesday!C231 + Wednesday!C232)</f>
        <v>#REF!</v>
      </c>
      <c r="K39" s="86" t="str">
        <f>SUM(Wednesday!C775 + Wednesday!C776)</f>
        <v>#REF!</v>
      </c>
      <c r="L39" s="87" t="str">
        <f>SUM(Wednesday!C1481 + Wednesday!C1482)</f>
        <v>#REF!</v>
      </c>
      <c r="M39" s="95" t="s">
        <v>47</v>
      </c>
      <c r="N39" s="96"/>
      <c r="O39" s="97">
        <f>'IEX Coding Compiled'!AS1</f>
        <v>0</v>
      </c>
      <c r="P39" s="89"/>
      <c r="Q39" s="13"/>
    </row>
    <row r="40">
      <c r="A40" s="2"/>
      <c r="G40" s="94" t="s">
        <v>9</v>
      </c>
      <c r="H40" s="83" t="str">
        <f>(SUM(Thursday!D234 + Thursday!D778 + Thursday!D1484))</f>
        <v>#REF!</v>
      </c>
      <c r="I40" s="84" t="str">
        <f>SUM(Thursday!D1481 + Thursday!D775 + Thursday!D231)</f>
        <v>#REF!</v>
      </c>
      <c r="J40" s="85" t="str">
        <f>SUM(Thursday!C231 + Thursday!C232)</f>
        <v>#REF!</v>
      </c>
      <c r="K40" s="86" t="str">
        <f>SUM(Thursday!C775 + Thursday!C776)</f>
        <v>#REF!</v>
      </c>
      <c r="L40" s="87" t="str">
        <f>SUM(Thursday!C1481 + Thursday!C1482)</f>
        <v>#REF!</v>
      </c>
      <c r="M40" s="98" t="s">
        <v>48</v>
      </c>
      <c r="N40" s="89"/>
      <c r="O40" s="99">
        <f>'IEX Coding Compiled'!AD1</f>
        <v>0</v>
      </c>
      <c r="P40" s="100">
        <f>Sum(O40,O41,O42,O43)</f>
        <v>0</v>
      </c>
      <c r="Q40" s="13"/>
    </row>
    <row r="41">
      <c r="A41" s="2"/>
      <c r="G41" s="92" t="s">
        <v>10</v>
      </c>
      <c r="H41" s="83" t="str">
        <f>(SUM(Friday!D234 + Friday!D778 + Friday!D1484))</f>
        <v>#REF!</v>
      </c>
      <c r="I41" s="84" t="str">
        <f>SUM(Friday!D1481 + Friday!D775 + Friday!D231)</f>
        <v>#REF!</v>
      </c>
      <c r="J41" s="85" t="str">
        <f>SUM(Friday!C231 + Friday!C232)</f>
        <v>#REF!</v>
      </c>
      <c r="K41" s="86" t="str">
        <f>SUM(Friday!C775 + Friday!C776)</f>
        <v>#REF!</v>
      </c>
      <c r="L41" s="87" t="str">
        <f>SUM(Friday!C1481 + Friday!C1482)</f>
        <v>#REF!</v>
      </c>
      <c r="M41" s="98" t="s">
        <v>49</v>
      </c>
      <c r="N41" s="89"/>
      <c r="O41" s="99">
        <f>'IEX Coding Compiled'!T1</f>
        <v>0</v>
      </c>
      <c r="P41" s="93"/>
      <c r="Q41" s="13"/>
    </row>
    <row r="42">
      <c r="A42" s="2"/>
      <c r="G42" s="101" t="s">
        <v>11</v>
      </c>
      <c r="H42" s="83" t="str">
        <f>(SUM(Saturday!D234 + Saturday!D778 + Saturday!D1484))</f>
        <v>#REF!</v>
      </c>
      <c r="I42" s="84" t="str">
        <f>SUM(Saturday!D1481 + Saturday!D775 + Saturday!D231)</f>
        <v>#REF!</v>
      </c>
      <c r="J42" s="85" t="str">
        <f>SUM(Saturday!C231 + Saturday!C232)</f>
        <v>#REF!</v>
      </c>
      <c r="K42" s="86" t="str">
        <f>SUM(Saturday!C775 + Saturday!C776)</f>
        <v>#REF!</v>
      </c>
      <c r="L42" s="87" t="str">
        <f>SUM(Saturday!C1481 + Saturday!C1482)</f>
        <v>#REF!</v>
      </c>
      <c r="M42" s="98" t="s">
        <v>50</v>
      </c>
      <c r="N42" s="89"/>
      <c r="O42" s="102">
        <f>'IEX Coding Compiled'!AN1</f>
        <v>0</v>
      </c>
      <c r="P42" s="93"/>
      <c r="Q42" s="13"/>
    </row>
    <row r="43">
      <c r="A43" s="2"/>
      <c r="G43" s="103" t="s">
        <v>27</v>
      </c>
      <c r="H43" s="104" t="str">
        <f t="shared" ref="H43:L43" si="2">SUM(H36:H42)</f>
        <v>#REF!</v>
      </c>
      <c r="I43" s="105" t="str">
        <f t="shared" si="2"/>
        <v>#REF!</v>
      </c>
      <c r="J43" s="106" t="str">
        <f t="shared" si="2"/>
        <v>#REF!</v>
      </c>
      <c r="K43" s="104" t="str">
        <f t="shared" si="2"/>
        <v>#REF!</v>
      </c>
      <c r="L43" s="107" t="str">
        <f t="shared" si="2"/>
        <v>#REF!</v>
      </c>
      <c r="M43" s="108" t="s">
        <v>51</v>
      </c>
      <c r="N43" s="93"/>
      <c r="O43" s="109">
        <f>'IEX Coding Compiled'!AI1</f>
        <v>0</v>
      </c>
      <c r="P43" s="32"/>
      <c r="Q43" s="13"/>
    </row>
    <row r="44">
      <c r="A44" s="2"/>
      <c r="B44" s="110" t="s">
        <v>52</v>
      </c>
      <c r="C44" s="38"/>
      <c r="D44" s="38"/>
      <c r="E44" s="38"/>
      <c r="F44" s="38"/>
      <c r="G44" s="39"/>
      <c r="H44" s="111" t="s">
        <v>53</v>
      </c>
      <c r="I44" s="38"/>
      <c r="J44" s="38"/>
      <c r="K44" s="38"/>
      <c r="L44" s="38"/>
      <c r="M44" s="39"/>
      <c r="N44" s="112" t="s">
        <v>54</v>
      </c>
      <c r="O44" s="36"/>
      <c r="P44" s="113">
        <f>Sum(P36,P40)</f>
        <v>0</v>
      </c>
      <c r="Q44" s="13"/>
    </row>
    <row r="45">
      <c r="A45" s="2"/>
      <c r="B45" s="31"/>
      <c r="C45" s="31"/>
      <c r="D45" s="31"/>
      <c r="E45" s="31"/>
      <c r="F45" s="31"/>
      <c r="G45" s="32"/>
      <c r="H45" s="114"/>
      <c r="I45" s="31"/>
      <c r="J45" s="31"/>
      <c r="K45" s="31"/>
      <c r="L45" s="31"/>
      <c r="M45" s="32"/>
      <c r="N45" s="115" t="s">
        <v>55</v>
      </c>
      <c r="O45" s="35"/>
      <c r="P45" s="36"/>
      <c r="Q45" s="13"/>
    </row>
    <row r="46">
      <c r="A46" s="2"/>
      <c r="B46" s="116" t="s">
        <v>56</v>
      </c>
      <c r="C46" s="117">
        <v>0.0</v>
      </c>
      <c r="D46" s="118" t="s">
        <v>57</v>
      </c>
      <c r="E46" s="117">
        <v>0.0</v>
      </c>
      <c r="F46" s="119" t="s">
        <v>58</v>
      </c>
      <c r="G46" s="120">
        <f t="shared" ref="G46:G48" si="3">(C46 - E46)</f>
        <v>0</v>
      </c>
      <c r="H46" s="121" t="s">
        <v>59</v>
      </c>
      <c r="I46" s="117">
        <v>0.0</v>
      </c>
      <c r="J46" s="121" t="s">
        <v>60</v>
      </c>
      <c r="K46" s="117">
        <v>0.0</v>
      </c>
      <c r="L46" s="122" t="s">
        <v>58</v>
      </c>
      <c r="M46" s="120">
        <f t="shared" ref="M46:M48" si="4">(I46 - K46)</f>
        <v>0</v>
      </c>
      <c r="N46" s="123" t="s">
        <v>61</v>
      </c>
      <c r="O46" s="80"/>
      <c r="P46" s="124">
        <f>'IEX Coding Compiled'!AX1</f>
        <v>0</v>
      </c>
      <c r="Q46" s="13"/>
    </row>
    <row r="47">
      <c r="A47" s="2"/>
      <c r="B47" s="125" t="s">
        <v>62</v>
      </c>
      <c r="C47" s="117">
        <v>0.0</v>
      </c>
      <c r="D47" s="126" t="s">
        <v>63</v>
      </c>
      <c r="E47" s="117">
        <v>0.0</v>
      </c>
      <c r="F47" s="127" t="s">
        <v>64</v>
      </c>
      <c r="G47" s="120">
        <f t="shared" si="3"/>
        <v>0</v>
      </c>
      <c r="H47" s="128" t="s">
        <v>65</v>
      </c>
      <c r="I47" s="117">
        <v>0.0</v>
      </c>
      <c r="J47" s="128" t="s">
        <v>66</v>
      </c>
      <c r="K47" s="117">
        <v>0.0</v>
      </c>
      <c r="L47" s="129" t="s">
        <v>64</v>
      </c>
      <c r="M47" s="120">
        <f t="shared" si="4"/>
        <v>0</v>
      </c>
      <c r="N47" s="130" t="s">
        <v>67</v>
      </c>
      <c r="O47" s="131"/>
      <c r="P47" s="132">
        <f>'IEX Coding Compiled'!BC1</f>
        <v>0</v>
      </c>
      <c r="Q47" s="13"/>
    </row>
    <row r="48">
      <c r="A48" s="2"/>
      <c r="B48" s="133" t="s">
        <v>68</v>
      </c>
      <c r="C48" s="134">
        <v>0.0</v>
      </c>
      <c r="D48" s="135" t="s">
        <v>69</v>
      </c>
      <c r="E48" s="134">
        <v>0.0</v>
      </c>
      <c r="F48" s="136" t="s">
        <v>70</v>
      </c>
      <c r="G48" s="137">
        <f t="shared" si="3"/>
        <v>0</v>
      </c>
      <c r="H48" s="138" t="s">
        <v>71</v>
      </c>
      <c r="I48" s="134">
        <v>0.0</v>
      </c>
      <c r="J48" s="138" t="s">
        <v>72</v>
      </c>
      <c r="K48" s="134">
        <v>0.0</v>
      </c>
      <c r="L48" s="139" t="s">
        <v>73</v>
      </c>
      <c r="M48" s="140">
        <f t="shared" si="4"/>
        <v>0</v>
      </c>
      <c r="N48" s="141" t="s">
        <v>74</v>
      </c>
      <c r="O48" s="142"/>
      <c r="P48" s="143">
        <f>'IEX Coding Compiled'!BH1</f>
        <v>0</v>
      </c>
      <c r="Q48" s="13"/>
    </row>
    <row r="49">
      <c r="A49" s="2"/>
      <c r="B49" s="67" t="s">
        <v>75</v>
      </c>
      <c r="C49" s="35"/>
      <c r="D49" s="35"/>
      <c r="E49" s="35"/>
      <c r="F49" s="36"/>
      <c r="G49" s="68" t="s">
        <v>76</v>
      </c>
      <c r="H49" s="35"/>
      <c r="I49" s="35"/>
      <c r="J49" s="35"/>
      <c r="K49" s="35"/>
      <c r="L49" s="35"/>
      <c r="M49" s="36"/>
      <c r="N49" s="67"/>
      <c r="O49" s="67"/>
      <c r="P49" s="67"/>
      <c r="Q49" s="13"/>
    </row>
    <row r="50">
      <c r="A50" s="2"/>
      <c r="B50" s="144"/>
      <c r="C50" s="144"/>
      <c r="D50" s="144"/>
      <c r="E50" s="144"/>
      <c r="F50" s="144"/>
      <c r="G50" s="70" t="s">
        <v>35</v>
      </c>
      <c r="H50" s="70" t="s">
        <v>56</v>
      </c>
      <c r="I50" s="70" t="s">
        <v>77</v>
      </c>
      <c r="J50" s="70" t="s">
        <v>78</v>
      </c>
      <c r="K50" s="70" t="s">
        <v>59</v>
      </c>
      <c r="L50" s="70" t="s">
        <v>65</v>
      </c>
      <c r="M50" s="70" t="s">
        <v>78</v>
      </c>
      <c r="N50" s="70"/>
      <c r="O50" s="144"/>
      <c r="P50" s="144"/>
      <c r="Q50" s="145"/>
      <c r="R50" s="146"/>
      <c r="S50" s="146"/>
      <c r="T50" s="146"/>
      <c r="U50" s="146"/>
      <c r="V50" s="146"/>
    </row>
    <row r="51">
      <c r="A51" s="2"/>
      <c r="B51" s="144"/>
      <c r="C51" s="144"/>
      <c r="D51" s="144"/>
      <c r="E51" s="144"/>
      <c r="F51" s="144"/>
      <c r="G51" s="76"/>
      <c r="H51" s="76"/>
      <c r="I51" s="76"/>
      <c r="J51" s="76"/>
      <c r="K51" s="76"/>
      <c r="L51" s="76"/>
      <c r="M51" s="76"/>
      <c r="N51" s="76"/>
      <c r="P51" s="144"/>
      <c r="Q51" s="145"/>
      <c r="R51" s="146"/>
      <c r="S51" s="146"/>
      <c r="T51" s="146"/>
      <c r="U51" s="146"/>
      <c r="V51" s="146"/>
    </row>
    <row r="52">
      <c r="A52" s="2"/>
      <c r="B52" s="144"/>
      <c r="C52" s="144"/>
      <c r="D52" s="144"/>
      <c r="E52" s="144"/>
      <c r="F52" s="144"/>
      <c r="G52" s="147" t="s">
        <v>5</v>
      </c>
      <c r="H52" s="148" t="str">
        <f>Sunday!P6</f>
        <v/>
      </c>
      <c r="I52" s="149" t="str">
        <f>Sunday!P7</f>
        <v/>
      </c>
      <c r="J52" s="150" t="str">
        <f t="shared" ref="J52:J58" si="5">((H52-I52)/I52)</f>
        <v>#DIV/0!</v>
      </c>
      <c r="K52" s="151" t="str">
        <f>Sunday!P10</f>
        <v/>
      </c>
      <c r="L52" s="151" t="str">
        <f>Sunday!P11</f>
        <v/>
      </c>
      <c r="M52" s="152" t="str">
        <f t="shared" ref="M52:M58" si="6">((K52-L52)/L52)</f>
        <v>#DIV/0!</v>
      </c>
      <c r="N52" s="144"/>
      <c r="O52" s="144"/>
      <c r="P52" s="144"/>
      <c r="Q52" s="145"/>
      <c r="R52" s="146"/>
      <c r="S52" s="146"/>
      <c r="T52" s="146"/>
      <c r="U52" s="146"/>
      <c r="V52" s="146"/>
    </row>
    <row r="53">
      <c r="A53" s="2"/>
      <c r="B53" s="144"/>
      <c r="C53" s="144"/>
      <c r="D53" s="144"/>
      <c r="E53" s="144"/>
      <c r="F53" s="144"/>
      <c r="G53" s="153" t="s">
        <v>6</v>
      </c>
      <c r="H53" s="154" t="str">
        <f>Monday!P6</f>
        <v>#REF!</v>
      </c>
      <c r="I53" s="155" t="str">
        <f>Monday!P7</f>
        <v>#REF!</v>
      </c>
      <c r="J53" s="150" t="str">
        <f t="shared" si="5"/>
        <v>#REF!</v>
      </c>
      <c r="K53" s="155" t="str">
        <f>Monday!P10</f>
        <v>#REF!</v>
      </c>
      <c r="L53" s="155" t="str">
        <f>Monday!P11</f>
        <v>#REF!</v>
      </c>
      <c r="M53" s="152" t="str">
        <f t="shared" si="6"/>
        <v>#REF!</v>
      </c>
      <c r="N53" s="144"/>
      <c r="O53" s="144"/>
      <c r="P53" s="144"/>
      <c r="Q53" s="145"/>
      <c r="R53" s="146"/>
      <c r="S53" s="146"/>
      <c r="T53" s="146"/>
      <c r="U53" s="146"/>
      <c r="V53" s="146"/>
    </row>
    <row r="54">
      <c r="A54" s="2"/>
      <c r="B54" s="144"/>
      <c r="C54" s="144"/>
      <c r="D54" s="144"/>
      <c r="E54" s="144"/>
      <c r="F54" s="144"/>
      <c r="G54" s="156" t="s">
        <v>7</v>
      </c>
      <c r="H54" s="154" t="str">
        <f>Tuesday!P6</f>
        <v>#REF!</v>
      </c>
      <c r="I54" s="155" t="str">
        <f>Tuesday!P7</f>
        <v>#REF!</v>
      </c>
      <c r="J54" s="150" t="str">
        <f t="shared" si="5"/>
        <v>#REF!</v>
      </c>
      <c r="K54" s="155" t="str">
        <f>Tuesday!P10</f>
        <v>#REF!</v>
      </c>
      <c r="L54" s="155" t="str">
        <f>Tuesday!P11</f>
        <v>#REF!</v>
      </c>
      <c r="M54" s="152" t="str">
        <f t="shared" si="6"/>
        <v>#REF!</v>
      </c>
      <c r="N54" s="144"/>
      <c r="O54" s="144"/>
      <c r="P54" s="144"/>
      <c r="Q54" s="145"/>
      <c r="R54" s="146"/>
      <c r="S54" s="146"/>
      <c r="T54" s="146"/>
      <c r="U54" s="146"/>
      <c r="V54" s="146"/>
    </row>
    <row r="55">
      <c r="A55" s="2"/>
      <c r="B55" s="144"/>
      <c r="C55" s="144"/>
      <c r="D55" s="144"/>
      <c r="E55" s="144"/>
      <c r="F55" s="144"/>
      <c r="G55" s="153" t="s">
        <v>8</v>
      </c>
      <c r="H55" s="154" t="str">
        <f>Wednesday!P6</f>
        <v>#REF!</v>
      </c>
      <c r="I55" s="155" t="str">
        <f>Wednesday!P7</f>
        <v>#REF!</v>
      </c>
      <c r="J55" s="150" t="str">
        <f t="shared" si="5"/>
        <v>#REF!</v>
      </c>
      <c r="K55" s="155" t="str">
        <f>Wednesday!P10</f>
        <v>#REF!</v>
      </c>
      <c r="L55" s="155" t="str">
        <f>Wednesday!P11</f>
        <v>#REF!</v>
      </c>
      <c r="M55" s="152" t="str">
        <f t="shared" si="6"/>
        <v>#REF!</v>
      </c>
      <c r="N55" s="144"/>
      <c r="O55" s="144"/>
      <c r="P55" s="144"/>
      <c r="Q55" s="145"/>
      <c r="R55" s="146"/>
      <c r="S55" s="146"/>
      <c r="T55" s="146"/>
      <c r="U55" s="146"/>
      <c r="V55" s="146"/>
    </row>
    <row r="56">
      <c r="A56" s="2"/>
      <c r="B56" s="144"/>
      <c r="C56" s="144"/>
      <c r="D56" s="144"/>
      <c r="E56" s="144"/>
      <c r="F56" s="144"/>
      <c r="G56" s="156" t="s">
        <v>9</v>
      </c>
      <c r="H56" s="154" t="str">
        <f>Thursday!P6</f>
        <v>#REF!</v>
      </c>
      <c r="I56" s="155" t="str">
        <f>Thursday!P7</f>
        <v>#REF!</v>
      </c>
      <c r="J56" s="150" t="str">
        <f t="shared" si="5"/>
        <v>#REF!</v>
      </c>
      <c r="K56" s="155" t="str">
        <f>Thursday!P10</f>
        <v>#REF!</v>
      </c>
      <c r="L56" s="155" t="str">
        <f>Thursday!P11</f>
        <v>#REF!</v>
      </c>
      <c r="M56" s="152" t="str">
        <f t="shared" si="6"/>
        <v>#REF!</v>
      </c>
      <c r="N56" s="144"/>
      <c r="O56" s="144"/>
      <c r="P56" s="144"/>
      <c r="Q56" s="145"/>
      <c r="R56" s="146"/>
      <c r="S56" s="146"/>
      <c r="T56" s="146"/>
      <c r="U56" s="146"/>
      <c r="V56" s="146"/>
    </row>
    <row r="57">
      <c r="A57" s="2"/>
      <c r="B57" s="144"/>
      <c r="C57" s="144"/>
      <c r="D57" s="144"/>
      <c r="E57" s="144"/>
      <c r="F57" s="144"/>
      <c r="G57" s="153" t="s">
        <v>10</v>
      </c>
      <c r="H57" s="154" t="str">
        <f>Friday!P6</f>
        <v>#REF!</v>
      </c>
      <c r="I57" s="155" t="str">
        <f>Friday!P7</f>
        <v>#REF!</v>
      </c>
      <c r="J57" s="150" t="str">
        <f t="shared" si="5"/>
        <v>#REF!</v>
      </c>
      <c r="K57" s="155" t="str">
        <f>Friday!P10</f>
        <v>#REF!</v>
      </c>
      <c r="L57" s="155" t="str">
        <f>Friday!P11</f>
        <v>#REF!</v>
      </c>
      <c r="M57" s="152" t="str">
        <f t="shared" si="6"/>
        <v>#REF!</v>
      </c>
      <c r="N57" s="144"/>
      <c r="O57" s="144"/>
      <c r="P57" s="144"/>
      <c r="Q57" s="145"/>
      <c r="R57" s="146"/>
      <c r="S57" s="146"/>
      <c r="T57" s="146"/>
      <c r="U57" s="146"/>
      <c r="V57" s="146"/>
    </row>
    <row r="58">
      <c r="A58" s="2"/>
      <c r="B58" s="144"/>
      <c r="C58" s="144"/>
      <c r="D58" s="144"/>
      <c r="E58" s="144"/>
      <c r="F58" s="144"/>
      <c r="G58" s="157" t="s">
        <v>11</v>
      </c>
      <c r="H58" s="154" t="str">
        <f>Saturday!P6</f>
        <v>#REF!</v>
      </c>
      <c r="I58" s="155" t="str">
        <f>Saturday!P7</f>
        <v>#REF!</v>
      </c>
      <c r="J58" s="150" t="str">
        <f t="shared" si="5"/>
        <v>#REF!</v>
      </c>
      <c r="K58" s="155" t="str">
        <f>Saturday!P10</f>
        <v>#REF!</v>
      </c>
      <c r="L58" s="155" t="str">
        <f>Saturday!P11</f>
        <v>#REF!</v>
      </c>
      <c r="M58" s="152" t="str">
        <f t="shared" si="6"/>
        <v>#REF!</v>
      </c>
      <c r="N58" s="144"/>
      <c r="O58" s="144"/>
      <c r="P58" s="144"/>
      <c r="Q58" s="145"/>
      <c r="R58" s="146"/>
      <c r="S58" s="146"/>
      <c r="T58" s="146"/>
      <c r="U58" s="146"/>
      <c r="V58" s="146"/>
    </row>
    <row r="59">
      <c r="A59" s="2"/>
      <c r="B59" s="144"/>
      <c r="C59" s="144"/>
      <c r="D59" s="144"/>
      <c r="E59" s="144"/>
      <c r="F59" s="144"/>
      <c r="G59" s="158" t="s">
        <v>79</v>
      </c>
      <c r="H59" s="159" t="str">
        <f t="shared" ref="H59:M59" si="7">average(H52:H58)</f>
        <v>#REF!</v>
      </c>
      <c r="I59" s="159" t="str">
        <f t="shared" si="7"/>
        <v>#REF!</v>
      </c>
      <c r="J59" s="159" t="str">
        <f t="shared" si="7"/>
        <v>#DIV/0!</v>
      </c>
      <c r="K59" s="159" t="str">
        <f t="shared" si="7"/>
        <v>#REF!</v>
      </c>
      <c r="L59" s="159" t="str">
        <f t="shared" si="7"/>
        <v>#REF!</v>
      </c>
      <c r="M59" s="159" t="str">
        <f t="shared" si="7"/>
        <v>#DIV/0!</v>
      </c>
      <c r="N59" s="144"/>
      <c r="O59" s="144"/>
      <c r="P59" s="144"/>
      <c r="Q59" s="145"/>
      <c r="R59" s="146"/>
      <c r="S59" s="146"/>
      <c r="T59" s="146"/>
      <c r="U59" s="146"/>
      <c r="V59" s="146"/>
    </row>
    <row r="60">
      <c r="A60" s="2"/>
      <c r="B60" s="67" t="s">
        <v>80</v>
      </c>
      <c r="C60" s="35"/>
      <c r="D60" s="35"/>
      <c r="E60" s="35"/>
      <c r="F60" s="35"/>
      <c r="G60" s="35"/>
      <c r="H60" s="35"/>
      <c r="I60" s="35"/>
      <c r="J60" s="35"/>
      <c r="K60" s="35"/>
      <c r="L60" s="35"/>
      <c r="M60" s="35"/>
      <c r="N60" s="35"/>
      <c r="O60" s="35"/>
      <c r="P60" s="36"/>
      <c r="Q60" s="145"/>
      <c r="R60" s="146"/>
      <c r="S60" s="146"/>
      <c r="T60" s="146"/>
      <c r="U60" s="146"/>
      <c r="V60" s="146"/>
    </row>
    <row r="61">
      <c r="A61" s="2"/>
      <c r="B61" s="144"/>
      <c r="C61" s="144"/>
      <c r="D61" s="144"/>
      <c r="E61" s="144"/>
      <c r="F61" s="160"/>
      <c r="G61" s="161"/>
      <c r="H61" s="161"/>
      <c r="I61" s="161"/>
      <c r="J61" s="161"/>
      <c r="K61" s="162"/>
      <c r="L61" s="161"/>
      <c r="M61" s="161"/>
      <c r="N61" s="161"/>
      <c r="O61" s="161"/>
      <c r="P61" s="161"/>
      <c r="Q61" s="145"/>
      <c r="R61" s="146"/>
      <c r="S61" s="146"/>
      <c r="T61" s="146"/>
      <c r="U61" s="146"/>
      <c r="V61" s="146"/>
    </row>
    <row r="62">
      <c r="A62" s="2"/>
      <c r="B62" s="144"/>
      <c r="C62" s="144"/>
      <c r="D62" s="144"/>
      <c r="E62" s="144"/>
      <c r="F62" s="160"/>
      <c r="G62" s="144"/>
      <c r="H62" s="144"/>
      <c r="I62" s="144"/>
      <c r="J62" s="144"/>
      <c r="K62" s="160"/>
      <c r="L62" s="144"/>
      <c r="M62" s="144"/>
      <c r="N62" s="144"/>
      <c r="O62" s="144"/>
      <c r="P62" s="144"/>
      <c r="Q62" s="145"/>
      <c r="R62" s="146"/>
      <c r="S62" s="146"/>
      <c r="T62" s="146"/>
      <c r="U62" s="146"/>
      <c r="V62" s="146"/>
    </row>
    <row r="63">
      <c r="A63" s="2"/>
      <c r="B63" s="144"/>
      <c r="C63" s="144"/>
      <c r="D63" s="144"/>
      <c r="E63" s="144"/>
      <c r="F63" s="160"/>
      <c r="G63" s="144"/>
      <c r="H63" s="144"/>
      <c r="I63" s="144"/>
      <c r="J63" s="144"/>
      <c r="K63" s="160"/>
      <c r="L63" s="144"/>
      <c r="M63" s="144"/>
      <c r="N63" s="144"/>
      <c r="O63" s="144"/>
      <c r="P63" s="144"/>
      <c r="Q63" s="145"/>
      <c r="R63" s="146"/>
      <c r="S63" s="146"/>
      <c r="T63" s="146"/>
      <c r="U63" s="146"/>
      <c r="V63" s="146"/>
    </row>
    <row r="64">
      <c r="A64" s="2"/>
      <c r="B64" s="144"/>
      <c r="C64" s="144"/>
      <c r="D64" s="144"/>
      <c r="E64" s="144"/>
      <c r="F64" s="160"/>
      <c r="G64" s="144"/>
      <c r="H64" s="144"/>
      <c r="I64" s="144"/>
      <c r="J64" s="144"/>
      <c r="K64" s="160"/>
      <c r="L64" s="144"/>
      <c r="M64" s="144"/>
      <c r="N64" s="144"/>
      <c r="O64" s="144"/>
      <c r="P64" s="144"/>
      <c r="Q64" s="145"/>
      <c r="R64" s="146"/>
      <c r="S64" s="146"/>
      <c r="T64" s="146"/>
      <c r="U64" s="146"/>
      <c r="V64" s="146"/>
    </row>
    <row r="65">
      <c r="A65" s="2"/>
      <c r="B65" s="144"/>
      <c r="C65" s="144"/>
      <c r="D65" s="144"/>
      <c r="E65" s="144"/>
      <c r="F65" s="160"/>
      <c r="G65" s="144"/>
      <c r="H65" s="144"/>
      <c r="I65" s="144"/>
      <c r="J65" s="144"/>
      <c r="K65" s="160"/>
      <c r="L65" s="144"/>
      <c r="M65" s="144"/>
      <c r="N65" s="144"/>
      <c r="O65" s="144"/>
      <c r="P65" s="144"/>
      <c r="Q65" s="145"/>
      <c r="R65" s="146"/>
      <c r="S65" s="146"/>
      <c r="T65" s="146"/>
      <c r="U65" s="146"/>
      <c r="V65" s="146"/>
    </row>
    <row r="66">
      <c r="A66" s="2"/>
      <c r="B66" s="144"/>
      <c r="C66" s="144"/>
      <c r="D66" s="144"/>
      <c r="E66" s="144"/>
      <c r="F66" s="160"/>
      <c r="G66" s="144"/>
      <c r="H66" s="144"/>
      <c r="I66" s="144"/>
      <c r="J66" s="144"/>
      <c r="K66" s="160"/>
      <c r="L66" s="144"/>
      <c r="M66" s="144"/>
      <c r="N66" s="144"/>
      <c r="O66" s="144"/>
      <c r="P66" s="144"/>
      <c r="Q66" s="145"/>
      <c r="R66" s="146"/>
      <c r="S66" s="146"/>
      <c r="T66" s="146"/>
      <c r="U66" s="146"/>
      <c r="V66" s="146"/>
    </row>
    <row r="67">
      <c r="A67" s="2"/>
      <c r="B67" s="144"/>
      <c r="C67" s="144"/>
      <c r="D67" s="144"/>
      <c r="E67" s="144"/>
      <c r="F67" s="160"/>
      <c r="G67" s="144"/>
      <c r="H67" s="144"/>
      <c r="I67" s="144"/>
      <c r="J67" s="144"/>
      <c r="K67" s="160"/>
      <c r="L67" s="144"/>
      <c r="M67" s="144"/>
      <c r="N67" s="144"/>
      <c r="O67" s="144"/>
      <c r="P67" s="144"/>
      <c r="Q67" s="145"/>
      <c r="R67" s="146"/>
      <c r="S67" s="146"/>
      <c r="T67" s="146"/>
      <c r="U67" s="146"/>
      <c r="V67" s="146"/>
    </row>
    <row r="68">
      <c r="A68" s="2"/>
      <c r="B68" s="144"/>
      <c r="C68" s="144"/>
      <c r="D68" s="144"/>
      <c r="E68" s="144"/>
      <c r="F68" s="160"/>
      <c r="G68" s="144"/>
      <c r="H68" s="144"/>
      <c r="I68" s="144"/>
      <c r="J68" s="144"/>
      <c r="K68" s="160"/>
      <c r="L68" s="144"/>
      <c r="M68" s="144"/>
      <c r="N68" s="144"/>
      <c r="O68" s="144"/>
      <c r="P68" s="144"/>
      <c r="Q68" s="145"/>
      <c r="R68" s="146"/>
      <c r="S68" s="146"/>
      <c r="T68" s="146"/>
      <c r="U68" s="146"/>
      <c r="V68" s="146"/>
    </row>
    <row r="69">
      <c r="A69" s="2"/>
      <c r="B69" s="144"/>
      <c r="C69" s="144"/>
      <c r="D69" s="144"/>
      <c r="E69" s="144"/>
      <c r="F69" s="160"/>
      <c r="G69" s="144"/>
      <c r="H69" s="144"/>
      <c r="I69" s="144"/>
      <c r="J69" s="144"/>
      <c r="K69" s="160"/>
      <c r="L69" s="144"/>
      <c r="M69" s="144"/>
      <c r="N69" s="144"/>
      <c r="O69" s="144"/>
      <c r="P69" s="144"/>
      <c r="Q69" s="145"/>
      <c r="R69" s="146"/>
      <c r="S69" s="146"/>
      <c r="T69" s="146"/>
      <c r="U69" s="146"/>
      <c r="V69" s="146"/>
    </row>
    <row r="70">
      <c r="A70" s="2"/>
      <c r="B70" s="144"/>
      <c r="C70" s="144"/>
      <c r="D70" s="144"/>
      <c r="E70" s="144"/>
      <c r="F70" s="160"/>
      <c r="G70" s="144"/>
      <c r="H70" s="144"/>
      <c r="I70" s="144"/>
      <c r="J70" s="144"/>
      <c r="K70" s="160"/>
      <c r="L70" s="144"/>
      <c r="M70" s="144"/>
      <c r="N70" s="144"/>
      <c r="O70" s="144"/>
      <c r="P70" s="144"/>
      <c r="Q70" s="145"/>
      <c r="R70" s="146"/>
      <c r="S70" s="146"/>
      <c r="T70" s="146"/>
      <c r="U70" s="146"/>
      <c r="V70" s="146"/>
    </row>
    <row r="71">
      <c r="A71" s="2"/>
      <c r="B71" s="144"/>
      <c r="C71" s="144"/>
      <c r="D71" s="144"/>
      <c r="E71" s="144"/>
      <c r="F71" s="160"/>
      <c r="G71" s="144"/>
      <c r="H71" s="144"/>
      <c r="I71" s="144"/>
      <c r="J71" s="144"/>
      <c r="K71" s="160"/>
      <c r="L71" s="144"/>
      <c r="M71" s="144"/>
      <c r="N71" s="144"/>
      <c r="O71" s="144"/>
      <c r="P71" s="144"/>
      <c r="Q71" s="145"/>
      <c r="R71" s="146"/>
      <c r="S71" s="146"/>
      <c r="T71" s="146"/>
      <c r="U71" s="146"/>
      <c r="V71" s="146"/>
    </row>
    <row r="72">
      <c r="A72" s="2"/>
      <c r="B72" s="144"/>
      <c r="C72" s="144"/>
      <c r="D72" s="144"/>
      <c r="E72" s="144"/>
      <c r="F72" s="160"/>
      <c r="G72" s="144"/>
      <c r="H72" s="144"/>
      <c r="I72" s="144"/>
      <c r="J72" s="144"/>
      <c r="K72" s="160"/>
      <c r="L72" s="144"/>
      <c r="M72" s="144"/>
      <c r="N72" s="144"/>
      <c r="O72" s="144"/>
      <c r="P72" s="144"/>
      <c r="Q72" s="145"/>
      <c r="R72" s="146"/>
      <c r="S72" s="146"/>
      <c r="T72" s="146"/>
      <c r="U72" s="146"/>
      <c r="V72" s="146"/>
    </row>
    <row r="73">
      <c r="A73" s="2"/>
      <c r="B73" s="67" t="s">
        <v>81</v>
      </c>
      <c r="C73" s="35"/>
      <c r="D73" s="35"/>
      <c r="E73" s="35"/>
      <c r="F73" s="35"/>
      <c r="G73" s="35"/>
      <c r="H73" s="35"/>
      <c r="I73" s="35"/>
      <c r="J73" s="35"/>
      <c r="K73" s="35"/>
      <c r="L73" s="35"/>
      <c r="M73" s="35"/>
      <c r="N73" s="35"/>
      <c r="O73" s="35"/>
      <c r="P73" s="36"/>
      <c r="Q73" s="145"/>
      <c r="R73" s="146"/>
      <c r="S73" s="146"/>
      <c r="T73" s="146"/>
      <c r="U73" s="146"/>
      <c r="V73" s="146"/>
    </row>
    <row r="74">
      <c r="A74" s="2"/>
      <c r="B74" s="144"/>
      <c r="C74" s="144"/>
      <c r="D74" s="144"/>
      <c r="E74" s="144"/>
      <c r="F74" s="160"/>
      <c r="G74" s="144"/>
      <c r="H74" s="144"/>
      <c r="I74" s="144"/>
      <c r="J74" s="144"/>
      <c r="K74" s="160"/>
      <c r="L74" s="144"/>
      <c r="M74" s="144"/>
      <c r="N74" s="144"/>
      <c r="O74" s="144"/>
      <c r="P74" s="144"/>
      <c r="Q74" s="145"/>
      <c r="R74" s="146"/>
      <c r="S74" s="146"/>
      <c r="T74" s="146"/>
      <c r="U74" s="146"/>
      <c r="V74" s="146"/>
    </row>
    <row r="75">
      <c r="A75" s="2"/>
      <c r="B75" s="144"/>
      <c r="C75" s="144"/>
      <c r="D75" s="144"/>
      <c r="E75" s="144"/>
      <c r="F75" s="160"/>
      <c r="G75" s="144"/>
      <c r="H75" s="144"/>
      <c r="I75" s="144"/>
      <c r="J75" s="144"/>
      <c r="K75" s="160"/>
      <c r="L75" s="144"/>
      <c r="M75" s="144"/>
      <c r="N75" s="144"/>
      <c r="O75" s="144"/>
      <c r="P75" s="144"/>
      <c r="Q75" s="145"/>
      <c r="R75" s="146"/>
      <c r="S75" s="146"/>
      <c r="T75" s="146"/>
      <c r="U75" s="146"/>
      <c r="V75" s="146"/>
    </row>
    <row r="76">
      <c r="A76" s="2"/>
      <c r="B76" s="144"/>
      <c r="C76" s="144"/>
      <c r="D76" s="144"/>
      <c r="E76" s="144"/>
      <c r="F76" s="160"/>
      <c r="G76" s="144"/>
      <c r="H76" s="144"/>
      <c r="I76" s="144"/>
      <c r="J76" s="144"/>
      <c r="K76" s="160"/>
      <c r="L76" s="144"/>
      <c r="M76" s="144"/>
      <c r="N76" s="144"/>
      <c r="O76" s="144"/>
      <c r="P76" s="144"/>
      <c r="Q76" s="145"/>
      <c r="R76" s="146"/>
      <c r="S76" s="146"/>
      <c r="T76" s="146"/>
      <c r="U76" s="146"/>
      <c r="V76" s="146"/>
    </row>
    <row r="77">
      <c r="A77" s="2"/>
      <c r="B77" s="144"/>
      <c r="C77" s="144"/>
      <c r="D77" s="144"/>
      <c r="E77" s="144"/>
      <c r="F77" s="160"/>
      <c r="G77" s="144"/>
      <c r="H77" s="144"/>
      <c r="I77" s="144"/>
      <c r="J77" s="144"/>
      <c r="K77" s="160"/>
      <c r="L77" s="144"/>
      <c r="M77" s="144"/>
      <c r="N77" s="144"/>
      <c r="O77" s="144"/>
      <c r="P77" s="144"/>
      <c r="Q77" s="145"/>
      <c r="R77" s="146"/>
      <c r="S77" s="146"/>
      <c r="T77" s="146"/>
      <c r="U77" s="146"/>
      <c r="V77" s="146"/>
    </row>
    <row r="78">
      <c r="A78" s="2"/>
      <c r="B78" s="144"/>
      <c r="C78" s="144"/>
      <c r="D78" s="144"/>
      <c r="E78" s="144"/>
      <c r="F78" s="160"/>
      <c r="G78" s="144"/>
      <c r="H78" s="144"/>
      <c r="I78" s="144"/>
      <c r="J78" s="144"/>
      <c r="K78" s="160"/>
      <c r="L78" s="144"/>
      <c r="M78" s="144"/>
      <c r="N78" s="144"/>
      <c r="O78" s="144"/>
      <c r="P78" s="144"/>
      <c r="Q78" s="145"/>
      <c r="R78" s="146"/>
      <c r="S78" s="146"/>
      <c r="T78" s="146"/>
      <c r="U78" s="146"/>
      <c r="V78" s="146"/>
    </row>
    <row r="79">
      <c r="A79" s="2"/>
      <c r="B79" s="144"/>
      <c r="C79" s="144"/>
      <c r="D79" s="144"/>
      <c r="E79" s="144"/>
      <c r="F79" s="160"/>
      <c r="G79" s="144"/>
      <c r="H79" s="144"/>
      <c r="I79" s="144"/>
      <c r="J79" s="144"/>
      <c r="K79" s="160"/>
      <c r="L79" s="144"/>
      <c r="M79" s="144"/>
      <c r="N79" s="144"/>
      <c r="O79" s="144"/>
      <c r="P79" s="144"/>
      <c r="Q79" s="145"/>
      <c r="R79" s="146"/>
      <c r="S79" s="146"/>
      <c r="T79" s="146"/>
      <c r="U79" s="146"/>
      <c r="V79" s="146"/>
    </row>
    <row r="80">
      <c r="A80" s="2"/>
      <c r="B80" s="144"/>
      <c r="C80" s="144"/>
      <c r="D80" s="144"/>
      <c r="E80" s="144"/>
      <c r="F80" s="160"/>
      <c r="G80" s="144"/>
      <c r="H80" s="144"/>
      <c r="I80" s="144"/>
      <c r="J80" s="144"/>
      <c r="K80" s="160"/>
      <c r="L80" s="144"/>
      <c r="M80" s="144"/>
      <c r="N80" s="144"/>
      <c r="O80" s="144"/>
      <c r="P80" s="144"/>
      <c r="Q80" s="145"/>
      <c r="R80" s="146"/>
      <c r="S80" s="146"/>
      <c r="T80" s="146"/>
      <c r="U80" s="146"/>
      <c r="V80" s="146"/>
    </row>
    <row r="81">
      <c r="A81" s="2"/>
      <c r="B81" s="144"/>
      <c r="C81" s="144"/>
      <c r="D81" s="144"/>
      <c r="E81" s="144"/>
      <c r="F81" s="160"/>
      <c r="G81" s="144"/>
      <c r="H81" s="144"/>
      <c r="I81" s="144"/>
      <c r="J81" s="144"/>
      <c r="K81" s="160"/>
      <c r="L81" s="144"/>
      <c r="M81" s="144"/>
      <c r="N81" s="144"/>
      <c r="O81" s="144"/>
      <c r="P81" s="144"/>
      <c r="Q81" s="145"/>
      <c r="R81" s="146"/>
      <c r="S81" s="146"/>
      <c r="T81" s="146"/>
      <c r="U81" s="146"/>
      <c r="V81" s="146"/>
    </row>
    <row r="82">
      <c r="A82" s="2"/>
      <c r="B82" s="144"/>
      <c r="C82" s="144"/>
      <c r="D82" s="144"/>
      <c r="E82" s="144"/>
      <c r="F82" s="160"/>
      <c r="G82" s="144"/>
      <c r="H82" s="144"/>
      <c r="I82" s="144"/>
      <c r="J82" s="144"/>
      <c r="K82" s="160"/>
      <c r="L82" s="144"/>
      <c r="M82" s="144"/>
      <c r="N82" s="144"/>
      <c r="O82" s="144"/>
      <c r="P82" s="144"/>
      <c r="Q82" s="145"/>
      <c r="R82" s="146"/>
      <c r="S82" s="146"/>
      <c r="T82" s="146"/>
      <c r="U82" s="146"/>
      <c r="V82" s="146"/>
    </row>
    <row r="83">
      <c r="A83" s="2"/>
      <c r="B83" s="144"/>
      <c r="C83" s="144"/>
      <c r="D83" s="144"/>
      <c r="E83" s="144"/>
      <c r="F83" s="160"/>
      <c r="G83" s="144"/>
      <c r="H83" s="144"/>
      <c r="I83" s="144"/>
      <c r="J83" s="144"/>
      <c r="K83" s="160"/>
      <c r="L83" s="144"/>
      <c r="M83" s="144"/>
      <c r="N83" s="144"/>
      <c r="O83" s="144"/>
      <c r="P83" s="144"/>
      <c r="Q83" s="145"/>
      <c r="R83" s="146"/>
      <c r="S83" s="146"/>
      <c r="T83" s="146"/>
      <c r="U83" s="146"/>
      <c r="V83" s="146"/>
    </row>
    <row r="84">
      <c r="A84" s="2"/>
      <c r="B84" s="144"/>
      <c r="C84" s="144"/>
      <c r="D84" s="144"/>
      <c r="E84" s="144"/>
      <c r="F84" s="160"/>
      <c r="G84" s="144"/>
      <c r="H84" s="144"/>
      <c r="I84" s="144"/>
      <c r="J84" s="144"/>
      <c r="K84" s="160"/>
      <c r="L84" s="144"/>
      <c r="M84" s="144"/>
      <c r="N84" s="144"/>
      <c r="O84" s="144"/>
      <c r="P84" s="144"/>
      <c r="Q84" s="145"/>
      <c r="R84" s="146"/>
      <c r="S84" s="146"/>
      <c r="T84" s="146"/>
      <c r="U84" s="146"/>
      <c r="V84" s="146"/>
    </row>
    <row r="85">
      <c r="A85" s="2"/>
      <c r="B85" s="144"/>
      <c r="C85" s="144"/>
      <c r="D85" s="144"/>
      <c r="E85" s="144"/>
      <c r="F85" s="160"/>
      <c r="G85" s="144"/>
      <c r="H85" s="144"/>
      <c r="I85" s="144"/>
      <c r="J85" s="144"/>
      <c r="K85" s="160"/>
      <c r="L85" s="144"/>
      <c r="M85" s="144"/>
      <c r="N85" s="144"/>
      <c r="O85" s="144"/>
      <c r="P85" s="144"/>
      <c r="Q85" s="145"/>
      <c r="R85" s="146"/>
      <c r="S85" s="146"/>
      <c r="T85" s="146"/>
      <c r="U85" s="146"/>
      <c r="V85" s="146"/>
    </row>
    <row r="86">
      <c r="A86" s="163"/>
      <c r="B86" s="164"/>
      <c r="C86" s="164"/>
      <c r="D86" s="164"/>
      <c r="E86" s="164"/>
      <c r="F86" s="165"/>
      <c r="G86" s="164"/>
      <c r="H86" s="164"/>
      <c r="I86" s="164"/>
      <c r="J86" s="164"/>
      <c r="K86" s="165"/>
      <c r="L86" s="164"/>
      <c r="M86" s="164"/>
      <c r="N86" s="164"/>
      <c r="O86" s="164"/>
      <c r="P86" s="164"/>
      <c r="Q86" s="166"/>
      <c r="R86" s="167"/>
      <c r="S86" s="167"/>
      <c r="T86" s="167"/>
      <c r="U86" s="167"/>
      <c r="V86" s="167"/>
      <c r="W86" s="168"/>
      <c r="X86" s="168"/>
      <c r="Y86" s="168"/>
      <c r="Z86" s="168"/>
    </row>
    <row r="87">
      <c r="A87" s="2"/>
      <c r="B87" s="63" t="s">
        <v>82</v>
      </c>
      <c r="C87" s="35"/>
      <c r="D87" s="35"/>
      <c r="E87" s="35"/>
      <c r="F87" s="35"/>
      <c r="G87" s="35"/>
      <c r="H87" s="35"/>
      <c r="I87" s="35"/>
      <c r="J87" s="35"/>
      <c r="K87" s="35"/>
      <c r="L87" s="35"/>
      <c r="M87" s="35"/>
      <c r="N87" s="35"/>
      <c r="O87" s="35"/>
      <c r="P87" s="36"/>
      <c r="Q87" s="145"/>
      <c r="R87" s="146"/>
      <c r="S87" s="146"/>
      <c r="T87" s="146"/>
      <c r="U87" s="146"/>
      <c r="V87" s="146"/>
    </row>
    <row r="88">
      <c r="A88" s="2"/>
      <c r="G88" s="169" t="s">
        <v>5</v>
      </c>
      <c r="H88" s="6"/>
      <c r="I88" s="6"/>
      <c r="J88" s="8"/>
      <c r="K88" s="170">
        <f>C3</f>
        <v>45844</v>
      </c>
      <c r="L88" s="8"/>
      <c r="M88" s="146"/>
      <c r="N88" s="146"/>
      <c r="O88" s="146"/>
      <c r="P88" s="146"/>
      <c r="Q88" s="145"/>
      <c r="R88" s="146"/>
      <c r="S88" s="146"/>
      <c r="T88" s="146"/>
      <c r="U88" s="146"/>
      <c r="V88" s="146"/>
    </row>
    <row r="89">
      <c r="A89" s="2"/>
      <c r="G89" s="171" t="s">
        <v>83</v>
      </c>
      <c r="H89" s="172" t="s">
        <v>24</v>
      </c>
      <c r="I89" s="173" t="s">
        <v>25</v>
      </c>
      <c r="J89" s="174" t="s">
        <v>26</v>
      </c>
      <c r="K89" s="175" t="s">
        <v>84</v>
      </c>
      <c r="L89" s="176" t="s">
        <v>85</v>
      </c>
      <c r="M89" s="146"/>
      <c r="N89" s="177"/>
      <c r="O89" s="177"/>
      <c r="P89" s="146"/>
      <c r="Q89" s="145"/>
      <c r="R89" s="146"/>
      <c r="S89" s="146"/>
      <c r="T89" s="146"/>
      <c r="U89" s="146"/>
      <c r="V89" s="146"/>
    </row>
    <row r="90">
      <c r="A90" s="2"/>
      <c r="G90" s="178">
        <v>0.0</v>
      </c>
      <c r="H90" s="179">
        <f>OriginalIDP!C102</f>
        <v>15.195</v>
      </c>
      <c r="I90" s="179">
        <f>OriginalIDP!D102</f>
        <v>20.3325</v>
      </c>
      <c r="J90" s="179">
        <f>OriginalIDP!E102</f>
        <v>5.1375</v>
      </c>
      <c r="K90" s="180">
        <f>(OriginalOT!E4+OriginalOT!F4)/2</f>
        <v>0</v>
      </c>
      <c r="L90" s="180">
        <f>(OriginalOT!E2+OriginalOT!F2)/2</f>
        <v>0</v>
      </c>
      <c r="M90" s="146"/>
      <c r="N90" s="181">
        <f t="shared" ref="N90:O90" si="8">AVERAGE(H90,H117,H144,H171,H198,H225,H252)</f>
        <v>16.265</v>
      </c>
      <c r="O90" s="181">
        <f t="shared" si="8"/>
        <v>23.20142857</v>
      </c>
      <c r="P90" s="146"/>
      <c r="Q90" s="145"/>
      <c r="R90" s="146"/>
      <c r="S90" s="146"/>
      <c r="T90" s="146"/>
      <c r="U90" s="146"/>
      <c r="V90" s="146"/>
    </row>
    <row r="91">
      <c r="A91" s="2"/>
      <c r="G91" s="178">
        <v>0.041666666666666664</v>
      </c>
      <c r="H91" s="182">
        <f>OriginalIDP!C103</f>
        <v>15.425</v>
      </c>
      <c r="I91" s="182">
        <f>OriginalIDP!D103</f>
        <v>22.5</v>
      </c>
      <c r="J91" s="182">
        <f>OriginalIDP!E103</f>
        <v>7.075</v>
      </c>
      <c r="K91" s="183">
        <f>(OriginalOT!G4+OriginalOT!H4)/2</f>
        <v>0</v>
      </c>
      <c r="L91" s="183">
        <f>(OriginalOT!G2+OriginalOT!H2)/2</f>
        <v>0</v>
      </c>
      <c r="M91" s="146"/>
      <c r="N91" s="181">
        <f t="shared" ref="N91:O91" si="9">AVERAGE(H91,H118,H145,H172,H199,H226,H253)</f>
        <v>15.49428571</v>
      </c>
      <c r="O91" s="181">
        <f t="shared" si="9"/>
        <v>24.52357143</v>
      </c>
      <c r="P91" s="146"/>
      <c r="Q91" s="145"/>
      <c r="R91" s="146"/>
      <c r="S91" s="146"/>
      <c r="T91" s="146"/>
      <c r="U91" s="146"/>
      <c r="V91" s="146"/>
    </row>
    <row r="92">
      <c r="A92" s="2"/>
      <c r="G92" s="178">
        <v>0.08333333333333333</v>
      </c>
      <c r="H92" s="179">
        <f>OriginalIDP!C104</f>
        <v>14.8575</v>
      </c>
      <c r="I92" s="179">
        <f>OriginalIDP!D104</f>
        <v>21.2475</v>
      </c>
      <c r="J92" s="179">
        <f>OriginalIDP!E104</f>
        <v>6.39</v>
      </c>
      <c r="K92" s="180">
        <f>(OriginalOT!I4+OriginalOT!J4)/2</f>
        <v>0</v>
      </c>
      <c r="L92" s="180">
        <f>(OriginalOT!I2+OriginalOT!J2)/2</f>
        <v>0</v>
      </c>
      <c r="M92" s="146"/>
      <c r="N92" s="181">
        <f t="shared" ref="N92:O92" si="10">AVERAGE(H92,H119,H146,H173,H200,H227,H254)</f>
        <v>16.07857143</v>
      </c>
      <c r="O92" s="181">
        <f t="shared" si="10"/>
        <v>20.49892857</v>
      </c>
      <c r="P92" s="146"/>
      <c r="Q92" s="145"/>
      <c r="R92" s="146"/>
      <c r="S92" s="146"/>
      <c r="T92" s="146"/>
      <c r="U92" s="146"/>
      <c r="V92" s="146"/>
    </row>
    <row r="93">
      <c r="A93" s="2"/>
      <c r="G93" s="178">
        <v>0.125</v>
      </c>
      <c r="H93" s="182">
        <f>OriginalIDP!C105</f>
        <v>18.075</v>
      </c>
      <c r="I93" s="182">
        <f>OriginalIDP!D105</f>
        <v>18.915</v>
      </c>
      <c r="J93" s="182">
        <f>OriginalIDP!E105</f>
        <v>0.84</v>
      </c>
      <c r="K93" s="183">
        <f>(OriginalOT!K4+OriginalOT!L4)/2</f>
        <v>0</v>
      </c>
      <c r="L93" s="183">
        <f>(OriginalOT!K2+OriginalOT!L2)/2</f>
        <v>0</v>
      </c>
      <c r="M93" s="146"/>
      <c r="N93" s="181">
        <f t="shared" ref="N93:O93" si="11">AVERAGE(H93,H120,H147,H174,H201,H228,H255)</f>
        <v>16.75571429</v>
      </c>
      <c r="O93" s="181">
        <f t="shared" si="11"/>
        <v>20.05821429</v>
      </c>
      <c r="P93" s="146"/>
      <c r="Q93" s="145"/>
      <c r="R93" s="146"/>
      <c r="S93" s="146"/>
      <c r="T93" s="146"/>
      <c r="U93" s="146"/>
      <c r="V93" s="146"/>
    </row>
    <row r="94">
      <c r="A94" s="2"/>
      <c r="G94" s="178">
        <v>0.16666666666666666</v>
      </c>
      <c r="H94" s="179">
        <f>OriginalIDP!C106</f>
        <v>12.37</v>
      </c>
      <c r="I94" s="179">
        <f>OriginalIDP!D106</f>
        <v>17.835</v>
      </c>
      <c r="J94" s="179">
        <f>OriginalIDP!E106</f>
        <v>5.465</v>
      </c>
      <c r="K94" s="180">
        <f>(OriginalOT!M4+OriginalOT!N4)/2</f>
        <v>0</v>
      </c>
      <c r="L94" s="180">
        <f>(OriginalOT!M2+OriginalOT!N2)/2</f>
        <v>0</v>
      </c>
      <c r="M94" s="146"/>
      <c r="N94" s="181">
        <f t="shared" ref="N94:O94" si="12">AVERAGE(H94,H121,H148,H175,H202,H229,H256)</f>
        <v>14.79321429</v>
      </c>
      <c r="O94" s="181">
        <f t="shared" si="12"/>
        <v>18.11964286</v>
      </c>
      <c r="P94" s="146"/>
      <c r="Q94" s="145"/>
      <c r="R94" s="146"/>
      <c r="S94" s="146"/>
      <c r="T94" s="146"/>
      <c r="U94" s="146"/>
      <c r="V94" s="146"/>
    </row>
    <row r="95">
      <c r="A95" s="2"/>
      <c r="G95" s="178">
        <v>0.20833333333333334</v>
      </c>
      <c r="H95" s="182">
        <f>OriginalIDP!C107</f>
        <v>14.03</v>
      </c>
      <c r="I95" s="182">
        <f>OriginalIDP!D107</f>
        <v>17.8325</v>
      </c>
      <c r="J95" s="182">
        <f>OriginalIDP!E107</f>
        <v>3.8025</v>
      </c>
      <c r="K95" s="183">
        <f>(OriginalOT!O4+OriginalOT!P4)/2</f>
        <v>0</v>
      </c>
      <c r="L95" s="183">
        <f>(OriginalOT!O2+OriginalOT!P2)/2</f>
        <v>0</v>
      </c>
      <c r="M95" s="146"/>
      <c r="N95" s="181">
        <f t="shared" ref="N95:O95" si="13">AVERAGE(H95,H122,H149,H176,H203,H230,H257)</f>
        <v>16.36928571</v>
      </c>
      <c r="O95" s="181">
        <f t="shared" si="13"/>
        <v>19.905</v>
      </c>
      <c r="P95" s="146"/>
      <c r="Q95" s="145"/>
      <c r="R95" s="146"/>
      <c r="S95" s="146"/>
      <c r="T95" s="146"/>
      <c r="U95" s="146"/>
      <c r="V95" s="146"/>
    </row>
    <row r="96">
      <c r="A96" s="2"/>
      <c r="G96" s="178">
        <v>0.25</v>
      </c>
      <c r="H96" s="179">
        <f>OriginalIDP!C108</f>
        <v>15.1775</v>
      </c>
      <c r="I96" s="179">
        <f>OriginalIDP!D108</f>
        <v>26.5</v>
      </c>
      <c r="J96" s="179">
        <f>OriginalIDP!E108</f>
        <v>11.3225</v>
      </c>
      <c r="K96" s="180">
        <f>(OriginalOT!Q4+OriginalOT!R4)/2</f>
        <v>0</v>
      </c>
      <c r="L96" s="180">
        <f>(OriginalOT!Q2+OriginalOT!R2)/2</f>
        <v>0</v>
      </c>
      <c r="M96" s="146"/>
      <c r="N96" s="181">
        <f t="shared" ref="N96:O96" si="14">AVERAGE(H96,H123,H150,H177,H204,H231,H258)</f>
        <v>17.84</v>
      </c>
      <c r="O96" s="181">
        <f t="shared" si="14"/>
        <v>25.2625</v>
      </c>
      <c r="P96" s="146"/>
      <c r="Q96" s="145"/>
      <c r="R96" s="146"/>
      <c r="S96" s="146"/>
      <c r="T96" s="146"/>
      <c r="U96" s="146"/>
      <c r="V96" s="146"/>
    </row>
    <row r="97">
      <c r="A97" s="2"/>
      <c r="G97" s="178">
        <v>0.2916666666666667</v>
      </c>
      <c r="H97" s="182">
        <f>OriginalIDP!C109</f>
        <v>16.885</v>
      </c>
      <c r="I97" s="182">
        <f>OriginalIDP!D109</f>
        <v>28.08</v>
      </c>
      <c r="J97" s="182">
        <f>OriginalIDP!E109</f>
        <v>11.195</v>
      </c>
      <c r="K97" s="183">
        <f>(OriginalOT!S4+OriginalOT!T4)/2</f>
        <v>0</v>
      </c>
      <c r="L97" s="183">
        <f>(OriginalOT!S2+OriginalOT!T2)/2</f>
        <v>0</v>
      </c>
      <c r="M97" s="146"/>
      <c r="N97" s="181">
        <f t="shared" ref="N97:O97" si="15">AVERAGE(H97,H124,H151,H178,H205,H232,H259)</f>
        <v>21.29642857</v>
      </c>
      <c r="O97" s="181">
        <f t="shared" si="15"/>
        <v>25.47535714</v>
      </c>
      <c r="P97" s="146"/>
      <c r="Q97" s="145"/>
      <c r="R97" s="146"/>
      <c r="S97" s="146"/>
      <c r="T97" s="146"/>
      <c r="U97" s="146"/>
      <c r="V97" s="146"/>
    </row>
    <row r="98">
      <c r="A98" s="2"/>
      <c r="B98" s="184"/>
      <c r="C98" s="184"/>
      <c r="D98" s="184"/>
      <c r="E98" s="185"/>
      <c r="G98" s="178">
        <v>0.3333333333333333</v>
      </c>
      <c r="H98" s="179">
        <f>OriginalIDP!C110</f>
        <v>19.9275</v>
      </c>
      <c r="I98" s="179">
        <f>OriginalIDP!D110</f>
        <v>28.3325</v>
      </c>
      <c r="J98" s="179">
        <f>OriginalIDP!E110</f>
        <v>8.405</v>
      </c>
      <c r="K98" s="180">
        <f>(OriginalOT!U4+OriginalOT!V4)/2</f>
        <v>0</v>
      </c>
      <c r="L98" s="180">
        <f>(OriginalOT!U2+OriginalOT!V2)/2</f>
        <v>0</v>
      </c>
      <c r="M98" s="146"/>
      <c r="N98" s="181">
        <f t="shared" ref="N98:O98" si="16">AVERAGE(H98,H125,H152,H179,H206,H233,H260)</f>
        <v>25.76285714</v>
      </c>
      <c r="O98" s="181">
        <f t="shared" si="16"/>
        <v>30.94035714</v>
      </c>
      <c r="P98" s="146"/>
      <c r="Q98" s="145"/>
      <c r="R98" s="146"/>
      <c r="S98" s="146"/>
      <c r="T98" s="146"/>
      <c r="U98" s="146"/>
      <c r="V98" s="146"/>
    </row>
    <row r="99">
      <c r="A99" s="2"/>
      <c r="B99" s="184"/>
      <c r="C99" s="184"/>
      <c r="D99" s="184"/>
      <c r="E99" s="185"/>
      <c r="G99" s="178">
        <v>0.375</v>
      </c>
      <c r="H99" s="182">
        <f>OriginalIDP!C111</f>
        <v>22.2975</v>
      </c>
      <c r="I99" s="182">
        <f>OriginalIDP!D111</f>
        <v>30.1675</v>
      </c>
      <c r="J99" s="182">
        <f>OriginalIDP!E111</f>
        <v>7.87</v>
      </c>
      <c r="K99" s="183">
        <f>(OriginalOT!W4+OriginalOT!X4)/2</f>
        <v>0</v>
      </c>
      <c r="L99" s="183">
        <f>(OriginalOT!W2+OriginalOT!X2)/2</f>
        <v>0</v>
      </c>
      <c r="M99" s="146"/>
      <c r="N99" s="181">
        <f t="shared" ref="N99:O99" si="17">AVERAGE(H99,H126,H153,H180,H207,H234,H261)</f>
        <v>27.99</v>
      </c>
      <c r="O99" s="181">
        <f t="shared" si="17"/>
        <v>31.5</v>
      </c>
      <c r="P99" s="146"/>
      <c r="Q99" s="145"/>
      <c r="R99" s="146"/>
      <c r="S99" s="146"/>
      <c r="T99" s="146"/>
      <c r="U99" s="146"/>
      <c r="V99" s="146"/>
    </row>
    <row r="100">
      <c r="A100" s="2"/>
      <c r="B100" s="186"/>
      <c r="E100" s="187"/>
      <c r="G100" s="178">
        <v>0.4166666666666667</v>
      </c>
      <c r="H100" s="179">
        <f>OriginalIDP!C112</f>
        <v>25.0325</v>
      </c>
      <c r="I100" s="179">
        <f>OriginalIDP!D112</f>
        <v>24.33</v>
      </c>
      <c r="J100" s="179">
        <f>OriginalIDP!E112</f>
        <v>-0.7025</v>
      </c>
      <c r="K100" s="180">
        <f>(OriginalOT!Y4+OriginalOT!Z4)/2</f>
        <v>0</v>
      </c>
      <c r="L100" s="180">
        <f>(OriginalOT!Y2+OriginalOT!Z2)/2</f>
        <v>0</v>
      </c>
      <c r="M100" s="146"/>
      <c r="N100" s="181">
        <f t="shared" ref="N100:O100" si="18">AVERAGE(H100,H127,H154,H181,H208,H235,H262)</f>
        <v>28.56892857</v>
      </c>
      <c r="O100" s="181">
        <f t="shared" si="18"/>
        <v>31.8075</v>
      </c>
      <c r="P100" s="146"/>
      <c r="Q100" s="145"/>
      <c r="R100" s="146"/>
      <c r="S100" s="146"/>
      <c r="T100" s="146"/>
      <c r="U100" s="146"/>
      <c r="V100" s="146"/>
    </row>
    <row r="101">
      <c r="A101" s="2"/>
      <c r="B101" s="188"/>
      <c r="C101" s="188"/>
      <c r="D101" s="188"/>
      <c r="E101" s="188"/>
      <c r="F101" s="189"/>
      <c r="G101" s="190">
        <v>0.4583333333333333</v>
      </c>
      <c r="H101" s="182">
        <f>OriginalIDP!C113</f>
        <v>26.715</v>
      </c>
      <c r="I101" s="182">
        <f>OriginalIDP!D113</f>
        <v>30.75</v>
      </c>
      <c r="J101" s="182">
        <f>OriginalIDP!E113</f>
        <v>4.035</v>
      </c>
      <c r="K101" s="183">
        <f>(OriginalOT!AA4+OriginalOT!AB4)/2</f>
        <v>0</v>
      </c>
      <c r="L101" s="183">
        <f>(OriginalOT!AA2+OriginalOT!AB2)/2</f>
        <v>0</v>
      </c>
      <c r="M101" s="191"/>
      <c r="N101" s="192">
        <f t="shared" ref="N101:O101" si="19">AVERAGE(H101,H128,H155,H182,H209,H236,H263)</f>
        <v>29.94892857</v>
      </c>
      <c r="O101" s="192">
        <f t="shared" si="19"/>
        <v>33.68964286</v>
      </c>
      <c r="P101" s="191"/>
      <c r="Q101" s="145"/>
      <c r="R101" s="146"/>
      <c r="S101" s="146"/>
      <c r="T101" s="146"/>
      <c r="U101" s="146"/>
      <c r="V101" s="146"/>
    </row>
    <row r="102">
      <c r="A102" s="2"/>
      <c r="B102" s="193"/>
      <c r="C102" s="193"/>
      <c r="D102" s="193"/>
      <c r="E102" s="193"/>
      <c r="F102" s="194"/>
      <c r="G102" s="190">
        <v>0.5</v>
      </c>
      <c r="H102" s="179">
        <f>OriginalIDP!C114</f>
        <v>36.0675</v>
      </c>
      <c r="I102" s="179">
        <f>OriginalIDP!D114</f>
        <v>32.4975</v>
      </c>
      <c r="J102" s="179">
        <f>OriginalIDP!E114</f>
        <v>-3.57</v>
      </c>
      <c r="K102" s="180">
        <f>(OriginalOT!AC4+OriginalOT!AD4)/2</f>
        <v>0</v>
      </c>
      <c r="L102" s="180">
        <f>(OriginalOT!AC2+OriginalOT!AD2)/2</f>
        <v>0</v>
      </c>
      <c r="M102" s="191"/>
      <c r="N102" s="192">
        <f t="shared" ref="N102:O102" si="20">AVERAGE(H102,H129,H156,H183,H210,H237,H264)</f>
        <v>31.83785714</v>
      </c>
      <c r="O102" s="192">
        <f t="shared" si="20"/>
        <v>33.7</v>
      </c>
      <c r="P102" s="191"/>
      <c r="Q102" s="145"/>
      <c r="R102" s="146"/>
      <c r="S102" s="146"/>
      <c r="T102" s="146"/>
      <c r="U102" s="146"/>
      <c r="V102" s="146"/>
    </row>
    <row r="103">
      <c r="A103" s="2"/>
      <c r="B103" s="195"/>
      <c r="C103" s="196"/>
      <c r="D103" s="196"/>
      <c r="E103" s="196"/>
      <c r="G103" s="178">
        <v>0.5416666666666666</v>
      </c>
      <c r="H103" s="182">
        <f>OriginalIDP!C115</f>
        <v>30.03</v>
      </c>
      <c r="I103" s="182">
        <f>OriginalIDP!D115</f>
        <v>33.4175</v>
      </c>
      <c r="J103" s="182">
        <f>OriginalIDP!E115</f>
        <v>3.3875</v>
      </c>
      <c r="K103" s="183">
        <f>(OriginalOT!AE4+OriginalOT!AF4)/2</f>
        <v>0</v>
      </c>
      <c r="L103" s="183">
        <f>(OriginalOT!AE2+OriginalOT!AF2)/2</f>
        <v>0</v>
      </c>
      <c r="M103" s="146"/>
      <c r="N103" s="181">
        <f t="shared" ref="N103:O103" si="21">AVERAGE(H103,H130,H157,H184,H211,H238,H265)</f>
        <v>32.73464286</v>
      </c>
      <c r="O103" s="181">
        <f t="shared" si="21"/>
        <v>32.91642857</v>
      </c>
      <c r="P103" s="146"/>
      <c r="Q103" s="145"/>
      <c r="R103" s="146"/>
      <c r="S103" s="146"/>
      <c r="T103" s="146"/>
      <c r="U103" s="146"/>
      <c r="V103" s="146"/>
    </row>
    <row r="104">
      <c r="A104" s="2"/>
      <c r="B104" s="195"/>
      <c r="C104" s="196"/>
      <c r="D104" s="196"/>
      <c r="E104" s="196"/>
      <c r="G104" s="178">
        <v>0.5833333333333334</v>
      </c>
      <c r="H104" s="179">
        <f>OriginalIDP!C116</f>
        <v>29.1</v>
      </c>
      <c r="I104" s="179">
        <f>OriginalIDP!D116</f>
        <v>30.9175</v>
      </c>
      <c r="J104" s="179">
        <f>OriginalIDP!E116</f>
        <v>1.8175</v>
      </c>
      <c r="K104" s="180">
        <f>(OriginalOT!AG4+OriginalOT!AH4)/2</f>
        <v>0</v>
      </c>
      <c r="L104" s="180">
        <f>(OriginalOT!AG2+OriginalOT!AH2)/2</f>
        <v>0</v>
      </c>
      <c r="M104" s="146"/>
      <c r="N104" s="181">
        <f t="shared" ref="N104:O104" si="22">AVERAGE(H104,H131,H158,H185,H212,H239,H266)</f>
        <v>31.07035714</v>
      </c>
      <c r="O104" s="181">
        <f t="shared" si="22"/>
        <v>32.21392857</v>
      </c>
      <c r="P104" s="146"/>
      <c r="Q104" s="145"/>
      <c r="R104" s="146"/>
      <c r="S104" s="146"/>
      <c r="T104" s="146"/>
      <c r="U104" s="146"/>
      <c r="V104" s="146"/>
    </row>
    <row r="105">
      <c r="A105" s="2"/>
      <c r="B105" s="195"/>
      <c r="C105" s="196"/>
      <c r="D105" s="196"/>
      <c r="E105" s="196"/>
      <c r="G105" s="178">
        <v>0.625</v>
      </c>
      <c r="H105" s="182">
        <f>OriginalIDP!C117</f>
        <v>26.0175</v>
      </c>
      <c r="I105" s="182">
        <f>OriginalIDP!D117</f>
        <v>28.085</v>
      </c>
      <c r="J105" s="182">
        <f>OriginalIDP!E117</f>
        <v>2.0675</v>
      </c>
      <c r="K105" s="183">
        <f>(OriginalOT!AI4+OriginalOT!AJ4)/2</f>
        <v>0</v>
      </c>
      <c r="L105" s="183">
        <f>(OriginalOT!AI2+OriginalOT!AJ2)/2</f>
        <v>0</v>
      </c>
      <c r="M105" s="146"/>
      <c r="N105" s="181">
        <f t="shared" ref="N105:O105" si="23">AVERAGE(H105,H132,H159,H186,H213,H240,H267)</f>
        <v>27.19071429</v>
      </c>
      <c r="O105" s="181">
        <f t="shared" si="23"/>
        <v>30.33357143</v>
      </c>
      <c r="P105" s="146"/>
      <c r="Q105" s="145"/>
      <c r="R105" s="146"/>
      <c r="S105" s="146"/>
      <c r="T105" s="146"/>
      <c r="U105" s="146"/>
      <c r="V105" s="146"/>
    </row>
    <row r="106">
      <c r="A106" s="2"/>
      <c r="B106" s="195"/>
      <c r="C106" s="196"/>
      <c r="D106" s="196"/>
      <c r="E106" s="196"/>
      <c r="G106" s="178">
        <v>0.6666666666666666</v>
      </c>
      <c r="H106" s="179">
        <f>OriginalIDP!C118</f>
        <v>27.5375</v>
      </c>
      <c r="I106" s="179">
        <f>OriginalIDP!D118</f>
        <v>21.835</v>
      </c>
      <c r="J106" s="179">
        <f>OriginalIDP!E118</f>
        <v>-5.7025</v>
      </c>
      <c r="K106" s="180">
        <f>(OriginalOT!AK4+OriginalOT!AL4)/2</f>
        <v>0</v>
      </c>
      <c r="L106" s="180">
        <f>(OriginalOT!AK2+OriginalOT!AL2)/2</f>
        <v>0</v>
      </c>
      <c r="M106" s="146"/>
      <c r="N106" s="181">
        <f t="shared" ref="N106:O106" si="24">AVERAGE(H106,H133,H160,H187,H214,H241,H268)</f>
        <v>27.425</v>
      </c>
      <c r="O106" s="181">
        <f t="shared" si="24"/>
        <v>26.25</v>
      </c>
      <c r="P106" s="146"/>
      <c r="Q106" s="145"/>
      <c r="R106" s="146"/>
      <c r="S106" s="146"/>
      <c r="T106" s="146"/>
      <c r="U106" s="146"/>
      <c r="V106" s="146"/>
    </row>
    <row r="107">
      <c r="A107" s="2"/>
      <c r="B107" s="195"/>
      <c r="C107" s="196"/>
      <c r="D107" s="196"/>
      <c r="E107" s="196"/>
      <c r="G107" s="178">
        <v>0.7083333333333334</v>
      </c>
      <c r="H107" s="182">
        <f>OriginalIDP!C119</f>
        <v>28.935</v>
      </c>
      <c r="I107" s="182">
        <f>OriginalIDP!D119</f>
        <v>23.5825</v>
      </c>
      <c r="J107" s="182">
        <f>OriginalIDP!E119</f>
        <v>-5.3525</v>
      </c>
      <c r="K107" s="183">
        <f>(OriginalOT!AM4+OriginalOT!AN4)/2</f>
        <v>0</v>
      </c>
      <c r="L107" s="183">
        <f>(OriginalOT!AM2+OriginalOT!AN2)/2</f>
        <v>0</v>
      </c>
      <c r="M107" s="146"/>
      <c r="N107" s="181">
        <f t="shared" ref="N107:O107" si="25">AVERAGE(H107,H134,H161,H188,H215,H242,H269)</f>
        <v>28.40928571</v>
      </c>
      <c r="O107" s="181">
        <f t="shared" si="25"/>
        <v>27.26178571</v>
      </c>
      <c r="P107" s="146"/>
      <c r="Q107" s="145"/>
      <c r="R107" s="146"/>
      <c r="S107" s="146"/>
      <c r="T107" s="146"/>
      <c r="U107" s="146"/>
      <c r="V107" s="146"/>
    </row>
    <row r="108">
      <c r="A108" s="2"/>
      <c r="B108" s="195"/>
      <c r="C108" s="196"/>
      <c r="D108" s="196"/>
      <c r="E108" s="196"/>
      <c r="G108" s="178">
        <v>0.75</v>
      </c>
      <c r="H108" s="179">
        <f>OriginalIDP!C120</f>
        <v>29.72</v>
      </c>
      <c r="I108" s="179">
        <f>OriginalIDP!D120</f>
        <v>24.5825</v>
      </c>
      <c r="J108" s="179">
        <f>OriginalIDP!E120</f>
        <v>-5.1375</v>
      </c>
      <c r="K108" s="180">
        <f>(OriginalOT!AO4+OriginalOT!AP4)/2</f>
        <v>0</v>
      </c>
      <c r="L108" s="180">
        <f>(OriginalOT!AO2+OriginalOT!AP2)/2</f>
        <v>0</v>
      </c>
      <c r="M108" s="146"/>
      <c r="N108" s="181">
        <f t="shared" ref="N108:O108" si="26">AVERAGE(H108,H135,H162,H189,H216,H243,H270)</f>
        <v>29.42285714</v>
      </c>
      <c r="O108" s="181">
        <f t="shared" si="26"/>
        <v>27.475</v>
      </c>
      <c r="P108" s="146"/>
      <c r="Q108" s="145"/>
      <c r="R108" s="146"/>
      <c r="S108" s="146"/>
      <c r="T108" s="146"/>
      <c r="U108" s="146"/>
      <c r="V108" s="146"/>
    </row>
    <row r="109">
      <c r="A109" s="2"/>
      <c r="B109" s="195"/>
      <c r="C109" s="196"/>
      <c r="D109" s="196"/>
      <c r="E109" s="196"/>
      <c r="G109" s="178">
        <v>0.7916666666666666</v>
      </c>
      <c r="H109" s="182">
        <f>OriginalIDP!C121</f>
        <v>29.95</v>
      </c>
      <c r="I109" s="182">
        <f>OriginalIDP!D121</f>
        <v>20.915</v>
      </c>
      <c r="J109" s="182">
        <f>OriginalIDP!E121</f>
        <v>-9.035</v>
      </c>
      <c r="K109" s="183">
        <f>(OriginalOT!AQ4+OriginalOT!AR4)/2</f>
        <v>0</v>
      </c>
      <c r="L109" s="183">
        <f>(OriginalOT!AQ2+OriginalOT!AR2)/2</f>
        <v>0</v>
      </c>
      <c r="M109" s="146"/>
      <c r="N109" s="181">
        <f t="shared" ref="N109:O109" si="27">AVERAGE(H109,H136,H163,H190,H217,H244,H271)</f>
        <v>30.00285714</v>
      </c>
      <c r="O109" s="181">
        <f t="shared" si="27"/>
        <v>25.26107143</v>
      </c>
      <c r="P109" s="146"/>
      <c r="Q109" s="145"/>
      <c r="R109" s="146"/>
      <c r="S109" s="146"/>
      <c r="T109" s="146"/>
      <c r="U109" s="146"/>
      <c r="V109" s="146"/>
    </row>
    <row r="110">
      <c r="A110" s="2"/>
      <c r="B110" s="195"/>
      <c r="C110" s="196"/>
      <c r="D110" s="196"/>
      <c r="E110" s="196"/>
      <c r="G110" s="178">
        <v>0.8333333333333334</v>
      </c>
      <c r="H110" s="179">
        <f>OriginalIDP!C122</f>
        <v>23.8575</v>
      </c>
      <c r="I110" s="179">
        <f>OriginalIDP!D122</f>
        <v>19.915</v>
      </c>
      <c r="J110" s="179">
        <f>OriginalIDP!E122</f>
        <v>-3.9425</v>
      </c>
      <c r="K110" s="180">
        <f>(OriginalOT!AS4+OriginalOT!AT4)/2</f>
        <v>0</v>
      </c>
      <c r="L110" s="180">
        <f>(OriginalOT!AS2+OriginalOT!AT2)/2</f>
        <v>0</v>
      </c>
      <c r="M110" s="146"/>
      <c r="N110" s="181">
        <f t="shared" ref="N110:O110" si="28">AVERAGE(H110,H137,H164,H191,H218,H245,H272)</f>
        <v>25.43035714</v>
      </c>
      <c r="O110" s="181">
        <f t="shared" si="28"/>
        <v>23.38035714</v>
      </c>
      <c r="P110" s="146"/>
      <c r="Q110" s="145"/>
      <c r="R110" s="146"/>
      <c r="S110" s="146"/>
      <c r="T110" s="146"/>
      <c r="U110" s="146"/>
      <c r="V110" s="146"/>
    </row>
    <row r="111">
      <c r="A111" s="2"/>
      <c r="B111" s="195"/>
      <c r="C111" s="196"/>
      <c r="D111" s="196"/>
      <c r="E111" s="196"/>
      <c r="G111" s="178">
        <v>0.875</v>
      </c>
      <c r="H111" s="182">
        <f>OriginalIDP!C123</f>
        <v>16.6425</v>
      </c>
      <c r="I111" s="182">
        <f>OriginalIDP!D123</f>
        <v>15.1675</v>
      </c>
      <c r="J111" s="182">
        <f>OriginalIDP!E123</f>
        <v>-1.475</v>
      </c>
      <c r="K111" s="183">
        <f>(OriginalOT!AU4+OriginalOT!AV4)/2</f>
        <v>0</v>
      </c>
      <c r="L111" s="183">
        <f>(OriginalOT!AU2+OriginalOT!AV2)/2</f>
        <v>0</v>
      </c>
      <c r="M111" s="146"/>
      <c r="N111" s="181">
        <f t="shared" ref="N111:O111" si="29">AVERAGE(H111,H138,H165,H192,H219,H246,H273)</f>
        <v>19.58571429</v>
      </c>
      <c r="O111" s="181">
        <f t="shared" si="29"/>
        <v>18.97535714</v>
      </c>
      <c r="P111" s="146"/>
      <c r="Q111" s="145"/>
      <c r="R111" s="146"/>
      <c r="S111" s="146"/>
      <c r="T111" s="146"/>
      <c r="U111" s="146"/>
      <c r="V111" s="146"/>
    </row>
    <row r="112">
      <c r="A112" s="2"/>
      <c r="B112" s="195"/>
      <c r="C112" s="196"/>
      <c r="D112" s="196"/>
      <c r="E112" s="196"/>
      <c r="G112" s="178">
        <v>0.9166666666666666</v>
      </c>
      <c r="H112" s="179">
        <f>OriginalIDP!C124</f>
        <v>14.935</v>
      </c>
      <c r="I112" s="179">
        <f>OriginalIDP!D124</f>
        <v>15.4975</v>
      </c>
      <c r="J112" s="179">
        <f>OriginalIDP!E124</f>
        <v>0.5625</v>
      </c>
      <c r="K112" s="180">
        <f>(OriginalOT!AW4+OriginalOT!AX4)/2</f>
        <v>0</v>
      </c>
      <c r="L112" s="180">
        <f>(OriginalOT!AW2+OriginalOT!AX2)/2</f>
        <v>0</v>
      </c>
      <c r="M112" s="146"/>
      <c r="N112" s="181">
        <f t="shared" ref="N112:O112" si="30">AVERAGE(H112,H139,H166,H193,H220,H247,H274)</f>
        <v>17.1675</v>
      </c>
      <c r="O112" s="181">
        <f t="shared" si="30"/>
        <v>22.70107143</v>
      </c>
      <c r="P112" s="146"/>
      <c r="Q112" s="145"/>
      <c r="R112" s="146"/>
      <c r="S112" s="146"/>
      <c r="T112" s="146"/>
      <c r="U112" s="146"/>
      <c r="V112" s="146"/>
    </row>
    <row r="113">
      <c r="A113" s="2"/>
      <c r="B113" s="195"/>
      <c r="C113" s="196"/>
      <c r="D113" s="196"/>
      <c r="E113" s="196"/>
      <c r="G113" s="178">
        <v>0.9583333333333334</v>
      </c>
      <c r="H113" s="182">
        <f>OriginalIDP!C125</f>
        <v>14.5775</v>
      </c>
      <c r="I113" s="182">
        <f>OriginalIDP!D125</f>
        <v>17.3325</v>
      </c>
      <c r="J113" s="182">
        <f>OriginalIDP!E125</f>
        <v>2.755</v>
      </c>
      <c r="K113" s="183">
        <f>(OriginalOT!AY4+OriginalOT!AZ4)/2</f>
        <v>0</v>
      </c>
      <c r="L113" s="183">
        <f>(OriginalOT!AY2+OriginalOT!AZ2)/2</f>
        <v>0</v>
      </c>
      <c r="M113" s="146"/>
      <c r="N113" s="181">
        <f t="shared" ref="N113:O113" si="31">AVERAGE(H113,H140,H167,H194,H221,H248,H275)</f>
        <v>16.23535714</v>
      </c>
      <c r="O113" s="181">
        <f t="shared" si="31"/>
        <v>24.95178571</v>
      </c>
      <c r="P113" s="146"/>
      <c r="Q113" s="145"/>
      <c r="R113" s="146"/>
      <c r="S113" s="146"/>
      <c r="T113" s="146"/>
      <c r="U113" s="146"/>
      <c r="V113" s="146"/>
    </row>
    <row r="114">
      <c r="A114" s="2"/>
      <c r="B114" s="63" t="s">
        <v>86</v>
      </c>
      <c r="C114" s="35"/>
      <c r="D114" s="35"/>
      <c r="E114" s="35"/>
      <c r="F114" s="35"/>
      <c r="G114" s="35"/>
      <c r="H114" s="35"/>
      <c r="I114" s="35"/>
      <c r="J114" s="35"/>
      <c r="K114" s="35"/>
      <c r="L114" s="35"/>
      <c r="M114" s="35"/>
      <c r="N114" s="35"/>
      <c r="O114" s="35"/>
      <c r="P114" s="36"/>
      <c r="Q114" s="145"/>
      <c r="R114" s="146"/>
      <c r="S114" s="146"/>
      <c r="T114" s="146"/>
      <c r="U114" s="146"/>
      <c r="V114" s="146"/>
    </row>
    <row r="115">
      <c r="A115" s="2"/>
      <c r="B115" s="195"/>
      <c r="C115" s="196"/>
      <c r="D115" s="196"/>
      <c r="E115" s="196"/>
      <c r="G115" s="197" t="s">
        <v>6</v>
      </c>
      <c r="H115" s="6"/>
      <c r="I115" s="6"/>
      <c r="J115" s="8"/>
      <c r="K115" s="170">
        <f>C3+1</f>
        <v>45845</v>
      </c>
      <c r="L115" s="8"/>
      <c r="Q115" s="145"/>
      <c r="R115" s="146"/>
      <c r="S115" s="146"/>
      <c r="T115" s="146"/>
      <c r="U115" s="146"/>
      <c r="V115" s="146"/>
    </row>
    <row r="116">
      <c r="A116" s="2"/>
      <c r="B116" s="195"/>
      <c r="C116" s="196"/>
      <c r="D116" s="196"/>
      <c r="E116" s="196"/>
      <c r="G116" s="171" t="s">
        <v>83</v>
      </c>
      <c r="H116" s="172" t="s">
        <v>24</v>
      </c>
      <c r="I116" s="173" t="s">
        <v>25</v>
      </c>
      <c r="J116" s="173" t="s">
        <v>26</v>
      </c>
      <c r="K116" s="175" t="s">
        <v>84</v>
      </c>
      <c r="L116" s="176" t="s">
        <v>85</v>
      </c>
      <c r="Q116" s="145"/>
      <c r="R116" s="146"/>
      <c r="S116" s="146"/>
      <c r="T116" s="146"/>
      <c r="U116" s="146"/>
      <c r="V116" s="146"/>
    </row>
    <row r="117">
      <c r="A117" s="2"/>
      <c r="B117" s="195"/>
      <c r="C117" s="196"/>
      <c r="D117" s="196"/>
      <c r="E117" s="196"/>
      <c r="G117" s="178">
        <v>0.0</v>
      </c>
      <c r="H117" s="179">
        <f>OriginalIDP!F102</f>
        <v>15.6375</v>
      </c>
      <c r="I117" s="179">
        <f>OriginalIDP!G102</f>
        <v>16.0825</v>
      </c>
      <c r="J117" s="179">
        <f>OriginalIDP!H102</f>
        <v>0.445</v>
      </c>
      <c r="K117" s="180">
        <f>(OriginalOT!E9+OriginalOT!F9)/2</f>
        <v>0</v>
      </c>
      <c r="L117" s="180">
        <f>(OriginalOT!E7+OriginalOT!F7)/2</f>
        <v>0</v>
      </c>
      <c r="Q117" s="145"/>
      <c r="R117" s="146"/>
      <c r="S117" s="146"/>
      <c r="T117" s="146"/>
      <c r="U117" s="146"/>
      <c r="V117" s="146"/>
    </row>
    <row r="118">
      <c r="A118" s="2"/>
      <c r="B118" s="195"/>
      <c r="C118" s="196"/>
      <c r="D118" s="196"/>
      <c r="E118" s="196"/>
      <c r="G118" s="178">
        <v>0.041666666666666664</v>
      </c>
      <c r="H118" s="182">
        <f>OriginalIDP!F103</f>
        <v>13.345</v>
      </c>
      <c r="I118" s="182">
        <f>OriginalIDP!G103</f>
        <v>17.75</v>
      </c>
      <c r="J118" s="182">
        <f>OriginalIDP!H103</f>
        <v>4.405</v>
      </c>
      <c r="K118" s="183">
        <f>(OriginalOT!G9+OriginalOT!H9)/2</f>
        <v>0</v>
      </c>
      <c r="L118" s="183">
        <f>(OriginalOT!G7+OriginalOT!H7)/2</f>
        <v>0</v>
      </c>
      <c r="Q118" s="145"/>
      <c r="R118" s="146"/>
      <c r="S118" s="146"/>
      <c r="T118" s="146"/>
      <c r="U118" s="146"/>
      <c r="V118" s="146"/>
    </row>
    <row r="119">
      <c r="A119" s="2"/>
      <c r="B119" s="195"/>
      <c r="C119" s="196"/>
      <c r="D119" s="196"/>
      <c r="E119" s="196"/>
      <c r="G119" s="178">
        <v>0.08333333333333333</v>
      </c>
      <c r="H119" s="179">
        <f>OriginalIDP!F104</f>
        <v>19.55</v>
      </c>
      <c r="I119" s="179">
        <f>OriginalIDP!G104</f>
        <v>16.3325</v>
      </c>
      <c r="J119" s="179">
        <f>OriginalIDP!H104</f>
        <v>-3.2175</v>
      </c>
      <c r="K119" s="180">
        <f>(OriginalOT!I9+OriginalOT!J9)/2</f>
        <v>0</v>
      </c>
      <c r="L119" s="180">
        <f>(OriginalOT!I7+OriginalOT!J7)/2</f>
        <v>0</v>
      </c>
      <c r="Q119" s="145"/>
      <c r="R119" s="146"/>
      <c r="S119" s="146"/>
      <c r="T119" s="146"/>
      <c r="U119" s="146"/>
      <c r="V119" s="146"/>
    </row>
    <row r="120">
      <c r="A120" s="2"/>
      <c r="B120" s="195"/>
      <c r="C120" s="196"/>
      <c r="D120" s="196"/>
      <c r="E120" s="196"/>
      <c r="G120" s="178">
        <v>0.125</v>
      </c>
      <c r="H120" s="182">
        <f>OriginalIDP!F105</f>
        <v>14.11</v>
      </c>
      <c r="I120" s="182">
        <f>OriginalIDP!G105</f>
        <v>17.8325</v>
      </c>
      <c r="J120" s="182">
        <f>OriginalIDP!H105</f>
        <v>3.7225</v>
      </c>
      <c r="K120" s="183">
        <f>(OriginalOT!K9+OriginalOT!L9)/2</f>
        <v>0</v>
      </c>
      <c r="L120" s="183">
        <f>(OriginalOT!K7+OriginalOT!L7)/2</f>
        <v>0</v>
      </c>
      <c r="Q120" s="145"/>
      <c r="R120" s="146"/>
      <c r="S120" s="146"/>
      <c r="T120" s="146"/>
      <c r="U120" s="146"/>
      <c r="V120" s="146"/>
    </row>
    <row r="121">
      <c r="A121" s="2"/>
      <c r="B121" s="195"/>
      <c r="C121" s="196"/>
      <c r="D121" s="196"/>
      <c r="E121" s="196"/>
      <c r="G121" s="178">
        <v>0.16666666666666666</v>
      </c>
      <c r="H121" s="179">
        <f>OriginalIDP!F106</f>
        <v>15.59</v>
      </c>
      <c r="I121" s="179">
        <f>OriginalIDP!G106</f>
        <v>13.835</v>
      </c>
      <c r="J121" s="179">
        <f>OriginalIDP!H106</f>
        <v>-1.755</v>
      </c>
      <c r="K121" s="180">
        <f>(OriginalOT!M9+OriginalOT!N9)/2</f>
        <v>0</v>
      </c>
      <c r="L121" s="180">
        <f>(OriginalOT!M7+OriginalOT!N7)/2</f>
        <v>0</v>
      </c>
      <c r="Q121" s="145"/>
      <c r="R121" s="146"/>
      <c r="S121" s="146"/>
      <c r="T121" s="146"/>
      <c r="U121" s="146"/>
      <c r="V121" s="146"/>
    </row>
    <row r="122">
      <c r="A122" s="2"/>
      <c r="B122" s="195"/>
      <c r="C122" s="196"/>
      <c r="D122" s="196"/>
      <c r="E122" s="196"/>
      <c r="G122" s="178">
        <v>0.20833333333333334</v>
      </c>
      <c r="H122" s="182">
        <f>OriginalIDP!F107</f>
        <v>19.625</v>
      </c>
      <c r="I122" s="182">
        <f>OriginalIDP!G107</f>
        <v>17.3325</v>
      </c>
      <c r="J122" s="182">
        <f>OriginalIDP!H107</f>
        <v>-2.2925</v>
      </c>
      <c r="K122" s="183">
        <f>(OriginalOT!O9+OriginalOT!P9)/2</f>
        <v>0</v>
      </c>
      <c r="L122" s="183">
        <f>(OriginalOT!O7+OriginalOT!P7)/2</f>
        <v>0</v>
      </c>
      <c r="Q122" s="145"/>
      <c r="R122" s="146"/>
      <c r="S122" s="146"/>
      <c r="T122" s="146"/>
      <c r="U122" s="146"/>
      <c r="V122" s="146"/>
    </row>
    <row r="123">
      <c r="A123" s="2"/>
      <c r="B123" s="195"/>
      <c r="C123" s="196"/>
      <c r="D123" s="196"/>
      <c r="E123" s="196"/>
      <c r="G123" s="178">
        <v>0.25</v>
      </c>
      <c r="H123" s="179">
        <f>OriginalIDP!F108</f>
        <v>16.415</v>
      </c>
      <c r="I123" s="179">
        <f>OriginalIDP!G108</f>
        <v>21.5</v>
      </c>
      <c r="J123" s="179">
        <f>OriginalIDP!H108</f>
        <v>5.085</v>
      </c>
      <c r="K123" s="180">
        <f>(OriginalOT!Q9+OriginalOT!R9)/2</f>
        <v>0</v>
      </c>
      <c r="L123" s="180">
        <f>(OriginalOT!Q7+OriginalOT!R7)/2</f>
        <v>0</v>
      </c>
      <c r="Q123" s="145"/>
      <c r="R123" s="146"/>
      <c r="S123" s="146"/>
      <c r="T123" s="146"/>
      <c r="U123" s="146"/>
      <c r="V123" s="146"/>
    </row>
    <row r="124">
      <c r="A124" s="2"/>
      <c r="B124" s="195"/>
      <c r="C124" s="196"/>
      <c r="D124" s="196"/>
      <c r="E124" s="196"/>
      <c r="G124" s="178">
        <v>0.2916666666666667</v>
      </c>
      <c r="H124" s="182">
        <f>OriginalIDP!F109</f>
        <v>22.1575</v>
      </c>
      <c r="I124" s="182">
        <f>OriginalIDP!G109</f>
        <v>21.75</v>
      </c>
      <c r="J124" s="182">
        <f>OriginalIDP!H109</f>
        <v>-0.4075</v>
      </c>
      <c r="K124" s="183">
        <f>(OriginalOT!S9+OriginalOT!T9)/2</f>
        <v>0</v>
      </c>
      <c r="L124" s="183">
        <f>(OriginalOT!S7+OriginalOT!T7)/2</f>
        <v>0</v>
      </c>
      <c r="Q124" s="145"/>
      <c r="R124" s="146"/>
      <c r="S124" s="146"/>
      <c r="T124" s="146"/>
      <c r="U124" s="146"/>
      <c r="V124" s="146"/>
    </row>
    <row r="125">
      <c r="A125" s="2"/>
      <c r="G125" s="178">
        <v>0.3333333333333333</v>
      </c>
      <c r="H125" s="179">
        <f>OriginalIDP!F110</f>
        <v>30.26</v>
      </c>
      <c r="I125" s="179">
        <f>OriginalIDP!G110</f>
        <v>28.25</v>
      </c>
      <c r="J125" s="179">
        <f>OriginalIDP!H110</f>
        <v>-2.01</v>
      </c>
      <c r="K125" s="180">
        <f>(OriginalOT!U9+OriginalOT!V9)/2</f>
        <v>0</v>
      </c>
      <c r="L125" s="180">
        <f>(OriginalOT!U7+OriginalOT!V7)/2</f>
        <v>0</v>
      </c>
      <c r="Q125" s="145"/>
      <c r="R125" s="146"/>
      <c r="S125" s="146"/>
      <c r="T125" s="146"/>
      <c r="U125" s="146"/>
      <c r="V125" s="146"/>
    </row>
    <row r="126">
      <c r="A126" s="2"/>
      <c r="G126" s="178">
        <v>0.375</v>
      </c>
      <c r="H126" s="182">
        <f>OriginalIDP!F111</f>
        <v>32.685</v>
      </c>
      <c r="I126" s="182">
        <f>OriginalIDP!G111</f>
        <v>27.915</v>
      </c>
      <c r="J126" s="182">
        <f>OriginalIDP!H111</f>
        <v>-4.77</v>
      </c>
      <c r="K126" s="183">
        <f>(OriginalOT!W9+OriginalOT!X9)/2</f>
        <v>0</v>
      </c>
      <c r="L126" s="183">
        <f>(OriginalOT!W7+OriginalOT!X7)/2</f>
        <v>0</v>
      </c>
      <c r="Q126" s="145"/>
      <c r="R126" s="146"/>
      <c r="S126" s="146"/>
      <c r="T126" s="146"/>
      <c r="U126" s="146"/>
      <c r="V126" s="146"/>
    </row>
    <row r="127">
      <c r="A127" s="2"/>
      <c r="G127" s="178">
        <v>0.4166666666666667</v>
      </c>
      <c r="H127" s="179">
        <f>OriginalIDP!F112</f>
        <v>32.4225</v>
      </c>
      <c r="I127" s="179">
        <f>OriginalIDP!G112</f>
        <v>31.915</v>
      </c>
      <c r="J127" s="179">
        <f>OriginalIDP!H112</f>
        <v>-0.5075</v>
      </c>
      <c r="K127" s="180">
        <f>(OriginalOT!Y9+OriginalOT!Z9)/2</f>
        <v>0</v>
      </c>
      <c r="L127" s="180">
        <f>(OriginalOT!Y7+OriginalOT!Z7)/2</f>
        <v>0</v>
      </c>
      <c r="Q127" s="145"/>
      <c r="R127" s="146"/>
      <c r="S127" s="146"/>
      <c r="T127" s="146"/>
      <c r="U127" s="146"/>
      <c r="V127" s="146"/>
    </row>
    <row r="128">
      <c r="A128" s="2"/>
      <c r="B128" s="198"/>
      <c r="C128" s="198"/>
      <c r="D128" s="198"/>
      <c r="E128" s="198"/>
      <c r="F128" s="198"/>
      <c r="G128" s="178">
        <v>0.4583333333333333</v>
      </c>
      <c r="H128" s="182">
        <f>OriginalIDP!F113</f>
        <v>35.08</v>
      </c>
      <c r="I128" s="182">
        <f>OriginalIDP!G113</f>
        <v>31.0825</v>
      </c>
      <c r="J128" s="182">
        <f>OriginalIDP!H113</f>
        <v>-3.9975</v>
      </c>
      <c r="K128" s="183">
        <f>(OriginalOT!AA9+OriginalOT!AB9)/2</f>
        <v>0</v>
      </c>
      <c r="L128" s="183">
        <f>(OriginalOT!AA7+OriginalOT!AB7)/2</f>
        <v>0</v>
      </c>
      <c r="M128" s="199"/>
      <c r="N128" s="192">
        <f t="shared" ref="N128:O128" si="32">AVERAGE(H128,H156,H183,H210,H237,H264,H291)</f>
        <v>31.11041667</v>
      </c>
      <c r="O128" s="192">
        <f t="shared" si="32"/>
        <v>33.78958333</v>
      </c>
      <c r="P128" s="199"/>
      <c r="Q128" s="145"/>
      <c r="R128" s="146"/>
      <c r="S128" s="146"/>
      <c r="T128" s="146"/>
      <c r="U128" s="146"/>
      <c r="V128" s="146"/>
    </row>
    <row r="129">
      <c r="A129" s="2"/>
      <c r="B129" s="198"/>
      <c r="C129" s="198"/>
      <c r="D129" s="198"/>
      <c r="E129" s="198"/>
      <c r="F129" s="198"/>
      <c r="G129" s="178">
        <v>0.5</v>
      </c>
      <c r="H129" s="179">
        <f>OriginalIDP!F114</f>
        <v>35.215</v>
      </c>
      <c r="I129" s="179">
        <f>OriginalIDP!G114</f>
        <v>31.7475</v>
      </c>
      <c r="J129" s="179">
        <f>OriginalIDP!H114</f>
        <v>-3.4675</v>
      </c>
      <c r="K129" s="180">
        <f>(OriginalOT!AC9+OriginalOT!AD9)/2</f>
        <v>0</v>
      </c>
      <c r="L129" s="180">
        <f>(OriginalOT!AC7+OriginalOT!AD7)/2</f>
        <v>0</v>
      </c>
      <c r="M129" s="199"/>
      <c r="N129" s="192">
        <f t="shared" ref="N129:O129" si="33">AVERAGE(H129,H157,H184,H211,H238,H265,H292)</f>
        <v>32.68583333</v>
      </c>
      <c r="O129" s="192">
        <f t="shared" si="33"/>
        <v>32.97125</v>
      </c>
      <c r="P129" s="199"/>
      <c r="Q129" s="145"/>
      <c r="R129" s="146"/>
      <c r="S129" s="146"/>
      <c r="T129" s="146"/>
      <c r="U129" s="146"/>
      <c r="V129" s="146"/>
    </row>
    <row r="130">
      <c r="A130" s="2"/>
      <c r="G130" s="178">
        <v>0.5416666666666666</v>
      </c>
      <c r="H130" s="182">
        <f>OriginalIDP!F115</f>
        <v>38.2125</v>
      </c>
      <c r="I130" s="182">
        <f>OriginalIDP!G115</f>
        <v>30.9175</v>
      </c>
      <c r="J130" s="182">
        <f>OriginalIDP!H115</f>
        <v>-7.295</v>
      </c>
      <c r="K130" s="183">
        <f>(OriginalOT!AE9+OriginalOT!AF9)/2</f>
        <v>0</v>
      </c>
      <c r="L130" s="183">
        <f>(OriginalOT!AE7+OriginalOT!AF7)/2</f>
        <v>0</v>
      </c>
      <c r="Q130" s="13"/>
    </row>
    <row r="131">
      <c r="A131" s="2"/>
      <c r="G131" s="178">
        <v>0.5833333333333334</v>
      </c>
      <c r="H131" s="179">
        <f>OriginalIDP!F116</f>
        <v>36.9375</v>
      </c>
      <c r="I131" s="179">
        <f>OriginalIDP!G116</f>
        <v>31.835</v>
      </c>
      <c r="J131" s="179">
        <f>OriginalIDP!H116</f>
        <v>-5.1025</v>
      </c>
      <c r="K131" s="180">
        <f>(OriginalOT!AG9+OriginalOT!AH9)/2</f>
        <v>0</v>
      </c>
      <c r="L131" s="180">
        <f>(OriginalOT!AG7+OriginalOT!AH7)/2</f>
        <v>0</v>
      </c>
      <c r="Q131" s="13"/>
    </row>
    <row r="132">
      <c r="A132" s="2"/>
      <c r="G132" s="178">
        <v>0.625</v>
      </c>
      <c r="H132" s="182">
        <f>OriginalIDP!F117</f>
        <v>27.83</v>
      </c>
      <c r="I132" s="182">
        <f>OriginalIDP!G117</f>
        <v>29.665</v>
      </c>
      <c r="J132" s="182">
        <f>OriginalIDP!H117</f>
        <v>1.835</v>
      </c>
      <c r="K132" s="183">
        <f>(OriginalOT!AI9+OriginalOT!AJ9)/2</f>
        <v>0</v>
      </c>
      <c r="L132" s="183">
        <f>(OriginalOT!AI7+OriginalOT!AJ7)/2</f>
        <v>0</v>
      </c>
      <c r="Q132" s="13"/>
    </row>
    <row r="133">
      <c r="A133" s="2"/>
      <c r="G133" s="178">
        <v>0.6666666666666666</v>
      </c>
      <c r="H133" s="179">
        <f>OriginalIDP!F118</f>
        <v>30.89</v>
      </c>
      <c r="I133" s="179">
        <f>OriginalIDP!G118</f>
        <v>26.1675</v>
      </c>
      <c r="J133" s="179">
        <f>OriginalIDP!H118</f>
        <v>-4.7225</v>
      </c>
      <c r="K133" s="180">
        <f>(OriginalOT!AK9+OriginalOT!AL9)/2</f>
        <v>0</v>
      </c>
      <c r="L133" s="180">
        <f>(OriginalOT!AK7+OriginalOT!AL7)/2</f>
        <v>0</v>
      </c>
      <c r="Q133" s="13"/>
    </row>
    <row r="134">
      <c r="A134" s="2"/>
      <c r="G134" s="178">
        <v>0.7083333333333334</v>
      </c>
      <c r="H134" s="182">
        <f>OriginalIDP!F119</f>
        <v>28.605</v>
      </c>
      <c r="I134" s="182">
        <f>OriginalIDP!G119</f>
        <v>30.6675</v>
      </c>
      <c r="J134" s="182">
        <f>OriginalIDP!H119</f>
        <v>2.0625</v>
      </c>
      <c r="K134" s="183">
        <f>(OriginalOT!AM9+OriginalOT!AN9)/2</f>
        <v>0</v>
      </c>
      <c r="L134" s="183">
        <f>(OriginalOT!AM7+OriginalOT!AN7)/2</f>
        <v>0</v>
      </c>
      <c r="Q134" s="13"/>
    </row>
    <row r="135">
      <c r="A135" s="2"/>
      <c r="G135" s="178">
        <v>0.75</v>
      </c>
      <c r="H135" s="179">
        <f>OriginalIDP!F120</f>
        <v>32.56</v>
      </c>
      <c r="I135" s="179">
        <f>OriginalIDP!G120</f>
        <v>28.8325</v>
      </c>
      <c r="J135" s="179">
        <f>OriginalIDP!H120</f>
        <v>-3.7275</v>
      </c>
      <c r="K135" s="180">
        <f>(OriginalOT!AO9+OriginalOT!AP9)/2</f>
        <v>0</v>
      </c>
      <c r="L135" s="180">
        <f>(OriginalOT!AO7+OriginalOT!AP7)/2</f>
        <v>0</v>
      </c>
      <c r="Q135" s="13"/>
    </row>
    <row r="136">
      <c r="A136" s="2"/>
      <c r="G136" s="178">
        <v>0.7916666666666666</v>
      </c>
      <c r="H136" s="182">
        <f>OriginalIDP!F121</f>
        <v>28.64</v>
      </c>
      <c r="I136" s="182">
        <f>OriginalIDP!G121</f>
        <v>27.415</v>
      </c>
      <c r="J136" s="182">
        <f>OriginalIDP!H121</f>
        <v>-1.225</v>
      </c>
      <c r="K136" s="183">
        <f>(OriginalOT!AQ9+OriginalOT!AR9)/2</f>
        <v>0</v>
      </c>
      <c r="L136" s="183">
        <f>(OriginalOT!AQ7+OriginalOT!AR7)/2</f>
        <v>0</v>
      </c>
      <c r="Q136" s="13"/>
    </row>
    <row r="137">
      <c r="A137" s="2"/>
      <c r="G137" s="178">
        <v>0.8333333333333334</v>
      </c>
      <c r="H137" s="179">
        <f>OriginalIDP!F122</f>
        <v>25.62</v>
      </c>
      <c r="I137" s="179">
        <f>OriginalIDP!G122</f>
        <v>26.8325</v>
      </c>
      <c r="J137" s="179">
        <f>OriginalIDP!H122</f>
        <v>1.2125</v>
      </c>
      <c r="K137" s="180">
        <f>(OriginalOT!AS9+OriginalOT!AT9)/2</f>
        <v>0</v>
      </c>
      <c r="L137" s="180">
        <f>(OriginalOT!AS7+OriginalOT!AT7)/2</f>
        <v>0</v>
      </c>
      <c r="Q137" s="13"/>
    </row>
    <row r="138">
      <c r="A138" s="2"/>
      <c r="G138" s="178">
        <v>0.875</v>
      </c>
      <c r="H138" s="182">
        <f>OriginalIDP!F123</f>
        <v>19.1</v>
      </c>
      <c r="I138" s="182">
        <f>OriginalIDP!G123</f>
        <v>21.08</v>
      </c>
      <c r="J138" s="182">
        <f>OriginalIDP!H123</f>
        <v>1.98</v>
      </c>
      <c r="K138" s="183">
        <f>(OriginalOT!AU9+OriginalOT!AV9)/2</f>
        <v>0</v>
      </c>
      <c r="L138" s="183">
        <f>(OriginalOT!AU7+OriginalOT!AV7)/2</f>
        <v>0</v>
      </c>
      <c r="Q138" s="13"/>
    </row>
    <row r="139">
      <c r="A139" s="2"/>
      <c r="G139" s="178">
        <v>0.9166666666666666</v>
      </c>
      <c r="H139" s="179">
        <f>OriginalIDP!F124</f>
        <v>16.6575</v>
      </c>
      <c r="I139" s="179">
        <f>OriginalIDP!G124</f>
        <v>23</v>
      </c>
      <c r="J139" s="179">
        <f>OriginalIDP!H124</f>
        <v>6.3425</v>
      </c>
      <c r="K139" s="180">
        <f>(OriginalOT!AW9+OriginalOT!AX9)/2</f>
        <v>0</v>
      </c>
      <c r="L139" s="180">
        <f>(OriginalOT!AW7+OriginalOT!AX7)/2</f>
        <v>0</v>
      </c>
      <c r="Q139" s="13"/>
    </row>
    <row r="140">
      <c r="A140" s="2"/>
      <c r="G140" s="178">
        <v>0.9583333333333334</v>
      </c>
      <c r="H140" s="182">
        <f>OriginalIDP!F125</f>
        <v>17.9025</v>
      </c>
      <c r="I140" s="182">
        <f>OriginalIDP!G125</f>
        <v>25.165</v>
      </c>
      <c r="J140" s="182">
        <f>OriginalIDP!H125</f>
        <v>7.2625</v>
      </c>
      <c r="K140" s="183">
        <f>(OriginalOT!AY9+OriginalOT!AZ9)/2</f>
        <v>0</v>
      </c>
      <c r="L140" s="183">
        <f>(OriginalOT!AY7+OriginalOT!AZ7)/2</f>
        <v>0</v>
      </c>
      <c r="Q140" s="13"/>
    </row>
    <row r="141">
      <c r="A141" s="2"/>
      <c r="B141" s="63" t="s">
        <v>87</v>
      </c>
      <c r="C141" s="35"/>
      <c r="D141" s="35"/>
      <c r="E141" s="35"/>
      <c r="F141" s="35"/>
      <c r="G141" s="35"/>
      <c r="H141" s="35"/>
      <c r="I141" s="35"/>
      <c r="J141" s="35"/>
      <c r="K141" s="35"/>
      <c r="L141" s="35"/>
      <c r="M141" s="35"/>
      <c r="N141" s="35"/>
      <c r="O141" s="35"/>
      <c r="P141" s="36"/>
      <c r="Q141" s="13"/>
    </row>
    <row r="142">
      <c r="A142" s="2"/>
      <c r="G142" s="197" t="s">
        <v>7</v>
      </c>
      <c r="H142" s="6"/>
      <c r="I142" s="6"/>
      <c r="J142" s="8"/>
      <c r="K142" s="200">
        <f>C3+2</f>
        <v>45846</v>
      </c>
      <c r="L142" s="8"/>
      <c r="Q142" s="13"/>
    </row>
    <row r="143">
      <c r="A143" s="2"/>
      <c r="G143" s="171" t="s">
        <v>83</v>
      </c>
      <c r="H143" s="172" t="s">
        <v>24</v>
      </c>
      <c r="I143" s="173" t="s">
        <v>25</v>
      </c>
      <c r="J143" s="173" t="s">
        <v>26</v>
      </c>
      <c r="K143" s="175" t="s">
        <v>84</v>
      </c>
      <c r="L143" s="176" t="s">
        <v>85</v>
      </c>
      <c r="Q143" s="13"/>
    </row>
    <row r="144">
      <c r="A144" s="2"/>
      <c r="G144" s="178">
        <v>0.0</v>
      </c>
      <c r="H144" s="179">
        <f>OriginalIDP!I102</f>
        <v>16.3225</v>
      </c>
      <c r="I144" s="179">
        <f>OriginalIDP!J102</f>
        <v>22.8325</v>
      </c>
      <c r="J144" s="179">
        <f>OriginalIDP!K102</f>
        <v>6.51</v>
      </c>
      <c r="K144" s="180">
        <f>(OriginalOT!E14+OriginalOT!F14)/2</f>
        <v>0</v>
      </c>
      <c r="L144" s="180">
        <f>(OriginalOT!E12+OriginalOT!F12)/2</f>
        <v>0</v>
      </c>
      <c r="Q144" s="13"/>
    </row>
    <row r="145">
      <c r="A145" s="2"/>
      <c r="G145" s="178">
        <v>0.041666666666666664</v>
      </c>
      <c r="H145" s="201">
        <f>OriginalIDP!I103</f>
        <v>14.7475</v>
      </c>
      <c r="I145" s="201">
        <f>OriginalIDP!J103</f>
        <v>22.25</v>
      </c>
      <c r="J145" s="201">
        <f>OriginalIDP!K103</f>
        <v>7.5025</v>
      </c>
      <c r="K145" s="183">
        <f>(OriginalOT!G14+OriginalOT!H14)/2</f>
        <v>0</v>
      </c>
      <c r="L145" s="183">
        <f>(OriginalOT!G12+OriginalOT!H12)/2</f>
        <v>0</v>
      </c>
      <c r="Q145" s="13"/>
    </row>
    <row r="146">
      <c r="A146" s="2"/>
      <c r="G146" s="178">
        <v>0.08333333333333333</v>
      </c>
      <c r="H146" s="179">
        <f>OriginalIDP!I104</f>
        <v>14.5075</v>
      </c>
      <c r="I146" s="179">
        <f>OriginalIDP!J104</f>
        <v>18.915</v>
      </c>
      <c r="J146" s="179">
        <f>OriginalIDP!K104</f>
        <v>4.4075</v>
      </c>
      <c r="K146" s="180">
        <f>(OriginalOT!I14+OriginalOT!J14)/2</f>
        <v>0</v>
      </c>
      <c r="L146" s="180">
        <f>(OriginalOT!I12+OriginalOT!J12)/2</f>
        <v>0</v>
      </c>
      <c r="Q146" s="13"/>
    </row>
    <row r="147">
      <c r="A147" s="2"/>
      <c r="G147" s="178">
        <v>0.125</v>
      </c>
      <c r="H147" s="201">
        <f>OriginalIDP!I105</f>
        <v>13.235</v>
      </c>
      <c r="I147" s="201">
        <f>OriginalIDP!J105</f>
        <v>19.83</v>
      </c>
      <c r="J147" s="201">
        <f>OriginalIDP!K105</f>
        <v>6.595</v>
      </c>
      <c r="K147" s="183">
        <f>(OriginalOT!K14+OriginalOT!L14)/2</f>
        <v>0</v>
      </c>
      <c r="L147" s="183">
        <f>(OriginalOT!K12+OriginalOT!L12)/2</f>
        <v>0</v>
      </c>
      <c r="Q147" s="13"/>
    </row>
    <row r="148">
      <c r="A148" s="2"/>
      <c r="G148" s="178">
        <v>0.16666666666666666</v>
      </c>
      <c r="H148" s="179">
        <f>OriginalIDP!I106</f>
        <v>13.3375</v>
      </c>
      <c r="I148" s="179">
        <f>OriginalIDP!J106</f>
        <v>19.0825</v>
      </c>
      <c r="J148" s="179">
        <f>OriginalIDP!K106</f>
        <v>5.745</v>
      </c>
      <c r="K148" s="180">
        <f>(OriginalOT!M14+OriginalOT!N14)/2</f>
        <v>0</v>
      </c>
      <c r="L148" s="180">
        <f>(OriginalOT!M12+OriginalOT!N12)/2</f>
        <v>0</v>
      </c>
      <c r="Q148" s="13"/>
    </row>
    <row r="149">
      <c r="A149" s="2"/>
      <c r="G149" s="178">
        <v>0.20833333333333334</v>
      </c>
      <c r="H149" s="201">
        <f>OriginalIDP!I107</f>
        <v>16.55</v>
      </c>
      <c r="I149" s="201">
        <f>OriginalIDP!J107</f>
        <v>18.0825</v>
      </c>
      <c r="J149" s="201">
        <f>OriginalIDP!K107</f>
        <v>1.5325</v>
      </c>
      <c r="K149" s="183">
        <f>(OriginalOT!O14+OriginalOT!P14)/2</f>
        <v>0</v>
      </c>
      <c r="L149" s="183">
        <f>(OriginalOT!O12+OriginalOT!P12)/2</f>
        <v>0</v>
      </c>
      <c r="Q149" s="13"/>
    </row>
    <row r="150">
      <c r="A150" s="2"/>
      <c r="G150" s="178">
        <v>0.25</v>
      </c>
      <c r="H150" s="179">
        <f>OriginalIDP!I108</f>
        <v>16.6375</v>
      </c>
      <c r="I150" s="179">
        <f>OriginalIDP!J108</f>
        <v>23.5</v>
      </c>
      <c r="J150" s="179">
        <f>OriginalIDP!K108</f>
        <v>6.8625</v>
      </c>
      <c r="K150" s="180">
        <f>(OriginalOT!Q14+OriginalOT!R14)/2</f>
        <v>0</v>
      </c>
      <c r="L150" s="180">
        <f>(OriginalOT!Q12+OriginalOT!R12)/2</f>
        <v>0</v>
      </c>
      <c r="Q150" s="13"/>
    </row>
    <row r="151">
      <c r="A151" s="2"/>
      <c r="G151" s="178">
        <v>0.2916666666666667</v>
      </c>
      <c r="H151" s="201">
        <f>OriginalIDP!I109</f>
        <v>21.64</v>
      </c>
      <c r="I151" s="201">
        <f>OriginalIDP!J109</f>
        <v>23.7475</v>
      </c>
      <c r="J151" s="201">
        <f>OriginalIDP!K109</f>
        <v>2.1075</v>
      </c>
      <c r="K151" s="183">
        <f>(OriginalOT!S14+OriginalOT!T14)/2</f>
        <v>0</v>
      </c>
      <c r="L151" s="183">
        <f>(OriginalOT!S12+OriginalOT!T12)/2</f>
        <v>0</v>
      </c>
      <c r="Q151" s="13"/>
    </row>
    <row r="152">
      <c r="A152" s="2"/>
      <c r="G152" s="178">
        <v>0.3333333333333333</v>
      </c>
      <c r="H152" s="179">
        <f>OriginalIDP!I110</f>
        <v>27.4</v>
      </c>
      <c r="I152" s="179">
        <f>OriginalIDP!J110</f>
        <v>33.1675</v>
      </c>
      <c r="J152" s="179">
        <f>OriginalIDP!K110</f>
        <v>5.7675</v>
      </c>
      <c r="K152" s="180">
        <f>(OriginalOT!U14+OriginalOT!V14)/2</f>
        <v>0</v>
      </c>
      <c r="L152" s="180">
        <f>(OriginalOT!U12+OriginalOT!V12)/2</f>
        <v>0</v>
      </c>
      <c r="Q152" s="13"/>
    </row>
    <row r="153">
      <c r="A153" s="2"/>
      <c r="G153" s="178">
        <v>0.375</v>
      </c>
      <c r="H153" s="201">
        <f>OriginalIDP!I111</f>
        <v>28.525</v>
      </c>
      <c r="I153" s="201">
        <f>OriginalIDP!J111</f>
        <v>32.5</v>
      </c>
      <c r="J153" s="201">
        <f>OriginalIDP!K111</f>
        <v>3.975</v>
      </c>
      <c r="K153" s="183">
        <f>(OriginalOT!W14+OriginalOT!X14)/2</f>
        <v>0</v>
      </c>
      <c r="L153" s="183">
        <f>(OriginalOT!W12+OriginalOT!X12)/2</f>
        <v>0</v>
      </c>
      <c r="Q153" s="13"/>
    </row>
    <row r="154">
      <c r="A154" s="2"/>
      <c r="G154" s="178">
        <v>0.4166666666666667</v>
      </c>
      <c r="H154" s="179">
        <f>OriginalIDP!I112</f>
        <v>29.8475</v>
      </c>
      <c r="I154" s="179">
        <f>OriginalIDP!J112</f>
        <v>34.4175</v>
      </c>
      <c r="J154" s="179">
        <f>OriginalIDP!K112</f>
        <v>4.57</v>
      </c>
      <c r="K154" s="180">
        <f>(OriginalOT!Y14+OriginalOT!Z14)/2</f>
        <v>0</v>
      </c>
      <c r="L154" s="180">
        <f>(OriginalOT!Y12+OriginalOT!Z12)/2</f>
        <v>0</v>
      </c>
      <c r="Q154" s="13"/>
    </row>
    <row r="155">
      <c r="A155" s="2"/>
      <c r="B155" s="198"/>
      <c r="C155" s="198"/>
      <c r="D155" s="198"/>
      <c r="E155" s="198"/>
      <c r="F155" s="198"/>
      <c r="G155" s="178">
        <v>0.4583333333333333</v>
      </c>
      <c r="H155" s="201">
        <f>OriginalIDP!I113</f>
        <v>31.97</v>
      </c>
      <c r="I155" s="201">
        <f>OriginalIDP!J113</f>
        <v>37.0825</v>
      </c>
      <c r="J155" s="201">
        <f>OriginalIDP!K113</f>
        <v>5.1125</v>
      </c>
      <c r="K155" s="183">
        <f>(OriginalOT!AA14+OriginalOT!AB14)/2</f>
        <v>0</v>
      </c>
      <c r="L155" s="183">
        <f>(OriginalOT!AA12+OriginalOT!AB12)/2</f>
        <v>0</v>
      </c>
      <c r="M155" s="198"/>
      <c r="Q155" s="13"/>
    </row>
    <row r="156">
      <c r="A156" s="2"/>
      <c r="B156" s="198"/>
      <c r="C156" s="198"/>
      <c r="D156" s="198"/>
      <c r="E156" s="198"/>
      <c r="F156" s="198"/>
      <c r="G156" s="178">
        <v>0.5</v>
      </c>
      <c r="H156" s="179">
        <f>OriginalIDP!I114</f>
        <v>32.93</v>
      </c>
      <c r="I156" s="179">
        <f>OriginalIDP!J114</f>
        <v>31.7475</v>
      </c>
      <c r="J156" s="179">
        <f>OriginalIDP!K114</f>
        <v>-1.1825</v>
      </c>
      <c r="K156" s="180">
        <f>(OriginalOT!AC14+OriginalOT!AD14)/2</f>
        <v>0</v>
      </c>
      <c r="L156" s="180">
        <f>(OriginalOT!AC12+OriginalOT!AD12)/2</f>
        <v>0</v>
      </c>
      <c r="Q156" s="13"/>
    </row>
    <row r="157">
      <c r="A157" s="2"/>
      <c r="G157" s="178">
        <v>0.5416666666666666</v>
      </c>
      <c r="H157" s="201">
        <f>OriginalIDP!I115</f>
        <v>33.99</v>
      </c>
      <c r="I157" s="201">
        <f>OriginalIDP!J115</f>
        <v>32.1675</v>
      </c>
      <c r="J157" s="201">
        <f>OriginalIDP!K115</f>
        <v>-1.8225</v>
      </c>
      <c r="K157" s="183">
        <f>(OriginalOT!AE14+OriginalOT!AF14)/2</f>
        <v>0</v>
      </c>
      <c r="L157" s="183">
        <f>(OriginalOT!AE12+OriginalOT!AF12)/2</f>
        <v>0</v>
      </c>
      <c r="Q157" s="13"/>
    </row>
    <row r="158">
      <c r="A158" s="2"/>
      <c r="G158" s="178">
        <v>0.5833333333333334</v>
      </c>
      <c r="H158" s="179">
        <f>OriginalIDP!I116</f>
        <v>30.615</v>
      </c>
      <c r="I158" s="179">
        <f>OriginalIDP!J116</f>
        <v>30.915</v>
      </c>
      <c r="J158" s="179">
        <f>OriginalIDP!K116</f>
        <v>0.3</v>
      </c>
      <c r="K158" s="180">
        <f>(OriginalOT!AG14+OriginalOT!AH14)/2</f>
        <v>0</v>
      </c>
      <c r="L158" s="180">
        <f>(OriginalOT!AG12+OriginalOT!AH12)/2</f>
        <v>0</v>
      </c>
      <c r="Q158" s="13"/>
    </row>
    <row r="159">
      <c r="A159" s="2"/>
      <c r="G159" s="178">
        <v>0.625</v>
      </c>
      <c r="H159" s="201">
        <f>OriginalIDP!I117</f>
        <v>30.08</v>
      </c>
      <c r="I159" s="201">
        <f>OriginalIDP!J117</f>
        <v>30.25</v>
      </c>
      <c r="J159" s="201">
        <f>OriginalIDP!K117</f>
        <v>0.17</v>
      </c>
      <c r="K159" s="183">
        <f>(OriginalOT!AI14+OriginalOT!AJ14)/2</f>
        <v>0</v>
      </c>
      <c r="L159" s="183">
        <f>(OriginalOT!AI12+OriginalOT!AJ12)/2</f>
        <v>0</v>
      </c>
      <c r="Q159" s="13"/>
    </row>
    <row r="160">
      <c r="A160" s="2"/>
      <c r="G160" s="178">
        <v>0.6666666666666666</v>
      </c>
      <c r="H160" s="179">
        <f>OriginalIDP!I118</f>
        <v>27.69</v>
      </c>
      <c r="I160" s="179">
        <f>OriginalIDP!J118</f>
        <v>26.8325</v>
      </c>
      <c r="J160" s="179">
        <f>OriginalIDP!K118</f>
        <v>-0.8575</v>
      </c>
      <c r="K160" s="180">
        <f>(OriginalOT!AK14+OriginalOT!AL14)/2</f>
        <v>0</v>
      </c>
      <c r="L160" s="180">
        <f>(OriginalOT!AK12+OriginalOT!AL12)/2</f>
        <v>0</v>
      </c>
      <c r="Q160" s="13"/>
    </row>
    <row r="161">
      <c r="A161" s="2"/>
      <c r="G161" s="178">
        <v>0.7083333333333334</v>
      </c>
      <c r="H161" s="201">
        <f>OriginalIDP!I119</f>
        <v>31.0275</v>
      </c>
      <c r="I161" s="201">
        <f>OriginalIDP!J119</f>
        <v>25.8325</v>
      </c>
      <c r="J161" s="201">
        <f>OriginalIDP!K119</f>
        <v>-5.195</v>
      </c>
      <c r="K161" s="183">
        <f>(OriginalOT!AM14+OriginalOT!AN14)/2</f>
        <v>0</v>
      </c>
      <c r="L161" s="183">
        <f>(OriginalOT!AM12+OriginalOT!AN12)/2</f>
        <v>0</v>
      </c>
      <c r="Q161" s="13"/>
    </row>
    <row r="162">
      <c r="A162" s="2"/>
      <c r="G162" s="178">
        <v>0.75</v>
      </c>
      <c r="H162" s="179">
        <f>OriginalIDP!I120</f>
        <v>32.1625</v>
      </c>
      <c r="I162" s="179">
        <f>OriginalIDP!J120</f>
        <v>25.665</v>
      </c>
      <c r="J162" s="179">
        <f>OriginalIDP!K120</f>
        <v>-6.4975</v>
      </c>
      <c r="K162" s="180">
        <f>(OriginalOT!AO14+OriginalOT!AP14)/2</f>
        <v>0</v>
      </c>
      <c r="L162" s="180">
        <f>(OriginalOT!AO12+OriginalOT!AP12)/2</f>
        <v>0</v>
      </c>
      <c r="Q162" s="13"/>
    </row>
    <row r="163">
      <c r="A163" s="2"/>
      <c r="G163" s="178">
        <v>0.7916666666666666</v>
      </c>
      <c r="H163" s="201">
        <f>OriginalIDP!I121</f>
        <v>35.03</v>
      </c>
      <c r="I163" s="201">
        <f>OriginalIDP!J121</f>
        <v>23.835</v>
      </c>
      <c r="J163" s="201">
        <f>OriginalIDP!K121</f>
        <v>-11.195</v>
      </c>
      <c r="K163" s="183">
        <f>(OriginalOT!AQ14+OriginalOT!AR14)/2</f>
        <v>0</v>
      </c>
      <c r="L163" s="183">
        <f>(OriginalOT!AQ12+OriginalOT!AR12)/2</f>
        <v>0</v>
      </c>
      <c r="Q163" s="13"/>
    </row>
    <row r="164">
      <c r="A164" s="2"/>
      <c r="G164" s="178">
        <v>0.8333333333333334</v>
      </c>
      <c r="H164" s="179">
        <f>OriginalIDP!I122</f>
        <v>23.1225</v>
      </c>
      <c r="I164" s="179">
        <f>OriginalIDP!J122</f>
        <v>21.5825</v>
      </c>
      <c r="J164" s="179">
        <f>OriginalIDP!K122</f>
        <v>-1.54</v>
      </c>
      <c r="K164" s="180">
        <f>(OriginalOT!AS14+OriginalOT!AT14)/2</f>
        <v>0</v>
      </c>
      <c r="L164" s="180">
        <f>(OriginalOT!AS12+OriginalOT!AT12)/2</f>
        <v>0</v>
      </c>
      <c r="Q164" s="13"/>
    </row>
    <row r="165">
      <c r="A165" s="2"/>
      <c r="G165" s="178">
        <v>0.875</v>
      </c>
      <c r="H165" s="201">
        <f>OriginalIDP!I123</f>
        <v>17.5875</v>
      </c>
      <c r="I165" s="201">
        <f>OriginalIDP!J123</f>
        <v>16.415</v>
      </c>
      <c r="J165" s="201">
        <f>OriginalIDP!K123</f>
        <v>-1.1725</v>
      </c>
      <c r="K165" s="183">
        <f>(OriginalOT!AU14+OriginalOT!AV14)/2</f>
        <v>0</v>
      </c>
      <c r="L165" s="183">
        <f>(OriginalOT!AU12+OriginalOT!AV12)/2</f>
        <v>0</v>
      </c>
      <c r="Q165" s="13"/>
    </row>
    <row r="166">
      <c r="A166" s="2"/>
      <c r="G166" s="178">
        <v>0.9166666666666666</v>
      </c>
      <c r="H166" s="179">
        <f>OriginalIDP!I124</f>
        <v>18.1125</v>
      </c>
      <c r="I166" s="179">
        <f>OriginalIDP!J124</f>
        <v>21.9175</v>
      </c>
      <c r="J166" s="179">
        <f>OriginalIDP!K124</f>
        <v>3.805</v>
      </c>
      <c r="K166" s="180">
        <f>(OriginalOT!AW14+OriginalOT!AX14)/2</f>
        <v>0</v>
      </c>
      <c r="L166" s="180">
        <f>(OriginalOT!AW12+OriginalOT!AX12)/2</f>
        <v>0</v>
      </c>
      <c r="Q166" s="13"/>
    </row>
    <row r="167">
      <c r="A167" s="2"/>
      <c r="G167" s="178">
        <v>0.9583333333333334</v>
      </c>
      <c r="H167" s="201">
        <f>OriginalIDP!I125</f>
        <v>15.5625</v>
      </c>
      <c r="I167" s="201">
        <f>OriginalIDP!J125</f>
        <v>25.665</v>
      </c>
      <c r="J167" s="201">
        <f>OriginalIDP!K125</f>
        <v>10.1025</v>
      </c>
      <c r="K167" s="183">
        <f>(OriginalOT!AY14+OriginalOT!AZ14)/2</f>
        <v>0</v>
      </c>
      <c r="L167" s="183">
        <f>(OriginalOT!AY12+OriginalOT!AZ12)/2</f>
        <v>0</v>
      </c>
      <c r="Q167" s="13"/>
    </row>
    <row r="168">
      <c r="A168" s="2"/>
      <c r="B168" s="63" t="s">
        <v>88</v>
      </c>
      <c r="C168" s="35"/>
      <c r="D168" s="35"/>
      <c r="E168" s="35"/>
      <c r="F168" s="35"/>
      <c r="G168" s="35"/>
      <c r="H168" s="35"/>
      <c r="I168" s="35"/>
      <c r="J168" s="35"/>
      <c r="K168" s="35"/>
      <c r="L168" s="35"/>
      <c r="M168" s="35"/>
      <c r="N168" s="35"/>
      <c r="O168" s="35"/>
      <c r="P168" s="36"/>
      <c r="Q168" s="13"/>
    </row>
    <row r="169">
      <c r="A169" s="2"/>
      <c r="G169" s="197" t="s">
        <v>8</v>
      </c>
      <c r="H169" s="6"/>
      <c r="I169" s="6"/>
      <c r="J169" s="8"/>
      <c r="K169" s="170">
        <f>C3+3</f>
        <v>45847</v>
      </c>
      <c r="L169" s="8"/>
      <c r="Q169" s="13"/>
    </row>
    <row r="170">
      <c r="A170" s="2"/>
      <c r="G170" s="171" t="s">
        <v>83</v>
      </c>
      <c r="H170" s="172" t="s">
        <v>24</v>
      </c>
      <c r="I170" s="173" t="s">
        <v>25</v>
      </c>
      <c r="J170" s="173" t="s">
        <v>26</v>
      </c>
      <c r="K170" s="175" t="s">
        <v>84</v>
      </c>
      <c r="L170" s="176" t="s">
        <v>85</v>
      </c>
      <c r="Q170" s="13"/>
    </row>
    <row r="171">
      <c r="A171" s="2"/>
      <c r="G171" s="178">
        <v>0.0</v>
      </c>
      <c r="H171" s="179">
        <f>OriginalIDP!L102</f>
        <v>16.4775</v>
      </c>
      <c r="I171" s="179">
        <f>OriginalIDP!M102</f>
        <v>24.25</v>
      </c>
      <c r="J171" s="179">
        <f>OriginalIDP!N102</f>
        <v>7.7725</v>
      </c>
      <c r="K171" s="180">
        <f>(OriginalOT!E19+OriginalOT!F19)/2</f>
        <v>0</v>
      </c>
      <c r="L171" s="180">
        <f>(OriginalOT!E17+OriginalOT!F17)/2</f>
        <v>0</v>
      </c>
      <c r="Q171" s="13"/>
    </row>
    <row r="172">
      <c r="A172" s="2"/>
      <c r="G172" s="178">
        <v>0.041666666666666664</v>
      </c>
      <c r="H172" s="201">
        <f>OriginalIDP!L103</f>
        <v>16.4275</v>
      </c>
      <c r="I172" s="201">
        <f>OriginalIDP!M103</f>
        <v>25.8325</v>
      </c>
      <c r="J172" s="201">
        <f>OriginalIDP!N103</f>
        <v>9.405</v>
      </c>
      <c r="K172" s="183">
        <f>(OriginalOT!G19+OriginalOT!H19)/2</f>
        <v>0</v>
      </c>
      <c r="L172" s="183">
        <f>(OriginalOT!G17+OriginalOT!H17)/2</f>
        <v>0</v>
      </c>
      <c r="Q172" s="13"/>
    </row>
    <row r="173">
      <c r="A173" s="2"/>
      <c r="G173" s="178">
        <v>0.08333333333333333</v>
      </c>
      <c r="H173" s="179">
        <f>OriginalIDP!L104</f>
        <v>15.6325</v>
      </c>
      <c r="I173" s="179">
        <f>OriginalIDP!M104</f>
        <v>19.1675</v>
      </c>
      <c r="J173" s="179">
        <f>OriginalIDP!N104</f>
        <v>3.535</v>
      </c>
      <c r="K173" s="180">
        <f>(OriginalOT!I19+OriginalOT!J19)/2</f>
        <v>0</v>
      </c>
      <c r="L173" s="180">
        <f>(OriginalOT!I17+OriginalOT!J17)/2</f>
        <v>0</v>
      </c>
      <c r="Q173" s="13"/>
    </row>
    <row r="174">
      <c r="A174" s="2"/>
      <c r="G174" s="178">
        <v>0.125</v>
      </c>
      <c r="H174" s="201">
        <f>OriginalIDP!L105</f>
        <v>15.78</v>
      </c>
      <c r="I174" s="201">
        <f>OriginalIDP!M105</f>
        <v>18.08</v>
      </c>
      <c r="J174" s="201">
        <f>OriginalIDP!N105</f>
        <v>2.3</v>
      </c>
      <c r="K174" s="183">
        <f>(OriginalOT!K19+OriginalOT!L19)/2</f>
        <v>0</v>
      </c>
      <c r="L174" s="183">
        <f>(OriginalOT!K17+OriginalOT!L17)/2</f>
        <v>0</v>
      </c>
      <c r="Q174" s="13"/>
    </row>
    <row r="175">
      <c r="A175" s="2"/>
      <c r="G175" s="178">
        <v>0.16666666666666666</v>
      </c>
      <c r="H175" s="179">
        <f>OriginalIDP!L106</f>
        <v>13.32</v>
      </c>
      <c r="I175" s="179">
        <f>OriginalIDP!M106</f>
        <v>19.085</v>
      </c>
      <c r="J175" s="179">
        <f>OriginalIDP!N106</f>
        <v>5.765</v>
      </c>
      <c r="K175" s="180">
        <f>(OriginalOT!M19+OriginalOT!N19)/2</f>
        <v>0</v>
      </c>
      <c r="L175" s="180">
        <f>(OriginalOT!M17+OriginalOT!N17)/2</f>
        <v>0</v>
      </c>
      <c r="Q175" s="13"/>
    </row>
    <row r="176">
      <c r="A176" s="2"/>
      <c r="G176" s="178">
        <v>0.20833333333333334</v>
      </c>
      <c r="H176" s="201">
        <f>OriginalIDP!L107</f>
        <v>14.4325</v>
      </c>
      <c r="I176" s="201">
        <f>OriginalIDP!M107</f>
        <v>20.585</v>
      </c>
      <c r="J176" s="201">
        <f>OriginalIDP!N107</f>
        <v>6.1525</v>
      </c>
      <c r="K176" s="183">
        <f>(OriginalOT!O19+OriginalOT!P19)/2</f>
        <v>0</v>
      </c>
      <c r="L176" s="183">
        <f>(OriginalOT!O17+OriginalOT!P17)/2</f>
        <v>0</v>
      </c>
      <c r="Q176" s="13"/>
    </row>
    <row r="177">
      <c r="A177" s="2"/>
      <c r="G177" s="178">
        <v>0.25</v>
      </c>
      <c r="H177" s="179">
        <f>OriginalIDP!L108</f>
        <v>18.0725</v>
      </c>
      <c r="I177" s="179">
        <f>OriginalIDP!M108</f>
        <v>29</v>
      </c>
      <c r="J177" s="179">
        <f>OriginalIDP!N108</f>
        <v>10.9275</v>
      </c>
      <c r="K177" s="180">
        <f>(OriginalOT!Q19+OriginalOT!R19)/2</f>
        <v>0</v>
      </c>
      <c r="L177" s="180">
        <f>(OriginalOT!Q17+OriginalOT!R17)/2</f>
        <v>0</v>
      </c>
      <c r="Q177" s="13"/>
    </row>
    <row r="178">
      <c r="A178" s="2"/>
      <c r="G178" s="178">
        <v>0.2916666666666667</v>
      </c>
      <c r="H178" s="201">
        <f>OriginalIDP!L109</f>
        <v>21.71</v>
      </c>
      <c r="I178" s="201">
        <f>OriginalIDP!M109</f>
        <v>25.75</v>
      </c>
      <c r="J178" s="201">
        <f>OriginalIDP!N109</f>
        <v>4.04</v>
      </c>
      <c r="K178" s="183">
        <f>(OriginalOT!S19+OriginalOT!T19)/2</f>
        <v>0</v>
      </c>
      <c r="L178" s="183">
        <f>(OriginalOT!S17+OriginalOT!T17)/2</f>
        <v>0</v>
      </c>
      <c r="Q178" s="13"/>
    </row>
    <row r="179">
      <c r="A179" s="2"/>
      <c r="G179" s="178">
        <v>0.3333333333333333</v>
      </c>
      <c r="H179" s="179">
        <f>OriginalIDP!L110</f>
        <v>26.1</v>
      </c>
      <c r="I179" s="179">
        <f>OriginalIDP!M110</f>
        <v>34.665</v>
      </c>
      <c r="J179" s="179">
        <f>OriginalIDP!N110</f>
        <v>8.565</v>
      </c>
      <c r="K179" s="180">
        <f>(OriginalOT!U19+OriginalOT!V19)/2</f>
        <v>0</v>
      </c>
      <c r="L179" s="180">
        <f>(OriginalOT!U17+OriginalOT!V17)/2</f>
        <v>0</v>
      </c>
      <c r="Q179" s="13"/>
    </row>
    <row r="180">
      <c r="A180" s="2"/>
      <c r="G180" s="178">
        <v>0.375</v>
      </c>
      <c r="H180" s="201">
        <f>OriginalIDP!L111</f>
        <v>30.8</v>
      </c>
      <c r="I180" s="201">
        <f>OriginalIDP!M111</f>
        <v>34.0025</v>
      </c>
      <c r="J180" s="201">
        <f>OriginalIDP!N111</f>
        <v>3.2025</v>
      </c>
      <c r="K180" s="183">
        <f>(OriginalOT!W19+OriginalOT!X19)/2</f>
        <v>0</v>
      </c>
      <c r="L180" s="183">
        <f>(OriginalOT!W17+OriginalOT!X17)/2</f>
        <v>0</v>
      </c>
      <c r="Q180" s="13"/>
    </row>
    <row r="181">
      <c r="A181" s="2"/>
      <c r="G181" s="178">
        <v>0.4166666666666667</v>
      </c>
      <c r="H181" s="179">
        <f>OriginalIDP!L112</f>
        <v>28.31</v>
      </c>
      <c r="I181" s="179">
        <f>OriginalIDP!M112</f>
        <v>33.9975</v>
      </c>
      <c r="J181" s="179">
        <f>OriginalIDP!N112</f>
        <v>5.6875</v>
      </c>
      <c r="K181" s="180">
        <f>(OriginalOT!Y19+OriginalOT!Z19)/2</f>
        <v>0</v>
      </c>
      <c r="L181" s="180">
        <f>(OriginalOT!Y17+OriginalOT!Z17)/2</f>
        <v>0</v>
      </c>
      <c r="Q181" s="13"/>
    </row>
    <row r="182">
      <c r="A182" s="2"/>
      <c r="B182" s="198"/>
      <c r="G182" s="178">
        <v>0.4583333333333333</v>
      </c>
      <c r="H182" s="201">
        <f>OriginalIDP!L113</f>
        <v>30.355</v>
      </c>
      <c r="I182" s="201">
        <f>OriginalIDP!M113</f>
        <v>37.5</v>
      </c>
      <c r="J182" s="201">
        <f>OriginalIDP!N113</f>
        <v>7.145</v>
      </c>
      <c r="K182" s="183">
        <f>(OriginalOT!AA19+OriginalOT!AB19)/2</f>
        <v>0</v>
      </c>
      <c r="L182" s="183">
        <f>(OriginalOT!AA17+OriginalOT!AB17)/2</f>
        <v>0</v>
      </c>
      <c r="M182" s="198"/>
      <c r="Q182" s="13"/>
    </row>
    <row r="183">
      <c r="A183" s="2"/>
      <c r="G183" s="178">
        <v>0.5</v>
      </c>
      <c r="H183" s="179">
        <f>OriginalIDP!L114</f>
        <v>29.3625</v>
      </c>
      <c r="I183" s="179">
        <f>OriginalIDP!M114</f>
        <v>34.4975</v>
      </c>
      <c r="J183" s="179">
        <f>OriginalIDP!N114</f>
        <v>5.135</v>
      </c>
      <c r="K183" s="180">
        <f>(OriginalOT!AC19+OriginalOT!AD19)/2</f>
        <v>0</v>
      </c>
      <c r="L183" s="180">
        <f>(OriginalOT!AC17+OriginalOT!AD17)/2</f>
        <v>0</v>
      </c>
      <c r="Q183" s="13"/>
    </row>
    <row r="184">
      <c r="A184" s="2"/>
      <c r="G184" s="178">
        <v>0.5416666666666666</v>
      </c>
      <c r="H184" s="201">
        <f>OriginalIDP!L115</f>
        <v>30.5525</v>
      </c>
      <c r="I184" s="201">
        <f>OriginalIDP!M115</f>
        <v>35.3325</v>
      </c>
      <c r="J184" s="201">
        <f>OriginalIDP!N115</f>
        <v>4.78</v>
      </c>
      <c r="K184" s="183">
        <f>(OriginalOT!AE19+OriginalOT!AF19)/2</f>
        <v>0</v>
      </c>
      <c r="L184" s="183">
        <f>(OriginalOT!AE17+OriginalOT!AF17)/2</f>
        <v>0</v>
      </c>
      <c r="Q184" s="13"/>
    </row>
    <row r="185">
      <c r="A185" s="2"/>
      <c r="G185" s="178">
        <v>0.5833333333333334</v>
      </c>
      <c r="H185" s="179">
        <f>OriginalIDP!L116</f>
        <v>29.085</v>
      </c>
      <c r="I185" s="179">
        <f>OriginalIDP!M116</f>
        <v>33.3325</v>
      </c>
      <c r="J185" s="179">
        <f>OriginalIDP!N116</f>
        <v>4.2475</v>
      </c>
      <c r="K185" s="180">
        <f>(OriginalOT!AG19+OriginalOT!AH19)/2</f>
        <v>0</v>
      </c>
      <c r="L185" s="180">
        <f>(OriginalOT!AG17+OriginalOT!AH17)/2</f>
        <v>0</v>
      </c>
      <c r="Q185" s="13"/>
    </row>
    <row r="186">
      <c r="A186" s="2"/>
      <c r="G186" s="178">
        <v>0.625</v>
      </c>
      <c r="H186" s="201">
        <f>OriginalIDP!L117</f>
        <v>28.005</v>
      </c>
      <c r="I186" s="201">
        <f>OriginalIDP!M117</f>
        <v>28.25</v>
      </c>
      <c r="J186" s="201">
        <f>OriginalIDP!N117</f>
        <v>0.245</v>
      </c>
      <c r="K186" s="183">
        <f>(OriginalOT!AI19+OriginalOT!AJ19)/2</f>
        <v>0</v>
      </c>
      <c r="L186" s="183">
        <f>(OriginalOT!AI17+OriginalOT!AJ17)/2</f>
        <v>0</v>
      </c>
      <c r="Q186" s="13"/>
    </row>
    <row r="187">
      <c r="A187" s="2"/>
      <c r="G187" s="178">
        <v>0.6666666666666666</v>
      </c>
      <c r="H187" s="179">
        <f>OriginalIDP!L118</f>
        <v>29.98</v>
      </c>
      <c r="I187" s="179">
        <f>OriginalIDP!M118</f>
        <v>26.3325</v>
      </c>
      <c r="J187" s="179">
        <f>OriginalIDP!N118</f>
        <v>-3.6475</v>
      </c>
      <c r="K187" s="180">
        <f>(OriginalOT!AK19+OriginalOT!AL19)/2</f>
        <v>0</v>
      </c>
      <c r="L187" s="180">
        <f>(OriginalOT!AK17+OriginalOT!AL17)/2</f>
        <v>0</v>
      </c>
      <c r="Q187" s="13"/>
    </row>
    <row r="188">
      <c r="A188" s="2"/>
      <c r="G188" s="178">
        <v>0.7083333333333334</v>
      </c>
      <c r="H188" s="201">
        <f>OriginalIDP!L119</f>
        <v>29.1225</v>
      </c>
      <c r="I188" s="201">
        <f>OriginalIDP!M119</f>
        <v>26.5825</v>
      </c>
      <c r="J188" s="201">
        <f>OriginalIDP!N119</f>
        <v>-2.54</v>
      </c>
      <c r="K188" s="183">
        <f>(OriginalOT!AM19+OriginalOT!AN19)/2</f>
        <v>0</v>
      </c>
      <c r="L188" s="183">
        <f>(OriginalOT!AM17+OriginalOT!AN17)/2</f>
        <v>0</v>
      </c>
      <c r="Q188" s="13"/>
    </row>
    <row r="189">
      <c r="A189" s="2"/>
      <c r="G189" s="178">
        <v>0.75</v>
      </c>
      <c r="H189" s="179">
        <f>OriginalIDP!L120</f>
        <v>27.9275</v>
      </c>
      <c r="I189" s="179">
        <f>OriginalIDP!M120</f>
        <v>29.3325</v>
      </c>
      <c r="J189" s="179">
        <f>OriginalIDP!N120</f>
        <v>1.405</v>
      </c>
      <c r="K189" s="180">
        <f>(OriginalOT!AO19+OriginalOT!AP19)/2</f>
        <v>0</v>
      </c>
      <c r="L189" s="180">
        <f>(OriginalOT!AO17+OriginalOT!AP17)/2</f>
        <v>0</v>
      </c>
      <c r="Q189" s="13"/>
    </row>
    <row r="190">
      <c r="A190" s="2"/>
      <c r="G190" s="178">
        <v>0.7916666666666666</v>
      </c>
      <c r="H190" s="201">
        <f>OriginalIDP!L121</f>
        <v>30.3575</v>
      </c>
      <c r="I190" s="201">
        <f>OriginalIDP!M121</f>
        <v>26.665</v>
      </c>
      <c r="J190" s="201">
        <f>OriginalIDP!N121</f>
        <v>-3.6925</v>
      </c>
      <c r="K190" s="183">
        <f>(OriginalOT!AQ19+OriginalOT!AR19)/2</f>
        <v>0</v>
      </c>
      <c r="L190" s="183">
        <f>(OriginalOT!AQ17+OriginalOT!AR17)/2</f>
        <v>0</v>
      </c>
      <c r="Q190" s="13"/>
    </row>
    <row r="191">
      <c r="A191" s="2"/>
      <c r="G191" s="178">
        <v>0.8333333333333334</v>
      </c>
      <c r="H191" s="179">
        <f>OriginalIDP!L122</f>
        <v>29.1</v>
      </c>
      <c r="I191" s="179">
        <f>OriginalIDP!M122</f>
        <v>23.5825</v>
      </c>
      <c r="J191" s="179">
        <f>OriginalIDP!N122</f>
        <v>-5.5175</v>
      </c>
      <c r="K191" s="180">
        <f>(OriginalOT!AS19+OriginalOT!AT19)/2</f>
        <v>0</v>
      </c>
      <c r="L191" s="180">
        <f>(OriginalOT!AS17+OriginalOT!AT17)/2</f>
        <v>0</v>
      </c>
      <c r="Q191" s="13"/>
    </row>
    <row r="192">
      <c r="A192" s="2"/>
      <c r="G192" s="178">
        <v>0.875</v>
      </c>
      <c r="H192" s="201">
        <f>OriginalIDP!L123</f>
        <v>19.44</v>
      </c>
      <c r="I192" s="201">
        <f>OriginalIDP!M123</f>
        <v>19.6675</v>
      </c>
      <c r="J192" s="201">
        <f>OriginalIDP!N123</f>
        <v>0.2275</v>
      </c>
      <c r="K192" s="183">
        <f>(OriginalOT!AU19+OriginalOT!AV19)/2</f>
        <v>0</v>
      </c>
      <c r="L192" s="183">
        <f>(OriginalOT!AU17+OriginalOT!AV17)/2</f>
        <v>0</v>
      </c>
      <c r="Q192" s="13"/>
    </row>
    <row r="193">
      <c r="A193" s="2"/>
      <c r="G193" s="178">
        <v>0.9166666666666666</v>
      </c>
      <c r="H193" s="179">
        <f>OriginalIDP!L124</f>
        <v>15.6225</v>
      </c>
      <c r="I193" s="179">
        <f>OriginalIDP!M124</f>
        <v>27.665</v>
      </c>
      <c r="J193" s="179">
        <f>OriginalIDP!N124</f>
        <v>12.0425</v>
      </c>
      <c r="K193" s="180">
        <f>(OriginalOT!AW19+OriginalOT!AX19)/2</f>
        <v>0</v>
      </c>
      <c r="L193" s="180">
        <f>(OriginalOT!AW17+OriginalOT!AX17)/2</f>
        <v>0</v>
      </c>
      <c r="Q193" s="13"/>
    </row>
    <row r="194">
      <c r="A194" s="2"/>
      <c r="G194" s="202">
        <v>0.9583333333333334</v>
      </c>
      <c r="H194" s="203">
        <f>OriginalIDP!L125</f>
        <v>16.1175</v>
      </c>
      <c r="I194" s="203">
        <f>OriginalIDP!M125</f>
        <v>30.25</v>
      </c>
      <c r="J194" s="203">
        <f>OriginalIDP!N125</f>
        <v>14.1325</v>
      </c>
      <c r="K194" s="204">
        <f>(OriginalOT!AY19+OriginalOT!AZ19)/2</f>
        <v>0</v>
      </c>
      <c r="L194" s="204">
        <f>(OriginalOT!AY17+OriginalOT!AZ17)/2</f>
        <v>0</v>
      </c>
      <c r="Q194" s="13"/>
    </row>
    <row r="195">
      <c r="A195" s="164"/>
      <c r="B195" s="205" t="s">
        <v>89</v>
      </c>
      <c r="C195" s="35"/>
      <c r="D195" s="35"/>
      <c r="E195" s="35"/>
      <c r="F195" s="35"/>
      <c r="G195" s="35"/>
      <c r="H195" s="35"/>
      <c r="I195" s="35"/>
      <c r="J195" s="35"/>
      <c r="K195" s="35"/>
      <c r="L195" s="35"/>
      <c r="M195" s="35"/>
      <c r="N195" s="35"/>
      <c r="O195" s="35"/>
      <c r="P195" s="36"/>
    </row>
    <row r="196">
      <c r="A196" s="2"/>
      <c r="G196" s="206" t="s">
        <v>9</v>
      </c>
      <c r="H196" s="207"/>
      <c r="I196" s="207"/>
      <c r="J196" s="208"/>
      <c r="K196" s="209">
        <f>C3+4</f>
        <v>45848</v>
      </c>
      <c r="L196" s="208"/>
      <c r="Q196" s="13"/>
    </row>
    <row r="197">
      <c r="A197" s="2"/>
      <c r="G197" s="171" t="s">
        <v>83</v>
      </c>
      <c r="H197" s="172" t="s">
        <v>24</v>
      </c>
      <c r="I197" s="173" t="s">
        <v>25</v>
      </c>
      <c r="J197" s="173" t="s">
        <v>26</v>
      </c>
      <c r="K197" s="175" t="s">
        <v>84</v>
      </c>
      <c r="L197" s="176" t="s">
        <v>85</v>
      </c>
      <c r="Q197" s="13"/>
    </row>
    <row r="198">
      <c r="A198" s="2"/>
      <c r="G198" s="178">
        <v>0.0</v>
      </c>
      <c r="H198" s="179">
        <f>OriginalIDP!O102</f>
        <v>16.7075</v>
      </c>
      <c r="I198" s="179">
        <f>OriginalIDP!P102</f>
        <v>29</v>
      </c>
      <c r="J198" s="179">
        <f>OriginalIDP!Q102</f>
        <v>12.2925</v>
      </c>
      <c r="K198" s="180">
        <f>(OriginalOT!E24+OriginalOT!F24)/2</f>
        <v>0</v>
      </c>
      <c r="L198" s="180">
        <f>(OriginalOT!E22+OriginalOT!F22)/2</f>
        <v>0</v>
      </c>
      <c r="Q198" s="13"/>
    </row>
    <row r="199">
      <c r="A199" s="2"/>
      <c r="G199" s="178">
        <v>0.041666666666666664</v>
      </c>
      <c r="H199" s="179">
        <f>OriginalIDP!O103</f>
        <v>15.695</v>
      </c>
      <c r="I199" s="179">
        <f>OriginalIDP!P103</f>
        <v>31.1675</v>
      </c>
      <c r="J199" s="179">
        <f>OriginalIDP!Q103</f>
        <v>15.4725</v>
      </c>
      <c r="K199" s="183">
        <f>(OriginalOT!G24+OriginalOT!H24)/2</f>
        <v>0</v>
      </c>
      <c r="L199" s="183">
        <f>(OriginalOT!G22+OriginalOT!H22)/2</f>
        <v>0</v>
      </c>
      <c r="Q199" s="13"/>
    </row>
    <row r="200">
      <c r="A200" s="2"/>
      <c r="G200" s="178">
        <v>0.08333333333333333</v>
      </c>
      <c r="H200" s="179">
        <f>OriginalIDP!O104</f>
        <v>14.8725</v>
      </c>
      <c r="I200" s="179">
        <f>OriginalIDP!P104</f>
        <v>24.415</v>
      </c>
      <c r="J200" s="179">
        <f>OriginalIDP!Q104</f>
        <v>9.5425</v>
      </c>
      <c r="K200" s="180">
        <f>(OriginalOT!I24+OriginalOT!J24)/2</f>
        <v>0</v>
      </c>
      <c r="L200" s="180">
        <f>(OriginalOT!I22+OriginalOT!J22)/2</f>
        <v>0</v>
      </c>
      <c r="Q200" s="13"/>
    </row>
    <row r="201">
      <c r="A201" s="2"/>
      <c r="G201" s="178">
        <v>0.125</v>
      </c>
      <c r="H201" s="179">
        <f>OriginalIDP!O105</f>
        <v>19.69</v>
      </c>
      <c r="I201" s="179">
        <f>OriginalIDP!P105</f>
        <v>23.3325</v>
      </c>
      <c r="J201" s="179">
        <f>OriginalIDP!Q105</f>
        <v>3.6425</v>
      </c>
      <c r="K201" s="183">
        <f>(OriginalOT!K24+OriginalOT!L24)/2</f>
        <v>0</v>
      </c>
      <c r="L201" s="183">
        <f>(OriginalOT!K22+OriginalOT!L22)/2</f>
        <v>0</v>
      </c>
      <c r="Q201" s="13"/>
    </row>
    <row r="202">
      <c r="A202" s="2"/>
      <c r="G202" s="178">
        <v>0.16666666666666666</v>
      </c>
      <c r="H202" s="179">
        <f>OriginalIDP!O106</f>
        <v>15.99</v>
      </c>
      <c r="I202" s="179">
        <f>OriginalIDP!P106</f>
        <v>18.585</v>
      </c>
      <c r="J202" s="179">
        <f>OriginalIDP!Q106</f>
        <v>2.595</v>
      </c>
      <c r="K202" s="180">
        <f>(OriginalOT!M24+OriginalOT!N24)/2</f>
        <v>0</v>
      </c>
      <c r="L202" s="180">
        <f>(OriginalOT!M22+OriginalOT!N22)/2</f>
        <v>0</v>
      </c>
      <c r="Q202" s="13"/>
    </row>
    <row r="203">
      <c r="A203" s="2"/>
      <c r="G203" s="178">
        <v>0.20833333333333334</v>
      </c>
      <c r="H203" s="179">
        <f>OriginalIDP!O107</f>
        <v>15.5275</v>
      </c>
      <c r="I203" s="179">
        <f>OriginalIDP!P107</f>
        <v>21.75</v>
      </c>
      <c r="J203" s="179">
        <f>OriginalIDP!Q107</f>
        <v>6.2225</v>
      </c>
      <c r="K203" s="183">
        <f>(OriginalOT!O24+OriginalOT!P24)/2</f>
        <v>0</v>
      </c>
      <c r="L203" s="183">
        <f>(OriginalOT!O22+OriginalOT!P22)/2</f>
        <v>0</v>
      </c>
      <c r="Q203" s="13"/>
    </row>
    <row r="204">
      <c r="A204" s="2"/>
      <c r="G204" s="178">
        <v>0.25</v>
      </c>
      <c r="H204" s="179">
        <f>OriginalIDP!O108</f>
        <v>21.6275</v>
      </c>
      <c r="I204" s="179">
        <f>OriginalIDP!P108</f>
        <v>27</v>
      </c>
      <c r="J204" s="179">
        <f>OriginalIDP!Q108</f>
        <v>5.3725</v>
      </c>
      <c r="K204" s="180">
        <f>(OriginalOT!Q24+OriginalOT!R24)/2</f>
        <v>0</v>
      </c>
      <c r="L204" s="180">
        <f>(OriginalOT!Q22+OriginalOT!R22)/2</f>
        <v>0</v>
      </c>
      <c r="Q204" s="13"/>
    </row>
    <row r="205">
      <c r="A205" s="2"/>
      <c r="G205" s="178">
        <v>0.2916666666666667</v>
      </c>
      <c r="H205" s="179">
        <f>OriginalIDP!O109</f>
        <v>22.795</v>
      </c>
      <c r="I205" s="179">
        <f>OriginalIDP!P109</f>
        <v>27.8325</v>
      </c>
      <c r="J205" s="179">
        <f>OriginalIDP!Q109</f>
        <v>5.0375</v>
      </c>
      <c r="K205" s="183">
        <f>(OriginalOT!S24+OriginalOT!T24)/2</f>
        <v>0</v>
      </c>
      <c r="L205" s="183">
        <f>(OriginalOT!S22+OriginalOT!T22)/2</f>
        <v>0</v>
      </c>
      <c r="Q205" s="13"/>
    </row>
    <row r="206">
      <c r="A206" s="2"/>
      <c r="G206" s="178">
        <v>0.3333333333333333</v>
      </c>
      <c r="H206" s="179">
        <f>OriginalIDP!O110</f>
        <v>25.7225</v>
      </c>
      <c r="I206" s="179">
        <f>OriginalIDP!P110</f>
        <v>32.1675</v>
      </c>
      <c r="J206" s="179">
        <f>OriginalIDP!Q110</f>
        <v>6.445</v>
      </c>
      <c r="K206" s="180">
        <f>(OriginalOT!U24+OriginalOT!V24)/2</f>
        <v>0</v>
      </c>
      <c r="L206" s="180">
        <f>(OriginalOT!U22+OriginalOT!V22)/2</f>
        <v>0</v>
      </c>
      <c r="Q206" s="13"/>
    </row>
    <row r="207">
      <c r="A207" s="2"/>
      <c r="G207" s="178">
        <v>0.375</v>
      </c>
      <c r="H207" s="179">
        <f>OriginalIDP!O111</f>
        <v>26.3175</v>
      </c>
      <c r="I207" s="179">
        <f>OriginalIDP!P111</f>
        <v>33.1675</v>
      </c>
      <c r="J207" s="179">
        <f>OriginalIDP!Q111</f>
        <v>6.85</v>
      </c>
      <c r="K207" s="183">
        <f>(OriginalOT!W24+OriginalOT!X24)/2</f>
        <v>0</v>
      </c>
      <c r="L207" s="183">
        <f>(OriginalOT!W22+OriginalOT!X22)/2</f>
        <v>0</v>
      </c>
      <c r="Q207" s="13"/>
    </row>
    <row r="208">
      <c r="A208" s="2"/>
      <c r="G208" s="178">
        <v>0.4166666666666667</v>
      </c>
      <c r="H208" s="179">
        <f>OriginalIDP!O112</f>
        <v>29.67</v>
      </c>
      <c r="I208" s="179">
        <f>OriginalIDP!P112</f>
        <v>32.5825</v>
      </c>
      <c r="J208" s="179">
        <f>OriginalIDP!Q112</f>
        <v>2.9125</v>
      </c>
      <c r="K208" s="180">
        <f>(OriginalOT!Y24+OriginalOT!Z24)/2</f>
        <v>0</v>
      </c>
      <c r="L208" s="180">
        <f>(OriginalOT!Y22+OriginalOT!Z22)/2</f>
        <v>0</v>
      </c>
      <c r="Q208" s="13"/>
    </row>
    <row r="209">
      <c r="A209" s="2"/>
      <c r="B209" s="198"/>
      <c r="C209" s="198"/>
      <c r="D209" s="198"/>
      <c r="E209" s="198"/>
      <c r="F209" s="198"/>
      <c r="G209" s="178">
        <v>0.4583333333333333</v>
      </c>
      <c r="H209" s="179">
        <f>OriginalIDP!O113</f>
        <v>30.7025</v>
      </c>
      <c r="I209" s="179">
        <f>OriginalIDP!P113</f>
        <v>33.75</v>
      </c>
      <c r="J209" s="179">
        <f>OriginalIDP!Q113</f>
        <v>3.0475</v>
      </c>
      <c r="K209" s="183">
        <f>(OriginalOT!AA24+OriginalOT!AB24)/2</f>
        <v>0</v>
      </c>
      <c r="L209" s="183">
        <f>(OriginalOT!AA22+OriginalOT!AB22)/2</f>
        <v>0</v>
      </c>
      <c r="M209" s="198"/>
      <c r="N209" s="198"/>
      <c r="O209" s="198"/>
      <c r="P209" s="198"/>
      <c r="Q209" s="13"/>
    </row>
    <row r="210">
      <c r="A210" s="2"/>
      <c r="B210" s="198"/>
      <c r="C210" s="198"/>
      <c r="D210" s="198"/>
      <c r="E210" s="198"/>
      <c r="F210" s="198"/>
      <c r="G210" s="178">
        <v>0.5</v>
      </c>
      <c r="H210" s="179">
        <f>OriginalIDP!O114</f>
        <v>29.4175</v>
      </c>
      <c r="I210" s="179">
        <f>OriginalIDP!P114</f>
        <v>35.8325</v>
      </c>
      <c r="J210" s="179">
        <f>OriginalIDP!Q114</f>
        <v>6.415</v>
      </c>
      <c r="K210" s="180">
        <f>(OriginalOT!AC24+OriginalOT!AD24)/2</f>
        <v>0</v>
      </c>
      <c r="L210" s="180">
        <f>(OriginalOT!AC22+OriginalOT!AD22)/2</f>
        <v>0</v>
      </c>
      <c r="M210" s="198"/>
      <c r="N210" s="198"/>
      <c r="O210" s="198"/>
      <c r="P210" s="198"/>
      <c r="Q210" s="13"/>
    </row>
    <row r="211">
      <c r="A211" s="2"/>
      <c r="G211" s="178">
        <v>0.5416666666666666</v>
      </c>
      <c r="H211" s="179">
        <f>OriginalIDP!O115</f>
        <v>31.88</v>
      </c>
      <c r="I211" s="179">
        <f>OriginalIDP!P115</f>
        <v>32.9975</v>
      </c>
      <c r="J211" s="179">
        <f>OriginalIDP!Q115</f>
        <v>1.1175</v>
      </c>
      <c r="K211" s="183">
        <f>(OriginalOT!AE24+OriginalOT!AF24)/2</f>
        <v>0</v>
      </c>
      <c r="L211" s="183">
        <f>(OriginalOT!AE22+OriginalOT!AF22)/2</f>
        <v>0</v>
      </c>
      <c r="Q211" s="13"/>
    </row>
    <row r="212">
      <c r="A212" s="2"/>
      <c r="G212" s="178">
        <v>0.5833333333333334</v>
      </c>
      <c r="H212" s="179">
        <f>OriginalIDP!O116</f>
        <v>28.8775</v>
      </c>
      <c r="I212" s="179">
        <f>OriginalIDP!P116</f>
        <v>33.415</v>
      </c>
      <c r="J212" s="179">
        <f>OriginalIDP!Q116</f>
        <v>4.5375</v>
      </c>
      <c r="K212" s="180">
        <f>(OriginalOT!AG24+OriginalOT!AH24)/2</f>
        <v>0</v>
      </c>
      <c r="L212" s="180">
        <f>(OriginalOT!AG22+OriginalOT!AH22)/2</f>
        <v>0</v>
      </c>
      <c r="Q212" s="13"/>
    </row>
    <row r="213">
      <c r="A213" s="2"/>
      <c r="G213" s="178">
        <v>0.625</v>
      </c>
      <c r="H213" s="179">
        <f>OriginalIDP!O117</f>
        <v>27.4775</v>
      </c>
      <c r="I213" s="179">
        <f>OriginalIDP!P117</f>
        <v>32.0825</v>
      </c>
      <c r="J213" s="179">
        <f>OriginalIDP!Q117</f>
        <v>4.605</v>
      </c>
      <c r="K213" s="183">
        <f>(OriginalOT!AI24+OriginalOT!AJ24)/2</f>
        <v>0</v>
      </c>
      <c r="L213" s="183">
        <f>(OriginalOT!AI22+OriginalOT!AJ22)/2</f>
        <v>0</v>
      </c>
      <c r="Q213" s="13"/>
    </row>
    <row r="214">
      <c r="A214" s="2"/>
      <c r="G214" s="178">
        <v>0.6666666666666666</v>
      </c>
      <c r="H214" s="179">
        <f>OriginalIDP!O118</f>
        <v>24.14</v>
      </c>
      <c r="I214" s="179">
        <f>OriginalIDP!P118</f>
        <v>27.915</v>
      </c>
      <c r="J214" s="179">
        <f>OriginalIDP!Q118</f>
        <v>3.775</v>
      </c>
      <c r="K214" s="180">
        <f>(OriginalOT!AK24+OriginalOT!AL24)/2</f>
        <v>0</v>
      </c>
      <c r="L214" s="180">
        <f>(OriginalOT!AK22+OriginalOT!AL22)/2</f>
        <v>0</v>
      </c>
      <c r="Q214" s="13"/>
    </row>
    <row r="215">
      <c r="A215" s="2"/>
      <c r="G215" s="178">
        <v>0.7083333333333334</v>
      </c>
      <c r="H215" s="179">
        <f>OriginalIDP!O119</f>
        <v>27.3125</v>
      </c>
      <c r="I215" s="179">
        <f>OriginalIDP!P119</f>
        <v>29.0825</v>
      </c>
      <c r="J215" s="179">
        <f>OriginalIDP!Q119</f>
        <v>1.77</v>
      </c>
      <c r="K215" s="183">
        <f>(OriginalOT!AM24+OriginalOT!AN24)/2</f>
        <v>0</v>
      </c>
      <c r="L215" s="183">
        <f>(OriginalOT!AM22+OriginalOT!AN22)/2</f>
        <v>0</v>
      </c>
      <c r="Q215" s="13"/>
    </row>
    <row r="216">
      <c r="A216" s="2"/>
      <c r="G216" s="178">
        <v>0.75</v>
      </c>
      <c r="H216" s="179">
        <f>OriginalIDP!O120</f>
        <v>29.2675</v>
      </c>
      <c r="I216" s="179">
        <f>OriginalIDP!P120</f>
        <v>31.415</v>
      </c>
      <c r="J216" s="179">
        <f>OriginalIDP!Q120</f>
        <v>2.1475</v>
      </c>
      <c r="K216" s="180">
        <f>(OriginalOT!AO24+OriginalOT!AP24)/2</f>
        <v>0</v>
      </c>
      <c r="L216" s="180">
        <f>(OriginalOT!AO22+OriginalOT!AP22)/2</f>
        <v>0</v>
      </c>
      <c r="Q216" s="13"/>
    </row>
    <row r="217">
      <c r="A217" s="2"/>
      <c r="G217" s="178">
        <v>0.7916666666666666</v>
      </c>
      <c r="H217" s="179">
        <f>OriginalIDP!O121</f>
        <v>26.9325</v>
      </c>
      <c r="I217" s="179">
        <f>OriginalIDP!P121</f>
        <v>27.5825</v>
      </c>
      <c r="J217" s="179">
        <f>OriginalIDP!Q121</f>
        <v>0.65</v>
      </c>
      <c r="K217" s="183">
        <f>(OriginalOT!AQ24+OriginalOT!AR24)/2</f>
        <v>0</v>
      </c>
      <c r="L217" s="183">
        <f>(OriginalOT!AQ22+OriginalOT!AR22)/2</f>
        <v>0</v>
      </c>
      <c r="Q217" s="13"/>
    </row>
    <row r="218">
      <c r="A218" s="2"/>
      <c r="G218" s="178">
        <v>0.8333333333333334</v>
      </c>
      <c r="H218" s="179">
        <f>OriginalIDP!O122</f>
        <v>26.7625</v>
      </c>
      <c r="I218" s="179">
        <f>OriginalIDP!P122</f>
        <v>26.6675</v>
      </c>
      <c r="J218" s="179">
        <f>OriginalIDP!Q122</f>
        <v>-0.095</v>
      </c>
      <c r="K218" s="180">
        <f>(OriginalOT!AS24+OriginalOT!AT24)/2</f>
        <v>0</v>
      </c>
      <c r="L218" s="180">
        <f>(OriginalOT!AS22+OriginalOT!AT22)/2</f>
        <v>0</v>
      </c>
      <c r="Q218" s="13"/>
    </row>
    <row r="219">
      <c r="A219" s="2"/>
      <c r="G219" s="178">
        <v>0.875</v>
      </c>
      <c r="H219" s="179">
        <f>OriginalIDP!O123</f>
        <v>22.4675</v>
      </c>
      <c r="I219" s="179">
        <f>OriginalIDP!P123</f>
        <v>21.8325</v>
      </c>
      <c r="J219" s="179">
        <f>OriginalIDP!Q123</f>
        <v>-0.635</v>
      </c>
      <c r="K219" s="183">
        <f>(OriginalOT!AU24+OriginalOT!AV24)/2</f>
        <v>0</v>
      </c>
      <c r="L219" s="183">
        <f>(OriginalOT!AU22+OriginalOT!AV22)/2</f>
        <v>0</v>
      </c>
      <c r="Q219" s="13"/>
    </row>
    <row r="220">
      <c r="A220" s="2"/>
      <c r="G220" s="178">
        <v>0.9166666666666666</v>
      </c>
      <c r="H220" s="179">
        <f>OriginalIDP!O124</f>
        <v>19.28</v>
      </c>
      <c r="I220" s="179">
        <f>OriginalIDP!P124</f>
        <v>24.665</v>
      </c>
      <c r="J220" s="179">
        <f>OriginalIDP!Q124</f>
        <v>5.385</v>
      </c>
      <c r="K220" s="180">
        <f>(OriginalOT!AW24+OriginalOT!AX24)/2</f>
        <v>0</v>
      </c>
      <c r="L220" s="180">
        <f>(OriginalOT!AW22+OriginalOT!AX22)/2</f>
        <v>0</v>
      </c>
      <c r="Q220" s="13"/>
    </row>
    <row r="221">
      <c r="A221" s="2"/>
      <c r="G221" s="202">
        <v>0.9583333333333334</v>
      </c>
      <c r="H221" s="210">
        <f>OriginalIDP!O125</f>
        <v>17.4825</v>
      </c>
      <c r="I221" s="210">
        <f>OriginalIDP!P125</f>
        <v>27.5</v>
      </c>
      <c r="J221" s="210">
        <f>OriginalIDP!Q125</f>
        <v>10.0175</v>
      </c>
      <c r="K221" s="204">
        <f>(OriginalOT!AY24+OriginalOT!AZ24)/2</f>
        <v>0</v>
      </c>
      <c r="L221" s="204">
        <f>(OriginalOT!AY22+OriginalOT!AZ22)/2</f>
        <v>0</v>
      </c>
      <c r="Q221" s="13"/>
    </row>
    <row r="222">
      <c r="A222" s="164"/>
      <c r="B222" s="205" t="s">
        <v>90</v>
      </c>
      <c r="C222" s="35"/>
      <c r="D222" s="35"/>
      <c r="E222" s="35"/>
      <c r="F222" s="35"/>
      <c r="G222" s="35"/>
      <c r="H222" s="35"/>
      <c r="I222" s="35"/>
      <c r="J222" s="35"/>
      <c r="K222" s="35"/>
      <c r="L222" s="35"/>
      <c r="M222" s="35"/>
      <c r="N222" s="35"/>
      <c r="O222" s="35"/>
      <c r="P222" s="36"/>
      <c r="Q222" s="13"/>
    </row>
    <row r="223">
      <c r="A223" s="2"/>
      <c r="G223" s="206" t="s">
        <v>10</v>
      </c>
      <c r="H223" s="207"/>
      <c r="I223" s="207"/>
      <c r="J223" s="208"/>
      <c r="K223" s="211">
        <f>C3+5</f>
        <v>45849</v>
      </c>
      <c r="L223" s="10"/>
      <c r="Q223" s="13"/>
    </row>
    <row r="224">
      <c r="A224" s="2"/>
      <c r="G224" s="171" t="s">
        <v>83</v>
      </c>
      <c r="H224" s="172" t="s">
        <v>24</v>
      </c>
      <c r="I224" s="173" t="s">
        <v>25</v>
      </c>
      <c r="J224" s="173" t="s">
        <v>26</v>
      </c>
      <c r="K224" s="175" t="s">
        <v>84</v>
      </c>
      <c r="L224" s="176" t="s">
        <v>85</v>
      </c>
      <c r="Q224" s="13"/>
    </row>
    <row r="225">
      <c r="A225" s="2"/>
      <c r="G225" s="178">
        <v>0.0</v>
      </c>
      <c r="H225" s="179">
        <f>OriginalIDP!R102</f>
        <v>16.8725</v>
      </c>
      <c r="I225" s="179">
        <f>OriginalIDP!S102</f>
        <v>25.165</v>
      </c>
      <c r="J225" s="179">
        <f>OriginalIDP!T102</f>
        <v>8.2925</v>
      </c>
      <c r="K225" s="180">
        <f>(OriginalOT!E29+OriginalOT!F29)/2</f>
        <v>0</v>
      </c>
      <c r="L225" s="180">
        <f>(OriginalOT!E27+OriginalOT!F27)/2</f>
        <v>0</v>
      </c>
      <c r="Q225" s="13"/>
    </row>
    <row r="226">
      <c r="A226" s="2"/>
      <c r="G226" s="178">
        <v>0.041666666666666664</v>
      </c>
      <c r="H226" s="179">
        <f>OriginalIDP!R103</f>
        <v>16.465</v>
      </c>
      <c r="I226" s="179">
        <f>OriginalIDP!S103</f>
        <v>26.3325</v>
      </c>
      <c r="J226" s="179">
        <f>OriginalIDP!T103</f>
        <v>9.8675</v>
      </c>
      <c r="K226" s="183">
        <f>(OriginalOT!G29+OriginalOT!H29)/2</f>
        <v>0</v>
      </c>
      <c r="L226" s="183">
        <f>(OriginalOT!G27+OriginalOT!H27)/2</f>
        <v>0</v>
      </c>
      <c r="Q226" s="13"/>
    </row>
    <row r="227">
      <c r="A227" s="2"/>
      <c r="G227" s="178">
        <v>0.08333333333333333</v>
      </c>
      <c r="H227" s="179">
        <f>OriginalIDP!R104</f>
        <v>18.975</v>
      </c>
      <c r="I227" s="179">
        <f>OriginalIDP!S104</f>
        <v>22.0825</v>
      </c>
      <c r="J227" s="179">
        <f>OriginalIDP!T104</f>
        <v>3.1075</v>
      </c>
      <c r="K227" s="180">
        <f>(OriginalOT!I29+OriginalOT!J29)/2</f>
        <v>0</v>
      </c>
      <c r="L227" s="180">
        <f>(OriginalOT!I27+OriginalOT!J27)/2</f>
        <v>0</v>
      </c>
      <c r="Q227" s="13"/>
    </row>
    <row r="228">
      <c r="A228" s="2"/>
      <c r="G228" s="178">
        <v>0.125</v>
      </c>
      <c r="H228" s="179">
        <f>OriginalIDP!R105</f>
        <v>18.1</v>
      </c>
      <c r="I228" s="179">
        <f>OriginalIDP!S105</f>
        <v>20.585</v>
      </c>
      <c r="J228" s="179">
        <f>OriginalIDP!T105</f>
        <v>2.485</v>
      </c>
      <c r="K228" s="183">
        <f>(OriginalOT!K29+OriginalOT!L29)/2</f>
        <v>0</v>
      </c>
      <c r="L228" s="183">
        <f>(OriginalOT!K27+OriginalOT!L27)/2</f>
        <v>0</v>
      </c>
      <c r="Q228" s="13"/>
    </row>
    <row r="229">
      <c r="A229" s="2"/>
      <c r="G229" s="178">
        <v>0.16666666666666666</v>
      </c>
      <c r="H229" s="179">
        <f>OriginalIDP!R106</f>
        <v>19.765</v>
      </c>
      <c r="I229" s="179">
        <f>OriginalIDP!S106</f>
        <v>19.3325</v>
      </c>
      <c r="J229" s="179">
        <f>OriginalIDP!T106</f>
        <v>-0.4325</v>
      </c>
      <c r="K229" s="180">
        <f>(OriginalOT!M29+OriginalOT!N29)/2</f>
        <v>0</v>
      </c>
      <c r="L229" s="180">
        <f>(OriginalOT!M27+OriginalOT!N27)/2</f>
        <v>0</v>
      </c>
      <c r="Q229" s="13"/>
    </row>
    <row r="230">
      <c r="A230" s="2"/>
      <c r="G230" s="178">
        <v>0.20833333333333334</v>
      </c>
      <c r="H230" s="179">
        <f>OriginalIDP!R107</f>
        <v>20.08</v>
      </c>
      <c r="I230" s="179">
        <f>OriginalIDP!S107</f>
        <v>21.835</v>
      </c>
      <c r="J230" s="179">
        <f>OriginalIDP!T107</f>
        <v>1.755</v>
      </c>
      <c r="K230" s="183">
        <f>(OriginalOT!O29+OriginalOT!P29)/2</f>
        <v>0</v>
      </c>
      <c r="L230" s="183">
        <f>(OriginalOT!O27+OriginalOT!P27)/2</f>
        <v>0</v>
      </c>
      <c r="Q230" s="13"/>
    </row>
    <row r="231">
      <c r="A231" s="2"/>
      <c r="G231" s="178">
        <v>0.25</v>
      </c>
      <c r="H231" s="179">
        <f>OriginalIDP!R108</f>
        <v>21.7225</v>
      </c>
      <c r="I231" s="179">
        <f>OriginalIDP!S108</f>
        <v>24.7525</v>
      </c>
      <c r="J231" s="179">
        <f>OriginalIDP!T108</f>
        <v>3.03</v>
      </c>
      <c r="K231" s="180">
        <f>(OriginalOT!Q29+OriginalOT!R29)/2</f>
        <v>0</v>
      </c>
      <c r="L231" s="180">
        <f>(OriginalOT!Q27+OriginalOT!R27)/2</f>
        <v>0</v>
      </c>
      <c r="Q231" s="13"/>
    </row>
    <row r="232">
      <c r="A232" s="2"/>
      <c r="G232" s="178">
        <v>0.2916666666666667</v>
      </c>
      <c r="H232" s="179">
        <f>OriginalIDP!R109</f>
        <v>22.675</v>
      </c>
      <c r="I232" s="179">
        <f>OriginalIDP!S109</f>
        <v>26</v>
      </c>
      <c r="J232" s="179">
        <f>OriginalIDP!T109</f>
        <v>3.325</v>
      </c>
      <c r="K232" s="183">
        <f>(OriginalOT!S29+OriginalOT!T29)/2</f>
        <v>0</v>
      </c>
      <c r="L232" s="183">
        <f>(OriginalOT!S27+OriginalOT!T27)/2</f>
        <v>0</v>
      </c>
      <c r="Q232" s="13"/>
    </row>
    <row r="233">
      <c r="A233" s="2"/>
      <c r="G233" s="178">
        <v>0.3333333333333333</v>
      </c>
      <c r="H233" s="179">
        <f>OriginalIDP!R110</f>
        <v>25.9175</v>
      </c>
      <c r="I233" s="179">
        <f>OriginalIDP!S110</f>
        <v>31.335</v>
      </c>
      <c r="J233" s="179">
        <f>OriginalIDP!T110</f>
        <v>5.4175</v>
      </c>
      <c r="K233" s="212">
        <v>0.0</v>
      </c>
      <c r="L233" s="212">
        <v>0.0</v>
      </c>
      <c r="Q233" s="13"/>
    </row>
    <row r="234">
      <c r="A234" s="2"/>
      <c r="G234" s="178">
        <v>0.375</v>
      </c>
      <c r="H234" s="179">
        <f>OriginalIDP!R111</f>
        <v>27.7575</v>
      </c>
      <c r="I234" s="179">
        <f>OriginalIDP!S111</f>
        <v>31.4975</v>
      </c>
      <c r="J234" s="179">
        <f>OriginalIDP!T111</f>
        <v>3.74</v>
      </c>
      <c r="K234" s="183">
        <f>(OriginalOT!W29+OriginalOT!X29)/2</f>
        <v>0</v>
      </c>
      <c r="L234" s="183">
        <f>(OriginalOT!W27+OriginalOT!X27)/2</f>
        <v>0</v>
      </c>
      <c r="Q234" s="13"/>
    </row>
    <row r="235">
      <c r="A235" s="2"/>
      <c r="G235" s="178">
        <v>0.4166666666666667</v>
      </c>
      <c r="H235" s="179">
        <f>OriginalIDP!R112</f>
        <v>28.3575</v>
      </c>
      <c r="I235" s="179">
        <f>OriginalIDP!S112</f>
        <v>34.08</v>
      </c>
      <c r="J235" s="179">
        <f>OriginalIDP!T112</f>
        <v>5.7225</v>
      </c>
      <c r="K235" s="180">
        <f>(OriginalOT!Y29+OriginalOT!Z29)/2</f>
        <v>0</v>
      </c>
      <c r="L235" s="180">
        <f>(OriginalOT!Y27+OriginalOT!Z27)/2</f>
        <v>0</v>
      </c>
      <c r="Q235" s="13"/>
    </row>
    <row r="236">
      <c r="A236" s="2"/>
      <c r="B236" s="198"/>
      <c r="C236" s="198"/>
      <c r="D236" s="198"/>
      <c r="E236" s="198"/>
      <c r="F236" s="198"/>
      <c r="G236" s="178">
        <v>0.4583333333333333</v>
      </c>
      <c r="H236" s="179">
        <f>OriginalIDP!R113</f>
        <v>27.9</v>
      </c>
      <c r="I236" s="179">
        <f>OriginalIDP!S113</f>
        <v>31.665</v>
      </c>
      <c r="J236" s="179">
        <f>OriginalIDP!T113</f>
        <v>3.765</v>
      </c>
      <c r="K236" s="183">
        <f>(OriginalOT!AA29+OriginalOT!AB29)/2</f>
        <v>0</v>
      </c>
      <c r="L236" s="183">
        <f>(OriginalOT!AA27+OriginalOT!AB27)/2</f>
        <v>0</v>
      </c>
      <c r="M236" s="198"/>
      <c r="N236" s="198"/>
      <c r="O236" s="198"/>
      <c r="P236" s="198"/>
      <c r="Q236" s="13"/>
    </row>
    <row r="237">
      <c r="A237" s="2"/>
      <c r="B237" s="198"/>
      <c r="C237" s="198"/>
      <c r="D237" s="198"/>
      <c r="E237" s="198"/>
      <c r="F237" s="198"/>
      <c r="G237" s="178">
        <v>0.5</v>
      </c>
      <c r="H237" s="179">
        <f>OriginalIDP!R114</f>
        <v>29.82</v>
      </c>
      <c r="I237" s="179">
        <f>OriginalIDP!S114</f>
        <v>33.2475</v>
      </c>
      <c r="J237" s="179">
        <f>OriginalIDP!T114</f>
        <v>3.4275</v>
      </c>
      <c r="K237" s="180">
        <f>(OriginalOT!AC29+OriginalOT!AD29)/2</f>
        <v>0</v>
      </c>
      <c r="L237" s="180">
        <f>(OriginalOT!AC27+OriginalOT!AD27)/2</f>
        <v>0</v>
      </c>
      <c r="M237" s="198"/>
      <c r="N237" s="198"/>
      <c r="O237" s="198"/>
      <c r="P237" s="198"/>
      <c r="Q237" s="13"/>
    </row>
    <row r="238">
      <c r="A238" s="2"/>
      <c r="G238" s="178">
        <v>0.5416666666666666</v>
      </c>
      <c r="H238" s="179">
        <f>OriginalIDP!R115</f>
        <v>32.9825</v>
      </c>
      <c r="I238" s="179">
        <f>OriginalIDP!S115</f>
        <v>30.6675</v>
      </c>
      <c r="J238" s="179">
        <f>OriginalIDP!T115</f>
        <v>-2.315</v>
      </c>
      <c r="K238" s="183">
        <f>(OriginalOT!AE29+OriginalOT!AF29)/2</f>
        <v>0</v>
      </c>
      <c r="L238" s="183">
        <f>(OriginalOT!AE27+OriginalOT!AF27)/2</f>
        <v>0</v>
      </c>
      <c r="Q238" s="13"/>
    </row>
    <row r="239">
      <c r="A239" s="2"/>
      <c r="G239" s="178">
        <v>0.5833333333333334</v>
      </c>
      <c r="H239" s="179">
        <f>OriginalIDP!R116</f>
        <v>28.2975</v>
      </c>
      <c r="I239" s="179">
        <f>OriginalIDP!S116</f>
        <v>32.915</v>
      </c>
      <c r="J239" s="179">
        <f>OriginalIDP!T116</f>
        <v>4.6175</v>
      </c>
      <c r="K239" s="180">
        <f>(OriginalOT!AG29+OriginalOT!AH29)/2</f>
        <v>0</v>
      </c>
      <c r="L239" s="180">
        <f>(OriginalOT!AG27+OriginalOT!AH27)/2</f>
        <v>0</v>
      </c>
      <c r="Q239" s="13"/>
    </row>
    <row r="240">
      <c r="A240" s="2"/>
      <c r="G240" s="178">
        <v>0.625</v>
      </c>
      <c r="H240" s="179">
        <f>OriginalIDP!R117</f>
        <v>26.69</v>
      </c>
      <c r="I240" s="179">
        <f>OriginalIDP!S117</f>
        <v>32.585</v>
      </c>
      <c r="J240" s="179">
        <f>OriginalIDP!T117</f>
        <v>5.895</v>
      </c>
      <c r="K240" s="183">
        <f>(OriginalOT!AI29+OriginalOT!AJ29)/2</f>
        <v>0</v>
      </c>
      <c r="L240" s="183">
        <f>(OriginalOT!AI27+OriginalOT!AJ27)/2</f>
        <v>0</v>
      </c>
      <c r="Q240" s="13"/>
    </row>
    <row r="241">
      <c r="A241" s="2"/>
      <c r="G241" s="178">
        <v>0.6666666666666666</v>
      </c>
      <c r="H241" s="179">
        <f>OriginalIDP!R118</f>
        <v>27.5975</v>
      </c>
      <c r="I241" s="179">
        <f>OriginalIDP!S118</f>
        <v>26.4175</v>
      </c>
      <c r="J241" s="179">
        <f>OriginalIDP!T118</f>
        <v>-1.18</v>
      </c>
      <c r="K241" s="180">
        <f>(OriginalOT!AK29+OriginalOT!AL29)/2</f>
        <v>0</v>
      </c>
      <c r="L241" s="180">
        <f>(OriginalOT!AK27+OriginalOT!AL27)/2</f>
        <v>0</v>
      </c>
      <c r="Q241" s="13"/>
    </row>
    <row r="242">
      <c r="A242" s="2"/>
      <c r="G242" s="178">
        <v>0.7083333333333334</v>
      </c>
      <c r="H242" s="179">
        <f>OriginalIDP!R119</f>
        <v>27.865</v>
      </c>
      <c r="I242" s="179">
        <f>OriginalIDP!S119</f>
        <v>28.8325</v>
      </c>
      <c r="J242" s="179">
        <f>OriginalIDP!T119</f>
        <v>0.9675</v>
      </c>
      <c r="K242" s="183">
        <f>(OriginalOT!AM29+OriginalOT!AN29)/2</f>
        <v>0</v>
      </c>
      <c r="L242" s="183">
        <f>(OriginalOT!AM27+OriginalOT!AN27)/2</f>
        <v>0</v>
      </c>
      <c r="Q242" s="13"/>
    </row>
    <row r="243">
      <c r="A243" s="2"/>
      <c r="G243" s="178">
        <v>0.75</v>
      </c>
      <c r="H243" s="179">
        <f>OriginalIDP!R120</f>
        <v>27.395</v>
      </c>
      <c r="I243" s="179">
        <f>OriginalIDP!S120</f>
        <v>27.915</v>
      </c>
      <c r="J243" s="179">
        <f>OriginalIDP!T120</f>
        <v>0.52</v>
      </c>
      <c r="K243" s="180">
        <f>(OriginalOT!AO29+OriginalOT!AP29)/2</f>
        <v>0</v>
      </c>
      <c r="L243" s="180">
        <f>(OriginalOT!AO27+OriginalOT!AP27)/2</f>
        <v>0</v>
      </c>
      <c r="Q243" s="13"/>
    </row>
    <row r="244">
      <c r="A244" s="2"/>
      <c r="G244" s="178">
        <v>0.7916666666666666</v>
      </c>
      <c r="H244" s="179">
        <f>OriginalIDP!R121</f>
        <v>29.985</v>
      </c>
      <c r="I244" s="179">
        <f>OriginalIDP!S121</f>
        <v>26.5825</v>
      </c>
      <c r="J244" s="179">
        <f>OriginalIDP!T121</f>
        <v>-3.4025</v>
      </c>
      <c r="K244" s="183">
        <f>(OriginalOT!AQ29+OriginalOT!AR29)/2</f>
        <v>0</v>
      </c>
      <c r="L244" s="183">
        <f>(OriginalOT!AQ27+OriginalOT!AR27)/2</f>
        <v>0</v>
      </c>
      <c r="Q244" s="13"/>
    </row>
    <row r="245">
      <c r="A245" s="2"/>
      <c r="G245" s="178">
        <v>0.8333333333333334</v>
      </c>
      <c r="H245" s="179">
        <f>OriginalIDP!R122</f>
        <v>25.11</v>
      </c>
      <c r="I245" s="179">
        <f>OriginalIDP!S122</f>
        <v>26.1675</v>
      </c>
      <c r="J245" s="179">
        <f>OriginalIDP!T122</f>
        <v>1.0575</v>
      </c>
      <c r="K245" s="180">
        <f>(OriginalOT!AS29+OriginalOT!AT29)/2</f>
        <v>0</v>
      </c>
      <c r="L245" s="180">
        <f>(OriginalOT!AS27+OriginalOT!AT27)/2</f>
        <v>0</v>
      </c>
      <c r="Q245" s="13"/>
    </row>
    <row r="246">
      <c r="A246" s="2"/>
      <c r="G246" s="178">
        <v>0.875</v>
      </c>
      <c r="H246" s="179">
        <f>OriginalIDP!R123</f>
        <v>21.48</v>
      </c>
      <c r="I246" s="179">
        <f>OriginalIDP!S123</f>
        <v>22.8325</v>
      </c>
      <c r="J246" s="179">
        <f>OriginalIDP!T123</f>
        <v>1.3525</v>
      </c>
      <c r="K246" s="183">
        <f>(OriginalOT!AU29+OriginalOT!AV29)/2</f>
        <v>0</v>
      </c>
      <c r="L246" s="183">
        <f>(OriginalOT!AU27+OriginalOT!AV27)/2</f>
        <v>0</v>
      </c>
      <c r="Q246" s="13"/>
    </row>
    <row r="247">
      <c r="A247" s="2"/>
      <c r="G247" s="178">
        <v>0.9166666666666666</v>
      </c>
      <c r="H247" s="179">
        <f>OriginalIDP!R124</f>
        <v>18.6325</v>
      </c>
      <c r="I247" s="179">
        <f>OriginalIDP!S124</f>
        <v>27.7475</v>
      </c>
      <c r="J247" s="179">
        <f>OriginalIDP!T124</f>
        <v>9.115</v>
      </c>
      <c r="K247" s="180">
        <f>(OriginalOT!AW29+OriginalOT!AX29)/2</f>
        <v>0</v>
      </c>
      <c r="L247" s="180">
        <f>(OriginalOT!AW27+OriginalOT!AX27)/2</f>
        <v>0</v>
      </c>
      <c r="Q247" s="13"/>
    </row>
    <row r="248">
      <c r="A248" s="2"/>
      <c r="G248" s="202">
        <v>0.9583333333333334</v>
      </c>
      <c r="H248" s="210">
        <f>OriginalIDP!R125</f>
        <v>16.85</v>
      </c>
      <c r="I248" s="210">
        <f>OriginalIDP!S125</f>
        <v>27.25</v>
      </c>
      <c r="J248" s="210">
        <f>OriginalIDP!T125</f>
        <v>10.4</v>
      </c>
      <c r="K248" s="204">
        <f>(OriginalOT!AY29+OriginalOT!AZ29)/2</f>
        <v>0</v>
      </c>
      <c r="L248" s="204">
        <f>(OriginalOT!AY27+OriginalOT!AZ27)/2</f>
        <v>0</v>
      </c>
      <c r="Q248" s="13"/>
    </row>
    <row r="249">
      <c r="A249" s="164"/>
      <c r="B249" s="205" t="s">
        <v>91</v>
      </c>
      <c r="C249" s="35"/>
      <c r="D249" s="35"/>
      <c r="E249" s="35"/>
      <c r="F249" s="35"/>
      <c r="G249" s="35"/>
      <c r="H249" s="35"/>
      <c r="I249" s="35"/>
      <c r="J249" s="35"/>
      <c r="K249" s="35"/>
      <c r="L249" s="35"/>
      <c r="M249" s="35"/>
      <c r="N249" s="35"/>
      <c r="O249" s="35"/>
      <c r="P249" s="36"/>
      <c r="Q249" s="13"/>
    </row>
    <row r="250">
      <c r="A250" s="2"/>
      <c r="G250" s="206" t="s">
        <v>11</v>
      </c>
      <c r="H250" s="207"/>
      <c r="I250" s="207"/>
      <c r="J250" s="208"/>
      <c r="K250" s="211">
        <f>C3+6</f>
        <v>45850</v>
      </c>
      <c r="L250" s="10"/>
      <c r="Q250" s="13"/>
    </row>
    <row r="251">
      <c r="A251" s="2"/>
      <c r="G251" s="171" t="s">
        <v>83</v>
      </c>
      <c r="H251" s="172" t="s">
        <v>24</v>
      </c>
      <c r="I251" s="173" t="s">
        <v>25</v>
      </c>
      <c r="J251" s="173" t="s">
        <v>26</v>
      </c>
      <c r="K251" s="175" t="s">
        <v>84</v>
      </c>
      <c r="L251" s="176" t="s">
        <v>85</v>
      </c>
      <c r="Q251" s="13"/>
    </row>
    <row r="252">
      <c r="A252" s="2"/>
      <c r="G252" s="178">
        <v>0.0</v>
      </c>
      <c r="H252" s="179">
        <f>OriginalIDP!U102</f>
        <v>16.6425</v>
      </c>
      <c r="I252" s="179">
        <f>OriginalIDP!V102</f>
        <v>24.7475</v>
      </c>
      <c r="J252" s="179">
        <f>OriginalIDP!W102</f>
        <v>8.105</v>
      </c>
      <c r="K252" s="180">
        <f>(OriginalOT!E34+OriginalOT!F34)/2</f>
        <v>0</v>
      </c>
      <c r="L252" s="180">
        <f>(OriginalOT!E32+OriginalOT!F32)/2</f>
        <v>0</v>
      </c>
      <c r="Q252" s="13"/>
    </row>
    <row r="253">
      <c r="A253" s="2"/>
      <c r="G253" s="178">
        <v>0.041666666666666664</v>
      </c>
      <c r="H253" s="179">
        <f>OriginalIDP!U103</f>
        <v>16.355</v>
      </c>
      <c r="I253" s="179">
        <f>OriginalIDP!V103</f>
        <v>25.8325</v>
      </c>
      <c r="J253" s="179">
        <f>OriginalIDP!W103</f>
        <v>9.4775</v>
      </c>
      <c r="K253" s="183">
        <f>(OriginalOT!G34+OriginalOT!H34)/2</f>
        <v>0</v>
      </c>
      <c r="L253" s="183">
        <f>(OriginalOT!G32+OriginalOT!H32)/2</f>
        <v>0</v>
      </c>
      <c r="Q253" s="13"/>
    </row>
    <row r="254">
      <c r="A254" s="2"/>
      <c r="G254" s="178">
        <v>0.08333333333333333</v>
      </c>
      <c r="H254" s="179">
        <f>OriginalIDP!U104</f>
        <v>14.155</v>
      </c>
      <c r="I254" s="179">
        <f>OriginalIDP!V104</f>
        <v>21.3325</v>
      </c>
      <c r="J254" s="179">
        <f>OriginalIDP!W104</f>
        <v>7.1775</v>
      </c>
      <c r="K254" s="180">
        <f>(OriginalOT!I34+OriginalOT!J34)/2</f>
        <v>0</v>
      </c>
      <c r="L254" s="180">
        <f>(OriginalOT!I32+OriginalOT!J32)/2</f>
        <v>0</v>
      </c>
      <c r="Q254" s="13"/>
    </row>
    <row r="255">
      <c r="A255" s="2"/>
      <c r="G255" s="178">
        <v>0.125</v>
      </c>
      <c r="H255" s="179">
        <f>OriginalIDP!U105</f>
        <v>18.3</v>
      </c>
      <c r="I255" s="179">
        <f>OriginalIDP!V105</f>
        <v>21.8325</v>
      </c>
      <c r="J255" s="179">
        <f>OriginalIDP!W105</f>
        <v>3.5325</v>
      </c>
      <c r="K255" s="183">
        <f>(OriginalOT!K34+OriginalOT!L34)/2</f>
        <v>0</v>
      </c>
      <c r="L255" s="183">
        <f>(OriginalOT!K32+OriginalOT!L32)/2</f>
        <v>0</v>
      </c>
      <c r="Q255" s="13"/>
    </row>
    <row r="256">
      <c r="A256" s="2"/>
      <c r="G256" s="178">
        <v>0.16666666666666666</v>
      </c>
      <c r="H256" s="179">
        <f>OriginalIDP!U106</f>
        <v>13.18</v>
      </c>
      <c r="I256" s="179">
        <f>OriginalIDP!V106</f>
        <v>19.0825</v>
      </c>
      <c r="J256" s="179">
        <f>OriginalIDP!W106</f>
        <v>5.9025</v>
      </c>
      <c r="K256" s="180">
        <f>(OriginalOT!M34+OriginalOT!N34)/2</f>
        <v>0</v>
      </c>
      <c r="L256" s="180">
        <f>(OriginalOT!M32+OriginalOT!N32)/2</f>
        <v>0</v>
      </c>
      <c r="Q256" s="13"/>
    </row>
    <row r="257">
      <c r="A257" s="2"/>
      <c r="G257" s="178">
        <v>0.20833333333333334</v>
      </c>
      <c r="H257" s="179">
        <f>OriginalIDP!U107</f>
        <v>14.34</v>
      </c>
      <c r="I257" s="179">
        <f>OriginalIDP!V107</f>
        <v>21.9175</v>
      </c>
      <c r="J257" s="179">
        <f>OriginalIDP!W107</f>
        <v>7.5775</v>
      </c>
      <c r="K257" s="183">
        <f>(OriginalOT!O34+OriginalOT!P34)/2</f>
        <v>0</v>
      </c>
      <c r="L257" s="183">
        <f>(OriginalOT!O32+OriginalOT!P32)/2</f>
        <v>0</v>
      </c>
      <c r="Q257" s="13"/>
    </row>
    <row r="258">
      <c r="A258" s="2"/>
      <c r="G258" s="178">
        <v>0.25</v>
      </c>
      <c r="H258" s="179">
        <f>OriginalIDP!U108</f>
        <v>15.2275</v>
      </c>
      <c r="I258" s="179">
        <f>OriginalIDP!V108</f>
        <v>24.585</v>
      </c>
      <c r="J258" s="179">
        <f>OriginalIDP!W108</f>
        <v>9.3575</v>
      </c>
      <c r="K258" s="180">
        <f>(OriginalOT!Q34+OriginalOT!R34)/2</f>
        <v>0</v>
      </c>
      <c r="L258" s="180">
        <f>(OriginalOT!Q32+OriginalOT!R32)/2</f>
        <v>0</v>
      </c>
      <c r="Q258" s="13"/>
    </row>
    <row r="259">
      <c r="A259" s="2"/>
      <c r="G259" s="178">
        <v>0.2916666666666667</v>
      </c>
      <c r="H259" s="179">
        <f>OriginalIDP!U109</f>
        <v>21.2125</v>
      </c>
      <c r="I259" s="179">
        <f>OriginalIDP!V109</f>
        <v>25.1675</v>
      </c>
      <c r="J259" s="179">
        <f>OriginalIDP!W109</f>
        <v>3.955</v>
      </c>
      <c r="K259" s="183">
        <f>(OriginalOT!S34+OriginalOT!T34)/2</f>
        <v>0</v>
      </c>
      <c r="L259" s="183">
        <f>(OriginalOT!S32+OriginalOT!T32)/2</f>
        <v>0</v>
      </c>
      <c r="Q259" s="13"/>
    </row>
    <row r="260">
      <c r="A260" s="2"/>
      <c r="G260" s="178">
        <v>0.3333333333333333</v>
      </c>
      <c r="H260" s="179">
        <f>OriginalIDP!U110</f>
        <v>25.0125</v>
      </c>
      <c r="I260" s="179">
        <f>OriginalIDP!V110</f>
        <v>28.665</v>
      </c>
      <c r="J260" s="179">
        <f>OriginalIDP!W110</f>
        <v>3.6525</v>
      </c>
      <c r="K260" s="180">
        <f>(OriginalOT!U34+OriginalOT!V34)/2</f>
        <v>0</v>
      </c>
      <c r="L260" s="180">
        <f>(OriginalOT!U32+OriginalOT!V32)/2</f>
        <v>0</v>
      </c>
      <c r="Q260" s="13"/>
    </row>
    <row r="261">
      <c r="A261" s="2"/>
      <c r="G261" s="178">
        <v>0.375</v>
      </c>
      <c r="H261" s="179">
        <f>OriginalIDP!U111</f>
        <v>27.5475</v>
      </c>
      <c r="I261" s="179">
        <f>OriginalIDP!V111</f>
        <v>31.25</v>
      </c>
      <c r="J261" s="179">
        <f>OriginalIDP!W111</f>
        <v>3.7025</v>
      </c>
      <c r="K261" s="183">
        <f>(OriginalOT!W34+OriginalOT!X34)/2</f>
        <v>0</v>
      </c>
      <c r="L261" s="183">
        <f>(OriginalOT!W32+OriginalOT!X32)/2</f>
        <v>0</v>
      </c>
      <c r="Q261" s="13"/>
    </row>
    <row r="262">
      <c r="A262" s="2"/>
      <c r="G262" s="178">
        <v>0.4166666666666667</v>
      </c>
      <c r="H262" s="179">
        <f>OriginalIDP!U112</f>
        <v>26.3425</v>
      </c>
      <c r="I262" s="179">
        <f>OriginalIDP!V112</f>
        <v>31.33</v>
      </c>
      <c r="J262" s="179">
        <f>OriginalIDP!W112</f>
        <v>4.9875</v>
      </c>
      <c r="K262" s="180">
        <f>(OriginalOT!Y34+OriginalOT!Z34)/2</f>
        <v>0</v>
      </c>
      <c r="L262" s="180">
        <f>(OriginalOT!Y32+OriginalOT!Z32)/2</f>
        <v>0</v>
      </c>
      <c r="Q262" s="13"/>
    </row>
    <row r="263">
      <c r="A263" s="2"/>
      <c r="B263" s="198"/>
      <c r="C263" s="198"/>
      <c r="D263" s="198"/>
      <c r="E263" s="198"/>
      <c r="F263" s="198"/>
      <c r="G263" s="178">
        <v>0.4583333333333333</v>
      </c>
      <c r="H263" s="179">
        <f>OriginalIDP!U113</f>
        <v>26.92</v>
      </c>
      <c r="I263" s="179">
        <f>OriginalIDP!V113</f>
        <v>33.9975</v>
      </c>
      <c r="J263" s="179">
        <f>OriginalIDP!W113</f>
        <v>7.0775</v>
      </c>
      <c r="K263" s="183">
        <f>(OriginalOT!AA34+OriginalOT!AB34)/2</f>
        <v>0</v>
      </c>
      <c r="L263" s="183">
        <f>(OriginalOT!AA32+OriginalOT!AB32)/2</f>
        <v>0</v>
      </c>
      <c r="M263" s="198"/>
      <c r="N263" s="198"/>
      <c r="O263" s="198"/>
      <c r="P263" s="198"/>
      <c r="Q263" s="13"/>
    </row>
    <row r="264">
      <c r="A264" s="2"/>
      <c r="B264" s="198"/>
      <c r="C264" s="198"/>
      <c r="D264" s="198"/>
      <c r="E264" s="198"/>
      <c r="F264" s="198"/>
      <c r="G264" s="178">
        <v>0.5</v>
      </c>
      <c r="H264" s="179">
        <f>OriginalIDP!U114</f>
        <v>30.0525</v>
      </c>
      <c r="I264" s="179">
        <f>OriginalIDP!V114</f>
        <v>36.33</v>
      </c>
      <c r="J264" s="179">
        <f>OriginalIDP!W114</f>
        <v>6.2775</v>
      </c>
      <c r="K264" s="180">
        <f>(OriginalOT!AC34+OriginalOT!AD34)/2</f>
        <v>0</v>
      </c>
      <c r="L264" s="180">
        <f>(OriginalOT!AC32+OriginalOT!AD32)/2</f>
        <v>0</v>
      </c>
      <c r="M264" s="198"/>
      <c r="N264" s="198"/>
      <c r="O264" s="198"/>
      <c r="P264" s="198"/>
      <c r="Q264" s="13"/>
    </row>
    <row r="265">
      <c r="A265" s="2"/>
      <c r="G265" s="178">
        <v>0.5416666666666666</v>
      </c>
      <c r="H265" s="179">
        <f>OriginalIDP!U115</f>
        <v>31.495</v>
      </c>
      <c r="I265" s="179">
        <f>OriginalIDP!V115</f>
        <v>34.915</v>
      </c>
      <c r="J265" s="179">
        <f>OriginalIDP!W115</f>
        <v>3.42</v>
      </c>
      <c r="K265" s="183">
        <f>(OriginalOT!AE34+OriginalOT!AF34)/2</f>
        <v>0</v>
      </c>
      <c r="L265" s="183">
        <f>(OriginalOT!AE32+OriginalOT!AF32)/2</f>
        <v>0</v>
      </c>
      <c r="Q265" s="13"/>
    </row>
    <row r="266">
      <c r="A266" s="2"/>
      <c r="G266" s="178">
        <v>0.5833333333333334</v>
      </c>
      <c r="H266" s="179">
        <f>OriginalIDP!U116</f>
        <v>34.58</v>
      </c>
      <c r="I266" s="179">
        <f>OriginalIDP!V116</f>
        <v>32.1675</v>
      </c>
      <c r="J266" s="179">
        <f>OriginalIDP!W116</f>
        <v>-2.4125</v>
      </c>
      <c r="K266" s="180">
        <f>(OriginalOT!AG34+OriginalOT!AH34)/2</f>
        <v>0</v>
      </c>
      <c r="L266" s="180">
        <f>(OriginalOT!AG32+OriginalOT!AH32)/2</f>
        <v>0</v>
      </c>
      <c r="Q266" s="13"/>
    </row>
    <row r="267">
      <c r="A267" s="2"/>
      <c r="G267" s="178">
        <v>0.625</v>
      </c>
      <c r="H267" s="179">
        <f>OriginalIDP!U117</f>
        <v>24.235</v>
      </c>
      <c r="I267" s="179">
        <f>OriginalIDP!V117</f>
        <v>31.4175</v>
      </c>
      <c r="J267" s="179">
        <f>OriginalIDP!W117</f>
        <v>7.1825</v>
      </c>
      <c r="K267" s="183">
        <f>(OriginalOT!AI34+OriginalOT!AJ34)/2</f>
        <v>0</v>
      </c>
      <c r="L267" s="183">
        <f>(OriginalOT!AI32+OriginalOT!AJ32)/2</f>
        <v>0</v>
      </c>
      <c r="Q267" s="13"/>
    </row>
    <row r="268">
      <c r="A268" s="2"/>
      <c r="G268" s="178">
        <v>0.6666666666666666</v>
      </c>
      <c r="H268" s="179">
        <f>OriginalIDP!U118</f>
        <v>24.14</v>
      </c>
      <c r="I268" s="179">
        <f>OriginalIDP!V118</f>
        <v>28.25</v>
      </c>
      <c r="J268" s="179">
        <f>OriginalIDP!W118</f>
        <v>4.11</v>
      </c>
      <c r="K268" s="180">
        <f>(OriginalOT!AK34+OriginalOT!AL34)/2</f>
        <v>0</v>
      </c>
      <c r="L268" s="180">
        <f>(OriginalOT!AK32+OriginalOT!AL32)/2</f>
        <v>0</v>
      </c>
      <c r="Q268" s="13"/>
    </row>
    <row r="269">
      <c r="A269" s="2"/>
      <c r="G269" s="178">
        <v>0.7083333333333334</v>
      </c>
      <c r="H269" s="179">
        <f>OriginalIDP!U119</f>
        <v>25.9975</v>
      </c>
      <c r="I269" s="179">
        <f>OriginalIDP!V119</f>
        <v>26.2525</v>
      </c>
      <c r="J269" s="179">
        <f>OriginalIDP!W119</f>
        <v>0.255</v>
      </c>
      <c r="K269" s="183">
        <f>(OriginalOT!AM34+OriginalOT!AN34)/2</f>
        <v>0</v>
      </c>
      <c r="L269" s="183">
        <f>(OriginalOT!AM32+OriginalOT!AN32)/2</f>
        <v>0</v>
      </c>
      <c r="Q269" s="13"/>
    </row>
    <row r="270">
      <c r="A270" s="2"/>
      <c r="G270" s="178">
        <v>0.75</v>
      </c>
      <c r="H270" s="179">
        <f>OriginalIDP!U120</f>
        <v>26.9275</v>
      </c>
      <c r="I270" s="179">
        <f>OriginalIDP!V120</f>
        <v>24.5825</v>
      </c>
      <c r="J270" s="179">
        <f>OriginalIDP!W120</f>
        <v>-2.345</v>
      </c>
      <c r="K270" s="180">
        <f>(OriginalOT!AO34+OriginalOT!AP34)/2</f>
        <v>0</v>
      </c>
      <c r="L270" s="180">
        <f>(OriginalOT!AO32+OriginalOT!AP32)/2</f>
        <v>0</v>
      </c>
      <c r="Q270" s="13"/>
    </row>
    <row r="271">
      <c r="A271" s="2"/>
      <c r="G271" s="178">
        <v>0.7916666666666666</v>
      </c>
      <c r="H271" s="179">
        <f>OriginalIDP!U121</f>
        <v>29.125</v>
      </c>
      <c r="I271" s="179">
        <f>OriginalIDP!V121</f>
        <v>23.8325</v>
      </c>
      <c r="J271" s="179">
        <f>OriginalIDP!W121</f>
        <v>-5.2925</v>
      </c>
      <c r="K271" s="183">
        <f>(OriginalOT!AQ34+OriginalOT!AR34)/2</f>
        <v>0</v>
      </c>
      <c r="L271" s="183">
        <f>(OriginalOT!AQ32+OriginalOT!AR32)/2</f>
        <v>0</v>
      </c>
      <c r="Q271" s="13"/>
    </row>
    <row r="272">
      <c r="A272" s="2"/>
      <c r="G272" s="178">
        <v>0.8333333333333334</v>
      </c>
      <c r="H272" s="179">
        <f>OriginalIDP!U122</f>
        <v>24.44</v>
      </c>
      <c r="I272" s="179">
        <f>OriginalIDP!V122</f>
        <v>18.915</v>
      </c>
      <c r="J272" s="179">
        <f>OriginalIDP!W122</f>
        <v>-5.525</v>
      </c>
      <c r="K272" s="180">
        <f>(OriginalOT!AS34+OriginalOT!AT34)/2</f>
        <v>0</v>
      </c>
      <c r="L272" s="180">
        <f>(OriginalOT!AS32+OriginalOT!AT32)/2</f>
        <v>0</v>
      </c>
      <c r="Q272" s="13"/>
    </row>
    <row r="273">
      <c r="A273" s="2"/>
      <c r="G273" s="178">
        <v>0.875</v>
      </c>
      <c r="H273" s="179">
        <f>OriginalIDP!U123</f>
        <v>20.3825</v>
      </c>
      <c r="I273" s="179">
        <f>OriginalIDP!V123</f>
        <v>15.8325</v>
      </c>
      <c r="J273" s="179">
        <f>OriginalIDP!W123</f>
        <v>-4.55</v>
      </c>
      <c r="K273" s="183">
        <f>(OriginalOT!AU34+OriginalOT!AV34)/2</f>
        <v>0</v>
      </c>
      <c r="L273" s="183">
        <f>(OriginalOT!AU32+OriginalOT!AV32)/2</f>
        <v>0</v>
      </c>
      <c r="Q273" s="13"/>
    </row>
    <row r="274">
      <c r="A274" s="2"/>
      <c r="G274" s="178">
        <v>0.9166666666666666</v>
      </c>
      <c r="H274" s="179">
        <f>OriginalIDP!U124</f>
        <v>16.9325</v>
      </c>
      <c r="I274" s="179">
        <f>OriginalIDP!V124</f>
        <v>18.415</v>
      </c>
      <c r="J274" s="179">
        <f>OriginalIDP!W124</f>
        <v>1.4825</v>
      </c>
      <c r="K274" s="180">
        <f>(OriginalOT!AW34+OriginalOT!AX34)/2</f>
        <v>0</v>
      </c>
      <c r="L274" s="180">
        <f>(OriginalOT!AW32+OriginalOT!AX32)/2</f>
        <v>0</v>
      </c>
      <c r="Q274" s="13"/>
    </row>
    <row r="275">
      <c r="A275" s="2"/>
      <c r="G275" s="202">
        <v>0.9583333333333334</v>
      </c>
      <c r="H275" s="210">
        <f>OriginalIDP!U125</f>
        <v>15.155</v>
      </c>
      <c r="I275" s="210">
        <f>OriginalIDP!V125</f>
        <v>21.5</v>
      </c>
      <c r="J275" s="210">
        <f>OriginalIDP!W125</f>
        <v>6.345</v>
      </c>
      <c r="K275" s="204">
        <f>(OriginalOT!AY34+OriginalOT!AZ34)/2</f>
        <v>0</v>
      </c>
      <c r="L275" s="204">
        <f>(OriginalOT!AY32+OriginalOT!AZ32)/2</f>
        <v>0</v>
      </c>
      <c r="Q275" s="13"/>
    </row>
    <row r="276">
      <c r="B276" s="213"/>
      <c r="C276" s="213"/>
      <c r="D276" s="213"/>
      <c r="E276" s="213"/>
      <c r="F276" s="213"/>
      <c r="G276" s="213"/>
      <c r="H276" s="213"/>
      <c r="I276" s="213"/>
      <c r="J276" s="213"/>
      <c r="K276" s="213"/>
      <c r="L276" s="213"/>
      <c r="M276" s="213"/>
      <c r="N276" s="213"/>
      <c r="O276" s="213"/>
      <c r="P276" s="213"/>
    </row>
    <row r="315">
      <c r="A315" s="2"/>
      <c r="Q315" s="13"/>
    </row>
    <row r="316">
      <c r="A316" s="2"/>
      <c r="Q316" s="13"/>
    </row>
    <row r="317">
      <c r="A317" s="2"/>
      <c r="Q317" s="13"/>
    </row>
    <row r="318">
      <c r="A318" s="2"/>
      <c r="Q318" s="13"/>
    </row>
    <row r="319">
      <c r="A319" s="2"/>
      <c r="Q319" s="13"/>
    </row>
    <row r="320">
      <c r="A320" s="2"/>
      <c r="Q320" s="13"/>
    </row>
    <row r="321">
      <c r="A321" s="2"/>
      <c r="Q321" s="13"/>
    </row>
    <row r="322">
      <c r="A322" s="2"/>
      <c r="Q322" s="13"/>
    </row>
    <row r="323">
      <c r="A323" s="2"/>
      <c r="Q323" s="13"/>
    </row>
    <row r="324">
      <c r="A324" s="2"/>
      <c r="Q324" s="13"/>
    </row>
    <row r="325">
      <c r="A325" s="2"/>
      <c r="Q325" s="13"/>
    </row>
    <row r="326">
      <c r="A326" s="2"/>
      <c r="Q326" s="13"/>
    </row>
    <row r="327">
      <c r="A327" s="2"/>
      <c r="Q327" s="13"/>
    </row>
    <row r="328">
      <c r="A328" s="2"/>
      <c r="Q328" s="13"/>
    </row>
    <row r="329">
      <c r="A329" s="2"/>
      <c r="Q329" s="13"/>
    </row>
    <row r="330">
      <c r="A330" s="2"/>
      <c r="Q330" s="13"/>
    </row>
    <row r="331">
      <c r="A331" s="2"/>
      <c r="Q331" s="13"/>
    </row>
    <row r="332">
      <c r="A332" s="2"/>
      <c r="Q332" s="13"/>
    </row>
    <row r="333">
      <c r="A333" s="2"/>
      <c r="Q333" s="13"/>
    </row>
    <row r="334">
      <c r="A334" s="2"/>
      <c r="Q334" s="13"/>
    </row>
    <row r="335">
      <c r="A335" s="2"/>
      <c r="Q335" s="13"/>
    </row>
    <row r="336">
      <c r="A336" s="2"/>
      <c r="Q336" s="13"/>
    </row>
    <row r="337">
      <c r="A337" s="2"/>
      <c r="Q337" s="13"/>
    </row>
    <row r="338">
      <c r="A338" s="2"/>
      <c r="Q338" s="13"/>
    </row>
    <row r="339">
      <c r="A339" s="2"/>
      <c r="Q339" s="13"/>
    </row>
    <row r="340">
      <c r="A340" s="2"/>
      <c r="Q340" s="13"/>
    </row>
    <row r="341">
      <c r="A341" s="2"/>
      <c r="Q341" s="13"/>
    </row>
    <row r="342">
      <c r="A342" s="2"/>
      <c r="Q342" s="13"/>
    </row>
    <row r="343">
      <c r="A343" s="2"/>
      <c r="Q343" s="13"/>
    </row>
    <row r="344">
      <c r="A344" s="2"/>
      <c r="Q344" s="13"/>
    </row>
    <row r="345">
      <c r="A345" s="2"/>
      <c r="Q345" s="13"/>
    </row>
    <row r="346">
      <c r="A346" s="2"/>
      <c r="Q346" s="13"/>
    </row>
    <row r="347">
      <c r="A347" s="2"/>
      <c r="Q347" s="13"/>
    </row>
    <row r="348">
      <c r="A348" s="2"/>
      <c r="Q348" s="13"/>
    </row>
    <row r="349">
      <c r="A349" s="2"/>
      <c r="Q349" s="13"/>
    </row>
    <row r="350">
      <c r="A350" s="2"/>
      <c r="Q350" s="13"/>
    </row>
    <row r="351">
      <c r="A351" s="2"/>
      <c r="Q351" s="13"/>
    </row>
    <row r="352">
      <c r="A352" s="2"/>
      <c r="Q352" s="13"/>
    </row>
    <row r="353">
      <c r="A353" s="2"/>
      <c r="Q353" s="13"/>
    </row>
    <row r="354">
      <c r="A354" s="2"/>
      <c r="Q354" s="13"/>
    </row>
    <row r="355">
      <c r="A355" s="2"/>
      <c r="Q355" s="13"/>
    </row>
    <row r="356">
      <c r="A356" s="2"/>
      <c r="Q356" s="13"/>
    </row>
    <row r="357">
      <c r="A357" s="2"/>
      <c r="Q357" s="13"/>
    </row>
    <row r="358">
      <c r="A358" s="2"/>
      <c r="Q358" s="13"/>
    </row>
    <row r="359">
      <c r="A359" s="2"/>
      <c r="Q359" s="13"/>
    </row>
    <row r="360">
      <c r="A360" s="2"/>
      <c r="Q360" s="13"/>
    </row>
    <row r="361">
      <c r="A361" s="2"/>
      <c r="Q361" s="13"/>
    </row>
    <row r="362">
      <c r="A362" s="2"/>
      <c r="Q362" s="13"/>
    </row>
    <row r="363">
      <c r="A363" s="2"/>
      <c r="Q363" s="13"/>
    </row>
    <row r="364">
      <c r="A364" s="2"/>
      <c r="Q364" s="13"/>
    </row>
    <row r="365">
      <c r="A365" s="2"/>
      <c r="Q365" s="13"/>
    </row>
    <row r="366">
      <c r="A366" s="2"/>
      <c r="Q366" s="13"/>
    </row>
    <row r="367">
      <c r="A367" s="2"/>
      <c r="Q367" s="13"/>
    </row>
    <row r="368">
      <c r="A368" s="2"/>
      <c r="Q368" s="13"/>
    </row>
    <row r="369">
      <c r="A369" s="2"/>
      <c r="Q369" s="13"/>
    </row>
    <row r="370">
      <c r="A370" s="2"/>
      <c r="Q370" s="13"/>
    </row>
    <row r="371">
      <c r="A371" s="2"/>
      <c r="Q371" s="13"/>
    </row>
    <row r="372">
      <c r="A372" s="2"/>
      <c r="Q372" s="13"/>
    </row>
    <row r="373">
      <c r="A373" s="2"/>
      <c r="Q373" s="13"/>
    </row>
    <row r="374">
      <c r="A374" s="2"/>
      <c r="Q374" s="13"/>
    </row>
    <row r="375">
      <c r="A375" s="2"/>
      <c r="Q375" s="13"/>
    </row>
    <row r="376">
      <c r="A376" s="2"/>
      <c r="Q376" s="13"/>
    </row>
    <row r="377">
      <c r="A377" s="2"/>
      <c r="Q377" s="13"/>
    </row>
    <row r="378">
      <c r="A378" s="2"/>
      <c r="Q378" s="13"/>
    </row>
    <row r="379">
      <c r="A379" s="2"/>
      <c r="Q379" s="13"/>
    </row>
    <row r="380">
      <c r="A380" s="2"/>
      <c r="Q380" s="13"/>
    </row>
    <row r="381">
      <c r="A381" s="2"/>
      <c r="Q381" s="13"/>
    </row>
    <row r="382">
      <c r="A382" s="2"/>
      <c r="Q382" s="13"/>
    </row>
    <row r="383">
      <c r="A383" s="2"/>
      <c r="Q383" s="13"/>
    </row>
    <row r="384">
      <c r="A384" s="2"/>
      <c r="Q384" s="13"/>
    </row>
    <row r="385">
      <c r="A385" s="2"/>
      <c r="Q385" s="13"/>
    </row>
    <row r="386">
      <c r="A386" s="2"/>
      <c r="Q386" s="13"/>
    </row>
    <row r="387">
      <c r="A387" s="2"/>
      <c r="Q387" s="13"/>
    </row>
    <row r="388">
      <c r="A388" s="2"/>
      <c r="Q388" s="13"/>
    </row>
    <row r="389">
      <c r="A389" s="2"/>
      <c r="Q389" s="13"/>
    </row>
    <row r="390">
      <c r="A390" s="2"/>
      <c r="Q390" s="13"/>
    </row>
    <row r="391">
      <c r="A391" s="2"/>
      <c r="Q391" s="13"/>
    </row>
    <row r="392">
      <c r="A392" s="2"/>
      <c r="Q392" s="13"/>
    </row>
    <row r="393">
      <c r="A393" s="2"/>
      <c r="Q393" s="13"/>
    </row>
    <row r="394">
      <c r="A394" s="2"/>
      <c r="Q394" s="13"/>
    </row>
    <row r="395">
      <c r="A395" s="2"/>
      <c r="Q395" s="13"/>
    </row>
    <row r="396">
      <c r="A396" s="2"/>
      <c r="Q396" s="13"/>
    </row>
    <row r="397">
      <c r="A397" s="2"/>
      <c r="Q397" s="13"/>
    </row>
    <row r="398">
      <c r="A398" s="2"/>
      <c r="Q398" s="13"/>
    </row>
    <row r="399">
      <c r="A399" s="2"/>
      <c r="Q399" s="13"/>
    </row>
    <row r="400">
      <c r="A400" s="2"/>
      <c r="Q400" s="13"/>
    </row>
    <row r="401">
      <c r="A401" s="2"/>
      <c r="Q401" s="13"/>
    </row>
    <row r="402">
      <c r="A402" s="2"/>
      <c r="Q402" s="13"/>
    </row>
    <row r="403">
      <c r="A403" s="2"/>
      <c r="Q403" s="13"/>
    </row>
    <row r="404">
      <c r="A404" s="2"/>
      <c r="Q404" s="13"/>
    </row>
    <row r="405">
      <c r="A405" s="2"/>
      <c r="Q405" s="13"/>
    </row>
    <row r="406">
      <c r="A406" s="2"/>
      <c r="Q406" s="13"/>
    </row>
    <row r="407">
      <c r="A407" s="2"/>
      <c r="Q407" s="13"/>
    </row>
    <row r="408">
      <c r="A408" s="2"/>
      <c r="Q408" s="13"/>
    </row>
    <row r="409">
      <c r="A409" s="2"/>
      <c r="Q409" s="13"/>
    </row>
    <row r="410">
      <c r="A410" s="2"/>
      <c r="Q410" s="13"/>
    </row>
    <row r="411">
      <c r="A411" s="2"/>
      <c r="Q411" s="13"/>
    </row>
    <row r="412">
      <c r="A412" s="2"/>
      <c r="Q412" s="13"/>
    </row>
    <row r="413">
      <c r="A413" s="2"/>
      <c r="Q413" s="13"/>
    </row>
    <row r="414">
      <c r="A414" s="2"/>
      <c r="Q414" s="13"/>
    </row>
    <row r="415">
      <c r="A415" s="2"/>
      <c r="Q415" s="13"/>
    </row>
    <row r="416">
      <c r="A416" s="2"/>
      <c r="Q416" s="13"/>
    </row>
    <row r="417">
      <c r="A417" s="2"/>
      <c r="Q417" s="13"/>
    </row>
    <row r="418">
      <c r="A418" s="2"/>
      <c r="Q418" s="13"/>
    </row>
    <row r="419">
      <c r="A419" s="2"/>
      <c r="Q419" s="13"/>
    </row>
    <row r="420">
      <c r="A420" s="2"/>
      <c r="Q420" s="13"/>
    </row>
    <row r="421">
      <c r="A421" s="2"/>
      <c r="Q421" s="13"/>
    </row>
    <row r="422">
      <c r="A422" s="2"/>
      <c r="Q422" s="13"/>
    </row>
    <row r="423">
      <c r="A423" s="2"/>
      <c r="Q423" s="13"/>
    </row>
    <row r="424">
      <c r="A424" s="2"/>
      <c r="Q424" s="13"/>
    </row>
    <row r="425">
      <c r="A425" s="2"/>
      <c r="Q425" s="13"/>
    </row>
    <row r="426">
      <c r="A426" s="2"/>
      <c r="Q426" s="13"/>
    </row>
    <row r="427">
      <c r="A427" s="2"/>
      <c r="Q427" s="13"/>
    </row>
    <row r="428">
      <c r="A428" s="2"/>
      <c r="Q428" s="13"/>
    </row>
    <row r="429">
      <c r="A429" s="2"/>
      <c r="Q429" s="13"/>
    </row>
    <row r="430">
      <c r="A430" s="2"/>
      <c r="Q430" s="13"/>
    </row>
    <row r="431">
      <c r="A431" s="2"/>
      <c r="Q431" s="13"/>
    </row>
    <row r="432">
      <c r="A432" s="2"/>
      <c r="Q432" s="13"/>
    </row>
    <row r="433">
      <c r="A433" s="2"/>
      <c r="Q433" s="13"/>
    </row>
    <row r="434">
      <c r="A434" s="2"/>
      <c r="Q434" s="13"/>
    </row>
    <row r="435">
      <c r="A435" s="2"/>
      <c r="Q435" s="13"/>
    </row>
    <row r="436">
      <c r="A436" s="2"/>
      <c r="Q436" s="13"/>
    </row>
    <row r="437">
      <c r="A437" s="2"/>
      <c r="Q437" s="13"/>
    </row>
    <row r="438">
      <c r="A438" s="2"/>
      <c r="Q438" s="13"/>
    </row>
    <row r="439">
      <c r="A439" s="2"/>
      <c r="Q439" s="13"/>
    </row>
    <row r="440">
      <c r="A440" s="2"/>
      <c r="Q440" s="13"/>
    </row>
    <row r="441">
      <c r="A441" s="2"/>
      <c r="Q441" s="13"/>
    </row>
    <row r="442">
      <c r="A442" s="2"/>
      <c r="Q442" s="13"/>
    </row>
    <row r="443">
      <c r="A443" s="2"/>
      <c r="Q443" s="13"/>
    </row>
    <row r="444">
      <c r="A444" s="2"/>
      <c r="Q444" s="13"/>
    </row>
    <row r="445">
      <c r="A445" s="2"/>
      <c r="Q445" s="13"/>
    </row>
    <row r="446">
      <c r="A446" s="2"/>
      <c r="Q446" s="13"/>
    </row>
    <row r="447">
      <c r="A447" s="2"/>
      <c r="Q447" s="13"/>
    </row>
    <row r="448">
      <c r="A448" s="2"/>
      <c r="Q448" s="13"/>
    </row>
    <row r="449">
      <c r="A449" s="2"/>
      <c r="Q449" s="13"/>
    </row>
    <row r="450">
      <c r="A450" s="2"/>
      <c r="Q450" s="13"/>
    </row>
    <row r="451">
      <c r="A451" s="2"/>
      <c r="Q451" s="13"/>
    </row>
    <row r="452">
      <c r="A452" s="2"/>
      <c r="Q452" s="13"/>
    </row>
    <row r="453">
      <c r="A453" s="2"/>
      <c r="Q453" s="13"/>
    </row>
    <row r="454">
      <c r="A454" s="2"/>
      <c r="Q454" s="13"/>
    </row>
    <row r="455">
      <c r="A455" s="2"/>
      <c r="Q455" s="13"/>
    </row>
    <row r="456">
      <c r="A456" s="2"/>
      <c r="Q456" s="13"/>
    </row>
    <row r="457">
      <c r="A457" s="2"/>
      <c r="Q457" s="13"/>
    </row>
    <row r="458">
      <c r="A458" s="2"/>
      <c r="Q458" s="13"/>
    </row>
    <row r="459">
      <c r="A459" s="2"/>
      <c r="Q459" s="13"/>
    </row>
    <row r="460">
      <c r="A460" s="2"/>
      <c r="Q460" s="13"/>
    </row>
    <row r="461">
      <c r="A461" s="2"/>
      <c r="Q461" s="13"/>
    </row>
    <row r="462">
      <c r="A462" s="2"/>
      <c r="Q462" s="13"/>
    </row>
    <row r="463">
      <c r="A463" s="2"/>
      <c r="Q463" s="13"/>
    </row>
    <row r="464">
      <c r="A464" s="2"/>
      <c r="Q464" s="13"/>
    </row>
    <row r="465">
      <c r="A465" s="2"/>
      <c r="Q465" s="13"/>
    </row>
    <row r="466">
      <c r="A466" s="2"/>
      <c r="Q466" s="13"/>
    </row>
    <row r="467">
      <c r="A467" s="2"/>
      <c r="Q467" s="13"/>
    </row>
    <row r="468">
      <c r="A468" s="2"/>
      <c r="Q468" s="13"/>
    </row>
    <row r="469">
      <c r="A469" s="2"/>
      <c r="Q469" s="13"/>
    </row>
    <row r="470">
      <c r="A470" s="2"/>
      <c r="Q470" s="13"/>
    </row>
    <row r="471">
      <c r="A471" s="2"/>
      <c r="Q471" s="13"/>
    </row>
    <row r="472">
      <c r="A472" s="2"/>
      <c r="Q472" s="13"/>
    </row>
    <row r="473">
      <c r="A473" s="2"/>
      <c r="Q473" s="13"/>
    </row>
    <row r="474">
      <c r="A474" s="2"/>
      <c r="Q474" s="13"/>
    </row>
    <row r="475">
      <c r="A475" s="2"/>
      <c r="Q475" s="13"/>
    </row>
    <row r="476">
      <c r="A476" s="2"/>
      <c r="Q476" s="13"/>
    </row>
    <row r="477">
      <c r="A477" s="2"/>
      <c r="Q477" s="13"/>
    </row>
    <row r="478">
      <c r="A478" s="2"/>
      <c r="Q478" s="13"/>
    </row>
    <row r="479">
      <c r="A479" s="2"/>
      <c r="Q479" s="13"/>
    </row>
    <row r="480">
      <c r="A480" s="2"/>
      <c r="Q480" s="13"/>
    </row>
    <row r="481">
      <c r="A481" s="2"/>
      <c r="Q481" s="13"/>
    </row>
    <row r="482">
      <c r="A482" s="2"/>
      <c r="Q482" s="13"/>
    </row>
    <row r="483">
      <c r="A483" s="2"/>
      <c r="Q483" s="13"/>
    </row>
    <row r="484">
      <c r="A484" s="2"/>
      <c r="Q484" s="13"/>
    </row>
    <row r="485">
      <c r="A485" s="2"/>
      <c r="Q485" s="13"/>
    </row>
    <row r="486">
      <c r="A486" s="2"/>
      <c r="Q486" s="13"/>
    </row>
    <row r="487">
      <c r="A487" s="2"/>
      <c r="Q487" s="13"/>
    </row>
    <row r="488">
      <c r="A488" s="2"/>
      <c r="Q488" s="13"/>
    </row>
    <row r="489">
      <c r="A489" s="2"/>
      <c r="Q489" s="13"/>
    </row>
    <row r="490">
      <c r="A490" s="2"/>
      <c r="Q490" s="13"/>
    </row>
    <row r="491">
      <c r="A491" s="2"/>
      <c r="Q491" s="13"/>
    </row>
    <row r="492">
      <c r="A492" s="2"/>
      <c r="Q492" s="13"/>
    </row>
    <row r="493">
      <c r="A493" s="2"/>
      <c r="Q493" s="13"/>
    </row>
    <row r="494">
      <c r="A494" s="2"/>
      <c r="Q494" s="13"/>
    </row>
    <row r="495">
      <c r="A495" s="2"/>
      <c r="Q495" s="13"/>
    </row>
    <row r="496">
      <c r="A496" s="2"/>
      <c r="Q496" s="13"/>
    </row>
    <row r="497">
      <c r="A497" s="2"/>
      <c r="Q497" s="13"/>
    </row>
    <row r="498">
      <c r="A498" s="2"/>
      <c r="Q498" s="13"/>
    </row>
    <row r="499">
      <c r="A499" s="2"/>
      <c r="Q499" s="13"/>
    </row>
    <row r="500">
      <c r="A500" s="2"/>
      <c r="Q500" s="13"/>
    </row>
    <row r="501">
      <c r="A501" s="2"/>
      <c r="Q501" s="13"/>
    </row>
    <row r="502">
      <c r="A502" s="2"/>
      <c r="Q502" s="13"/>
    </row>
    <row r="503">
      <c r="A503" s="2"/>
      <c r="Q503" s="13"/>
    </row>
    <row r="504">
      <c r="A504" s="2"/>
      <c r="Q504" s="13"/>
    </row>
    <row r="505">
      <c r="A505" s="2"/>
      <c r="Q505" s="13"/>
    </row>
    <row r="506">
      <c r="A506" s="2"/>
      <c r="Q506" s="13"/>
    </row>
    <row r="507">
      <c r="A507" s="2"/>
      <c r="Q507" s="13"/>
    </row>
    <row r="508">
      <c r="A508" s="2"/>
      <c r="Q508" s="13"/>
    </row>
    <row r="509">
      <c r="A509" s="2"/>
      <c r="Q509" s="13"/>
    </row>
    <row r="510">
      <c r="A510" s="2"/>
      <c r="Q510" s="13"/>
    </row>
    <row r="511">
      <c r="A511" s="2"/>
      <c r="Q511" s="13"/>
    </row>
    <row r="512">
      <c r="A512" s="2"/>
      <c r="Q512" s="13"/>
    </row>
    <row r="513">
      <c r="A513" s="2"/>
      <c r="Q513" s="13"/>
    </row>
    <row r="514">
      <c r="A514" s="2"/>
      <c r="Q514" s="13"/>
    </row>
    <row r="515">
      <c r="A515" s="2"/>
      <c r="Q515" s="13"/>
    </row>
    <row r="516">
      <c r="A516" s="2"/>
      <c r="Q516" s="13"/>
    </row>
    <row r="517">
      <c r="A517" s="2"/>
      <c r="Q517" s="13"/>
    </row>
    <row r="518">
      <c r="A518" s="2"/>
      <c r="Q518" s="13"/>
    </row>
    <row r="519">
      <c r="A519" s="2"/>
      <c r="Q519" s="13"/>
    </row>
    <row r="520">
      <c r="A520" s="2"/>
      <c r="Q520" s="13"/>
    </row>
    <row r="521">
      <c r="A521" s="2"/>
      <c r="Q521" s="13"/>
    </row>
    <row r="522">
      <c r="A522" s="2"/>
      <c r="Q522" s="13"/>
    </row>
    <row r="523">
      <c r="A523" s="2"/>
      <c r="Q523" s="13"/>
    </row>
    <row r="524">
      <c r="A524" s="2"/>
      <c r="Q524" s="13"/>
    </row>
    <row r="525">
      <c r="A525" s="2"/>
      <c r="Q525" s="13"/>
    </row>
    <row r="526">
      <c r="A526" s="2"/>
      <c r="Q526" s="13"/>
    </row>
    <row r="527">
      <c r="A527" s="2"/>
      <c r="Q527" s="13"/>
    </row>
    <row r="528">
      <c r="A528" s="2"/>
      <c r="Q528" s="13"/>
    </row>
    <row r="529">
      <c r="A529" s="2"/>
      <c r="Q529" s="13"/>
    </row>
    <row r="530">
      <c r="A530" s="2"/>
      <c r="Q530" s="13"/>
    </row>
    <row r="531">
      <c r="A531" s="2"/>
      <c r="Q531" s="13"/>
    </row>
    <row r="532">
      <c r="A532" s="2"/>
      <c r="Q532" s="13"/>
    </row>
    <row r="533">
      <c r="A533" s="2"/>
      <c r="Q533" s="13"/>
    </row>
    <row r="534">
      <c r="A534" s="2"/>
      <c r="Q534" s="13"/>
    </row>
    <row r="535">
      <c r="A535" s="2"/>
      <c r="Q535" s="13"/>
    </row>
    <row r="536">
      <c r="A536" s="2"/>
      <c r="Q536" s="13"/>
    </row>
    <row r="537">
      <c r="A537" s="2"/>
      <c r="Q537" s="13"/>
    </row>
    <row r="538">
      <c r="A538" s="2"/>
      <c r="Q538" s="13"/>
    </row>
    <row r="539">
      <c r="A539" s="2"/>
      <c r="Q539" s="13"/>
    </row>
    <row r="540">
      <c r="A540" s="2"/>
      <c r="Q540" s="13"/>
    </row>
    <row r="541">
      <c r="A541" s="2"/>
      <c r="Q541" s="13"/>
    </row>
    <row r="542">
      <c r="A542" s="2"/>
      <c r="Q542" s="13"/>
    </row>
    <row r="543">
      <c r="A543" s="2"/>
      <c r="Q543" s="13"/>
    </row>
    <row r="544">
      <c r="A544" s="2"/>
      <c r="Q544" s="13"/>
    </row>
    <row r="545">
      <c r="A545" s="2"/>
      <c r="Q545" s="13"/>
    </row>
    <row r="546">
      <c r="A546" s="2"/>
      <c r="Q546" s="13"/>
    </row>
    <row r="547">
      <c r="A547" s="2"/>
      <c r="Q547" s="13"/>
    </row>
    <row r="548">
      <c r="A548" s="2"/>
      <c r="Q548" s="13"/>
    </row>
    <row r="549">
      <c r="A549" s="2"/>
      <c r="Q549" s="13"/>
    </row>
    <row r="550">
      <c r="A550" s="2"/>
      <c r="Q550" s="13"/>
    </row>
    <row r="551">
      <c r="A551" s="2"/>
      <c r="Q551" s="13"/>
    </row>
    <row r="552">
      <c r="A552" s="2"/>
      <c r="Q552" s="13"/>
    </row>
    <row r="553">
      <c r="A553" s="2"/>
      <c r="Q553" s="13"/>
    </row>
    <row r="554">
      <c r="A554" s="2"/>
      <c r="Q554" s="13"/>
    </row>
    <row r="555">
      <c r="A555" s="2"/>
      <c r="Q555" s="13"/>
    </row>
    <row r="556">
      <c r="A556" s="2"/>
      <c r="Q556" s="13"/>
    </row>
    <row r="557">
      <c r="A557" s="2"/>
      <c r="Q557" s="13"/>
    </row>
    <row r="558">
      <c r="A558" s="2"/>
      <c r="Q558" s="13"/>
    </row>
    <row r="559">
      <c r="A559" s="2"/>
      <c r="Q559" s="13"/>
    </row>
    <row r="560">
      <c r="A560" s="2"/>
      <c r="Q560" s="13"/>
    </row>
    <row r="561">
      <c r="A561" s="2"/>
      <c r="Q561" s="13"/>
    </row>
    <row r="562">
      <c r="A562" s="2"/>
      <c r="Q562" s="13"/>
    </row>
    <row r="563">
      <c r="A563" s="2"/>
      <c r="Q563" s="13"/>
    </row>
    <row r="564">
      <c r="A564" s="2"/>
      <c r="Q564" s="13"/>
    </row>
    <row r="565">
      <c r="A565" s="2"/>
      <c r="Q565" s="13"/>
    </row>
    <row r="566">
      <c r="A566" s="2"/>
      <c r="Q566" s="13"/>
    </row>
    <row r="567">
      <c r="A567" s="2"/>
      <c r="Q567" s="13"/>
    </row>
    <row r="568">
      <c r="A568" s="2"/>
      <c r="Q568" s="13"/>
    </row>
    <row r="569">
      <c r="A569" s="2"/>
      <c r="Q569" s="13"/>
    </row>
    <row r="570">
      <c r="A570" s="2"/>
      <c r="Q570" s="13"/>
    </row>
    <row r="571">
      <c r="A571" s="2"/>
      <c r="Q571" s="13"/>
    </row>
    <row r="572">
      <c r="A572" s="2"/>
      <c r="Q572" s="13"/>
    </row>
    <row r="573">
      <c r="A573" s="2"/>
      <c r="Q573" s="13"/>
    </row>
    <row r="574">
      <c r="A574" s="2"/>
      <c r="Q574" s="13"/>
    </row>
    <row r="575">
      <c r="A575" s="2"/>
      <c r="Q575" s="13"/>
    </row>
    <row r="576">
      <c r="A576" s="2"/>
      <c r="Q576" s="13"/>
    </row>
    <row r="577">
      <c r="A577" s="2"/>
      <c r="Q577" s="13"/>
    </row>
    <row r="578">
      <c r="A578" s="2"/>
      <c r="Q578" s="13"/>
    </row>
    <row r="579">
      <c r="A579" s="2"/>
      <c r="Q579" s="13"/>
    </row>
    <row r="580">
      <c r="A580" s="2"/>
      <c r="Q580" s="13"/>
    </row>
    <row r="581">
      <c r="A581" s="2"/>
      <c r="Q581" s="13"/>
    </row>
    <row r="582">
      <c r="A582" s="2"/>
      <c r="Q582" s="13"/>
    </row>
    <row r="583">
      <c r="A583" s="2"/>
      <c r="Q583" s="13"/>
    </row>
    <row r="584">
      <c r="A584" s="2"/>
      <c r="Q584" s="13"/>
    </row>
    <row r="585">
      <c r="A585" s="2"/>
      <c r="Q585" s="13"/>
    </row>
    <row r="586">
      <c r="A586" s="2"/>
      <c r="Q586" s="13"/>
    </row>
    <row r="587">
      <c r="A587" s="2"/>
      <c r="Q587" s="13"/>
    </row>
    <row r="588">
      <c r="A588" s="2"/>
      <c r="Q588" s="13"/>
    </row>
    <row r="589">
      <c r="A589" s="2"/>
      <c r="Q589" s="13"/>
    </row>
    <row r="590">
      <c r="A590" s="2"/>
      <c r="Q590" s="13"/>
    </row>
    <row r="591">
      <c r="A591" s="2"/>
      <c r="Q591" s="13"/>
    </row>
    <row r="592">
      <c r="A592" s="2"/>
      <c r="Q592" s="13"/>
    </row>
    <row r="593">
      <c r="A593" s="2"/>
      <c r="Q593" s="13"/>
    </row>
    <row r="594">
      <c r="A594" s="2"/>
      <c r="Q594" s="13"/>
    </row>
    <row r="595">
      <c r="A595" s="2"/>
      <c r="Q595" s="13"/>
    </row>
    <row r="596">
      <c r="A596" s="2"/>
      <c r="Q596" s="13"/>
    </row>
    <row r="597">
      <c r="A597" s="2"/>
      <c r="Q597" s="13"/>
    </row>
    <row r="598">
      <c r="A598" s="2"/>
      <c r="Q598" s="13"/>
    </row>
    <row r="599">
      <c r="A599" s="2"/>
      <c r="Q599" s="13"/>
    </row>
    <row r="600">
      <c r="A600" s="2"/>
      <c r="Q600" s="13"/>
    </row>
    <row r="601">
      <c r="A601" s="2"/>
      <c r="Q601" s="13"/>
    </row>
    <row r="602">
      <c r="A602" s="2"/>
      <c r="Q602" s="13"/>
    </row>
    <row r="603">
      <c r="A603" s="2"/>
      <c r="Q603" s="13"/>
    </row>
    <row r="604">
      <c r="A604" s="2"/>
      <c r="Q604" s="13"/>
    </row>
    <row r="605">
      <c r="A605" s="2"/>
      <c r="Q605" s="13"/>
    </row>
    <row r="606">
      <c r="A606" s="2"/>
      <c r="Q606" s="13"/>
    </row>
    <row r="607">
      <c r="A607" s="2"/>
      <c r="Q607" s="13"/>
    </row>
    <row r="608">
      <c r="A608" s="2"/>
      <c r="Q608" s="13"/>
    </row>
    <row r="609">
      <c r="A609" s="2"/>
      <c r="Q609" s="13"/>
    </row>
    <row r="610">
      <c r="A610" s="2"/>
      <c r="Q610" s="13"/>
    </row>
    <row r="611">
      <c r="A611" s="2"/>
      <c r="Q611" s="13"/>
    </row>
    <row r="612">
      <c r="A612" s="2"/>
      <c r="Q612" s="13"/>
    </row>
    <row r="613">
      <c r="A613" s="2"/>
      <c r="Q613" s="13"/>
    </row>
    <row r="614">
      <c r="A614" s="2"/>
      <c r="Q614" s="13"/>
    </row>
    <row r="615">
      <c r="A615" s="2"/>
      <c r="Q615" s="13"/>
    </row>
    <row r="616">
      <c r="A616" s="2"/>
      <c r="Q616" s="13"/>
    </row>
    <row r="617">
      <c r="A617" s="2"/>
      <c r="Q617" s="13"/>
    </row>
    <row r="618">
      <c r="A618" s="2"/>
      <c r="Q618" s="13"/>
    </row>
    <row r="619">
      <c r="A619" s="2"/>
      <c r="Q619" s="13"/>
    </row>
    <row r="620">
      <c r="A620" s="2"/>
      <c r="Q620" s="13"/>
    </row>
    <row r="621">
      <c r="A621" s="2"/>
      <c r="Q621" s="13"/>
    </row>
    <row r="622">
      <c r="A622" s="2"/>
      <c r="Q622" s="13"/>
    </row>
    <row r="623">
      <c r="A623" s="2"/>
      <c r="Q623" s="13"/>
    </row>
    <row r="624">
      <c r="A624" s="2"/>
      <c r="Q624" s="13"/>
    </row>
    <row r="625">
      <c r="A625" s="2"/>
      <c r="Q625" s="13"/>
    </row>
    <row r="626">
      <c r="A626" s="2"/>
      <c r="Q626" s="13"/>
    </row>
    <row r="627">
      <c r="A627" s="2"/>
      <c r="Q627" s="13"/>
    </row>
    <row r="628">
      <c r="A628" s="2"/>
      <c r="Q628" s="13"/>
    </row>
    <row r="629">
      <c r="A629" s="2"/>
      <c r="Q629" s="13"/>
    </row>
    <row r="630">
      <c r="A630" s="2"/>
      <c r="Q630" s="13"/>
    </row>
    <row r="631">
      <c r="A631" s="2"/>
      <c r="Q631" s="13"/>
    </row>
    <row r="632">
      <c r="A632" s="2"/>
      <c r="Q632" s="13"/>
    </row>
    <row r="633">
      <c r="A633" s="2"/>
      <c r="Q633" s="13"/>
    </row>
    <row r="634">
      <c r="A634" s="2"/>
      <c r="Q634" s="13"/>
    </row>
    <row r="635">
      <c r="A635" s="2"/>
      <c r="Q635" s="13"/>
    </row>
    <row r="636">
      <c r="A636" s="2"/>
      <c r="Q636" s="13"/>
    </row>
    <row r="637">
      <c r="A637" s="2"/>
      <c r="Q637" s="13"/>
    </row>
    <row r="638">
      <c r="A638" s="2"/>
      <c r="Q638" s="13"/>
    </row>
    <row r="639">
      <c r="A639" s="2"/>
      <c r="Q639" s="13"/>
    </row>
    <row r="640">
      <c r="A640" s="2"/>
      <c r="Q640" s="13"/>
    </row>
    <row r="641">
      <c r="A641" s="2"/>
      <c r="Q641" s="13"/>
    </row>
    <row r="642">
      <c r="A642" s="2"/>
      <c r="Q642" s="13"/>
    </row>
    <row r="643">
      <c r="A643" s="2"/>
      <c r="Q643" s="13"/>
    </row>
    <row r="644">
      <c r="A644" s="2"/>
      <c r="Q644" s="13"/>
    </row>
    <row r="645">
      <c r="A645" s="2"/>
      <c r="Q645" s="13"/>
    </row>
    <row r="646">
      <c r="A646" s="2"/>
      <c r="Q646" s="13"/>
    </row>
    <row r="647">
      <c r="A647" s="2"/>
      <c r="Q647" s="13"/>
    </row>
    <row r="648">
      <c r="A648" s="2"/>
      <c r="Q648" s="13"/>
    </row>
    <row r="649">
      <c r="A649" s="2"/>
      <c r="Q649" s="13"/>
    </row>
    <row r="650">
      <c r="A650" s="2"/>
      <c r="Q650" s="13"/>
    </row>
    <row r="651">
      <c r="A651" s="2"/>
      <c r="Q651" s="13"/>
    </row>
    <row r="652">
      <c r="A652" s="2"/>
      <c r="Q652" s="13"/>
    </row>
    <row r="653">
      <c r="A653" s="2"/>
      <c r="Q653" s="13"/>
    </row>
    <row r="654">
      <c r="A654" s="2"/>
      <c r="Q654" s="13"/>
    </row>
    <row r="655">
      <c r="A655" s="2"/>
      <c r="Q655" s="13"/>
    </row>
    <row r="656">
      <c r="A656" s="2"/>
      <c r="Q656" s="13"/>
    </row>
    <row r="657">
      <c r="A657" s="2"/>
      <c r="Q657" s="13"/>
    </row>
    <row r="658">
      <c r="A658" s="2"/>
      <c r="Q658" s="13"/>
    </row>
    <row r="659">
      <c r="A659" s="2"/>
      <c r="Q659" s="13"/>
    </row>
    <row r="660">
      <c r="A660" s="2"/>
      <c r="Q660" s="13"/>
    </row>
    <row r="661">
      <c r="A661" s="2"/>
      <c r="Q661" s="13"/>
    </row>
    <row r="662">
      <c r="A662" s="2"/>
      <c r="Q662" s="13"/>
    </row>
    <row r="663">
      <c r="A663" s="2"/>
      <c r="Q663" s="13"/>
    </row>
    <row r="664">
      <c r="A664" s="2"/>
      <c r="Q664" s="13"/>
    </row>
    <row r="665">
      <c r="A665" s="2"/>
      <c r="Q665" s="13"/>
    </row>
    <row r="666">
      <c r="A666" s="2"/>
      <c r="Q666" s="13"/>
    </row>
    <row r="667">
      <c r="A667" s="2"/>
      <c r="Q667" s="13"/>
    </row>
    <row r="668">
      <c r="A668" s="2"/>
      <c r="Q668" s="13"/>
    </row>
    <row r="669">
      <c r="A669" s="2"/>
      <c r="Q669" s="13"/>
    </row>
    <row r="670">
      <c r="A670" s="2"/>
      <c r="Q670" s="13"/>
    </row>
    <row r="671">
      <c r="A671" s="2"/>
      <c r="Q671" s="13"/>
    </row>
    <row r="672">
      <c r="A672" s="2"/>
      <c r="Q672" s="13"/>
    </row>
    <row r="673">
      <c r="A673" s="2"/>
      <c r="Q673" s="13"/>
    </row>
    <row r="674">
      <c r="A674" s="2"/>
      <c r="Q674" s="13"/>
    </row>
    <row r="675">
      <c r="A675" s="2"/>
      <c r="Q675" s="13"/>
    </row>
    <row r="676">
      <c r="A676" s="2"/>
      <c r="Q676" s="13"/>
    </row>
    <row r="677">
      <c r="A677" s="2"/>
      <c r="Q677" s="13"/>
    </row>
    <row r="678">
      <c r="A678" s="2"/>
      <c r="Q678" s="13"/>
    </row>
    <row r="679">
      <c r="A679" s="2"/>
      <c r="Q679" s="13"/>
    </row>
    <row r="680">
      <c r="A680" s="2"/>
      <c r="Q680" s="13"/>
    </row>
    <row r="681">
      <c r="A681" s="2"/>
      <c r="Q681" s="13"/>
    </row>
    <row r="682">
      <c r="A682" s="2"/>
      <c r="Q682" s="13"/>
    </row>
    <row r="683">
      <c r="A683" s="2"/>
      <c r="Q683" s="13"/>
    </row>
    <row r="684">
      <c r="A684" s="2"/>
      <c r="Q684" s="13"/>
    </row>
    <row r="685">
      <c r="A685" s="2"/>
      <c r="Q685" s="13"/>
    </row>
    <row r="686">
      <c r="A686" s="2"/>
      <c r="Q686" s="13"/>
    </row>
    <row r="687">
      <c r="A687" s="2"/>
      <c r="Q687" s="13"/>
    </row>
    <row r="688">
      <c r="A688" s="2"/>
      <c r="Q688" s="13"/>
    </row>
    <row r="689">
      <c r="A689" s="2"/>
      <c r="Q689" s="13"/>
    </row>
    <row r="690">
      <c r="A690" s="2"/>
      <c r="Q690" s="13"/>
    </row>
    <row r="691">
      <c r="A691" s="2"/>
      <c r="Q691" s="13"/>
    </row>
    <row r="692">
      <c r="A692" s="2"/>
      <c r="Q692" s="13"/>
    </row>
    <row r="693">
      <c r="A693" s="2"/>
      <c r="Q693" s="13"/>
    </row>
    <row r="694">
      <c r="A694" s="2"/>
      <c r="Q694" s="13"/>
    </row>
    <row r="695">
      <c r="A695" s="2"/>
      <c r="Q695" s="13"/>
    </row>
    <row r="696">
      <c r="A696" s="2"/>
      <c r="Q696" s="13"/>
    </row>
    <row r="697">
      <c r="A697" s="2"/>
      <c r="Q697" s="13"/>
    </row>
    <row r="698">
      <c r="A698" s="2"/>
      <c r="Q698" s="13"/>
    </row>
    <row r="699">
      <c r="A699" s="2"/>
      <c r="Q699" s="13"/>
    </row>
    <row r="700">
      <c r="A700" s="2"/>
      <c r="Q700" s="13"/>
    </row>
    <row r="701">
      <c r="A701" s="2"/>
      <c r="Q701" s="13"/>
    </row>
    <row r="702">
      <c r="A702" s="2"/>
      <c r="Q702" s="13"/>
    </row>
    <row r="703">
      <c r="A703" s="2"/>
      <c r="Q703" s="13"/>
    </row>
    <row r="704">
      <c r="A704" s="2"/>
      <c r="Q704" s="13"/>
    </row>
    <row r="705">
      <c r="A705" s="2"/>
      <c r="Q705" s="13"/>
    </row>
    <row r="706">
      <c r="A706" s="2"/>
      <c r="Q706" s="13"/>
    </row>
    <row r="707">
      <c r="A707" s="2"/>
      <c r="Q707" s="13"/>
    </row>
    <row r="708">
      <c r="A708" s="2"/>
      <c r="Q708" s="13"/>
    </row>
    <row r="709">
      <c r="A709" s="2"/>
      <c r="Q709" s="13"/>
    </row>
    <row r="710">
      <c r="A710" s="2"/>
      <c r="Q710" s="13"/>
    </row>
    <row r="711">
      <c r="A711" s="2"/>
      <c r="Q711" s="13"/>
    </row>
    <row r="712">
      <c r="A712" s="2"/>
      <c r="Q712" s="13"/>
    </row>
    <row r="713">
      <c r="A713" s="2"/>
      <c r="Q713" s="13"/>
    </row>
    <row r="714">
      <c r="A714" s="2"/>
      <c r="Q714" s="13"/>
    </row>
    <row r="715">
      <c r="A715" s="2"/>
      <c r="Q715" s="13"/>
    </row>
    <row r="716">
      <c r="A716" s="2"/>
      <c r="Q716" s="13"/>
    </row>
    <row r="717">
      <c r="A717" s="2"/>
      <c r="Q717" s="13"/>
    </row>
    <row r="718">
      <c r="A718" s="2"/>
      <c r="Q718" s="13"/>
    </row>
    <row r="719">
      <c r="A719" s="2"/>
      <c r="Q719" s="13"/>
    </row>
    <row r="720">
      <c r="A720" s="2"/>
      <c r="Q720" s="13"/>
    </row>
    <row r="721">
      <c r="A721" s="2"/>
      <c r="Q721" s="13"/>
    </row>
    <row r="722">
      <c r="A722" s="2"/>
      <c r="Q722" s="13"/>
    </row>
    <row r="723">
      <c r="A723" s="2"/>
      <c r="Q723" s="13"/>
    </row>
    <row r="724">
      <c r="A724" s="2"/>
      <c r="Q724" s="13"/>
    </row>
    <row r="725">
      <c r="A725" s="2"/>
      <c r="Q725" s="13"/>
    </row>
    <row r="726">
      <c r="A726" s="2"/>
      <c r="Q726" s="13"/>
    </row>
    <row r="727">
      <c r="A727" s="2"/>
      <c r="Q727" s="13"/>
    </row>
    <row r="728">
      <c r="A728" s="2"/>
      <c r="Q728" s="13"/>
    </row>
    <row r="729">
      <c r="A729" s="2"/>
      <c r="Q729" s="13"/>
    </row>
    <row r="730">
      <c r="A730" s="2"/>
      <c r="Q730" s="13"/>
    </row>
    <row r="731">
      <c r="A731" s="2"/>
      <c r="Q731" s="13"/>
    </row>
    <row r="732">
      <c r="A732" s="2"/>
      <c r="Q732" s="13"/>
    </row>
    <row r="733">
      <c r="A733" s="2"/>
      <c r="Q733" s="13"/>
    </row>
    <row r="734">
      <c r="A734" s="2"/>
      <c r="Q734" s="13"/>
    </row>
    <row r="735">
      <c r="A735" s="2"/>
      <c r="Q735" s="13"/>
    </row>
    <row r="736">
      <c r="A736" s="2"/>
      <c r="Q736" s="13"/>
    </row>
    <row r="737">
      <c r="A737" s="2"/>
      <c r="Q737" s="13"/>
    </row>
    <row r="738">
      <c r="A738" s="2"/>
      <c r="Q738" s="13"/>
    </row>
    <row r="739">
      <c r="A739" s="2"/>
      <c r="Q739" s="13"/>
    </row>
    <row r="740">
      <c r="A740" s="2"/>
      <c r="Q740" s="13"/>
    </row>
    <row r="741">
      <c r="A741" s="2"/>
      <c r="Q741" s="13"/>
    </row>
    <row r="742">
      <c r="A742" s="2"/>
      <c r="Q742" s="13"/>
    </row>
    <row r="743">
      <c r="A743" s="2"/>
      <c r="Q743" s="13"/>
    </row>
    <row r="744">
      <c r="A744" s="2"/>
      <c r="Q744" s="13"/>
    </row>
    <row r="745">
      <c r="A745" s="2"/>
      <c r="Q745" s="13"/>
    </row>
    <row r="746">
      <c r="A746" s="2"/>
      <c r="Q746" s="13"/>
    </row>
    <row r="747">
      <c r="A747" s="2"/>
      <c r="Q747" s="13"/>
    </row>
    <row r="748">
      <c r="A748" s="2"/>
      <c r="Q748" s="13"/>
    </row>
    <row r="749">
      <c r="A749" s="2"/>
      <c r="Q749" s="13"/>
    </row>
    <row r="750">
      <c r="A750" s="2"/>
      <c r="Q750" s="13"/>
    </row>
    <row r="751">
      <c r="A751" s="2"/>
      <c r="Q751" s="13"/>
    </row>
    <row r="752">
      <c r="A752" s="2"/>
      <c r="Q752" s="13"/>
    </row>
    <row r="753">
      <c r="A753" s="2"/>
      <c r="Q753" s="13"/>
    </row>
    <row r="754">
      <c r="A754" s="2"/>
      <c r="Q754" s="13"/>
    </row>
    <row r="755">
      <c r="A755" s="2"/>
      <c r="Q755" s="13"/>
    </row>
    <row r="756">
      <c r="A756" s="2"/>
      <c r="Q756" s="13"/>
    </row>
    <row r="757">
      <c r="A757" s="2"/>
      <c r="Q757" s="13"/>
    </row>
    <row r="758">
      <c r="A758" s="2"/>
      <c r="Q758" s="13"/>
    </row>
    <row r="759">
      <c r="A759" s="2"/>
      <c r="Q759" s="13"/>
    </row>
    <row r="760">
      <c r="A760" s="2"/>
      <c r="Q760" s="13"/>
    </row>
    <row r="761">
      <c r="A761" s="2"/>
      <c r="Q761" s="13"/>
    </row>
    <row r="762">
      <c r="A762" s="2"/>
      <c r="Q762" s="13"/>
    </row>
    <row r="763">
      <c r="A763" s="2"/>
      <c r="Q763" s="13"/>
    </row>
    <row r="764">
      <c r="A764" s="2"/>
      <c r="Q764" s="13"/>
    </row>
    <row r="765">
      <c r="A765" s="2"/>
      <c r="Q765" s="13"/>
    </row>
    <row r="766">
      <c r="A766" s="2"/>
      <c r="Q766" s="13"/>
    </row>
    <row r="767">
      <c r="A767" s="2"/>
      <c r="Q767" s="13"/>
    </row>
    <row r="768">
      <c r="A768" s="2"/>
      <c r="Q768" s="13"/>
    </row>
    <row r="769">
      <c r="A769" s="2"/>
      <c r="Q769" s="13"/>
    </row>
    <row r="770">
      <c r="A770" s="2"/>
      <c r="Q770" s="13"/>
    </row>
    <row r="771">
      <c r="A771" s="2"/>
      <c r="Q771" s="13"/>
    </row>
    <row r="772">
      <c r="A772" s="2"/>
      <c r="Q772" s="13"/>
    </row>
    <row r="773">
      <c r="A773" s="2"/>
      <c r="Q773" s="13"/>
    </row>
    <row r="774">
      <c r="A774" s="2"/>
      <c r="Q774" s="13"/>
    </row>
    <row r="775">
      <c r="A775" s="2"/>
      <c r="Q775" s="13"/>
    </row>
    <row r="776">
      <c r="A776" s="2"/>
      <c r="Q776" s="13"/>
    </row>
    <row r="777">
      <c r="A777" s="2"/>
      <c r="Q777" s="13"/>
    </row>
    <row r="778">
      <c r="A778" s="2"/>
      <c r="Q778" s="13"/>
    </row>
    <row r="779">
      <c r="A779" s="2"/>
      <c r="Q779" s="13"/>
    </row>
    <row r="780">
      <c r="A780" s="2"/>
      <c r="Q780" s="13"/>
    </row>
    <row r="781">
      <c r="A781" s="2"/>
      <c r="Q781" s="13"/>
    </row>
    <row r="782">
      <c r="A782" s="2"/>
      <c r="Q782" s="13"/>
    </row>
    <row r="783">
      <c r="A783" s="2"/>
      <c r="Q783" s="13"/>
    </row>
    <row r="784">
      <c r="A784" s="2"/>
      <c r="Q784" s="13"/>
    </row>
    <row r="785">
      <c r="A785" s="2"/>
      <c r="Q785" s="13"/>
    </row>
    <row r="786">
      <c r="A786" s="2"/>
      <c r="Q786" s="13"/>
    </row>
    <row r="787">
      <c r="A787" s="2"/>
      <c r="Q787" s="13"/>
    </row>
    <row r="788">
      <c r="A788" s="2"/>
      <c r="Q788" s="13"/>
    </row>
    <row r="789">
      <c r="A789" s="2"/>
      <c r="Q789" s="13"/>
    </row>
    <row r="790">
      <c r="A790" s="2"/>
      <c r="Q790" s="13"/>
    </row>
    <row r="791">
      <c r="A791" s="2"/>
      <c r="Q791" s="13"/>
    </row>
    <row r="792">
      <c r="A792" s="2"/>
      <c r="Q792" s="13"/>
    </row>
    <row r="793">
      <c r="A793" s="2"/>
      <c r="Q793" s="13"/>
    </row>
    <row r="794">
      <c r="A794" s="2"/>
      <c r="Q794" s="13"/>
    </row>
    <row r="795">
      <c r="A795" s="2"/>
      <c r="Q795" s="13"/>
    </row>
    <row r="796">
      <c r="A796" s="2"/>
      <c r="Q796" s="13"/>
    </row>
    <row r="797">
      <c r="A797" s="2"/>
      <c r="Q797" s="13"/>
    </row>
    <row r="798">
      <c r="A798" s="2"/>
      <c r="Q798" s="13"/>
    </row>
    <row r="799">
      <c r="A799" s="2"/>
      <c r="Q799" s="13"/>
    </row>
    <row r="800">
      <c r="A800" s="2"/>
      <c r="Q800" s="13"/>
    </row>
    <row r="801">
      <c r="A801" s="2"/>
      <c r="Q801" s="13"/>
    </row>
    <row r="802">
      <c r="A802" s="2"/>
      <c r="Q802" s="13"/>
    </row>
    <row r="803">
      <c r="A803" s="2"/>
      <c r="Q803" s="13"/>
    </row>
    <row r="804">
      <c r="A804" s="2"/>
      <c r="Q804" s="13"/>
    </row>
    <row r="805">
      <c r="A805" s="2"/>
      <c r="Q805" s="13"/>
    </row>
    <row r="806">
      <c r="A806" s="2"/>
      <c r="Q806" s="13"/>
    </row>
    <row r="807">
      <c r="A807" s="2"/>
      <c r="Q807" s="13"/>
    </row>
    <row r="808">
      <c r="A808" s="2"/>
      <c r="Q808" s="13"/>
    </row>
    <row r="809">
      <c r="A809" s="2"/>
      <c r="Q809" s="13"/>
    </row>
    <row r="810">
      <c r="A810" s="2"/>
      <c r="Q810" s="13"/>
    </row>
    <row r="811">
      <c r="A811" s="2"/>
      <c r="Q811" s="13"/>
    </row>
    <row r="812">
      <c r="A812" s="2"/>
      <c r="Q812" s="13"/>
    </row>
    <row r="813">
      <c r="A813" s="2"/>
      <c r="Q813" s="13"/>
    </row>
    <row r="814">
      <c r="A814" s="2"/>
      <c r="Q814" s="13"/>
    </row>
    <row r="815">
      <c r="A815" s="2"/>
      <c r="Q815" s="13"/>
    </row>
    <row r="816">
      <c r="A816" s="2"/>
      <c r="Q816" s="13"/>
    </row>
    <row r="817">
      <c r="A817" s="2"/>
      <c r="Q817" s="13"/>
    </row>
    <row r="818">
      <c r="A818" s="2"/>
      <c r="Q818" s="13"/>
    </row>
    <row r="819">
      <c r="A819" s="2"/>
      <c r="Q819" s="13"/>
    </row>
    <row r="820">
      <c r="A820" s="2"/>
      <c r="Q820" s="13"/>
    </row>
    <row r="821">
      <c r="A821" s="2"/>
      <c r="Q821" s="13"/>
    </row>
    <row r="822">
      <c r="A822" s="2"/>
      <c r="Q822" s="13"/>
    </row>
    <row r="823">
      <c r="A823" s="2"/>
      <c r="Q823" s="13"/>
    </row>
    <row r="824">
      <c r="A824" s="2"/>
      <c r="Q824" s="13"/>
    </row>
    <row r="825">
      <c r="A825" s="2"/>
      <c r="Q825" s="13"/>
    </row>
    <row r="826">
      <c r="A826" s="2"/>
      <c r="Q826" s="13"/>
    </row>
    <row r="827">
      <c r="A827" s="2"/>
      <c r="Q827" s="13"/>
    </row>
    <row r="828">
      <c r="A828" s="2"/>
      <c r="Q828" s="13"/>
    </row>
    <row r="829">
      <c r="A829" s="2"/>
      <c r="Q829" s="13"/>
    </row>
    <row r="830">
      <c r="A830" s="2"/>
      <c r="Q830" s="13"/>
    </row>
    <row r="831">
      <c r="A831" s="2"/>
      <c r="Q831" s="13"/>
    </row>
    <row r="832">
      <c r="A832" s="2"/>
      <c r="Q832" s="13"/>
    </row>
    <row r="833">
      <c r="A833" s="2"/>
      <c r="Q833" s="13"/>
    </row>
    <row r="834">
      <c r="A834" s="2"/>
      <c r="Q834" s="13"/>
    </row>
    <row r="835">
      <c r="A835" s="2"/>
      <c r="Q835" s="13"/>
    </row>
    <row r="836">
      <c r="A836" s="2"/>
      <c r="Q836" s="13"/>
    </row>
    <row r="837">
      <c r="A837" s="2"/>
      <c r="Q837" s="13"/>
    </row>
    <row r="838">
      <c r="A838" s="2"/>
      <c r="Q838" s="13"/>
    </row>
    <row r="839">
      <c r="A839" s="2"/>
      <c r="Q839" s="13"/>
    </row>
    <row r="840">
      <c r="A840" s="2"/>
      <c r="Q840" s="13"/>
    </row>
    <row r="841">
      <c r="A841" s="2"/>
      <c r="Q841" s="13"/>
    </row>
    <row r="842">
      <c r="A842" s="2"/>
      <c r="Q842" s="13"/>
    </row>
    <row r="843">
      <c r="A843" s="2"/>
      <c r="Q843" s="13"/>
    </row>
    <row r="844">
      <c r="A844" s="2"/>
      <c r="Q844" s="13"/>
    </row>
    <row r="845">
      <c r="A845" s="2"/>
      <c r="Q845" s="13"/>
    </row>
    <row r="846">
      <c r="A846" s="2"/>
      <c r="Q846" s="13"/>
    </row>
    <row r="847">
      <c r="A847" s="2"/>
      <c r="Q847" s="13"/>
    </row>
    <row r="848">
      <c r="A848" s="2"/>
      <c r="Q848" s="13"/>
    </row>
    <row r="849">
      <c r="A849" s="2"/>
      <c r="Q849" s="13"/>
    </row>
    <row r="850">
      <c r="A850" s="2"/>
      <c r="Q850" s="13"/>
    </row>
    <row r="851">
      <c r="A851" s="2"/>
      <c r="Q851" s="13"/>
    </row>
    <row r="852">
      <c r="A852" s="2"/>
      <c r="Q852" s="13"/>
    </row>
    <row r="853">
      <c r="A853" s="2"/>
      <c r="Q853" s="13"/>
    </row>
    <row r="854">
      <c r="A854" s="2"/>
      <c r="Q854" s="13"/>
    </row>
    <row r="855">
      <c r="A855" s="2"/>
      <c r="Q855" s="13"/>
    </row>
    <row r="856">
      <c r="A856" s="2"/>
      <c r="Q856" s="13"/>
    </row>
    <row r="857">
      <c r="A857" s="2"/>
      <c r="Q857" s="13"/>
    </row>
    <row r="858">
      <c r="A858" s="2"/>
      <c r="Q858" s="13"/>
    </row>
    <row r="859">
      <c r="A859" s="2"/>
      <c r="Q859" s="13"/>
    </row>
    <row r="860">
      <c r="A860" s="2"/>
      <c r="Q860" s="13"/>
    </row>
    <row r="861">
      <c r="A861" s="2"/>
      <c r="Q861" s="13"/>
    </row>
    <row r="862">
      <c r="A862" s="2"/>
      <c r="Q862" s="13"/>
    </row>
    <row r="863">
      <c r="A863" s="2"/>
      <c r="Q863" s="13"/>
    </row>
    <row r="864">
      <c r="A864" s="2"/>
      <c r="Q864" s="13"/>
    </row>
    <row r="865">
      <c r="A865" s="2"/>
      <c r="Q865" s="13"/>
    </row>
    <row r="866">
      <c r="A866" s="2"/>
      <c r="Q866" s="13"/>
    </row>
    <row r="867">
      <c r="A867" s="2"/>
      <c r="Q867" s="13"/>
    </row>
    <row r="868">
      <c r="A868" s="2"/>
      <c r="Q868" s="13"/>
    </row>
    <row r="869">
      <c r="A869" s="2"/>
      <c r="Q869" s="13"/>
    </row>
    <row r="870">
      <c r="A870" s="2"/>
      <c r="Q870" s="13"/>
    </row>
    <row r="871">
      <c r="A871" s="2"/>
      <c r="Q871" s="13"/>
    </row>
    <row r="872">
      <c r="A872" s="2"/>
      <c r="Q872" s="13"/>
    </row>
    <row r="873">
      <c r="A873" s="2"/>
      <c r="Q873" s="13"/>
    </row>
    <row r="874">
      <c r="A874" s="2"/>
      <c r="Q874" s="13"/>
    </row>
    <row r="875">
      <c r="A875" s="2"/>
      <c r="Q875" s="13"/>
    </row>
    <row r="876">
      <c r="A876" s="2"/>
      <c r="Q876" s="13"/>
    </row>
    <row r="877">
      <c r="A877" s="2"/>
      <c r="Q877" s="13"/>
    </row>
    <row r="878">
      <c r="A878" s="2"/>
      <c r="Q878" s="13"/>
    </row>
    <row r="879">
      <c r="A879" s="2"/>
      <c r="Q879" s="13"/>
    </row>
    <row r="880">
      <c r="A880" s="2"/>
      <c r="Q880" s="13"/>
    </row>
    <row r="881">
      <c r="A881" s="2"/>
      <c r="Q881" s="13"/>
    </row>
    <row r="882">
      <c r="A882" s="2"/>
      <c r="Q882" s="13"/>
    </row>
    <row r="883">
      <c r="A883" s="2"/>
      <c r="Q883" s="13"/>
    </row>
    <row r="884">
      <c r="A884" s="2"/>
      <c r="Q884" s="13"/>
    </row>
    <row r="885">
      <c r="A885" s="2"/>
      <c r="Q885" s="13"/>
    </row>
    <row r="886">
      <c r="A886" s="2"/>
      <c r="Q886" s="13"/>
    </row>
    <row r="887">
      <c r="A887" s="2"/>
      <c r="Q887" s="13"/>
    </row>
    <row r="888">
      <c r="A888" s="2"/>
      <c r="Q888" s="13"/>
    </row>
    <row r="889">
      <c r="A889" s="2"/>
      <c r="Q889" s="13"/>
    </row>
    <row r="890">
      <c r="A890" s="2"/>
      <c r="Q890" s="13"/>
    </row>
    <row r="891">
      <c r="A891" s="2"/>
      <c r="Q891" s="13"/>
    </row>
    <row r="892">
      <c r="A892" s="2"/>
      <c r="Q892" s="13"/>
    </row>
    <row r="893">
      <c r="A893" s="2"/>
      <c r="Q893" s="13"/>
    </row>
    <row r="894">
      <c r="A894" s="2"/>
      <c r="Q894" s="13"/>
    </row>
    <row r="895">
      <c r="A895" s="2"/>
      <c r="Q895" s="13"/>
    </row>
    <row r="896">
      <c r="A896" s="2"/>
      <c r="Q896" s="13"/>
    </row>
    <row r="897">
      <c r="A897" s="2"/>
      <c r="Q897" s="13"/>
    </row>
    <row r="898">
      <c r="A898" s="2"/>
      <c r="Q898" s="13"/>
    </row>
    <row r="899">
      <c r="A899" s="2"/>
      <c r="Q899" s="13"/>
    </row>
    <row r="900">
      <c r="A900" s="2"/>
      <c r="Q900" s="13"/>
    </row>
    <row r="901">
      <c r="A901" s="2"/>
      <c r="Q901" s="13"/>
    </row>
    <row r="902">
      <c r="A902" s="2"/>
      <c r="Q902" s="13"/>
    </row>
    <row r="903">
      <c r="A903" s="2"/>
      <c r="Q903" s="13"/>
    </row>
    <row r="904">
      <c r="A904" s="2"/>
      <c r="Q904" s="13"/>
    </row>
    <row r="905">
      <c r="A905" s="2"/>
      <c r="Q905" s="13"/>
    </row>
    <row r="906">
      <c r="A906" s="2"/>
      <c r="Q906" s="13"/>
    </row>
    <row r="907">
      <c r="A907" s="2"/>
      <c r="Q907" s="13"/>
    </row>
    <row r="908">
      <c r="A908" s="2"/>
      <c r="Q908" s="13"/>
    </row>
    <row r="909">
      <c r="A909" s="2"/>
      <c r="Q909" s="13"/>
    </row>
    <row r="910">
      <c r="A910" s="2"/>
      <c r="Q910" s="13"/>
    </row>
    <row r="911">
      <c r="A911" s="2"/>
      <c r="Q911" s="13"/>
    </row>
    <row r="912">
      <c r="A912" s="2"/>
      <c r="Q912" s="13"/>
    </row>
    <row r="913">
      <c r="A913" s="2"/>
      <c r="Q913" s="13"/>
    </row>
    <row r="914">
      <c r="A914" s="2"/>
      <c r="Q914" s="13"/>
    </row>
    <row r="915">
      <c r="A915" s="2"/>
      <c r="Q915" s="13"/>
    </row>
    <row r="916">
      <c r="A916" s="2"/>
      <c r="Q916" s="13"/>
    </row>
    <row r="917">
      <c r="A917" s="2"/>
      <c r="Q917" s="13"/>
    </row>
    <row r="918">
      <c r="A918" s="2"/>
      <c r="Q918" s="13"/>
    </row>
    <row r="919">
      <c r="A919" s="2"/>
      <c r="Q919" s="13"/>
    </row>
    <row r="920">
      <c r="A920" s="2"/>
      <c r="Q920" s="13"/>
    </row>
    <row r="921">
      <c r="A921" s="2"/>
      <c r="Q921" s="13"/>
    </row>
    <row r="922">
      <c r="A922" s="2"/>
      <c r="Q922" s="13"/>
    </row>
    <row r="923">
      <c r="A923" s="2"/>
      <c r="Q923" s="13"/>
    </row>
    <row r="924">
      <c r="A924" s="2"/>
      <c r="Q924" s="13"/>
    </row>
    <row r="925">
      <c r="A925" s="2"/>
      <c r="Q925" s="13"/>
    </row>
    <row r="926">
      <c r="A926" s="2"/>
      <c r="Q926" s="13"/>
    </row>
    <row r="927">
      <c r="A927" s="2"/>
      <c r="Q927" s="13"/>
    </row>
    <row r="928">
      <c r="A928" s="2"/>
      <c r="Q928" s="13"/>
    </row>
    <row r="929">
      <c r="A929" s="2"/>
      <c r="Q929" s="13"/>
    </row>
    <row r="930">
      <c r="A930" s="2"/>
      <c r="Q930" s="13"/>
    </row>
    <row r="931">
      <c r="A931" s="2"/>
      <c r="Q931" s="13"/>
    </row>
    <row r="932">
      <c r="A932" s="2"/>
      <c r="Q932" s="13"/>
    </row>
    <row r="933">
      <c r="A933" s="2"/>
      <c r="Q933" s="13"/>
    </row>
    <row r="934">
      <c r="A934" s="2"/>
      <c r="Q934" s="13"/>
    </row>
    <row r="935">
      <c r="A935" s="2"/>
      <c r="Q935" s="13"/>
    </row>
    <row r="936">
      <c r="A936" s="2"/>
      <c r="Q936" s="13"/>
    </row>
    <row r="937">
      <c r="A937" s="2"/>
      <c r="Q937" s="13"/>
    </row>
    <row r="938">
      <c r="A938" s="2"/>
      <c r="Q938" s="13"/>
    </row>
    <row r="939">
      <c r="A939" s="2"/>
      <c r="Q939" s="13"/>
    </row>
    <row r="940">
      <c r="A940" s="2"/>
      <c r="Q940" s="13"/>
    </row>
    <row r="941">
      <c r="A941" s="2"/>
      <c r="Q941" s="13"/>
    </row>
    <row r="942">
      <c r="A942" s="2"/>
      <c r="Q942" s="13"/>
    </row>
    <row r="943">
      <c r="A943" s="2"/>
      <c r="Q943" s="13"/>
    </row>
    <row r="944">
      <c r="A944" s="2"/>
      <c r="Q944" s="13"/>
    </row>
    <row r="945">
      <c r="A945" s="2"/>
      <c r="Q945" s="13"/>
    </row>
    <row r="946">
      <c r="A946" s="2"/>
      <c r="Q946" s="13"/>
    </row>
    <row r="947">
      <c r="A947" s="2"/>
      <c r="Q947" s="13"/>
    </row>
    <row r="948">
      <c r="A948" s="2"/>
      <c r="Q948" s="13"/>
    </row>
    <row r="949">
      <c r="A949" s="2"/>
      <c r="Q949" s="13"/>
    </row>
    <row r="950">
      <c r="A950" s="2"/>
      <c r="Q950" s="13"/>
    </row>
    <row r="951">
      <c r="A951" s="2"/>
      <c r="Q951" s="13"/>
    </row>
    <row r="952">
      <c r="A952" s="2"/>
      <c r="Q952" s="13"/>
    </row>
    <row r="953">
      <c r="A953" s="2"/>
      <c r="Q953" s="13"/>
    </row>
    <row r="954">
      <c r="A954" s="2"/>
      <c r="Q954" s="13"/>
    </row>
    <row r="955">
      <c r="A955" s="2"/>
      <c r="Q955" s="13"/>
    </row>
    <row r="956">
      <c r="A956" s="2"/>
      <c r="Q956" s="13"/>
    </row>
    <row r="957">
      <c r="A957" s="2"/>
      <c r="Q957" s="13"/>
    </row>
    <row r="958">
      <c r="A958" s="2"/>
      <c r="Q958" s="13"/>
    </row>
    <row r="959">
      <c r="A959" s="2"/>
      <c r="Q959" s="13"/>
    </row>
    <row r="960">
      <c r="A960" s="2"/>
      <c r="Q960" s="13"/>
    </row>
    <row r="961">
      <c r="A961" s="2"/>
      <c r="Q961" s="13"/>
    </row>
    <row r="962">
      <c r="A962" s="2"/>
      <c r="Q962" s="13"/>
    </row>
    <row r="963">
      <c r="A963" s="2"/>
      <c r="Q963" s="13"/>
    </row>
    <row r="964">
      <c r="A964" s="2"/>
      <c r="Q964" s="13"/>
    </row>
    <row r="965">
      <c r="A965" s="2"/>
      <c r="Q965" s="13"/>
    </row>
    <row r="966">
      <c r="A966" s="2"/>
      <c r="Q966" s="13"/>
    </row>
    <row r="967">
      <c r="A967" s="2"/>
      <c r="Q967" s="13"/>
    </row>
    <row r="968">
      <c r="A968" s="2"/>
      <c r="Q968" s="13"/>
    </row>
    <row r="969">
      <c r="A969" s="2"/>
      <c r="Q969" s="13"/>
    </row>
    <row r="970">
      <c r="A970" s="2"/>
      <c r="Q970" s="13"/>
    </row>
    <row r="971">
      <c r="A971" s="2"/>
      <c r="Q971" s="13"/>
    </row>
    <row r="972">
      <c r="A972" s="2"/>
      <c r="Q972" s="13"/>
    </row>
    <row r="973">
      <c r="A973" s="2"/>
      <c r="Q973" s="13"/>
    </row>
    <row r="974">
      <c r="A974" s="2"/>
      <c r="Q974" s="13"/>
    </row>
    <row r="975">
      <c r="A975" s="2"/>
      <c r="Q975" s="13"/>
    </row>
    <row r="976">
      <c r="A976" s="2"/>
      <c r="Q976" s="13"/>
    </row>
    <row r="977">
      <c r="A977" s="2"/>
      <c r="Q977" s="13"/>
    </row>
    <row r="978">
      <c r="A978" s="2"/>
      <c r="Q978" s="13"/>
    </row>
    <row r="979">
      <c r="A979" s="2"/>
      <c r="Q979" s="13"/>
    </row>
    <row r="980">
      <c r="A980" s="2"/>
      <c r="Q980" s="13"/>
    </row>
    <row r="981">
      <c r="A981" s="2"/>
      <c r="Q981" s="13"/>
    </row>
    <row r="982">
      <c r="A982" s="2"/>
      <c r="Q982" s="13"/>
    </row>
    <row r="983">
      <c r="A983" s="2"/>
      <c r="Q983" s="13"/>
    </row>
    <row r="984">
      <c r="A984" s="2"/>
      <c r="Q984" s="13"/>
    </row>
    <row r="985">
      <c r="A985" s="2"/>
      <c r="Q985" s="13"/>
    </row>
    <row r="986">
      <c r="A986" s="2"/>
      <c r="Q986" s="13"/>
    </row>
    <row r="987">
      <c r="A987" s="2"/>
      <c r="Q987" s="13"/>
    </row>
    <row r="988">
      <c r="A988" s="2"/>
      <c r="Q988" s="13"/>
    </row>
    <row r="989">
      <c r="A989" s="2"/>
      <c r="Q989" s="13"/>
    </row>
    <row r="990">
      <c r="A990" s="2"/>
      <c r="Q990" s="13"/>
    </row>
    <row r="991">
      <c r="A991" s="2"/>
      <c r="Q991" s="13"/>
    </row>
    <row r="992">
      <c r="A992" s="2"/>
      <c r="Q992" s="13"/>
    </row>
    <row r="993">
      <c r="A993" s="2"/>
      <c r="Q993" s="13"/>
    </row>
    <row r="994">
      <c r="A994" s="2"/>
      <c r="Q994" s="13"/>
    </row>
    <row r="995">
      <c r="A995" s="2"/>
      <c r="Q995" s="13"/>
    </row>
    <row r="996">
      <c r="A996" s="2"/>
      <c r="Q996" s="13"/>
    </row>
    <row r="997">
      <c r="A997" s="2"/>
      <c r="Q997" s="13"/>
    </row>
    <row r="998">
      <c r="A998" s="2"/>
      <c r="Q998" s="13"/>
    </row>
    <row r="999">
      <c r="A999" s="2"/>
      <c r="Q999" s="13"/>
    </row>
    <row r="1000">
      <c r="A1000" s="2"/>
      <c r="Q1000" s="13"/>
    </row>
    <row r="1001">
      <c r="A1001" s="2"/>
      <c r="Q1001" s="13"/>
    </row>
    <row r="1002">
      <c r="A1002" s="2"/>
      <c r="Q1002" s="13"/>
    </row>
    <row r="1003">
      <c r="A1003" s="2"/>
      <c r="Q1003" s="13"/>
    </row>
    <row r="1004">
      <c r="A1004" s="2"/>
      <c r="Q1004" s="13"/>
    </row>
    <row r="1005">
      <c r="A1005" s="2"/>
      <c r="Q1005" s="13"/>
    </row>
    <row r="1006">
      <c r="A1006" s="2"/>
      <c r="Q1006" s="13"/>
    </row>
    <row r="1007">
      <c r="A1007" s="2"/>
      <c r="Q1007" s="13"/>
    </row>
    <row r="1008">
      <c r="A1008" s="2"/>
      <c r="Q1008" s="13"/>
    </row>
    <row r="1009">
      <c r="A1009" s="2"/>
      <c r="Q1009" s="13"/>
    </row>
    <row r="1010">
      <c r="A1010" s="2"/>
      <c r="Q1010" s="13"/>
    </row>
    <row r="1011">
      <c r="A1011" s="2"/>
      <c r="Q1011" s="13"/>
    </row>
    <row r="1012">
      <c r="A1012" s="2"/>
      <c r="Q1012" s="13"/>
    </row>
    <row r="1013">
      <c r="A1013" s="2"/>
      <c r="Q1013" s="13"/>
    </row>
    <row r="1014">
      <c r="A1014" s="2"/>
      <c r="Q1014" s="13"/>
    </row>
    <row r="1015">
      <c r="A1015" s="2"/>
      <c r="Q1015" s="13"/>
    </row>
    <row r="1016">
      <c r="A1016" s="2"/>
      <c r="Q1016" s="13"/>
    </row>
    <row r="1017">
      <c r="A1017" s="2"/>
      <c r="Q1017" s="13"/>
    </row>
    <row r="1018">
      <c r="A1018" s="2"/>
      <c r="Q1018" s="13"/>
    </row>
    <row r="1019">
      <c r="A1019" s="2"/>
      <c r="Q1019" s="13"/>
    </row>
    <row r="1020">
      <c r="A1020" s="2"/>
      <c r="Q1020" s="13"/>
    </row>
    <row r="1021">
      <c r="A1021" s="2"/>
      <c r="Q1021" s="13"/>
    </row>
    <row r="1022">
      <c r="A1022" s="2"/>
      <c r="Q1022" s="13"/>
    </row>
    <row r="1023">
      <c r="A1023" s="2"/>
      <c r="Q1023" s="13"/>
    </row>
    <row r="1024">
      <c r="A1024" s="2"/>
      <c r="Q1024" s="13"/>
    </row>
    <row r="1025">
      <c r="A1025" s="2"/>
      <c r="Q1025" s="13"/>
    </row>
    <row r="1026">
      <c r="A1026" s="2"/>
      <c r="Q1026" s="13"/>
    </row>
    <row r="1027">
      <c r="A1027" s="2"/>
      <c r="Q1027" s="13"/>
    </row>
    <row r="1028">
      <c r="A1028" s="2"/>
      <c r="Q1028" s="13"/>
    </row>
    <row r="1029">
      <c r="A1029" s="2"/>
      <c r="Q1029" s="13"/>
    </row>
    <row r="1030">
      <c r="A1030" s="2"/>
      <c r="Q1030" s="13"/>
    </row>
    <row r="1031">
      <c r="A1031" s="2"/>
      <c r="Q1031" s="13"/>
    </row>
    <row r="1032">
      <c r="A1032" s="2"/>
      <c r="Q1032" s="13"/>
    </row>
    <row r="1033">
      <c r="A1033" s="2"/>
      <c r="Q1033" s="13"/>
    </row>
    <row r="1034">
      <c r="A1034" s="2"/>
      <c r="Q1034" s="13"/>
    </row>
    <row r="1035">
      <c r="A1035" s="2"/>
      <c r="Q1035" s="13"/>
    </row>
    <row r="1036">
      <c r="A1036" s="2"/>
      <c r="Q1036" s="13"/>
    </row>
    <row r="1037">
      <c r="A1037" s="2"/>
      <c r="Q1037" s="13"/>
    </row>
    <row r="1038">
      <c r="A1038" s="2"/>
      <c r="Q1038" s="13"/>
    </row>
    <row r="1039">
      <c r="A1039" s="2"/>
      <c r="Q1039" s="13"/>
    </row>
    <row r="1040">
      <c r="A1040" s="2"/>
      <c r="Q1040" s="13"/>
    </row>
    <row r="1041">
      <c r="A1041" s="2"/>
      <c r="Q1041" s="13"/>
    </row>
    <row r="1042">
      <c r="A1042" s="2"/>
      <c r="Q1042" s="13"/>
    </row>
    <row r="1043">
      <c r="A1043" s="2"/>
      <c r="Q1043" s="13"/>
    </row>
    <row r="1044">
      <c r="A1044" s="2"/>
      <c r="Q1044" s="13"/>
    </row>
    <row r="1045">
      <c r="A1045" s="2"/>
      <c r="Q1045" s="13"/>
    </row>
    <row r="1046">
      <c r="A1046" s="2"/>
      <c r="Q1046" s="13"/>
    </row>
    <row r="1047">
      <c r="A1047" s="2"/>
      <c r="Q1047" s="13"/>
    </row>
    <row r="1048">
      <c r="A1048" s="2"/>
      <c r="Q1048" s="13"/>
    </row>
    <row r="1049">
      <c r="A1049" s="2"/>
      <c r="Q1049" s="13"/>
    </row>
    <row r="1050">
      <c r="A1050" s="2"/>
      <c r="H1050" s="214" t="str">
        <f>Sunday!P6</f>
        <v/>
      </c>
      <c r="Q1050" s="13"/>
    </row>
    <row r="1051">
      <c r="A1051" s="2"/>
      <c r="Q1051" s="13"/>
    </row>
  </sheetData>
  <mergeCells count="84">
    <mergeCell ref="I50:I51"/>
    <mergeCell ref="J50:J51"/>
    <mergeCell ref="K50:K51"/>
    <mergeCell ref="L50:L51"/>
    <mergeCell ref="M50:M51"/>
    <mergeCell ref="N50:N51"/>
    <mergeCell ref="N46:O46"/>
    <mergeCell ref="N47:O47"/>
    <mergeCell ref="N48:O48"/>
    <mergeCell ref="B49:F49"/>
    <mergeCell ref="G49:M49"/>
    <mergeCell ref="G50:G51"/>
    <mergeCell ref="H50:H51"/>
    <mergeCell ref="O50:O51"/>
    <mergeCell ref="B60:P60"/>
    <mergeCell ref="B73:P73"/>
    <mergeCell ref="B87:P87"/>
    <mergeCell ref="G88:J88"/>
    <mergeCell ref="K88:L88"/>
    <mergeCell ref="B100:D100"/>
    <mergeCell ref="B114:P114"/>
    <mergeCell ref="G115:J115"/>
    <mergeCell ref="K115:L115"/>
    <mergeCell ref="B141:P141"/>
    <mergeCell ref="G142:J142"/>
    <mergeCell ref="K142:L142"/>
    <mergeCell ref="M155:P156"/>
    <mergeCell ref="G196:J196"/>
    <mergeCell ref="B222:P222"/>
    <mergeCell ref="G223:J223"/>
    <mergeCell ref="K223:L223"/>
    <mergeCell ref="B249:P249"/>
    <mergeCell ref="G250:J250"/>
    <mergeCell ref="K250:L250"/>
    <mergeCell ref="B168:P168"/>
    <mergeCell ref="G169:J169"/>
    <mergeCell ref="K169:L169"/>
    <mergeCell ref="B182:F183"/>
    <mergeCell ref="M182:P183"/>
    <mergeCell ref="B195:P195"/>
    <mergeCell ref="K196:L196"/>
    <mergeCell ref="B8:P8"/>
    <mergeCell ref="B9:P9"/>
    <mergeCell ref="G10:G11"/>
    <mergeCell ref="H10:J10"/>
    <mergeCell ref="K10:M10"/>
    <mergeCell ref="N10:P10"/>
    <mergeCell ref="B2:D2"/>
    <mergeCell ref="B4:C4"/>
    <mergeCell ref="D4:E4"/>
    <mergeCell ref="H4:I4"/>
    <mergeCell ref="H5:I5"/>
    <mergeCell ref="H6:I6"/>
    <mergeCell ref="H7:I7"/>
    <mergeCell ref="B20:F20"/>
    <mergeCell ref="G20:K20"/>
    <mergeCell ref="L20:P20"/>
    <mergeCell ref="B31:P31"/>
    <mergeCell ref="B32:P32"/>
    <mergeCell ref="B33:F33"/>
    <mergeCell ref="M33:P33"/>
    <mergeCell ref="G33:L33"/>
    <mergeCell ref="G34:G35"/>
    <mergeCell ref="H34:H35"/>
    <mergeCell ref="I34:I35"/>
    <mergeCell ref="J34:J35"/>
    <mergeCell ref="K34:K35"/>
    <mergeCell ref="L34:L35"/>
    <mergeCell ref="P36:P39"/>
    <mergeCell ref="P40:P43"/>
    <mergeCell ref="M34:N34"/>
    <mergeCell ref="M35:N35"/>
    <mergeCell ref="M36:N36"/>
    <mergeCell ref="M37:N37"/>
    <mergeCell ref="M38:N38"/>
    <mergeCell ref="M39:N39"/>
    <mergeCell ref="M40:N40"/>
    <mergeCell ref="M41:N41"/>
    <mergeCell ref="M42:N42"/>
    <mergeCell ref="M43:N43"/>
    <mergeCell ref="B44:G45"/>
    <mergeCell ref="H44:M45"/>
    <mergeCell ref="N44:O44"/>
    <mergeCell ref="N45:P45"/>
  </mergeCells>
  <conditionalFormatting sqref="A12:Z19 G36:G43 G52:G59 A90:P275 R90:Z275 Q114:Q275">
    <cfRule type="cellIs" dxfId="0" priority="1" operator="lessThan">
      <formula>-8</formula>
    </cfRule>
  </conditionalFormatting>
  <conditionalFormatting sqref="A12:Z19 G36:G43 G52:G59 A90:P275 R90:Z275 Q114:Q275">
    <cfRule type="cellIs" dxfId="1" priority="2" operator="lessThan">
      <formula>-4</formula>
    </cfRule>
  </conditionalFormatting>
  <conditionalFormatting sqref="A12:Z19 G36:G43 G52:G59 A90:P275 R90:Z275 Q114:Q275">
    <cfRule type="cellIs" dxfId="2" priority="3" operator="lessThan">
      <formula>0</formula>
    </cfRule>
  </conditionalFormatting>
  <conditionalFormatting sqref="J10:J19 M12:M19 P12:P19 N88 J90:J113 J117:J140 J144:J167 J171:J194 J198:J221 J225:J248 J252:J275">
    <cfRule type="notContainsBlanks" dxfId="3" priority="4">
      <formula>LEN(TRIM(J10))&gt;0</formula>
    </cfRule>
  </conditionalFormatting>
  <conditionalFormatting sqref="C5:C7 E5:E7 C46:C47">
    <cfRule type="notContainsBlanks" dxfId="4" priority="5">
      <formula>LEN(TRIM(C5))&gt;0</formula>
    </cfRule>
  </conditionalFormatting>
  <conditionalFormatting sqref="K90:L113 K117:L140 K144:L167 K171:L194 K198:L221 K225:L248 K252:L275">
    <cfRule type="cellIs" dxfId="5" priority="6" operator="greaterThan">
      <formula>0</formula>
    </cfRule>
  </conditionalFormatting>
  <conditionalFormatting sqref="J5:P7">
    <cfRule type="containsBlanks" dxfId="6" priority="7">
      <formula>LEN(TRIM(J5))=0</formula>
    </cfRule>
  </conditionalFormatting>
  <conditionalFormatting sqref="J5:P7">
    <cfRule type="notContainsBlanks" dxfId="7" priority="8">
      <formula>LEN(TRIM(J5))&gt;0</formula>
    </cfRule>
  </conditionalFormatting>
  <conditionalFormatting sqref="J52:J58 M52:M58">
    <cfRule type="cellIs" dxfId="7" priority="9" operator="greaterThan">
      <formula>0.2</formula>
    </cfRule>
  </conditionalFormatting>
  <conditionalFormatting sqref="J52:J58 M52:M58">
    <cfRule type="cellIs" dxfId="8" priority="10" operator="greaterThan">
      <formula>0.1</formula>
    </cfRule>
  </conditionalFormatting>
  <conditionalFormatting sqref="J52:J58 M52:M58">
    <cfRule type="cellIs" dxfId="9" priority="11" operator="greaterThan">
      <formula>0</formula>
    </cfRule>
  </conditionalFormatting>
  <conditionalFormatting sqref="J52:J58 M52:M58">
    <cfRule type="cellIs" dxfId="10" priority="12" operator="lessThan">
      <formula>0</formula>
    </cfRule>
  </conditionalFormatting>
  <conditionalFormatting sqref="J52:J58 M52:M58">
    <cfRule type="cellIs" dxfId="11" priority="13" operator="lessThan">
      <formula>0.1</formula>
    </cfRule>
  </conditionalFormatting>
  <conditionalFormatting sqref="J52:J58 M52:M58">
    <cfRule type="cellIs" dxfId="12" priority="14" operator="lessThan">
      <formula>0.2</formula>
    </cfRule>
  </conditionalFormatting>
  <dataValidations>
    <dataValidation type="custom" allowBlank="1" showDropDown="1" sqref="C3 C5:C7 E5:E7">
      <formula1>OR(NOT(ISERROR(DATEVALUE(C3))), AND(ISNUMBER(C3), LEFT(CELL("format", C3))="D"))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5" t="s">
        <v>92</v>
      </c>
      <c r="B1" s="215" t="s">
        <v>93</v>
      </c>
      <c r="C1" s="215" t="s">
        <v>94</v>
      </c>
    </row>
    <row r="2">
      <c r="A2" s="216">
        <v>46018.291238425925</v>
      </c>
      <c r="B2" s="217">
        <v>0.0</v>
      </c>
      <c r="C2" s="217">
        <v>0.0</v>
      </c>
    </row>
    <row r="3">
      <c r="A3" s="216">
        <v>46018.293287037035</v>
      </c>
      <c r="B3" s="217">
        <v>84.0</v>
      </c>
      <c r="C3" s="217">
        <v>38.0</v>
      </c>
    </row>
    <row r="4">
      <c r="A4" s="216">
        <v>46018.31684027778</v>
      </c>
      <c r="B4" s="217">
        <v>85.0</v>
      </c>
      <c r="C4" s="217">
        <v>36.0</v>
      </c>
    </row>
    <row r="5">
      <c r="A5" s="216">
        <v>46018.31869212963</v>
      </c>
      <c r="B5" s="217">
        <v>94.0</v>
      </c>
      <c r="C5" s="217">
        <v>27.0</v>
      </c>
    </row>
    <row r="6">
      <c r="A6" s="216">
        <v>46018.31894675926</v>
      </c>
      <c r="B6" s="217">
        <v>94.0</v>
      </c>
      <c r="C6" s="217">
        <v>27.0</v>
      </c>
    </row>
    <row r="7">
      <c r="A7" s="216">
        <v>46018.320555555554</v>
      </c>
      <c r="B7" s="217">
        <v>94.0</v>
      </c>
      <c r="C7" s="217">
        <v>30.0</v>
      </c>
    </row>
    <row r="8">
      <c r="A8" s="216">
        <v>46018.32175925926</v>
      </c>
      <c r="B8" s="217">
        <v>94.0</v>
      </c>
      <c r="C8" s="217">
        <v>30.0</v>
      </c>
    </row>
    <row r="9">
      <c r="A9" s="216">
        <v>46018.32244212963</v>
      </c>
      <c r="B9" s="217">
        <v>94.0</v>
      </c>
      <c r="C9" s="217">
        <v>30.0</v>
      </c>
    </row>
    <row r="10">
      <c r="A10" s="216">
        <v>46018.32362268519</v>
      </c>
      <c r="B10" s="217">
        <v>94.0</v>
      </c>
      <c r="C10" s="217">
        <v>30.0</v>
      </c>
    </row>
    <row r="11">
      <c r="A11" s="216">
        <v>46018.32565972222</v>
      </c>
      <c r="B11" s="217">
        <v>94.0</v>
      </c>
      <c r="C11" s="217">
        <v>30.0</v>
      </c>
    </row>
    <row r="12">
      <c r="A12" s="216">
        <v>46018.33002314815</v>
      </c>
      <c r="B12" s="217">
        <v>90.0</v>
      </c>
      <c r="C12" s="217">
        <v>30.0</v>
      </c>
    </row>
    <row r="13">
      <c r="A13" s="216">
        <v>46020.07099537037</v>
      </c>
      <c r="B13" s="217">
        <v>96.0</v>
      </c>
      <c r="C13" s="217">
        <v>2.0</v>
      </c>
    </row>
    <row r="14">
      <c r="A14" s="216">
        <v>46021.056284722225</v>
      </c>
      <c r="B14" s="217">
        <v>98.0</v>
      </c>
      <c r="C14" s="217">
        <v>2.0</v>
      </c>
    </row>
    <row r="15">
      <c r="A15" s="216">
        <v>46021.06387731482</v>
      </c>
      <c r="B15" s="217">
        <v>95.0</v>
      </c>
      <c r="C15" s="217">
        <v>7.0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15" t="s">
        <v>92</v>
      </c>
      <c r="B1" s="215" t="s">
        <v>95</v>
      </c>
      <c r="C1" s="215" t="s">
        <v>96</v>
      </c>
      <c r="D1" s="215" t="s">
        <v>97</v>
      </c>
      <c r="E1" s="215" t="s">
        <v>98</v>
      </c>
    </row>
    <row r="2">
      <c r="A2" s="218">
        <v>46018.272266678236</v>
      </c>
      <c r="B2" s="41" t="s">
        <v>99</v>
      </c>
      <c r="C2" s="41" t="s">
        <v>100</v>
      </c>
      <c r="E2" s="219">
        <v>46018.0</v>
      </c>
    </row>
    <row r="3">
      <c r="A3" s="218">
        <v>46019.21660675926</v>
      </c>
      <c r="B3" s="41" t="s">
        <v>101</v>
      </c>
      <c r="C3" s="41"/>
      <c r="E3" s="219">
        <v>46019.0</v>
      </c>
    </row>
    <row r="4">
      <c r="A4" s="218">
        <v>46019.21663684028</v>
      </c>
      <c r="B4" s="41" t="s">
        <v>102</v>
      </c>
      <c r="C4" s="41" t="s">
        <v>100</v>
      </c>
      <c r="E4" s="219">
        <v>46019.0</v>
      </c>
    </row>
    <row r="5">
      <c r="A5" s="218">
        <v>46019.2436409375</v>
      </c>
      <c r="B5" s="41" t="s">
        <v>103</v>
      </c>
      <c r="C5" s="41" t="s">
        <v>100</v>
      </c>
      <c r="E5" s="219">
        <v>46019.0</v>
      </c>
    </row>
    <row r="6">
      <c r="A6" s="218">
        <v>46019.24370126157</v>
      </c>
      <c r="B6" s="41" t="s">
        <v>104</v>
      </c>
      <c r="C6" s="41" t="s">
        <v>105</v>
      </c>
      <c r="E6" s="219">
        <v>46019.0</v>
      </c>
    </row>
    <row r="7">
      <c r="A7" s="218">
        <v>46019.24377353009</v>
      </c>
      <c r="B7" s="41" t="s">
        <v>106</v>
      </c>
      <c r="C7" s="41" t="s">
        <v>105</v>
      </c>
      <c r="E7" s="219">
        <v>46019.0</v>
      </c>
    </row>
    <row r="8">
      <c r="A8" s="218">
        <v>46019.24386905093</v>
      </c>
      <c r="B8" s="41" t="s">
        <v>107</v>
      </c>
      <c r="C8" s="41" t="s">
        <v>105</v>
      </c>
      <c r="E8" s="219">
        <v>46019.0</v>
      </c>
    </row>
    <row r="9">
      <c r="A9" s="218">
        <v>46020.17420490741</v>
      </c>
      <c r="B9" s="41" t="s">
        <v>99</v>
      </c>
      <c r="C9" s="41" t="s">
        <v>100</v>
      </c>
      <c r="E9" s="219">
        <v>46020.0</v>
      </c>
    </row>
    <row r="10">
      <c r="A10" s="218">
        <v>46020.174228344906</v>
      </c>
      <c r="B10" s="41" t="s">
        <v>102</v>
      </c>
      <c r="E10" s="219">
        <v>46020.0</v>
      </c>
    </row>
    <row r="11">
      <c r="A11" s="218">
        <v>46021.04704447917</v>
      </c>
      <c r="B11" s="41" t="s">
        <v>106</v>
      </c>
      <c r="C11" s="41" t="s">
        <v>105</v>
      </c>
      <c r="E11" s="219">
        <v>46021.0</v>
      </c>
    </row>
    <row r="12">
      <c r="A12" s="218">
        <v>46021.049514363425</v>
      </c>
      <c r="B12" s="41" t="s">
        <v>108</v>
      </c>
      <c r="C12" s="41" t="s">
        <v>105</v>
      </c>
      <c r="E12" s="219">
        <v>46021.0</v>
      </c>
    </row>
    <row r="13">
      <c r="A13" s="218">
        <v>46021.16585935185</v>
      </c>
      <c r="B13" s="41" t="s">
        <v>102</v>
      </c>
      <c r="C13" s="41" t="s">
        <v>100</v>
      </c>
      <c r="E13" s="219">
        <v>46021.0</v>
      </c>
    </row>
    <row r="14">
      <c r="A14" s="218">
        <v>46029.97629006945</v>
      </c>
      <c r="B14" s="41" t="s">
        <v>109</v>
      </c>
      <c r="C14" s="41" t="s">
        <v>100</v>
      </c>
      <c r="E14" s="219">
        <v>46029.0</v>
      </c>
    </row>
    <row r="15">
      <c r="A15" s="218">
        <v>46029.97647730324</v>
      </c>
      <c r="B15" s="41" t="s">
        <v>110</v>
      </c>
      <c r="C15" s="41" t="s">
        <v>105</v>
      </c>
      <c r="E15" s="219">
        <v>46029.0</v>
      </c>
    </row>
    <row r="16">
      <c r="A16" s="218">
        <v>46030.005434872684</v>
      </c>
      <c r="B16" s="41" t="s">
        <v>109</v>
      </c>
      <c r="C16" s="41" t="s">
        <v>100</v>
      </c>
      <c r="E16" s="219">
        <v>46030.0</v>
      </c>
    </row>
    <row r="17">
      <c r="A17" s="218">
        <v>46030.00552881944</v>
      </c>
      <c r="B17" s="41" t="s">
        <v>99</v>
      </c>
      <c r="C17" s="41" t="s">
        <v>100</v>
      </c>
      <c r="E17" s="219">
        <v>46030.0</v>
      </c>
    </row>
    <row r="18">
      <c r="A18" s="218">
        <v>46030.01327387731</v>
      </c>
      <c r="B18" s="41" t="s">
        <v>110</v>
      </c>
      <c r="C18" s="41" t="s">
        <v>111</v>
      </c>
      <c r="E18" s="219">
        <v>46030.0</v>
      </c>
    </row>
    <row r="19">
      <c r="A19" s="218">
        <v>46030.01349247685</v>
      </c>
      <c r="B19" s="41" t="s">
        <v>107</v>
      </c>
      <c r="C19" s="41" t="s">
        <v>105</v>
      </c>
      <c r="E19" s="219">
        <v>46030.0</v>
      </c>
    </row>
    <row r="20">
      <c r="A20" s="218">
        <v>46030.01360337963</v>
      </c>
      <c r="B20" s="41" t="s">
        <v>112</v>
      </c>
      <c r="C20" s="41" t="s">
        <v>105</v>
      </c>
      <c r="E20" s="219">
        <v>46030.0</v>
      </c>
    </row>
    <row r="21">
      <c r="A21" s="218">
        <v>46030.01390122685</v>
      </c>
      <c r="B21" s="41" t="s">
        <v>102</v>
      </c>
      <c r="C21" s="41" t="s">
        <v>111</v>
      </c>
      <c r="E21" s="219">
        <v>46030.0</v>
      </c>
    </row>
    <row r="22">
      <c r="A22" s="218">
        <v>46030.05853991898</v>
      </c>
      <c r="B22" s="41" t="s">
        <v>106</v>
      </c>
      <c r="C22" s="41" t="s">
        <v>105</v>
      </c>
      <c r="E22" s="219">
        <v>46030.0</v>
      </c>
    </row>
    <row r="23">
      <c r="A23" s="218">
        <v>46030.06692092592</v>
      </c>
      <c r="B23" s="41" t="s">
        <v>113</v>
      </c>
      <c r="D23" s="41" t="s">
        <v>114</v>
      </c>
      <c r="E23" s="219">
        <v>46030.0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51.88"/>
    <col customWidth="1" min="3" max="3" width="36.5"/>
  </cols>
  <sheetData>
    <row r="1">
      <c r="A1" s="215" t="s">
        <v>115</v>
      </c>
      <c r="B1" s="215" t="s">
        <v>116</v>
      </c>
      <c r="C1" s="215" t="s">
        <v>117</v>
      </c>
    </row>
    <row r="2">
      <c r="A2" s="41" t="s">
        <v>118</v>
      </c>
      <c r="B2" s="41" t="s">
        <v>119</v>
      </c>
      <c r="C2" s="41" t="s">
        <v>120</v>
      </c>
    </row>
    <row r="3">
      <c r="A3" s="41" t="s">
        <v>121</v>
      </c>
      <c r="B3" s="41" t="s">
        <v>122</v>
      </c>
      <c r="C3" s="41" t="s">
        <v>120</v>
      </c>
    </row>
    <row r="4">
      <c r="A4" s="41" t="s">
        <v>123</v>
      </c>
      <c r="B4" s="41" t="s">
        <v>124</v>
      </c>
      <c r="C4" s="41" t="s">
        <v>120</v>
      </c>
    </row>
    <row r="5">
      <c r="A5" s="41" t="s">
        <v>125</v>
      </c>
      <c r="B5" s="41" t="s">
        <v>126</v>
      </c>
    </row>
    <row r="6">
      <c r="A6" s="41" t="s">
        <v>127</v>
      </c>
      <c r="B6" s="41" t="s">
        <v>128</v>
      </c>
    </row>
    <row r="7">
      <c r="A7" s="41" t="s">
        <v>129</v>
      </c>
      <c r="B7" s="41" t="s">
        <v>130</v>
      </c>
    </row>
    <row r="8">
      <c r="A8" s="41" t="s">
        <v>131</v>
      </c>
      <c r="B8" s="41" t="s">
        <v>132</v>
      </c>
      <c r="C8" s="41" t="s">
        <v>133</v>
      </c>
    </row>
    <row r="9">
      <c r="A9" s="41" t="s">
        <v>134</v>
      </c>
      <c r="B9" s="41" t="s">
        <v>135</v>
      </c>
      <c r="C9" s="41" t="s">
        <v>136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5" t="s">
        <v>137</v>
      </c>
      <c r="B1" s="215" t="s">
        <v>92</v>
      </c>
      <c r="C1" s="215" t="s">
        <v>138</v>
      </c>
      <c r="D1" s="215" t="s">
        <v>139</v>
      </c>
      <c r="E1" s="215" t="s">
        <v>140</v>
      </c>
    </row>
    <row r="2">
      <c r="A2" s="41">
        <v>1.765525709024E12</v>
      </c>
      <c r="B2" s="220">
        <v>46003.11666666667</v>
      </c>
      <c r="C2" s="41" t="s">
        <v>141</v>
      </c>
      <c r="D2" s="41" t="s">
        <v>142</v>
      </c>
      <c r="E2" s="41" t="s">
        <v>143</v>
      </c>
    </row>
    <row r="3">
      <c r="A3" s="41">
        <v>1.765525716039E12</v>
      </c>
      <c r="B3" s="220">
        <v>46003.11666666667</v>
      </c>
      <c r="C3" s="41" t="s">
        <v>144</v>
      </c>
      <c r="D3" s="41" t="s">
        <v>142</v>
      </c>
      <c r="E3" s="41" t="s">
        <v>109</v>
      </c>
    </row>
    <row r="4">
      <c r="A4" s="41">
        <v>1.765525720582E12</v>
      </c>
      <c r="B4" s="220">
        <v>46003.11666666667</v>
      </c>
      <c r="C4" s="41" t="s">
        <v>145</v>
      </c>
      <c r="D4" s="41" t="s">
        <v>142</v>
      </c>
      <c r="E4" s="41" t="s">
        <v>146</v>
      </c>
    </row>
    <row r="5">
      <c r="A5" s="41">
        <v>1.765530956449E12</v>
      </c>
      <c r="B5" s="220">
        <v>46003.177083333336</v>
      </c>
      <c r="C5" s="41" t="s">
        <v>147</v>
      </c>
      <c r="D5" s="41" t="s">
        <v>142</v>
      </c>
      <c r="E5" s="41" t="s">
        <v>99</v>
      </c>
    </row>
    <row r="6">
      <c r="A6" s="41">
        <v>1.765605562837E12</v>
      </c>
      <c r="B6" s="220">
        <v>46004.040972222225</v>
      </c>
      <c r="C6" s="41" t="s">
        <v>148</v>
      </c>
      <c r="D6" s="41" t="s">
        <v>142</v>
      </c>
      <c r="E6" s="41" t="s">
        <v>149</v>
      </c>
    </row>
    <row r="7">
      <c r="A7" s="41">
        <v>1.765605566659E12</v>
      </c>
      <c r="B7" s="220">
        <v>46004.040972222225</v>
      </c>
      <c r="C7" s="41" t="s">
        <v>150</v>
      </c>
      <c r="D7" s="41" t="s">
        <v>142</v>
      </c>
      <c r="E7" s="41" t="s">
        <v>149</v>
      </c>
    </row>
    <row r="8">
      <c r="A8" s="41">
        <v>1.765605574366E12</v>
      </c>
      <c r="B8" s="220">
        <v>46004.040972222225</v>
      </c>
      <c r="C8" s="41" t="s">
        <v>151</v>
      </c>
      <c r="D8" s="41" t="s">
        <v>142</v>
      </c>
      <c r="E8" s="41" t="s">
        <v>101</v>
      </c>
    </row>
    <row r="9">
      <c r="A9" s="41">
        <v>1.765605580687E12</v>
      </c>
      <c r="B9" s="220">
        <v>46004.040972222225</v>
      </c>
      <c r="C9" s="41" t="s">
        <v>152</v>
      </c>
      <c r="D9" s="41" t="s">
        <v>142</v>
      </c>
      <c r="E9" s="41" t="s">
        <v>153</v>
      </c>
    </row>
    <row r="10">
      <c r="A10" s="41">
        <v>1.765606930125E12</v>
      </c>
      <c r="B10" s="220">
        <v>46004.05694444444</v>
      </c>
      <c r="C10" s="41" t="s">
        <v>154</v>
      </c>
      <c r="D10" s="41" t="s">
        <v>142</v>
      </c>
      <c r="E10" s="41" t="s">
        <v>107</v>
      </c>
    </row>
    <row r="11">
      <c r="A11" s="41">
        <v>1.765631985914E12</v>
      </c>
      <c r="B11" s="220">
        <v>46004.34652777778</v>
      </c>
      <c r="C11" s="41" t="s">
        <v>155</v>
      </c>
      <c r="D11" s="41" t="s">
        <v>142</v>
      </c>
      <c r="E11" s="41" t="s">
        <v>156</v>
      </c>
    </row>
    <row r="12">
      <c r="A12" s="41">
        <v>1.765632635452E12</v>
      </c>
      <c r="B12" s="220">
        <v>46004.354166666664</v>
      </c>
      <c r="C12" s="41" t="s">
        <v>155</v>
      </c>
      <c r="D12" s="41" t="s">
        <v>142</v>
      </c>
      <c r="E12" s="41" t="s">
        <v>156</v>
      </c>
    </row>
    <row r="13">
      <c r="A13" s="41">
        <v>1.76563265681E12</v>
      </c>
      <c r="B13" s="220">
        <v>46004.354166666664</v>
      </c>
      <c r="C13" s="41" t="s">
        <v>155</v>
      </c>
      <c r="D13" s="41" t="s">
        <v>142</v>
      </c>
      <c r="E13" s="41" t="s">
        <v>156</v>
      </c>
    </row>
    <row r="14">
      <c r="A14" s="41">
        <v>1.765633000108E12</v>
      </c>
      <c r="B14" s="220">
        <v>46004.35833333333</v>
      </c>
      <c r="C14" s="41" t="s">
        <v>157</v>
      </c>
      <c r="D14" s="41" t="s">
        <v>142</v>
      </c>
      <c r="E14" s="41" t="s">
        <v>158</v>
      </c>
    </row>
    <row r="15">
      <c r="A15" s="41">
        <v>1.765633423514E12</v>
      </c>
      <c r="B15" s="220">
        <v>46004.36319444444</v>
      </c>
      <c r="C15" s="41" t="s">
        <v>157</v>
      </c>
      <c r="D15" s="41" t="s">
        <v>142</v>
      </c>
      <c r="E15" s="41" t="s">
        <v>158</v>
      </c>
    </row>
    <row r="16">
      <c r="A16" s="41">
        <v>1.765633577249E12</v>
      </c>
      <c r="B16" s="220">
        <v>46004.365277777775</v>
      </c>
      <c r="C16" s="41" t="s">
        <v>157</v>
      </c>
      <c r="D16" s="41" t="s">
        <v>142</v>
      </c>
      <c r="E16" s="41" t="s">
        <v>158</v>
      </c>
    </row>
    <row r="17">
      <c r="A17" s="41">
        <v>1.765633861596E12</v>
      </c>
      <c r="B17" s="220">
        <v>46004.36875</v>
      </c>
      <c r="C17" s="41" t="s">
        <v>157</v>
      </c>
      <c r="D17" s="41" t="s">
        <v>142</v>
      </c>
      <c r="E17" s="41" t="s">
        <v>158</v>
      </c>
    </row>
    <row r="18">
      <c r="A18" s="41">
        <v>1.765633883582E12</v>
      </c>
      <c r="B18" s="220">
        <v>46004.36875</v>
      </c>
      <c r="C18" s="41" t="s">
        <v>157</v>
      </c>
      <c r="D18" s="41" t="s">
        <v>142</v>
      </c>
      <c r="E18" s="41" t="s">
        <v>158</v>
      </c>
    </row>
    <row r="19">
      <c r="A19" s="41">
        <v>1.765633923774E12</v>
      </c>
      <c r="B19" s="220">
        <v>46004.36944444444</v>
      </c>
      <c r="C19" s="41" t="s">
        <v>157</v>
      </c>
      <c r="D19" s="41" t="s">
        <v>142</v>
      </c>
      <c r="E19" s="41" t="s">
        <v>158</v>
      </c>
    </row>
    <row r="20">
      <c r="A20" s="41">
        <v>1.76568391663E12</v>
      </c>
      <c r="B20" s="220">
        <v>46004.947916666664</v>
      </c>
      <c r="C20" s="41" t="s">
        <v>159</v>
      </c>
      <c r="D20" s="41" t="s">
        <v>142</v>
      </c>
      <c r="E20" s="41" t="s">
        <v>160</v>
      </c>
    </row>
    <row r="21">
      <c r="A21" s="41">
        <v>1.765683946097E12</v>
      </c>
      <c r="B21" s="220">
        <v>46004.947916666664</v>
      </c>
      <c r="C21" s="41" t="s">
        <v>161</v>
      </c>
      <c r="D21" s="41" t="s">
        <v>142</v>
      </c>
      <c r="E21" s="41" t="s">
        <v>162</v>
      </c>
    </row>
    <row r="22">
      <c r="A22" s="41">
        <v>1.765683970208E12</v>
      </c>
      <c r="B22" s="220">
        <v>46004.94861111111</v>
      </c>
      <c r="C22" s="41" t="s">
        <v>159</v>
      </c>
      <c r="D22" s="41" t="s">
        <v>142</v>
      </c>
      <c r="E22" s="41" t="s">
        <v>160</v>
      </c>
    </row>
    <row r="23">
      <c r="A23" s="41">
        <v>1.765684043344E12</v>
      </c>
      <c r="B23" s="220">
        <v>46004.94930555556</v>
      </c>
      <c r="C23" s="41" t="s">
        <v>161</v>
      </c>
      <c r="D23" s="41" t="s">
        <v>142</v>
      </c>
      <c r="E23" s="41" t="s">
        <v>162</v>
      </c>
    </row>
    <row r="24">
      <c r="A24" s="41">
        <v>1.765979829608E12</v>
      </c>
      <c r="B24" s="220">
        <v>46008.37291666667</v>
      </c>
      <c r="C24" s="41" t="s">
        <v>163</v>
      </c>
      <c r="D24" s="41" t="s">
        <v>142</v>
      </c>
      <c r="E24" s="41" t="s">
        <v>164</v>
      </c>
    </row>
    <row r="25">
      <c r="A25" s="41">
        <v>1.765979928934E12</v>
      </c>
      <c r="B25" s="220">
        <v>46008.373611111114</v>
      </c>
      <c r="C25" s="41" t="s">
        <v>165</v>
      </c>
      <c r="D25" s="41" t="s">
        <v>142</v>
      </c>
      <c r="E25" s="41" t="s">
        <v>164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9.25"/>
    <col customWidth="1" min="8" max="8" width="120.0"/>
    <col customWidth="1" min="9" max="9" width="85.25"/>
    <col customWidth="1" min="10" max="10" width="19.13"/>
  </cols>
  <sheetData>
    <row r="1">
      <c r="A1" s="221" t="s">
        <v>95</v>
      </c>
      <c r="B1" s="221" t="s">
        <v>137</v>
      </c>
      <c r="C1" s="221" t="s">
        <v>98</v>
      </c>
      <c r="D1" s="221" t="s">
        <v>166</v>
      </c>
      <c r="E1" s="221" t="s">
        <v>167</v>
      </c>
      <c r="F1" s="221" t="s">
        <v>168</v>
      </c>
      <c r="G1" s="221" t="s">
        <v>169</v>
      </c>
      <c r="H1" s="221" t="s">
        <v>170</v>
      </c>
      <c r="I1" s="221" t="s">
        <v>96</v>
      </c>
      <c r="J1" s="221" t="s">
        <v>171</v>
      </c>
      <c r="K1" s="221" t="s">
        <v>172</v>
      </c>
      <c r="L1" s="221" t="s">
        <v>173</v>
      </c>
    </row>
    <row r="2">
      <c r="A2" s="41" t="s">
        <v>174</v>
      </c>
      <c r="B2" s="41">
        <v>326333.0</v>
      </c>
      <c r="C2" s="222">
        <v>46029.0</v>
      </c>
      <c r="D2" s="223"/>
      <c r="E2" s="223"/>
      <c r="F2" s="41" t="s">
        <v>175</v>
      </c>
      <c r="G2" s="41" t="s">
        <v>176</v>
      </c>
      <c r="H2" s="41" t="s">
        <v>177</v>
      </c>
      <c r="J2" s="224"/>
    </row>
    <row r="3">
      <c r="A3" s="41" t="s">
        <v>174</v>
      </c>
      <c r="B3" s="41">
        <v>326333.0</v>
      </c>
      <c r="C3" s="222">
        <v>46030.0</v>
      </c>
      <c r="D3" s="223"/>
      <c r="E3" s="223"/>
      <c r="F3" s="41" t="s">
        <v>175</v>
      </c>
      <c r="G3" s="41" t="s">
        <v>176</v>
      </c>
      <c r="H3" s="41" t="s">
        <v>177</v>
      </c>
    </row>
    <row r="4">
      <c r="A4" s="41" t="s">
        <v>178</v>
      </c>
      <c r="B4" s="41">
        <v>773560.0</v>
      </c>
      <c r="C4" s="222">
        <v>46029.0</v>
      </c>
      <c r="D4" s="223"/>
      <c r="E4" s="223"/>
      <c r="F4" s="41" t="s">
        <v>175</v>
      </c>
      <c r="G4" s="41" t="s">
        <v>176</v>
      </c>
      <c r="H4" s="41" t="s">
        <v>177</v>
      </c>
      <c r="J4" s="224"/>
    </row>
    <row r="5">
      <c r="A5" s="41" t="s">
        <v>178</v>
      </c>
      <c r="B5" s="41">
        <v>773560.0</v>
      </c>
      <c r="C5" s="222">
        <v>46030.0</v>
      </c>
      <c r="D5" s="225">
        <v>0.2708333333333333</v>
      </c>
      <c r="E5" s="225">
        <v>0.7083333333333334</v>
      </c>
      <c r="F5" s="41" t="s">
        <v>179</v>
      </c>
      <c r="G5" s="41" t="s">
        <v>176</v>
      </c>
      <c r="H5" s="41" t="s">
        <v>180</v>
      </c>
      <c r="J5" s="224"/>
      <c r="K5" s="217">
        <v>1.7678718E12</v>
      </c>
      <c r="L5" s="217">
        <v>1.7679096E12</v>
      </c>
    </row>
    <row r="6">
      <c r="A6" s="41" t="s">
        <v>107</v>
      </c>
      <c r="B6" s="41">
        <v>321378.0</v>
      </c>
      <c r="C6" s="222">
        <v>46029.0</v>
      </c>
      <c r="D6" s="225">
        <v>0.9895833333333334</v>
      </c>
      <c r="E6" s="225">
        <v>0.3645833333333333</v>
      </c>
      <c r="F6" s="41" t="s">
        <v>181</v>
      </c>
      <c r="G6" s="41" t="s">
        <v>182</v>
      </c>
      <c r="H6" s="41" t="s">
        <v>183</v>
      </c>
      <c r="I6" s="224"/>
      <c r="J6" s="224"/>
      <c r="K6" s="217">
        <v>1.7678475E12</v>
      </c>
      <c r="L6" s="217">
        <v>1.7678799E12</v>
      </c>
    </row>
    <row r="7">
      <c r="A7" s="41" t="s">
        <v>107</v>
      </c>
      <c r="B7" s="41">
        <v>321378.0</v>
      </c>
      <c r="C7" s="222">
        <v>46030.0</v>
      </c>
      <c r="D7" s="225">
        <v>0.9895833333333334</v>
      </c>
      <c r="E7" s="225">
        <v>0.3645833333333333</v>
      </c>
      <c r="F7" s="41" t="s">
        <v>181</v>
      </c>
      <c r="G7" s="41" t="s">
        <v>182</v>
      </c>
      <c r="H7" s="41" t="s">
        <v>184</v>
      </c>
      <c r="I7" s="224"/>
      <c r="K7" s="217">
        <v>1.7679339E12</v>
      </c>
      <c r="L7" s="217">
        <v>1.7679663E12</v>
      </c>
    </row>
    <row r="8">
      <c r="A8" s="41" t="s">
        <v>185</v>
      </c>
      <c r="B8" s="41">
        <v>330867.0</v>
      </c>
      <c r="C8" s="222">
        <v>46029.0</v>
      </c>
      <c r="D8" s="225">
        <v>0.875</v>
      </c>
      <c r="E8" s="225">
        <v>0.25</v>
      </c>
      <c r="F8" s="41" t="s">
        <v>181</v>
      </c>
      <c r="G8" s="41" t="s">
        <v>182</v>
      </c>
      <c r="H8" s="41" t="s">
        <v>186</v>
      </c>
      <c r="J8" s="41" t="s">
        <v>187</v>
      </c>
      <c r="K8" s="217">
        <v>1.7678376E12</v>
      </c>
      <c r="L8" s="217">
        <v>1.76787E12</v>
      </c>
    </row>
    <row r="9">
      <c r="A9" s="41" t="s">
        <v>185</v>
      </c>
      <c r="B9" s="41">
        <v>330867.0</v>
      </c>
      <c r="C9" s="222">
        <v>46030.0</v>
      </c>
      <c r="D9" s="225">
        <v>0.875</v>
      </c>
      <c r="E9" s="225">
        <v>0.25</v>
      </c>
      <c r="F9" s="41" t="s">
        <v>181</v>
      </c>
      <c r="G9" s="41" t="s">
        <v>182</v>
      </c>
      <c r="H9" s="41" t="s">
        <v>188</v>
      </c>
      <c r="K9" s="217">
        <v>1.767924E12</v>
      </c>
      <c r="L9" s="217">
        <v>1.7679564E12</v>
      </c>
    </row>
    <row r="10">
      <c r="A10" s="41" t="s">
        <v>189</v>
      </c>
      <c r="B10" s="41">
        <v>325808.0</v>
      </c>
      <c r="C10" s="222">
        <v>46029.0</v>
      </c>
      <c r="D10" s="225">
        <v>0.6770833333333334</v>
      </c>
      <c r="E10" s="225">
        <v>0.052083333333333336</v>
      </c>
      <c r="F10" s="41" t="s">
        <v>181</v>
      </c>
      <c r="G10" s="41" t="s">
        <v>182</v>
      </c>
      <c r="H10" s="41" t="s">
        <v>190</v>
      </c>
      <c r="J10" s="224"/>
      <c r="K10" s="217">
        <v>1.7678205E12</v>
      </c>
      <c r="L10" s="217">
        <v>1.7678529E12</v>
      </c>
    </row>
    <row r="11">
      <c r="A11" s="41" t="s">
        <v>189</v>
      </c>
      <c r="B11" s="41">
        <v>325808.0</v>
      </c>
      <c r="C11" s="222">
        <v>46030.0</v>
      </c>
      <c r="D11" s="225">
        <v>0.6770833333333334</v>
      </c>
      <c r="E11" s="225">
        <v>0.052083333333333336</v>
      </c>
      <c r="F11" s="41" t="s">
        <v>181</v>
      </c>
      <c r="G11" s="41" t="s">
        <v>182</v>
      </c>
      <c r="H11" s="41" t="s">
        <v>190</v>
      </c>
      <c r="J11" s="224"/>
      <c r="K11" s="217">
        <v>1.7679069E12</v>
      </c>
      <c r="L11" s="217">
        <v>1.7679393E12</v>
      </c>
    </row>
    <row r="12">
      <c r="A12" s="41" t="s">
        <v>191</v>
      </c>
      <c r="B12" s="41">
        <v>955715.0</v>
      </c>
      <c r="C12" s="222">
        <v>46029.0</v>
      </c>
      <c r="D12" s="223"/>
      <c r="E12" s="223"/>
      <c r="F12" s="41" t="s">
        <v>175</v>
      </c>
      <c r="G12" s="41" t="s">
        <v>176</v>
      </c>
      <c r="H12" s="41" t="s">
        <v>177</v>
      </c>
      <c r="J12" s="224"/>
    </row>
    <row r="13">
      <c r="A13" s="41" t="s">
        <v>191</v>
      </c>
      <c r="B13" s="41">
        <v>955715.0</v>
      </c>
      <c r="C13" s="222">
        <v>46030.0</v>
      </c>
      <c r="D13" s="225">
        <v>0.3541666666666667</v>
      </c>
      <c r="E13" s="225">
        <v>0.7708333333333334</v>
      </c>
      <c r="F13" s="41" t="s">
        <v>179</v>
      </c>
      <c r="G13" s="41" t="s">
        <v>176</v>
      </c>
      <c r="H13" s="41" t="s">
        <v>192</v>
      </c>
      <c r="K13" s="217">
        <v>1.767879E12</v>
      </c>
      <c r="L13" s="217">
        <v>1.767915E12</v>
      </c>
    </row>
    <row r="14">
      <c r="A14" s="41" t="s">
        <v>193</v>
      </c>
      <c r="B14" s="41">
        <v>358028.0</v>
      </c>
      <c r="C14" s="222">
        <v>46029.0</v>
      </c>
      <c r="D14" s="225">
        <v>0.7395833333333334</v>
      </c>
      <c r="E14" s="225">
        <v>0.11458333333333333</v>
      </c>
      <c r="F14" s="41" t="s">
        <v>181</v>
      </c>
      <c r="G14" s="41" t="s">
        <v>182</v>
      </c>
      <c r="H14" s="41" t="s">
        <v>194</v>
      </c>
      <c r="K14" s="217">
        <v>1.7678259E12</v>
      </c>
      <c r="L14" s="217">
        <v>1.7678583E12</v>
      </c>
    </row>
    <row r="15">
      <c r="A15" s="41" t="s">
        <v>193</v>
      </c>
      <c r="B15" s="41">
        <v>358028.0</v>
      </c>
      <c r="C15" s="222">
        <v>46030.0</v>
      </c>
      <c r="D15" s="225">
        <v>0.7395833333333334</v>
      </c>
      <c r="E15" s="225">
        <v>0.11458333333333333</v>
      </c>
      <c r="F15" s="41" t="s">
        <v>181</v>
      </c>
      <c r="G15" s="41" t="s">
        <v>182</v>
      </c>
      <c r="H15" s="41" t="s">
        <v>195</v>
      </c>
      <c r="K15" s="217">
        <v>1.7679123E12</v>
      </c>
      <c r="L15" s="217">
        <v>1.7679447E12</v>
      </c>
    </row>
    <row r="16">
      <c r="A16" s="41" t="s">
        <v>149</v>
      </c>
      <c r="B16" s="41">
        <v>996872.0</v>
      </c>
      <c r="C16" s="222">
        <v>46029.0</v>
      </c>
      <c r="D16" s="223"/>
      <c r="E16" s="223"/>
      <c r="F16" s="41" t="s">
        <v>175</v>
      </c>
      <c r="G16" s="41" t="s">
        <v>176</v>
      </c>
      <c r="H16" s="41" t="s">
        <v>177</v>
      </c>
      <c r="I16" s="224"/>
    </row>
    <row r="17">
      <c r="A17" s="41" t="s">
        <v>149</v>
      </c>
      <c r="B17" s="41">
        <v>996872.0</v>
      </c>
      <c r="C17" s="222">
        <v>46030.0</v>
      </c>
      <c r="D17" s="225">
        <v>0.8958333333333334</v>
      </c>
      <c r="E17" s="225">
        <v>0.2708333333333333</v>
      </c>
      <c r="F17" s="41" t="s">
        <v>181</v>
      </c>
      <c r="G17" s="41" t="s">
        <v>176</v>
      </c>
      <c r="H17" s="41" t="s">
        <v>196</v>
      </c>
      <c r="I17" s="224"/>
      <c r="K17" s="217">
        <v>1.7679258E12</v>
      </c>
      <c r="L17" s="217">
        <v>1.7679582E12</v>
      </c>
    </row>
    <row r="18">
      <c r="A18" s="41" t="s">
        <v>156</v>
      </c>
      <c r="B18" s="41">
        <v>374349.0</v>
      </c>
      <c r="C18" s="222">
        <v>46029.0</v>
      </c>
      <c r="D18" s="225">
        <v>0.16666666666666666</v>
      </c>
      <c r="E18" s="225">
        <v>0.16666666666666666</v>
      </c>
      <c r="F18" s="41" t="s">
        <v>179</v>
      </c>
      <c r="G18" s="41" t="s">
        <v>182</v>
      </c>
      <c r="H18" s="41" t="s">
        <v>177</v>
      </c>
      <c r="J18" s="41" t="s">
        <v>114</v>
      </c>
      <c r="K18" s="217">
        <v>1.7677764E12</v>
      </c>
      <c r="L18" s="217">
        <v>1.7677764E12</v>
      </c>
    </row>
    <row r="19">
      <c r="A19" s="41" t="s">
        <v>156</v>
      </c>
      <c r="B19" s="41">
        <v>374349.0</v>
      </c>
      <c r="C19" s="222">
        <v>46030.0</v>
      </c>
      <c r="D19" s="223"/>
      <c r="E19" s="223"/>
      <c r="F19" s="41" t="s">
        <v>175</v>
      </c>
      <c r="G19" s="41" t="s">
        <v>176</v>
      </c>
      <c r="H19" s="41" t="s">
        <v>177</v>
      </c>
      <c r="J19" s="224"/>
    </row>
    <row r="20">
      <c r="A20" s="41" t="s">
        <v>197</v>
      </c>
      <c r="B20" s="41">
        <v>359012.0</v>
      </c>
      <c r="C20" s="222">
        <v>46029.0</v>
      </c>
      <c r="D20" s="225">
        <v>0.375</v>
      </c>
      <c r="E20" s="225">
        <v>0.7083333333333334</v>
      </c>
      <c r="F20" s="41" t="s">
        <v>179</v>
      </c>
      <c r="G20" s="41" t="s">
        <v>182</v>
      </c>
      <c r="H20" s="41" t="s">
        <v>198</v>
      </c>
      <c r="J20" s="41" t="s">
        <v>199</v>
      </c>
      <c r="K20" s="217">
        <v>1.7677944E12</v>
      </c>
      <c r="L20" s="217">
        <v>1.7678232E12</v>
      </c>
    </row>
    <row r="21">
      <c r="A21" s="41" t="s">
        <v>197</v>
      </c>
      <c r="B21" s="41">
        <v>359012.0</v>
      </c>
      <c r="C21" s="222">
        <v>46030.0</v>
      </c>
      <c r="D21" s="225">
        <v>0.375</v>
      </c>
      <c r="E21" s="225">
        <v>0.7083333333333334</v>
      </c>
      <c r="F21" s="41" t="s">
        <v>179</v>
      </c>
      <c r="G21" s="41" t="s">
        <v>182</v>
      </c>
      <c r="H21" s="41" t="s">
        <v>198</v>
      </c>
      <c r="J21" s="41" t="s">
        <v>199</v>
      </c>
      <c r="K21" s="217">
        <v>1.7678808E12</v>
      </c>
      <c r="L21" s="217">
        <v>1.7679096E12</v>
      </c>
    </row>
    <row r="22">
      <c r="A22" s="41" t="s">
        <v>200</v>
      </c>
      <c r="B22" s="41">
        <v>325788.0</v>
      </c>
      <c r="C22" s="222">
        <v>46029.0</v>
      </c>
      <c r="D22" s="225">
        <v>0.3645833333333333</v>
      </c>
      <c r="E22" s="225">
        <v>0.7395833333333334</v>
      </c>
      <c r="F22" s="41" t="s">
        <v>179</v>
      </c>
      <c r="G22" s="41" t="s">
        <v>182</v>
      </c>
      <c r="H22" s="41" t="s">
        <v>201</v>
      </c>
      <c r="J22" s="224"/>
      <c r="K22" s="217">
        <v>1.7677935E12</v>
      </c>
      <c r="L22" s="217">
        <v>1.7678259E12</v>
      </c>
    </row>
    <row r="23">
      <c r="A23" s="41" t="s">
        <v>200</v>
      </c>
      <c r="B23" s="41">
        <v>325788.0</v>
      </c>
      <c r="C23" s="222">
        <v>46030.0</v>
      </c>
      <c r="D23" s="225">
        <v>0.3645833333333333</v>
      </c>
      <c r="E23" s="225">
        <v>0.7395833333333334</v>
      </c>
      <c r="F23" s="41" t="s">
        <v>179</v>
      </c>
      <c r="G23" s="41" t="s">
        <v>182</v>
      </c>
      <c r="H23" s="41" t="s">
        <v>202</v>
      </c>
      <c r="J23" s="224"/>
      <c r="K23" s="217">
        <v>1.7678799E12</v>
      </c>
      <c r="L23" s="217">
        <v>1.7679123E12</v>
      </c>
    </row>
    <row r="24">
      <c r="A24" s="41" t="s">
        <v>203</v>
      </c>
      <c r="B24" s="41">
        <v>988376.0</v>
      </c>
      <c r="C24" s="222">
        <v>46029.0</v>
      </c>
      <c r="D24" s="225">
        <v>0.4375</v>
      </c>
      <c r="E24" s="225">
        <v>0.8125</v>
      </c>
      <c r="F24" s="41" t="s">
        <v>179</v>
      </c>
      <c r="G24" s="41" t="s">
        <v>176</v>
      </c>
      <c r="H24" s="41" t="s">
        <v>177</v>
      </c>
      <c r="J24" s="224"/>
      <c r="K24" s="217">
        <v>1.7677998E12</v>
      </c>
      <c r="L24" s="217">
        <v>1.7678322E12</v>
      </c>
    </row>
    <row r="25">
      <c r="A25" s="41" t="s">
        <v>203</v>
      </c>
      <c r="B25" s="41">
        <v>988376.0</v>
      </c>
      <c r="C25" s="222">
        <v>46030.0</v>
      </c>
      <c r="D25" s="225">
        <v>0.4375</v>
      </c>
      <c r="E25" s="225">
        <v>0.8125</v>
      </c>
      <c r="F25" s="41" t="s">
        <v>179</v>
      </c>
      <c r="G25" s="41" t="s">
        <v>176</v>
      </c>
      <c r="H25" s="41" t="s">
        <v>204</v>
      </c>
      <c r="J25" s="224"/>
      <c r="K25" s="217">
        <v>1.7678862E12</v>
      </c>
      <c r="L25" s="217">
        <v>1.7679186E12</v>
      </c>
    </row>
    <row r="26">
      <c r="A26" s="41" t="s">
        <v>205</v>
      </c>
      <c r="B26" s="41">
        <v>996384.0</v>
      </c>
      <c r="C26" s="222">
        <v>46029.0</v>
      </c>
      <c r="D26" s="225">
        <v>0.7291666666666666</v>
      </c>
      <c r="E26" s="225">
        <v>0.08333333333333333</v>
      </c>
      <c r="F26" s="41" t="s">
        <v>181</v>
      </c>
      <c r="G26" s="41" t="s">
        <v>176</v>
      </c>
      <c r="H26" s="41" t="s">
        <v>206</v>
      </c>
      <c r="J26" s="224"/>
      <c r="K26" s="217">
        <v>1.767825E12</v>
      </c>
      <c r="L26" s="217">
        <v>1.7678556E12</v>
      </c>
    </row>
    <row r="27">
      <c r="A27" s="41" t="s">
        <v>205</v>
      </c>
      <c r="B27" s="41">
        <v>996384.0</v>
      </c>
      <c r="C27" s="222">
        <v>46030.0</v>
      </c>
      <c r="D27" s="223"/>
      <c r="E27" s="223"/>
      <c r="F27" s="41" t="s">
        <v>175</v>
      </c>
      <c r="G27" s="41" t="s">
        <v>176</v>
      </c>
      <c r="H27" s="41" t="s">
        <v>177</v>
      </c>
      <c r="J27" s="224"/>
    </row>
    <row r="28">
      <c r="A28" s="41" t="s">
        <v>207</v>
      </c>
      <c r="B28" s="41">
        <v>973054.0</v>
      </c>
      <c r="C28" s="222">
        <v>46029.0</v>
      </c>
      <c r="D28" s="225">
        <v>0.7395833333333334</v>
      </c>
      <c r="E28" s="225">
        <v>0.17708333333333334</v>
      </c>
      <c r="F28" s="41" t="s">
        <v>181</v>
      </c>
      <c r="G28" s="41" t="s">
        <v>176</v>
      </c>
      <c r="H28" s="41" t="s">
        <v>208</v>
      </c>
      <c r="J28" s="224"/>
      <c r="K28" s="217">
        <v>1.7678259E12</v>
      </c>
      <c r="L28" s="217">
        <v>1.7678637E12</v>
      </c>
    </row>
    <row r="29">
      <c r="A29" s="41" t="s">
        <v>207</v>
      </c>
      <c r="B29" s="41">
        <v>973054.0</v>
      </c>
      <c r="C29" s="222">
        <v>46030.0</v>
      </c>
      <c r="D29" s="223"/>
      <c r="E29" s="223"/>
      <c r="F29" s="41" t="s">
        <v>175</v>
      </c>
      <c r="G29" s="41" t="s">
        <v>176</v>
      </c>
      <c r="H29" s="41" t="s">
        <v>177</v>
      </c>
    </row>
    <row r="30">
      <c r="A30" s="41" t="s">
        <v>209</v>
      </c>
      <c r="B30" s="41">
        <v>773726.0</v>
      </c>
      <c r="C30" s="222">
        <v>46029.0</v>
      </c>
      <c r="D30" s="225">
        <v>0.375</v>
      </c>
      <c r="E30" s="225">
        <v>0.8125</v>
      </c>
      <c r="F30" s="41" t="s">
        <v>179</v>
      </c>
      <c r="G30" s="41" t="s">
        <v>176</v>
      </c>
      <c r="H30" s="41" t="s">
        <v>210</v>
      </c>
      <c r="K30" s="217">
        <v>1.7677944E12</v>
      </c>
      <c r="L30" s="217">
        <v>1.7678322E12</v>
      </c>
    </row>
    <row r="31">
      <c r="A31" s="41" t="s">
        <v>209</v>
      </c>
      <c r="B31" s="41">
        <v>773726.0</v>
      </c>
      <c r="C31" s="222">
        <v>46030.0</v>
      </c>
      <c r="D31" s="223"/>
      <c r="E31" s="223"/>
      <c r="F31" s="41" t="s">
        <v>175</v>
      </c>
      <c r="G31" s="41" t="s">
        <v>176</v>
      </c>
      <c r="H31" s="41" t="s">
        <v>177</v>
      </c>
    </row>
    <row r="32">
      <c r="A32" s="41" t="s">
        <v>110</v>
      </c>
      <c r="B32" s="41">
        <v>321377.0</v>
      </c>
      <c r="C32" s="222">
        <v>46029.0</v>
      </c>
      <c r="D32" s="225">
        <v>0.625</v>
      </c>
      <c r="E32" s="225">
        <v>0.0</v>
      </c>
      <c r="F32" s="41" t="s">
        <v>181</v>
      </c>
      <c r="G32" s="41" t="s">
        <v>182</v>
      </c>
      <c r="H32" s="41" t="s">
        <v>211</v>
      </c>
      <c r="J32" s="224"/>
      <c r="K32" s="217">
        <v>1.767816E12</v>
      </c>
      <c r="L32" s="217">
        <v>1.7678484E12</v>
      </c>
    </row>
    <row r="33">
      <c r="A33" s="41" t="s">
        <v>110</v>
      </c>
      <c r="B33" s="41">
        <v>321377.0</v>
      </c>
      <c r="C33" s="222">
        <v>46030.0</v>
      </c>
      <c r="D33" s="225">
        <v>0.625</v>
      </c>
      <c r="E33" s="225">
        <v>0.0</v>
      </c>
      <c r="F33" s="41" t="s">
        <v>181</v>
      </c>
      <c r="G33" s="41" t="s">
        <v>182</v>
      </c>
      <c r="H33" s="41" t="s">
        <v>211</v>
      </c>
      <c r="K33" s="217">
        <v>1.7679024E12</v>
      </c>
      <c r="L33" s="217">
        <v>1.7679348E12</v>
      </c>
    </row>
    <row r="34">
      <c r="A34" s="41" t="s">
        <v>212</v>
      </c>
      <c r="B34" s="41">
        <v>385485.0</v>
      </c>
      <c r="C34" s="222">
        <v>46029.0</v>
      </c>
      <c r="D34" s="225">
        <v>0.9791666666666666</v>
      </c>
      <c r="E34" s="225">
        <v>0.3541666666666667</v>
      </c>
      <c r="F34" s="41" t="s">
        <v>181</v>
      </c>
      <c r="G34" s="41" t="s">
        <v>182</v>
      </c>
      <c r="H34" s="41" t="s">
        <v>213</v>
      </c>
      <c r="K34" s="217">
        <v>1.7678466E12</v>
      </c>
      <c r="L34" s="217">
        <v>1.767879E12</v>
      </c>
    </row>
    <row r="35">
      <c r="A35" s="41" t="s">
        <v>212</v>
      </c>
      <c r="B35" s="41">
        <v>385485.0</v>
      </c>
      <c r="C35" s="222">
        <v>46030.0</v>
      </c>
      <c r="D35" s="223"/>
      <c r="E35" s="223"/>
      <c r="F35" s="41" t="s">
        <v>175</v>
      </c>
      <c r="G35" s="41" t="s">
        <v>176</v>
      </c>
      <c r="H35" s="41" t="s">
        <v>177</v>
      </c>
    </row>
    <row r="36">
      <c r="A36" s="41" t="s">
        <v>214</v>
      </c>
      <c r="B36" s="41">
        <v>323620.0</v>
      </c>
      <c r="C36" s="222">
        <v>46029.0</v>
      </c>
      <c r="D36" s="225">
        <v>0.71875</v>
      </c>
      <c r="E36" s="225">
        <v>0.09375</v>
      </c>
      <c r="F36" s="41" t="s">
        <v>181</v>
      </c>
      <c r="G36" s="41" t="s">
        <v>182</v>
      </c>
      <c r="H36" s="41" t="s">
        <v>215</v>
      </c>
      <c r="K36" s="217">
        <v>1.7678241E12</v>
      </c>
      <c r="L36" s="217">
        <v>1.7678565E12</v>
      </c>
    </row>
    <row r="37">
      <c r="A37" s="41" t="s">
        <v>214</v>
      </c>
      <c r="B37" s="41">
        <v>323620.0</v>
      </c>
      <c r="C37" s="222">
        <v>46030.0</v>
      </c>
      <c r="D37" s="225">
        <v>0.71875</v>
      </c>
      <c r="E37" s="225">
        <v>0.09375</v>
      </c>
      <c r="F37" s="41" t="s">
        <v>181</v>
      </c>
      <c r="G37" s="41" t="s">
        <v>182</v>
      </c>
      <c r="H37" s="41" t="s">
        <v>215</v>
      </c>
      <c r="K37" s="217">
        <v>1.7679105E12</v>
      </c>
      <c r="L37" s="217">
        <v>1.7679429E12</v>
      </c>
    </row>
    <row r="38">
      <c r="A38" s="41" t="s">
        <v>216</v>
      </c>
      <c r="B38" s="41">
        <v>323447.0</v>
      </c>
      <c r="C38" s="222">
        <v>46029.0</v>
      </c>
      <c r="D38" s="225">
        <v>0.4479166666666667</v>
      </c>
      <c r="E38" s="225">
        <v>0.8229166666666666</v>
      </c>
      <c r="F38" s="41" t="s">
        <v>179</v>
      </c>
      <c r="G38" s="41" t="s">
        <v>182</v>
      </c>
      <c r="H38" s="41" t="s">
        <v>217</v>
      </c>
      <c r="J38" s="41" t="s">
        <v>187</v>
      </c>
      <c r="K38" s="217">
        <v>1.7678007E12</v>
      </c>
      <c r="L38" s="217">
        <v>1.7678331E12</v>
      </c>
    </row>
    <row r="39">
      <c r="A39" s="41" t="s">
        <v>216</v>
      </c>
      <c r="B39" s="41">
        <v>323447.0</v>
      </c>
      <c r="C39" s="222">
        <v>46030.0</v>
      </c>
      <c r="D39" s="225">
        <v>0.4479166666666667</v>
      </c>
      <c r="E39" s="225">
        <v>0.8229166666666666</v>
      </c>
      <c r="F39" s="41" t="s">
        <v>179</v>
      </c>
      <c r="G39" s="41" t="s">
        <v>176</v>
      </c>
      <c r="H39" s="41" t="s">
        <v>177</v>
      </c>
      <c r="K39" s="217">
        <v>1.7678871E12</v>
      </c>
      <c r="L39" s="217">
        <v>1.7679195E12</v>
      </c>
    </row>
    <row r="40">
      <c r="A40" s="41" t="s">
        <v>218</v>
      </c>
      <c r="B40" s="41">
        <v>385480.0</v>
      </c>
      <c r="C40" s="222">
        <v>46029.0</v>
      </c>
      <c r="D40" s="225">
        <v>0.6875</v>
      </c>
      <c r="E40" s="225">
        <v>0.0625</v>
      </c>
      <c r="F40" s="41" t="s">
        <v>181</v>
      </c>
      <c r="G40" s="41" t="s">
        <v>182</v>
      </c>
      <c r="H40" s="41" t="s">
        <v>219</v>
      </c>
      <c r="J40" s="224"/>
      <c r="K40" s="217">
        <v>1.7678214E12</v>
      </c>
      <c r="L40" s="217">
        <v>1.7678538E12</v>
      </c>
    </row>
    <row r="41">
      <c r="A41" s="41" t="s">
        <v>218</v>
      </c>
      <c r="B41" s="41">
        <v>385480.0</v>
      </c>
      <c r="C41" s="222">
        <v>46030.0</v>
      </c>
      <c r="D41" s="223"/>
      <c r="E41" s="223"/>
      <c r="F41" s="41" t="s">
        <v>175</v>
      </c>
      <c r="G41" s="41" t="s">
        <v>176</v>
      </c>
      <c r="H41" s="41" t="s">
        <v>177</v>
      </c>
      <c r="J41" s="224"/>
    </row>
    <row r="42">
      <c r="A42" s="41" t="s">
        <v>220</v>
      </c>
      <c r="B42" s="41">
        <v>321327.0</v>
      </c>
      <c r="C42" s="222">
        <v>46029.0</v>
      </c>
      <c r="D42" s="225">
        <v>0.041666666666666664</v>
      </c>
      <c r="E42" s="225">
        <v>0.4166666666666667</v>
      </c>
      <c r="F42" s="41" t="s">
        <v>179</v>
      </c>
      <c r="G42" s="41" t="s">
        <v>182</v>
      </c>
      <c r="H42" s="41" t="s">
        <v>221</v>
      </c>
      <c r="J42" s="41" t="s">
        <v>187</v>
      </c>
      <c r="K42" s="217">
        <v>1.7677656E12</v>
      </c>
      <c r="L42" s="217">
        <v>1.767798E12</v>
      </c>
    </row>
    <row r="43">
      <c r="A43" s="41" t="s">
        <v>220</v>
      </c>
      <c r="B43" s="41">
        <v>321327.0</v>
      </c>
      <c r="C43" s="222">
        <v>46030.0</v>
      </c>
      <c r="D43" s="225">
        <v>0.041666666666666664</v>
      </c>
      <c r="E43" s="225">
        <v>0.4166666666666667</v>
      </c>
      <c r="F43" s="41" t="s">
        <v>179</v>
      </c>
      <c r="G43" s="41" t="s">
        <v>182</v>
      </c>
      <c r="H43" s="41" t="s">
        <v>222</v>
      </c>
      <c r="J43" s="224"/>
      <c r="K43" s="217">
        <v>1.767852E12</v>
      </c>
      <c r="L43" s="217">
        <v>1.7678844E12</v>
      </c>
    </row>
    <row r="44">
      <c r="A44" s="41" t="s">
        <v>223</v>
      </c>
      <c r="B44" s="41">
        <v>956514.0</v>
      </c>
      <c r="C44" s="222">
        <v>46029.0</v>
      </c>
      <c r="D44" s="225">
        <v>0.3333333333333333</v>
      </c>
      <c r="E44" s="225">
        <v>0.75</v>
      </c>
      <c r="F44" s="41" t="s">
        <v>179</v>
      </c>
      <c r="G44" s="41" t="s">
        <v>176</v>
      </c>
      <c r="H44" s="41" t="s">
        <v>224</v>
      </c>
      <c r="K44" s="217">
        <v>1.7677908E12</v>
      </c>
      <c r="L44" s="217">
        <v>1.7678268E12</v>
      </c>
    </row>
    <row r="45">
      <c r="A45" s="41" t="s">
        <v>223</v>
      </c>
      <c r="B45" s="41">
        <v>956514.0</v>
      </c>
      <c r="C45" s="222">
        <v>46030.0</v>
      </c>
      <c r="D45" s="223"/>
      <c r="E45" s="223"/>
      <c r="F45" s="41" t="s">
        <v>175</v>
      </c>
      <c r="G45" s="41" t="s">
        <v>176</v>
      </c>
      <c r="H45" s="41" t="s">
        <v>177</v>
      </c>
    </row>
    <row r="46">
      <c r="A46" s="41" t="s">
        <v>225</v>
      </c>
      <c r="B46" s="41">
        <v>973058.0</v>
      </c>
      <c r="C46" s="222">
        <v>46029.0</v>
      </c>
      <c r="D46" s="225">
        <v>0.7916666666666666</v>
      </c>
      <c r="E46" s="225">
        <v>0.16666666666666666</v>
      </c>
      <c r="F46" s="41" t="s">
        <v>181</v>
      </c>
      <c r="G46" s="41" t="s">
        <v>176</v>
      </c>
      <c r="H46" s="41" t="s">
        <v>226</v>
      </c>
      <c r="J46" s="224"/>
      <c r="K46" s="217">
        <v>1.7678304E12</v>
      </c>
      <c r="L46" s="217">
        <v>1.7678628E12</v>
      </c>
    </row>
    <row r="47">
      <c r="A47" s="41" t="s">
        <v>225</v>
      </c>
      <c r="B47" s="41">
        <v>973058.0</v>
      </c>
      <c r="C47" s="222">
        <v>46030.0</v>
      </c>
      <c r="D47" s="223"/>
      <c r="E47" s="223"/>
      <c r="F47" s="41" t="s">
        <v>175</v>
      </c>
      <c r="G47" s="41" t="s">
        <v>176</v>
      </c>
      <c r="H47" s="41" t="s">
        <v>227</v>
      </c>
      <c r="J47" s="224"/>
    </row>
    <row r="48">
      <c r="A48" s="41" t="s">
        <v>228</v>
      </c>
      <c r="B48" s="41">
        <v>956358.0</v>
      </c>
      <c r="C48" s="222">
        <v>46029.0</v>
      </c>
      <c r="D48" s="225">
        <v>0.3541666666666667</v>
      </c>
      <c r="E48" s="225">
        <v>0.7083333333333334</v>
      </c>
      <c r="F48" s="41" t="s">
        <v>179</v>
      </c>
      <c r="G48" s="41" t="s">
        <v>176</v>
      </c>
      <c r="H48" s="41" t="s">
        <v>229</v>
      </c>
      <c r="K48" s="217">
        <v>1.7677926E12</v>
      </c>
      <c r="L48" s="217">
        <v>1.7678232E12</v>
      </c>
    </row>
    <row r="49">
      <c r="A49" s="41" t="s">
        <v>228</v>
      </c>
      <c r="B49" s="41">
        <v>956358.0</v>
      </c>
      <c r="C49" s="222">
        <v>46030.0</v>
      </c>
      <c r="D49" s="223"/>
      <c r="E49" s="223"/>
      <c r="F49" s="41" t="s">
        <v>175</v>
      </c>
      <c r="G49" s="41" t="s">
        <v>176</v>
      </c>
      <c r="H49" s="41" t="s">
        <v>177</v>
      </c>
      <c r="J49" s="224"/>
    </row>
    <row r="50">
      <c r="A50" s="41" t="s">
        <v>230</v>
      </c>
      <c r="B50" s="41">
        <v>323438.0</v>
      </c>
      <c r="C50" s="222">
        <v>46029.0</v>
      </c>
      <c r="D50" s="223"/>
      <c r="E50" s="223"/>
      <c r="F50" s="41" t="s">
        <v>175</v>
      </c>
      <c r="G50" s="41" t="s">
        <v>176</v>
      </c>
      <c r="H50" s="41" t="s">
        <v>177</v>
      </c>
      <c r="I50" s="224"/>
      <c r="J50" s="224"/>
    </row>
    <row r="51">
      <c r="A51" s="41" t="s">
        <v>230</v>
      </c>
      <c r="B51" s="41">
        <v>323438.0</v>
      </c>
      <c r="C51" s="222">
        <v>46030.0</v>
      </c>
      <c r="D51" s="225">
        <v>0.17708333333333334</v>
      </c>
      <c r="E51" s="225">
        <v>0.5520833333333334</v>
      </c>
      <c r="F51" s="41" t="s">
        <v>179</v>
      </c>
      <c r="G51" s="41" t="s">
        <v>182</v>
      </c>
      <c r="H51" s="41" t="s">
        <v>231</v>
      </c>
      <c r="J51" s="224"/>
      <c r="K51" s="217">
        <v>1.7678637E12</v>
      </c>
      <c r="L51" s="217">
        <v>1.7678961E12</v>
      </c>
    </row>
    <row r="52">
      <c r="A52" s="41" t="s">
        <v>232</v>
      </c>
      <c r="B52" s="41">
        <v>374348.0</v>
      </c>
      <c r="C52" s="222">
        <v>46029.0</v>
      </c>
      <c r="D52" s="225">
        <v>0.4166666666666667</v>
      </c>
      <c r="E52" s="225">
        <v>0.7916666666666666</v>
      </c>
      <c r="F52" s="41" t="s">
        <v>179</v>
      </c>
      <c r="G52" s="41" t="s">
        <v>182</v>
      </c>
      <c r="H52" s="41" t="s">
        <v>233</v>
      </c>
      <c r="J52" s="224"/>
      <c r="K52" s="217">
        <v>1.767798E12</v>
      </c>
      <c r="L52" s="217">
        <v>1.7678304E12</v>
      </c>
    </row>
    <row r="53">
      <c r="A53" s="41" t="s">
        <v>232</v>
      </c>
      <c r="B53" s="41">
        <v>374348.0</v>
      </c>
      <c r="C53" s="222">
        <v>46030.0</v>
      </c>
      <c r="D53" s="225">
        <v>0.4166666666666667</v>
      </c>
      <c r="E53" s="225">
        <v>0.7916666666666666</v>
      </c>
      <c r="F53" s="41" t="s">
        <v>179</v>
      </c>
      <c r="G53" s="41" t="s">
        <v>182</v>
      </c>
      <c r="H53" s="41" t="s">
        <v>234</v>
      </c>
      <c r="J53" s="224"/>
      <c r="K53" s="217">
        <v>1.7678844E12</v>
      </c>
      <c r="L53" s="217">
        <v>1.7679168E12</v>
      </c>
    </row>
    <row r="54">
      <c r="A54" s="41" t="s">
        <v>235</v>
      </c>
      <c r="B54" s="41">
        <v>323449.0</v>
      </c>
      <c r="C54" s="222">
        <v>46029.0</v>
      </c>
      <c r="D54" s="223"/>
      <c r="E54" s="223"/>
      <c r="F54" s="41" t="s">
        <v>175</v>
      </c>
      <c r="G54" s="41" t="s">
        <v>176</v>
      </c>
      <c r="H54" s="41" t="s">
        <v>177</v>
      </c>
      <c r="J54" s="224"/>
    </row>
    <row r="55">
      <c r="A55" s="41" t="s">
        <v>235</v>
      </c>
      <c r="B55" s="41">
        <v>323449.0</v>
      </c>
      <c r="C55" s="222">
        <v>46030.0</v>
      </c>
      <c r="D55" s="225">
        <v>0.5416666666666666</v>
      </c>
      <c r="E55" s="225">
        <v>0.9166666666666666</v>
      </c>
      <c r="F55" s="41" t="s">
        <v>179</v>
      </c>
      <c r="G55" s="41" t="s">
        <v>182</v>
      </c>
      <c r="H55" s="41" t="s">
        <v>236</v>
      </c>
      <c r="J55" s="224"/>
      <c r="K55" s="217">
        <v>1.7678952E12</v>
      </c>
      <c r="L55" s="217">
        <v>1.7679276E12</v>
      </c>
    </row>
    <row r="56">
      <c r="A56" s="41" t="s">
        <v>108</v>
      </c>
      <c r="B56" s="41">
        <v>325781.0</v>
      </c>
      <c r="C56" s="222">
        <v>46029.0</v>
      </c>
      <c r="D56" s="223"/>
      <c r="E56" s="223"/>
      <c r="F56" s="41" t="s">
        <v>175</v>
      </c>
      <c r="G56" s="41" t="s">
        <v>176</v>
      </c>
      <c r="H56" s="41" t="s">
        <v>177</v>
      </c>
      <c r="I56" s="224"/>
      <c r="J56" s="224"/>
    </row>
    <row r="57">
      <c r="A57" s="41" t="s">
        <v>108</v>
      </c>
      <c r="B57" s="41">
        <v>325781.0</v>
      </c>
      <c r="C57" s="222">
        <v>46030.0</v>
      </c>
      <c r="D57" s="225">
        <v>0.96875</v>
      </c>
      <c r="E57" s="225">
        <v>0.34375</v>
      </c>
      <c r="F57" s="41" t="s">
        <v>181</v>
      </c>
      <c r="G57" s="41" t="s">
        <v>182</v>
      </c>
      <c r="H57" s="41" t="s">
        <v>237</v>
      </c>
      <c r="K57" s="217">
        <v>1.7679321E12</v>
      </c>
      <c r="L57" s="217">
        <v>1.7679645E12</v>
      </c>
    </row>
    <row r="58">
      <c r="A58" s="41" t="s">
        <v>238</v>
      </c>
      <c r="B58" s="41">
        <v>955759.0</v>
      </c>
      <c r="C58" s="222">
        <v>46029.0</v>
      </c>
      <c r="D58" s="223"/>
      <c r="E58" s="223"/>
      <c r="F58" s="41" t="s">
        <v>175</v>
      </c>
      <c r="G58" s="41" t="s">
        <v>176</v>
      </c>
      <c r="H58" s="41" t="s">
        <v>177</v>
      </c>
      <c r="J58" s="224"/>
    </row>
    <row r="59">
      <c r="A59" s="41" t="s">
        <v>238</v>
      </c>
      <c r="B59" s="41">
        <v>955759.0</v>
      </c>
      <c r="C59" s="222">
        <v>46030.0</v>
      </c>
      <c r="D59" s="225">
        <v>0.4166666666666667</v>
      </c>
      <c r="E59" s="225">
        <v>0.8541666666666666</v>
      </c>
      <c r="F59" s="41" t="s">
        <v>179</v>
      </c>
      <c r="G59" s="41" t="s">
        <v>176</v>
      </c>
      <c r="H59" s="41" t="s">
        <v>239</v>
      </c>
      <c r="K59" s="217">
        <v>1.7678844E12</v>
      </c>
      <c r="L59" s="217">
        <v>1.7679222E12</v>
      </c>
    </row>
    <row r="60">
      <c r="A60" s="41" t="s">
        <v>164</v>
      </c>
      <c r="B60" s="41">
        <v>955811.0</v>
      </c>
      <c r="C60" s="222">
        <v>46029.0</v>
      </c>
      <c r="D60" s="225">
        <v>0.3125</v>
      </c>
      <c r="E60" s="225">
        <v>0.6666666666666666</v>
      </c>
      <c r="F60" s="41" t="s">
        <v>179</v>
      </c>
      <c r="G60" s="41" t="s">
        <v>176</v>
      </c>
      <c r="H60" s="41" t="s">
        <v>240</v>
      </c>
      <c r="J60" s="224"/>
      <c r="K60" s="217">
        <v>1.767789E12</v>
      </c>
      <c r="L60" s="217">
        <v>1.7678196E12</v>
      </c>
    </row>
    <row r="61">
      <c r="A61" s="41" t="s">
        <v>164</v>
      </c>
      <c r="B61" s="41">
        <v>955811.0</v>
      </c>
      <c r="C61" s="222">
        <v>46030.0</v>
      </c>
      <c r="D61" s="223"/>
      <c r="E61" s="223"/>
      <c r="F61" s="41" t="s">
        <v>175</v>
      </c>
      <c r="G61" s="41" t="s">
        <v>176</v>
      </c>
      <c r="H61" s="41" t="s">
        <v>177</v>
      </c>
      <c r="J61" s="224"/>
    </row>
    <row r="62">
      <c r="A62" s="41" t="s">
        <v>241</v>
      </c>
      <c r="B62" s="41">
        <v>956355.0</v>
      </c>
      <c r="C62" s="222">
        <v>46029.0</v>
      </c>
      <c r="D62" s="223"/>
      <c r="E62" s="223"/>
      <c r="F62" s="41" t="s">
        <v>175</v>
      </c>
      <c r="G62" s="41" t="s">
        <v>176</v>
      </c>
      <c r="H62" s="41" t="s">
        <v>177</v>
      </c>
      <c r="J62" s="224"/>
    </row>
    <row r="63">
      <c r="A63" s="41" t="s">
        <v>241</v>
      </c>
      <c r="B63" s="41">
        <v>956355.0</v>
      </c>
      <c r="C63" s="222">
        <v>46030.0</v>
      </c>
      <c r="D63" s="223"/>
      <c r="E63" s="223"/>
      <c r="F63" s="41" t="s">
        <v>175</v>
      </c>
      <c r="G63" s="41" t="s">
        <v>176</v>
      </c>
      <c r="H63" s="41" t="s">
        <v>177</v>
      </c>
      <c r="J63" s="224"/>
    </row>
    <row r="64">
      <c r="A64" s="41" t="s">
        <v>242</v>
      </c>
      <c r="B64" s="41">
        <v>374342.0</v>
      </c>
      <c r="C64" s="222">
        <v>46029.0</v>
      </c>
      <c r="D64" s="223"/>
      <c r="E64" s="223"/>
      <c r="F64" s="41" t="s">
        <v>175</v>
      </c>
      <c r="G64" s="41" t="s">
        <v>176</v>
      </c>
      <c r="H64" s="41" t="s">
        <v>177</v>
      </c>
    </row>
    <row r="65">
      <c r="A65" s="41" t="s">
        <v>242</v>
      </c>
      <c r="B65" s="41">
        <v>374342.0</v>
      </c>
      <c r="C65" s="222">
        <v>46030.0</v>
      </c>
      <c r="D65" s="225">
        <v>0.375</v>
      </c>
      <c r="E65" s="225">
        <v>0.75</v>
      </c>
      <c r="F65" s="41" t="s">
        <v>179</v>
      </c>
      <c r="G65" s="41" t="s">
        <v>182</v>
      </c>
      <c r="H65" s="41" t="s">
        <v>243</v>
      </c>
      <c r="K65" s="217">
        <v>1.7678808E12</v>
      </c>
      <c r="L65" s="217">
        <v>1.7679132E12</v>
      </c>
    </row>
    <row r="66">
      <c r="A66" s="41" t="s">
        <v>244</v>
      </c>
      <c r="B66" s="41">
        <v>766860.0</v>
      </c>
      <c r="C66" s="222">
        <v>46029.0</v>
      </c>
      <c r="D66" s="225">
        <v>0.041666666666666664</v>
      </c>
      <c r="E66" s="225">
        <v>0.4791666666666667</v>
      </c>
      <c r="F66" s="41" t="s">
        <v>179</v>
      </c>
      <c r="G66" s="41" t="s">
        <v>176</v>
      </c>
      <c r="H66" s="41" t="s">
        <v>245</v>
      </c>
      <c r="K66" s="217">
        <v>1.7677656E12</v>
      </c>
      <c r="L66" s="217">
        <v>1.7678034E12</v>
      </c>
    </row>
    <row r="67">
      <c r="A67" s="41" t="s">
        <v>244</v>
      </c>
      <c r="B67" s="41">
        <v>766860.0</v>
      </c>
      <c r="C67" s="222">
        <v>46030.0</v>
      </c>
      <c r="D67" s="223"/>
      <c r="E67" s="223"/>
      <c r="F67" s="41" t="s">
        <v>175</v>
      </c>
      <c r="G67" s="41" t="s">
        <v>176</v>
      </c>
      <c r="H67" s="41" t="s">
        <v>177</v>
      </c>
    </row>
    <row r="68">
      <c r="A68" s="41" t="s">
        <v>246</v>
      </c>
      <c r="B68" s="41">
        <v>323442.0</v>
      </c>
      <c r="C68" s="222">
        <v>46029.0</v>
      </c>
      <c r="D68" s="223"/>
      <c r="E68" s="223"/>
      <c r="F68" s="41" t="s">
        <v>175</v>
      </c>
      <c r="G68" s="41" t="s">
        <v>176</v>
      </c>
      <c r="H68" s="41" t="s">
        <v>177</v>
      </c>
      <c r="I68" s="224"/>
      <c r="J68" s="224"/>
    </row>
    <row r="69">
      <c r="A69" s="41" t="s">
        <v>246</v>
      </c>
      <c r="B69" s="41">
        <v>323442.0</v>
      </c>
      <c r="C69" s="222">
        <v>46030.0</v>
      </c>
      <c r="D69" s="223"/>
      <c r="E69" s="223"/>
      <c r="F69" s="41" t="s">
        <v>175</v>
      </c>
      <c r="G69" s="41" t="s">
        <v>176</v>
      </c>
      <c r="H69" s="41" t="s">
        <v>177</v>
      </c>
    </row>
    <row r="70">
      <c r="A70" s="41" t="s">
        <v>247</v>
      </c>
      <c r="B70" s="41">
        <v>981964.0</v>
      </c>
      <c r="C70" s="222">
        <v>46029.0</v>
      </c>
      <c r="D70" s="223"/>
      <c r="E70" s="223"/>
      <c r="F70" s="41" t="s">
        <v>175</v>
      </c>
      <c r="G70" s="41" t="s">
        <v>176</v>
      </c>
      <c r="H70" s="41" t="s">
        <v>177</v>
      </c>
      <c r="J70" s="224"/>
    </row>
    <row r="71">
      <c r="A71" s="41" t="s">
        <v>247</v>
      </c>
      <c r="B71" s="41">
        <v>981964.0</v>
      </c>
      <c r="C71" s="222">
        <v>46030.0</v>
      </c>
      <c r="D71" s="223"/>
      <c r="E71" s="223"/>
      <c r="F71" s="41" t="s">
        <v>175</v>
      </c>
      <c r="G71" s="41" t="s">
        <v>176</v>
      </c>
      <c r="H71" s="41" t="s">
        <v>177</v>
      </c>
    </row>
    <row r="72">
      <c r="A72" s="41" t="s">
        <v>248</v>
      </c>
      <c r="B72" s="41">
        <v>995563.0</v>
      </c>
      <c r="C72" s="222">
        <v>46029.0</v>
      </c>
      <c r="D72" s="225">
        <v>0.25</v>
      </c>
      <c r="E72" s="225">
        <v>0.25</v>
      </c>
      <c r="F72" s="41" t="s">
        <v>179</v>
      </c>
      <c r="G72" s="41" t="s">
        <v>176</v>
      </c>
      <c r="H72" s="41" t="s">
        <v>177</v>
      </c>
      <c r="J72" s="41" t="s">
        <v>114</v>
      </c>
      <c r="K72" s="217">
        <v>1.7677836E12</v>
      </c>
      <c r="L72" s="217">
        <v>1.7677836E12</v>
      </c>
    </row>
    <row r="73">
      <c r="A73" s="41" t="s">
        <v>248</v>
      </c>
      <c r="B73" s="41">
        <v>995563.0</v>
      </c>
      <c r="C73" s="222">
        <v>46030.0</v>
      </c>
      <c r="D73" s="225">
        <v>0.25</v>
      </c>
      <c r="E73" s="225">
        <v>0.6041666666666666</v>
      </c>
      <c r="F73" s="41" t="s">
        <v>179</v>
      </c>
      <c r="G73" s="41" t="s">
        <v>176</v>
      </c>
      <c r="H73" s="41" t="s">
        <v>249</v>
      </c>
      <c r="J73" s="224"/>
      <c r="K73" s="217">
        <v>1.76787E12</v>
      </c>
      <c r="L73" s="217">
        <v>1.7679006E12</v>
      </c>
    </row>
    <row r="74">
      <c r="A74" s="41" t="s">
        <v>250</v>
      </c>
      <c r="B74" s="41">
        <v>992448.0</v>
      </c>
      <c r="C74" s="222">
        <v>46029.0</v>
      </c>
      <c r="D74" s="225">
        <v>0.6041666666666666</v>
      </c>
      <c r="E74" s="225">
        <v>0.9791666666666666</v>
      </c>
      <c r="F74" s="41" t="s">
        <v>181</v>
      </c>
      <c r="G74" s="41" t="s">
        <v>176</v>
      </c>
      <c r="H74" s="41" t="s">
        <v>251</v>
      </c>
      <c r="K74" s="217">
        <v>1.7678142E12</v>
      </c>
      <c r="L74" s="217">
        <v>1.7678466E12</v>
      </c>
    </row>
    <row r="75">
      <c r="A75" s="41" t="s">
        <v>250</v>
      </c>
      <c r="B75" s="41">
        <v>992448.0</v>
      </c>
      <c r="C75" s="222">
        <v>46030.0</v>
      </c>
      <c r="D75" s="225">
        <v>0.375</v>
      </c>
      <c r="E75" s="225">
        <v>0.75</v>
      </c>
      <c r="F75" s="41" t="s">
        <v>179</v>
      </c>
      <c r="G75" s="41" t="s">
        <v>176</v>
      </c>
      <c r="H75" s="41" t="s">
        <v>252</v>
      </c>
      <c r="J75" s="41" t="s">
        <v>199</v>
      </c>
      <c r="K75" s="217">
        <v>1.7678808E12</v>
      </c>
      <c r="L75" s="217">
        <v>1.7679132E12</v>
      </c>
    </row>
    <row r="76">
      <c r="A76" s="41" t="s">
        <v>253</v>
      </c>
      <c r="B76" s="41">
        <v>992326.0</v>
      </c>
      <c r="C76" s="222">
        <v>46029.0</v>
      </c>
      <c r="D76" s="223"/>
      <c r="E76" s="223"/>
      <c r="F76" s="41" t="s">
        <v>175</v>
      </c>
      <c r="G76" s="41" t="s">
        <v>176</v>
      </c>
      <c r="H76" s="41" t="s">
        <v>177</v>
      </c>
    </row>
    <row r="77">
      <c r="A77" s="41" t="s">
        <v>253</v>
      </c>
      <c r="B77" s="41">
        <v>992326.0</v>
      </c>
      <c r="C77" s="222">
        <v>46030.0</v>
      </c>
      <c r="D77" s="225">
        <v>0.25</v>
      </c>
      <c r="E77" s="225">
        <v>0.6041666666666666</v>
      </c>
      <c r="F77" s="41" t="s">
        <v>179</v>
      </c>
      <c r="G77" s="41" t="s">
        <v>176</v>
      </c>
      <c r="H77" s="41" t="s">
        <v>254</v>
      </c>
      <c r="K77" s="217">
        <v>1.76787E12</v>
      </c>
      <c r="L77" s="217">
        <v>1.7679006E12</v>
      </c>
    </row>
    <row r="78">
      <c r="A78" s="41" t="s">
        <v>255</v>
      </c>
      <c r="B78" s="41">
        <v>955704.0</v>
      </c>
      <c r="C78" s="222">
        <v>46029.0</v>
      </c>
      <c r="D78" s="223"/>
      <c r="E78" s="223"/>
      <c r="F78" s="41" t="s">
        <v>175</v>
      </c>
      <c r="G78" s="41" t="s">
        <v>176</v>
      </c>
      <c r="H78" s="41" t="s">
        <v>177</v>
      </c>
    </row>
    <row r="79">
      <c r="A79" s="41" t="s">
        <v>255</v>
      </c>
      <c r="B79" s="41">
        <v>955704.0</v>
      </c>
      <c r="C79" s="222">
        <v>46030.0</v>
      </c>
      <c r="D79" s="223"/>
      <c r="E79" s="223"/>
      <c r="F79" s="41" t="s">
        <v>175</v>
      </c>
      <c r="G79" s="41" t="s">
        <v>176</v>
      </c>
      <c r="H79" s="41" t="s">
        <v>177</v>
      </c>
    </row>
    <row r="80">
      <c r="A80" s="41" t="s">
        <v>256</v>
      </c>
      <c r="B80" s="41">
        <v>766947.0</v>
      </c>
      <c r="C80" s="222">
        <v>46029.0</v>
      </c>
      <c r="D80" s="225">
        <v>0.9166666666666666</v>
      </c>
      <c r="E80" s="225">
        <v>0.2916666666666667</v>
      </c>
      <c r="F80" s="41" t="s">
        <v>181</v>
      </c>
      <c r="G80" s="41" t="s">
        <v>176</v>
      </c>
      <c r="H80" s="41" t="s">
        <v>257</v>
      </c>
      <c r="J80" s="224"/>
      <c r="K80" s="217">
        <v>1.7678412E12</v>
      </c>
      <c r="L80" s="217">
        <v>1.7678736E12</v>
      </c>
    </row>
    <row r="81">
      <c r="A81" s="41" t="s">
        <v>256</v>
      </c>
      <c r="B81" s="41">
        <v>766947.0</v>
      </c>
      <c r="C81" s="222">
        <v>46030.0</v>
      </c>
      <c r="D81" s="225">
        <v>0.9166666666666666</v>
      </c>
      <c r="E81" s="225">
        <v>0.2916666666666667</v>
      </c>
      <c r="F81" s="41" t="s">
        <v>181</v>
      </c>
      <c r="G81" s="41" t="s">
        <v>176</v>
      </c>
      <c r="H81" s="41" t="s">
        <v>258</v>
      </c>
      <c r="K81" s="217">
        <v>1.7679276E12</v>
      </c>
      <c r="L81" s="217">
        <v>1.76796E12</v>
      </c>
    </row>
    <row r="82">
      <c r="A82" s="41" t="s">
        <v>259</v>
      </c>
      <c r="B82" s="41">
        <v>766972.0</v>
      </c>
      <c r="C82" s="222">
        <v>46029.0</v>
      </c>
      <c r="D82" s="225">
        <v>0.9583333333333334</v>
      </c>
      <c r="E82" s="225">
        <v>0.15625</v>
      </c>
      <c r="F82" s="41" t="s">
        <v>181</v>
      </c>
      <c r="G82" s="41" t="s">
        <v>176</v>
      </c>
      <c r="H82" s="41" t="s">
        <v>260</v>
      </c>
      <c r="J82" s="41" t="s">
        <v>114</v>
      </c>
      <c r="K82" s="217">
        <v>1.7678448E12</v>
      </c>
      <c r="L82" s="217">
        <v>1.7678619E12</v>
      </c>
    </row>
    <row r="83">
      <c r="A83" s="41" t="s">
        <v>259</v>
      </c>
      <c r="B83" s="41">
        <v>766972.0</v>
      </c>
      <c r="C83" s="222">
        <v>46030.0</v>
      </c>
      <c r="D83" s="225">
        <v>0.9583333333333334</v>
      </c>
      <c r="E83" s="225">
        <v>0.15625</v>
      </c>
      <c r="F83" s="41" t="s">
        <v>181</v>
      </c>
      <c r="G83" s="41" t="s">
        <v>176</v>
      </c>
      <c r="H83" s="41" t="s">
        <v>260</v>
      </c>
      <c r="J83" s="41" t="s">
        <v>114</v>
      </c>
      <c r="K83" s="217">
        <v>1.7679312E12</v>
      </c>
      <c r="L83" s="217">
        <v>1.7679483E12</v>
      </c>
    </row>
    <row r="84">
      <c r="A84" s="41" t="s">
        <v>261</v>
      </c>
      <c r="B84" s="41">
        <v>956365.0</v>
      </c>
      <c r="C84" s="222">
        <v>46029.0</v>
      </c>
      <c r="D84" s="225">
        <v>0.25</v>
      </c>
      <c r="E84" s="225">
        <v>0.5416666666666666</v>
      </c>
      <c r="F84" s="41" t="s">
        <v>179</v>
      </c>
      <c r="G84" s="41" t="s">
        <v>176</v>
      </c>
      <c r="H84" s="41" t="s">
        <v>262</v>
      </c>
      <c r="K84" s="217">
        <v>1.7677836E12</v>
      </c>
      <c r="L84" s="217">
        <v>1.7678088E12</v>
      </c>
    </row>
    <row r="85">
      <c r="A85" s="41" t="s">
        <v>261</v>
      </c>
      <c r="B85" s="41">
        <v>956365.0</v>
      </c>
      <c r="C85" s="222">
        <v>46030.0</v>
      </c>
      <c r="D85" s="225">
        <v>0.25</v>
      </c>
      <c r="E85" s="225">
        <v>0.5416666666666666</v>
      </c>
      <c r="F85" s="41" t="s">
        <v>179</v>
      </c>
      <c r="G85" s="41" t="s">
        <v>176</v>
      </c>
      <c r="H85" s="41" t="s">
        <v>262</v>
      </c>
      <c r="K85" s="217">
        <v>1.76787E12</v>
      </c>
      <c r="L85" s="217">
        <v>1.7678952E12</v>
      </c>
    </row>
    <row r="86">
      <c r="A86" s="41" t="s">
        <v>263</v>
      </c>
      <c r="B86" s="41">
        <v>773558.0</v>
      </c>
      <c r="C86" s="222">
        <v>46029.0</v>
      </c>
      <c r="D86" s="223"/>
      <c r="E86" s="223"/>
      <c r="F86" s="41" t="s">
        <v>175</v>
      </c>
      <c r="G86" s="41" t="s">
        <v>176</v>
      </c>
      <c r="H86" s="41" t="s">
        <v>177</v>
      </c>
    </row>
    <row r="87">
      <c r="A87" s="41" t="s">
        <v>263</v>
      </c>
      <c r="B87" s="41">
        <v>773558.0</v>
      </c>
      <c r="C87" s="222">
        <v>46030.0</v>
      </c>
      <c r="D87" s="225">
        <v>0.625</v>
      </c>
      <c r="E87" s="225">
        <v>0.0</v>
      </c>
      <c r="F87" s="41" t="s">
        <v>181</v>
      </c>
      <c r="G87" s="41" t="s">
        <v>176</v>
      </c>
      <c r="H87" s="41" t="s">
        <v>264</v>
      </c>
      <c r="J87" s="224"/>
      <c r="K87" s="217">
        <v>1.7679024E12</v>
      </c>
      <c r="L87" s="217">
        <v>1.7679348E12</v>
      </c>
    </row>
    <row r="88">
      <c r="A88" s="41" t="s">
        <v>160</v>
      </c>
      <c r="B88" s="41">
        <v>385497.0</v>
      </c>
      <c r="C88" s="222">
        <v>46029.0</v>
      </c>
      <c r="D88" s="225">
        <v>0.7395833333333334</v>
      </c>
      <c r="E88" s="225">
        <v>0.7395833333333334</v>
      </c>
      <c r="F88" s="41" t="s">
        <v>181</v>
      </c>
      <c r="G88" s="41" t="s">
        <v>182</v>
      </c>
      <c r="H88" s="41" t="s">
        <v>177</v>
      </c>
      <c r="J88" s="41" t="s">
        <v>265</v>
      </c>
      <c r="K88" s="217">
        <v>1.7678259E12</v>
      </c>
      <c r="L88" s="217">
        <v>1.7678259E12</v>
      </c>
    </row>
    <row r="89">
      <c r="A89" s="41" t="s">
        <v>160</v>
      </c>
      <c r="B89" s="41">
        <v>385497.0</v>
      </c>
      <c r="C89" s="222">
        <v>46030.0</v>
      </c>
      <c r="D89" s="225">
        <v>0.7395833333333334</v>
      </c>
      <c r="E89" s="225">
        <v>0.11458333333333333</v>
      </c>
      <c r="F89" s="41" t="s">
        <v>181</v>
      </c>
      <c r="G89" s="41" t="s">
        <v>182</v>
      </c>
      <c r="H89" s="41" t="s">
        <v>266</v>
      </c>
      <c r="K89" s="217">
        <v>1.7679123E12</v>
      </c>
      <c r="L89" s="217">
        <v>1.7679447E12</v>
      </c>
    </row>
    <row r="90">
      <c r="A90" s="41" t="s">
        <v>267</v>
      </c>
      <c r="B90" s="41">
        <v>960871.0</v>
      </c>
      <c r="C90" s="222">
        <v>46029.0</v>
      </c>
      <c r="D90" s="223"/>
      <c r="E90" s="223"/>
      <c r="F90" s="41" t="s">
        <v>175</v>
      </c>
      <c r="G90" s="41" t="s">
        <v>176</v>
      </c>
      <c r="H90" s="41" t="s">
        <v>177</v>
      </c>
    </row>
    <row r="91">
      <c r="A91" s="41" t="s">
        <v>267</v>
      </c>
      <c r="B91" s="41">
        <v>960871.0</v>
      </c>
      <c r="C91" s="222">
        <v>46030.0</v>
      </c>
      <c r="D91" s="225">
        <v>0.6666666666666666</v>
      </c>
      <c r="E91" s="225">
        <v>0.6666666666666666</v>
      </c>
      <c r="F91" s="41" t="s">
        <v>181</v>
      </c>
      <c r="G91" s="41" t="s">
        <v>176</v>
      </c>
      <c r="H91" s="41" t="s">
        <v>177</v>
      </c>
      <c r="J91" s="41" t="s">
        <v>265</v>
      </c>
      <c r="K91" s="217">
        <v>1.767906E12</v>
      </c>
      <c r="L91" s="217">
        <v>1.767906E12</v>
      </c>
    </row>
    <row r="92">
      <c r="A92" s="41" t="s">
        <v>268</v>
      </c>
      <c r="B92" s="41">
        <v>773665.0</v>
      </c>
      <c r="C92" s="222">
        <v>46029.0</v>
      </c>
      <c r="D92" s="225">
        <v>0.6666666666666666</v>
      </c>
      <c r="E92" s="225">
        <v>0.10416666666666667</v>
      </c>
      <c r="F92" s="41" t="s">
        <v>181</v>
      </c>
      <c r="G92" s="41" t="s">
        <v>176</v>
      </c>
      <c r="H92" s="41" t="s">
        <v>269</v>
      </c>
      <c r="J92" s="224"/>
      <c r="K92" s="217">
        <v>1.7678196E12</v>
      </c>
      <c r="L92" s="217">
        <v>1.7678574E12</v>
      </c>
    </row>
    <row r="93">
      <c r="A93" s="41" t="s">
        <v>268</v>
      </c>
      <c r="B93" s="41">
        <v>773665.0</v>
      </c>
      <c r="C93" s="222">
        <v>46030.0</v>
      </c>
      <c r="D93" s="223"/>
      <c r="E93" s="223"/>
      <c r="F93" s="41" t="s">
        <v>175</v>
      </c>
      <c r="G93" s="41" t="s">
        <v>176</v>
      </c>
      <c r="H93" s="41" t="s">
        <v>177</v>
      </c>
      <c r="J93" s="224"/>
    </row>
    <row r="94">
      <c r="A94" s="41" t="s">
        <v>270</v>
      </c>
      <c r="B94" s="41">
        <v>956521.0</v>
      </c>
      <c r="C94" s="222">
        <v>46029.0</v>
      </c>
      <c r="D94" s="223"/>
      <c r="E94" s="223"/>
      <c r="F94" s="41" t="s">
        <v>175</v>
      </c>
      <c r="G94" s="41" t="s">
        <v>176</v>
      </c>
      <c r="H94" s="41" t="s">
        <v>177</v>
      </c>
      <c r="I94" s="224"/>
    </row>
    <row r="95">
      <c r="A95" s="41" t="s">
        <v>270</v>
      </c>
      <c r="B95" s="41">
        <v>956521.0</v>
      </c>
      <c r="C95" s="222">
        <v>46030.0</v>
      </c>
      <c r="D95" s="223"/>
      <c r="E95" s="223"/>
      <c r="F95" s="41" t="s">
        <v>175</v>
      </c>
      <c r="G95" s="41" t="s">
        <v>176</v>
      </c>
      <c r="H95" s="41" t="s">
        <v>177</v>
      </c>
    </row>
    <row r="96">
      <c r="A96" s="41" t="s">
        <v>104</v>
      </c>
      <c r="B96" s="41">
        <v>321321.0</v>
      </c>
      <c r="C96" s="222">
        <v>46029.0</v>
      </c>
      <c r="D96" s="225">
        <v>0.041666666666666664</v>
      </c>
      <c r="E96" s="225">
        <v>0.4166666666666667</v>
      </c>
      <c r="F96" s="41" t="s">
        <v>179</v>
      </c>
      <c r="G96" s="41" t="s">
        <v>182</v>
      </c>
      <c r="H96" s="41" t="s">
        <v>271</v>
      </c>
      <c r="J96" s="224"/>
      <c r="K96" s="217">
        <v>1.7677656E12</v>
      </c>
      <c r="L96" s="217">
        <v>1.767798E12</v>
      </c>
    </row>
    <row r="97">
      <c r="A97" s="41" t="s">
        <v>104</v>
      </c>
      <c r="B97" s="41">
        <v>321321.0</v>
      </c>
      <c r="C97" s="222">
        <v>46030.0</v>
      </c>
      <c r="D97" s="225">
        <v>0.041666666666666664</v>
      </c>
      <c r="E97" s="225">
        <v>0.041666666666666664</v>
      </c>
      <c r="F97" s="41" t="s">
        <v>179</v>
      </c>
      <c r="G97" s="41" t="s">
        <v>182</v>
      </c>
      <c r="H97" s="41" t="s">
        <v>177</v>
      </c>
      <c r="J97" s="41" t="s">
        <v>265</v>
      </c>
      <c r="K97" s="217">
        <v>1.767852E12</v>
      </c>
      <c r="L97" s="217">
        <v>1.767852E12</v>
      </c>
    </row>
    <row r="98">
      <c r="A98" s="41" t="s">
        <v>272</v>
      </c>
      <c r="B98" s="41">
        <v>996928.0</v>
      </c>
      <c r="C98" s="222">
        <v>46029.0</v>
      </c>
      <c r="D98" s="223"/>
      <c r="E98" s="223"/>
      <c r="F98" s="41" t="s">
        <v>175</v>
      </c>
      <c r="G98" s="41" t="s">
        <v>176</v>
      </c>
      <c r="H98" s="41" t="s">
        <v>177</v>
      </c>
      <c r="J98" s="224"/>
    </row>
    <row r="99">
      <c r="A99" s="41" t="s">
        <v>272</v>
      </c>
      <c r="B99" s="41">
        <v>996928.0</v>
      </c>
      <c r="C99" s="222">
        <v>46030.0</v>
      </c>
      <c r="D99" s="223"/>
      <c r="E99" s="223"/>
      <c r="F99" s="41" t="s">
        <v>175</v>
      </c>
      <c r="G99" s="41" t="s">
        <v>176</v>
      </c>
      <c r="H99" s="41" t="s">
        <v>177</v>
      </c>
    </row>
    <row r="100">
      <c r="A100" s="41" t="s">
        <v>273</v>
      </c>
      <c r="B100" s="41">
        <v>374345.0</v>
      </c>
      <c r="C100" s="222">
        <v>46029.0</v>
      </c>
      <c r="D100" s="223"/>
      <c r="E100" s="223"/>
      <c r="F100" s="41" t="s">
        <v>175</v>
      </c>
      <c r="G100" s="41" t="s">
        <v>176</v>
      </c>
      <c r="H100" s="41" t="s">
        <v>177</v>
      </c>
      <c r="J100" s="224"/>
    </row>
    <row r="101">
      <c r="A101" s="41" t="s">
        <v>273</v>
      </c>
      <c r="B101" s="41">
        <v>374345.0</v>
      </c>
      <c r="C101" s="222">
        <v>46030.0</v>
      </c>
      <c r="D101" s="223"/>
      <c r="E101" s="223"/>
      <c r="F101" s="41" t="s">
        <v>175</v>
      </c>
      <c r="G101" s="41" t="s">
        <v>176</v>
      </c>
      <c r="H101" s="41" t="s">
        <v>177</v>
      </c>
    </row>
    <row r="102">
      <c r="A102" s="41" t="s">
        <v>158</v>
      </c>
      <c r="B102" s="41">
        <v>385499.0</v>
      </c>
      <c r="C102" s="222">
        <v>46029.0</v>
      </c>
      <c r="D102" s="225">
        <v>0.19791666666666666</v>
      </c>
      <c r="E102" s="225">
        <v>0.5729166666666666</v>
      </c>
      <c r="F102" s="41" t="s">
        <v>179</v>
      </c>
      <c r="G102" s="41" t="s">
        <v>182</v>
      </c>
      <c r="H102" s="41" t="s">
        <v>274</v>
      </c>
      <c r="K102" s="217">
        <v>1.7677791E12</v>
      </c>
      <c r="L102" s="217">
        <v>1.7678115E12</v>
      </c>
    </row>
    <row r="103">
      <c r="A103" s="41" t="s">
        <v>158</v>
      </c>
      <c r="B103" s="41">
        <v>385499.0</v>
      </c>
      <c r="C103" s="222">
        <v>46030.0</v>
      </c>
      <c r="D103" s="223"/>
      <c r="E103" s="223"/>
      <c r="F103" s="41" t="s">
        <v>175</v>
      </c>
      <c r="G103" s="41" t="s">
        <v>176</v>
      </c>
      <c r="H103" s="41" t="s">
        <v>177</v>
      </c>
      <c r="J103" s="224"/>
    </row>
    <row r="104">
      <c r="A104" s="41" t="s">
        <v>275</v>
      </c>
      <c r="B104" s="41">
        <v>330858.0</v>
      </c>
      <c r="C104" s="222">
        <v>46029.0</v>
      </c>
      <c r="D104" s="223"/>
      <c r="E104" s="223"/>
      <c r="F104" s="41" t="s">
        <v>175</v>
      </c>
      <c r="G104" s="41" t="s">
        <v>176</v>
      </c>
      <c r="H104" s="41" t="s">
        <v>177</v>
      </c>
      <c r="J104" s="224"/>
    </row>
    <row r="105">
      <c r="A105" s="41" t="s">
        <v>275</v>
      </c>
      <c r="B105" s="41">
        <v>330858.0</v>
      </c>
      <c r="C105" s="222">
        <v>46030.0</v>
      </c>
      <c r="D105" s="223"/>
      <c r="E105" s="223"/>
      <c r="F105" s="41" t="s">
        <v>175</v>
      </c>
      <c r="G105" s="41" t="s">
        <v>176</v>
      </c>
      <c r="H105" s="41" t="s">
        <v>177</v>
      </c>
      <c r="J105" s="224"/>
    </row>
    <row r="106">
      <c r="A106" s="41" t="s">
        <v>276</v>
      </c>
      <c r="B106" s="41">
        <v>325793.0</v>
      </c>
      <c r="C106" s="222">
        <v>46029.0</v>
      </c>
      <c r="D106" s="225">
        <v>0.7395833333333334</v>
      </c>
      <c r="E106" s="225">
        <v>0.11458333333333333</v>
      </c>
      <c r="F106" s="41" t="s">
        <v>181</v>
      </c>
      <c r="G106" s="41" t="s">
        <v>182</v>
      </c>
      <c r="H106" s="41" t="s">
        <v>277</v>
      </c>
      <c r="J106" s="41" t="s">
        <v>187</v>
      </c>
      <c r="K106" s="217">
        <v>1.7678259E12</v>
      </c>
      <c r="L106" s="217">
        <v>1.7678583E12</v>
      </c>
    </row>
    <row r="107">
      <c r="A107" s="41" t="s">
        <v>276</v>
      </c>
      <c r="B107" s="41">
        <v>325793.0</v>
      </c>
      <c r="C107" s="222">
        <v>46030.0</v>
      </c>
      <c r="D107" s="225">
        <v>0.7083333333333334</v>
      </c>
      <c r="E107" s="225">
        <v>0.08333333333333333</v>
      </c>
      <c r="F107" s="41" t="s">
        <v>181</v>
      </c>
      <c r="G107" s="41" t="s">
        <v>182</v>
      </c>
      <c r="H107" s="41" t="s">
        <v>278</v>
      </c>
      <c r="J107" s="224"/>
      <c r="K107" s="217">
        <v>1.7679096E12</v>
      </c>
      <c r="L107" s="217">
        <v>1.767942E12</v>
      </c>
    </row>
    <row r="108">
      <c r="A108" s="41" t="s">
        <v>279</v>
      </c>
      <c r="B108" s="41">
        <v>332440.0</v>
      </c>
      <c r="C108" s="222">
        <v>46029.0</v>
      </c>
      <c r="D108" s="223"/>
      <c r="E108" s="223"/>
      <c r="F108" s="41" t="s">
        <v>175</v>
      </c>
      <c r="G108" s="41" t="s">
        <v>176</v>
      </c>
      <c r="H108" s="41" t="s">
        <v>177</v>
      </c>
      <c r="J108" s="224"/>
    </row>
    <row r="109">
      <c r="A109" s="41" t="s">
        <v>279</v>
      </c>
      <c r="B109" s="41">
        <v>332440.0</v>
      </c>
      <c r="C109" s="222">
        <v>46030.0</v>
      </c>
      <c r="D109" s="223"/>
      <c r="E109" s="223"/>
      <c r="F109" s="41" t="s">
        <v>175</v>
      </c>
      <c r="G109" s="41" t="s">
        <v>176</v>
      </c>
      <c r="H109" s="41" t="s">
        <v>177</v>
      </c>
      <c r="J109" s="224"/>
    </row>
    <row r="110">
      <c r="A110" s="41" t="s">
        <v>112</v>
      </c>
      <c r="B110" s="41">
        <v>325779.0</v>
      </c>
      <c r="C110" s="222">
        <v>46029.0</v>
      </c>
      <c r="D110" s="225">
        <v>0.7083333333333334</v>
      </c>
      <c r="E110" s="225">
        <v>0.08333333333333333</v>
      </c>
      <c r="F110" s="41" t="s">
        <v>181</v>
      </c>
      <c r="G110" s="41" t="s">
        <v>182</v>
      </c>
      <c r="H110" s="41" t="s">
        <v>280</v>
      </c>
      <c r="J110" s="224"/>
      <c r="K110" s="217">
        <v>1.7678232E12</v>
      </c>
      <c r="L110" s="217">
        <v>1.7678556E12</v>
      </c>
    </row>
    <row r="111">
      <c r="A111" s="41" t="s">
        <v>112</v>
      </c>
      <c r="B111" s="41">
        <v>325779.0</v>
      </c>
      <c r="C111" s="222">
        <v>46030.0</v>
      </c>
      <c r="D111" s="225">
        <v>0.7083333333333334</v>
      </c>
      <c r="E111" s="225">
        <v>0.08333333333333333</v>
      </c>
      <c r="F111" s="41" t="s">
        <v>181</v>
      </c>
      <c r="G111" s="41" t="s">
        <v>182</v>
      </c>
      <c r="H111" s="41" t="s">
        <v>280</v>
      </c>
      <c r="J111" s="224"/>
      <c r="K111" s="217">
        <v>1.7679096E12</v>
      </c>
      <c r="L111" s="217">
        <v>1.767942E12</v>
      </c>
    </row>
    <row r="112">
      <c r="A112" s="41" t="s">
        <v>281</v>
      </c>
      <c r="B112" s="41">
        <v>325809.0</v>
      </c>
      <c r="C112" s="222">
        <v>46029.0</v>
      </c>
      <c r="D112" s="225">
        <v>0.25</v>
      </c>
      <c r="E112" s="225">
        <v>0.25</v>
      </c>
      <c r="F112" s="41" t="s">
        <v>179</v>
      </c>
      <c r="G112" s="41" t="s">
        <v>182</v>
      </c>
      <c r="H112" s="41" t="s">
        <v>177</v>
      </c>
      <c r="J112" s="41" t="s">
        <v>114</v>
      </c>
      <c r="K112" s="217">
        <v>1.7677836E12</v>
      </c>
      <c r="L112" s="217">
        <v>1.7677836E12</v>
      </c>
    </row>
    <row r="113">
      <c r="A113" s="41" t="s">
        <v>281</v>
      </c>
      <c r="B113" s="41">
        <v>325809.0</v>
      </c>
      <c r="C113" s="222">
        <v>46030.0</v>
      </c>
      <c r="D113" s="225">
        <v>0.25</v>
      </c>
      <c r="E113" s="225">
        <v>0.625</v>
      </c>
      <c r="F113" s="41" t="s">
        <v>179</v>
      </c>
      <c r="G113" s="41" t="s">
        <v>182</v>
      </c>
      <c r="H113" s="41" t="s">
        <v>282</v>
      </c>
      <c r="K113" s="217">
        <v>1.76787E12</v>
      </c>
      <c r="L113" s="217">
        <v>1.7679024E12</v>
      </c>
    </row>
    <row r="114">
      <c r="A114" s="41" t="s">
        <v>283</v>
      </c>
      <c r="B114" s="41">
        <v>332432.0</v>
      </c>
      <c r="C114" s="222">
        <v>46029.0</v>
      </c>
      <c r="D114" s="223"/>
      <c r="E114" s="223"/>
      <c r="F114" s="41" t="s">
        <v>175</v>
      </c>
      <c r="G114" s="41" t="s">
        <v>176</v>
      </c>
      <c r="H114" s="41" t="s">
        <v>177</v>
      </c>
      <c r="J114" s="224"/>
    </row>
    <row r="115">
      <c r="A115" s="41" t="s">
        <v>283</v>
      </c>
      <c r="B115" s="41">
        <v>332432.0</v>
      </c>
      <c r="C115" s="222">
        <v>46030.0</v>
      </c>
      <c r="D115" s="223"/>
      <c r="E115" s="223"/>
      <c r="F115" s="41" t="s">
        <v>175</v>
      </c>
      <c r="G115" s="41" t="s">
        <v>176</v>
      </c>
      <c r="H115" s="41" t="s">
        <v>177</v>
      </c>
      <c r="J115" s="224"/>
    </row>
    <row r="116">
      <c r="A116" s="41" t="s">
        <v>284</v>
      </c>
      <c r="B116" s="41">
        <v>995918.0</v>
      </c>
      <c r="C116" s="222">
        <v>46029.0</v>
      </c>
      <c r="D116" s="225">
        <v>0.6666666666666666</v>
      </c>
      <c r="E116" s="225">
        <v>0.041666666666666664</v>
      </c>
      <c r="F116" s="41" t="s">
        <v>181</v>
      </c>
      <c r="G116" s="41" t="s">
        <v>176</v>
      </c>
      <c r="H116" s="41" t="s">
        <v>285</v>
      </c>
      <c r="J116" s="224"/>
      <c r="K116" s="217">
        <v>1.7678196E12</v>
      </c>
      <c r="L116" s="217">
        <v>1.767852E12</v>
      </c>
    </row>
    <row r="117">
      <c r="A117" s="41" t="s">
        <v>284</v>
      </c>
      <c r="B117" s="41">
        <v>995918.0</v>
      </c>
      <c r="C117" s="222">
        <v>46030.0</v>
      </c>
      <c r="D117" s="223"/>
      <c r="E117" s="223"/>
      <c r="F117" s="41" t="s">
        <v>175</v>
      </c>
      <c r="G117" s="41" t="s">
        <v>176</v>
      </c>
      <c r="H117" s="41" t="s">
        <v>177</v>
      </c>
      <c r="J117" s="224"/>
    </row>
    <row r="118">
      <c r="A118" s="41" t="s">
        <v>286</v>
      </c>
      <c r="B118" s="41">
        <v>967974.0</v>
      </c>
      <c r="C118" s="222">
        <v>46029.0</v>
      </c>
      <c r="D118" s="223"/>
      <c r="E118" s="223"/>
      <c r="F118" s="41" t="s">
        <v>175</v>
      </c>
      <c r="G118" s="41" t="s">
        <v>176</v>
      </c>
      <c r="H118" s="41" t="s">
        <v>177</v>
      </c>
      <c r="J118" s="224"/>
    </row>
    <row r="119">
      <c r="A119" s="41" t="s">
        <v>286</v>
      </c>
      <c r="B119" s="41">
        <v>967974.0</v>
      </c>
      <c r="C119" s="222">
        <v>46030.0</v>
      </c>
      <c r="D119" s="225">
        <v>0.5833333333333334</v>
      </c>
      <c r="E119" s="225">
        <v>0.020833333333333332</v>
      </c>
      <c r="F119" s="41" t="s">
        <v>181</v>
      </c>
      <c r="G119" s="41" t="s">
        <v>176</v>
      </c>
      <c r="H119" s="41" t="s">
        <v>177</v>
      </c>
      <c r="J119" s="224"/>
      <c r="K119" s="217">
        <v>1.7678988E12</v>
      </c>
      <c r="L119" s="217">
        <v>1.7679366E12</v>
      </c>
    </row>
    <row r="120">
      <c r="A120" s="41" t="s">
        <v>287</v>
      </c>
      <c r="B120" s="41">
        <v>955761.0</v>
      </c>
      <c r="C120" s="222">
        <v>46029.0</v>
      </c>
      <c r="D120" s="225">
        <v>0.75</v>
      </c>
      <c r="E120" s="225">
        <v>0.10416666666666667</v>
      </c>
      <c r="F120" s="41" t="s">
        <v>181</v>
      </c>
      <c r="G120" s="41" t="s">
        <v>176</v>
      </c>
      <c r="H120" s="41" t="s">
        <v>288</v>
      </c>
      <c r="J120" s="224"/>
      <c r="K120" s="217">
        <v>1.7678268E12</v>
      </c>
      <c r="L120" s="217">
        <v>1.7678574E12</v>
      </c>
    </row>
    <row r="121">
      <c r="A121" s="41" t="s">
        <v>287</v>
      </c>
      <c r="B121" s="41">
        <v>955761.0</v>
      </c>
      <c r="C121" s="222">
        <v>46030.0</v>
      </c>
      <c r="D121" s="225">
        <v>0.75</v>
      </c>
      <c r="E121" s="225">
        <v>0.10416666666666667</v>
      </c>
      <c r="F121" s="41" t="s">
        <v>181</v>
      </c>
      <c r="G121" s="41" t="s">
        <v>176</v>
      </c>
      <c r="H121" s="41" t="s">
        <v>289</v>
      </c>
      <c r="K121" s="217">
        <v>1.7679132E12</v>
      </c>
      <c r="L121" s="217">
        <v>1.7679438E12</v>
      </c>
    </row>
    <row r="122">
      <c r="A122" s="41" t="s">
        <v>290</v>
      </c>
      <c r="B122" s="41">
        <v>966280.0</v>
      </c>
      <c r="C122" s="222">
        <v>46029.0</v>
      </c>
      <c r="D122" s="223"/>
      <c r="E122" s="223"/>
      <c r="F122" s="41" t="s">
        <v>175</v>
      </c>
      <c r="G122" s="41" t="s">
        <v>176</v>
      </c>
      <c r="H122" s="41" t="s">
        <v>177</v>
      </c>
    </row>
    <row r="123">
      <c r="A123" s="41" t="s">
        <v>290</v>
      </c>
      <c r="B123" s="41">
        <v>966280.0</v>
      </c>
      <c r="C123" s="222">
        <v>46030.0</v>
      </c>
      <c r="D123" s="223"/>
      <c r="E123" s="223"/>
      <c r="F123" s="41" t="s">
        <v>175</v>
      </c>
      <c r="G123" s="41" t="s">
        <v>176</v>
      </c>
      <c r="H123" s="41" t="s">
        <v>177</v>
      </c>
      <c r="J123" s="224"/>
    </row>
    <row r="124">
      <c r="A124" s="41" t="s">
        <v>109</v>
      </c>
      <c r="B124" s="41">
        <v>955726.0</v>
      </c>
      <c r="C124" s="222">
        <v>46029.0</v>
      </c>
      <c r="D124" s="225">
        <v>0.75</v>
      </c>
      <c r="E124" s="225">
        <v>0.125</v>
      </c>
      <c r="F124" s="41" t="s">
        <v>181</v>
      </c>
      <c r="G124" s="41" t="s">
        <v>176</v>
      </c>
      <c r="H124" s="41" t="s">
        <v>291</v>
      </c>
      <c r="J124" s="224"/>
      <c r="K124" s="217">
        <v>1.7678268E12</v>
      </c>
      <c r="L124" s="217">
        <v>1.7678592E12</v>
      </c>
    </row>
    <row r="125">
      <c r="A125" s="41" t="s">
        <v>109</v>
      </c>
      <c r="B125" s="41">
        <v>955726.0</v>
      </c>
      <c r="C125" s="222">
        <v>46030.0</v>
      </c>
      <c r="D125" s="225">
        <v>0.75</v>
      </c>
      <c r="E125" s="225">
        <v>0.125</v>
      </c>
      <c r="F125" s="41" t="s">
        <v>181</v>
      </c>
      <c r="G125" s="41" t="s">
        <v>176</v>
      </c>
      <c r="H125" s="41" t="s">
        <v>292</v>
      </c>
      <c r="K125" s="217">
        <v>1.7679132E12</v>
      </c>
      <c r="L125" s="217">
        <v>1.7679456E12</v>
      </c>
    </row>
    <row r="126">
      <c r="A126" s="41" t="s">
        <v>293</v>
      </c>
      <c r="B126" s="41">
        <v>769712.0</v>
      </c>
      <c r="C126" s="222">
        <v>46029.0</v>
      </c>
      <c r="D126" s="225">
        <v>0.3333333333333333</v>
      </c>
      <c r="E126" s="225">
        <v>0.625</v>
      </c>
      <c r="F126" s="41" t="s">
        <v>179</v>
      </c>
      <c r="G126" s="41" t="s">
        <v>176</v>
      </c>
      <c r="H126" s="41" t="s">
        <v>294</v>
      </c>
      <c r="J126" s="41" t="s">
        <v>114</v>
      </c>
      <c r="K126" s="217">
        <v>1.7677908E12</v>
      </c>
      <c r="L126" s="217">
        <v>1.767816E12</v>
      </c>
    </row>
    <row r="127">
      <c r="A127" s="41" t="s">
        <v>293</v>
      </c>
      <c r="B127" s="41">
        <v>769712.0</v>
      </c>
      <c r="C127" s="222">
        <v>46030.0</v>
      </c>
      <c r="D127" s="223"/>
      <c r="E127" s="223"/>
      <c r="F127" s="41" t="s">
        <v>175</v>
      </c>
      <c r="G127" s="41" t="s">
        <v>176</v>
      </c>
      <c r="H127" s="41" t="s">
        <v>177</v>
      </c>
      <c r="J127" s="224"/>
    </row>
    <row r="128">
      <c r="A128" s="41" t="s">
        <v>295</v>
      </c>
      <c r="B128" s="41">
        <v>358027.0</v>
      </c>
      <c r="C128" s="222">
        <v>46029.0</v>
      </c>
      <c r="D128" s="223"/>
      <c r="E128" s="223"/>
      <c r="F128" s="41" t="s">
        <v>175</v>
      </c>
      <c r="G128" s="41" t="s">
        <v>176</v>
      </c>
      <c r="H128" s="41" t="s">
        <v>177</v>
      </c>
      <c r="J128" s="224"/>
    </row>
    <row r="129">
      <c r="A129" s="41" t="s">
        <v>295</v>
      </c>
      <c r="B129" s="41">
        <v>358027.0</v>
      </c>
      <c r="C129" s="222">
        <v>46030.0</v>
      </c>
      <c r="D129" s="225">
        <v>0.5833333333333334</v>
      </c>
      <c r="E129" s="225">
        <v>0.9583333333333334</v>
      </c>
      <c r="F129" s="41" t="s">
        <v>181</v>
      </c>
      <c r="G129" s="41" t="s">
        <v>182</v>
      </c>
      <c r="H129" s="41" t="s">
        <v>296</v>
      </c>
      <c r="J129" s="224"/>
      <c r="K129" s="217">
        <v>1.7678988E12</v>
      </c>
      <c r="L129" s="217">
        <v>1.7679312E12</v>
      </c>
    </row>
    <row r="130">
      <c r="A130" s="41" t="s">
        <v>297</v>
      </c>
      <c r="B130" s="41">
        <v>960919.0</v>
      </c>
      <c r="C130" s="222">
        <v>46029.0</v>
      </c>
      <c r="D130" s="225">
        <v>0.2916666666666667</v>
      </c>
      <c r="E130" s="225">
        <v>0.6458333333333334</v>
      </c>
      <c r="F130" s="41" t="s">
        <v>179</v>
      </c>
      <c r="G130" s="41" t="s">
        <v>176</v>
      </c>
      <c r="H130" s="41" t="s">
        <v>298</v>
      </c>
      <c r="J130" s="224"/>
      <c r="K130" s="217">
        <v>1.7677872E12</v>
      </c>
      <c r="L130" s="217">
        <v>1.7678178E12</v>
      </c>
    </row>
    <row r="131">
      <c r="A131" s="41" t="s">
        <v>297</v>
      </c>
      <c r="B131" s="41">
        <v>960919.0</v>
      </c>
      <c r="C131" s="222">
        <v>46030.0</v>
      </c>
      <c r="D131" s="225">
        <v>0.2916666666666667</v>
      </c>
      <c r="E131" s="225">
        <v>0.6458333333333334</v>
      </c>
      <c r="F131" s="41" t="s">
        <v>179</v>
      </c>
      <c r="G131" s="41" t="s">
        <v>176</v>
      </c>
      <c r="H131" s="41" t="s">
        <v>299</v>
      </c>
      <c r="I131" s="224"/>
      <c r="J131" s="224"/>
      <c r="K131" s="217">
        <v>1.7678736E12</v>
      </c>
      <c r="L131" s="217">
        <v>1.7679042E12</v>
      </c>
    </row>
    <row r="132">
      <c r="A132" s="41" t="s">
        <v>300</v>
      </c>
      <c r="B132" s="41">
        <v>955706.0</v>
      </c>
      <c r="C132" s="222">
        <v>46029.0</v>
      </c>
      <c r="D132" s="225">
        <v>0.125</v>
      </c>
      <c r="E132" s="225">
        <v>0.5</v>
      </c>
      <c r="F132" s="41" t="s">
        <v>179</v>
      </c>
      <c r="G132" s="41" t="s">
        <v>176</v>
      </c>
      <c r="H132" s="41" t="s">
        <v>301</v>
      </c>
      <c r="K132" s="217">
        <v>1.7677728E12</v>
      </c>
      <c r="L132" s="217">
        <v>1.7678052E12</v>
      </c>
    </row>
    <row r="133">
      <c r="A133" s="41" t="s">
        <v>300</v>
      </c>
      <c r="B133" s="41">
        <v>955706.0</v>
      </c>
      <c r="C133" s="222">
        <v>46030.0</v>
      </c>
      <c r="D133" s="225">
        <v>0.125</v>
      </c>
      <c r="E133" s="225">
        <v>0.5</v>
      </c>
      <c r="F133" s="41" t="s">
        <v>179</v>
      </c>
      <c r="G133" s="41" t="s">
        <v>176</v>
      </c>
      <c r="H133" s="41" t="s">
        <v>302</v>
      </c>
      <c r="K133" s="217">
        <v>1.7678592E12</v>
      </c>
      <c r="L133" s="217">
        <v>1.7678916E12</v>
      </c>
    </row>
    <row r="134">
      <c r="A134" s="41" t="s">
        <v>303</v>
      </c>
      <c r="B134" s="41">
        <v>773718.0</v>
      </c>
      <c r="C134" s="222">
        <v>46029.0</v>
      </c>
      <c r="D134" s="225">
        <v>0.5416666666666666</v>
      </c>
      <c r="E134" s="225">
        <v>0.9791666666666666</v>
      </c>
      <c r="F134" s="41" t="s">
        <v>179</v>
      </c>
      <c r="G134" s="41" t="s">
        <v>176</v>
      </c>
      <c r="H134" s="41" t="s">
        <v>304</v>
      </c>
      <c r="K134" s="217">
        <v>1.7678088E12</v>
      </c>
      <c r="L134" s="217">
        <v>1.7678466E12</v>
      </c>
    </row>
    <row r="135">
      <c r="A135" s="41" t="s">
        <v>303</v>
      </c>
      <c r="B135" s="41">
        <v>773718.0</v>
      </c>
      <c r="C135" s="222">
        <v>46030.0</v>
      </c>
      <c r="D135" s="223"/>
      <c r="E135" s="223"/>
      <c r="F135" s="41" t="s">
        <v>175</v>
      </c>
      <c r="G135" s="41" t="s">
        <v>176</v>
      </c>
      <c r="H135" s="41" t="s">
        <v>177</v>
      </c>
      <c r="J135" s="224"/>
    </row>
    <row r="136">
      <c r="A136" s="41" t="s">
        <v>305</v>
      </c>
      <c r="B136" s="41">
        <v>325840.0</v>
      </c>
      <c r="C136" s="222">
        <v>46029.0</v>
      </c>
      <c r="D136" s="225">
        <v>0.5</v>
      </c>
      <c r="E136" s="225">
        <v>0.875</v>
      </c>
      <c r="F136" s="41" t="s">
        <v>179</v>
      </c>
      <c r="G136" s="41" t="s">
        <v>182</v>
      </c>
      <c r="H136" s="41" t="s">
        <v>306</v>
      </c>
      <c r="J136" s="224"/>
      <c r="K136" s="217">
        <v>1.7678052E12</v>
      </c>
      <c r="L136" s="217">
        <v>1.7678376E12</v>
      </c>
    </row>
    <row r="137">
      <c r="A137" s="41" t="s">
        <v>305</v>
      </c>
      <c r="B137" s="41">
        <v>325840.0</v>
      </c>
      <c r="C137" s="222">
        <v>46030.0</v>
      </c>
      <c r="D137" s="225">
        <v>0.5</v>
      </c>
      <c r="E137" s="225">
        <v>0.875</v>
      </c>
      <c r="F137" s="41" t="s">
        <v>179</v>
      </c>
      <c r="G137" s="41" t="s">
        <v>182</v>
      </c>
      <c r="H137" s="41" t="s">
        <v>307</v>
      </c>
      <c r="J137" s="224"/>
      <c r="K137" s="217">
        <v>1.7678916E12</v>
      </c>
      <c r="L137" s="217">
        <v>1.767924E12</v>
      </c>
    </row>
    <row r="138">
      <c r="A138" s="41" t="s">
        <v>308</v>
      </c>
      <c r="B138" s="41">
        <v>321408.0</v>
      </c>
      <c r="C138" s="222">
        <v>46029.0</v>
      </c>
      <c r="D138" s="225">
        <v>0.16666666666666666</v>
      </c>
      <c r="E138" s="225">
        <v>0.16666666666666666</v>
      </c>
      <c r="F138" s="41" t="s">
        <v>179</v>
      </c>
      <c r="G138" s="41" t="s">
        <v>182</v>
      </c>
      <c r="H138" s="41" t="s">
        <v>177</v>
      </c>
      <c r="J138" s="41" t="s">
        <v>114</v>
      </c>
      <c r="K138" s="217">
        <v>1.7677764E12</v>
      </c>
      <c r="L138" s="217">
        <v>1.7677764E12</v>
      </c>
    </row>
    <row r="139">
      <c r="A139" s="41" t="s">
        <v>308</v>
      </c>
      <c r="B139" s="41">
        <v>321408.0</v>
      </c>
      <c r="C139" s="222">
        <v>46030.0</v>
      </c>
      <c r="D139" s="225">
        <v>0.16666666666666666</v>
      </c>
      <c r="E139" s="225">
        <v>0.5416666666666666</v>
      </c>
      <c r="F139" s="41" t="s">
        <v>179</v>
      </c>
      <c r="G139" s="41" t="s">
        <v>182</v>
      </c>
      <c r="H139" s="41" t="s">
        <v>309</v>
      </c>
      <c r="J139" s="224"/>
      <c r="K139" s="217">
        <v>1.7678628E12</v>
      </c>
      <c r="L139" s="217">
        <v>1.7678952E12</v>
      </c>
    </row>
    <row r="140">
      <c r="A140" s="41" t="s">
        <v>310</v>
      </c>
      <c r="B140" s="41">
        <v>321320.0</v>
      </c>
      <c r="C140" s="222">
        <v>46029.0</v>
      </c>
      <c r="D140" s="225">
        <v>0.09375</v>
      </c>
      <c r="E140" s="225">
        <v>0.46875</v>
      </c>
      <c r="F140" s="41" t="s">
        <v>179</v>
      </c>
      <c r="G140" s="41" t="s">
        <v>182</v>
      </c>
      <c r="H140" s="41" t="s">
        <v>311</v>
      </c>
      <c r="J140" s="224"/>
      <c r="K140" s="217">
        <v>1.7677701E12</v>
      </c>
      <c r="L140" s="217">
        <v>1.7678025E12</v>
      </c>
    </row>
    <row r="141">
      <c r="A141" s="41" t="s">
        <v>310</v>
      </c>
      <c r="B141" s="41">
        <v>321320.0</v>
      </c>
      <c r="C141" s="222">
        <v>46030.0</v>
      </c>
      <c r="D141" s="225">
        <v>0.09375</v>
      </c>
      <c r="E141" s="225">
        <v>0.46875</v>
      </c>
      <c r="F141" s="41" t="s">
        <v>179</v>
      </c>
      <c r="G141" s="41" t="s">
        <v>182</v>
      </c>
      <c r="H141" s="41" t="s">
        <v>312</v>
      </c>
      <c r="J141" s="224"/>
      <c r="K141" s="217">
        <v>1.7678565E12</v>
      </c>
      <c r="L141" s="217">
        <v>1.7678889E12</v>
      </c>
    </row>
    <row r="142">
      <c r="A142" s="41" t="s">
        <v>313</v>
      </c>
      <c r="B142" s="41">
        <v>325774.0</v>
      </c>
      <c r="C142" s="222">
        <v>46029.0</v>
      </c>
      <c r="D142" s="225">
        <v>0.7083333333333334</v>
      </c>
      <c r="E142" s="225">
        <v>0.7083333333333334</v>
      </c>
      <c r="F142" s="41" t="s">
        <v>181</v>
      </c>
      <c r="G142" s="41" t="s">
        <v>182</v>
      </c>
      <c r="H142" s="41" t="s">
        <v>177</v>
      </c>
      <c r="J142" s="41" t="s">
        <v>265</v>
      </c>
      <c r="K142" s="217">
        <v>1.7678232E12</v>
      </c>
      <c r="L142" s="217">
        <v>1.7678232E12</v>
      </c>
    </row>
    <row r="143">
      <c r="A143" s="41" t="s">
        <v>313</v>
      </c>
      <c r="B143" s="41">
        <v>325774.0</v>
      </c>
      <c r="C143" s="222">
        <v>46030.0</v>
      </c>
      <c r="D143" s="225">
        <v>0.7083333333333334</v>
      </c>
      <c r="E143" s="225">
        <v>0.7083333333333334</v>
      </c>
      <c r="F143" s="41" t="s">
        <v>181</v>
      </c>
      <c r="G143" s="41" t="s">
        <v>182</v>
      </c>
      <c r="H143" s="41" t="s">
        <v>177</v>
      </c>
      <c r="J143" s="41" t="s">
        <v>265</v>
      </c>
      <c r="K143" s="217">
        <v>1.7679096E12</v>
      </c>
      <c r="L143" s="217">
        <v>1.7679096E12</v>
      </c>
    </row>
    <row r="144">
      <c r="A144" s="41" t="s">
        <v>314</v>
      </c>
      <c r="B144" s="41">
        <v>936693.0</v>
      </c>
      <c r="C144" s="222">
        <v>46029.0</v>
      </c>
      <c r="D144" s="225">
        <v>0.9166666666666666</v>
      </c>
      <c r="E144" s="225">
        <v>0.2916666666666667</v>
      </c>
      <c r="F144" s="41" t="s">
        <v>181</v>
      </c>
      <c r="G144" s="41" t="s">
        <v>176</v>
      </c>
      <c r="H144" s="41" t="s">
        <v>315</v>
      </c>
      <c r="J144" s="224"/>
      <c r="K144" s="217">
        <v>1.7678412E12</v>
      </c>
      <c r="L144" s="217">
        <v>1.7678736E12</v>
      </c>
    </row>
    <row r="145">
      <c r="A145" s="41" t="s">
        <v>314</v>
      </c>
      <c r="B145" s="41">
        <v>936693.0</v>
      </c>
      <c r="C145" s="222">
        <v>46030.0</v>
      </c>
      <c r="D145" s="225">
        <v>0.9166666666666666</v>
      </c>
      <c r="E145" s="225">
        <v>0.2916666666666667</v>
      </c>
      <c r="F145" s="41" t="s">
        <v>181</v>
      </c>
      <c r="G145" s="41" t="s">
        <v>176</v>
      </c>
      <c r="H145" s="41" t="s">
        <v>316</v>
      </c>
      <c r="K145" s="217">
        <v>1.7679276E12</v>
      </c>
      <c r="L145" s="217">
        <v>1.76796E12</v>
      </c>
    </row>
    <row r="146">
      <c r="A146" s="41" t="s">
        <v>317</v>
      </c>
      <c r="B146" s="41">
        <v>374339.0</v>
      </c>
      <c r="C146" s="222">
        <v>46029.0</v>
      </c>
      <c r="D146" s="225">
        <v>0.5</v>
      </c>
      <c r="E146" s="225">
        <v>0.875</v>
      </c>
      <c r="F146" s="41" t="s">
        <v>179</v>
      </c>
      <c r="G146" s="41" t="s">
        <v>182</v>
      </c>
      <c r="H146" s="41" t="s">
        <v>318</v>
      </c>
      <c r="J146" s="224"/>
      <c r="K146" s="217">
        <v>1.7678052E12</v>
      </c>
      <c r="L146" s="217">
        <v>1.7678376E12</v>
      </c>
    </row>
    <row r="147">
      <c r="A147" s="41" t="s">
        <v>317</v>
      </c>
      <c r="B147" s="41">
        <v>374339.0</v>
      </c>
      <c r="C147" s="222">
        <v>46030.0</v>
      </c>
      <c r="D147" s="225">
        <v>0.5</v>
      </c>
      <c r="E147" s="225">
        <v>0.875</v>
      </c>
      <c r="F147" s="41" t="s">
        <v>179</v>
      </c>
      <c r="G147" s="41" t="s">
        <v>182</v>
      </c>
      <c r="H147" s="41" t="s">
        <v>319</v>
      </c>
      <c r="J147" s="224"/>
      <c r="K147" s="217">
        <v>1.7678916E12</v>
      </c>
      <c r="L147" s="217">
        <v>1.767924E12</v>
      </c>
    </row>
    <row r="148">
      <c r="A148" s="41" t="s">
        <v>320</v>
      </c>
      <c r="B148" s="41">
        <v>325787.0</v>
      </c>
      <c r="C148" s="222">
        <v>46029.0</v>
      </c>
      <c r="D148" s="223"/>
      <c r="E148" s="223"/>
      <c r="F148" s="41" t="s">
        <v>175</v>
      </c>
      <c r="G148" s="41" t="s">
        <v>176</v>
      </c>
      <c r="H148" s="41" t="s">
        <v>177</v>
      </c>
    </row>
    <row r="149">
      <c r="A149" s="41" t="s">
        <v>320</v>
      </c>
      <c r="B149" s="41">
        <v>325787.0</v>
      </c>
      <c r="C149" s="222">
        <v>46030.0</v>
      </c>
      <c r="D149" s="223"/>
      <c r="E149" s="223"/>
      <c r="F149" s="41" t="s">
        <v>175</v>
      </c>
      <c r="G149" s="41" t="s">
        <v>176</v>
      </c>
      <c r="H149" s="41" t="s">
        <v>177</v>
      </c>
    </row>
    <row r="150">
      <c r="A150" s="41" t="s">
        <v>321</v>
      </c>
      <c r="B150" s="41">
        <v>956515.0</v>
      </c>
      <c r="C150" s="222">
        <v>46029.0</v>
      </c>
      <c r="D150" s="225">
        <v>0.2708333333333333</v>
      </c>
      <c r="E150" s="225">
        <v>0.2708333333333333</v>
      </c>
      <c r="F150" s="41" t="s">
        <v>179</v>
      </c>
      <c r="G150" s="41" t="s">
        <v>176</v>
      </c>
      <c r="H150" s="41" t="s">
        <v>177</v>
      </c>
      <c r="J150" s="41" t="s">
        <v>114</v>
      </c>
      <c r="K150" s="217">
        <v>1.7677854E12</v>
      </c>
      <c r="L150" s="217">
        <v>1.7677854E12</v>
      </c>
    </row>
    <row r="151">
      <c r="A151" s="41" t="s">
        <v>321</v>
      </c>
      <c r="B151" s="41">
        <v>956515.0</v>
      </c>
      <c r="C151" s="222">
        <v>46030.0</v>
      </c>
      <c r="D151" s="223"/>
      <c r="E151" s="223"/>
      <c r="F151" s="41" t="s">
        <v>175</v>
      </c>
      <c r="G151" s="41" t="s">
        <v>176</v>
      </c>
      <c r="H151" s="41" t="s">
        <v>177</v>
      </c>
    </row>
    <row r="152">
      <c r="A152" s="41" t="s">
        <v>322</v>
      </c>
      <c r="B152" s="41">
        <v>980256.0</v>
      </c>
      <c r="C152" s="222">
        <v>46029.0</v>
      </c>
      <c r="D152" s="223"/>
      <c r="E152" s="223"/>
      <c r="F152" s="41" t="s">
        <v>175</v>
      </c>
      <c r="G152" s="41" t="s">
        <v>176</v>
      </c>
      <c r="H152" s="41" t="s">
        <v>177</v>
      </c>
    </row>
    <row r="153">
      <c r="A153" s="41" t="s">
        <v>322</v>
      </c>
      <c r="B153" s="41">
        <v>980256.0</v>
      </c>
      <c r="C153" s="222">
        <v>46030.0</v>
      </c>
      <c r="D153" s="225">
        <v>0.375</v>
      </c>
      <c r="E153" s="225">
        <v>0.8125</v>
      </c>
      <c r="F153" s="41" t="s">
        <v>179</v>
      </c>
      <c r="G153" s="41" t="s">
        <v>176</v>
      </c>
      <c r="H153" s="41" t="s">
        <v>323</v>
      </c>
      <c r="K153" s="217">
        <v>1.7678808E12</v>
      </c>
      <c r="L153" s="217">
        <v>1.7679186E12</v>
      </c>
    </row>
    <row r="154">
      <c r="A154" s="41" t="s">
        <v>324</v>
      </c>
      <c r="B154" s="41">
        <v>955723.0</v>
      </c>
      <c r="C154" s="222">
        <v>46029.0</v>
      </c>
      <c r="D154" s="223"/>
      <c r="E154" s="223"/>
      <c r="F154" s="41" t="s">
        <v>175</v>
      </c>
      <c r="G154" s="41" t="s">
        <v>176</v>
      </c>
      <c r="H154" s="41" t="s">
        <v>177</v>
      </c>
    </row>
    <row r="155">
      <c r="A155" s="41" t="s">
        <v>324</v>
      </c>
      <c r="B155" s="41">
        <v>955723.0</v>
      </c>
      <c r="C155" s="222">
        <v>46030.0</v>
      </c>
      <c r="D155" s="225">
        <v>0.2916666666666667</v>
      </c>
      <c r="E155" s="225">
        <v>0.7083333333333334</v>
      </c>
      <c r="F155" s="41" t="s">
        <v>179</v>
      </c>
      <c r="G155" s="41" t="s">
        <v>176</v>
      </c>
      <c r="H155" s="41" t="s">
        <v>325</v>
      </c>
      <c r="J155" s="41" t="s">
        <v>199</v>
      </c>
      <c r="K155" s="217">
        <v>1.7678736E12</v>
      </c>
      <c r="L155" s="217">
        <v>1.7679096E12</v>
      </c>
    </row>
    <row r="156">
      <c r="A156" s="41" t="s">
        <v>326</v>
      </c>
      <c r="B156" s="41">
        <v>956362.0</v>
      </c>
      <c r="C156" s="222">
        <v>46029.0</v>
      </c>
      <c r="D156" s="225">
        <v>0.4583333333333333</v>
      </c>
      <c r="E156" s="225">
        <v>0.65625</v>
      </c>
      <c r="F156" s="41" t="s">
        <v>179</v>
      </c>
      <c r="G156" s="41" t="s">
        <v>176</v>
      </c>
      <c r="H156" s="41" t="s">
        <v>327</v>
      </c>
      <c r="J156" s="41" t="s">
        <v>265</v>
      </c>
      <c r="K156" s="217">
        <v>1.7678016E12</v>
      </c>
      <c r="L156" s="217">
        <v>1.7678187E12</v>
      </c>
    </row>
    <row r="157">
      <c r="A157" s="41" t="s">
        <v>326</v>
      </c>
      <c r="B157" s="41">
        <v>956362.0</v>
      </c>
      <c r="C157" s="222">
        <v>46030.0</v>
      </c>
      <c r="D157" s="223"/>
      <c r="E157" s="223"/>
      <c r="F157" s="41" t="s">
        <v>175</v>
      </c>
      <c r="G157" s="41" t="s">
        <v>176</v>
      </c>
      <c r="H157" s="41" t="s">
        <v>177</v>
      </c>
    </row>
    <row r="158">
      <c r="A158" s="41" t="s">
        <v>328</v>
      </c>
      <c r="B158" s="41">
        <v>956381.0</v>
      </c>
      <c r="C158" s="222">
        <v>46029.0</v>
      </c>
      <c r="D158" s="225">
        <v>0.25</v>
      </c>
      <c r="E158" s="225">
        <v>0.6729166666666667</v>
      </c>
      <c r="F158" s="41" t="s">
        <v>179</v>
      </c>
      <c r="G158" s="41" t="s">
        <v>176</v>
      </c>
      <c r="H158" s="41" t="s">
        <v>329</v>
      </c>
      <c r="K158" s="217">
        <v>1.7677836E12</v>
      </c>
      <c r="L158" s="217">
        <v>1.76782014E12</v>
      </c>
    </row>
    <row r="159">
      <c r="A159" s="41" t="s">
        <v>328</v>
      </c>
      <c r="B159" s="41">
        <v>956381.0</v>
      </c>
      <c r="C159" s="222">
        <v>46030.0</v>
      </c>
      <c r="D159" s="223"/>
      <c r="E159" s="223"/>
      <c r="F159" s="41" t="s">
        <v>175</v>
      </c>
      <c r="G159" s="41" t="s">
        <v>176</v>
      </c>
      <c r="H159" s="41" t="s">
        <v>330</v>
      </c>
    </row>
    <row r="160">
      <c r="A160" s="41" t="s">
        <v>331</v>
      </c>
      <c r="B160" s="41">
        <v>955709.0</v>
      </c>
      <c r="C160" s="222">
        <v>46029.0</v>
      </c>
      <c r="D160" s="223"/>
      <c r="E160" s="223"/>
      <c r="F160" s="41" t="s">
        <v>175</v>
      </c>
      <c r="G160" s="41" t="s">
        <v>176</v>
      </c>
      <c r="H160" s="41" t="s">
        <v>177</v>
      </c>
      <c r="J160" s="224"/>
    </row>
    <row r="161">
      <c r="A161" s="41" t="s">
        <v>331</v>
      </c>
      <c r="B161" s="41">
        <v>955709.0</v>
      </c>
      <c r="C161" s="222">
        <v>46030.0</v>
      </c>
      <c r="D161" s="223"/>
      <c r="E161" s="223"/>
      <c r="F161" s="41" t="s">
        <v>175</v>
      </c>
      <c r="G161" s="41" t="s">
        <v>176</v>
      </c>
      <c r="H161" s="41" t="s">
        <v>177</v>
      </c>
    </row>
    <row r="162">
      <c r="A162" s="41" t="s">
        <v>332</v>
      </c>
      <c r="B162" s="41">
        <v>374350.0</v>
      </c>
      <c r="C162" s="222">
        <v>46029.0</v>
      </c>
      <c r="D162" s="225">
        <v>0.4895833333333333</v>
      </c>
      <c r="E162" s="225">
        <v>0.8645833333333334</v>
      </c>
      <c r="F162" s="41" t="s">
        <v>179</v>
      </c>
      <c r="G162" s="41" t="s">
        <v>182</v>
      </c>
      <c r="H162" s="41" t="s">
        <v>333</v>
      </c>
      <c r="K162" s="217">
        <v>1.7678043E12</v>
      </c>
      <c r="L162" s="217">
        <v>1.7678367E12</v>
      </c>
    </row>
    <row r="163">
      <c r="A163" s="41" t="s">
        <v>332</v>
      </c>
      <c r="B163" s="41">
        <v>374350.0</v>
      </c>
      <c r="C163" s="222">
        <v>46030.0</v>
      </c>
      <c r="D163" s="223"/>
      <c r="E163" s="223"/>
      <c r="F163" s="41" t="s">
        <v>175</v>
      </c>
      <c r="G163" s="41" t="s">
        <v>176</v>
      </c>
      <c r="H163" s="41" t="s">
        <v>177</v>
      </c>
    </row>
    <row r="164">
      <c r="A164" s="41" t="s">
        <v>334</v>
      </c>
      <c r="B164" s="41">
        <v>955836.0</v>
      </c>
      <c r="C164" s="222">
        <v>46029.0</v>
      </c>
      <c r="D164" s="223"/>
      <c r="E164" s="223"/>
      <c r="F164" s="41" t="s">
        <v>175</v>
      </c>
      <c r="G164" s="41" t="s">
        <v>176</v>
      </c>
      <c r="H164" s="41" t="s">
        <v>177</v>
      </c>
    </row>
    <row r="165">
      <c r="A165" s="41" t="s">
        <v>334</v>
      </c>
      <c r="B165" s="41">
        <v>955836.0</v>
      </c>
      <c r="C165" s="222">
        <v>46030.0</v>
      </c>
      <c r="D165" s="225">
        <v>0.3333333333333333</v>
      </c>
      <c r="E165" s="225">
        <v>0.75</v>
      </c>
      <c r="F165" s="41" t="s">
        <v>179</v>
      </c>
      <c r="G165" s="41" t="s">
        <v>176</v>
      </c>
      <c r="H165" s="41" t="s">
        <v>335</v>
      </c>
      <c r="K165" s="217">
        <v>1.7678772E12</v>
      </c>
      <c r="L165" s="217">
        <v>1.7679132E12</v>
      </c>
    </row>
    <row r="166">
      <c r="A166" s="41" t="s">
        <v>336</v>
      </c>
      <c r="B166" s="41">
        <v>332435.0</v>
      </c>
      <c r="C166" s="222">
        <v>46029.0</v>
      </c>
      <c r="D166" s="223"/>
      <c r="E166" s="223"/>
      <c r="F166" s="41" t="s">
        <v>175</v>
      </c>
      <c r="G166" s="41" t="s">
        <v>176</v>
      </c>
      <c r="H166" s="41" t="s">
        <v>177</v>
      </c>
      <c r="J166" s="224"/>
    </row>
    <row r="167">
      <c r="A167" s="41" t="s">
        <v>336</v>
      </c>
      <c r="B167" s="41">
        <v>332435.0</v>
      </c>
      <c r="C167" s="222">
        <v>46030.0</v>
      </c>
      <c r="D167" s="223"/>
      <c r="E167" s="223"/>
      <c r="F167" s="41" t="s">
        <v>175</v>
      </c>
      <c r="G167" s="41" t="s">
        <v>176</v>
      </c>
      <c r="H167" s="41" t="s">
        <v>177</v>
      </c>
    </row>
    <row r="168">
      <c r="A168" s="41" t="s">
        <v>103</v>
      </c>
      <c r="B168" s="41">
        <v>998052.0</v>
      </c>
      <c r="C168" s="222">
        <v>46029.0</v>
      </c>
      <c r="D168" s="225">
        <v>0.8125</v>
      </c>
      <c r="E168" s="225">
        <v>0.25</v>
      </c>
      <c r="F168" s="41" t="s">
        <v>181</v>
      </c>
      <c r="G168" s="41" t="s">
        <v>176</v>
      </c>
      <c r="H168" s="41" t="s">
        <v>337</v>
      </c>
      <c r="K168" s="217">
        <v>1.7678322E12</v>
      </c>
      <c r="L168" s="217">
        <v>1.76787E12</v>
      </c>
    </row>
    <row r="169">
      <c r="A169" s="41" t="s">
        <v>103</v>
      </c>
      <c r="B169" s="41">
        <v>998052.0</v>
      </c>
      <c r="C169" s="222">
        <v>46030.0</v>
      </c>
      <c r="D169" s="223"/>
      <c r="E169" s="223"/>
      <c r="F169" s="41" t="s">
        <v>175</v>
      </c>
      <c r="G169" s="41" t="s">
        <v>176</v>
      </c>
      <c r="H169" s="41" t="s">
        <v>338</v>
      </c>
      <c r="J169" s="224"/>
    </row>
    <row r="170">
      <c r="A170" s="41" t="s">
        <v>146</v>
      </c>
      <c r="B170" s="41">
        <v>956486.0</v>
      </c>
      <c r="C170" s="222">
        <v>46029.0</v>
      </c>
      <c r="D170" s="225">
        <v>0.8541666666666666</v>
      </c>
      <c r="E170" s="225">
        <v>0.16666666666666666</v>
      </c>
      <c r="F170" s="41" t="s">
        <v>181</v>
      </c>
      <c r="G170" s="41" t="s">
        <v>176</v>
      </c>
      <c r="H170" s="41" t="s">
        <v>339</v>
      </c>
      <c r="K170" s="217">
        <v>1.7678358E12</v>
      </c>
      <c r="L170" s="217">
        <v>1.7678628E12</v>
      </c>
    </row>
    <row r="171">
      <c r="A171" s="41" t="s">
        <v>146</v>
      </c>
      <c r="B171" s="41">
        <v>956486.0</v>
      </c>
      <c r="C171" s="222">
        <v>46030.0</v>
      </c>
      <c r="D171" s="225">
        <v>0.8541666666666666</v>
      </c>
      <c r="E171" s="225">
        <v>0.16666666666666666</v>
      </c>
      <c r="F171" s="41" t="s">
        <v>181</v>
      </c>
      <c r="G171" s="41" t="s">
        <v>176</v>
      </c>
      <c r="H171" s="41" t="s">
        <v>340</v>
      </c>
      <c r="K171" s="217">
        <v>1.7679222E12</v>
      </c>
      <c r="L171" s="217">
        <v>1.7679492E12</v>
      </c>
    </row>
    <row r="172">
      <c r="A172" s="41" t="s">
        <v>341</v>
      </c>
      <c r="B172" s="41">
        <v>996447.0</v>
      </c>
      <c r="C172" s="222">
        <v>46029.0</v>
      </c>
      <c r="D172" s="225">
        <v>0.6875</v>
      </c>
      <c r="E172" s="225">
        <v>0.10416666666666667</v>
      </c>
      <c r="F172" s="41" t="s">
        <v>181</v>
      </c>
      <c r="G172" s="41" t="s">
        <v>176</v>
      </c>
      <c r="H172" s="41" t="s">
        <v>342</v>
      </c>
      <c r="K172" s="217">
        <v>1.7678214E12</v>
      </c>
      <c r="L172" s="217">
        <v>1.7678574E12</v>
      </c>
    </row>
    <row r="173">
      <c r="A173" s="41" t="s">
        <v>341</v>
      </c>
      <c r="B173" s="41">
        <v>996447.0</v>
      </c>
      <c r="C173" s="222">
        <v>46030.0</v>
      </c>
      <c r="D173" s="223"/>
      <c r="E173" s="223"/>
      <c r="F173" s="41" t="s">
        <v>175</v>
      </c>
      <c r="G173" s="41" t="s">
        <v>176</v>
      </c>
      <c r="H173" s="41" t="s">
        <v>177</v>
      </c>
    </row>
    <row r="174">
      <c r="A174" s="41" t="s">
        <v>343</v>
      </c>
      <c r="B174" s="41">
        <v>997309.0</v>
      </c>
      <c r="C174" s="222">
        <v>46029.0</v>
      </c>
      <c r="D174" s="225">
        <v>0.7083333333333334</v>
      </c>
      <c r="E174" s="225">
        <v>0.08333333333333333</v>
      </c>
      <c r="F174" s="41" t="s">
        <v>181</v>
      </c>
      <c r="G174" s="41" t="s">
        <v>176</v>
      </c>
      <c r="H174" s="41" t="s">
        <v>344</v>
      </c>
      <c r="J174" s="224"/>
      <c r="K174" s="217">
        <v>1.7678232E12</v>
      </c>
      <c r="L174" s="217">
        <v>1.7678556E12</v>
      </c>
    </row>
    <row r="175">
      <c r="A175" s="41" t="s">
        <v>343</v>
      </c>
      <c r="B175" s="41">
        <v>997309.0</v>
      </c>
      <c r="C175" s="222">
        <v>46030.0</v>
      </c>
      <c r="D175" s="225">
        <v>0.7083333333333334</v>
      </c>
      <c r="E175" s="225">
        <v>0.08333333333333333</v>
      </c>
      <c r="F175" s="41" t="s">
        <v>181</v>
      </c>
      <c r="G175" s="41" t="s">
        <v>176</v>
      </c>
      <c r="H175" s="41" t="s">
        <v>345</v>
      </c>
      <c r="J175" s="224"/>
      <c r="K175" s="217">
        <v>1.7679096E12</v>
      </c>
      <c r="L175" s="217">
        <v>1.767942E12</v>
      </c>
    </row>
    <row r="176">
      <c r="A176" s="41" t="s">
        <v>346</v>
      </c>
      <c r="B176" s="41">
        <v>359005.0</v>
      </c>
      <c r="C176" s="222">
        <v>46029.0</v>
      </c>
      <c r="D176" s="225">
        <v>0.375</v>
      </c>
      <c r="E176" s="225">
        <v>0.7083333333333334</v>
      </c>
      <c r="F176" s="41" t="s">
        <v>179</v>
      </c>
      <c r="G176" s="41" t="s">
        <v>182</v>
      </c>
      <c r="H176" s="41" t="s">
        <v>198</v>
      </c>
      <c r="J176" s="41" t="s">
        <v>199</v>
      </c>
      <c r="K176" s="217">
        <v>1.7677944E12</v>
      </c>
      <c r="L176" s="217">
        <v>1.7678232E12</v>
      </c>
    </row>
    <row r="177">
      <c r="A177" s="41" t="s">
        <v>346</v>
      </c>
      <c r="B177" s="41">
        <v>359005.0</v>
      </c>
      <c r="C177" s="222">
        <v>46030.0</v>
      </c>
      <c r="D177" s="225">
        <v>0.375</v>
      </c>
      <c r="E177" s="225">
        <v>0.7083333333333334</v>
      </c>
      <c r="F177" s="41" t="s">
        <v>179</v>
      </c>
      <c r="G177" s="41" t="s">
        <v>182</v>
      </c>
      <c r="H177" s="41" t="s">
        <v>198</v>
      </c>
      <c r="J177" s="41" t="s">
        <v>199</v>
      </c>
      <c r="K177" s="217">
        <v>1.7678808E12</v>
      </c>
      <c r="L177" s="217">
        <v>1.7679096E12</v>
      </c>
    </row>
    <row r="178">
      <c r="A178" s="41" t="s">
        <v>347</v>
      </c>
      <c r="B178" s="41">
        <v>990146.0</v>
      </c>
      <c r="C178" s="222">
        <v>46029.0</v>
      </c>
      <c r="D178" s="225">
        <v>0.20833333333333334</v>
      </c>
      <c r="E178" s="225">
        <v>0.5208333333333334</v>
      </c>
      <c r="F178" s="41" t="s">
        <v>179</v>
      </c>
      <c r="G178" s="41" t="s">
        <v>176</v>
      </c>
      <c r="H178" s="41" t="s">
        <v>348</v>
      </c>
      <c r="K178" s="217">
        <v>1.76778E12</v>
      </c>
      <c r="L178" s="217">
        <v>1.767807E12</v>
      </c>
    </row>
    <row r="179">
      <c r="A179" s="41" t="s">
        <v>347</v>
      </c>
      <c r="B179" s="41">
        <v>990146.0</v>
      </c>
      <c r="C179" s="222">
        <v>46030.0</v>
      </c>
      <c r="D179" s="223"/>
      <c r="E179" s="223"/>
      <c r="F179" s="41" t="s">
        <v>175</v>
      </c>
      <c r="G179" s="41" t="s">
        <v>176</v>
      </c>
      <c r="H179" s="41" t="s">
        <v>177</v>
      </c>
    </row>
    <row r="180">
      <c r="A180" s="41" t="s">
        <v>349</v>
      </c>
      <c r="B180" s="41">
        <v>385492.0</v>
      </c>
      <c r="C180" s="222">
        <v>46029.0</v>
      </c>
      <c r="D180" s="225">
        <v>0.14583333333333334</v>
      </c>
      <c r="E180" s="225">
        <v>0.5208333333333334</v>
      </c>
      <c r="F180" s="41" t="s">
        <v>179</v>
      </c>
      <c r="G180" s="41" t="s">
        <v>182</v>
      </c>
      <c r="H180" s="41" t="s">
        <v>350</v>
      </c>
      <c r="K180" s="217">
        <v>1.7677746E12</v>
      </c>
      <c r="L180" s="217">
        <v>1.767807E12</v>
      </c>
    </row>
    <row r="181">
      <c r="A181" s="41" t="s">
        <v>349</v>
      </c>
      <c r="B181" s="41">
        <v>385492.0</v>
      </c>
      <c r="C181" s="222">
        <v>46030.0</v>
      </c>
      <c r="D181" s="223"/>
      <c r="E181" s="223"/>
      <c r="F181" s="41" t="s">
        <v>175</v>
      </c>
      <c r="G181" s="41" t="s">
        <v>176</v>
      </c>
      <c r="H181" s="41" t="s">
        <v>177</v>
      </c>
    </row>
    <row r="182">
      <c r="A182" s="41" t="s">
        <v>351</v>
      </c>
      <c r="B182" s="41">
        <v>992414.0</v>
      </c>
      <c r="C182" s="222">
        <v>46029.0</v>
      </c>
      <c r="D182" s="225">
        <v>0.6666666666666666</v>
      </c>
      <c r="E182" s="225">
        <v>0.041666666666666664</v>
      </c>
      <c r="F182" s="41" t="s">
        <v>181</v>
      </c>
      <c r="G182" s="41" t="s">
        <v>176</v>
      </c>
      <c r="H182" s="41" t="s">
        <v>352</v>
      </c>
      <c r="K182" s="217">
        <v>1.7678196E12</v>
      </c>
      <c r="L182" s="217">
        <v>1.767852E12</v>
      </c>
      <c r="O182" s="224"/>
    </row>
    <row r="183">
      <c r="A183" s="41" t="s">
        <v>351</v>
      </c>
      <c r="B183" s="41">
        <v>992414.0</v>
      </c>
      <c r="C183" s="222">
        <v>46030.0</v>
      </c>
      <c r="D183" s="223"/>
      <c r="E183" s="223"/>
      <c r="F183" s="41" t="s">
        <v>175</v>
      </c>
      <c r="G183" s="41" t="s">
        <v>176</v>
      </c>
      <c r="H183" s="41" t="s">
        <v>353</v>
      </c>
      <c r="J183" s="224"/>
    </row>
    <row r="184">
      <c r="A184" s="41" t="s">
        <v>354</v>
      </c>
      <c r="B184" s="41">
        <v>973130.0</v>
      </c>
      <c r="C184" s="222">
        <v>46029.0</v>
      </c>
      <c r="D184" s="225">
        <v>0.375</v>
      </c>
      <c r="E184" s="225">
        <v>0.75</v>
      </c>
      <c r="F184" s="41" t="s">
        <v>179</v>
      </c>
      <c r="G184" s="41" t="s">
        <v>176</v>
      </c>
      <c r="H184" s="41" t="s">
        <v>355</v>
      </c>
      <c r="J184" s="224"/>
      <c r="K184" s="217">
        <v>1.7677944E12</v>
      </c>
      <c r="L184" s="217">
        <v>1.7678268E12</v>
      </c>
    </row>
    <row r="185">
      <c r="A185" s="41" t="s">
        <v>354</v>
      </c>
      <c r="B185" s="41">
        <v>973130.0</v>
      </c>
      <c r="C185" s="222">
        <v>46030.0</v>
      </c>
      <c r="D185" s="225">
        <v>0.375</v>
      </c>
      <c r="E185" s="225">
        <v>0.5833333333333334</v>
      </c>
      <c r="F185" s="41" t="s">
        <v>179</v>
      </c>
      <c r="G185" s="41" t="s">
        <v>176</v>
      </c>
      <c r="H185" s="41" t="s">
        <v>356</v>
      </c>
      <c r="J185" s="41" t="s">
        <v>265</v>
      </c>
      <c r="K185" s="217">
        <v>1.7678808E12</v>
      </c>
      <c r="L185" s="217">
        <v>1.7678988E12</v>
      </c>
    </row>
    <row r="186">
      <c r="A186" s="41" t="s">
        <v>357</v>
      </c>
      <c r="B186" s="41">
        <v>956513.0</v>
      </c>
      <c r="C186" s="222">
        <v>46029.0</v>
      </c>
      <c r="D186" s="225">
        <v>0.2916666666666667</v>
      </c>
      <c r="E186" s="225">
        <v>0.625</v>
      </c>
      <c r="F186" s="41" t="s">
        <v>179</v>
      </c>
      <c r="G186" s="41" t="s">
        <v>176</v>
      </c>
      <c r="H186" s="41" t="s">
        <v>358</v>
      </c>
      <c r="J186" s="224"/>
      <c r="K186" s="217">
        <v>1.7677872E12</v>
      </c>
      <c r="L186" s="217">
        <v>1.767816E12</v>
      </c>
    </row>
    <row r="187">
      <c r="A187" s="41" t="s">
        <v>357</v>
      </c>
      <c r="B187" s="41">
        <v>956513.0</v>
      </c>
      <c r="C187" s="222">
        <v>46030.0</v>
      </c>
      <c r="D187" s="225">
        <v>0.2916666666666667</v>
      </c>
      <c r="E187" s="225">
        <v>0.625</v>
      </c>
      <c r="F187" s="41" t="s">
        <v>179</v>
      </c>
      <c r="G187" s="41" t="s">
        <v>176</v>
      </c>
      <c r="H187" s="41" t="s">
        <v>358</v>
      </c>
      <c r="J187" s="224"/>
      <c r="K187" s="217">
        <v>1.7678736E12</v>
      </c>
      <c r="L187" s="217">
        <v>1.7679024E12</v>
      </c>
    </row>
    <row r="188">
      <c r="A188" s="41" t="s">
        <v>359</v>
      </c>
      <c r="B188" s="41">
        <v>956388.0</v>
      </c>
      <c r="C188" s="222">
        <v>46029.0</v>
      </c>
      <c r="D188" s="223"/>
      <c r="E188" s="223"/>
      <c r="F188" s="41" t="s">
        <v>175</v>
      </c>
      <c r="G188" s="41" t="s">
        <v>176</v>
      </c>
      <c r="H188" s="41" t="s">
        <v>177</v>
      </c>
    </row>
    <row r="189">
      <c r="A189" s="41" t="s">
        <v>359</v>
      </c>
      <c r="B189" s="41">
        <v>956388.0</v>
      </c>
      <c r="C189" s="222">
        <v>46030.0</v>
      </c>
      <c r="D189" s="225">
        <v>0.5</v>
      </c>
      <c r="E189" s="225">
        <v>0.9166666666666666</v>
      </c>
      <c r="F189" s="41" t="s">
        <v>179</v>
      </c>
      <c r="G189" s="41" t="s">
        <v>176</v>
      </c>
      <c r="H189" s="41" t="s">
        <v>360</v>
      </c>
      <c r="K189" s="217">
        <v>1.7678916E12</v>
      </c>
      <c r="L189" s="217">
        <v>1.7679276E12</v>
      </c>
    </row>
    <row r="190">
      <c r="A190" s="41" t="s">
        <v>361</v>
      </c>
      <c r="B190" s="41">
        <v>358026.0</v>
      </c>
      <c r="C190" s="222">
        <v>46029.0</v>
      </c>
      <c r="D190" s="225">
        <v>0.6875</v>
      </c>
      <c r="E190" s="225">
        <v>0.0625</v>
      </c>
      <c r="F190" s="41" t="s">
        <v>181</v>
      </c>
      <c r="G190" s="41" t="s">
        <v>182</v>
      </c>
      <c r="H190" s="41" t="s">
        <v>362</v>
      </c>
      <c r="J190" s="41" t="s">
        <v>187</v>
      </c>
      <c r="K190" s="217">
        <v>1.7678214E12</v>
      </c>
      <c r="L190" s="217">
        <v>1.7678538E12</v>
      </c>
    </row>
    <row r="191">
      <c r="A191" s="41" t="s">
        <v>361</v>
      </c>
      <c r="B191" s="41">
        <v>358026.0</v>
      </c>
      <c r="C191" s="222">
        <v>46030.0</v>
      </c>
      <c r="D191" s="225">
        <v>0.6875</v>
      </c>
      <c r="E191" s="225">
        <v>0.0625</v>
      </c>
      <c r="F191" s="41" t="s">
        <v>181</v>
      </c>
      <c r="G191" s="41" t="s">
        <v>182</v>
      </c>
      <c r="H191" s="41" t="s">
        <v>362</v>
      </c>
      <c r="K191" s="217">
        <v>1.7679078E12</v>
      </c>
      <c r="L191" s="217">
        <v>1.7679402E12</v>
      </c>
    </row>
    <row r="192">
      <c r="A192" s="41" t="s">
        <v>363</v>
      </c>
      <c r="B192" s="41">
        <v>332431.0</v>
      </c>
      <c r="C192" s="222">
        <v>46029.0</v>
      </c>
      <c r="D192" s="225">
        <v>0.28125</v>
      </c>
      <c r="E192" s="225">
        <v>0.65625</v>
      </c>
      <c r="F192" s="41" t="s">
        <v>179</v>
      </c>
      <c r="G192" s="41" t="s">
        <v>182</v>
      </c>
      <c r="H192" s="41" t="s">
        <v>364</v>
      </c>
      <c r="K192" s="217">
        <v>1.7677863E12</v>
      </c>
      <c r="L192" s="217">
        <v>1.7678187E12</v>
      </c>
    </row>
    <row r="193">
      <c r="A193" s="41" t="s">
        <v>363</v>
      </c>
      <c r="B193" s="41">
        <v>332431.0</v>
      </c>
      <c r="C193" s="222">
        <v>46030.0</v>
      </c>
      <c r="D193" s="225">
        <v>0.28125</v>
      </c>
      <c r="E193" s="225">
        <v>0.65625</v>
      </c>
      <c r="F193" s="41" t="s">
        <v>179</v>
      </c>
      <c r="G193" s="41" t="s">
        <v>182</v>
      </c>
      <c r="H193" s="41" t="s">
        <v>365</v>
      </c>
      <c r="J193" s="224"/>
      <c r="K193" s="217">
        <v>1.7678727E12</v>
      </c>
      <c r="L193" s="217">
        <v>1.7679051E12</v>
      </c>
    </row>
    <row r="194">
      <c r="A194" s="41" t="s">
        <v>366</v>
      </c>
      <c r="B194" s="41">
        <v>325802.0</v>
      </c>
      <c r="C194" s="222">
        <v>46029.0</v>
      </c>
      <c r="D194" s="225">
        <v>0.28125</v>
      </c>
      <c r="E194" s="225">
        <v>0.65625</v>
      </c>
      <c r="F194" s="41" t="s">
        <v>179</v>
      </c>
      <c r="G194" s="41" t="s">
        <v>182</v>
      </c>
      <c r="H194" s="41" t="s">
        <v>367</v>
      </c>
      <c r="J194" s="224"/>
      <c r="K194" s="217">
        <v>1.7677863E12</v>
      </c>
      <c r="L194" s="217">
        <v>1.7678187E12</v>
      </c>
    </row>
    <row r="195">
      <c r="A195" s="41" t="s">
        <v>366</v>
      </c>
      <c r="B195" s="41">
        <v>325802.0</v>
      </c>
      <c r="C195" s="222">
        <v>46030.0</v>
      </c>
      <c r="D195" s="223"/>
      <c r="E195" s="223"/>
      <c r="F195" s="41" t="s">
        <v>175</v>
      </c>
      <c r="G195" s="41" t="s">
        <v>176</v>
      </c>
      <c r="H195" s="41" t="s">
        <v>177</v>
      </c>
    </row>
    <row r="196">
      <c r="A196" s="41" t="s">
        <v>368</v>
      </c>
      <c r="B196" s="41">
        <v>374344.0</v>
      </c>
      <c r="C196" s="222">
        <v>46029.0</v>
      </c>
      <c r="D196" s="225">
        <v>0.375</v>
      </c>
      <c r="E196" s="225">
        <v>0.7083333333333334</v>
      </c>
      <c r="F196" s="41" t="s">
        <v>179</v>
      </c>
      <c r="G196" s="41" t="s">
        <v>182</v>
      </c>
      <c r="H196" s="41" t="s">
        <v>369</v>
      </c>
      <c r="J196" s="41" t="s">
        <v>199</v>
      </c>
      <c r="K196" s="217">
        <v>1.7677944E12</v>
      </c>
      <c r="L196" s="217">
        <v>1.7678232E12</v>
      </c>
    </row>
    <row r="197">
      <c r="A197" s="41" t="s">
        <v>368</v>
      </c>
      <c r="B197" s="41">
        <v>374344.0</v>
      </c>
      <c r="C197" s="222">
        <v>46030.0</v>
      </c>
      <c r="D197" s="225">
        <v>0.375</v>
      </c>
      <c r="E197" s="225">
        <v>0.7083333333333334</v>
      </c>
      <c r="F197" s="41" t="s">
        <v>179</v>
      </c>
      <c r="G197" s="41" t="s">
        <v>182</v>
      </c>
      <c r="H197" s="41" t="s">
        <v>370</v>
      </c>
      <c r="J197" s="41" t="s">
        <v>199</v>
      </c>
      <c r="K197" s="217">
        <v>1.7678808E12</v>
      </c>
      <c r="L197" s="217">
        <v>1.7679096E12</v>
      </c>
    </row>
    <row r="198">
      <c r="A198" s="41" t="s">
        <v>371</v>
      </c>
      <c r="B198" s="41">
        <v>769716.0</v>
      </c>
      <c r="C198" s="222">
        <v>46029.0</v>
      </c>
      <c r="D198" s="223"/>
      <c r="E198" s="223"/>
      <c r="F198" s="41" t="s">
        <v>175</v>
      </c>
      <c r="G198" s="41" t="s">
        <v>176</v>
      </c>
      <c r="H198" s="41" t="s">
        <v>177</v>
      </c>
      <c r="J198" s="224"/>
    </row>
    <row r="199">
      <c r="A199" s="41" t="s">
        <v>371</v>
      </c>
      <c r="B199" s="41">
        <v>769716.0</v>
      </c>
      <c r="C199" s="222">
        <v>46030.0</v>
      </c>
      <c r="D199" s="225">
        <v>0.5833333333333334</v>
      </c>
      <c r="E199" s="225">
        <v>0.9583333333333334</v>
      </c>
      <c r="F199" s="41" t="s">
        <v>181</v>
      </c>
      <c r="G199" s="41" t="s">
        <v>176</v>
      </c>
      <c r="H199" s="41" t="s">
        <v>372</v>
      </c>
      <c r="J199" s="224"/>
      <c r="K199" s="217">
        <v>1.7678988E12</v>
      </c>
      <c r="L199" s="217">
        <v>1.7679312E12</v>
      </c>
    </row>
    <row r="200">
      <c r="A200" s="41" t="s">
        <v>373</v>
      </c>
      <c r="B200" s="41">
        <v>992431.0</v>
      </c>
      <c r="C200" s="222">
        <v>46029.0</v>
      </c>
      <c r="D200" s="223"/>
      <c r="E200" s="223"/>
      <c r="F200" s="41" t="s">
        <v>175</v>
      </c>
      <c r="G200" s="41" t="s">
        <v>176</v>
      </c>
      <c r="H200" s="41" t="s">
        <v>177</v>
      </c>
      <c r="J200" s="224"/>
    </row>
    <row r="201">
      <c r="A201" s="41" t="s">
        <v>373</v>
      </c>
      <c r="B201" s="41">
        <v>992431.0</v>
      </c>
      <c r="C201" s="222">
        <v>46030.0</v>
      </c>
      <c r="D201" s="223"/>
      <c r="E201" s="223"/>
      <c r="F201" s="41" t="s">
        <v>175</v>
      </c>
      <c r="G201" s="41" t="s">
        <v>176</v>
      </c>
      <c r="H201" s="41" t="s">
        <v>177</v>
      </c>
      <c r="J201" s="224"/>
    </row>
    <row r="202">
      <c r="A202" s="41" t="s">
        <v>374</v>
      </c>
      <c r="B202" s="41">
        <v>990270.0</v>
      </c>
      <c r="C202" s="222">
        <v>46029.0</v>
      </c>
      <c r="D202" s="223"/>
      <c r="E202" s="223"/>
      <c r="F202" s="41" t="s">
        <v>175</v>
      </c>
      <c r="G202" s="41" t="s">
        <v>176</v>
      </c>
      <c r="H202" s="41" t="s">
        <v>177</v>
      </c>
      <c r="J202" s="224"/>
    </row>
    <row r="203">
      <c r="A203" s="41" t="s">
        <v>374</v>
      </c>
      <c r="B203" s="41">
        <v>990270.0</v>
      </c>
      <c r="C203" s="222">
        <v>46030.0</v>
      </c>
      <c r="D203" s="223"/>
      <c r="E203" s="223"/>
      <c r="F203" s="41" t="s">
        <v>175</v>
      </c>
      <c r="G203" s="41" t="s">
        <v>176</v>
      </c>
      <c r="H203" s="41" t="s">
        <v>177</v>
      </c>
      <c r="J203" s="224"/>
    </row>
    <row r="204">
      <c r="A204" s="41" t="s">
        <v>375</v>
      </c>
      <c r="B204" s="41">
        <v>332434.0</v>
      </c>
      <c r="C204" s="222">
        <v>46029.0</v>
      </c>
      <c r="D204" s="223"/>
      <c r="E204" s="223"/>
      <c r="F204" s="41" t="s">
        <v>175</v>
      </c>
      <c r="G204" s="41" t="s">
        <v>176</v>
      </c>
      <c r="H204" s="41" t="s">
        <v>177</v>
      </c>
      <c r="J204" s="224"/>
    </row>
    <row r="205">
      <c r="A205" s="41" t="s">
        <v>375</v>
      </c>
      <c r="B205" s="41">
        <v>332434.0</v>
      </c>
      <c r="C205" s="222">
        <v>46030.0</v>
      </c>
      <c r="D205" s="225">
        <v>0.17708333333333334</v>
      </c>
      <c r="E205" s="225">
        <v>0.5520833333333334</v>
      </c>
      <c r="F205" s="41" t="s">
        <v>179</v>
      </c>
      <c r="G205" s="41" t="s">
        <v>182</v>
      </c>
      <c r="H205" s="41" t="s">
        <v>376</v>
      </c>
      <c r="J205" s="224"/>
      <c r="K205" s="217">
        <v>1.7678637E12</v>
      </c>
      <c r="L205" s="217">
        <v>1.7678961E12</v>
      </c>
    </row>
    <row r="206">
      <c r="A206" s="41" t="s">
        <v>377</v>
      </c>
      <c r="B206" s="41">
        <v>955765.0</v>
      </c>
      <c r="C206" s="222">
        <v>46029.0</v>
      </c>
      <c r="D206" s="223"/>
      <c r="E206" s="223"/>
      <c r="F206" s="41" t="s">
        <v>175</v>
      </c>
      <c r="G206" s="41" t="s">
        <v>176</v>
      </c>
      <c r="H206" s="41" t="s">
        <v>177</v>
      </c>
      <c r="J206" s="224"/>
    </row>
    <row r="207">
      <c r="A207" s="41" t="s">
        <v>377</v>
      </c>
      <c r="B207" s="41">
        <v>955765.0</v>
      </c>
      <c r="C207" s="222">
        <v>46030.0</v>
      </c>
      <c r="D207" s="225">
        <v>0.2916666666666667</v>
      </c>
      <c r="E207" s="225">
        <v>0.7083333333333334</v>
      </c>
      <c r="F207" s="41" t="s">
        <v>179</v>
      </c>
      <c r="G207" s="41" t="s">
        <v>176</v>
      </c>
      <c r="H207" s="41" t="s">
        <v>177</v>
      </c>
      <c r="I207" s="224"/>
      <c r="J207" s="224"/>
      <c r="K207" s="217">
        <v>1.7678736E12</v>
      </c>
      <c r="L207" s="217">
        <v>1.7679096E12</v>
      </c>
    </row>
    <row r="208">
      <c r="A208" s="41" t="s">
        <v>153</v>
      </c>
      <c r="B208" s="41">
        <v>973143.0</v>
      </c>
      <c r="C208" s="222">
        <v>46029.0</v>
      </c>
      <c r="D208" s="225">
        <v>0.7916666666666666</v>
      </c>
      <c r="E208" s="225">
        <v>0.125</v>
      </c>
      <c r="F208" s="41" t="s">
        <v>181</v>
      </c>
      <c r="G208" s="41" t="s">
        <v>176</v>
      </c>
      <c r="H208" s="41" t="s">
        <v>378</v>
      </c>
      <c r="I208" s="224"/>
      <c r="J208" s="224"/>
      <c r="K208" s="217">
        <v>1.7678304E12</v>
      </c>
      <c r="L208" s="217">
        <v>1.7678592E12</v>
      </c>
    </row>
    <row r="209">
      <c r="A209" s="41" t="s">
        <v>153</v>
      </c>
      <c r="B209" s="41">
        <v>973143.0</v>
      </c>
      <c r="C209" s="222">
        <v>46030.0</v>
      </c>
      <c r="D209" s="223"/>
      <c r="E209" s="223"/>
      <c r="F209" s="41" t="s">
        <v>175</v>
      </c>
      <c r="G209" s="41" t="s">
        <v>176</v>
      </c>
      <c r="H209" s="41" t="s">
        <v>177</v>
      </c>
    </row>
    <row r="210">
      <c r="A210" s="41" t="s">
        <v>379</v>
      </c>
      <c r="B210" s="41">
        <v>773651.0</v>
      </c>
      <c r="C210" s="222">
        <v>46029.0</v>
      </c>
      <c r="D210" s="225">
        <v>0.8125</v>
      </c>
      <c r="E210" s="225">
        <v>0.25</v>
      </c>
      <c r="F210" s="41" t="s">
        <v>181</v>
      </c>
      <c r="G210" s="41" t="s">
        <v>176</v>
      </c>
      <c r="H210" s="41" t="s">
        <v>380</v>
      </c>
      <c r="J210" s="224"/>
      <c r="K210" s="217">
        <v>1.7678322E12</v>
      </c>
      <c r="L210" s="217">
        <v>1.76787E12</v>
      </c>
    </row>
    <row r="211">
      <c r="A211" s="41" t="s">
        <v>379</v>
      </c>
      <c r="B211" s="41">
        <v>773651.0</v>
      </c>
      <c r="C211" s="222">
        <v>46030.0</v>
      </c>
      <c r="D211" s="225">
        <v>0.8125</v>
      </c>
      <c r="E211" s="225">
        <v>0.25</v>
      </c>
      <c r="F211" s="41" t="s">
        <v>181</v>
      </c>
      <c r="G211" s="41" t="s">
        <v>176</v>
      </c>
      <c r="H211" s="41" t="s">
        <v>381</v>
      </c>
      <c r="J211" s="224"/>
      <c r="K211" s="217">
        <v>1.7679186E12</v>
      </c>
      <c r="L211" s="217">
        <v>1.7679564E12</v>
      </c>
    </row>
    <row r="212">
      <c r="A212" s="41" t="s">
        <v>382</v>
      </c>
      <c r="B212" s="41">
        <v>773727.0</v>
      </c>
      <c r="C212" s="222">
        <v>46029.0</v>
      </c>
      <c r="D212" s="225">
        <v>0.9583333333333334</v>
      </c>
      <c r="E212" s="225">
        <v>0.3958333333333333</v>
      </c>
      <c r="F212" s="41" t="s">
        <v>181</v>
      </c>
      <c r="G212" s="41" t="s">
        <v>176</v>
      </c>
      <c r="H212" s="41" t="s">
        <v>383</v>
      </c>
      <c r="J212" s="224"/>
      <c r="K212" s="217">
        <v>1.7678448E12</v>
      </c>
      <c r="L212" s="217">
        <v>1.7678826E12</v>
      </c>
    </row>
    <row r="213">
      <c r="A213" s="41" t="s">
        <v>382</v>
      </c>
      <c r="B213" s="41">
        <v>773727.0</v>
      </c>
      <c r="C213" s="222">
        <v>46030.0</v>
      </c>
      <c r="D213" s="225">
        <v>0.9583333333333334</v>
      </c>
      <c r="E213" s="225">
        <v>0.3958333333333333</v>
      </c>
      <c r="F213" s="41" t="s">
        <v>181</v>
      </c>
      <c r="G213" s="41" t="s">
        <v>176</v>
      </c>
      <c r="H213" s="41" t="s">
        <v>384</v>
      </c>
      <c r="J213" s="224"/>
      <c r="K213" s="217">
        <v>1.7679312E12</v>
      </c>
      <c r="L213" s="217">
        <v>1.767969E12</v>
      </c>
    </row>
    <row r="214">
      <c r="A214" s="41" t="s">
        <v>385</v>
      </c>
      <c r="B214" s="41">
        <v>955719.0</v>
      </c>
      <c r="C214" s="222">
        <v>46029.0</v>
      </c>
      <c r="D214" s="223"/>
      <c r="E214" s="223"/>
      <c r="F214" s="41" t="s">
        <v>175</v>
      </c>
      <c r="G214" s="41" t="s">
        <v>176</v>
      </c>
      <c r="H214" s="41" t="s">
        <v>177</v>
      </c>
      <c r="J214" s="224"/>
    </row>
    <row r="215">
      <c r="A215" s="41" t="s">
        <v>385</v>
      </c>
      <c r="B215" s="41">
        <v>955719.0</v>
      </c>
      <c r="C215" s="222">
        <v>46030.0</v>
      </c>
      <c r="D215" s="225">
        <v>0.4166666666666667</v>
      </c>
      <c r="E215" s="225">
        <v>0.7916666666666666</v>
      </c>
      <c r="F215" s="41" t="s">
        <v>179</v>
      </c>
      <c r="G215" s="41" t="s">
        <v>176</v>
      </c>
      <c r="H215" s="41" t="s">
        <v>386</v>
      </c>
      <c r="J215" s="224"/>
      <c r="K215" s="217">
        <v>1.7678844E12</v>
      </c>
      <c r="L215" s="217">
        <v>1.7679168E12</v>
      </c>
    </row>
    <row r="216">
      <c r="A216" s="41" t="s">
        <v>387</v>
      </c>
      <c r="B216" s="41">
        <v>988378.0</v>
      </c>
      <c r="C216" s="222">
        <v>46029.0</v>
      </c>
      <c r="D216" s="223"/>
      <c r="E216" s="223"/>
      <c r="F216" s="41" t="s">
        <v>175</v>
      </c>
      <c r="G216" s="41" t="s">
        <v>176</v>
      </c>
      <c r="H216" s="41" t="s">
        <v>177</v>
      </c>
    </row>
    <row r="217">
      <c r="A217" s="41" t="s">
        <v>387</v>
      </c>
      <c r="B217" s="41">
        <v>988378.0</v>
      </c>
      <c r="C217" s="222">
        <v>46030.0</v>
      </c>
      <c r="D217" s="225">
        <v>0.3333333333333333</v>
      </c>
      <c r="E217" s="225">
        <v>0.7708333333333334</v>
      </c>
      <c r="F217" s="41" t="s">
        <v>179</v>
      </c>
      <c r="G217" s="41" t="s">
        <v>176</v>
      </c>
      <c r="H217" s="41" t="s">
        <v>388</v>
      </c>
      <c r="I217" s="224"/>
      <c r="K217" s="217">
        <v>1.7678772E12</v>
      </c>
      <c r="L217" s="217">
        <v>1.767915E12</v>
      </c>
    </row>
    <row r="218">
      <c r="A218" s="41" t="s">
        <v>389</v>
      </c>
      <c r="B218" s="41">
        <v>955843.0</v>
      </c>
      <c r="C218" s="222">
        <v>46029.0</v>
      </c>
      <c r="D218" s="223"/>
      <c r="E218" s="223"/>
      <c r="F218" s="41" t="s">
        <v>175</v>
      </c>
      <c r="G218" s="41" t="s">
        <v>176</v>
      </c>
      <c r="H218" s="41" t="s">
        <v>177</v>
      </c>
    </row>
    <row r="219">
      <c r="A219" s="41" t="s">
        <v>389</v>
      </c>
      <c r="B219" s="41">
        <v>955843.0</v>
      </c>
      <c r="C219" s="222">
        <v>46030.0</v>
      </c>
      <c r="D219" s="225">
        <v>0.3333333333333333</v>
      </c>
      <c r="E219" s="225">
        <v>0.75</v>
      </c>
      <c r="F219" s="41" t="s">
        <v>179</v>
      </c>
      <c r="G219" s="41" t="s">
        <v>176</v>
      </c>
      <c r="H219" s="41" t="s">
        <v>390</v>
      </c>
      <c r="J219" s="224"/>
      <c r="K219" s="217">
        <v>1.7678772E12</v>
      </c>
      <c r="L219" s="217">
        <v>1.7679132E12</v>
      </c>
    </row>
    <row r="220">
      <c r="A220" s="41" t="s">
        <v>391</v>
      </c>
      <c r="B220" s="41">
        <v>998180.0</v>
      </c>
      <c r="C220" s="222">
        <v>46029.0</v>
      </c>
      <c r="D220" s="223"/>
      <c r="E220" s="223"/>
      <c r="F220" s="41" t="s">
        <v>175</v>
      </c>
      <c r="G220" s="41" t="s">
        <v>176</v>
      </c>
      <c r="H220" s="41" t="s">
        <v>177</v>
      </c>
      <c r="J220" s="224"/>
    </row>
    <row r="221">
      <c r="A221" s="41" t="s">
        <v>391</v>
      </c>
      <c r="B221" s="41">
        <v>998180.0</v>
      </c>
      <c r="C221" s="222">
        <v>46030.0</v>
      </c>
      <c r="D221" s="225">
        <v>0.75</v>
      </c>
      <c r="E221" s="225">
        <v>0.16666666666666666</v>
      </c>
      <c r="F221" s="41" t="s">
        <v>181</v>
      </c>
      <c r="G221" s="41" t="s">
        <v>176</v>
      </c>
      <c r="H221" s="41" t="s">
        <v>392</v>
      </c>
      <c r="J221" s="224"/>
      <c r="K221" s="217">
        <v>1.7679132E12</v>
      </c>
      <c r="L221" s="217">
        <v>1.7679492E12</v>
      </c>
    </row>
    <row r="222">
      <c r="A222" s="41" t="s">
        <v>393</v>
      </c>
      <c r="B222" s="41">
        <v>955932.0</v>
      </c>
      <c r="C222" s="222">
        <v>46029.0</v>
      </c>
      <c r="D222" s="223"/>
      <c r="E222" s="223"/>
      <c r="F222" s="41" t="s">
        <v>175</v>
      </c>
      <c r="G222" s="41" t="s">
        <v>176</v>
      </c>
      <c r="H222" s="41" t="s">
        <v>177</v>
      </c>
      <c r="J222" s="224"/>
    </row>
    <row r="223">
      <c r="A223" s="41" t="s">
        <v>393</v>
      </c>
      <c r="B223" s="41">
        <v>955932.0</v>
      </c>
      <c r="C223" s="222">
        <v>46030.0</v>
      </c>
      <c r="D223" s="225">
        <v>0.2916666666666667</v>
      </c>
      <c r="E223" s="225">
        <v>0.7083333333333334</v>
      </c>
      <c r="F223" s="41" t="s">
        <v>179</v>
      </c>
      <c r="G223" s="41" t="s">
        <v>176</v>
      </c>
      <c r="H223" s="41" t="s">
        <v>394</v>
      </c>
      <c r="J223" s="224"/>
      <c r="K223" s="217">
        <v>1.7678736E12</v>
      </c>
      <c r="L223" s="217">
        <v>1.7679096E12</v>
      </c>
    </row>
    <row r="224">
      <c r="A224" s="41" t="s">
        <v>395</v>
      </c>
      <c r="B224" s="41">
        <v>322096.0</v>
      </c>
      <c r="C224" s="222">
        <v>46029.0</v>
      </c>
      <c r="D224" s="225">
        <v>0.375</v>
      </c>
      <c r="E224" s="225">
        <v>0.7083333333333334</v>
      </c>
      <c r="F224" s="41" t="s">
        <v>179</v>
      </c>
      <c r="G224" s="41" t="s">
        <v>182</v>
      </c>
      <c r="H224" s="41" t="s">
        <v>198</v>
      </c>
      <c r="J224" s="41" t="s">
        <v>199</v>
      </c>
      <c r="K224" s="217">
        <v>1.7677944E12</v>
      </c>
      <c r="L224" s="217">
        <v>1.7678232E12</v>
      </c>
    </row>
    <row r="225">
      <c r="A225" s="41" t="s">
        <v>395</v>
      </c>
      <c r="B225" s="41">
        <v>322096.0</v>
      </c>
      <c r="C225" s="222">
        <v>46030.0</v>
      </c>
      <c r="D225" s="225">
        <v>0.375</v>
      </c>
      <c r="E225" s="225">
        <v>0.7083333333333334</v>
      </c>
      <c r="F225" s="41" t="s">
        <v>179</v>
      </c>
      <c r="G225" s="41" t="s">
        <v>182</v>
      </c>
      <c r="H225" s="41" t="s">
        <v>198</v>
      </c>
      <c r="J225" s="41" t="s">
        <v>199</v>
      </c>
      <c r="K225" s="217">
        <v>1.7678808E12</v>
      </c>
      <c r="L225" s="217">
        <v>1.7679096E12</v>
      </c>
    </row>
    <row r="226">
      <c r="A226" s="41" t="s">
        <v>396</v>
      </c>
      <c r="B226" s="41">
        <v>325801.0</v>
      </c>
      <c r="C226" s="222">
        <v>46029.0</v>
      </c>
      <c r="D226" s="225">
        <v>0.53125</v>
      </c>
      <c r="E226" s="225">
        <v>0.90625</v>
      </c>
      <c r="F226" s="41" t="s">
        <v>179</v>
      </c>
      <c r="G226" s="41" t="s">
        <v>182</v>
      </c>
      <c r="H226" s="41" t="s">
        <v>397</v>
      </c>
      <c r="J226" s="224"/>
      <c r="K226" s="217">
        <v>1.7678079E12</v>
      </c>
      <c r="L226" s="217">
        <v>1.7678403E12</v>
      </c>
    </row>
    <row r="227">
      <c r="A227" s="41" t="s">
        <v>396</v>
      </c>
      <c r="B227" s="41">
        <v>325801.0</v>
      </c>
      <c r="C227" s="222">
        <v>46030.0</v>
      </c>
      <c r="D227" s="225">
        <v>0.53125</v>
      </c>
      <c r="E227" s="225">
        <v>0.90625</v>
      </c>
      <c r="F227" s="41" t="s">
        <v>179</v>
      </c>
      <c r="G227" s="41" t="s">
        <v>182</v>
      </c>
      <c r="H227" s="41" t="s">
        <v>397</v>
      </c>
      <c r="K227" s="217">
        <v>1.7678943E12</v>
      </c>
      <c r="L227" s="217">
        <v>1.7679267E12</v>
      </c>
    </row>
    <row r="228">
      <c r="A228" s="41" t="s">
        <v>398</v>
      </c>
      <c r="B228" s="41">
        <v>385496.0</v>
      </c>
      <c r="C228" s="222">
        <v>46029.0</v>
      </c>
      <c r="D228" s="225">
        <v>0.20833333333333334</v>
      </c>
      <c r="E228" s="225">
        <v>0.5833333333333334</v>
      </c>
      <c r="F228" s="41" t="s">
        <v>179</v>
      </c>
      <c r="G228" s="41" t="s">
        <v>182</v>
      </c>
      <c r="H228" s="41" t="s">
        <v>399</v>
      </c>
      <c r="K228" s="217">
        <v>1.76778E12</v>
      </c>
      <c r="L228" s="217">
        <v>1.7678124E12</v>
      </c>
    </row>
    <row r="229">
      <c r="A229" s="41" t="s">
        <v>398</v>
      </c>
      <c r="B229" s="41">
        <v>385496.0</v>
      </c>
      <c r="C229" s="222">
        <v>46030.0</v>
      </c>
      <c r="D229" s="225">
        <v>0.20833333333333334</v>
      </c>
      <c r="E229" s="225">
        <v>0.5833333333333334</v>
      </c>
      <c r="F229" s="41" t="s">
        <v>179</v>
      </c>
      <c r="G229" s="41" t="s">
        <v>182</v>
      </c>
      <c r="H229" s="41" t="s">
        <v>400</v>
      </c>
      <c r="J229" s="224"/>
      <c r="K229" s="217">
        <v>1.7678664E12</v>
      </c>
      <c r="L229" s="217">
        <v>1.7678988E12</v>
      </c>
    </row>
    <row r="230">
      <c r="A230" s="41" t="s">
        <v>401</v>
      </c>
      <c r="B230" s="41">
        <v>956363.0</v>
      </c>
      <c r="C230" s="222">
        <v>46029.0</v>
      </c>
      <c r="D230" s="223"/>
      <c r="E230" s="223"/>
      <c r="F230" s="41" t="s">
        <v>175</v>
      </c>
      <c r="G230" s="41" t="s">
        <v>176</v>
      </c>
      <c r="H230" s="41" t="s">
        <v>177</v>
      </c>
      <c r="J230" s="224"/>
    </row>
    <row r="231">
      <c r="A231" s="41" t="s">
        <v>401</v>
      </c>
      <c r="B231" s="41">
        <v>956363.0</v>
      </c>
      <c r="C231" s="222">
        <v>46030.0</v>
      </c>
      <c r="D231" s="223"/>
      <c r="E231" s="223"/>
      <c r="F231" s="41" t="s">
        <v>175</v>
      </c>
      <c r="G231" s="41" t="s">
        <v>176</v>
      </c>
      <c r="H231" s="41" t="s">
        <v>177</v>
      </c>
    </row>
    <row r="232">
      <c r="A232" s="41" t="s">
        <v>402</v>
      </c>
      <c r="B232" s="41">
        <v>385500.0</v>
      </c>
      <c r="C232" s="222">
        <v>46029.0</v>
      </c>
      <c r="D232" s="225">
        <v>0.7083333333333334</v>
      </c>
      <c r="E232" s="225">
        <v>0.08333333333333333</v>
      </c>
      <c r="F232" s="41" t="s">
        <v>181</v>
      </c>
      <c r="G232" s="41" t="s">
        <v>182</v>
      </c>
      <c r="H232" s="41" t="s">
        <v>403</v>
      </c>
      <c r="K232" s="217">
        <v>1.7678232E12</v>
      </c>
      <c r="L232" s="217">
        <v>1.7678556E12</v>
      </c>
    </row>
    <row r="233">
      <c r="A233" s="41" t="s">
        <v>402</v>
      </c>
      <c r="B233" s="41">
        <v>385500.0</v>
      </c>
      <c r="C233" s="222">
        <v>46030.0</v>
      </c>
      <c r="D233" s="225">
        <v>0.7083333333333334</v>
      </c>
      <c r="E233" s="225">
        <v>0.08333333333333333</v>
      </c>
      <c r="F233" s="41" t="s">
        <v>181</v>
      </c>
      <c r="G233" s="41" t="s">
        <v>182</v>
      </c>
      <c r="H233" s="41" t="s">
        <v>403</v>
      </c>
      <c r="K233" s="217">
        <v>1.7679096E12</v>
      </c>
      <c r="L233" s="217">
        <v>1.767942E12</v>
      </c>
    </row>
    <row r="234">
      <c r="A234" s="41" t="s">
        <v>162</v>
      </c>
      <c r="B234" s="41">
        <v>385490.0</v>
      </c>
      <c r="C234" s="222">
        <v>46029.0</v>
      </c>
      <c r="D234" s="225">
        <v>0.9166666666666666</v>
      </c>
      <c r="E234" s="225">
        <v>0.2916666666666667</v>
      </c>
      <c r="F234" s="41" t="s">
        <v>181</v>
      </c>
      <c r="G234" s="41" t="s">
        <v>182</v>
      </c>
      <c r="H234" s="41" t="s">
        <v>404</v>
      </c>
      <c r="K234" s="217">
        <v>1.7678412E12</v>
      </c>
      <c r="L234" s="217">
        <v>1.7678736E12</v>
      </c>
    </row>
    <row r="235">
      <c r="A235" s="41" t="s">
        <v>162</v>
      </c>
      <c r="B235" s="41">
        <v>385490.0</v>
      </c>
      <c r="C235" s="222">
        <v>46030.0</v>
      </c>
      <c r="D235" s="225">
        <v>0.9166666666666666</v>
      </c>
      <c r="E235" s="225">
        <v>0.2916666666666667</v>
      </c>
      <c r="F235" s="41" t="s">
        <v>181</v>
      </c>
      <c r="G235" s="41" t="s">
        <v>182</v>
      </c>
      <c r="H235" s="41" t="s">
        <v>405</v>
      </c>
      <c r="J235" s="224"/>
      <c r="K235" s="217">
        <v>1.7679276E12</v>
      </c>
      <c r="L235" s="217">
        <v>1.76796E12</v>
      </c>
    </row>
    <row r="236">
      <c r="A236" s="41" t="s">
        <v>406</v>
      </c>
      <c r="B236" s="41">
        <v>956501.0</v>
      </c>
      <c r="C236" s="222">
        <v>46029.0</v>
      </c>
      <c r="D236" s="225">
        <v>0.7083333333333334</v>
      </c>
      <c r="E236" s="225">
        <v>0.8958333333333334</v>
      </c>
      <c r="F236" s="41" t="s">
        <v>181</v>
      </c>
      <c r="G236" s="41" t="s">
        <v>176</v>
      </c>
      <c r="H236" s="41" t="s">
        <v>345</v>
      </c>
      <c r="J236" s="224"/>
      <c r="K236" s="217">
        <v>1.7678232E12</v>
      </c>
      <c r="L236" s="217">
        <v>1.7678394E12</v>
      </c>
    </row>
    <row r="237">
      <c r="A237" s="41" t="s">
        <v>406</v>
      </c>
      <c r="B237" s="41">
        <v>956501.0</v>
      </c>
      <c r="C237" s="222">
        <v>46030.0</v>
      </c>
      <c r="D237" s="223"/>
      <c r="E237" s="223"/>
      <c r="F237" s="41" t="s">
        <v>175</v>
      </c>
      <c r="G237" s="41" t="s">
        <v>176</v>
      </c>
      <c r="H237" s="41" t="s">
        <v>177</v>
      </c>
      <c r="J237" s="224"/>
    </row>
    <row r="238">
      <c r="A238" s="41" t="s">
        <v>407</v>
      </c>
      <c r="B238" s="41">
        <v>956520.0</v>
      </c>
      <c r="C238" s="222">
        <v>46029.0</v>
      </c>
      <c r="D238" s="225">
        <v>0.8125</v>
      </c>
      <c r="E238" s="225">
        <v>0.8125</v>
      </c>
      <c r="F238" s="41" t="s">
        <v>181</v>
      </c>
      <c r="G238" s="41" t="s">
        <v>176</v>
      </c>
      <c r="H238" s="41" t="s">
        <v>177</v>
      </c>
      <c r="J238" s="41" t="s">
        <v>114</v>
      </c>
      <c r="K238" s="217">
        <v>1.7678322E12</v>
      </c>
      <c r="L238" s="217">
        <v>1.7678322E12</v>
      </c>
    </row>
    <row r="239">
      <c r="A239" s="41" t="s">
        <v>407</v>
      </c>
      <c r="B239" s="41">
        <v>956520.0</v>
      </c>
      <c r="C239" s="222">
        <v>46030.0</v>
      </c>
      <c r="D239" s="223"/>
      <c r="E239" s="223"/>
      <c r="F239" s="41" t="s">
        <v>175</v>
      </c>
      <c r="G239" s="41" t="s">
        <v>176</v>
      </c>
      <c r="H239" s="41" t="s">
        <v>177</v>
      </c>
      <c r="J239" s="224"/>
    </row>
    <row r="240">
      <c r="A240" s="41" t="s">
        <v>408</v>
      </c>
      <c r="B240" s="41">
        <v>769717.0</v>
      </c>
      <c r="C240" s="222">
        <v>46029.0</v>
      </c>
      <c r="D240" s="223"/>
      <c r="E240" s="223"/>
      <c r="F240" s="41" t="s">
        <v>175</v>
      </c>
      <c r="G240" s="41" t="s">
        <v>176</v>
      </c>
      <c r="H240" s="41" t="s">
        <v>177</v>
      </c>
      <c r="J240" s="224"/>
    </row>
    <row r="241">
      <c r="A241" s="41" t="s">
        <v>408</v>
      </c>
      <c r="B241" s="41">
        <v>769717.0</v>
      </c>
      <c r="C241" s="222">
        <v>46030.0</v>
      </c>
      <c r="D241" s="225">
        <v>0.625</v>
      </c>
      <c r="E241" s="225">
        <v>0.0</v>
      </c>
      <c r="F241" s="41" t="s">
        <v>181</v>
      </c>
      <c r="G241" s="41" t="s">
        <v>176</v>
      </c>
      <c r="H241" s="41" t="s">
        <v>409</v>
      </c>
      <c r="K241" s="217">
        <v>1.7679024E12</v>
      </c>
      <c r="L241" s="217">
        <v>1.7679348E12</v>
      </c>
    </row>
    <row r="242">
      <c r="A242" s="41" t="s">
        <v>410</v>
      </c>
      <c r="B242" s="41">
        <v>955727.0</v>
      </c>
      <c r="C242" s="222">
        <v>46029.0</v>
      </c>
      <c r="D242" s="225">
        <v>0.3125</v>
      </c>
      <c r="E242" s="225">
        <v>0.7291666666666666</v>
      </c>
      <c r="F242" s="41" t="s">
        <v>179</v>
      </c>
      <c r="G242" s="41" t="s">
        <v>176</v>
      </c>
      <c r="H242" s="41" t="s">
        <v>411</v>
      </c>
      <c r="K242" s="217">
        <v>1.767789E12</v>
      </c>
      <c r="L242" s="217">
        <v>1.767825E12</v>
      </c>
    </row>
    <row r="243">
      <c r="A243" s="41" t="s">
        <v>410</v>
      </c>
      <c r="B243" s="41">
        <v>955727.0</v>
      </c>
      <c r="C243" s="222">
        <v>46030.0</v>
      </c>
      <c r="D243" s="223"/>
      <c r="E243" s="223"/>
      <c r="F243" s="41" t="s">
        <v>175</v>
      </c>
      <c r="G243" s="41" t="s">
        <v>176</v>
      </c>
      <c r="H243" s="41" t="s">
        <v>177</v>
      </c>
      <c r="I243" s="224"/>
    </row>
    <row r="244">
      <c r="A244" s="41" t="s">
        <v>106</v>
      </c>
      <c r="B244" s="41">
        <v>332309.0</v>
      </c>
      <c r="C244" s="222">
        <v>46029.0</v>
      </c>
      <c r="D244" s="225">
        <v>0.0</v>
      </c>
      <c r="E244" s="225">
        <v>0.375</v>
      </c>
      <c r="F244" s="41" t="s">
        <v>179</v>
      </c>
      <c r="G244" s="41" t="s">
        <v>182</v>
      </c>
      <c r="H244" s="41" t="s">
        <v>412</v>
      </c>
      <c r="K244" s="217">
        <v>1.767762E12</v>
      </c>
      <c r="L244" s="217">
        <v>1.7677944E12</v>
      </c>
    </row>
    <row r="245">
      <c r="A245" s="41" t="s">
        <v>106</v>
      </c>
      <c r="B245" s="41">
        <v>332309.0</v>
      </c>
      <c r="C245" s="222">
        <v>46030.0</v>
      </c>
      <c r="D245" s="225">
        <v>0.0</v>
      </c>
      <c r="E245" s="225">
        <v>0.375</v>
      </c>
      <c r="F245" s="41" t="s">
        <v>179</v>
      </c>
      <c r="G245" s="41" t="s">
        <v>182</v>
      </c>
      <c r="H245" s="41" t="s">
        <v>413</v>
      </c>
      <c r="I245" s="224"/>
      <c r="K245" s="217">
        <v>1.7678484E12</v>
      </c>
      <c r="L245" s="217">
        <v>1.7678808E12</v>
      </c>
    </row>
    <row r="246">
      <c r="A246" s="41" t="s">
        <v>101</v>
      </c>
      <c r="B246" s="41">
        <v>956393.0</v>
      </c>
      <c r="C246" s="222">
        <v>46029.0</v>
      </c>
      <c r="D246" s="225">
        <v>0.9166666666666666</v>
      </c>
      <c r="E246" s="225">
        <v>0.2708333333333333</v>
      </c>
      <c r="F246" s="41" t="s">
        <v>181</v>
      </c>
      <c r="G246" s="41" t="s">
        <v>176</v>
      </c>
      <c r="H246" s="41" t="s">
        <v>414</v>
      </c>
      <c r="I246" s="224"/>
      <c r="J246" s="224"/>
      <c r="K246" s="217">
        <v>1.7678412E12</v>
      </c>
      <c r="L246" s="217">
        <v>1.7678718E12</v>
      </c>
    </row>
    <row r="247">
      <c r="A247" s="41" t="s">
        <v>101</v>
      </c>
      <c r="B247" s="41">
        <v>956393.0</v>
      </c>
      <c r="C247" s="222">
        <v>46030.0</v>
      </c>
      <c r="D247" s="223"/>
      <c r="E247" s="223"/>
      <c r="F247" s="41" t="s">
        <v>175</v>
      </c>
      <c r="G247" s="41" t="s">
        <v>176</v>
      </c>
      <c r="H247" s="41" t="s">
        <v>177</v>
      </c>
      <c r="J247" s="224"/>
    </row>
    <row r="248">
      <c r="A248" s="41" t="s">
        <v>415</v>
      </c>
      <c r="B248" s="41">
        <v>956359.0</v>
      </c>
      <c r="C248" s="222">
        <v>46029.0</v>
      </c>
      <c r="D248" s="225">
        <v>0.4166666666666667</v>
      </c>
      <c r="E248" s="225">
        <v>0.6145833333333334</v>
      </c>
      <c r="F248" s="41" t="s">
        <v>179</v>
      </c>
      <c r="G248" s="41" t="s">
        <v>176</v>
      </c>
      <c r="H248" s="41" t="s">
        <v>416</v>
      </c>
      <c r="J248" s="41" t="s">
        <v>114</v>
      </c>
      <c r="K248" s="217">
        <v>1.767798E12</v>
      </c>
      <c r="L248" s="217">
        <v>1.7678151E12</v>
      </c>
    </row>
    <row r="249">
      <c r="A249" s="41" t="s">
        <v>415</v>
      </c>
      <c r="B249" s="41">
        <v>956359.0</v>
      </c>
      <c r="C249" s="222">
        <v>46030.0</v>
      </c>
      <c r="D249" s="223"/>
      <c r="E249" s="223"/>
      <c r="F249" s="41" t="s">
        <v>175</v>
      </c>
      <c r="G249" s="41" t="s">
        <v>176</v>
      </c>
      <c r="H249" s="41" t="s">
        <v>177</v>
      </c>
      <c r="J249" s="224"/>
    </row>
    <row r="250">
      <c r="A250" s="41" t="s">
        <v>417</v>
      </c>
      <c r="B250" s="41">
        <v>955844.0</v>
      </c>
      <c r="C250" s="222">
        <v>46029.0</v>
      </c>
      <c r="D250" s="225">
        <v>0.5833333333333334</v>
      </c>
      <c r="E250" s="225">
        <v>0.0</v>
      </c>
      <c r="F250" s="41" t="s">
        <v>181</v>
      </c>
      <c r="G250" s="41" t="s">
        <v>176</v>
      </c>
      <c r="H250" s="41" t="s">
        <v>418</v>
      </c>
      <c r="K250" s="217">
        <v>1.7678124E12</v>
      </c>
      <c r="L250" s="217">
        <v>1.7678484E12</v>
      </c>
    </row>
    <row r="251">
      <c r="A251" s="41" t="s">
        <v>417</v>
      </c>
      <c r="B251" s="41">
        <v>955844.0</v>
      </c>
      <c r="C251" s="222">
        <v>46030.0</v>
      </c>
      <c r="D251" s="223"/>
      <c r="E251" s="223"/>
      <c r="F251" s="41" t="s">
        <v>175</v>
      </c>
      <c r="G251" s="41" t="s">
        <v>176</v>
      </c>
      <c r="H251" s="41" t="s">
        <v>177</v>
      </c>
    </row>
    <row r="252">
      <c r="A252" s="41" t="s">
        <v>419</v>
      </c>
      <c r="B252" s="41">
        <v>956351.0</v>
      </c>
      <c r="C252" s="222">
        <v>46029.0</v>
      </c>
      <c r="D252" s="225">
        <v>0.375</v>
      </c>
      <c r="E252" s="225">
        <v>0.7083333333333334</v>
      </c>
      <c r="F252" s="41" t="s">
        <v>179</v>
      </c>
      <c r="G252" s="41" t="s">
        <v>176</v>
      </c>
      <c r="H252" s="41" t="s">
        <v>369</v>
      </c>
      <c r="K252" s="217">
        <v>1.7677944E12</v>
      </c>
      <c r="L252" s="217">
        <v>1.7678232E12</v>
      </c>
    </row>
    <row r="253">
      <c r="A253" s="41" t="s">
        <v>419</v>
      </c>
      <c r="B253" s="41">
        <v>956351.0</v>
      </c>
      <c r="C253" s="222">
        <v>46030.0</v>
      </c>
      <c r="D253" s="225">
        <v>0.375</v>
      </c>
      <c r="E253" s="225">
        <v>0.7083333333333334</v>
      </c>
      <c r="F253" s="41" t="s">
        <v>179</v>
      </c>
      <c r="G253" s="41" t="s">
        <v>176</v>
      </c>
      <c r="H253" s="41" t="s">
        <v>420</v>
      </c>
      <c r="K253" s="217">
        <v>1.7678808E12</v>
      </c>
      <c r="L253" s="217">
        <v>1.7679096E12</v>
      </c>
    </row>
    <row r="254">
      <c r="A254" s="41" t="s">
        <v>421</v>
      </c>
      <c r="B254" s="41">
        <v>955923.0</v>
      </c>
      <c r="C254" s="222">
        <v>46029.0</v>
      </c>
      <c r="D254" s="223"/>
      <c r="E254" s="223"/>
      <c r="F254" s="41" t="s">
        <v>175</v>
      </c>
      <c r="G254" s="41" t="s">
        <v>176</v>
      </c>
      <c r="H254" s="41" t="s">
        <v>177</v>
      </c>
    </row>
    <row r="255">
      <c r="A255" s="41" t="s">
        <v>421</v>
      </c>
      <c r="B255" s="41">
        <v>955923.0</v>
      </c>
      <c r="C255" s="222">
        <v>46030.0</v>
      </c>
      <c r="D255" s="225">
        <v>0.625</v>
      </c>
      <c r="E255" s="225">
        <v>0.041666666666666664</v>
      </c>
      <c r="F255" s="41" t="s">
        <v>181</v>
      </c>
      <c r="G255" s="41" t="s">
        <v>176</v>
      </c>
      <c r="H255" s="41" t="s">
        <v>422</v>
      </c>
      <c r="K255" s="217">
        <v>1.7679024E12</v>
      </c>
      <c r="L255" s="217">
        <v>1.7679384E12</v>
      </c>
    </row>
    <row r="256">
      <c r="A256" s="41" t="s">
        <v>102</v>
      </c>
      <c r="B256" s="41">
        <v>998426.0</v>
      </c>
      <c r="C256" s="222">
        <v>46029.0</v>
      </c>
      <c r="D256" s="225">
        <v>0.9166666666666666</v>
      </c>
      <c r="E256" s="225">
        <v>0.13541666666666666</v>
      </c>
      <c r="F256" s="41" t="s">
        <v>181</v>
      </c>
      <c r="G256" s="41" t="s">
        <v>176</v>
      </c>
      <c r="H256" s="41" t="s">
        <v>423</v>
      </c>
      <c r="K256" s="217">
        <v>1.7678412E12</v>
      </c>
      <c r="L256" s="217">
        <v>1.7678601E12</v>
      </c>
    </row>
    <row r="257">
      <c r="A257" s="41" t="s">
        <v>102</v>
      </c>
      <c r="B257" s="41">
        <v>998426.0</v>
      </c>
      <c r="C257" s="222">
        <v>46030.0</v>
      </c>
      <c r="D257" s="225">
        <v>0.9166666666666666</v>
      </c>
      <c r="E257" s="225">
        <v>0.9166666666666666</v>
      </c>
      <c r="F257" s="41" t="s">
        <v>181</v>
      </c>
      <c r="G257" s="41" t="s">
        <v>176</v>
      </c>
      <c r="H257" s="41" t="s">
        <v>177</v>
      </c>
      <c r="J257" s="41" t="s">
        <v>265</v>
      </c>
      <c r="K257" s="217">
        <v>1.7679276E12</v>
      </c>
      <c r="L257" s="217">
        <v>1.7679276E12</v>
      </c>
    </row>
    <row r="258">
      <c r="A258" s="41" t="s">
        <v>424</v>
      </c>
      <c r="B258" s="41">
        <v>955717.0</v>
      </c>
      <c r="C258" s="222">
        <v>46029.0</v>
      </c>
      <c r="D258" s="225">
        <v>0.4583333333333333</v>
      </c>
      <c r="E258" s="225">
        <v>0.6354166666666666</v>
      </c>
      <c r="F258" s="41" t="s">
        <v>179</v>
      </c>
      <c r="G258" s="41" t="s">
        <v>176</v>
      </c>
      <c r="H258" s="41" t="s">
        <v>425</v>
      </c>
      <c r="J258" s="41" t="s">
        <v>265</v>
      </c>
      <c r="K258" s="217">
        <v>1.7678016E12</v>
      </c>
      <c r="L258" s="217">
        <v>1.7678169E12</v>
      </c>
    </row>
    <row r="259">
      <c r="A259" s="41" t="s">
        <v>424</v>
      </c>
      <c r="B259" s="41">
        <v>955717.0</v>
      </c>
      <c r="C259" s="222">
        <v>46030.0</v>
      </c>
      <c r="D259" s="225">
        <v>0.4583333333333333</v>
      </c>
      <c r="E259" s="225">
        <v>0.7916666666666666</v>
      </c>
      <c r="F259" s="41" t="s">
        <v>179</v>
      </c>
      <c r="G259" s="41" t="s">
        <v>176</v>
      </c>
      <c r="H259" s="41" t="s">
        <v>426</v>
      </c>
      <c r="J259" s="224"/>
      <c r="K259" s="217">
        <v>1.767888E12</v>
      </c>
      <c r="L259" s="217">
        <v>1.7679168E12</v>
      </c>
    </row>
    <row r="260">
      <c r="A260" s="41" t="s">
        <v>427</v>
      </c>
      <c r="B260" s="41">
        <v>766887.0</v>
      </c>
      <c r="C260" s="222">
        <v>46029.0</v>
      </c>
      <c r="D260" s="225">
        <v>0.9166666666666666</v>
      </c>
      <c r="E260" s="225">
        <v>0.3541666666666667</v>
      </c>
      <c r="F260" s="41" t="s">
        <v>181</v>
      </c>
      <c r="G260" s="41" t="s">
        <v>176</v>
      </c>
      <c r="H260" s="41" t="s">
        <v>177</v>
      </c>
      <c r="J260" s="41" t="s">
        <v>265</v>
      </c>
      <c r="K260" s="217">
        <v>1.7678412E12</v>
      </c>
      <c r="L260" s="217">
        <v>1.767879E12</v>
      </c>
    </row>
    <row r="261">
      <c r="A261" s="41" t="s">
        <v>427</v>
      </c>
      <c r="B261" s="41">
        <v>766887.0</v>
      </c>
      <c r="C261" s="222">
        <v>46030.0</v>
      </c>
      <c r="D261" s="225">
        <v>0.9166666666666666</v>
      </c>
      <c r="E261" s="225">
        <v>0.1875</v>
      </c>
      <c r="F261" s="41" t="s">
        <v>181</v>
      </c>
      <c r="G261" s="41" t="s">
        <v>176</v>
      </c>
      <c r="H261" s="41" t="s">
        <v>428</v>
      </c>
      <c r="J261" s="41" t="s">
        <v>265</v>
      </c>
      <c r="K261" s="217">
        <v>1.7679276E12</v>
      </c>
      <c r="L261" s="217">
        <v>1.767951E12</v>
      </c>
    </row>
    <row r="262">
      <c r="A262" s="41" t="s">
        <v>429</v>
      </c>
      <c r="B262" s="41">
        <v>374343.0</v>
      </c>
      <c r="C262" s="222">
        <v>46029.0</v>
      </c>
      <c r="D262" s="225">
        <v>0.4166666666666667</v>
      </c>
      <c r="E262" s="225">
        <v>0.7916666666666666</v>
      </c>
      <c r="F262" s="41" t="s">
        <v>179</v>
      </c>
      <c r="G262" s="41" t="s">
        <v>182</v>
      </c>
      <c r="H262" s="41" t="s">
        <v>430</v>
      </c>
      <c r="J262" s="224"/>
      <c r="K262" s="217">
        <v>1.767798E12</v>
      </c>
      <c r="L262" s="217">
        <v>1.7678304E12</v>
      </c>
    </row>
    <row r="263">
      <c r="A263" s="41" t="s">
        <v>429</v>
      </c>
      <c r="B263" s="41">
        <v>374343.0</v>
      </c>
      <c r="C263" s="222">
        <v>46030.0</v>
      </c>
      <c r="D263" s="225">
        <v>0.4166666666666667</v>
      </c>
      <c r="E263" s="225">
        <v>0.7916666666666666</v>
      </c>
      <c r="F263" s="41" t="s">
        <v>179</v>
      </c>
      <c r="G263" s="41" t="s">
        <v>182</v>
      </c>
      <c r="H263" s="41" t="s">
        <v>431</v>
      </c>
      <c r="J263" s="224"/>
      <c r="K263" s="217">
        <v>1.7678844E12</v>
      </c>
      <c r="L263" s="217">
        <v>1.7679168E12</v>
      </c>
    </row>
    <row r="264">
      <c r="A264" s="41" t="s">
        <v>143</v>
      </c>
      <c r="B264" s="41">
        <v>952567.0</v>
      </c>
      <c r="C264" s="222">
        <v>46030.0</v>
      </c>
      <c r="D264" s="225">
        <v>0.041666666666666664</v>
      </c>
      <c r="E264" s="225">
        <v>0.375</v>
      </c>
      <c r="F264" s="41" t="s">
        <v>179</v>
      </c>
      <c r="G264" s="41" t="s">
        <v>176</v>
      </c>
      <c r="H264" s="41" t="s">
        <v>432</v>
      </c>
      <c r="K264" s="217">
        <v>1.767852E12</v>
      </c>
      <c r="L264" s="217">
        <v>1.7678808E12</v>
      </c>
    </row>
    <row r="265">
      <c r="A265" s="41" t="s">
        <v>143</v>
      </c>
      <c r="B265" s="41">
        <v>952567.0</v>
      </c>
      <c r="C265" s="222">
        <v>46031.0</v>
      </c>
      <c r="D265" s="225">
        <v>0.041666666666666664</v>
      </c>
      <c r="E265" s="225">
        <v>0.375</v>
      </c>
      <c r="F265" s="41" t="s">
        <v>179</v>
      </c>
      <c r="G265" s="41" t="s">
        <v>176</v>
      </c>
      <c r="H265" s="41" t="s">
        <v>432</v>
      </c>
      <c r="J265" s="224"/>
      <c r="K265" s="217">
        <v>1.7679384E12</v>
      </c>
      <c r="L265" s="217">
        <v>1.7679672E12</v>
      </c>
    </row>
    <row r="266">
      <c r="A266" s="41" t="s">
        <v>433</v>
      </c>
      <c r="B266" s="41">
        <v>937529.0</v>
      </c>
      <c r="C266" s="222">
        <v>46029.0</v>
      </c>
      <c r="D266" s="223"/>
      <c r="E266" s="223"/>
      <c r="F266" s="41" t="s">
        <v>175</v>
      </c>
      <c r="G266" s="41" t="s">
        <v>176</v>
      </c>
      <c r="H266" s="41" t="s">
        <v>177</v>
      </c>
      <c r="J266" s="224"/>
    </row>
    <row r="267">
      <c r="A267" s="41" t="s">
        <v>433</v>
      </c>
      <c r="B267" s="41">
        <v>937529.0</v>
      </c>
      <c r="C267" s="222">
        <v>46030.0</v>
      </c>
      <c r="D267" s="223"/>
      <c r="E267" s="223"/>
      <c r="F267" s="41" t="s">
        <v>175</v>
      </c>
      <c r="G267" s="41" t="s">
        <v>176</v>
      </c>
      <c r="H267" s="41" t="s">
        <v>177</v>
      </c>
      <c r="J267" s="224"/>
    </row>
    <row r="268">
      <c r="A268" s="41" t="s">
        <v>113</v>
      </c>
      <c r="B268" s="41">
        <v>937531.0</v>
      </c>
      <c r="C268" s="222">
        <v>46030.0</v>
      </c>
      <c r="D268" s="225">
        <v>0.0</v>
      </c>
      <c r="E268" s="225">
        <v>0.4375</v>
      </c>
      <c r="F268" s="41" t="s">
        <v>179</v>
      </c>
      <c r="G268" s="41" t="s">
        <v>176</v>
      </c>
      <c r="H268" s="41" t="s">
        <v>434</v>
      </c>
      <c r="J268" s="224"/>
      <c r="K268" s="217">
        <v>1.7678484E12</v>
      </c>
      <c r="L268" s="217">
        <v>1.7678862E12</v>
      </c>
    </row>
    <row r="269">
      <c r="A269" s="41" t="s">
        <v>113</v>
      </c>
      <c r="B269" s="41">
        <v>937531.0</v>
      </c>
      <c r="C269" s="222">
        <v>46031.0</v>
      </c>
      <c r="D269" s="225">
        <v>0.0</v>
      </c>
      <c r="E269" s="225">
        <v>0.4375</v>
      </c>
      <c r="F269" s="41" t="s">
        <v>179</v>
      </c>
      <c r="G269" s="41" t="s">
        <v>176</v>
      </c>
      <c r="H269" s="41" t="s">
        <v>435</v>
      </c>
      <c r="K269" s="217">
        <v>1.7679348E12</v>
      </c>
      <c r="L269" s="217">
        <v>1.7679726E12</v>
      </c>
    </row>
    <row r="270">
      <c r="A270" s="41" t="s">
        <v>436</v>
      </c>
      <c r="B270" s="41">
        <v>358025.0</v>
      </c>
      <c r="C270" s="222">
        <v>46029.0</v>
      </c>
      <c r="D270" s="225">
        <v>0.4583333333333333</v>
      </c>
      <c r="E270" s="225">
        <v>0.8333333333333334</v>
      </c>
      <c r="F270" s="41" t="s">
        <v>179</v>
      </c>
      <c r="G270" s="41" t="s">
        <v>182</v>
      </c>
      <c r="H270" s="41" t="s">
        <v>437</v>
      </c>
      <c r="K270" s="217">
        <v>1.7678016E12</v>
      </c>
      <c r="L270" s="217">
        <v>1.767834E12</v>
      </c>
    </row>
    <row r="271">
      <c r="A271" s="41" t="s">
        <v>436</v>
      </c>
      <c r="B271" s="41">
        <v>358025.0</v>
      </c>
      <c r="C271" s="222">
        <v>46030.0</v>
      </c>
      <c r="D271" s="223"/>
      <c r="E271" s="223"/>
      <c r="F271" s="41" t="s">
        <v>175</v>
      </c>
      <c r="G271" s="41" t="s">
        <v>176</v>
      </c>
      <c r="H271" s="41" t="s">
        <v>177</v>
      </c>
      <c r="J271" s="224"/>
    </row>
    <row r="272">
      <c r="A272" s="41" t="s">
        <v>438</v>
      </c>
      <c r="B272" s="41">
        <v>956395.0</v>
      </c>
      <c r="C272" s="222">
        <v>46029.0</v>
      </c>
      <c r="D272" s="225">
        <v>0.3541666666666667</v>
      </c>
      <c r="E272" s="225">
        <v>0.3541666666666667</v>
      </c>
      <c r="F272" s="41" t="s">
        <v>179</v>
      </c>
      <c r="G272" s="41" t="s">
        <v>176</v>
      </c>
      <c r="H272" s="41" t="s">
        <v>177</v>
      </c>
      <c r="J272" s="41" t="s">
        <v>265</v>
      </c>
      <c r="K272" s="217">
        <v>1.7677926E12</v>
      </c>
      <c r="L272" s="217">
        <v>1.7677926E12</v>
      </c>
    </row>
    <row r="273">
      <c r="A273" s="41" t="s">
        <v>438</v>
      </c>
      <c r="B273" s="41">
        <v>956395.0</v>
      </c>
      <c r="C273" s="222">
        <v>46030.0</v>
      </c>
      <c r="D273" s="225">
        <v>0.3541666666666667</v>
      </c>
      <c r="E273" s="225">
        <v>0.3541666666666667</v>
      </c>
      <c r="F273" s="41" t="s">
        <v>179</v>
      </c>
      <c r="G273" s="41" t="s">
        <v>176</v>
      </c>
      <c r="H273" s="41" t="s">
        <v>177</v>
      </c>
      <c r="J273" s="41" t="s">
        <v>265</v>
      </c>
      <c r="K273" s="217">
        <v>1.767879E12</v>
      </c>
      <c r="L273" s="217">
        <v>1.767879E12</v>
      </c>
    </row>
    <row r="274">
      <c r="A274" s="41" t="s">
        <v>439</v>
      </c>
      <c r="B274" s="41">
        <v>956377.0</v>
      </c>
      <c r="C274" s="222">
        <v>46029.0</v>
      </c>
      <c r="D274" s="223"/>
      <c r="E274" s="223"/>
      <c r="F274" s="41" t="s">
        <v>175</v>
      </c>
      <c r="G274" s="41" t="s">
        <v>176</v>
      </c>
      <c r="H274" s="41" t="s">
        <v>177</v>
      </c>
      <c r="J274" s="224"/>
    </row>
    <row r="275">
      <c r="A275" s="41" t="s">
        <v>439</v>
      </c>
      <c r="B275" s="41">
        <v>956377.0</v>
      </c>
      <c r="C275" s="222">
        <v>46030.0</v>
      </c>
      <c r="D275" s="225">
        <v>0.20833333333333334</v>
      </c>
      <c r="E275" s="225">
        <v>0.625</v>
      </c>
      <c r="F275" s="41" t="s">
        <v>179</v>
      </c>
      <c r="G275" s="41" t="s">
        <v>176</v>
      </c>
      <c r="H275" s="41" t="s">
        <v>440</v>
      </c>
      <c r="J275" s="224"/>
      <c r="K275" s="217">
        <v>1.7678664E12</v>
      </c>
      <c r="L275" s="217">
        <v>1.7679024E12</v>
      </c>
    </row>
    <row r="276">
      <c r="A276" s="41" t="s">
        <v>441</v>
      </c>
      <c r="B276" s="41">
        <v>955826.0</v>
      </c>
      <c r="C276" s="222">
        <v>46029.0</v>
      </c>
      <c r="D276" s="225">
        <v>0.4375</v>
      </c>
      <c r="E276" s="225">
        <v>0.7916666666666666</v>
      </c>
      <c r="F276" s="41" t="s">
        <v>179</v>
      </c>
      <c r="G276" s="41" t="s">
        <v>176</v>
      </c>
      <c r="H276" s="41" t="s">
        <v>442</v>
      </c>
      <c r="J276" s="224"/>
      <c r="K276" s="217">
        <v>1.7677998E12</v>
      </c>
      <c r="L276" s="217">
        <v>1.7678304E12</v>
      </c>
    </row>
    <row r="277">
      <c r="A277" s="41" t="s">
        <v>441</v>
      </c>
      <c r="B277" s="41">
        <v>955826.0</v>
      </c>
      <c r="C277" s="222">
        <v>46030.0</v>
      </c>
      <c r="D277" s="223"/>
      <c r="E277" s="223"/>
      <c r="F277" s="41" t="s">
        <v>175</v>
      </c>
      <c r="G277" s="41" t="s">
        <v>176</v>
      </c>
      <c r="H277" s="41" t="s">
        <v>177</v>
      </c>
      <c r="J277" s="224"/>
    </row>
    <row r="278">
      <c r="A278" s="41" t="s">
        <v>443</v>
      </c>
      <c r="B278" s="41">
        <v>996777.0</v>
      </c>
      <c r="C278" s="222">
        <v>46029.0</v>
      </c>
      <c r="D278" s="225">
        <v>0.16666666666666666</v>
      </c>
      <c r="E278" s="225">
        <v>0.5208333333333334</v>
      </c>
      <c r="F278" s="41" t="s">
        <v>179</v>
      </c>
      <c r="G278" s="41" t="s">
        <v>176</v>
      </c>
      <c r="H278" s="41" t="s">
        <v>444</v>
      </c>
      <c r="K278" s="217">
        <v>1.7677764E12</v>
      </c>
      <c r="L278" s="217">
        <v>1.767807E12</v>
      </c>
    </row>
    <row r="279">
      <c r="A279" s="41" t="s">
        <v>443</v>
      </c>
      <c r="B279" s="41">
        <v>996777.0</v>
      </c>
      <c r="C279" s="222">
        <v>46030.0</v>
      </c>
      <c r="D279" s="223"/>
      <c r="E279" s="223"/>
      <c r="F279" s="41" t="s">
        <v>175</v>
      </c>
      <c r="G279" s="41" t="s">
        <v>176</v>
      </c>
      <c r="H279" s="41" t="s">
        <v>177</v>
      </c>
    </row>
    <row r="280">
      <c r="A280" s="41" t="s">
        <v>445</v>
      </c>
      <c r="B280" s="41">
        <v>955842.0</v>
      </c>
      <c r="C280" s="222">
        <v>46029.0</v>
      </c>
      <c r="D280" s="223"/>
      <c r="E280" s="223"/>
      <c r="F280" s="41" t="s">
        <v>175</v>
      </c>
      <c r="G280" s="41" t="s">
        <v>176</v>
      </c>
      <c r="H280" s="41" t="s">
        <v>177</v>
      </c>
      <c r="J280" s="224"/>
    </row>
    <row r="281">
      <c r="A281" s="41" t="s">
        <v>445</v>
      </c>
      <c r="B281" s="41">
        <v>955842.0</v>
      </c>
      <c r="C281" s="222">
        <v>46030.0</v>
      </c>
      <c r="D281" s="223"/>
      <c r="E281" s="223"/>
      <c r="F281" s="41" t="s">
        <v>175</v>
      </c>
      <c r="G281" s="41" t="s">
        <v>176</v>
      </c>
      <c r="H281" s="41" t="s">
        <v>177</v>
      </c>
    </row>
    <row r="282">
      <c r="A282" s="41" t="s">
        <v>446</v>
      </c>
      <c r="B282" s="41">
        <v>956176.0</v>
      </c>
      <c r="C282" s="222">
        <v>46029.0</v>
      </c>
      <c r="D282" s="225">
        <v>0.5416666666666666</v>
      </c>
      <c r="E282" s="225">
        <v>0.9791666666666666</v>
      </c>
      <c r="F282" s="41" t="s">
        <v>179</v>
      </c>
      <c r="G282" s="41" t="s">
        <v>176</v>
      </c>
      <c r="H282" s="41" t="s">
        <v>447</v>
      </c>
      <c r="K282" s="217">
        <v>1.7678088E12</v>
      </c>
      <c r="L282" s="217">
        <v>1.7678466E12</v>
      </c>
    </row>
    <row r="283">
      <c r="A283" s="41" t="s">
        <v>446</v>
      </c>
      <c r="B283" s="41">
        <v>956176.0</v>
      </c>
      <c r="C283" s="222">
        <v>46030.0</v>
      </c>
      <c r="D283" s="223"/>
      <c r="E283" s="223"/>
      <c r="F283" s="41" t="s">
        <v>175</v>
      </c>
      <c r="G283" s="41" t="s">
        <v>176</v>
      </c>
      <c r="H283" s="41" t="s">
        <v>177</v>
      </c>
      <c r="J283" s="224"/>
    </row>
    <row r="284">
      <c r="A284" s="41" t="s">
        <v>448</v>
      </c>
      <c r="B284" s="41">
        <v>973167.0</v>
      </c>
      <c r="C284" s="222">
        <v>46029.0</v>
      </c>
      <c r="D284" s="223"/>
      <c r="E284" s="223"/>
      <c r="F284" s="41" t="s">
        <v>175</v>
      </c>
      <c r="G284" s="41" t="s">
        <v>176</v>
      </c>
      <c r="H284" s="41" t="s">
        <v>177</v>
      </c>
    </row>
    <row r="285">
      <c r="A285" s="41" t="s">
        <v>448</v>
      </c>
      <c r="B285" s="41">
        <v>973167.0</v>
      </c>
      <c r="C285" s="222">
        <v>46030.0</v>
      </c>
      <c r="D285" s="223"/>
      <c r="E285" s="223"/>
      <c r="F285" s="41" t="s">
        <v>175</v>
      </c>
      <c r="G285" s="41" t="s">
        <v>176</v>
      </c>
      <c r="H285" s="41" t="s">
        <v>177</v>
      </c>
      <c r="J285" s="224"/>
    </row>
    <row r="286">
      <c r="A286" s="41" t="s">
        <v>449</v>
      </c>
      <c r="B286" s="41">
        <v>956383.0</v>
      </c>
      <c r="C286" s="222">
        <v>46029.0</v>
      </c>
      <c r="D286" s="225">
        <v>0.20833333333333334</v>
      </c>
      <c r="E286" s="225">
        <v>0.20833333333333334</v>
      </c>
      <c r="F286" s="41" t="s">
        <v>179</v>
      </c>
      <c r="G286" s="41" t="s">
        <v>176</v>
      </c>
      <c r="H286" s="41" t="s">
        <v>177</v>
      </c>
      <c r="J286" s="41" t="s">
        <v>265</v>
      </c>
      <c r="K286" s="217">
        <v>1.76778E12</v>
      </c>
      <c r="L286" s="217">
        <v>1.76778E12</v>
      </c>
    </row>
    <row r="287">
      <c r="A287" s="41" t="s">
        <v>449</v>
      </c>
      <c r="B287" s="41">
        <v>956383.0</v>
      </c>
      <c r="C287" s="222">
        <v>46030.0</v>
      </c>
      <c r="D287" s="223"/>
      <c r="E287" s="223"/>
      <c r="F287" s="41" t="s">
        <v>175</v>
      </c>
      <c r="G287" s="41" t="s">
        <v>176</v>
      </c>
      <c r="H287" s="41" t="s">
        <v>177</v>
      </c>
      <c r="J287" s="224"/>
    </row>
    <row r="288">
      <c r="A288" s="41" t="s">
        <v>450</v>
      </c>
      <c r="B288" s="41">
        <v>773674.0</v>
      </c>
      <c r="C288" s="222">
        <v>46029.0</v>
      </c>
      <c r="F288" s="41" t="s">
        <v>175</v>
      </c>
      <c r="G288" s="41" t="s">
        <v>176</v>
      </c>
      <c r="H288" s="41" t="s">
        <v>177</v>
      </c>
    </row>
    <row r="289">
      <c r="A289" s="41" t="s">
        <v>450</v>
      </c>
      <c r="B289" s="41">
        <v>773674.0</v>
      </c>
      <c r="C289" s="222">
        <v>46030.0</v>
      </c>
      <c r="D289" s="223"/>
      <c r="E289" s="223"/>
      <c r="F289" s="41" t="s">
        <v>175</v>
      </c>
      <c r="G289" s="41" t="s">
        <v>176</v>
      </c>
      <c r="H289" s="41" t="s">
        <v>177</v>
      </c>
    </row>
    <row r="290">
      <c r="A290" s="41" t="s">
        <v>451</v>
      </c>
      <c r="B290" s="41">
        <v>973170.0</v>
      </c>
      <c r="C290" s="222">
        <v>46029.0</v>
      </c>
      <c r="D290" s="225">
        <v>0.4583333333333333</v>
      </c>
      <c r="E290" s="225">
        <v>0.8333333333333334</v>
      </c>
      <c r="F290" s="41" t="s">
        <v>179</v>
      </c>
      <c r="G290" s="41" t="s">
        <v>176</v>
      </c>
      <c r="H290" s="41" t="s">
        <v>452</v>
      </c>
      <c r="J290" s="224"/>
      <c r="K290" s="217">
        <v>1.7678016E12</v>
      </c>
      <c r="L290" s="217">
        <v>1.767834E12</v>
      </c>
    </row>
    <row r="291">
      <c r="A291" s="41" t="s">
        <v>451</v>
      </c>
      <c r="B291" s="41">
        <v>973170.0</v>
      </c>
      <c r="C291" s="222">
        <v>46030.0</v>
      </c>
      <c r="D291" s="223"/>
      <c r="E291" s="223"/>
      <c r="F291" s="41" t="s">
        <v>175</v>
      </c>
      <c r="G291" s="41" t="s">
        <v>176</v>
      </c>
      <c r="H291" s="41" t="s">
        <v>177</v>
      </c>
    </row>
    <row r="292">
      <c r="A292" s="41" t="s">
        <v>453</v>
      </c>
      <c r="B292" s="41">
        <v>936683.0</v>
      </c>
      <c r="C292" s="222">
        <v>46029.0</v>
      </c>
      <c r="D292" s="223"/>
      <c r="E292" s="223"/>
      <c r="F292" s="41" t="s">
        <v>175</v>
      </c>
      <c r="G292" s="41" t="s">
        <v>176</v>
      </c>
      <c r="H292" s="41" t="s">
        <v>177</v>
      </c>
    </row>
    <row r="293">
      <c r="A293" s="41" t="s">
        <v>453</v>
      </c>
      <c r="B293" s="41">
        <v>936683.0</v>
      </c>
      <c r="C293" s="222">
        <v>46030.0</v>
      </c>
      <c r="D293" s="223"/>
      <c r="E293" s="223"/>
      <c r="F293" s="41" t="s">
        <v>175</v>
      </c>
      <c r="G293" s="41" t="s">
        <v>176</v>
      </c>
      <c r="H293" s="41" t="s">
        <v>177</v>
      </c>
      <c r="J293" s="224"/>
    </row>
    <row r="294">
      <c r="A294" s="41" t="s">
        <v>454</v>
      </c>
      <c r="B294" s="41">
        <v>956378.0</v>
      </c>
      <c r="C294" s="222">
        <v>46029.0</v>
      </c>
      <c r="D294" s="225">
        <v>0.25</v>
      </c>
      <c r="E294" s="225">
        <v>0.5416666666666666</v>
      </c>
      <c r="F294" s="41" t="s">
        <v>179</v>
      </c>
      <c r="G294" s="41" t="s">
        <v>176</v>
      </c>
      <c r="H294" s="41" t="s">
        <v>455</v>
      </c>
      <c r="J294" s="224"/>
      <c r="K294" s="217">
        <v>1.7677836E12</v>
      </c>
      <c r="L294" s="217">
        <v>1.7678088E12</v>
      </c>
    </row>
    <row r="295">
      <c r="A295" s="41" t="s">
        <v>454</v>
      </c>
      <c r="B295" s="41">
        <v>956378.0</v>
      </c>
      <c r="C295" s="222">
        <v>46030.0</v>
      </c>
      <c r="D295" s="225">
        <v>0.25</v>
      </c>
      <c r="E295" s="225">
        <v>0.5416666666666666</v>
      </c>
      <c r="F295" s="41" t="s">
        <v>179</v>
      </c>
      <c r="G295" s="41" t="s">
        <v>176</v>
      </c>
      <c r="H295" s="41" t="s">
        <v>456</v>
      </c>
      <c r="K295" s="217">
        <v>1.76787E12</v>
      </c>
      <c r="L295" s="217">
        <v>1.7678952E12</v>
      </c>
    </row>
    <row r="296">
      <c r="A296" s="41" t="s">
        <v>457</v>
      </c>
      <c r="B296" s="41">
        <v>936703.0</v>
      </c>
      <c r="C296" s="222">
        <v>46029.0</v>
      </c>
      <c r="D296" s="223"/>
      <c r="E296" s="223"/>
      <c r="F296" s="41" t="s">
        <v>175</v>
      </c>
      <c r="G296" s="41" t="s">
        <v>176</v>
      </c>
      <c r="H296" s="41" t="s">
        <v>177</v>
      </c>
      <c r="J296" s="224"/>
    </row>
    <row r="297">
      <c r="A297" s="41" t="s">
        <v>457</v>
      </c>
      <c r="B297" s="41">
        <v>936703.0</v>
      </c>
      <c r="C297" s="222">
        <v>46030.0</v>
      </c>
      <c r="D297" s="225">
        <v>0.4166666666666667</v>
      </c>
      <c r="E297" s="225">
        <v>0.7916666666666666</v>
      </c>
      <c r="F297" s="41" t="s">
        <v>179</v>
      </c>
      <c r="G297" s="41" t="s">
        <v>176</v>
      </c>
      <c r="H297" s="41" t="s">
        <v>458</v>
      </c>
      <c r="J297" s="224"/>
      <c r="K297" s="217">
        <v>1.7678844E12</v>
      </c>
      <c r="L297" s="217">
        <v>1.7679168E12</v>
      </c>
    </row>
    <row r="298">
      <c r="A298" s="41" t="s">
        <v>99</v>
      </c>
      <c r="B298" s="41">
        <v>936684.0</v>
      </c>
      <c r="C298" s="222">
        <v>46029.0</v>
      </c>
      <c r="D298" s="225">
        <v>0.9166666666666666</v>
      </c>
      <c r="E298" s="225">
        <v>0.3541666666666667</v>
      </c>
      <c r="F298" s="41" t="s">
        <v>181</v>
      </c>
      <c r="G298" s="41" t="s">
        <v>176</v>
      </c>
      <c r="H298" s="41" t="s">
        <v>459</v>
      </c>
      <c r="J298" s="224"/>
      <c r="K298" s="217">
        <v>1.7678412E12</v>
      </c>
      <c r="L298" s="217">
        <v>1.767879E12</v>
      </c>
    </row>
    <row r="299">
      <c r="A299" s="41" t="s">
        <v>99</v>
      </c>
      <c r="B299" s="41">
        <v>936684.0</v>
      </c>
      <c r="C299" s="222">
        <v>46030.0</v>
      </c>
      <c r="D299" s="225">
        <v>0.9166666666666666</v>
      </c>
      <c r="E299" s="225">
        <v>0.3541666666666667</v>
      </c>
      <c r="F299" s="41" t="s">
        <v>181</v>
      </c>
      <c r="G299" s="41" t="s">
        <v>176</v>
      </c>
      <c r="H299" s="41" t="s">
        <v>460</v>
      </c>
      <c r="I299" s="224"/>
      <c r="J299" s="224"/>
      <c r="K299" s="217">
        <v>1.7679276E12</v>
      </c>
      <c r="L299" s="217">
        <v>1.7679654E12</v>
      </c>
    </row>
    <row r="300">
      <c r="A300" s="41" t="s">
        <v>461</v>
      </c>
      <c r="B300" s="41">
        <v>330860.0</v>
      </c>
      <c r="C300" s="222">
        <v>46029.0</v>
      </c>
      <c r="D300" s="225">
        <v>0.375</v>
      </c>
      <c r="E300" s="225">
        <v>0.7083333333333334</v>
      </c>
      <c r="F300" s="41" t="s">
        <v>179</v>
      </c>
      <c r="G300" s="41" t="s">
        <v>182</v>
      </c>
      <c r="H300" s="41" t="s">
        <v>198</v>
      </c>
      <c r="J300" s="41" t="s">
        <v>199</v>
      </c>
      <c r="K300" s="217">
        <v>1.7677944E12</v>
      </c>
      <c r="L300" s="217">
        <v>1.7678232E12</v>
      </c>
    </row>
    <row r="301">
      <c r="A301" s="41" t="s">
        <v>461</v>
      </c>
      <c r="B301" s="41">
        <v>330860.0</v>
      </c>
      <c r="C301" s="222">
        <v>46030.0</v>
      </c>
      <c r="D301" s="225">
        <v>0.375</v>
      </c>
      <c r="E301" s="225">
        <v>0.7083333333333334</v>
      </c>
      <c r="F301" s="41" t="s">
        <v>179</v>
      </c>
      <c r="G301" s="41" t="s">
        <v>182</v>
      </c>
      <c r="H301" s="41" t="s">
        <v>198</v>
      </c>
      <c r="J301" s="41" t="s">
        <v>199</v>
      </c>
      <c r="K301" s="217">
        <v>1.7678808E12</v>
      </c>
      <c r="L301" s="217">
        <v>1.7679096E12</v>
      </c>
    </row>
    <row r="302">
      <c r="A302" s="41" t="s">
        <v>462</v>
      </c>
      <c r="B302" s="41">
        <v>956361.0</v>
      </c>
      <c r="C302" s="222">
        <v>46029.0</v>
      </c>
      <c r="D302" s="225">
        <v>0.3333333333333333</v>
      </c>
      <c r="E302" s="225">
        <v>0.7708333333333334</v>
      </c>
      <c r="F302" s="41" t="s">
        <v>179</v>
      </c>
      <c r="G302" s="41" t="s">
        <v>176</v>
      </c>
      <c r="H302" s="41" t="s">
        <v>463</v>
      </c>
      <c r="J302" s="224"/>
      <c r="K302" s="217">
        <v>1.7677908E12</v>
      </c>
      <c r="L302" s="217">
        <v>1.7678286E12</v>
      </c>
    </row>
    <row r="303">
      <c r="A303" s="41" t="s">
        <v>462</v>
      </c>
      <c r="B303" s="41">
        <v>956361.0</v>
      </c>
      <c r="C303" s="222">
        <v>46030.0</v>
      </c>
      <c r="D303" s="223"/>
      <c r="E303" s="223"/>
      <c r="F303" s="41" t="s">
        <v>175</v>
      </c>
      <c r="G303" s="41" t="s">
        <v>176</v>
      </c>
      <c r="H303" s="41" t="s">
        <v>177</v>
      </c>
    </row>
    <row r="304">
      <c r="A304" s="41" t="s">
        <v>464</v>
      </c>
      <c r="B304" s="41">
        <v>359014.0</v>
      </c>
      <c r="C304" s="222">
        <v>46029.0</v>
      </c>
      <c r="D304" s="223"/>
      <c r="E304" s="223"/>
      <c r="F304" s="41" t="s">
        <v>175</v>
      </c>
      <c r="G304" s="41" t="s">
        <v>176</v>
      </c>
      <c r="H304" s="41" t="s">
        <v>177</v>
      </c>
    </row>
    <row r="305">
      <c r="A305" s="41" t="s">
        <v>464</v>
      </c>
      <c r="B305" s="41">
        <v>359014.0</v>
      </c>
      <c r="C305" s="222">
        <v>46030.0</v>
      </c>
      <c r="D305" s="225">
        <v>0.625</v>
      </c>
      <c r="E305" s="225">
        <v>0.0</v>
      </c>
      <c r="F305" s="41" t="s">
        <v>181</v>
      </c>
      <c r="G305" s="41" t="s">
        <v>182</v>
      </c>
      <c r="H305" s="41" t="s">
        <v>465</v>
      </c>
      <c r="J305" s="224"/>
      <c r="K305" s="217">
        <v>1.7679024E12</v>
      </c>
      <c r="L305" s="217">
        <v>1.7679348E12</v>
      </c>
    </row>
    <row r="306">
      <c r="A306" s="41" t="s">
        <v>466</v>
      </c>
      <c r="B306" s="41">
        <v>385486.0</v>
      </c>
      <c r="C306" s="222">
        <v>46029.0</v>
      </c>
      <c r="D306" s="225">
        <v>0.041666666666666664</v>
      </c>
      <c r="E306" s="225">
        <v>0.4166666666666667</v>
      </c>
      <c r="F306" s="41" t="s">
        <v>179</v>
      </c>
      <c r="G306" s="41" t="s">
        <v>182</v>
      </c>
      <c r="H306" s="41" t="s">
        <v>467</v>
      </c>
      <c r="J306" s="224"/>
      <c r="K306" s="217">
        <v>1.7677656E12</v>
      </c>
      <c r="L306" s="217">
        <v>1.767798E12</v>
      </c>
    </row>
    <row r="307">
      <c r="A307" s="41" t="s">
        <v>466</v>
      </c>
      <c r="B307" s="41">
        <v>385486.0</v>
      </c>
      <c r="C307" s="222">
        <v>46030.0</v>
      </c>
      <c r="D307" s="225">
        <v>0.041666666666666664</v>
      </c>
      <c r="E307" s="225">
        <v>0.4166666666666667</v>
      </c>
      <c r="F307" s="41" t="s">
        <v>179</v>
      </c>
      <c r="G307" s="41" t="s">
        <v>182</v>
      </c>
      <c r="H307" s="41" t="s">
        <v>468</v>
      </c>
      <c r="J307" s="41" t="s">
        <v>187</v>
      </c>
      <c r="K307" s="217">
        <v>1.767852E12</v>
      </c>
      <c r="L307" s="217">
        <v>1.7678844E12</v>
      </c>
    </row>
    <row r="308">
      <c r="A308" s="41" t="s">
        <v>469</v>
      </c>
      <c r="B308" s="41">
        <v>333485.0</v>
      </c>
      <c r="C308" s="222">
        <v>46029.0</v>
      </c>
      <c r="D308" s="225">
        <v>0.3333333333333333</v>
      </c>
      <c r="E308" s="225">
        <v>0.3333333333333333</v>
      </c>
      <c r="F308" s="41" t="s">
        <v>179</v>
      </c>
      <c r="G308" s="41" t="s">
        <v>182</v>
      </c>
      <c r="H308" s="41" t="s">
        <v>177</v>
      </c>
      <c r="J308" s="41" t="s">
        <v>114</v>
      </c>
      <c r="K308" s="217">
        <v>1.7677908E12</v>
      </c>
      <c r="L308" s="217">
        <v>1.7677908E12</v>
      </c>
    </row>
    <row r="309">
      <c r="A309" s="41" t="s">
        <v>469</v>
      </c>
      <c r="B309" s="41">
        <v>333485.0</v>
      </c>
      <c r="C309" s="222">
        <v>46030.0</v>
      </c>
      <c r="D309" s="225">
        <v>0.3333333333333333</v>
      </c>
      <c r="E309" s="225">
        <v>0.7083333333333334</v>
      </c>
      <c r="F309" s="41" t="s">
        <v>179</v>
      </c>
      <c r="G309" s="41" t="s">
        <v>182</v>
      </c>
      <c r="H309" s="41" t="s">
        <v>470</v>
      </c>
      <c r="J309" s="224"/>
      <c r="K309" s="217">
        <v>1.7678772E12</v>
      </c>
      <c r="L309" s="217">
        <v>1.7679096E12</v>
      </c>
    </row>
    <row r="310">
      <c r="A310" s="224"/>
      <c r="B310" s="224"/>
      <c r="C310" s="226"/>
      <c r="D310" s="223"/>
      <c r="E310" s="223"/>
      <c r="F310" s="224"/>
      <c r="G310" s="224"/>
      <c r="H310" s="224"/>
      <c r="J310" s="224"/>
    </row>
    <row r="311">
      <c r="A311" s="224"/>
      <c r="B311" s="224"/>
      <c r="C311" s="226"/>
      <c r="D311" s="223"/>
      <c r="E311" s="223"/>
      <c r="F311" s="224"/>
      <c r="G311" s="224"/>
      <c r="H311" s="224"/>
      <c r="J311" s="224"/>
    </row>
    <row r="312">
      <c r="A312" s="224"/>
      <c r="B312" s="224"/>
      <c r="C312" s="226"/>
      <c r="D312" s="223"/>
      <c r="E312" s="223"/>
      <c r="F312" s="224"/>
      <c r="G312" s="224"/>
      <c r="H312" s="22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A500"/>
    <outlinePr summaryBelow="0" summaryRight="0"/>
  </sheetPr>
  <sheetViews>
    <sheetView workbookViewId="0"/>
  </sheetViews>
  <sheetFormatPr customHeight="1" defaultColWidth="12.63" defaultRowHeight="15.75"/>
  <sheetData>
    <row r="1">
      <c r="A1" s="41" t="s">
        <v>23</v>
      </c>
      <c r="B1" s="41" t="s">
        <v>83</v>
      </c>
      <c r="C1" s="41" t="s">
        <v>471</v>
      </c>
      <c r="D1" s="41" t="s">
        <v>472</v>
      </c>
      <c r="E1" s="41" t="s">
        <v>473</v>
      </c>
      <c r="F1" s="41" t="s">
        <v>474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0080"/>
    <outlinePr summaryBelow="0" summaryRight="0"/>
  </sheetPr>
  <sheetViews>
    <sheetView workbookViewId="0"/>
  </sheetViews>
  <sheetFormatPr customHeight="1" defaultColWidth="12.63" defaultRowHeight="15.75"/>
  <sheetData>
    <row r="1">
      <c r="A1" s="41" t="s">
        <v>179</v>
      </c>
      <c r="B1" s="41" t="s">
        <v>475</v>
      </c>
      <c r="C1" s="41" t="s">
        <v>24</v>
      </c>
      <c r="D1" s="41" t="s">
        <v>25</v>
      </c>
      <c r="E1" s="41" t="s">
        <v>26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4.75"/>
    <col customWidth="1" min="2" max="2" width="22.75"/>
    <col customWidth="1" min="3" max="3" width="16.25"/>
    <col customWidth="1" min="4" max="4" width="14.13"/>
    <col customWidth="1" min="5" max="5" width="36.75"/>
    <col customWidth="1" min="6" max="6" width="10.75"/>
    <col customWidth="1" min="7" max="7" width="11.63"/>
    <col customWidth="1" min="8" max="8" width="13.75"/>
    <col customWidth="1" min="9" max="9" width="11.13"/>
    <col customWidth="1" min="10" max="11" width="9.88"/>
    <col customWidth="1" min="12" max="12" width="9.5"/>
    <col customWidth="1" min="13" max="13" width="9.13"/>
    <col customWidth="1" min="14" max="14" width="9.25"/>
    <col customWidth="1" min="15" max="15" width="9.88"/>
    <col customWidth="1" min="16" max="16" width="9.38"/>
  </cols>
  <sheetData>
    <row r="1">
      <c r="B1" s="227"/>
      <c r="C1" s="227"/>
      <c r="F1" s="228" t="s">
        <v>476</v>
      </c>
      <c r="G1" s="229" t="s">
        <v>477</v>
      </c>
      <c r="H1" s="229" t="s">
        <v>477</v>
      </c>
      <c r="I1" s="227"/>
    </row>
    <row r="2">
      <c r="B2" s="230" t="s">
        <v>5</v>
      </c>
      <c r="C2" s="35"/>
      <c r="D2" s="36"/>
      <c r="E2" s="231">
        <f>'Week Overview'!C3</f>
        <v>45844</v>
      </c>
      <c r="F2" s="232" t="s">
        <v>477</v>
      </c>
      <c r="G2" s="233" t="s">
        <v>477</v>
      </c>
      <c r="H2" s="229" t="s">
        <v>477</v>
      </c>
      <c r="I2" s="227"/>
    </row>
    <row r="3">
      <c r="B3" s="234"/>
      <c r="C3" s="227"/>
      <c r="F3" s="228" t="s">
        <v>477</v>
      </c>
      <c r="G3" s="229" t="s">
        <v>477</v>
      </c>
      <c r="H3" s="229" t="s">
        <v>477</v>
      </c>
      <c r="I3" s="227"/>
    </row>
    <row r="4">
      <c r="A4" s="235"/>
      <c r="B4" s="236" t="s">
        <v>478</v>
      </c>
      <c r="C4" s="28"/>
      <c r="D4" s="28"/>
      <c r="E4" s="28"/>
      <c r="F4" s="29"/>
      <c r="G4" s="237" t="s">
        <v>479</v>
      </c>
      <c r="H4" s="38"/>
      <c r="I4" s="38"/>
      <c r="J4" s="38"/>
      <c r="K4" s="38"/>
      <c r="L4" s="38"/>
      <c r="M4" s="38"/>
      <c r="N4" s="238"/>
      <c r="O4" s="239" t="s">
        <v>480</v>
      </c>
      <c r="P4" s="39"/>
      <c r="R4" s="240"/>
      <c r="S4" s="35"/>
      <c r="T4" s="35"/>
      <c r="U4" s="35"/>
      <c r="V4" s="36"/>
    </row>
    <row r="5">
      <c r="A5" s="235"/>
      <c r="G5" s="34" t="s">
        <v>481</v>
      </c>
      <c r="H5" s="36"/>
      <c r="I5" s="241" t="s">
        <v>482</v>
      </c>
      <c r="J5" s="241" t="s">
        <v>483</v>
      </c>
      <c r="K5" s="241" t="s">
        <v>484</v>
      </c>
      <c r="L5" s="34" t="s">
        <v>485</v>
      </c>
      <c r="M5" s="35"/>
      <c r="N5" s="36"/>
      <c r="O5" s="114"/>
      <c r="P5" s="32"/>
    </row>
    <row r="6" ht="26.25" customHeight="1">
      <c r="A6" s="235"/>
      <c r="G6" s="242" t="s">
        <v>486</v>
      </c>
      <c r="H6" s="36"/>
      <c r="I6" s="243"/>
      <c r="J6" s="244"/>
      <c r="K6" s="244"/>
      <c r="L6" s="245"/>
      <c r="M6" s="207"/>
      <c r="N6" s="208"/>
      <c r="O6" s="246" t="s">
        <v>487</v>
      </c>
      <c r="P6" s="247"/>
    </row>
    <row r="7" ht="25.5" customHeight="1">
      <c r="A7" s="235"/>
      <c r="G7" s="242" t="s">
        <v>488</v>
      </c>
      <c r="H7" s="36"/>
      <c r="I7" s="248"/>
      <c r="J7" s="249"/>
      <c r="K7" s="249"/>
      <c r="L7" s="245"/>
      <c r="M7" s="207"/>
      <c r="N7" s="208"/>
      <c r="O7" s="246" t="s">
        <v>77</v>
      </c>
      <c r="P7" s="247"/>
    </row>
    <row r="8" ht="24.75" customHeight="1">
      <c r="A8" s="235"/>
      <c r="G8" s="250" t="s">
        <v>489</v>
      </c>
      <c r="H8" s="36"/>
      <c r="I8" s="248"/>
      <c r="J8" s="249"/>
      <c r="K8" s="249"/>
      <c r="L8" s="245"/>
      <c r="M8" s="207"/>
      <c r="N8" s="208"/>
      <c r="O8" s="246" t="s">
        <v>94</v>
      </c>
      <c r="P8" s="251"/>
    </row>
    <row r="9" ht="23.25" customHeight="1">
      <c r="A9" s="235"/>
      <c r="G9" s="250" t="s">
        <v>490</v>
      </c>
      <c r="H9" s="36"/>
      <c r="I9" s="248"/>
      <c r="J9" s="249"/>
      <c r="K9" s="249"/>
      <c r="L9" s="245"/>
      <c r="M9" s="207"/>
      <c r="N9" s="208"/>
      <c r="O9" s="246" t="s">
        <v>491</v>
      </c>
      <c r="P9" s="251"/>
    </row>
    <row r="10" ht="26.25" customHeight="1">
      <c r="A10" s="235"/>
      <c r="G10" s="252" t="s">
        <v>492</v>
      </c>
      <c r="H10" s="36"/>
      <c r="I10" s="248"/>
      <c r="J10" s="249"/>
      <c r="K10" s="249"/>
      <c r="L10" s="245"/>
      <c r="M10" s="207"/>
      <c r="N10" s="208"/>
      <c r="O10" s="253" t="s">
        <v>493</v>
      </c>
      <c r="P10" s="254"/>
    </row>
    <row r="11" ht="24.75" customHeight="1">
      <c r="A11" s="255"/>
      <c r="G11" s="252" t="s">
        <v>494</v>
      </c>
      <c r="H11" s="36"/>
      <c r="I11" s="248"/>
      <c r="J11" s="249"/>
      <c r="K11" s="249"/>
      <c r="L11" s="245"/>
      <c r="M11" s="207"/>
      <c r="N11" s="208"/>
      <c r="O11" s="246" t="s">
        <v>495</v>
      </c>
      <c r="P11" s="251"/>
    </row>
    <row r="12" ht="27.75" customHeight="1">
      <c r="A12" s="255"/>
      <c r="G12" s="256" t="s">
        <v>496</v>
      </c>
      <c r="H12" s="36"/>
      <c r="I12" s="248"/>
      <c r="J12" s="249"/>
      <c r="K12" s="249"/>
      <c r="L12" s="245"/>
      <c r="M12" s="207"/>
      <c r="N12" s="208"/>
      <c r="O12" s="246" t="s">
        <v>497</v>
      </c>
      <c r="P12" s="251"/>
    </row>
    <row r="13" ht="27.75" customHeight="1">
      <c r="A13" s="255"/>
      <c r="G13" s="257" t="s">
        <v>498</v>
      </c>
      <c r="H13" s="39"/>
      <c r="I13" s="258"/>
      <c r="J13" s="259"/>
      <c r="K13" s="259"/>
      <c r="L13" s="260"/>
      <c r="N13" s="261"/>
      <c r="O13" s="246" t="s">
        <v>499</v>
      </c>
      <c r="P13" s="251"/>
    </row>
    <row r="14">
      <c r="A14" s="255"/>
      <c r="B14" s="262" t="s">
        <v>500</v>
      </c>
      <c r="C14" s="35"/>
      <c r="D14" s="35"/>
      <c r="E14" s="35"/>
      <c r="F14" s="36"/>
      <c r="G14" s="262" t="s">
        <v>501</v>
      </c>
      <c r="H14" s="35"/>
      <c r="I14" s="35"/>
      <c r="J14" s="35"/>
      <c r="K14" s="35"/>
      <c r="L14" s="35"/>
      <c r="M14" s="35"/>
      <c r="N14" s="35"/>
      <c r="O14" s="35"/>
      <c r="P14" s="35"/>
      <c r="Q14" s="36"/>
    </row>
    <row r="15">
      <c r="A15" s="255"/>
      <c r="G15" s="227"/>
      <c r="H15" s="227"/>
      <c r="I15" s="227"/>
      <c r="K15" s="263"/>
    </row>
    <row r="16">
      <c r="A16" s="255"/>
      <c r="B16" s="264" t="s">
        <v>479</v>
      </c>
      <c r="C16" s="265"/>
      <c r="D16" s="265"/>
      <c r="E16" s="265"/>
      <c r="F16" s="265"/>
      <c r="G16" s="265"/>
      <c r="H16" s="266"/>
      <c r="I16" s="227"/>
      <c r="K16" s="263"/>
    </row>
    <row r="17">
      <c r="A17" s="255"/>
      <c r="B17" s="267" t="s">
        <v>479</v>
      </c>
      <c r="C17" s="38"/>
      <c r="D17" s="38"/>
      <c r="E17" s="38"/>
      <c r="F17" s="38"/>
      <c r="G17" s="38"/>
      <c r="H17" s="38"/>
      <c r="I17" s="38"/>
      <c r="J17" s="38"/>
      <c r="K17" s="238"/>
    </row>
    <row r="18">
      <c r="A18" s="255"/>
      <c r="B18" s="268"/>
      <c r="C18" s="269"/>
      <c r="F18" s="270"/>
      <c r="G18" s="269"/>
      <c r="H18" s="271"/>
      <c r="I18" s="227"/>
    </row>
    <row r="19">
      <c r="A19" s="255"/>
      <c r="B19" s="268"/>
      <c r="C19" s="272"/>
      <c r="F19" s="270"/>
      <c r="G19" s="269"/>
      <c r="H19" s="271"/>
      <c r="I19" s="227"/>
    </row>
    <row r="20">
      <c r="A20" s="255"/>
      <c r="B20" s="273"/>
      <c r="C20" s="274"/>
      <c r="F20" s="269"/>
      <c r="H20" s="271"/>
      <c r="I20" s="227"/>
    </row>
    <row r="21">
      <c r="A21" s="255"/>
      <c r="B21" s="268"/>
      <c r="C21" s="274"/>
      <c r="D21" s="269"/>
      <c r="F21" s="270"/>
      <c r="G21" s="269"/>
      <c r="H21" s="271"/>
      <c r="I21" s="227"/>
    </row>
    <row r="22">
      <c r="A22" s="255"/>
      <c r="C22" s="274"/>
      <c r="D22" s="269"/>
      <c r="F22" s="270"/>
      <c r="G22" s="269"/>
      <c r="H22" s="271"/>
      <c r="I22" s="227"/>
    </row>
    <row r="23">
      <c r="A23" s="255"/>
      <c r="C23" s="269"/>
      <c r="F23" s="269"/>
      <c r="H23" s="271"/>
      <c r="I23" s="227"/>
    </row>
    <row r="24">
      <c r="A24" s="255"/>
      <c r="C24" s="269"/>
      <c r="F24" s="270"/>
      <c r="G24" s="269"/>
      <c r="H24" s="271"/>
      <c r="I24" s="227"/>
    </row>
    <row r="25">
      <c r="A25" s="235"/>
      <c r="C25" s="269"/>
      <c r="F25" s="270"/>
      <c r="G25" s="269"/>
      <c r="H25" s="271"/>
      <c r="I25" s="227"/>
    </row>
    <row r="26">
      <c r="A26" s="235"/>
      <c r="C26" s="269"/>
      <c r="F26" s="270"/>
      <c r="G26" s="269"/>
      <c r="H26" s="271"/>
      <c r="I26" s="227"/>
    </row>
    <row r="27">
      <c r="A27" s="235"/>
      <c r="C27" s="269"/>
      <c r="F27" s="270"/>
      <c r="G27" s="269"/>
      <c r="H27" s="271"/>
      <c r="I27" s="274" t="s">
        <v>502</v>
      </c>
      <c r="R27" s="275"/>
    </row>
    <row r="28">
      <c r="B28" s="276"/>
      <c r="C28" s="272"/>
      <c r="F28" s="270"/>
      <c r="G28" s="269"/>
      <c r="H28" s="269"/>
      <c r="I28" s="277"/>
    </row>
    <row r="29" hidden="1">
      <c r="B29" s="278"/>
      <c r="C29" s="227"/>
      <c r="D29" s="227"/>
      <c r="E29" s="227"/>
      <c r="F29" s="227"/>
      <c r="G29" s="227"/>
      <c r="H29" s="227"/>
      <c r="I29" s="278"/>
    </row>
    <row r="30" hidden="1">
      <c r="B30" s="278"/>
      <c r="C30" s="227"/>
      <c r="D30" s="227"/>
      <c r="E30" s="227"/>
      <c r="F30" s="227"/>
      <c r="G30" s="227"/>
      <c r="H30" s="227"/>
      <c r="I30" s="278"/>
    </row>
    <row r="31" hidden="1">
      <c r="B31" s="278"/>
      <c r="C31" s="227"/>
      <c r="D31" s="227"/>
      <c r="E31" s="227"/>
      <c r="F31" s="227"/>
      <c r="G31" s="227"/>
      <c r="H31" s="227"/>
      <c r="I31" s="278"/>
    </row>
    <row r="32" hidden="1">
      <c r="B32" s="278"/>
      <c r="C32" s="227"/>
      <c r="D32" s="227"/>
      <c r="E32" s="227"/>
      <c r="F32" s="227"/>
      <c r="G32" s="227"/>
      <c r="H32" s="227"/>
      <c r="I32" s="278"/>
    </row>
    <row r="33" hidden="1">
      <c r="B33" s="278"/>
      <c r="C33" s="227"/>
      <c r="D33" s="227"/>
      <c r="E33" s="227"/>
      <c r="F33" s="227"/>
      <c r="G33" s="227"/>
      <c r="H33" s="227"/>
      <c r="I33" s="278"/>
    </row>
    <row r="34" hidden="1">
      <c r="B34" s="278"/>
      <c r="C34" s="227"/>
      <c r="D34" s="227"/>
      <c r="E34" s="227"/>
      <c r="F34" s="227"/>
      <c r="G34" s="227"/>
      <c r="H34" s="278"/>
      <c r="I34" s="278"/>
    </row>
    <row r="35" hidden="1">
      <c r="B35" s="278"/>
      <c r="C35" s="227"/>
      <c r="D35" s="227"/>
      <c r="E35" s="227"/>
      <c r="F35" s="227"/>
      <c r="G35" s="227"/>
      <c r="H35" s="278"/>
      <c r="I35" s="278"/>
    </row>
    <row r="36" hidden="1">
      <c r="B36" s="278"/>
      <c r="C36" s="227"/>
      <c r="D36" s="227"/>
      <c r="E36" s="227"/>
      <c r="F36" s="227"/>
      <c r="G36" s="227"/>
      <c r="H36" s="278"/>
      <c r="I36" s="278"/>
    </row>
    <row r="37" hidden="1">
      <c r="B37" s="278"/>
      <c r="C37" s="227"/>
      <c r="D37" s="227"/>
      <c r="E37" s="227"/>
      <c r="F37" s="227"/>
      <c r="G37" s="227"/>
      <c r="H37" s="227"/>
      <c r="I37" s="278"/>
    </row>
    <row r="38" hidden="1">
      <c r="B38" s="278"/>
      <c r="C38" s="227"/>
      <c r="D38" s="227"/>
      <c r="E38" s="227"/>
      <c r="F38" s="227"/>
      <c r="G38" s="227"/>
      <c r="H38" s="227"/>
      <c r="I38" s="278"/>
    </row>
    <row r="39" hidden="1">
      <c r="B39" s="278"/>
      <c r="C39" s="227"/>
      <c r="D39" s="227"/>
      <c r="E39" s="227"/>
      <c r="F39" s="227"/>
      <c r="G39" s="227"/>
      <c r="H39" s="227"/>
      <c r="I39" s="278"/>
    </row>
    <row r="40" hidden="1">
      <c r="B40" s="278"/>
      <c r="C40" s="227"/>
      <c r="D40" s="227"/>
      <c r="E40" s="227"/>
      <c r="F40" s="227"/>
      <c r="G40" s="227"/>
      <c r="H40" s="227"/>
      <c r="I40" s="278"/>
    </row>
    <row r="41" hidden="1">
      <c r="B41" s="278"/>
      <c r="C41" s="227"/>
      <c r="D41" s="227"/>
      <c r="E41" s="227"/>
      <c r="F41" s="227"/>
      <c r="G41" s="227"/>
      <c r="H41" s="227"/>
      <c r="I41" s="278"/>
    </row>
    <row r="42" hidden="1">
      <c r="B42" s="278"/>
      <c r="C42" s="227"/>
      <c r="D42" s="227"/>
      <c r="E42" s="227"/>
      <c r="F42" s="227"/>
      <c r="G42" s="227"/>
      <c r="H42" s="227"/>
      <c r="I42" s="278"/>
    </row>
    <row r="43" hidden="1">
      <c r="B43" s="278"/>
      <c r="C43" s="227"/>
      <c r="D43" s="227"/>
      <c r="E43" s="227"/>
      <c r="F43" s="227"/>
      <c r="G43" s="227"/>
      <c r="H43" s="227"/>
      <c r="I43" s="278"/>
    </row>
    <row r="44" hidden="1">
      <c r="B44" s="278"/>
      <c r="C44" s="227"/>
      <c r="D44" s="227"/>
      <c r="E44" s="227"/>
      <c r="F44" s="227"/>
      <c r="G44" s="227"/>
      <c r="H44" s="227"/>
      <c r="I44" s="278"/>
    </row>
    <row r="45" hidden="1">
      <c r="B45" s="278"/>
      <c r="C45" s="227"/>
      <c r="D45" s="227"/>
      <c r="E45" s="227"/>
      <c r="F45" s="227"/>
      <c r="G45" s="227"/>
      <c r="H45" s="227"/>
      <c r="I45" s="278"/>
    </row>
    <row r="46" hidden="1">
      <c r="B46" s="278"/>
      <c r="C46" s="227"/>
      <c r="D46" s="227"/>
      <c r="E46" s="227"/>
      <c r="F46" s="227"/>
      <c r="G46" s="227"/>
      <c r="H46" s="227"/>
      <c r="I46" s="278"/>
    </row>
    <row r="47" hidden="1">
      <c r="B47" s="278"/>
      <c r="C47" s="227"/>
      <c r="D47" s="227"/>
      <c r="E47" s="227"/>
      <c r="F47" s="227"/>
      <c r="G47" s="227"/>
      <c r="H47" s="227"/>
      <c r="I47" s="278"/>
    </row>
    <row r="48" hidden="1">
      <c r="B48" s="278"/>
      <c r="C48" s="227"/>
      <c r="D48" s="227"/>
      <c r="E48" s="227"/>
      <c r="F48" s="227"/>
      <c r="G48" s="227"/>
      <c r="H48" s="227"/>
      <c r="I48" s="278"/>
    </row>
    <row r="49" hidden="1">
      <c r="B49" s="278"/>
      <c r="C49" s="227"/>
      <c r="D49" s="227"/>
      <c r="E49" s="227"/>
      <c r="F49" s="227"/>
      <c r="G49" s="227"/>
      <c r="H49" s="227"/>
      <c r="I49" s="278"/>
    </row>
    <row r="50" hidden="1">
      <c r="B50" s="278"/>
      <c r="C50" s="227"/>
      <c r="D50" s="227"/>
      <c r="E50" s="227"/>
      <c r="F50" s="227"/>
      <c r="G50" s="227"/>
      <c r="H50" s="227"/>
      <c r="I50" s="278"/>
    </row>
    <row r="51" hidden="1">
      <c r="B51" s="278"/>
      <c r="C51" s="227"/>
      <c r="D51" s="227"/>
      <c r="E51" s="227"/>
      <c r="F51" s="227"/>
      <c r="G51" s="227"/>
      <c r="H51" s="227"/>
      <c r="I51" s="278"/>
    </row>
    <row r="52" hidden="1">
      <c r="B52" s="278"/>
      <c r="C52" s="227"/>
      <c r="D52" s="227"/>
      <c r="E52" s="227"/>
      <c r="F52" s="227"/>
      <c r="G52" s="227"/>
      <c r="H52" s="227"/>
      <c r="I52" s="278"/>
    </row>
    <row r="53" hidden="1">
      <c r="B53" s="278"/>
      <c r="C53" s="227"/>
      <c r="D53" s="227"/>
      <c r="E53" s="227"/>
      <c r="F53" s="227"/>
      <c r="G53" s="227"/>
      <c r="H53" s="227"/>
      <c r="I53" s="278"/>
    </row>
    <row r="54" hidden="1">
      <c r="B54" s="278"/>
      <c r="C54" s="227"/>
      <c r="D54" s="227"/>
      <c r="E54" s="227"/>
      <c r="F54" s="227"/>
      <c r="G54" s="227"/>
      <c r="H54" s="227"/>
      <c r="I54" s="278"/>
    </row>
    <row r="55" hidden="1">
      <c r="B55" s="278"/>
      <c r="C55" s="227"/>
      <c r="D55" s="227"/>
      <c r="E55" s="227"/>
      <c r="F55" s="227"/>
      <c r="G55" s="227"/>
      <c r="H55" s="227"/>
      <c r="I55" s="278"/>
    </row>
    <row r="56" hidden="1">
      <c r="B56" s="278"/>
      <c r="C56" s="227"/>
      <c r="D56" s="227"/>
      <c r="E56" s="227"/>
      <c r="F56" s="227"/>
      <c r="G56" s="227"/>
      <c r="H56" s="227"/>
      <c r="I56" s="278"/>
    </row>
    <row r="57" hidden="1">
      <c r="B57" s="278"/>
      <c r="C57" s="227"/>
      <c r="D57" s="227"/>
      <c r="E57" s="227"/>
      <c r="F57" s="227"/>
      <c r="G57" s="227"/>
      <c r="H57" s="227"/>
      <c r="I57" s="278"/>
    </row>
    <row r="58" hidden="1">
      <c r="B58" s="278"/>
      <c r="C58" s="227"/>
      <c r="D58" s="227"/>
      <c r="E58" s="227"/>
      <c r="F58" s="227"/>
      <c r="G58" s="227"/>
      <c r="H58" s="227"/>
      <c r="I58" s="278"/>
    </row>
    <row r="59" hidden="1">
      <c r="B59" s="278"/>
      <c r="C59" s="227"/>
      <c r="D59" s="227"/>
      <c r="E59" s="227"/>
      <c r="F59" s="227"/>
      <c r="G59" s="227"/>
      <c r="H59" s="227"/>
      <c r="I59" s="278"/>
    </row>
    <row r="60" hidden="1">
      <c r="B60" s="278"/>
      <c r="C60" s="227"/>
      <c r="D60" s="227"/>
      <c r="E60" s="227"/>
      <c r="F60" s="227"/>
      <c r="G60" s="227"/>
      <c r="H60" s="227"/>
      <c r="I60" s="278"/>
    </row>
    <row r="61" hidden="1">
      <c r="B61" s="278"/>
      <c r="C61" s="227"/>
      <c r="D61" s="227"/>
      <c r="E61" s="227"/>
      <c r="F61" s="227"/>
      <c r="G61" s="227"/>
      <c r="H61" s="227"/>
      <c r="I61" s="278"/>
    </row>
    <row r="62" hidden="1">
      <c r="B62" s="278"/>
      <c r="C62" s="227"/>
      <c r="D62" s="227"/>
      <c r="E62" s="227"/>
      <c r="F62" s="227"/>
      <c r="G62" s="227"/>
      <c r="H62" s="227"/>
      <c r="I62" s="278"/>
    </row>
    <row r="63" hidden="1">
      <c r="B63" s="278"/>
      <c r="C63" s="227"/>
      <c r="D63" s="227"/>
      <c r="E63" s="227"/>
      <c r="F63" s="227"/>
      <c r="G63" s="227"/>
      <c r="H63" s="227"/>
      <c r="I63" s="278"/>
    </row>
    <row r="64" hidden="1">
      <c r="B64" s="278"/>
      <c r="C64" s="227"/>
      <c r="D64" s="227"/>
      <c r="E64" s="227"/>
      <c r="F64" s="227"/>
      <c r="G64" s="227"/>
      <c r="H64" s="227"/>
      <c r="I64" s="278"/>
    </row>
    <row r="65" hidden="1">
      <c r="B65" s="278"/>
      <c r="C65" s="227"/>
      <c r="D65" s="227"/>
      <c r="E65" s="227"/>
      <c r="F65" s="227"/>
      <c r="G65" s="227"/>
      <c r="H65" s="227"/>
      <c r="I65" s="278"/>
    </row>
    <row r="66" hidden="1">
      <c r="B66" s="278"/>
      <c r="C66" s="227"/>
      <c r="D66" s="227"/>
      <c r="E66" s="227"/>
      <c r="F66" s="227"/>
      <c r="G66" s="227"/>
      <c r="H66" s="227"/>
      <c r="I66" s="278"/>
    </row>
    <row r="67" hidden="1">
      <c r="B67" s="278"/>
      <c r="C67" s="227"/>
      <c r="D67" s="227"/>
      <c r="E67" s="227"/>
      <c r="F67" s="227"/>
      <c r="G67" s="227"/>
      <c r="H67" s="227"/>
      <c r="I67" s="278"/>
    </row>
    <row r="68" hidden="1">
      <c r="B68" s="278"/>
      <c r="C68" s="227"/>
      <c r="D68" s="227"/>
      <c r="E68" s="227"/>
      <c r="F68" s="227"/>
      <c r="G68" s="227"/>
      <c r="H68" s="227"/>
      <c r="I68" s="278"/>
    </row>
    <row r="69" hidden="1">
      <c r="B69" s="278"/>
      <c r="C69" s="227"/>
      <c r="D69" s="227"/>
      <c r="E69" s="227"/>
      <c r="F69" s="227"/>
      <c r="G69" s="227"/>
      <c r="H69" s="227"/>
      <c r="I69" s="278"/>
    </row>
    <row r="70" hidden="1">
      <c r="B70" s="278"/>
      <c r="C70" s="227"/>
      <c r="D70" s="227"/>
      <c r="E70" s="227"/>
      <c r="F70" s="227"/>
      <c r="G70" s="227"/>
      <c r="H70" s="227"/>
      <c r="I70" s="278"/>
    </row>
    <row r="71" hidden="1">
      <c r="B71" s="278"/>
      <c r="C71" s="227"/>
      <c r="D71" s="227"/>
      <c r="E71" s="227"/>
      <c r="F71" s="227"/>
      <c r="G71" s="227"/>
      <c r="H71" s="227"/>
      <c r="I71" s="278"/>
    </row>
    <row r="72" hidden="1">
      <c r="B72" s="278"/>
      <c r="C72" s="227"/>
      <c r="D72" s="227"/>
      <c r="E72" s="227"/>
      <c r="F72" s="227"/>
      <c r="G72" s="227"/>
      <c r="H72" s="227"/>
      <c r="I72" s="278"/>
    </row>
    <row r="73" hidden="1">
      <c r="B73" s="278"/>
      <c r="C73" s="227"/>
      <c r="D73" s="227"/>
      <c r="E73" s="227"/>
      <c r="F73" s="227"/>
      <c r="G73" s="227"/>
      <c r="H73" s="227"/>
      <c r="I73" s="278"/>
    </row>
    <row r="74" hidden="1">
      <c r="B74" s="278"/>
      <c r="C74" s="227"/>
      <c r="D74" s="227"/>
      <c r="E74" s="227"/>
      <c r="F74" s="227"/>
      <c r="G74" s="227"/>
      <c r="H74" s="227"/>
      <c r="I74" s="278"/>
    </row>
    <row r="75" hidden="1">
      <c r="B75" s="278"/>
      <c r="C75" s="227"/>
      <c r="D75" s="227"/>
      <c r="E75" s="227"/>
      <c r="F75" s="227"/>
      <c r="G75" s="227"/>
      <c r="H75" s="227"/>
      <c r="I75" s="278"/>
    </row>
    <row r="76" hidden="1">
      <c r="B76" s="278"/>
      <c r="C76" s="227"/>
      <c r="D76" s="227"/>
      <c r="E76" s="227"/>
      <c r="F76" s="227"/>
      <c r="G76" s="227"/>
      <c r="H76" s="227"/>
      <c r="I76" s="278"/>
    </row>
    <row r="77" hidden="1">
      <c r="B77" s="278"/>
      <c r="C77" s="227"/>
      <c r="D77" s="227"/>
      <c r="E77" s="227"/>
      <c r="F77" s="227"/>
      <c r="G77" s="227"/>
      <c r="H77" s="227"/>
      <c r="I77" s="278"/>
    </row>
    <row r="78" hidden="1">
      <c r="B78" s="278"/>
      <c r="C78" s="227"/>
      <c r="D78" s="227"/>
      <c r="E78" s="227"/>
      <c r="F78" s="227"/>
      <c r="G78" s="227"/>
      <c r="H78" s="227"/>
      <c r="I78" s="278"/>
    </row>
    <row r="79" hidden="1">
      <c r="B79" s="278"/>
      <c r="C79" s="227"/>
      <c r="D79" s="227"/>
      <c r="E79" s="227"/>
      <c r="F79" s="227"/>
      <c r="G79" s="227"/>
      <c r="H79" s="227"/>
      <c r="I79" s="278"/>
    </row>
    <row r="80" hidden="1">
      <c r="B80" s="278"/>
      <c r="C80" s="227"/>
      <c r="D80" s="227"/>
      <c r="E80" s="227"/>
      <c r="F80" s="227"/>
      <c r="G80" s="227"/>
      <c r="H80" s="227"/>
      <c r="I80" s="278"/>
    </row>
    <row r="81" hidden="1">
      <c r="B81" s="278"/>
      <c r="C81" s="227"/>
      <c r="D81" s="227"/>
      <c r="E81" s="227"/>
      <c r="F81" s="227"/>
      <c r="G81" s="227"/>
      <c r="H81" s="227"/>
      <c r="I81" s="278"/>
    </row>
    <row r="82" hidden="1">
      <c r="B82" s="278"/>
      <c r="C82" s="227"/>
      <c r="D82" s="227"/>
      <c r="E82" s="227"/>
      <c r="F82" s="227"/>
      <c r="G82" s="227"/>
      <c r="H82" s="227"/>
      <c r="I82" s="278"/>
    </row>
    <row r="83" hidden="1">
      <c r="B83" s="278"/>
      <c r="C83" s="227"/>
      <c r="D83" s="227"/>
      <c r="E83" s="227"/>
      <c r="F83" s="227"/>
      <c r="G83" s="227"/>
      <c r="H83" s="227"/>
      <c r="I83" s="278"/>
    </row>
    <row r="84" hidden="1">
      <c r="B84" s="278"/>
      <c r="C84" s="227"/>
      <c r="D84" s="227"/>
      <c r="E84" s="227"/>
      <c r="F84" s="227"/>
      <c r="G84" s="227"/>
      <c r="H84" s="227"/>
      <c r="I84" s="278"/>
    </row>
    <row r="85" hidden="1">
      <c r="B85" s="278"/>
      <c r="C85" s="227"/>
      <c r="D85" s="227"/>
      <c r="E85" s="227"/>
      <c r="F85" s="227"/>
      <c r="G85" s="227"/>
      <c r="H85" s="227"/>
      <c r="I85" s="278"/>
    </row>
    <row r="86" hidden="1">
      <c r="B86" s="278"/>
      <c r="C86" s="227"/>
      <c r="D86" s="227"/>
      <c r="E86" s="227"/>
      <c r="F86" s="227"/>
      <c r="G86" s="227"/>
      <c r="H86" s="227"/>
      <c r="I86" s="278"/>
    </row>
    <row r="87" hidden="1">
      <c r="B87" s="278"/>
      <c r="C87" s="227"/>
      <c r="D87" s="227"/>
      <c r="E87" s="227"/>
      <c r="F87" s="227"/>
      <c r="G87" s="227"/>
      <c r="H87" s="227"/>
      <c r="I87" s="278"/>
    </row>
    <row r="88" hidden="1">
      <c r="B88" s="278"/>
      <c r="C88" s="227"/>
      <c r="D88" s="227"/>
      <c r="E88" s="227"/>
      <c r="F88" s="227"/>
      <c r="G88" s="227"/>
      <c r="H88" s="227"/>
      <c r="I88" s="278"/>
    </row>
    <row r="89" hidden="1">
      <c r="B89" s="278"/>
      <c r="C89" s="227"/>
      <c r="D89" s="227"/>
      <c r="E89" s="227"/>
      <c r="F89" s="227"/>
      <c r="G89" s="227"/>
      <c r="H89" s="227"/>
      <c r="I89" s="278"/>
    </row>
    <row r="90" hidden="1">
      <c r="B90" s="278"/>
      <c r="C90" s="227"/>
      <c r="D90" s="227"/>
      <c r="E90" s="227"/>
      <c r="F90" s="227"/>
      <c r="G90" s="227"/>
      <c r="H90" s="227"/>
      <c r="I90" s="278"/>
    </row>
    <row r="91" hidden="1">
      <c r="B91" s="278"/>
      <c r="C91" s="227"/>
      <c r="D91" s="227"/>
      <c r="E91" s="227"/>
      <c r="F91" s="227"/>
      <c r="G91" s="227"/>
      <c r="H91" s="227"/>
      <c r="I91" s="278"/>
    </row>
    <row r="92" hidden="1">
      <c r="B92" s="278"/>
      <c r="C92" s="227"/>
      <c r="D92" s="227"/>
      <c r="E92" s="227"/>
      <c r="F92" s="227"/>
      <c r="G92" s="227"/>
      <c r="H92" s="227"/>
      <c r="I92" s="278"/>
    </row>
    <row r="93" hidden="1">
      <c r="B93" s="278"/>
      <c r="C93" s="227"/>
      <c r="D93" s="227"/>
      <c r="E93" s="227"/>
      <c r="F93" s="227"/>
      <c r="G93" s="227"/>
      <c r="H93" s="227"/>
      <c r="I93" s="278"/>
    </row>
    <row r="94" hidden="1">
      <c r="B94" s="278"/>
      <c r="C94" s="227"/>
      <c r="D94" s="227"/>
      <c r="E94" s="227"/>
      <c r="F94" s="227"/>
      <c r="G94" s="227"/>
      <c r="H94" s="227"/>
      <c r="I94" s="278"/>
    </row>
    <row r="95" hidden="1">
      <c r="B95" s="278"/>
      <c r="C95" s="227"/>
      <c r="D95" s="227"/>
      <c r="E95" s="227"/>
      <c r="F95" s="227"/>
      <c r="G95" s="227"/>
      <c r="H95" s="227"/>
      <c r="I95" s="278"/>
    </row>
    <row r="96" hidden="1">
      <c r="B96" s="278"/>
      <c r="C96" s="227"/>
      <c r="D96" s="227"/>
      <c r="E96" s="227"/>
      <c r="F96" s="227"/>
      <c r="G96" s="227"/>
      <c r="H96" s="227"/>
      <c r="I96" s="278"/>
    </row>
    <row r="97" hidden="1">
      <c r="B97" s="278"/>
      <c r="C97" s="227"/>
      <c r="D97" s="227"/>
      <c r="E97" s="227"/>
      <c r="F97" s="227"/>
      <c r="G97" s="227"/>
      <c r="H97" s="227"/>
      <c r="I97" s="278"/>
    </row>
    <row r="98" hidden="1">
      <c r="B98" s="278"/>
      <c r="C98" s="227"/>
      <c r="D98" s="227"/>
      <c r="E98" s="227"/>
      <c r="F98" s="227"/>
      <c r="G98" s="227"/>
      <c r="H98" s="227"/>
      <c r="I98" s="278"/>
    </row>
    <row r="99" hidden="1">
      <c r="B99" s="278"/>
      <c r="C99" s="227"/>
      <c r="D99" s="227"/>
      <c r="E99" s="227"/>
      <c r="F99" s="227"/>
      <c r="G99" s="227"/>
      <c r="H99" s="227"/>
      <c r="I99" s="278"/>
    </row>
    <row r="100" hidden="1">
      <c r="B100" s="278"/>
      <c r="C100" s="227"/>
      <c r="D100" s="227"/>
      <c r="E100" s="227"/>
      <c r="F100" s="227"/>
      <c r="G100" s="227"/>
      <c r="H100" s="227"/>
      <c r="I100" s="278"/>
    </row>
    <row r="101" hidden="1">
      <c r="B101" s="278"/>
      <c r="C101" s="227"/>
      <c r="D101" s="227"/>
      <c r="E101" s="227"/>
      <c r="F101" s="227"/>
      <c r="G101" s="227"/>
      <c r="H101" s="227"/>
      <c r="I101" s="278"/>
    </row>
    <row r="102" hidden="1">
      <c r="B102" s="278"/>
      <c r="C102" s="227"/>
      <c r="D102" s="227"/>
      <c r="E102" s="227"/>
      <c r="F102" s="227"/>
      <c r="G102" s="227"/>
      <c r="H102" s="227"/>
      <c r="I102" s="278"/>
    </row>
    <row r="103" hidden="1">
      <c r="B103" s="278"/>
      <c r="C103" s="227"/>
      <c r="D103" s="227"/>
      <c r="E103" s="227"/>
      <c r="F103" s="227"/>
      <c r="G103" s="227"/>
      <c r="H103" s="227"/>
      <c r="I103" s="278"/>
    </row>
    <row r="104" hidden="1">
      <c r="B104" s="278"/>
      <c r="C104" s="227"/>
      <c r="D104" s="227"/>
      <c r="E104" s="227"/>
      <c r="F104" s="227"/>
      <c r="G104" s="227"/>
      <c r="H104" s="227"/>
      <c r="I104" s="278"/>
    </row>
    <row r="105" hidden="1">
      <c r="B105" s="278"/>
      <c r="C105" s="227"/>
      <c r="D105" s="227"/>
      <c r="E105" s="227"/>
      <c r="F105" s="227"/>
      <c r="G105" s="227"/>
      <c r="H105" s="227"/>
      <c r="I105" s="278"/>
    </row>
    <row r="106" hidden="1">
      <c r="B106" s="278"/>
      <c r="C106" s="227"/>
      <c r="D106" s="227"/>
      <c r="E106" s="227"/>
      <c r="F106" s="227"/>
      <c r="G106" s="227"/>
      <c r="H106" s="227"/>
      <c r="I106" s="278"/>
    </row>
    <row r="107" hidden="1">
      <c r="B107" s="278"/>
      <c r="C107" s="227"/>
      <c r="D107" s="227"/>
      <c r="E107" s="227"/>
      <c r="F107" s="227"/>
      <c r="G107" s="227"/>
      <c r="H107" s="227"/>
      <c r="I107" s="278"/>
    </row>
    <row r="108" hidden="1">
      <c r="B108" s="278"/>
      <c r="C108" s="227"/>
      <c r="D108" s="227"/>
      <c r="E108" s="227"/>
      <c r="F108" s="227"/>
      <c r="G108" s="227"/>
      <c r="H108" s="227"/>
      <c r="I108" s="278"/>
    </row>
    <row r="109" hidden="1">
      <c r="B109" s="278"/>
      <c r="C109" s="227"/>
      <c r="D109" s="227"/>
      <c r="E109" s="227"/>
      <c r="F109" s="227"/>
      <c r="G109" s="227"/>
      <c r="H109" s="227"/>
      <c r="I109" s="278"/>
    </row>
    <row r="110" hidden="1">
      <c r="B110" s="278"/>
      <c r="C110" s="227"/>
      <c r="D110" s="227"/>
      <c r="E110" s="227"/>
      <c r="F110" s="227"/>
      <c r="G110" s="227"/>
      <c r="H110" s="227"/>
      <c r="I110" s="278"/>
    </row>
    <row r="111" hidden="1">
      <c r="B111" s="278"/>
      <c r="C111" s="227"/>
      <c r="D111" s="227"/>
      <c r="E111" s="227"/>
      <c r="F111" s="227"/>
      <c r="G111" s="227"/>
      <c r="H111" s="227"/>
      <c r="I111" s="278"/>
    </row>
    <row r="112" hidden="1">
      <c r="B112" s="278"/>
      <c r="C112" s="227"/>
      <c r="D112" s="227"/>
      <c r="E112" s="227"/>
      <c r="F112" s="227"/>
      <c r="G112" s="227"/>
      <c r="H112" s="278"/>
      <c r="I112" s="278"/>
    </row>
    <row r="113" hidden="1">
      <c r="B113" s="278"/>
      <c r="C113" s="227"/>
      <c r="D113" s="227"/>
      <c r="E113" s="227"/>
      <c r="F113" s="227"/>
      <c r="G113" s="227"/>
      <c r="H113" s="227"/>
      <c r="I113" s="278"/>
    </row>
    <row r="114" hidden="1">
      <c r="B114" s="278"/>
      <c r="C114" s="227"/>
      <c r="D114" s="227"/>
      <c r="E114" s="227"/>
      <c r="F114" s="227"/>
      <c r="G114" s="227"/>
      <c r="H114" s="227"/>
      <c r="I114" s="278"/>
    </row>
    <row r="115" hidden="1">
      <c r="B115" s="278"/>
      <c r="C115" s="227"/>
      <c r="D115" s="227"/>
      <c r="E115" s="227"/>
      <c r="F115" s="227"/>
      <c r="G115" s="227"/>
      <c r="H115" s="227"/>
      <c r="I115" s="278"/>
    </row>
    <row r="116" hidden="1">
      <c r="B116" s="278"/>
      <c r="C116" s="227"/>
      <c r="D116" s="227"/>
      <c r="E116" s="227"/>
      <c r="F116" s="227"/>
      <c r="G116" s="227"/>
      <c r="H116" s="227"/>
      <c r="I116" s="278"/>
    </row>
    <row r="117" hidden="1">
      <c r="B117" s="278"/>
      <c r="C117" s="227"/>
      <c r="D117" s="227"/>
      <c r="E117" s="227"/>
      <c r="F117" s="227"/>
      <c r="G117" s="227"/>
      <c r="H117" s="227"/>
      <c r="I117" s="278"/>
    </row>
    <row r="118" hidden="1">
      <c r="B118" s="278"/>
      <c r="C118" s="227"/>
      <c r="D118" s="227"/>
      <c r="E118" s="227"/>
      <c r="F118" s="227"/>
      <c r="G118" s="227"/>
      <c r="H118" s="227"/>
      <c r="I118" s="278"/>
    </row>
    <row r="119" hidden="1">
      <c r="B119" s="278"/>
      <c r="C119" s="227"/>
      <c r="D119" s="227"/>
      <c r="E119" s="227"/>
      <c r="F119" s="227"/>
      <c r="G119" s="227"/>
      <c r="H119" s="227"/>
      <c r="I119" s="278"/>
    </row>
    <row r="120" hidden="1">
      <c r="B120" s="278"/>
      <c r="C120" s="227"/>
      <c r="D120" s="227"/>
      <c r="E120" s="227"/>
      <c r="F120" s="227"/>
      <c r="G120" s="227"/>
      <c r="H120" s="227"/>
      <c r="I120" s="278"/>
    </row>
    <row r="121" hidden="1">
      <c r="B121" s="278"/>
      <c r="C121" s="227"/>
      <c r="D121" s="227"/>
      <c r="E121" s="227"/>
      <c r="F121" s="227"/>
      <c r="G121" s="227"/>
      <c r="H121" s="227"/>
      <c r="I121" s="278"/>
    </row>
    <row r="122" hidden="1">
      <c r="B122" s="278"/>
      <c r="C122" s="227"/>
      <c r="D122" s="227"/>
      <c r="E122" s="227"/>
      <c r="F122" s="227"/>
      <c r="G122" s="227"/>
      <c r="H122" s="227"/>
      <c r="I122" s="278"/>
    </row>
    <row r="123" hidden="1">
      <c r="B123" s="278"/>
      <c r="C123" s="227"/>
      <c r="D123" s="227"/>
      <c r="E123" s="227"/>
      <c r="F123" s="227"/>
      <c r="G123" s="227"/>
      <c r="H123" s="227"/>
      <c r="I123" s="278"/>
    </row>
    <row r="124" hidden="1">
      <c r="B124" s="278"/>
      <c r="C124" s="227"/>
      <c r="D124" s="227"/>
      <c r="E124" s="227"/>
      <c r="F124" s="227"/>
      <c r="G124" s="227"/>
      <c r="H124" s="227"/>
      <c r="I124" s="278"/>
    </row>
    <row r="125" hidden="1">
      <c r="B125" s="278"/>
      <c r="C125" s="227"/>
      <c r="D125" s="227"/>
      <c r="E125" s="227"/>
      <c r="F125" s="227"/>
      <c r="G125" s="227"/>
      <c r="H125" s="227"/>
      <c r="I125" s="278"/>
    </row>
    <row r="126" hidden="1">
      <c r="B126" s="278"/>
      <c r="C126" s="227"/>
      <c r="D126" s="227"/>
      <c r="E126" s="227"/>
      <c r="F126" s="227"/>
      <c r="G126" s="227"/>
      <c r="H126" s="227"/>
      <c r="I126" s="278"/>
    </row>
    <row r="127" hidden="1">
      <c r="B127" s="278"/>
      <c r="C127" s="227"/>
      <c r="D127" s="227"/>
      <c r="E127" s="227"/>
      <c r="F127" s="227"/>
      <c r="G127" s="227"/>
      <c r="H127" s="227"/>
      <c r="I127" s="278"/>
    </row>
    <row r="128" hidden="1">
      <c r="B128" s="278"/>
      <c r="C128" s="227"/>
      <c r="D128" s="227"/>
      <c r="E128" s="227"/>
      <c r="F128" s="227"/>
      <c r="G128" s="227"/>
      <c r="H128" s="227"/>
      <c r="I128" s="278"/>
    </row>
    <row r="129" hidden="1">
      <c r="B129" s="278"/>
      <c r="C129" s="227"/>
      <c r="D129" s="227"/>
      <c r="E129" s="227"/>
      <c r="F129" s="227"/>
      <c r="G129" s="227"/>
      <c r="H129" s="227"/>
      <c r="I129" s="278"/>
    </row>
    <row r="130" hidden="1">
      <c r="B130" s="278"/>
      <c r="C130" s="227"/>
      <c r="D130" s="227"/>
      <c r="E130" s="227"/>
      <c r="F130" s="227"/>
      <c r="G130" s="227"/>
      <c r="H130" s="227"/>
      <c r="I130" s="278"/>
    </row>
    <row r="131" hidden="1">
      <c r="B131" s="278"/>
      <c r="C131" s="227"/>
      <c r="D131" s="227"/>
      <c r="E131" s="227"/>
      <c r="F131" s="227"/>
      <c r="G131" s="227"/>
      <c r="H131" s="227"/>
      <c r="I131" s="278"/>
    </row>
    <row r="132" hidden="1">
      <c r="B132" s="278"/>
      <c r="C132" s="227"/>
      <c r="D132" s="227"/>
      <c r="E132" s="227"/>
      <c r="F132" s="227"/>
      <c r="G132" s="227"/>
      <c r="H132" s="227"/>
      <c r="I132" s="278"/>
    </row>
    <row r="133" hidden="1">
      <c r="B133" s="278"/>
      <c r="C133" s="227"/>
      <c r="D133" s="227"/>
      <c r="E133" s="227"/>
      <c r="F133" s="227"/>
      <c r="G133" s="227"/>
      <c r="H133" s="227"/>
      <c r="I133" s="278"/>
    </row>
    <row r="134" hidden="1">
      <c r="B134" s="278"/>
      <c r="C134" s="227"/>
      <c r="D134" s="227"/>
      <c r="E134" s="227"/>
      <c r="F134" s="227"/>
      <c r="G134" s="227"/>
      <c r="H134" s="227"/>
      <c r="I134" s="278"/>
    </row>
    <row r="135" hidden="1">
      <c r="B135" s="278"/>
      <c r="C135" s="227"/>
      <c r="D135" s="227"/>
      <c r="E135" s="227"/>
      <c r="F135" s="227"/>
      <c r="G135" s="227"/>
      <c r="H135" s="227"/>
      <c r="I135" s="278"/>
    </row>
    <row r="136" hidden="1">
      <c r="B136" s="278"/>
      <c r="C136" s="227"/>
      <c r="D136" s="227"/>
      <c r="E136" s="227"/>
      <c r="F136" s="227"/>
      <c r="G136" s="227"/>
      <c r="H136" s="227"/>
      <c r="I136" s="278"/>
    </row>
    <row r="137" hidden="1">
      <c r="B137" s="278"/>
      <c r="C137" s="227"/>
      <c r="D137" s="227"/>
      <c r="E137" s="227"/>
      <c r="F137" s="227"/>
      <c r="G137" s="227"/>
      <c r="H137" s="227"/>
      <c r="I137" s="278"/>
    </row>
    <row r="138" hidden="1">
      <c r="B138" s="278"/>
      <c r="C138" s="227"/>
      <c r="D138" s="227"/>
      <c r="E138" s="227"/>
      <c r="F138" s="227"/>
      <c r="G138" s="227"/>
      <c r="H138" s="227"/>
      <c r="I138" s="278"/>
    </row>
    <row r="139" hidden="1">
      <c r="B139" s="278"/>
      <c r="C139" s="227"/>
      <c r="D139" s="227"/>
      <c r="E139" s="227"/>
      <c r="F139" s="227"/>
      <c r="G139" s="227"/>
      <c r="H139" s="227"/>
      <c r="I139" s="278"/>
    </row>
    <row r="140" hidden="1">
      <c r="B140" s="278"/>
      <c r="C140" s="227"/>
      <c r="D140" s="227"/>
      <c r="E140" s="227"/>
      <c r="F140" s="227"/>
      <c r="G140" s="227"/>
      <c r="H140" s="227"/>
      <c r="I140" s="278"/>
    </row>
    <row r="141" hidden="1">
      <c r="B141" s="278"/>
      <c r="C141" s="227"/>
      <c r="D141" s="227"/>
      <c r="E141" s="227"/>
      <c r="F141" s="227"/>
      <c r="G141" s="227"/>
      <c r="H141" s="227"/>
      <c r="I141" s="278"/>
    </row>
    <row r="142" hidden="1">
      <c r="B142" s="278"/>
      <c r="C142" s="227"/>
      <c r="D142" s="227"/>
      <c r="E142" s="227"/>
      <c r="F142" s="227"/>
      <c r="G142" s="227"/>
      <c r="H142" s="227"/>
      <c r="I142" s="278"/>
    </row>
    <row r="143" hidden="1">
      <c r="B143" s="278"/>
      <c r="C143" s="227"/>
      <c r="D143" s="227"/>
      <c r="E143" s="227"/>
      <c r="F143" s="227"/>
      <c r="G143" s="227"/>
      <c r="H143" s="227"/>
      <c r="I143" s="278"/>
    </row>
    <row r="144" hidden="1">
      <c r="B144" s="278"/>
      <c r="C144" s="227"/>
      <c r="D144" s="227"/>
      <c r="E144" s="227"/>
      <c r="F144" s="227"/>
      <c r="G144" s="227"/>
      <c r="H144" s="227"/>
      <c r="I144" s="278"/>
    </row>
    <row r="145" hidden="1">
      <c r="B145" s="278"/>
      <c r="C145" s="227"/>
      <c r="D145" s="227"/>
      <c r="E145" s="227"/>
      <c r="F145" s="227"/>
      <c r="G145" s="227"/>
      <c r="H145" s="227"/>
      <c r="I145" s="278"/>
    </row>
    <row r="146" hidden="1">
      <c r="B146" s="278"/>
      <c r="C146" s="227"/>
      <c r="D146" s="227"/>
      <c r="E146" s="227"/>
      <c r="F146" s="227"/>
      <c r="G146" s="227"/>
      <c r="H146" s="227"/>
      <c r="I146" s="278"/>
    </row>
    <row r="147" hidden="1">
      <c r="B147" s="278"/>
      <c r="C147" s="227"/>
      <c r="D147" s="227"/>
      <c r="E147" s="227"/>
      <c r="F147" s="227"/>
      <c r="G147" s="227"/>
      <c r="H147" s="227"/>
      <c r="I147" s="278"/>
    </row>
    <row r="148" hidden="1">
      <c r="B148" s="278"/>
      <c r="C148" s="227"/>
      <c r="D148" s="227"/>
      <c r="E148" s="227"/>
      <c r="F148" s="227"/>
      <c r="G148" s="227"/>
      <c r="H148" s="227"/>
      <c r="I148" s="278"/>
    </row>
    <row r="149" hidden="1">
      <c r="B149" s="278"/>
      <c r="C149" s="227"/>
      <c r="D149" s="227"/>
      <c r="E149" s="227"/>
      <c r="F149" s="227"/>
      <c r="G149" s="227"/>
      <c r="H149" s="227"/>
      <c r="I149" s="278"/>
    </row>
    <row r="150" hidden="1">
      <c r="B150" s="278"/>
      <c r="C150" s="227"/>
      <c r="D150" s="227"/>
      <c r="E150" s="227"/>
      <c r="F150" s="227"/>
      <c r="G150" s="227"/>
      <c r="H150" s="227"/>
      <c r="I150" s="278"/>
    </row>
    <row r="151" hidden="1">
      <c r="B151" s="278"/>
      <c r="C151" s="227"/>
      <c r="D151" s="227"/>
      <c r="E151" s="227"/>
      <c r="F151" s="227"/>
      <c r="G151" s="227"/>
      <c r="H151" s="227"/>
      <c r="I151" s="278"/>
    </row>
    <row r="152" hidden="1">
      <c r="B152" s="278"/>
      <c r="C152" s="227"/>
      <c r="D152" s="227"/>
      <c r="E152" s="227"/>
      <c r="F152" s="227"/>
      <c r="G152" s="227"/>
      <c r="H152" s="227"/>
      <c r="I152" s="278"/>
    </row>
    <row r="153" hidden="1">
      <c r="B153" s="278"/>
      <c r="C153" s="227"/>
      <c r="D153" s="227"/>
      <c r="E153" s="227"/>
      <c r="F153" s="227"/>
      <c r="G153" s="227"/>
      <c r="H153" s="227"/>
      <c r="I153" s="278"/>
    </row>
    <row r="154" hidden="1">
      <c r="B154" s="278"/>
      <c r="C154" s="227"/>
      <c r="D154" s="227"/>
      <c r="E154" s="227"/>
      <c r="F154" s="227"/>
      <c r="G154" s="227"/>
      <c r="H154" s="227"/>
      <c r="I154" s="278"/>
    </row>
    <row r="155" hidden="1">
      <c r="B155" s="278"/>
      <c r="C155" s="227"/>
      <c r="D155" s="227"/>
      <c r="E155" s="227"/>
      <c r="F155" s="227"/>
      <c r="G155" s="227"/>
      <c r="H155" s="227"/>
      <c r="I155" s="278"/>
    </row>
    <row r="156" hidden="1">
      <c r="B156" s="278"/>
      <c r="C156" s="227"/>
      <c r="D156" s="227"/>
      <c r="E156" s="227"/>
      <c r="F156" s="227"/>
      <c r="G156" s="227"/>
      <c r="H156" s="227"/>
      <c r="I156" s="278"/>
    </row>
    <row r="157" hidden="1">
      <c r="B157" s="278"/>
      <c r="C157" s="227"/>
      <c r="D157" s="227"/>
      <c r="E157" s="227"/>
      <c r="F157" s="227"/>
      <c r="G157" s="227"/>
      <c r="H157" s="227"/>
      <c r="I157" s="278"/>
    </row>
    <row r="158" hidden="1">
      <c r="B158" s="278"/>
      <c r="C158" s="227"/>
      <c r="D158" s="227"/>
      <c r="E158" s="227"/>
      <c r="F158" s="227"/>
      <c r="G158" s="227"/>
      <c r="H158" s="227"/>
      <c r="I158" s="278"/>
    </row>
    <row r="159" hidden="1">
      <c r="B159" s="278"/>
      <c r="C159" s="227"/>
      <c r="D159" s="227"/>
      <c r="E159" s="227"/>
      <c r="F159" s="227"/>
      <c r="G159" s="227"/>
      <c r="H159" s="227"/>
      <c r="I159" s="278"/>
    </row>
    <row r="160" hidden="1">
      <c r="B160" s="278"/>
      <c r="C160" s="227"/>
      <c r="D160" s="227"/>
      <c r="E160" s="227"/>
      <c r="F160" s="227"/>
      <c r="G160" s="227"/>
      <c r="H160" s="227"/>
      <c r="I160" s="278"/>
    </row>
    <row r="161" hidden="1">
      <c r="B161" s="278"/>
      <c r="C161" s="227"/>
      <c r="D161" s="227"/>
      <c r="E161" s="227"/>
      <c r="F161" s="227"/>
      <c r="G161" s="227"/>
      <c r="H161" s="227"/>
      <c r="I161" s="278"/>
    </row>
    <row r="162" hidden="1">
      <c r="B162" s="278"/>
      <c r="C162" s="227"/>
      <c r="D162" s="227"/>
      <c r="E162" s="227"/>
      <c r="F162" s="227"/>
      <c r="G162" s="227"/>
      <c r="H162" s="227"/>
      <c r="I162" s="278"/>
    </row>
    <row r="163" hidden="1">
      <c r="B163" s="278"/>
      <c r="C163" s="227"/>
      <c r="D163" s="227"/>
      <c r="E163" s="227"/>
      <c r="F163" s="227"/>
      <c r="G163" s="227"/>
      <c r="H163" s="227"/>
      <c r="I163" s="278"/>
    </row>
    <row r="164" hidden="1">
      <c r="B164" s="278"/>
      <c r="C164" s="227"/>
      <c r="D164" s="227"/>
      <c r="E164" s="227"/>
      <c r="F164" s="227"/>
      <c r="G164" s="227"/>
      <c r="H164" s="227"/>
      <c r="I164" s="278"/>
    </row>
    <row r="165" hidden="1">
      <c r="B165" s="278"/>
      <c r="C165" s="227"/>
      <c r="D165" s="227"/>
      <c r="E165" s="227"/>
      <c r="F165" s="227"/>
      <c r="G165" s="227"/>
      <c r="H165" s="227"/>
      <c r="I165" s="278"/>
    </row>
    <row r="166" hidden="1">
      <c r="B166" s="278"/>
      <c r="C166" s="227"/>
      <c r="D166" s="227"/>
      <c r="E166" s="227"/>
      <c r="F166" s="227"/>
      <c r="G166" s="227"/>
      <c r="H166" s="227"/>
      <c r="I166" s="278"/>
    </row>
    <row r="167" hidden="1">
      <c r="B167" s="278"/>
      <c r="C167" s="227"/>
      <c r="D167" s="227"/>
      <c r="E167" s="227"/>
      <c r="F167" s="227"/>
      <c r="G167" s="227"/>
      <c r="H167" s="227"/>
      <c r="I167" s="278"/>
    </row>
    <row r="168" hidden="1">
      <c r="B168" s="278"/>
      <c r="C168" s="227"/>
      <c r="D168" s="227"/>
      <c r="E168" s="227"/>
      <c r="F168" s="227"/>
      <c r="G168" s="227"/>
      <c r="H168" s="227"/>
      <c r="I168" s="278"/>
    </row>
    <row r="169" hidden="1">
      <c r="B169" s="278"/>
      <c r="C169" s="227"/>
      <c r="D169" s="227"/>
      <c r="E169" s="227"/>
      <c r="F169" s="227"/>
      <c r="G169" s="227"/>
      <c r="H169" s="227"/>
      <c r="I169" s="278"/>
    </row>
    <row r="170" hidden="1">
      <c r="B170" s="278"/>
      <c r="C170" s="227"/>
      <c r="D170" s="227"/>
      <c r="E170" s="227"/>
      <c r="F170" s="227"/>
      <c r="G170" s="227"/>
      <c r="H170" s="227"/>
      <c r="I170" s="278"/>
    </row>
    <row r="171" hidden="1">
      <c r="B171" s="278"/>
      <c r="C171" s="227"/>
      <c r="D171" s="227"/>
      <c r="E171" s="227"/>
      <c r="F171" s="227"/>
      <c r="G171" s="227"/>
      <c r="H171" s="227"/>
      <c r="I171" s="278"/>
    </row>
    <row r="172" hidden="1">
      <c r="B172" s="278"/>
      <c r="C172" s="227"/>
      <c r="D172" s="227"/>
      <c r="E172" s="227"/>
      <c r="F172" s="227"/>
      <c r="G172" s="227"/>
      <c r="H172" s="227"/>
      <c r="I172" s="278"/>
    </row>
    <row r="173" hidden="1">
      <c r="B173" s="278"/>
      <c r="C173" s="227"/>
      <c r="D173" s="227"/>
      <c r="E173" s="227"/>
      <c r="F173" s="227"/>
      <c r="G173" s="227"/>
      <c r="H173" s="227"/>
      <c r="I173" s="278"/>
    </row>
    <row r="174" hidden="1">
      <c r="B174" s="278"/>
      <c r="C174" s="227"/>
      <c r="D174" s="227"/>
      <c r="E174" s="227"/>
      <c r="F174" s="227"/>
      <c r="G174" s="227"/>
      <c r="H174" s="227"/>
      <c r="I174" s="278"/>
    </row>
    <row r="175" hidden="1">
      <c r="B175" s="278"/>
      <c r="C175" s="227"/>
      <c r="D175" s="227"/>
      <c r="E175" s="227"/>
      <c r="F175" s="227"/>
      <c r="G175" s="227"/>
      <c r="H175" s="227"/>
      <c r="I175" s="278"/>
    </row>
    <row r="176" hidden="1">
      <c r="B176" s="278"/>
      <c r="C176" s="227"/>
      <c r="D176" s="227"/>
      <c r="E176" s="227"/>
      <c r="F176" s="227"/>
      <c r="G176" s="227"/>
      <c r="H176" s="227"/>
      <c r="I176" s="278"/>
    </row>
    <row r="177" hidden="1">
      <c r="B177" s="278"/>
      <c r="C177" s="227"/>
      <c r="D177" s="227"/>
      <c r="E177" s="227"/>
      <c r="F177" s="227"/>
      <c r="G177" s="227"/>
      <c r="H177" s="227"/>
      <c r="I177" s="278"/>
    </row>
    <row r="178" hidden="1">
      <c r="B178" s="278"/>
      <c r="C178" s="227"/>
      <c r="D178" s="227"/>
      <c r="E178" s="227"/>
      <c r="F178" s="227"/>
      <c r="G178" s="227"/>
      <c r="H178" s="227"/>
      <c r="I178" s="278"/>
    </row>
    <row r="179" hidden="1">
      <c r="B179" s="278"/>
      <c r="C179" s="227"/>
      <c r="D179" s="227"/>
      <c r="E179" s="227"/>
      <c r="F179" s="227"/>
      <c r="G179" s="227"/>
      <c r="H179" s="227"/>
      <c r="I179" s="278"/>
    </row>
    <row r="180" hidden="1">
      <c r="B180" s="278"/>
      <c r="C180" s="227"/>
      <c r="D180" s="227"/>
      <c r="E180" s="227"/>
      <c r="F180" s="227"/>
      <c r="G180" s="227"/>
      <c r="H180" s="227"/>
      <c r="I180" s="278"/>
    </row>
    <row r="181" hidden="1">
      <c r="B181" s="278"/>
      <c r="C181" s="227"/>
      <c r="D181" s="227"/>
      <c r="E181" s="227"/>
      <c r="F181" s="227"/>
      <c r="G181" s="227"/>
      <c r="H181" s="227"/>
      <c r="I181" s="278"/>
    </row>
    <row r="182" hidden="1">
      <c r="B182" s="278"/>
      <c r="C182" s="227"/>
      <c r="D182" s="227"/>
      <c r="E182" s="227"/>
      <c r="F182" s="227"/>
      <c r="G182" s="227"/>
      <c r="H182" s="227"/>
      <c r="I182" s="278"/>
    </row>
    <row r="183" hidden="1">
      <c r="B183" s="278"/>
      <c r="C183" s="227"/>
      <c r="D183" s="227"/>
      <c r="E183" s="227"/>
      <c r="F183" s="227"/>
      <c r="G183" s="227"/>
      <c r="H183" s="227"/>
      <c r="I183" s="278"/>
    </row>
    <row r="184" hidden="1">
      <c r="B184" s="278"/>
      <c r="C184" s="227"/>
      <c r="D184" s="227"/>
      <c r="E184" s="227"/>
      <c r="F184" s="227"/>
      <c r="G184" s="227"/>
      <c r="H184" s="227"/>
      <c r="I184" s="278"/>
    </row>
    <row r="185" hidden="1">
      <c r="B185" s="278"/>
      <c r="C185" s="227"/>
      <c r="D185" s="227"/>
      <c r="E185" s="227"/>
      <c r="F185" s="227"/>
      <c r="G185" s="227"/>
      <c r="H185" s="227"/>
      <c r="I185" s="278"/>
    </row>
    <row r="186" hidden="1">
      <c r="B186" s="278"/>
      <c r="C186" s="227"/>
      <c r="D186" s="227"/>
      <c r="E186" s="227"/>
      <c r="F186" s="227"/>
      <c r="G186" s="227"/>
      <c r="H186" s="227"/>
      <c r="I186" s="278"/>
    </row>
    <row r="187" hidden="1">
      <c r="B187" s="278"/>
      <c r="C187" s="227"/>
      <c r="D187" s="227"/>
      <c r="E187" s="227"/>
      <c r="F187" s="227"/>
      <c r="G187" s="227"/>
      <c r="H187" s="227"/>
      <c r="I187" s="278"/>
    </row>
    <row r="188" hidden="1">
      <c r="B188" s="278"/>
      <c r="C188" s="227"/>
      <c r="D188" s="227"/>
      <c r="E188" s="227"/>
      <c r="F188" s="227"/>
      <c r="G188" s="227"/>
      <c r="H188" s="227"/>
      <c r="I188" s="278"/>
    </row>
    <row r="189" hidden="1">
      <c r="B189" s="278"/>
      <c r="C189" s="227"/>
      <c r="D189" s="227"/>
      <c r="E189" s="227"/>
      <c r="F189" s="227"/>
      <c r="G189" s="227"/>
      <c r="H189" s="227"/>
      <c r="I189" s="278"/>
    </row>
    <row r="190" hidden="1">
      <c r="B190" s="278"/>
      <c r="C190" s="227"/>
      <c r="D190" s="227"/>
      <c r="E190" s="227"/>
      <c r="F190" s="227"/>
      <c r="G190" s="227"/>
      <c r="H190" s="227"/>
      <c r="I190" s="278"/>
    </row>
    <row r="191" hidden="1">
      <c r="B191" s="278"/>
      <c r="C191" s="227"/>
      <c r="D191" s="227"/>
      <c r="E191" s="227"/>
      <c r="F191" s="227"/>
      <c r="G191" s="227"/>
      <c r="H191" s="227"/>
      <c r="I191" s="278"/>
    </row>
    <row r="192" hidden="1">
      <c r="B192" s="278"/>
      <c r="C192" s="227"/>
      <c r="D192" s="227"/>
      <c r="E192" s="227"/>
      <c r="F192" s="227"/>
      <c r="G192" s="227"/>
      <c r="H192" s="227"/>
      <c r="I192" s="278"/>
    </row>
    <row r="193" hidden="1">
      <c r="B193" s="278"/>
      <c r="C193" s="227"/>
      <c r="D193" s="227"/>
      <c r="E193" s="227"/>
      <c r="F193" s="227"/>
      <c r="G193" s="227"/>
      <c r="H193" s="227"/>
      <c r="I193" s="278"/>
    </row>
    <row r="194" hidden="1">
      <c r="B194" s="278"/>
      <c r="C194" s="227"/>
      <c r="D194" s="227"/>
      <c r="E194" s="227"/>
      <c r="F194" s="227"/>
      <c r="G194" s="227"/>
      <c r="H194" s="227"/>
      <c r="I194" s="278"/>
    </row>
    <row r="195" hidden="1">
      <c r="B195" s="278"/>
      <c r="C195" s="227"/>
      <c r="D195" s="227"/>
      <c r="E195" s="227"/>
      <c r="F195" s="227"/>
      <c r="G195" s="227"/>
      <c r="H195" s="227"/>
      <c r="I195" s="278"/>
    </row>
    <row r="196" hidden="1">
      <c r="B196" s="278"/>
      <c r="C196" s="227"/>
      <c r="D196" s="227"/>
      <c r="E196" s="227"/>
      <c r="F196" s="227"/>
      <c r="G196" s="227"/>
      <c r="H196" s="227"/>
      <c r="I196" s="278"/>
    </row>
    <row r="197" hidden="1">
      <c r="B197" s="278"/>
      <c r="C197" s="227"/>
      <c r="D197" s="227"/>
      <c r="E197" s="227"/>
      <c r="F197" s="227"/>
      <c r="G197" s="227"/>
      <c r="H197" s="227"/>
      <c r="I197" s="278"/>
    </row>
    <row r="198" hidden="1">
      <c r="B198" s="278"/>
      <c r="C198" s="227"/>
      <c r="D198" s="227"/>
      <c r="E198" s="227"/>
      <c r="F198" s="227"/>
      <c r="G198" s="227"/>
      <c r="H198" s="227"/>
      <c r="I198" s="278"/>
    </row>
    <row r="199" hidden="1">
      <c r="B199" s="278"/>
      <c r="C199" s="227"/>
      <c r="D199" s="227"/>
      <c r="E199" s="227"/>
      <c r="F199" s="227"/>
      <c r="G199" s="227"/>
      <c r="H199" s="227"/>
      <c r="I199" s="278"/>
    </row>
    <row r="200" hidden="1">
      <c r="B200" s="278"/>
      <c r="C200" s="227"/>
      <c r="D200" s="227"/>
      <c r="E200" s="227"/>
      <c r="F200" s="227"/>
      <c r="G200" s="227"/>
      <c r="H200" s="227"/>
      <c r="I200" s="278"/>
    </row>
    <row r="201" hidden="1">
      <c r="B201" s="278"/>
      <c r="C201" s="227"/>
      <c r="D201" s="227"/>
      <c r="E201" s="227"/>
      <c r="F201" s="227"/>
      <c r="G201" s="227"/>
      <c r="H201" s="227"/>
      <c r="I201" s="278"/>
    </row>
    <row r="202" hidden="1">
      <c r="B202" s="278"/>
      <c r="C202" s="227"/>
      <c r="D202" s="227"/>
      <c r="E202" s="227"/>
      <c r="F202" s="227"/>
      <c r="G202" s="227"/>
      <c r="H202" s="227"/>
      <c r="I202" s="278"/>
    </row>
    <row r="203" hidden="1">
      <c r="B203" s="278"/>
      <c r="C203" s="227"/>
      <c r="D203" s="227"/>
      <c r="E203" s="227"/>
      <c r="F203" s="227"/>
      <c r="G203" s="227"/>
      <c r="H203" s="227"/>
      <c r="I203" s="278"/>
    </row>
    <row r="204" hidden="1">
      <c r="B204" s="278"/>
      <c r="C204" s="227"/>
      <c r="D204" s="227"/>
      <c r="E204" s="227"/>
      <c r="F204" s="227"/>
      <c r="G204" s="227"/>
      <c r="H204" s="227"/>
      <c r="I204" s="278"/>
    </row>
    <row r="205">
      <c r="B205" s="227"/>
      <c r="C205" s="227"/>
      <c r="G205" s="227"/>
      <c r="H205" s="227"/>
      <c r="I205" s="227"/>
    </row>
    <row r="206">
      <c r="B206" s="279" t="s">
        <v>14</v>
      </c>
    </row>
    <row r="207">
      <c r="B207" s="280" t="s">
        <v>503</v>
      </c>
      <c r="C207" s="281" t="s">
        <v>504</v>
      </c>
      <c r="D207" s="35"/>
      <c r="E207" s="35"/>
      <c r="F207" s="36"/>
      <c r="G207" s="282" t="s">
        <v>505</v>
      </c>
      <c r="H207" s="35"/>
      <c r="I207" s="35"/>
      <c r="J207" s="35"/>
      <c r="K207" s="35"/>
      <c r="L207" s="35"/>
      <c r="M207" s="283" t="s">
        <v>506</v>
      </c>
      <c r="N207" s="35"/>
      <c r="O207" s="35"/>
      <c r="P207" s="35"/>
      <c r="Q207" s="36"/>
      <c r="R207" s="284"/>
    </row>
    <row r="208">
      <c r="B208" s="285"/>
      <c r="C208" s="286" t="s">
        <v>507</v>
      </c>
      <c r="D208" s="287"/>
      <c r="E208" s="207"/>
      <c r="F208" s="208"/>
      <c r="G208" s="227"/>
      <c r="H208" s="227"/>
      <c r="I208" s="227"/>
    </row>
    <row r="209">
      <c r="B209" s="285"/>
      <c r="C209" s="286" t="s">
        <v>508</v>
      </c>
      <c r="D209" s="288"/>
      <c r="E209" s="207"/>
      <c r="F209" s="208"/>
      <c r="G209" s="227"/>
      <c r="H209" s="227"/>
      <c r="I209" s="227"/>
    </row>
    <row r="210">
      <c r="B210" s="285"/>
      <c r="C210" s="289" t="s">
        <v>509</v>
      </c>
      <c r="D210" s="290"/>
      <c r="F210" s="261"/>
      <c r="G210" s="227"/>
      <c r="H210" s="227"/>
      <c r="I210" s="227"/>
    </row>
    <row r="211">
      <c r="B211" s="285"/>
      <c r="C211" s="291" t="s">
        <v>510</v>
      </c>
      <c r="D211" s="292"/>
      <c r="E211" s="38"/>
      <c r="F211" s="39"/>
      <c r="G211" s="227"/>
      <c r="H211" s="227"/>
      <c r="I211" s="227"/>
    </row>
    <row r="212">
      <c r="B212" s="285"/>
      <c r="C212" s="293"/>
      <c r="F212" s="93"/>
      <c r="G212" s="227"/>
      <c r="H212" s="227"/>
      <c r="I212" s="227"/>
    </row>
    <row r="213">
      <c r="B213" s="285"/>
      <c r="C213" s="293"/>
      <c r="F213" s="93"/>
      <c r="G213" s="227"/>
      <c r="H213" s="227"/>
      <c r="I213" s="227"/>
    </row>
    <row r="214">
      <c r="B214" s="285"/>
      <c r="C214" s="77"/>
      <c r="D214" s="31"/>
      <c r="E214" s="31"/>
      <c r="F214" s="32"/>
      <c r="G214" s="227"/>
      <c r="H214" s="227"/>
      <c r="I214" s="227"/>
    </row>
    <row r="215">
      <c r="B215" s="285"/>
      <c r="C215" s="294"/>
      <c r="D215" s="207"/>
      <c r="E215" s="207"/>
      <c r="F215" s="208"/>
      <c r="G215" s="227"/>
      <c r="H215" s="227"/>
      <c r="I215" s="227"/>
    </row>
    <row r="216">
      <c r="B216" s="285"/>
      <c r="C216" s="295"/>
      <c r="D216" s="6"/>
      <c r="E216" s="6"/>
      <c r="F216" s="8"/>
      <c r="G216" s="227"/>
      <c r="H216" s="227"/>
      <c r="I216" s="227"/>
    </row>
    <row r="217">
      <c r="B217" s="285"/>
      <c r="C217" s="295"/>
      <c r="D217" s="6"/>
      <c r="E217" s="6"/>
      <c r="F217" s="8"/>
      <c r="G217" s="227"/>
      <c r="H217" s="227"/>
      <c r="I217" s="227"/>
    </row>
    <row r="218">
      <c r="B218" s="285"/>
      <c r="C218" s="295"/>
      <c r="D218" s="6"/>
      <c r="E218" s="6"/>
      <c r="F218" s="8"/>
      <c r="G218" s="227"/>
      <c r="H218" s="227"/>
      <c r="I218" s="227"/>
    </row>
    <row r="219">
      <c r="B219" s="285"/>
      <c r="C219" s="295"/>
      <c r="D219" s="6"/>
      <c r="E219" s="6"/>
      <c r="F219" s="8"/>
      <c r="G219" s="227"/>
      <c r="H219" s="227"/>
      <c r="I219" s="227"/>
    </row>
    <row r="220">
      <c r="B220" s="285"/>
      <c r="C220" s="295"/>
      <c r="D220" s="6"/>
      <c r="E220" s="6"/>
      <c r="F220" s="8"/>
      <c r="G220" s="227"/>
      <c r="H220" s="227"/>
      <c r="I220" s="227"/>
    </row>
    <row r="221">
      <c r="B221" s="285"/>
      <c r="C221" s="296"/>
      <c r="D221" s="6"/>
      <c r="E221" s="6"/>
      <c r="F221" s="8"/>
      <c r="G221" s="297" t="s">
        <v>511</v>
      </c>
      <c r="H221" s="35"/>
      <c r="I221" s="35"/>
      <c r="J221" s="35"/>
      <c r="K221" s="35"/>
      <c r="L221" s="35"/>
      <c r="M221" s="35"/>
      <c r="N221" s="35"/>
      <c r="O221" s="35"/>
      <c r="P221" s="35"/>
      <c r="Q221" s="36"/>
    </row>
    <row r="222">
      <c r="B222" s="285"/>
      <c r="C222" s="296"/>
      <c r="D222" s="6"/>
      <c r="E222" s="6"/>
      <c r="F222" s="8"/>
      <c r="G222" s="198"/>
      <c r="H222" s="298" t="s">
        <v>512</v>
      </c>
      <c r="I222" s="299">
        <v>0.0</v>
      </c>
      <c r="J222" s="299">
        <v>0.041666666666666664</v>
      </c>
      <c r="K222" s="299">
        <v>0.08333333333333333</v>
      </c>
      <c r="L222" s="299">
        <v>0.125</v>
      </c>
      <c r="M222" s="299">
        <v>0.16666666666666666</v>
      </c>
      <c r="N222" s="299">
        <v>0.20833333333333334</v>
      </c>
      <c r="O222" s="300">
        <v>0.25</v>
      </c>
      <c r="P222" s="301"/>
      <c r="Q222" s="198"/>
    </row>
    <row r="223">
      <c r="B223" s="285"/>
      <c r="C223" s="296"/>
      <c r="D223" s="6"/>
      <c r="E223" s="6"/>
      <c r="F223" s="8"/>
      <c r="G223" s="302" t="s">
        <v>513</v>
      </c>
      <c r="H223" s="303" t="s">
        <v>514</v>
      </c>
      <c r="I223" s="304">
        <f>CoverageReport!D2</f>
        <v>16</v>
      </c>
      <c r="J223" s="304">
        <f>CoverageReport!E2</f>
        <v>16</v>
      </c>
      <c r="K223" s="304">
        <f>CoverageReport!F2</f>
        <v>17</v>
      </c>
      <c r="L223" s="304">
        <f>CoverageReport!G2</f>
        <v>16</v>
      </c>
      <c r="M223" s="304">
        <f>CoverageReport!H2</f>
        <v>17</v>
      </c>
      <c r="N223" s="304">
        <f>CoverageReport!I2</f>
        <v>19</v>
      </c>
      <c r="O223" s="305">
        <f>CoverageReport!J2</f>
        <v>25</v>
      </c>
      <c r="P223" s="198"/>
      <c r="Q223" s="198"/>
    </row>
    <row r="224">
      <c r="B224" s="285"/>
      <c r="C224" s="296"/>
      <c r="D224" s="6"/>
      <c r="E224" s="6"/>
      <c r="F224" s="8"/>
      <c r="G224" s="302" t="s">
        <v>515</v>
      </c>
      <c r="H224" s="303" t="s">
        <v>516</v>
      </c>
      <c r="I224" s="304">
        <f>CoverageReport!D3</f>
        <v>16</v>
      </c>
      <c r="J224" s="304">
        <f>CoverageReport!E3</f>
        <v>18</v>
      </c>
      <c r="K224" s="304">
        <f>CoverageReport!F3</f>
        <v>20</v>
      </c>
      <c r="L224" s="304">
        <f>CoverageReport!G3</f>
        <v>18</v>
      </c>
      <c r="M224" s="304">
        <f>CoverageReport!H3</f>
        <v>17</v>
      </c>
      <c r="N224" s="304">
        <f>CoverageReport!I3</f>
        <v>18</v>
      </c>
      <c r="O224" s="305">
        <f>CoverageReport!J3</f>
        <v>23</v>
      </c>
      <c r="P224" s="198"/>
      <c r="Q224" s="198"/>
    </row>
    <row r="225">
      <c r="B225" s="285"/>
      <c r="C225" s="296"/>
      <c r="D225" s="6"/>
      <c r="E225" s="6"/>
      <c r="F225" s="8"/>
      <c r="G225" s="306" t="s">
        <v>517</v>
      </c>
      <c r="H225" s="303" t="s">
        <v>518</v>
      </c>
      <c r="I225" s="304">
        <f>CoverageReport!D4</f>
        <v>13</v>
      </c>
      <c r="J225" s="304">
        <f>CoverageReport!E4</f>
        <v>12</v>
      </c>
      <c r="K225" s="304">
        <f>CoverageReport!F4</f>
        <v>10</v>
      </c>
      <c r="L225" s="304">
        <f>CoverageReport!G4</f>
        <v>9</v>
      </c>
      <c r="M225" s="304">
        <f>CoverageReport!H4</f>
        <v>9</v>
      </c>
      <c r="N225" s="304">
        <f>CoverageReport!I4</f>
        <v>10</v>
      </c>
      <c r="O225" s="305">
        <f>CoverageReport!J4</f>
        <v>13</v>
      </c>
      <c r="P225" s="198"/>
      <c r="Q225" s="198"/>
    </row>
    <row r="226">
      <c r="B226" s="285"/>
      <c r="C226" s="296"/>
      <c r="D226" s="6"/>
      <c r="E226" s="6"/>
      <c r="F226" s="8"/>
      <c r="G226" s="306" t="s">
        <v>519</v>
      </c>
      <c r="H226" s="303" t="s">
        <v>520</v>
      </c>
      <c r="I226" s="304">
        <f>CoverageReport!D5</f>
        <v>14</v>
      </c>
      <c r="J226" s="304">
        <f>CoverageReport!E5</f>
        <v>15</v>
      </c>
      <c r="K226" s="304">
        <f>CoverageReport!F5</f>
        <v>14</v>
      </c>
      <c r="L226" s="304">
        <f>CoverageReport!G5</f>
        <v>12</v>
      </c>
      <c r="M226" s="304">
        <f>CoverageReport!H5</f>
        <v>10</v>
      </c>
      <c r="N226" s="304">
        <f>CoverageReport!I5</f>
        <v>9</v>
      </c>
      <c r="O226" s="305">
        <f>CoverageReport!J5</f>
        <v>11</v>
      </c>
      <c r="P226" s="198"/>
      <c r="Q226" s="198"/>
    </row>
    <row r="227">
      <c r="B227" s="285"/>
      <c r="C227" s="296"/>
      <c r="D227" s="6"/>
      <c r="E227" s="6"/>
      <c r="F227" s="8"/>
      <c r="G227" s="306" t="s">
        <v>521</v>
      </c>
      <c r="H227" s="303" t="s">
        <v>100</v>
      </c>
      <c r="I227" s="304">
        <f>CoverageReport!D6</f>
        <v>8</v>
      </c>
      <c r="J227" s="304">
        <f>CoverageReport!E6</f>
        <v>9</v>
      </c>
      <c r="K227" s="304">
        <f>CoverageReport!F6</f>
        <v>9</v>
      </c>
      <c r="L227" s="304">
        <f>CoverageReport!G6</f>
        <v>9</v>
      </c>
      <c r="M227" s="304">
        <f>CoverageReport!H6</f>
        <v>8</v>
      </c>
      <c r="N227" s="304">
        <f>CoverageReport!I6</f>
        <v>6</v>
      </c>
      <c r="O227" s="305">
        <f>CoverageReport!J6</f>
        <v>7</v>
      </c>
      <c r="P227" s="198"/>
      <c r="Q227" s="198"/>
    </row>
    <row r="228">
      <c r="B228" s="285"/>
      <c r="C228" s="296"/>
      <c r="D228" s="6"/>
      <c r="E228" s="6"/>
      <c r="F228" s="8"/>
      <c r="G228" s="198"/>
      <c r="H228" s="307" t="s">
        <v>522</v>
      </c>
      <c r="I228" s="308">
        <f>CoverageReport!D7</f>
        <v>7</v>
      </c>
      <c r="J228" s="308">
        <f>CoverageReport!E7</f>
        <v>7</v>
      </c>
      <c r="K228" s="308">
        <f>CoverageReport!F7</f>
        <v>7</v>
      </c>
      <c r="L228" s="308">
        <f>CoverageReport!G7</f>
        <v>7</v>
      </c>
      <c r="M228" s="308">
        <f>CoverageReport!H7</f>
        <v>5</v>
      </c>
      <c r="N228" s="308">
        <f>CoverageReport!I7</f>
        <v>4</v>
      </c>
      <c r="O228" s="309">
        <f>CoverageReport!J7</f>
        <v>5</v>
      </c>
      <c r="P228" s="198"/>
      <c r="Q228" s="198"/>
    </row>
    <row r="229">
      <c r="B229" s="76"/>
      <c r="C229" s="296"/>
      <c r="D229" s="6"/>
      <c r="E229" s="6"/>
      <c r="F229" s="8"/>
      <c r="G229" s="198"/>
      <c r="H229" s="198"/>
      <c r="I229" s="198"/>
      <c r="J229" s="198"/>
      <c r="K229" s="198"/>
      <c r="L229" s="198"/>
      <c r="M229" s="198"/>
      <c r="N229" s="198"/>
      <c r="O229" s="198"/>
      <c r="P229" s="198"/>
      <c r="Q229" s="198"/>
    </row>
    <row r="230">
      <c r="B230" s="310" t="s">
        <v>523</v>
      </c>
      <c r="C230" s="36"/>
      <c r="D230" s="311" t="s">
        <v>524</v>
      </c>
      <c r="E230" s="312" t="s">
        <v>525</v>
      </c>
      <c r="F230" s="313"/>
      <c r="G230" s="314" t="s">
        <v>526</v>
      </c>
      <c r="H230" s="6"/>
      <c r="I230" s="6"/>
      <c r="J230" s="6"/>
      <c r="K230" s="8"/>
      <c r="L230" s="315" t="s">
        <v>527</v>
      </c>
      <c r="M230" s="6"/>
      <c r="N230" s="6"/>
      <c r="O230" s="6"/>
      <c r="P230" s="6"/>
      <c r="Q230" s="8"/>
    </row>
    <row r="231">
      <c r="B231" s="316" t="s">
        <v>528</v>
      </c>
      <c r="C231" s="317"/>
      <c r="D231" s="318">
        <v>0.0</v>
      </c>
      <c r="E231" s="319" t="s">
        <v>529</v>
      </c>
      <c r="F231" s="227" t="str">
        <f>SundayBin!AH3</f>
        <v>Missing</v>
      </c>
      <c r="G231" s="320"/>
      <c r="H231" s="320"/>
      <c r="I231" s="320"/>
      <c r="J231" s="320"/>
      <c r="K231" s="320"/>
    </row>
    <row r="232">
      <c r="B232" s="321" t="s">
        <v>530</v>
      </c>
      <c r="C232" s="322"/>
      <c r="D232" s="323"/>
      <c r="E232" s="319" t="s">
        <v>531</v>
      </c>
      <c r="F232" s="227" t="str">
        <f>SundayBin!AH4</f>
        <v>Missing</v>
      </c>
      <c r="G232" s="320"/>
      <c r="H232" s="320"/>
      <c r="I232" s="320"/>
      <c r="J232" s="320"/>
      <c r="K232" s="320"/>
    </row>
    <row r="233">
      <c r="B233" s="310" t="s">
        <v>532</v>
      </c>
      <c r="C233" s="36"/>
      <c r="D233" s="324" t="s">
        <v>533</v>
      </c>
      <c r="E233" s="319" t="s">
        <v>534</v>
      </c>
      <c r="F233" s="227" t="str">
        <f>SundayBin!AH5</f>
        <v>Missing</v>
      </c>
      <c r="G233" s="320"/>
      <c r="H233" s="320"/>
      <c r="I233" s="320"/>
      <c r="J233" s="320"/>
      <c r="K233" s="320"/>
    </row>
    <row r="234">
      <c r="B234" s="325" t="s">
        <v>535</v>
      </c>
      <c r="C234" s="326">
        <f>SundayBin!AB2</f>
        <v>21.41625</v>
      </c>
      <c r="D234" s="327">
        <v>0.0</v>
      </c>
      <c r="E234" s="319" t="s">
        <v>536</v>
      </c>
      <c r="F234" s="227" t="str">
        <f>SundayBin!AH6</f>
        <v>Missing</v>
      </c>
      <c r="G234" s="320"/>
      <c r="H234" s="320"/>
      <c r="I234" s="320"/>
      <c r="J234" s="320"/>
      <c r="K234" s="320"/>
    </row>
    <row r="235">
      <c r="B235" s="325" t="s">
        <v>537</v>
      </c>
      <c r="C235" s="328">
        <f>SundayBin!AB3</f>
        <v>19.415</v>
      </c>
      <c r="D235" s="329" t="s">
        <v>538</v>
      </c>
      <c r="E235" s="319" t="s">
        <v>539</v>
      </c>
      <c r="F235" s="227" t="str">
        <f>SundayBin!AH7</f>
        <v>Missing</v>
      </c>
      <c r="G235" s="320"/>
      <c r="H235" s="320"/>
      <c r="I235" s="320"/>
      <c r="J235" s="320"/>
      <c r="K235" s="320"/>
    </row>
    <row r="236">
      <c r="B236" s="325" t="s">
        <v>540</v>
      </c>
      <c r="C236" s="330">
        <f>SundayBin!AB4</f>
        <v>18.74111111</v>
      </c>
      <c r="D236" s="327" t="s">
        <v>541</v>
      </c>
      <c r="E236" s="319" t="s">
        <v>542</v>
      </c>
      <c r="F236" s="227" t="str">
        <f>SundayBin!AH8</f>
        <v>Missing</v>
      </c>
      <c r="G236" s="320"/>
      <c r="H236" s="320"/>
      <c r="I236" s="320"/>
      <c r="J236" s="320"/>
      <c r="K236" s="320"/>
    </row>
    <row r="237">
      <c r="B237" s="331" t="s">
        <v>543</v>
      </c>
      <c r="C237" s="326">
        <f>SundayBin!AB5</f>
        <v>27.51666667</v>
      </c>
      <c r="D237" s="323"/>
      <c r="E237" s="319" t="s">
        <v>544</v>
      </c>
      <c r="F237" s="227" t="str">
        <f>SundayBin!AH9</f>
        <v>Missing</v>
      </c>
      <c r="G237" s="320"/>
      <c r="H237" s="320"/>
      <c r="I237" s="320"/>
      <c r="J237" s="320"/>
      <c r="K237" s="320"/>
    </row>
    <row r="238">
      <c r="B238" s="320"/>
      <c r="C238" s="320"/>
      <c r="D238" s="320"/>
      <c r="E238" s="320"/>
      <c r="F238" s="320"/>
      <c r="G238" s="320"/>
      <c r="H238" s="320"/>
      <c r="I238" s="320"/>
      <c r="J238" s="320"/>
      <c r="K238" s="320"/>
      <c r="L238" s="320"/>
      <c r="M238" s="320"/>
      <c r="N238" s="320"/>
      <c r="O238" s="320"/>
      <c r="P238" s="320"/>
    </row>
    <row r="239">
      <c r="B239" s="332" t="s">
        <v>545</v>
      </c>
      <c r="Q239" s="333"/>
    </row>
    <row r="240" hidden="1">
      <c r="B240" s="227" t="str">
        <f>SundayBin!A1</f>
        <v/>
      </c>
      <c r="N240" s="93"/>
      <c r="O240" s="334" t="s">
        <v>546</v>
      </c>
      <c r="P240" s="35"/>
      <c r="Q240" s="36"/>
    </row>
    <row r="241" hidden="1">
      <c r="B241" s="227" t="str">
        <f>SundayBin!A2</f>
        <v/>
      </c>
      <c r="N241" s="93"/>
      <c r="O241" s="335" t="s">
        <v>94</v>
      </c>
      <c r="P241" s="336" t="str">
        <f>SundayBin!G2</f>
        <v/>
      </c>
      <c r="Q241" s="337"/>
    </row>
    <row r="242" hidden="1">
      <c r="B242" s="227" t="str">
        <f>SundayBin!A3</f>
        <v/>
      </c>
      <c r="N242" s="93"/>
      <c r="O242" s="338" t="s">
        <v>497</v>
      </c>
      <c r="P242" s="336" t="str">
        <f>SundayBin!G3</f>
        <v/>
      </c>
      <c r="Q242" s="337"/>
    </row>
    <row r="243" hidden="1">
      <c r="B243" s="227" t="str">
        <f>SundayBin!A4</f>
        <v/>
      </c>
      <c r="N243" s="93"/>
      <c r="O243" s="338" t="s">
        <v>100</v>
      </c>
      <c r="P243" s="336" t="str">
        <f>SundayBin!G4</f>
        <v/>
      </c>
      <c r="Q243" s="337"/>
    </row>
    <row r="244" hidden="1">
      <c r="B244" s="227" t="str">
        <f>SundayBin!A5</f>
        <v/>
      </c>
      <c r="N244" s="93"/>
      <c r="O244" s="338" t="s">
        <v>547</v>
      </c>
      <c r="P244" s="336" t="str">
        <f>SundayBin!G5</f>
        <v/>
      </c>
      <c r="Q244" s="337"/>
    </row>
    <row r="245" hidden="1">
      <c r="B245" s="227" t="str">
        <f>SundayBin!A6</f>
        <v/>
      </c>
      <c r="N245" s="93"/>
      <c r="O245" s="338" t="s">
        <v>548</v>
      </c>
      <c r="P245" s="336" t="str">
        <f>SundayBin!G6</f>
        <v/>
      </c>
      <c r="Q245" s="337"/>
    </row>
    <row r="246" hidden="1">
      <c r="B246" s="227" t="str">
        <f>SundayBin!A7</f>
        <v/>
      </c>
      <c r="N246" s="93"/>
      <c r="O246" s="338" t="s">
        <v>549</v>
      </c>
      <c r="P246" s="336" t="str">
        <f>SundayBin!G7</f>
        <v/>
      </c>
      <c r="Q246" s="337"/>
    </row>
    <row r="247" hidden="1">
      <c r="B247" s="227" t="str">
        <f>SundayBin!A8</f>
        <v/>
      </c>
      <c r="N247" s="93"/>
      <c r="O247" s="338" t="s">
        <v>550</v>
      </c>
      <c r="P247" s="336" t="str">
        <f>SundayBin!G8</f>
        <v/>
      </c>
      <c r="Q247" s="337"/>
    </row>
    <row r="248" hidden="1">
      <c r="B248" s="227" t="str">
        <f>SundayBin!A9</f>
        <v/>
      </c>
      <c r="N248" s="93"/>
      <c r="O248" s="339" t="s">
        <v>551</v>
      </c>
      <c r="P248" s="340" t="str">
        <f>SundayBin!G9</f>
        <v/>
      </c>
      <c r="Q248" s="39"/>
    </row>
    <row r="249" hidden="1">
      <c r="B249" s="227" t="str">
        <f>SundayBin!A10</f>
        <v/>
      </c>
      <c r="N249" s="93"/>
      <c r="O249" s="341"/>
      <c r="P249" s="114"/>
      <c r="Q249" s="32"/>
    </row>
    <row r="250" hidden="1">
      <c r="B250" s="227" t="str">
        <f>SundayBin!A11</f>
        <v/>
      </c>
      <c r="N250" s="93"/>
      <c r="O250" s="342" t="s">
        <v>485</v>
      </c>
      <c r="P250" s="343" t="str">
        <f>SundayBin!G11</f>
        <v/>
      </c>
      <c r="Q250" s="275"/>
    </row>
    <row r="251" hidden="1">
      <c r="B251" s="227" t="str">
        <f>SundayBin!A12</f>
        <v/>
      </c>
      <c r="N251" s="93"/>
      <c r="O251" s="344"/>
      <c r="P251" s="345"/>
      <c r="Q251" s="275"/>
    </row>
    <row r="252" hidden="1">
      <c r="B252" s="227" t="str">
        <f>SundayBin!A13</f>
        <v/>
      </c>
      <c r="N252" s="93"/>
      <c r="O252" s="344"/>
      <c r="P252" s="345"/>
      <c r="Q252" s="275"/>
    </row>
    <row r="253" hidden="1">
      <c r="B253" s="227" t="str">
        <f>SundayBin!A14</f>
        <v/>
      </c>
      <c r="N253" s="93"/>
      <c r="O253" s="344"/>
      <c r="P253" s="345"/>
      <c r="Q253" s="275"/>
    </row>
    <row r="254" hidden="1">
      <c r="B254" s="227" t="str">
        <f>SundayBin!A15</f>
        <v/>
      </c>
      <c r="N254" s="93"/>
      <c r="O254" s="346"/>
      <c r="P254" s="347"/>
      <c r="Q254" s="337"/>
    </row>
    <row r="255" hidden="1">
      <c r="B255" s="227" t="str">
        <f>SundayBin!A16</f>
        <v/>
      </c>
      <c r="N255" s="93"/>
      <c r="O255" s="348" t="s">
        <v>552</v>
      </c>
      <c r="P255" s="31"/>
      <c r="Q255" s="32"/>
    </row>
    <row r="256" hidden="1">
      <c r="B256" s="227" t="str">
        <f>SundayBin!A17</f>
        <v/>
      </c>
      <c r="N256" s="93"/>
      <c r="O256" s="335" t="s">
        <v>94</v>
      </c>
      <c r="P256" s="336" t="str">
        <f>SundayBin!G17</f>
        <v/>
      </c>
      <c r="Q256" s="337"/>
    </row>
    <row r="257" hidden="1">
      <c r="B257" s="227" t="str">
        <f>SundayBin!A18</f>
        <v/>
      </c>
      <c r="N257" s="93"/>
      <c r="O257" s="338" t="s">
        <v>497</v>
      </c>
      <c r="P257" s="336" t="str">
        <f>SundayBin!G18</f>
        <v/>
      </c>
      <c r="Q257" s="337"/>
    </row>
    <row r="258" hidden="1">
      <c r="B258" s="227" t="str">
        <f>SundayBin!A19</f>
        <v/>
      </c>
      <c r="N258" s="93"/>
      <c r="O258" s="338" t="s">
        <v>100</v>
      </c>
      <c r="P258" s="336" t="str">
        <f>SundayBin!G19</f>
        <v/>
      </c>
      <c r="Q258" s="337"/>
    </row>
    <row r="259" hidden="1">
      <c r="B259" s="227" t="str">
        <f>SundayBin!A20</f>
        <v/>
      </c>
      <c r="N259" s="93"/>
      <c r="O259" s="338" t="s">
        <v>547</v>
      </c>
      <c r="P259" s="336" t="str">
        <f>SundayBin!G20</f>
        <v/>
      </c>
      <c r="Q259" s="337"/>
    </row>
    <row r="260" hidden="1">
      <c r="B260" s="227" t="str">
        <f>SundayBin!A21</f>
        <v/>
      </c>
      <c r="N260" s="93"/>
      <c r="O260" s="338" t="s">
        <v>548</v>
      </c>
      <c r="P260" s="336" t="str">
        <f>SundayBin!G21</f>
        <v/>
      </c>
      <c r="Q260" s="337"/>
    </row>
    <row r="261" hidden="1">
      <c r="B261" s="227" t="str">
        <f>SundayBin!A22</f>
        <v/>
      </c>
      <c r="N261" s="93"/>
      <c r="O261" s="338" t="s">
        <v>549</v>
      </c>
      <c r="P261" s="336" t="str">
        <f>SundayBin!G22</f>
        <v/>
      </c>
      <c r="Q261" s="337"/>
    </row>
    <row r="262" hidden="1">
      <c r="B262" s="227" t="str">
        <f>SundayBin!A23</f>
        <v/>
      </c>
      <c r="N262" s="93"/>
      <c r="O262" s="338" t="s">
        <v>550</v>
      </c>
      <c r="P262" s="336" t="str">
        <f>SundayBin!G23</f>
        <v/>
      </c>
      <c r="Q262" s="337"/>
    </row>
    <row r="263" hidden="1">
      <c r="B263" s="227" t="str">
        <f>SundayBin!A24</f>
        <v/>
      </c>
      <c r="N263" s="93"/>
      <c r="O263" s="339" t="s">
        <v>551</v>
      </c>
      <c r="P263" s="340" t="str">
        <f>SundayBin!G24</f>
        <v/>
      </c>
      <c r="Q263" s="39"/>
    </row>
    <row r="264" hidden="1">
      <c r="B264" s="227" t="str">
        <f>SundayBin!A25</f>
        <v/>
      </c>
      <c r="N264" s="93"/>
      <c r="O264" s="341"/>
      <c r="P264" s="114"/>
      <c r="Q264" s="32"/>
    </row>
    <row r="265" hidden="1">
      <c r="B265" s="227" t="str">
        <f>SundayBin!A26</f>
        <v/>
      </c>
      <c r="N265" s="93"/>
      <c r="O265" s="342" t="s">
        <v>485</v>
      </c>
      <c r="P265" s="343" t="str">
        <f>SundayBin!G26</f>
        <v/>
      </c>
      <c r="Q265" s="275"/>
    </row>
    <row r="266" hidden="1">
      <c r="B266" s="227" t="str">
        <f>SundayBin!A27</f>
        <v/>
      </c>
      <c r="N266" s="93"/>
      <c r="O266" s="344"/>
      <c r="P266" s="345"/>
      <c r="Q266" s="275"/>
    </row>
    <row r="267" hidden="1">
      <c r="B267" s="227" t="str">
        <f>SundayBin!A28</f>
        <v/>
      </c>
      <c r="N267" s="93"/>
      <c r="O267" s="344"/>
      <c r="P267" s="345"/>
      <c r="Q267" s="275"/>
    </row>
    <row r="268" hidden="1">
      <c r="B268" s="227" t="str">
        <f>SundayBin!A29</f>
        <v/>
      </c>
      <c r="N268" s="93"/>
      <c r="O268" s="344"/>
      <c r="P268" s="345"/>
      <c r="Q268" s="275"/>
    </row>
    <row r="269" hidden="1">
      <c r="B269" s="227" t="str">
        <f>SundayBin!A30</f>
        <v/>
      </c>
      <c r="N269" s="93"/>
      <c r="O269" s="346"/>
      <c r="P269" s="347"/>
      <c r="Q269" s="337"/>
    </row>
    <row r="270" hidden="1">
      <c r="B270" s="227" t="str">
        <f>SundayBin!A31</f>
        <v/>
      </c>
      <c r="N270" s="93"/>
      <c r="O270" s="348" t="s">
        <v>553</v>
      </c>
      <c r="P270" s="31"/>
      <c r="Q270" s="32"/>
    </row>
    <row r="271" hidden="1">
      <c r="B271" s="227" t="str">
        <f>SundayBin!A32</f>
        <v/>
      </c>
      <c r="N271" s="93"/>
      <c r="O271" s="335" t="s">
        <v>94</v>
      </c>
      <c r="P271" s="336" t="str">
        <f>SundayBin!G32</f>
        <v/>
      </c>
      <c r="Q271" s="337"/>
    </row>
    <row r="272" hidden="1">
      <c r="B272" s="227" t="str">
        <f>SundayBin!A33</f>
        <v/>
      </c>
      <c r="N272" s="93"/>
      <c r="O272" s="338" t="s">
        <v>497</v>
      </c>
      <c r="P272" s="336" t="str">
        <f>SundayBin!G33</f>
        <v/>
      </c>
      <c r="Q272" s="337"/>
    </row>
    <row r="273" hidden="1">
      <c r="B273" s="227" t="str">
        <f>SundayBin!A34</f>
        <v/>
      </c>
      <c r="N273" s="93"/>
      <c r="O273" s="338" t="s">
        <v>100</v>
      </c>
      <c r="P273" s="336" t="str">
        <f>SundayBin!G34</f>
        <v/>
      </c>
      <c r="Q273" s="337"/>
    </row>
    <row r="274" hidden="1">
      <c r="B274" s="227" t="str">
        <f>SundayBin!A35</f>
        <v/>
      </c>
      <c r="N274" s="93"/>
      <c r="O274" s="338" t="s">
        <v>547</v>
      </c>
      <c r="P274" s="336" t="str">
        <f>SundayBin!G35</f>
        <v/>
      </c>
      <c r="Q274" s="337"/>
    </row>
    <row r="275" hidden="1">
      <c r="B275" s="227" t="str">
        <f>SundayBin!A36</f>
        <v/>
      </c>
      <c r="N275" s="93"/>
      <c r="O275" s="338" t="s">
        <v>548</v>
      </c>
      <c r="P275" s="336" t="str">
        <f>SundayBin!G36</f>
        <v/>
      </c>
      <c r="Q275" s="337"/>
    </row>
    <row r="276" hidden="1">
      <c r="B276" s="227" t="str">
        <f>SundayBin!A37</f>
        <v/>
      </c>
      <c r="N276" s="93"/>
      <c r="O276" s="338" t="s">
        <v>549</v>
      </c>
      <c r="P276" s="336" t="str">
        <f>SundayBin!G37</f>
        <v/>
      </c>
      <c r="Q276" s="337"/>
    </row>
    <row r="277" hidden="1">
      <c r="B277" s="227" t="str">
        <f>SundayBin!A38</f>
        <v/>
      </c>
      <c r="N277" s="93"/>
      <c r="O277" s="338" t="s">
        <v>550</v>
      </c>
      <c r="P277" s="336" t="str">
        <f>SundayBin!G38</f>
        <v/>
      </c>
      <c r="Q277" s="337"/>
    </row>
    <row r="278" hidden="1">
      <c r="B278" s="227" t="str">
        <f>SundayBin!A39</f>
        <v/>
      </c>
      <c r="N278" s="93"/>
      <c r="O278" s="339" t="s">
        <v>551</v>
      </c>
      <c r="P278" s="340" t="str">
        <f>SundayBin!G39</f>
        <v/>
      </c>
      <c r="Q278" s="39"/>
    </row>
    <row r="279" hidden="1">
      <c r="B279" s="227" t="str">
        <f>SundayBin!A40</f>
        <v/>
      </c>
      <c r="N279" s="93"/>
      <c r="O279" s="341"/>
      <c r="P279" s="114"/>
      <c r="Q279" s="32"/>
    </row>
    <row r="280" hidden="1">
      <c r="B280" s="227" t="str">
        <f>SundayBin!A41</f>
        <v/>
      </c>
      <c r="N280" s="93"/>
      <c r="O280" s="342" t="s">
        <v>485</v>
      </c>
      <c r="P280" s="343" t="str">
        <f>SundayBin!G41</f>
        <v/>
      </c>
      <c r="Q280" s="275"/>
    </row>
    <row r="281" hidden="1">
      <c r="B281" s="227" t="str">
        <f>SundayBin!A42</f>
        <v/>
      </c>
      <c r="N281" s="93"/>
      <c r="O281" s="344"/>
      <c r="P281" s="345"/>
      <c r="Q281" s="275"/>
    </row>
    <row r="282" hidden="1">
      <c r="B282" s="227" t="str">
        <f>SundayBin!A43</f>
        <v/>
      </c>
      <c r="N282" s="93"/>
      <c r="O282" s="344"/>
      <c r="P282" s="345"/>
      <c r="Q282" s="275"/>
    </row>
    <row r="283" hidden="1">
      <c r="B283" s="227" t="str">
        <f>SundayBin!A44</f>
        <v/>
      </c>
      <c r="N283" s="93"/>
      <c r="O283" s="344"/>
      <c r="P283" s="345"/>
      <c r="Q283" s="275"/>
    </row>
    <row r="284" hidden="1">
      <c r="B284" s="227" t="str">
        <f>SundayBin!A45</f>
        <v/>
      </c>
      <c r="N284" s="93"/>
      <c r="O284" s="346"/>
      <c r="P284" s="347"/>
      <c r="Q284" s="337"/>
    </row>
    <row r="285" hidden="1">
      <c r="B285" s="227" t="str">
        <f>SundayBin!A46</f>
        <v/>
      </c>
      <c r="N285" s="93"/>
      <c r="O285" s="348" t="s">
        <v>554</v>
      </c>
      <c r="P285" s="31"/>
      <c r="Q285" s="32"/>
    </row>
    <row r="286" hidden="1">
      <c r="B286" s="227" t="str">
        <f>SundayBin!A47</f>
        <v/>
      </c>
      <c r="N286" s="93"/>
      <c r="O286" s="335" t="s">
        <v>94</v>
      </c>
      <c r="P286" s="336" t="str">
        <f>SundayBin!G47</f>
        <v/>
      </c>
      <c r="Q286" s="337"/>
    </row>
    <row r="287" hidden="1">
      <c r="B287" s="227" t="str">
        <f>SundayBin!A48</f>
        <v/>
      </c>
      <c r="N287" s="93"/>
      <c r="O287" s="338" t="s">
        <v>497</v>
      </c>
      <c r="P287" s="336" t="str">
        <f>SundayBin!G48</f>
        <v/>
      </c>
      <c r="Q287" s="337"/>
    </row>
    <row r="288" hidden="1">
      <c r="B288" s="227" t="str">
        <f>SundayBin!A49</f>
        <v/>
      </c>
      <c r="N288" s="93"/>
      <c r="O288" s="338" t="s">
        <v>100</v>
      </c>
      <c r="P288" s="336" t="str">
        <f>SundayBin!G49</f>
        <v/>
      </c>
      <c r="Q288" s="337"/>
    </row>
    <row r="289" hidden="1">
      <c r="B289" s="227" t="str">
        <f>SundayBin!A50</f>
        <v/>
      </c>
      <c r="N289" s="93"/>
      <c r="O289" s="338" t="s">
        <v>547</v>
      </c>
      <c r="P289" s="336" t="str">
        <f>SundayBin!G50</f>
        <v/>
      </c>
      <c r="Q289" s="337"/>
    </row>
    <row r="290" hidden="1">
      <c r="B290" s="227" t="str">
        <f>SundayBin!A51</f>
        <v/>
      </c>
      <c r="N290" s="93"/>
      <c r="O290" s="338" t="s">
        <v>548</v>
      </c>
      <c r="P290" s="336" t="str">
        <f>SundayBin!G51</f>
        <v/>
      </c>
      <c r="Q290" s="337"/>
    </row>
    <row r="291" hidden="1">
      <c r="B291" s="227" t="str">
        <f>SundayBin!A52</f>
        <v/>
      </c>
      <c r="N291" s="93"/>
      <c r="O291" s="338" t="s">
        <v>549</v>
      </c>
      <c r="P291" s="336" t="str">
        <f>SundayBin!G52</f>
        <v/>
      </c>
      <c r="Q291" s="337"/>
    </row>
    <row r="292" hidden="1">
      <c r="B292" s="227" t="str">
        <f>SundayBin!A53</f>
        <v/>
      </c>
      <c r="N292" s="93"/>
      <c r="O292" s="338" t="s">
        <v>550</v>
      </c>
      <c r="P292" s="336" t="str">
        <f>SundayBin!G53</f>
        <v/>
      </c>
      <c r="Q292" s="337"/>
    </row>
    <row r="293" hidden="1">
      <c r="B293" s="227" t="str">
        <f>SundayBin!A54</f>
        <v/>
      </c>
      <c r="N293" s="93"/>
      <c r="O293" s="339" t="s">
        <v>551</v>
      </c>
      <c r="P293" s="340" t="str">
        <f>SundayBin!G54</f>
        <v/>
      </c>
      <c r="Q293" s="39"/>
    </row>
    <row r="294" hidden="1">
      <c r="B294" s="227" t="str">
        <f>SundayBin!A55</f>
        <v/>
      </c>
      <c r="N294" s="93"/>
      <c r="O294" s="341"/>
      <c r="P294" s="114"/>
      <c r="Q294" s="32"/>
    </row>
    <row r="295" hidden="1">
      <c r="B295" s="227" t="str">
        <f>SundayBin!A56</f>
        <v/>
      </c>
      <c r="N295" s="93"/>
      <c r="O295" s="342" t="s">
        <v>485</v>
      </c>
      <c r="P295" s="343" t="str">
        <f>SundayBin!G56</f>
        <v/>
      </c>
      <c r="Q295" s="275"/>
    </row>
    <row r="296" hidden="1">
      <c r="B296" s="227" t="str">
        <f>SundayBin!A57</f>
        <v/>
      </c>
      <c r="N296" s="93"/>
      <c r="O296" s="344"/>
      <c r="P296" s="345"/>
      <c r="Q296" s="275"/>
    </row>
    <row r="297" hidden="1">
      <c r="B297" s="227" t="str">
        <f>SundayBin!A58</f>
        <v/>
      </c>
      <c r="N297" s="93"/>
      <c r="O297" s="344"/>
      <c r="P297" s="345"/>
      <c r="Q297" s="275"/>
    </row>
    <row r="298" hidden="1">
      <c r="B298" s="227" t="str">
        <f>SundayBin!A59</f>
        <v/>
      </c>
      <c r="N298" s="93"/>
      <c r="O298" s="344"/>
      <c r="P298" s="345"/>
      <c r="Q298" s="275"/>
    </row>
    <row r="299" hidden="1">
      <c r="B299" s="227" t="str">
        <f>SundayBin!A60</f>
        <v/>
      </c>
      <c r="N299" s="93"/>
      <c r="O299" s="346"/>
      <c r="P299" s="347"/>
      <c r="Q299" s="337"/>
    </row>
    <row r="300" hidden="1">
      <c r="B300" s="227" t="str">
        <f>SundayBin!A61</f>
        <v/>
      </c>
      <c r="N300" s="93"/>
      <c r="O300" s="348" t="s">
        <v>555</v>
      </c>
      <c r="P300" s="31"/>
      <c r="Q300" s="32"/>
    </row>
    <row r="301" hidden="1">
      <c r="B301" s="227" t="str">
        <f>SundayBin!A62</f>
        <v/>
      </c>
      <c r="N301" s="93"/>
      <c r="O301" s="335" t="s">
        <v>94</v>
      </c>
      <c r="P301" s="336" t="str">
        <f>SundayBin!G62</f>
        <v/>
      </c>
      <c r="Q301" s="337"/>
    </row>
    <row r="302" hidden="1">
      <c r="B302" s="227" t="str">
        <f>SundayBin!A63</f>
        <v/>
      </c>
      <c r="N302" s="93"/>
      <c r="O302" s="338" t="s">
        <v>497</v>
      </c>
      <c r="P302" s="336" t="str">
        <f>SundayBin!G63</f>
        <v/>
      </c>
      <c r="Q302" s="337"/>
    </row>
    <row r="303" hidden="1">
      <c r="B303" s="227" t="str">
        <f>SundayBin!A64</f>
        <v/>
      </c>
      <c r="N303" s="93"/>
      <c r="O303" s="338" t="s">
        <v>100</v>
      </c>
      <c r="P303" s="336" t="str">
        <f>SundayBin!G64</f>
        <v/>
      </c>
      <c r="Q303" s="337"/>
    </row>
    <row r="304" hidden="1">
      <c r="B304" s="227" t="str">
        <f>SundayBin!A65</f>
        <v/>
      </c>
      <c r="N304" s="93"/>
      <c r="O304" s="338" t="s">
        <v>547</v>
      </c>
      <c r="P304" s="336" t="str">
        <f>SundayBin!G65</f>
        <v/>
      </c>
      <c r="Q304" s="337"/>
    </row>
    <row r="305" hidden="1">
      <c r="B305" s="227" t="str">
        <f>SundayBin!A66</f>
        <v/>
      </c>
      <c r="N305" s="93"/>
      <c r="O305" s="338" t="s">
        <v>548</v>
      </c>
      <c r="P305" s="336" t="str">
        <f>SundayBin!G66</f>
        <v/>
      </c>
      <c r="Q305" s="337"/>
    </row>
    <row r="306" hidden="1">
      <c r="B306" s="227" t="str">
        <f>SundayBin!A67</f>
        <v/>
      </c>
      <c r="N306" s="93"/>
      <c r="O306" s="338" t="s">
        <v>549</v>
      </c>
      <c r="P306" s="336" t="str">
        <f>SundayBin!G67</f>
        <v/>
      </c>
      <c r="Q306" s="337"/>
    </row>
    <row r="307" hidden="1">
      <c r="B307" s="227" t="str">
        <f>SundayBin!A68</f>
        <v/>
      </c>
      <c r="N307" s="93"/>
      <c r="O307" s="338" t="s">
        <v>550</v>
      </c>
      <c r="P307" s="336" t="str">
        <f>SundayBin!G68</f>
        <v/>
      </c>
      <c r="Q307" s="337"/>
    </row>
    <row r="308" hidden="1">
      <c r="B308" s="227" t="str">
        <f>SundayBin!A69</f>
        <v/>
      </c>
      <c r="N308" s="93"/>
      <c r="O308" s="339" t="s">
        <v>551</v>
      </c>
      <c r="P308" s="340" t="str">
        <f>SundayBin!G69</f>
        <v/>
      </c>
      <c r="Q308" s="39"/>
    </row>
    <row r="309" hidden="1">
      <c r="B309" s="227" t="str">
        <f>SundayBin!A70</f>
        <v/>
      </c>
      <c r="N309" s="93"/>
      <c r="O309" s="341"/>
      <c r="P309" s="114"/>
      <c r="Q309" s="32"/>
    </row>
    <row r="310" hidden="1">
      <c r="B310" s="227" t="str">
        <f>SundayBin!A71</f>
        <v/>
      </c>
      <c r="N310" s="93"/>
      <c r="O310" s="342" t="s">
        <v>485</v>
      </c>
      <c r="P310" s="343" t="str">
        <f>SundayBin!G71</f>
        <v/>
      </c>
      <c r="Q310" s="275"/>
    </row>
    <row r="311" hidden="1">
      <c r="B311" s="227" t="str">
        <f>SundayBin!A72</f>
        <v/>
      </c>
      <c r="N311" s="93"/>
      <c r="O311" s="344"/>
      <c r="P311" s="345"/>
      <c r="Q311" s="275"/>
    </row>
    <row r="312" hidden="1">
      <c r="B312" s="227" t="str">
        <f>SundayBin!A73</f>
        <v/>
      </c>
      <c r="N312" s="93"/>
      <c r="O312" s="344"/>
      <c r="P312" s="345"/>
      <c r="Q312" s="275"/>
    </row>
    <row r="313" hidden="1">
      <c r="B313" s="227" t="str">
        <f>SundayBin!A74</f>
        <v/>
      </c>
      <c r="N313" s="93"/>
      <c r="O313" s="344"/>
      <c r="P313" s="345"/>
      <c r="Q313" s="275"/>
    </row>
    <row r="314" hidden="1">
      <c r="B314" s="227" t="str">
        <f>SundayBin!A75</f>
        <v/>
      </c>
      <c r="N314" s="93"/>
      <c r="O314" s="346"/>
      <c r="P314" s="347"/>
      <c r="Q314" s="337"/>
    </row>
    <row r="315" hidden="1">
      <c r="B315" s="227" t="str">
        <f>SundayBin!A76</f>
        <v/>
      </c>
      <c r="N315" s="93"/>
      <c r="O315" s="348" t="s">
        <v>556</v>
      </c>
      <c r="P315" s="31"/>
      <c r="Q315" s="32"/>
    </row>
    <row r="316" hidden="1">
      <c r="B316" s="227" t="str">
        <f>SundayBin!A77</f>
        <v/>
      </c>
      <c r="N316" s="93"/>
      <c r="O316" s="335" t="s">
        <v>94</v>
      </c>
      <c r="P316" s="336" t="str">
        <f>SundayBin!G77</f>
        <v/>
      </c>
      <c r="Q316" s="337"/>
    </row>
    <row r="317" hidden="1">
      <c r="B317" s="227" t="str">
        <f>SundayBin!A78</f>
        <v/>
      </c>
      <c r="N317" s="93"/>
      <c r="O317" s="338" t="s">
        <v>497</v>
      </c>
      <c r="P317" s="336" t="str">
        <f>SundayBin!G78</f>
        <v/>
      </c>
      <c r="Q317" s="337"/>
    </row>
    <row r="318" hidden="1">
      <c r="B318" s="227" t="str">
        <f>SundayBin!A79</f>
        <v/>
      </c>
      <c r="N318" s="93"/>
      <c r="O318" s="338" t="s">
        <v>100</v>
      </c>
      <c r="P318" s="336" t="str">
        <f>SundayBin!G79</f>
        <v/>
      </c>
      <c r="Q318" s="337"/>
    </row>
    <row r="319" hidden="1">
      <c r="B319" s="227" t="str">
        <f>SundayBin!A80</f>
        <v/>
      </c>
      <c r="N319" s="93"/>
      <c r="O319" s="338" t="s">
        <v>547</v>
      </c>
      <c r="P319" s="336" t="str">
        <f>SundayBin!G80</f>
        <v/>
      </c>
      <c r="Q319" s="337"/>
    </row>
    <row r="320" hidden="1">
      <c r="B320" s="227" t="str">
        <f>SundayBin!A81</f>
        <v/>
      </c>
      <c r="N320" s="93"/>
      <c r="O320" s="338" t="s">
        <v>548</v>
      </c>
      <c r="P320" s="336" t="str">
        <f>SundayBin!G81</f>
        <v/>
      </c>
      <c r="Q320" s="337"/>
    </row>
    <row r="321" hidden="1">
      <c r="B321" s="227" t="str">
        <f>SundayBin!A82</f>
        <v/>
      </c>
      <c r="N321" s="93"/>
      <c r="O321" s="338" t="s">
        <v>549</v>
      </c>
      <c r="P321" s="336" t="str">
        <f>SundayBin!G82</f>
        <v/>
      </c>
      <c r="Q321" s="337"/>
    </row>
    <row r="322" hidden="1">
      <c r="B322" s="227" t="str">
        <f>SundayBin!A83</f>
        <v/>
      </c>
      <c r="N322" s="93"/>
      <c r="O322" s="338" t="s">
        <v>550</v>
      </c>
      <c r="P322" s="336" t="str">
        <f>SundayBin!G83</f>
        <v/>
      </c>
      <c r="Q322" s="337"/>
    </row>
    <row r="323" hidden="1">
      <c r="B323" s="227" t="str">
        <f>SundayBin!A84</f>
        <v/>
      </c>
      <c r="N323" s="93"/>
      <c r="O323" s="339" t="s">
        <v>551</v>
      </c>
      <c r="P323" s="340" t="str">
        <f>SundayBin!G84</f>
        <v/>
      </c>
      <c r="Q323" s="39"/>
    </row>
    <row r="324" hidden="1">
      <c r="B324" s="227" t="str">
        <f>SundayBin!A85</f>
        <v/>
      </c>
      <c r="N324" s="93"/>
      <c r="O324" s="341"/>
      <c r="P324" s="114"/>
      <c r="Q324" s="32"/>
    </row>
    <row r="325" hidden="1">
      <c r="B325" s="227" t="str">
        <f>SundayBin!A86</f>
        <v/>
      </c>
      <c r="N325" s="93"/>
      <c r="O325" s="342" t="s">
        <v>485</v>
      </c>
      <c r="P325" s="343" t="str">
        <f>SundayBin!G86</f>
        <v/>
      </c>
      <c r="Q325" s="275"/>
    </row>
    <row r="326" hidden="1">
      <c r="B326" s="227" t="str">
        <f>SundayBin!A87</f>
        <v/>
      </c>
      <c r="N326" s="93"/>
      <c r="O326" s="344"/>
      <c r="P326" s="345"/>
      <c r="Q326" s="275"/>
    </row>
    <row r="327" hidden="1">
      <c r="B327" s="227" t="str">
        <f>SundayBin!A88</f>
        <v/>
      </c>
      <c r="N327" s="93"/>
      <c r="O327" s="344"/>
      <c r="P327" s="345"/>
      <c r="Q327" s="275"/>
    </row>
    <row r="328" hidden="1">
      <c r="B328" s="227" t="str">
        <f>SundayBin!A89</f>
        <v/>
      </c>
      <c r="N328" s="93"/>
      <c r="O328" s="344"/>
      <c r="P328" s="345"/>
      <c r="Q328" s="275"/>
    </row>
    <row r="329" hidden="1">
      <c r="B329" s="227" t="str">
        <f>SundayBin!A90</f>
        <v/>
      </c>
      <c r="N329" s="93"/>
      <c r="O329" s="346"/>
      <c r="P329" s="347"/>
      <c r="Q329" s="337"/>
    </row>
    <row r="330" hidden="1">
      <c r="B330" s="227" t="str">
        <f>SundayBin!A91</f>
        <v/>
      </c>
      <c r="N330" s="93"/>
      <c r="O330" s="348" t="s">
        <v>557</v>
      </c>
      <c r="P330" s="31"/>
      <c r="Q330" s="32"/>
    </row>
    <row r="331" hidden="1">
      <c r="B331" s="227" t="str">
        <f>SundayBin!A92</f>
        <v/>
      </c>
      <c r="N331" s="93"/>
      <c r="O331" s="335" t="s">
        <v>94</v>
      </c>
      <c r="P331" s="336" t="str">
        <f>SundayBin!G92</f>
        <v/>
      </c>
      <c r="Q331" s="337"/>
    </row>
    <row r="332" hidden="1">
      <c r="B332" s="227" t="str">
        <f>SundayBin!A93</f>
        <v/>
      </c>
      <c r="N332" s="93"/>
      <c r="O332" s="338" t="s">
        <v>497</v>
      </c>
      <c r="P332" s="336" t="str">
        <f>SundayBin!G93</f>
        <v/>
      </c>
      <c r="Q332" s="337"/>
    </row>
    <row r="333" hidden="1">
      <c r="B333" s="227" t="str">
        <f>SundayBin!A94</f>
        <v/>
      </c>
      <c r="N333" s="93"/>
      <c r="O333" s="338" t="s">
        <v>100</v>
      </c>
      <c r="P333" s="336" t="str">
        <f>SundayBin!G94</f>
        <v/>
      </c>
      <c r="Q333" s="337"/>
    </row>
    <row r="334" hidden="1">
      <c r="B334" s="227" t="str">
        <f>SundayBin!A95</f>
        <v/>
      </c>
      <c r="N334" s="93"/>
      <c r="O334" s="338" t="s">
        <v>547</v>
      </c>
      <c r="P334" s="336" t="str">
        <f>SundayBin!G95</f>
        <v/>
      </c>
      <c r="Q334" s="337"/>
    </row>
    <row r="335" hidden="1">
      <c r="B335" s="227" t="str">
        <f>SundayBin!A96</f>
        <v/>
      </c>
      <c r="N335" s="93"/>
      <c r="O335" s="338" t="s">
        <v>548</v>
      </c>
      <c r="P335" s="336" t="str">
        <f>SundayBin!G96</f>
        <v/>
      </c>
      <c r="Q335" s="337"/>
    </row>
    <row r="336" hidden="1">
      <c r="B336" s="227" t="str">
        <f>SundayBin!A97</f>
        <v/>
      </c>
      <c r="N336" s="93"/>
      <c r="O336" s="338" t="s">
        <v>549</v>
      </c>
      <c r="P336" s="336" t="str">
        <f>SundayBin!G97</f>
        <v/>
      </c>
      <c r="Q336" s="337"/>
    </row>
    <row r="337" hidden="1">
      <c r="B337" s="227" t="str">
        <f>SundayBin!A98</f>
        <v/>
      </c>
      <c r="N337" s="93"/>
      <c r="O337" s="338" t="s">
        <v>550</v>
      </c>
      <c r="P337" s="336" t="str">
        <f>SundayBin!G98</f>
        <v/>
      </c>
      <c r="Q337" s="337"/>
    </row>
    <row r="338" hidden="1">
      <c r="B338" s="227" t="str">
        <f>SundayBin!A99</f>
        <v/>
      </c>
      <c r="N338" s="93"/>
      <c r="O338" s="339" t="s">
        <v>551</v>
      </c>
      <c r="P338" s="340" t="str">
        <f>SundayBin!G99</f>
        <v/>
      </c>
      <c r="Q338" s="39"/>
    </row>
    <row r="339" hidden="1">
      <c r="B339" s="227" t="str">
        <f>SundayBin!A100</f>
        <v/>
      </c>
      <c r="N339" s="93"/>
      <c r="O339" s="341"/>
      <c r="P339" s="114"/>
      <c r="Q339" s="32"/>
    </row>
    <row r="340" hidden="1">
      <c r="B340" s="227" t="str">
        <f>SundayBin!A101</f>
        <v/>
      </c>
      <c r="N340" s="93"/>
      <c r="O340" s="342" t="s">
        <v>485</v>
      </c>
      <c r="P340" s="343" t="str">
        <f>SundayBin!G101</f>
        <v/>
      </c>
      <c r="Q340" s="275"/>
    </row>
    <row r="341" hidden="1">
      <c r="B341" s="227" t="str">
        <f>SundayBin!A102</f>
        <v/>
      </c>
      <c r="N341" s="93"/>
      <c r="O341" s="344"/>
      <c r="P341" s="345"/>
      <c r="Q341" s="275"/>
    </row>
    <row r="342" hidden="1">
      <c r="B342" s="227" t="str">
        <f>SundayBin!A103</f>
        <v/>
      </c>
      <c r="N342" s="93"/>
      <c r="O342" s="344"/>
      <c r="P342" s="345"/>
      <c r="Q342" s="275"/>
    </row>
    <row r="343" hidden="1">
      <c r="B343" s="227" t="str">
        <f>SundayBin!A104</f>
        <v/>
      </c>
      <c r="N343" s="93"/>
      <c r="O343" s="344"/>
      <c r="P343" s="345"/>
      <c r="Q343" s="275"/>
    </row>
    <row r="344" hidden="1">
      <c r="B344" s="227" t="str">
        <f>SundayBin!A105</f>
        <v/>
      </c>
      <c r="N344" s="93"/>
      <c r="O344" s="346"/>
      <c r="P344" s="347"/>
      <c r="Q344" s="337"/>
    </row>
    <row r="345" hidden="1">
      <c r="B345" s="227" t="str">
        <f>SundayBin!A106</f>
        <v/>
      </c>
      <c r="N345" s="93"/>
    </row>
    <row r="346" hidden="1">
      <c r="B346" s="227" t="str">
        <f>SundayBin!A107</f>
        <v/>
      </c>
      <c r="N346" s="93"/>
    </row>
    <row r="347" hidden="1">
      <c r="B347" s="227" t="str">
        <f>SundayBin!A108</f>
        <v/>
      </c>
      <c r="N347" s="93"/>
    </row>
    <row r="348" hidden="1">
      <c r="B348" s="227" t="str">
        <f>SundayBin!A109</f>
        <v/>
      </c>
      <c r="N348" s="93"/>
    </row>
    <row r="349" hidden="1">
      <c r="B349" s="227" t="str">
        <f>SundayBin!A110</f>
        <v/>
      </c>
      <c r="N349" s="93"/>
    </row>
    <row r="350" hidden="1">
      <c r="B350" s="227" t="str">
        <f>SundayBin!A111</f>
        <v/>
      </c>
      <c r="N350" s="93"/>
    </row>
    <row r="351" hidden="1">
      <c r="B351" s="227" t="str">
        <f>SundayBin!A112</f>
        <v/>
      </c>
      <c r="N351" s="93"/>
    </row>
    <row r="352" hidden="1">
      <c r="B352" s="227" t="str">
        <f>SundayBin!A113</f>
        <v/>
      </c>
      <c r="N352" s="93"/>
    </row>
    <row r="353" hidden="1">
      <c r="B353" s="227" t="str">
        <f>SundayBin!A114</f>
        <v/>
      </c>
      <c r="N353" s="93"/>
    </row>
    <row r="354" hidden="1">
      <c r="B354" s="227" t="str">
        <f>SundayBin!A115</f>
        <v/>
      </c>
      <c r="N354" s="93"/>
    </row>
    <row r="355" hidden="1">
      <c r="B355" s="227" t="str">
        <f>SundayBin!A116</f>
        <v/>
      </c>
      <c r="N355" s="93"/>
    </row>
    <row r="356" hidden="1">
      <c r="B356" s="227" t="str">
        <f>SundayBin!A117</f>
        <v/>
      </c>
      <c r="N356" s="93"/>
    </row>
    <row r="357" hidden="1">
      <c r="B357" s="227" t="str">
        <f>SundayBin!A118</f>
        <v/>
      </c>
      <c r="N357" s="93"/>
    </row>
    <row r="358" hidden="1">
      <c r="B358" s="227" t="str">
        <f>SundayBin!A119</f>
        <v/>
      </c>
      <c r="N358" s="93"/>
    </row>
    <row r="359" hidden="1">
      <c r="B359" s="227" t="str">
        <f>SundayBin!A120</f>
        <v/>
      </c>
      <c r="N359" s="93"/>
    </row>
    <row r="360" hidden="1">
      <c r="B360" s="227" t="str">
        <f>SundayBin!A121</f>
        <v/>
      </c>
      <c r="N360" s="93"/>
    </row>
    <row r="361" hidden="1">
      <c r="B361" s="227" t="str">
        <f>SundayBin!A122</f>
        <v/>
      </c>
      <c r="N361" s="93"/>
    </row>
    <row r="362" hidden="1">
      <c r="B362" s="227" t="str">
        <f>SundayBin!A123</f>
        <v/>
      </c>
      <c r="N362" s="93"/>
    </row>
    <row r="363" hidden="1">
      <c r="B363" s="227" t="str">
        <f>SundayBin!A124</f>
        <v/>
      </c>
      <c r="N363" s="93"/>
    </row>
    <row r="364" hidden="1">
      <c r="B364" s="227" t="str">
        <f>SundayBin!A125</f>
        <v/>
      </c>
      <c r="N364" s="93"/>
    </row>
    <row r="365" hidden="1">
      <c r="B365" s="227" t="str">
        <f>SundayBin!A126</f>
        <v/>
      </c>
      <c r="N365" s="93"/>
    </row>
    <row r="366" hidden="1">
      <c r="B366" s="227" t="str">
        <f>SundayBin!A127</f>
        <v/>
      </c>
      <c r="N366" s="93"/>
    </row>
    <row r="367" hidden="1">
      <c r="B367" s="227" t="str">
        <f>SundayBin!A128</f>
        <v/>
      </c>
      <c r="N367" s="93"/>
    </row>
    <row r="368" hidden="1">
      <c r="B368" s="227" t="str">
        <f>SundayBin!A129</f>
        <v/>
      </c>
      <c r="N368" s="93"/>
    </row>
    <row r="369" hidden="1">
      <c r="B369" s="227" t="str">
        <f>SundayBin!A130</f>
        <v/>
      </c>
      <c r="N369" s="93"/>
    </row>
    <row r="370" hidden="1">
      <c r="B370" s="227" t="str">
        <f>SundayBin!A131</f>
        <v/>
      </c>
      <c r="N370" s="93"/>
    </row>
    <row r="371" hidden="1">
      <c r="B371" s="227" t="str">
        <f>SundayBin!A132</f>
        <v/>
      </c>
      <c r="N371" s="93"/>
    </row>
    <row r="372" hidden="1">
      <c r="B372" s="227" t="str">
        <f>SundayBin!A133</f>
        <v/>
      </c>
      <c r="N372" s="93"/>
    </row>
    <row r="373" hidden="1">
      <c r="B373" s="227" t="str">
        <f>SundayBin!A134</f>
        <v/>
      </c>
      <c r="N373" s="93"/>
    </row>
    <row r="374" hidden="1">
      <c r="B374" s="227" t="str">
        <f>SundayBin!A135</f>
        <v/>
      </c>
      <c r="N374" s="93"/>
    </row>
    <row r="375" hidden="1">
      <c r="B375" s="227" t="str">
        <f>SundayBin!A136</f>
        <v/>
      </c>
      <c r="N375" s="93"/>
    </row>
    <row r="376" hidden="1">
      <c r="B376" s="227" t="str">
        <f>SundayBin!A137</f>
        <v/>
      </c>
      <c r="N376" s="93"/>
    </row>
    <row r="377" hidden="1">
      <c r="B377" s="227" t="str">
        <f>SundayBin!A138</f>
        <v/>
      </c>
      <c r="N377" s="93"/>
    </row>
    <row r="378" hidden="1">
      <c r="B378" s="227" t="str">
        <f>SundayBin!A139</f>
        <v/>
      </c>
      <c r="N378" s="93"/>
    </row>
    <row r="379" hidden="1">
      <c r="B379" s="227" t="str">
        <f>SundayBin!A140</f>
        <v/>
      </c>
      <c r="N379" s="93"/>
    </row>
    <row r="380" hidden="1">
      <c r="B380" s="227" t="str">
        <f>SundayBin!A141</f>
        <v/>
      </c>
      <c r="N380" s="93"/>
    </row>
    <row r="381" hidden="1">
      <c r="B381" s="227" t="str">
        <f>SundayBin!A142</f>
        <v/>
      </c>
      <c r="N381" s="93"/>
    </row>
    <row r="382" hidden="1">
      <c r="B382" s="227" t="str">
        <f>SundayBin!A143</f>
        <v/>
      </c>
      <c r="N382" s="93"/>
    </row>
    <row r="383" hidden="1">
      <c r="B383" s="227" t="str">
        <f>SundayBin!A144</f>
        <v/>
      </c>
      <c r="N383" s="93"/>
    </row>
    <row r="384" hidden="1">
      <c r="B384" s="227" t="str">
        <f>SundayBin!A145</f>
        <v/>
      </c>
      <c r="N384" s="93"/>
    </row>
    <row r="385" hidden="1">
      <c r="B385" s="227" t="str">
        <f>SundayBin!A146</f>
        <v/>
      </c>
      <c r="N385" s="93"/>
    </row>
    <row r="386" hidden="1">
      <c r="B386" s="227" t="str">
        <f>SundayBin!A147</f>
        <v/>
      </c>
      <c r="N386" s="93"/>
    </row>
    <row r="387" hidden="1">
      <c r="B387" s="227" t="str">
        <f>SundayBin!A148</f>
        <v/>
      </c>
      <c r="N387" s="93"/>
    </row>
    <row r="388" hidden="1">
      <c r="B388" s="227" t="str">
        <f>SundayBin!A149</f>
        <v/>
      </c>
      <c r="N388" s="93"/>
    </row>
    <row r="389" hidden="1">
      <c r="B389" s="227" t="str">
        <f>SundayBin!A150</f>
        <v/>
      </c>
      <c r="N389" s="93"/>
    </row>
    <row r="390" hidden="1">
      <c r="B390" s="227" t="str">
        <f>SundayBin!A151</f>
        <v/>
      </c>
      <c r="N390" s="93"/>
    </row>
    <row r="391" hidden="1">
      <c r="B391" s="227" t="str">
        <f>SundayBin!A152</f>
        <v/>
      </c>
      <c r="N391" s="93"/>
    </row>
    <row r="392" hidden="1">
      <c r="B392" s="227" t="str">
        <f>SundayBin!A153</f>
        <v/>
      </c>
      <c r="N392" s="93"/>
    </row>
    <row r="393" hidden="1">
      <c r="B393" s="227" t="str">
        <f>SundayBin!A154</f>
        <v/>
      </c>
      <c r="N393" s="93"/>
    </row>
    <row r="394" hidden="1">
      <c r="B394" s="227" t="str">
        <f>SundayBin!A155</f>
        <v/>
      </c>
      <c r="N394" s="93"/>
    </row>
    <row r="395" hidden="1">
      <c r="B395" s="227" t="str">
        <f>SundayBin!A156</f>
        <v/>
      </c>
      <c r="N395" s="93"/>
    </row>
    <row r="396" hidden="1">
      <c r="B396" s="227" t="str">
        <f>SundayBin!A157</f>
        <v/>
      </c>
      <c r="N396" s="93"/>
    </row>
    <row r="397" hidden="1">
      <c r="B397" s="227" t="str">
        <f>SundayBin!A158</f>
        <v/>
      </c>
      <c r="N397" s="93"/>
    </row>
    <row r="398" hidden="1">
      <c r="B398" s="227" t="str">
        <f>SundayBin!A159</f>
        <v/>
      </c>
      <c r="N398" s="93"/>
    </row>
    <row r="399" hidden="1">
      <c r="B399" s="227" t="str">
        <f>SundayBin!A160</f>
        <v/>
      </c>
      <c r="N399" s="93"/>
    </row>
    <row r="400" hidden="1">
      <c r="B400" s="227" t="str">
        <f>SundayBin!A161</f>
        <v/>
      </c>
      <c r="N400" s="93"/>
    </row>
    <row r="401" hidden="1">
      <c r="B401" s="227" t="str">
        <f>SundayBin!A162</f>
        <v/>
      </c>
      <c r="N401" s="93"/>
    </row>
    <row r="402" hidden="1">
      <c r="B402" s="227" t="str">
        <f>SundayBin!A163</f>
        <v/>
      </c>
      <c r="N402" s="93"/>
    </row>
    <row r="403" hidden="1">
      <c r="B403" s="227" t="str">
        <f>SundayBin!A164</f>
        <v/>
      </c>
      <c r="N403" s="93"/>
    </row>
    <row r="404" hidden="1">
      <c r="B404" s="227" t="str">
        <f>SundayBin!A165</f>
        <v/>
      </c>
      <c r="N404" s="93"/>
    </row>
    <row r="405" hidden="1">
      <c r="B405" s="227" t="str">
        <f>SundayBin!A166</f>
        <v/>
      </c>
      <c r="N405" s="93"/>
    </row>
    <row r="406" hidden="1">
      <c r="B406" s="227" t="str">
        <f>SundayBin!A167</f>
        <v/>
      </c>
      <c r="N406" s="93"/>
    </row>
    <row r="407" hidden="1">
      <c r="B407" s="227" t="str">
        <f>SundayBin!A168</f>
        <v/>
      </c>
      <c r="N407" s="93"/>
    </row>
    <row r="408" hidden="1">
      <c r="B408" s="227" t="str">
        <f>SundayBin!A169</f>
        <v/>
      </c>
      <c r="N408" s="93"/>
    </row>
    <row r="409" hidden="1">
      <c r="B409" s="227" t="str">
        <f>SundayBin!A170</f>
        <v/>
      </c>
      <c r="N409" s="93"/>
    </row>
    <row r="410" hidden="1">
      <c r="B410" s="227" t="str">
        <f>SundayBin!A171</f>
        <v/>
      </c>
      <c r="N410" s="93"/>
    </row>
    <row r="411" hidden="1">
      <c r="B411" s="227" t="str">
        <f>SundayBin!A172</f>
        <v/>
      </c>
      <c r="N411" s="93"/>
    </row>
    <row r="412" hidden="1">
      <c r="B412" s="227" t="str">
        <f>SundayBin!A173</f>
        <v/>
      </c>
      <c r="N412" s="93"/>
    </row>
    <row r="413" hidden="1">
      <c r="B413" s="227" t="str">
        <f>SundayBin!A174</f>
        <v/>
      </c>
      <c r="N413" s="93"/>
    </row>
    <row r="414" hidden="1">
      <c r="B414" s="227" t="str">
        <f>SundayBin!A175</f>
        <v/>
      </c>
      <c r="N414" s="93"/>
    </row>
    <row r="415" hidden="1">
      <c r="B415" s="227" t="str">
        <f>SundayBin!A176</f>
        <v/>
      </c>
      <c r="N415" s="93"/>
    </row>
    <row r="416" hidden="1">
      <c r="B416" s="227" t="str">
        <f>SundayBin!A177</f>
        <v/>
      </c>
      <c r="N416" s="93"/>
    </row>
    <row r="417" hidden="1">
      <c r="B417" s="227" t="str">
        <f>SundayBin!A178</f>
        <v/>
      </c>
      <c r="N417" s="93"/>
    </row>
    <row r="418" hidden="1">
      <c r="B418" s="227" t="str">
        <f>SundayBin!A179</f>
        <v/>
      </c>
      <c r="N418" s="93"/>
    </row>
    <row r="419" hidden="1">
      <c r="B419" s="227" t="str">
        <f>SundayBin!A180</f>
        <v/>
      </c>
      <c r="N419" s="93"/>
    </row>
    <row r="420" hidden="1">
      <c r="B420" s="227" t="str">
        <f>SundayBin!A181</f>
        <v/>
      </c>
      <c r="N420" s="93"/>
    </row>
    <row r="421" hidden="1">
      <c r="B421" s="227" t="str">
        <f>SundayBin!A182</f>
        <v/>
      </c>
      <c r="N421" s="93"/>
    </row>
    <row r="422" hidden="1">
      <c r="B422" s="227" t="str">
        <f>SundayBin!A183</f>
        <v/>
      </c>
      <c r="N422" s="93"/>
    </row>
    <row r="423" hidden="1">
      <c r="B423" s="227" t="str">
        <f>SundayBin!A184</f>
        <v/>
      </c>
      <c r="N423" s="93"/>
    </row>
    <row r="424" hidden="1">
      <c r="B424" s="227" t="str">
        <f>SundayBin!A185</f>
        <v/>
      </c>
      <c r="N424" s="93"/>
    </row>
    <row r="425" hidden="1">
      <c r="B425" s="227" t="str">
        <f>SundayBin!A186</f>
        <v/>
      </c>
      <c r="N425" s="93"/>
    </row>
    <row r="426" hidden="1">
      <c r="B426" s="227" t="str">
        <f>SundayBin!A187</f>
        <v/>
      </c>
      <c r="N426" s="93"/>
    </row>
    <row r="427" hidden="1">
      <c r="B427" s="227" t="str">
        <f>SundayBin!A188</f>
        <v/>
      </c>
      <c r="N427" s="93"/>
    </row>
    <row r="428" hidden="1">
      <c r="B428" s="227" t="str">
        <f>SundayBin!A189</f>
        <v/>
      </c>
      <c r="N428" s="93"/>
    </row>
    <row r="429" hidden="1">
      <c r="B429" s="227" t="str">
        <f>SundayBin!A190</f>
        <v/>
      </c>
      <c r="N429" s="93"/>
    </row>
    <row r="430" hidden="1">
      <c r="B430" s="227" t="str">
        <f>SundayBin!A191</f>
        <v/>
      </c>
      <c r="N430" s="93"/>
    </row>
    <row r="431" hidden="1">
      <c r="B431" s="227" t="str">
        <f>SundayBin!A192</f>
        <v/>
      </c>
      <c r="N431" s="93"/>
    </row>
    <row r="432" hidden="1">
      <c r="B432" s="227" t="str">
        <f>SundayBin!A193</f>
        <v/>
      </c>
      <c r="N432" s="93"/>
    </row>
    <row r="433" hidden="1">
      <c r="B433" s="227" t="str">
        <f>SundayBin!A194</f>
        <v/>
      </c>
      <c r="N433" s="93"/>
    </row>
    <row r="434" hidden="1">
      <c r="B434" s="227" t="str">
        <f>SundayBin!A195</f>
        <v/>
      </c>
      <c r="N434" s="93"/>
    </row>
    <row r="435" hidden="1">
      <c r="B435" s="227" t="str">
        <f>SundayBin!A196</f>
        <v/>
      </c>
      <c r="N435" s="93"/>
    </row>
    <row r="436" hidden="1">
      <c r="B436" s="227" t="str">
        <f>SundayBin!A197</f>
        <v/>
      </c>
      <c r="N436" s="93"/>
    </row>
    <row r="437" hidden="1">
      <c r="B437" s="227" t="str">
        <f>SundayBin!A198</f>
        <v/>
      </c>
      <c r="N437" s="93"/>
    </row>
    <row r="438" hidden="1">
      <c r="B438" s="227" t="str">
        <f>SundayBin!A199</f>
        <v/>
      </c>
      <c r="N438" s="93"/>
    </row>
    <row r="439" hidden="1">
      <c r="B439" s="227" t="str">
        <f>SundayBin!A200</f>
        <v/>
      </c>
      <c r="N439" s="93"/>
    </row>
    <row r="440" hidden="1">
      <c r="B440" s="227" t="str">
        <f>SundayBin!A201</f>
        <v/>
      </c>
      <c r="N440" s="93"/>
    </row>
    <row r="441" hidden="1">
      <c r="B441" s="227" t="str">
        <f>SundayBin!A202</f>
        <v/>
      </c>
      <c r="N441" s="93"/>
    </row>
    <row r="442" hidden="1">
      <c r="B442" s="227" t="str">
        <f>SundayBin!A203</f>
        <v/>
      </c>
      <c r="N442" s="93"/>
    </row>
    <row r="443" hidden="1">
      <c r="B443" s="227" t="str">
        <f>SundayBin!A204</f>
        <v/>
      </c>
      <c r="N443" s="93"/>
    </row>
    <row r="444" hidden="1">
      <c r="B444" s="227" t="str">
        <f>SundayBin!A205</f>
        <v/>
      </c>
      <c r="N444" s="93"/>
    </row>
    <row r="445" hidden="1">
      <c r="B445" s="227" t="str">
        <f>SundayBin!A206</f>
        <v/>
      </c>
      <c r="N445" s="93"/>
    </row>
    <row r="446" hidden="1">
      <c r="B446" s="227" t="str">
        <f>SundayBin!A207</f>
        <v/>
      </c>
      <c r="N446" s="93"/>
    </row>
    <row r="447" hidden="1">
      <c r="B447" s="227" t="str">
        <f>SundayBin!A208</f>
        <v/>
      </c>
      <c r="N447" s="93"/>
    </row>
    <row r="448" hidden="1">
      <c r="B448" s="227" t="str">
        <f>SundayBin!A209</f>
        <v/>
      </c>
      <c r="N448" s="93"/>
    </row>
    <row r="449" hidden="1">
      <c r="B449" s="227" t="str">
        <f>SundayBin!A210</f>
        <v/>
      </c>
      <c r="N449" s="93"/>
    </row>
    <row r="450" hidden="1">
      <c r="B450" s="227" t="str">
        <f>SundayBin!A211</f>
        <v/>
      </c>
      <c r="N450" s="93"/>
    </row>
    <row r="451" hidden="1">
      <c r="B451" s="227" t="str">
        <f>SundayBin!A212</f>
        <v/>
      </c>
      <c r="N451" s="93"/>
    </row>
    <row r="452" hidden="1">
      <c r="B452" s="227" t="str">
        <f>SundayBin!A213</f>
        <v/>
      </c>
      <c r="N452" s="93"/>
    </row>
    <row r="453" hidden="1">
      <c r="B453" s="227" t="str">
        <f>SundayBin!A214</f>
        <v/>
      </c>
      <c r="N453" s="93"/>
    </row>
    <row r="454" hidden="1">
      <c r="B454" s="227" t="str">
        <f>SundayBin!A215</f>
        <v/>
      </c>
      <c r="N454" s="93"/>
    </row>
    <row r="455" hidden="1">
      <c r="B455" s="227" t="str">
        <f>SundayBin!A216</f>
        <v/>
      </c>
      <c r="N455" s="93"/>
    </row>
    <row r="456" hidden="1">
      <c r="B456" s="227" t="str">
        <f>SundayBin!A217</f>
        <v/>
      </c>
      <c r="N456" s="93"/>
    </row>
    <row r="457" hidden="1">
      <c r="B457" s="227" t="str">
        <f>SundayBin!A218</f>
        <v/>
      </c>
      <c r="N457" s="93"/>
    </row>
    <row r="458" hidden="1">
      <c r="B458" s="227" t="str">
        <f>SundayBin!A219</f>
        <v/>
      </c>
      <c r="N458" s="93"/>
    </row>
    <row r="459" hidden="1">
      <c r="B459" s="227" t="str">
        <f>SundayBin!A220</f>
        <v/>
      </c>
      <c r="N459" s="93"/>
    </row>
    <row r="460" hidden="1">
      <c r="B460" s="227" t="str">
        <f>SundayBin!A221</f>
        <v/>
      </c>
      <c r="N460" s="93"/>
    </row>
    <row r="461" hidden="1">
      <c r="B461" s="227" t="str">
        <f>SundayBin!A222</f>
        <v/>
      </c>
      <c r="N461" s="93"/>
    </row>
    <row r="462" hidden="1">
      <c r="B462" s="227" t="str">
        <f>SundayBin!A223</f>
        <v/>
      </c>
      <c r="N462" s="93"/>
    </row>
    <row r="463" hidden="1">
      <c r="B463" s="227" t="str">
        <f>SundayBin!A224</f>
        <v/>
      </c>
      <c r="N463" s="93"/>
    </row>
    <row r="464" hidden="1">
      <c r="B464" s="227" t="str">
        <f>SundayBin!A225</f>
        <v/>
      </c>
      <c r="N464" s="93"/>
    </row>
    <row r="465" hidden="1">
      <c r="B465" s="227" t="str">
        <f>SundayBin!A226</f>
        <v/>
      </c>
      <c r="N465" s="93"/>
    </row>
    <row r="466" hidden="1">
      <c r="B466" s="227" t="str">
        <f>SundayBin!A227</f>
        <v/>
      </c>
      <c r="N466" s="93"/>
    </row>
    <row r="467" hidden="1">
      <c r="B467" s="227" t="str">
        <f>SundayBin!A228</f>
        <v/>
      </c>
      <c r="N467" s="93"/>
    </row>
    <row r="468" hidden="1">
      <c r="B468" s="227" t="str">
        <f>SundayBin!A229</f>
        <v/>
      </c>
      <c r="N468" s="93"/>
    </row>
    <row r="469" hidden="1">
      <c r="B469" s="227" t="str">
        <f>SundayBin!A230</f>
        <v/>
      </c>
      <c r="N469" s="93"/>
    </row>
    <row r="470" hidden="1">
      <c r="B470" s="227" t="str">
        <f>SundayBin!A231</f>
        <v/>
      </c>
      <c r="N470" s="93"/>
    </row>
    <row r="471" hidden="1">
      <c r="B471" s="227" t="str">
        <f>SundayBin!A232</f>
        <v/>
      </c>
      <c r="N471" s="93"/>
    </row>
    <row r="472" hidden="1">
      <c r="B472" s="227" t="str">
        <f>SundayBin!A233</f>
        <v/>
      </c>
      <c r="N472" s="93"/>
    </row>
    <row r="473" hidden="1">
      <c r="B473" s="227" t="str">
        <f>SundayBin!A234</f>
        <v/>
      </c>
      <c r="N473" s="93"/>
    </row>
    <row r="474" hidden="1">
      <c r="B474" s="227" t="str">
        <f>SundayBin!A235</f>
        <v/>
      </c>
      <c r="N474" s="93"/>
    </row>
    <row r="475" hidden="1">
      <c r="B475" s="227" t="str">
        <f>SundayBin!A236</f>
        <v/>
      </c>
      <c r="N475" s="93"/>
    </row>
    <row r="476" hidden="1">
      <c r="B476" s="227" t="str">
        <f>SundayBin!A237</f>
        <v/>
      </c>
      <c r="N476" s="93"/>
    </row>
    <row r="477" hidden="1">
      <c r="B477" s="227" t="str">
        <f>SundayBin!A238</f>
        <v/>
      </c>
      <c r="N477" s="93"/>
    </row>
    <row r="478" hidden="1">
      <c r="B478" s="227" t="str">
        <f>SundayBin!A239</f>
        <v/>
      </c>
      <c r="N478" s="93"/>
    </row>
    <row r="479" hidden="1">
      <c r="B479" s="227" t="str">
        <f>SundayBin!A240</f>
        <v/>
      </c>
      <c r="N479" s="93"/>
    </row>
    <row r="480" hidden="1">
      <c r="B480" s="227" t="str">
        <f>SundayBin!A241</f>
        <v/>
      </c>
      <c r="N480" s="93"/>
    </row>
    <row r="481" hidden="1">
      <c r="B481" s="227" t="str">
        <f>SundayBin!A242</f>
        <v/>
      </c>
      <c r="N481" s="93"/>
    </row>
    <row r="482" hidden="1">
      <c r="B482" s="227" t="str">
        <f>SundayBin!A243</f>
        <v/>
      </c>
      <c r="N482" s="93"/>
    </row>
    <row r="483" hidden="1">
      <c r="B483" s="227" t="str">
        <f>SundayBin!A244</f>
        <v/>
      </c>
      <c r="N483" s="93"/>
    </row>
    <row r="484" hidden="1">
      <c r="B484" s="227" t="str">
        <f>SundayBin!A245</f>
        <v/>
      </c>
      <c r="N484" s="93"/>
    </row>
    <row r="485" hidden="1">
      <c r="B485" s="227" t="str">
        <f>SundayBin!A246</f>
        <v/>
      </c>
      <c r="N485" s="93"/>
    </row>
    <row r="486" hidden="1">
      <c r="B486" s="227" t="str">
        <f>SundayBin!A247</f>
        <v/>
      </c>
      <c r="N486" s="93"/>
    </row>
    <row r="487" hidden="1">
      <c r="B487" s="227" t="str">
        <f>SundayBin!A248</f>
        <v/>
      </c>
      <c r="N487" s="93"/>
    </row>
    <row r="488" hidden="1">
      <c r="B488" s="227" t="str">
        <f>SundayBin!A249</f>
        <v/>
      </c>
      <c r="N488" s="93"/>
    </row>
    <row r="489" hidden="1">
      <c r="B489" s="227" t="str">
        <f>SundayBin!A250</f>
        <v/>
      </c>
      <c r="N489" s="93"/>
    </row>
    <row r="490" hidden="1">
      <c r="B490" s="227" t="str">
        <f>SundayBin!A251</f>
        <v/>
      </c>
      <c r="N490" s="93"/>
    </row>
    <row r="491" hidden="1">
      <c r="B491" s="227" t="str">
        <f>SundayBin!A252</f>
        <v/>
      </c>
      <c r="N491" s="93"/>
    </row>
    <row r="492" hidden="1">
      <c r="B492" s="227" t="str">
        <f>SundayBin!A253</f>
        <v/>
      </c>
      <c r="N492" s="93"/>
    </row>
    <row r="493" hidden="1">
      <c r="B493" s="227" t="str">
        <f>SundayBin!A254</f>
        <v/>
      </c>
      <c r="N493" s="93"/>
    </row>
    <row r="494" hidden="1">
      <c r="B494" s="227" t="str">
        <f>SundayBin!A255</f>
        <v/>
      </c>
      <c r="N494" s="93"/>
    </row>
    <row r="495" hidden="1">
      <c r="B495" s="227" t="str">
        <f>SundayBin!A256</f>
        <v/>
      </c>
      <c r="N495" s="93"/>
    </row>
    <row r="496" hidden="1">
      <c r="B496" s="227" t="str">
        <f>SundayBin!A257</f>
        <v/>
      </c>
      <c r="N496" s="93"/>
    </row>
    <row r="497" hidden="1">
      <c r="B497" s="227" t="str">
        <f>SundayBin!A258</f>
        <v/>
      </c>
      <c r="N497" s="93"/>
    </row>
    <row r="498" hidden="1">
      <c r="B498" s="227" t="str">
        <f>SundayBin!A259</f>
        <v/>
      </c>
      <c r="N498" s="93"/>
    </row>
    <row r="499" hidden="1">
      <c r="B499" s="227" t="str">
        <f>SundayBin!A260</f>
        <v/>
      </c>
      <c r="N499" s="93"/>
    </row>
    <row r="500" hidden="1">
      <c r="B500" s="227" t="str">
        <f>SundayBin!A261</f>
        <v/>
      </c>
      <c r="N500" s="93"/>
    </row>
    <row r="501" hidden="1">
      <c r="B501" s="227" t="str">
        <f>SundayBin!A262</f>
        <v/>
      </c>
      <c r="N501" s="93"/>
    </row>
    <row r="502" hidden="1">
      <c r="B502" s="227" t="str">
        <f>SundayBin!A263</f>
        <v/>
      </c>
      <c r="N502" s="93"/>
    </row>
    <row r="503" hidden="1">
      <c r="B503" s="227" t="str">
        <f>SundayBin!A264</f>
        <v/>
      </c>
      <c r="N503" s="93"/>
    </row>
    <row r="504" hidden="1">
      <c r="B504" s="227" t="str">
        <f>SundayBin!A265</f>
        <v/>
      </c>
      <c r="N504" s="93"/>
    </row>
    <row r="505" hidden="1">
      <c r="B505" s="227" t="str">
        <f>SundayBin!A266</f>
        <v/>
      </c>
      <c r="N505" s="93"/>
    </row>
    <row r="506" hidden="1">
      <c r="B506" s="227" t="str">
        <f>SundayBin!A267</f>
        <v/>
      </c>
      <c r="N506" s="93"/>
    </row>
    <row r="507" hidden="1">
      <c r="B507" s="227" t="str">
        <f>SundayBin!A268</f>
        <v/>
      </c>
      <c r="N507" s="93"/>
    </row>
    <row r="508" hidden="1">
      <c r="B508" s="227" t="str">
        <f>SundayBin!A269</f>
        <v/>
      </c>
      <c r="N508" s="93"/>
    </row>
    <row r="509" hidden="1">
      <c r="B509" s="227" t="str">
        <f>SundayBin!A270</f>
        <v/>
      </c>
      <c r="N509" s="93"/>
    </row>
    <row r="510" hidden="1">
      <c r="B510" s="227" t="str">
        <f>SundayBin!A271</f>
        <v/>
      </c>
      <c r="N510" s="93"/>
    </row>
    <row r="511" hidden="1">
      <c r="B511" s="227" t="str">
        <f>SundayBin!A272</f>
        <v/>
      </c>
      <c r="N511" s="93"/>
    </row>
    <row r="512" hidden="1">
      <c r="B512" s="227" t="str">
        <f>SundayBin!A273</f>
        <v/>
      </c>
      <c r="N512" s="93"/>
    </row>
    <row r="513" hidden="1">
      <c r="B513" s="227" t="str">
        <f>SundayBin!A274</f>
        <v/>
      </c>
      <c r="N513" s="93"/>
    </row>
    <row r="514" hidden="1">
      <c r="B514" s="227" t="str">
        <f>SundayBin!A275</f>
        <v/>
      </c>
      <c r="N514" s="93"/>
    </row>
    <row r="515" hidden="1">
      <c r="B515" s="227" t="str">
        <f>SundayBin!A276</f>
        <v/>
      </c>
      <c r="N515" s="93"/>
    </row>
    <row r="516" hidden="1">
      <c r="B516" s="227" t="str">
        <f>SundayBin!A277</f>
        <v/>
      </c>
      <c r="N516" s="93"/>
    </row>
    <row r="517" hidden="1">
      <c r="B517" s="227" t="str">
        <f>SundayBin!A278</f>
        <v/>
      </c>
      <c r="N517" s="93"/>
    </row>
    <row r="518" hidden="1">
      <c r="B518" s="227" t="str">
        <f>SundayBin!A279</f>
        <v/>
      </c>
      <c r="N518" s="93"/>
    </row>
    <row r="519" hidden="1">
      <c r="B519" s="227" t="str">
        <f>SundayBin!A280</f>
        <v/>
      </c>
      <c r="N519" s="93"/>
    </row>
    <row r="520" hidden="1">
      <c r="B520" s="227" t="str">
        <f>SundayBin!A281</f>
        <v/>
      </c>
      <c r="N520" s="93"/>
    </row>
    <row r="521" hidden="1">
      <c r="B521" s="227" t="str">
        <f>SundayBin!A282</f>
        <v/>
      </c>
      <c r="N521" s="93"/>
    </row>
    <row r="522" hidden="1">
      <c r="B522" s="227" t="str">
        <f>SundayBin!A283</f>
        <v/>
      </c>
      <c r="N522" s="93"/>
    </row>
    <row r="523" hidden="1">
      <c r="B523" s="227" t="str">
        <f>SundayBin!A284</f>
        <v/>
      </c>
      <c r="N523" s="93"/>
    </row>
    <row r="524" hidden="1">
      <c r="B524" s="227" t="str">
        <f>SundayBin!A285</f>
        <v/>
      </c>
      <c r="N524" s="93"/>
    </row>
    <row r="525" hidden="1">
      <c r="B525" s="227" t="str">
        <f>SundayBin!A286</f>
        <v/>
      </c>
      <c r="N525" s="93"/>
    </row>
    <row r="526" hidden="1">
      <c r="B526" s="227" t="str">
        <f>SundayBin!A287</f>
        <v/>
      </c>
      <c r="N526" s="93"/>
    </row>
    <row r="527" hidden="1">
      <c r="B527" s="227" t="str">
        <f>SundayBin!A288</f>
        <v/>
      </c>
      <c r="N527" s="93"/>
    </row>
    <row r="528" hidden="1">
      <c r="B528" s="227" t="str">
        <f>SundayBin!A289</f>
        <v/>
      </c>
      <c r="N528" s="93"/>
    </row>
    <row r="529" hidden="1">
      <c r="B529" s="227" t="str">
        <f>SundayBin!A290</f>
        <v/>
      </c>
      <c r="N529" s="93"/>
    </row>
    <row r="530" hidden="1">
      <c r="B530" s="227" t="str">
        <f>SundayBin!A291</f>
        <v/>
      </c>
      <c r="N530" s="93"/>
    </row>
    <row r="531" hidden="1">
      <c r="B531" s="227" t="str">
        <f>SundayBin!A292</f>
        <v/>
      </c>
      <c r="N531" s="93"/>
    </row>
    <row r="532" hidden="1">
      <c r="B532" s="227" t="str">
        <f>SundayBin!A293</f>
        <v/>
      </c>
      <c r="N532" s="93"/>
    </row>
    <row r="533" hidden="1">
      <c r="B533" s="227" t="str">
        <f>SundayBin!A294</f>
        <v/>
      </c>
      <c r="N533" s="93"/>
    </row>
    <row r="534" hidden="1">
      <c r="B534" s="227" t="str">
        <f>SundayBin!A295</f>
        <v/>
      </c>
      <c r="N534" s="93"/>
    </row>
    <row r="535" hidden="1">
      <c r="B535" s="227" t="str">
        <f>SundayBin!A296</f>
        <v/>
      </c>
      <c r="N535" s="93"/>
    </row>
    <row r="536" hidden="1">
      <c r="B536" s="227" t="str">
        <f>SundayBin!A297</f>
        <v/>
      </c>
      <c r="N536" s="93"/>
    </row>
    <row r="537" hidden="1">
      <c r="B537" s="227" t="str">
        <f>SundayBin!A298</f>
        <v/>
      </c>
      <c r="N537" s="93"/>
    </row>
    <row r="538" hidden="1">
      <c r="B538" s="227" t="str">
        <f>SundayBin!A299</f>
        <v/>
      </c>
      <c r="N538" s="93"/>
    </row>
    <row r="539" hidden="1">
      <c r="B539" s="227" t="str">
        <f>SundayBin!A300</f>
        <v/>
      </c>
      <c r="N539" s="93"/>
    </row>
    <row r="540" hidden="1">
      <c r="B540" s="227" t="str">
        <f>SundayBin!A301</f>
        <v/>
      </c>
      <c r="N540" s="93"/>
    </row>
    <row r="541" hidden="1">
      <c r="B541" s="227" t="str">
        <f>SundayBin!A302</f>
        <v/>
      </c>
      <c r="N541" s="93"/>
    </row>
    <row r="542" hidden="1">
      <c r="B542" s="227" t="str">
        <f>SundayBin!A303</f>
        <v/>
      </c>
      <c r="N542" s="93"/>
    </row>
    <row r="543" hidden="1">
      <c r="B543" s="227" t="str">
        <f>SundayBin!A304</f>
        <v/>
      </c>
      <c r="N543" s="93"/>
    </row>
    <row r="544" hidden="1">
      <c r="B544" s="227" t="str">
        <f>SundayBin!A305</f>
        <v/>
      </c>
      <c r="N544" s="93"/>
    </row>
    <row r="545" hidden="1">
      <c r="B545" s="227" t="str">
        <f>SundayBin!A306</f>
        <v/>
      </c>
      <c r="N545" s="93"/>
    </row>
    <row r="546" hidden="1">
      <c r="B546" s="227" t="str">
        <f>SundayBin!A307</f>
        <v/>
      </c>
      <c r="N546" s="93"/>
    </row>
    <row r="547" hidden="1">
      <c r="B547" s="227" t="str">
        <f>SundayBin!A308</f>
        <v/>
      </c>
      <c r="N547" s="93"/>
    </row>
    <row r="548" hidden="1">
      <c r="B548" s="227" t="str">
        <f>SundayBin!A309</f>
        <v/>
      </c>
      <c r="N548" s="93"/>
    </row>
    <row r="549" hidden="1">
      <c r="B549" s="227" t="str">
        <f>SundayBin!A310</f>
        <v/>
      </c>
      <c r="N549" s="93"/>
    </row>
    <row r="550" hidden="1">
      <c r="B550" s="227" t="str">
        <f>SundayBin!A311</f>
        <v/>
      </c>
      <c r="N550" s="93"/>
    </row>
    <row r="551" hidden="1">
      <c r="B551" s="227" t="str">
        <f>SundayBin!A312</f>
        <v/>
      </c>
      <c r="N551" s="93"/>
    </row>
    <row r="552" hidden="1">
      <c r="B552" s="227" t="str">
        <f>SundayBin!A313</f>
        <v/>
      </c>
      <c r="N552" s="93"/>
    </row>
    <row r="553" hidden="1">
      <c r="B553" s="227" t="str">
        <f>SundayBin!A314</f>
        <v/>
      </c>
      <c r="N553" s="93"/>
    </row>
    <row r="554" hidden="1">
      <c r="B554" s="227" t="str">
        <f>SundayBin!A315</f>
        <v/>
      </c>
      <c r="N554" s="93"/>
    </row>
    <row r="555" hidden="1">
      <c r="B555" s="227" t="str">
        <f>SundayBin!A316</f>
        <v/>
      </c>
      <c r="N555" s="93"/>
    </row>
    <row r="556" hidden="1">
      <c r="B556" s="227" t="str">
        <f>SundayBin!A317</f>
        <v/>
      </c>
      <c r="N556" s="93"/>
    </row>
    <row r="557" hidden="1">
      <c r="B557" s="227" t="str">
        <f>SundayBin!A318</f>
        <v/>
      </c>
      <c r="N557" s="93"/>
    </row>
    <row r="558" hidden="1">
      <c r="B558" s="227" t="str">
        <f>SundayBin!A319</f>
        <v/>
      </c>
      <c r="N558" s="93"/>
    </row>
    <row r="559" hidden="1">
      <c r="B559" s="227" t="str">
        <f>SundayBin!A320</f>
        <v/>
      </c>
      <c r="N559" s="93"/>
    </row>
    <row r="560" hidden="1">
      <c r="B560" s="227" t="str">
        <f>SundayBin!A321</f>
        <v/>
      </c>
      <c r="N560" s="93"/>
    </row>
    <row r="561" hidden="1">
      <c r="B561" s="227" t="str">
        <f>SundayBin!A322</f>
        <v/>
      </c>
      <c r="N561" s="93"/>
    </row>
    <row r="562" hidden="1">
      <c r="B562" s="227" t="str">
        <f>SundayBin!A323</f>
        <v/>
      </c>
      <c r="N562" s="93"/>
    </row>
    <row r="563" hidden="1">
      <c r="B563" s="227" t="str">
        <f>SundayBin!A324</f>
        <v/>
      </c>
      <c r="N563" s="93"/>
    </row>
    <row r="564" hidden="1">
      <c r="B564" s="227" t="str">
        <f>SundayBin!A325</f>
        <v/>
      </c>
      <c r="N564" s="93"/>
    </row>
    <row r="565" hidden="1">
      <c r="B565" s="227" t="str">
        <f>SundayBin!A326</f>
        <v/>
      </c>
      <c r="N565" s="93"/>
    </row>
    <row r="566" hidden="1">
      <c r="B566" s="227" t="str">
        <f>SundayBin!A327</f>
        <v/>
      </c>
      <c r="N566" s="93"/>
    </row>
    <row r="567" hidden="1">
      <c r="B567" s="227" t="str">
        <f>SundayBin!A328</f>
        <v/>
      </c>
      <c r="N567" s="93"/>
    </row>
    <row r="568" hidden="1">
      <c r="B568" s="227" t="str">
        <f>SundayBin!A329</f>
        <v/>
      </c>
      <c r="N568" s="93"/>
    </row>
    <row r="569" hidden="1">
      <c r="B569" s="227" t="str">
        <f>SundayBin!A330</f>
        <v/>
      </c>
      <c r="N569" s="93"/>
    </row>
    <row r="570" hidden="1">
      <c r="B570" s="227" t="str">
        <f>SundayBin!A331</f>
        <v/>
      </c>
      <c r="N570" s="93"/>
    </row>
    <row r="571" hidden="1">
      <c r="B571" s="227" t="str">
        <f>SundayBin!A332</f>
        <v/>
      </c>
      <c r="N571" s="93"/>
    </row>
    <row r="572" hidden="1">
      <c r="B572" s="227" t="str">
        <f>SundayBin!A333</f>
        <v/>
      </c>
      <c r="N572" s="93"/>
    </row>
    <row r="573" hidden="1">
      <c r="B573" s="227" t="str">
        <f>SundayBin!A334</f>
        <v/>
      </c>
      <c r="N573" s="93"/>
    </row>
    <row r="574" hidden="1">
      <c r="B574" s="227" t="str">
        <f>SundayBin!A335</f>
        <v/>
      </c>
      <c r="N574" s="93"/>
    </row>
    <row r="575" hidden="1">
      <c r="B575" s="227" t="str">
        <f>SundayBin!A336</f>
        <v/>
      </c>
      <c r="N575" s="93"/>
    </row>
    <row r="576" hidden="1">
      <c r="B576" s="227" t="str">
        <f>SundayBin!A337</f>
        <v/>
      </c>
      <c r="N576" s="93"/>
    </row>
    <row r="577" hidden="1">
      <c r="B577" s="227" t="str">
        <f>SundayBin!A338</f>
        <v/>
      </c>
      <c r="N577" s="93"/>
    </row>
    <row r="578" hidden="1">
      <c r="B578" s="227" t="str">
        <f>SundayBin!A339</f>
        <v/>
      </c>
      <c r="N578" s="93"/>
    </row>
    <row r="579" hidden="1">
      <c r="B579" s="227" t="str">
        <f>SundayBin!A340</f>
        <v/>
      </c>
      <c r="N579" s="93"/>
    </row>
    <row r="580" hidden="1">
      <c r="B580" s="227" t="str">
        <f>SundayBin!A341</f>
        <v/>
      </c>
      <c r="N580" s="93"/>
    </row>
    <row r="581" hidden="1">
      <c r="B581" s="227" t="str">
        <f>SundayBin!A342</f>
        <v/>
      </c>
      <c r="N581" s="93"/>
    </row>
    <row r="582" hidden="1">
      <c r="B582" s="227" t="str">
        <f>SundayBin!A343</f>
        <v/>
      </c>
      <c r="N582" s="93"/>
    </row>
    <row r="583" hidden="1">
      <c r="B583" s="227" t="str">
        <f>SundayBin!A344</f>
        <v/>
      </c>
      <c r="N583" s="93"/>
    </row>
    <row r="584" hidden="1">
      <c r="B584" s="227" t="str">
        <f>SundayBin!A345</f>
        <v/>
      </c>
      <c r="N584" s="93"/>
    </row>
    <row r="585" hidden="1">
      <c r="B585" s="227" t="str">
        <f>SundayBin!A346</f>
        <v/>
      </c>
      <c r="N585" s="93"/>
    </row>
    <row r="586" hidden="1">
      <c r="B586" s="227" t="str">
        <f>SundayBin!A347</f>
        <v/>
      </c>
      <c r="N586" s="93"/>
    </row>
    <row r="587" hidden="1">
      <c r="B587" s="227" t="str">
        <f>SundayBin!A348</f>
        <v/>
      </c>
      <c r="N587" s="93"/>
    </row>
    <row r="588" hidden="1">
      <c r="B588" s="227" t="str">
        <f>SundayBin!A349</f>
        <v/>
      </c>
      <c r="N588" s="93"/>
    </row>
    <row r="589" hidden="1">
      <c r="B589" s="227" t="str">
        <f>SundayBin!A350</f>
        <v/>
      </c>
      <c r="N589" s="93"/>
    </row>
    <row r="590" hidden="1">
      <c r="B590" s="227" t="str">
        <f>SundayBin!A351</f>
        <v/>
      </c>
      <c r="N590" s="93"/>
    </row>
    <row r="591" hidden="1">
      <c r="B591" s="227" t="str">
        <f>SundayBin!A352</f>
        <v/>
      </c>
      <c r="N591" s="93"/>
    </row>
    <row r="592" hidden="1">
      <c r="B592" s="227" t="str">
        <f>SundayBin!A353</f>
        <v/>
      </c>
      <c r="N592" s="93"/>
    </row>
    <row r="593" hidden="1">
      <c r="B593" s="227" t="str">
        <f>SundayBin!A354</f>
        <v/>
      </c>
      <c r="N593" s="93"/>
    </row>
    <row r="594" hidden="1">
      <c r="B594" s="227" t="str">
        <f>SundayBin!A355</f>
        <v/>
      </c>
      <c r="N594" s="93"/>
    </row>
    <row r="595" hidden="1">
      <c r="B595" s="227" t="str">
        <f>SundayBin!A356</f>
        <v/>
      </c>
      <c r="N595" s="93"/>
    </row>
    <row r="596" hidden="1">
      <c r="B596" s="227" t="str">
        <f>SundayBin!A357</f>
        <v/>
      </c>
      <c r="N596" s="93"/>
    </row>
    <row r="597" hidden="1">
      <c r="B597" s="227" t="str">
        <f>SundayBin!A358</f>
        <v/>
      </c>
      <c r="N597" s="93"/>
    </row>
    <row r="598" hidden="1">
      <c r="B598" s="227" t="str">
        <f>SundayBin!A359</f>
        <v/>
      </c>
      <c r="N598" s="93"/>
    </row>
    <row r="599" hidden="1">
      <c r="B599" s="227" t="str">
        <f>SundayBin!A360</f>
        <v/>
      </c>
      <c r="N599" s="93"/>
    </row>
    <row r="600" hidden="1">
      <c r="B600" s="227" t="str">
        <f>SundayBin!A361</f>
        <v/>
      </c>
      <c r="N600" s="93"/>
    </row>
    <row r="601" hidden="1">
      <c r="B601" s="227" t="str">
        <f>SundayBin!A362</f>
        <v/>
      </c>
      <c r="N601" s="93"/>
    </row>
    <row r="602" hidden="1">
      <c r="B602" s="227" t="str">
        <f>SundayBin!A363</f>
        <v/>
      </c>
      <c r="N602" s="93"/>
    </row>
    <row r="603" hidden="1">
      <c r="B603" s="227" t="str">
        <f>SundayBin!A364</f>
        <v/>
      </c>
      <c r="N603" s="93"/>
    </row>
    <row r="604" hidden="1">
      <c r="B604" s="227" t="str">
        <f>SundayBin!A365</f>
        <v/>
      </c>
      <c r="N604" s="93"/>
    </row>
    <row r="605" hidden="1">
      <c r="B605" s="227" t="str">
        <f>SundayBin!A366</f>
        <v/>
      </c>
      <c r="N605" s="93"/>
    </row>
    <row r="606" hidden="1">
      <c r="B606" s="227" t="str">
        <f>SundayBin!A367</f>
        <v/>
      </c>
      <c r="N606" s="93"/>
    </row>
    <row r="607" hidden="1">
      <c r="B607" s="227" t="str">
        <f>SundayBin!A368</f>
        <v/>
      </c>
      <c r="N607" s="93"/>
    </row>
    <row r="608" hidden="1">
      <c r="B608" s="227" t="str">
        <f>SundayBin!A369</f>
        <v/>
      </c>
      <c r="N608" s="93"/>
    </row>
    <row r="609" hidden="1">
      <c r="B609" s="227" t="str">
        <f>SundayBin!A370</f>
        <v/>
      </c>
      <c r="N609" s="93"/>
    </row>
    <row r="610" hidden="1">
      <c r="B610" s="227" t="str">
        <f>SundayBin!A371</f>
        <v/>
      </c>
      <c r="N610" s="93"/>
    </row>
    <row r="611" hidden="1">
      <c r="B611" s="227" t="str">
        <f>SundayBin!A372</f>
        <v/>
      </c>
      <c r="N611" s="93"/>
    </row>
    <row r="612" hidden="1">
      <c r="B612" s="227" t="str">
        <f>SundayBin!A373</f>
        <v/>
      </c>
      <c r="N612" s="93"/>
    </row>
    <row r="613" hidden="1">
      <c r="B613" s="227" t="str">
        <f>SundayBin!A374</f>
        <v/>
      </c>
      <c r="N613" s="93"/>
    </row>
    <row r="614" hidden="1">
      <c r="B614" s="227" t="str">
        <f>SundayBin!A375</f>
        <v/>
      </c>
      <c r="N614" s="93"/>
    </row>
    <row r="615" hidden="1">
      <c r="B615" s="227" t="str">
        <f>SundayBin!A376</f>
        <v/>
      </c>
      <c r="N615" s="93"/>
    </row>
    <row r="616" hidden="1">
      <c r="B616" s="227" t="str">
        <f>SundayBin!A377</f>
        <v/>
      </c>
      <c r="N616" s="93"/>
    </row>
    <row r="617" hidden="1">
      <c r="B617" s="227" t="str">
        <f>SundayBin!A378</f>
        <v/>
      </c>
      <c r="N617" s="93"/>
    </row>
    <row r="618" hidden="1">
      <c r="B618" s="227" t="str">
        <f>SundayBin!A379</f>
        <v/>
      </c>
      <c r="N618" s="93"/>
    </row>
    <row r="619" hidden="1">
      <c r="B619" s="227" t="str">
        <f>SundayBin!A380</f>
        <v/>
      </c>
      <c r="N619" s="93"/>
    </row>
    <row r="620" hidden="1">
      <c r="B620" s="227" t="str">
        <f>SundayBin!A381</f>
        <v/>
      </c>
      <c r="N620" s="93"/>
    </row>
    <row r="621" hidden="1">
      <c r="B621" s="227" t="str">
        <f>SundayBin!A382</f>
        <v/>
      </c>
      <c r="N621" s="93"/>
    </row>
    <row r="622" hidden="1">
      <c r="B622" s="227" t="str">
        <f>SundayBin!A383</f>
        <v/>
      </c>
      <c r="N622" s="93"/>
    </row>
    <row r="623" hidden="1">
      <c r="B623" s="227" t="str">
        <f>SundayBin!A384</f>
        <v/>
      </c>
      <c r="N623" s="93"/>
    </row>
    <row r="624" hidden="1">
      <c r="B624" s="227" t="str">
        <f>SundayBin!A385</f>
        <v/>
      </c>
      <c r="N624" s="93"/>
    </row>
    <row r="625" hidden="1">
      <c r="B625" s="227" t="str">
        <f>SundayBin!A386</f>
        <v/>
      </c>
      <c r="N625" s="93"/>
    </row>
    <row r="626" hidden="1">
      <c r="B626" s="227" t="str">
        <f>SundayBin!A387</f>
        <v/>
      </c>
      <c r="N626" s="93"/>
    </row>
    <row r="627" hidden="1">
      <c r="B627" s="227" t="str">
        <f>SundayBin!A388</f>
        <v/>
      </c>
      <c r="N627" s="93"/>
    </row>
    <row r="628" hidden="1">
      <c r="B628" s="227" t="str">
        <f>SundayBin!A389</f>
        <v/>
      </c>
      <c r="N628" s="93"/>
    </row>
    <row r="629" hidden="1">
      <c r="B629" s="227" t="str">
        <f>SundayBin!A390</f>
        <v/>
      </c>
      <c r="N629" s="93"/>
    </row>
    <row r="630" hidden="1">
      <c r="B630" s="227" t="str">
        <f>SundayBin!A391</f>
        <v/>
      </c>
      <c r="N630" s="93"/>
    </row>
    <row r="631" hidden="1">
      <c r="B631" s="227" t="str">
        <f>SundayBin!A392</f>
        <v/>
      </c>
      <c r="N631" s="93"/>
    </row>
    <row r="632" hidden="1">
      <c r="B632" s="227" t="str">
        <f>SundayBin!A393</f>
        <v/>
      </c>
      <c r="N632" s="93"/>
    </row>
    <row r="633" hidden="1">
      <c r="B633" s="227" t="str">
        <f>SundayBin!A394</f>
        <v/>
      </c>
      <c r="N633" s="93"/>
    </row>
    <row r="634" hidden="1">
      <c r="B634" s="227" t="str">
        <f>SundayBin!A395</f>
        <v/>
      </c>
      <c r="N634" s="93"/>
    </row>
    <row r="635" hidden="1">
      <c r="B635" s="227" t="str">
        <f>SundayBin!A396</f>
        <v/>
      </c>
      <c r="N635" s="93"/>
    </row>
    <row r="636" hidden="1">
      <c r="B636" s="227" t="str">
        <f>SundayBin!A397</f>
        <v/>
      </c>
      <c r="N636" s="93"/>
    </row>
    <row r="637" hidden="1">
      <c r="B637" s="227" t="str">
        <f>SundayBin!A398</f>
        <v/>
      </c>
      <c r="N637" s="93"/>
    </row>
    <row r="638" hidden="1">
      <c r="B638" s="227" t="str">
        <f>SundayBin!A399</f>
        <v/>
      </c>
      <c r="N638" s="93"/>
    </row>
    <row r="639" hidden="1">
      <c r="B639" s="227" t="str">
        <f>SundayBin!A400</f>
        <v/>
      </c>
      <c r="N639" s="93"/>
    </row>
    <row r="640" hidden="1">
      <c r="B640" s="227" t="str">
        <f>SundayBin!A401</f>
        <v/>
      </c>
      <c r="N640" s="93"/>
    </row>
    <row r="641" hidden="1">
      <c r="B641" s="227" t="str">
        <f>SundayBin!A402</f>
        <v/>
      </c>
      <c r="N641" s="93"/>
    </row>
    <row r="642" hidden="1">
      <c r="B642" s="227" t="str">
        <f>SundayBin!A403</f>
        <v/>
      </c>
      <c r="N642" s="93"/>
    </row>
    <row r="643" hidden="1">
      <c r="B643" s="227" t="str">
        <f>SundayBin!A404</f>
        <v/>
      </c>
      <c r="N643" s="93"/>
    </row>
    <row r="644" hidden="1">
      <c r="B644" s="227" t="str">
        <f>SundayBin!A405</f>
        <v/>
      </c>
      <c r="N644" s="93"/>
    </row>
    <row r="645" hidden="1">
      <c r="B645" s="227" t="str">
        <f>SundayBin!A406</f>
        <v/>
      </c>
      <c r="N645" s="93"/>
    </row>
    <row r="646" hidden="1">
      <c r="B646" s="227" t="str">
        <f>SundayBin!A407</f>
        <v/>
      </c>
      <c r="N646" s="93"/>
    </row>
    <row r="647" hidden="1">
      <c r="B647" s="227" t="str">
        <f>SundayBin!A408</f>
        <v/>
      </c>
      <c r="N647" s="93"/>
    </row>
    <row r="648" hidden="1">
      <c r="B648" s="227" t="str">
        <f>SundayBin!A409</f>
        <v/>
      </c>
      <c r="N648" s="93"/>
    </row>
    <row r="649" hidden="1">
      <c r="B649" s="227" t="str">
        <f>SundayBin!A410</f>
        <v/>
      </c>
      <c r="N649" s="93"/>
    </row>
    <row r="650" hidden="1">
      <c r="B650" s="227" t="str">
        <f>SundayBin!A411</f>
        <v/>
      </c>
      <c r="N650" s="93"/>
    </row>
    <row r="651" hidden="1">
      <c r="B651" s="227" t="str">
        <f>SundayBin!A412</f>
        <v/>
      </c>
      <c r="N651" s="93"/>
    </row>
    <row r="652" hidden="1">
      <c r="B652" s="227" t="str">
        <f>SundayBin!A413</f>
        <v/>
      </c>
      <c r="N652" s="93"/>
    </row>
    <row r="653" hidden="1">
      <c r="B653" s="227" t="str">
        <f>SundayBin!A414</f>
        <v/>
      </c>
      <c r="N653" s="93"/>
    </row>
    <row r="654" hidden="1">
      <c r="B654" s="227" t="str">
        <f>SundayBin!A415</f>
        <v/>
      </c>
      <c r="N654" s="93"/>
    </row>
    <row r="655" hidden="1">
      <c r="B655" s="227" t="str">
        <f>SundayBin!A416</f>
        <v/>
      </c>
      <c r="N655" s="93"/>
    </row>
    <row r="656" hidden="1">
      <c r="B656" s="227" t="str">
        <f>SundayBin!A417</f>
        <v/>
      </c>
      <c r="N656" s="93"/>
    </row>
    <row r="657" hidden="1">
      <c r="B657" s="227" t="str">
        <f>SundayBin!A418</f>
        <v/>
      </c>
      <c r="N657" s="93"/>
    </row>
    <row r="658" hidden="1">
      <c r="B658" s="227" t="str">
        <f>SundayBin!A419</f>
        <v/>
      </c>
      <c r="N658" s="93"/>
    </row>
    <row r="659" hidden="1">
      <c r="B659" s="227" t="str">
        <f>SundayBin!A420</f>
        <v/>
      </c>
      <c r="N659" s="93"/>
    </row>
    <row r="660" hidden="1">
      <c r="B660" s="227" t="str">
        <f>SundayBin!A421</f>
        <v/>
      </c>
      <c r="N660" s="93"/>
    </row>
    <row r="661" hidden="1">
      <c r="B661" s="227" t="str">
        <f>SundayBin!A422</f>
        <v/>
      </c>
      <c r="N661" s="93"/>
    </row>
    <row r="662" hidden="1">
      <c r="B662" s="227" t="str">
        <f>SundayBin!A423</f>
        <v/>
      </c>
      <c r="N662" s="93"/>
    </row>
    <row r="663" hidden="1">
      <c r="B663" s="227" t="str">
        <f>SundayBin!A424</f>
        <v/>
      </c>
      <c r="N663" s="93"/>
    </row>
    <row r="664" hidden="1">
      <c r="B664" s="227" t="str">
        <f>SundayBin!A425</f>
        <v/>
      </c>
      <c r="N664" s="93"/>
    </row>
    <row r="665" hidden="1">
      <c r="B665" s="227" t="str">
        <f>SundayBin!A426</f>
        <v/>
      </c>
      <c r="N665" s="93"/>
    </row>
    <row r="666" hidden="1">
      <c r="B666" s="227" t="str">
        <f>SundayBin!A427</f>
        <v/>
      </c>
      <c r="N666" s="93"/>
    </row>
    <row r="667" hidden="1">
      <c r="B667" s="227" t="str">
        <f>SundayBin!A428</f>
        <v/>
      </c>
      <c r="N667" s="93"/>
    </row>
    <row r="668" hidden="1">
      <c r="B668" s="227" t="str">
        <f>SundayBin!A429</f>
        <v/>
      </c>
      <c r="N668" s="93"/>
    </row>
    <row r="669" hidden="1">
      <c r="B669" s="227" t="str">
        <f>SundayBin!A430</f>
        <v/>
      </c>
      <c r="N669" s="93"/>
    </row>
    <row r="670" hidden="1">
      <c r="B670" s="227" t="str">
        <f>SundayBin!A431</f>
        <v/>
      </c>
      <c r="N670" s="93"/>
    </row>
    <row r="671" hidden="1">
      <c r="B671" s="227" t="str">
        <f>SundayBin!A432</f>
        <v/>
      </c>
      <c r="N671" s="93"/>
    </row>
    <row r="672" hidden="1">
      <c r="B672" s="227" t="str">
        <f>SundayBin!A433</f>
        <v/>
      </c>
      <c r="N672" s="93"/>
    </row>
    <row r="673" hidden="1">
      <c r="B673" s="227" t="str">
        <f>SundayBin!A434</f>
        <v/>
      </c>
      <c r="N673" s="93"/>
    </row>
    <row r="674" hidden="1">
      <c r="B674" s="227" t="str">
        <f>SundayBin!A435</f>
        <v/>
      </c>
      <c r="N674" s="93"/>
    </row>
    <row r="675" hidden="1">
      <c r="B675" s="227" t="str">
        <f>SundayBin!A436</f>
        <v/>
      </c>
      <c r="N675" s="93"/>
    </row>
    <row r="676" hidden="1">
      <c r="B676" s="227" t="str">
        <f>SundayBin!A437</f>
        <v/>
      </c>
      <c r="N676" s="93"/>
    </row>
    <row r="677" hidden="1">
      <c r="B677" s="227" t="str">
        <f>SundayBin!A438</f>
        <v/>
      </c>
      <c r="N677" s="93"/>
    </row>
    <row r="678" hidden="1">
      <c r="B678" s="227" t="str">
        <f>SundayBin!A439</f>
        <v/>
      </c>
      <c r="N678" s="93"/>
    </row>
    <row r="679" hidden="1">
      <c r="B679" s="227" t="str">
        <f>SundayBin!A440</f>
        <v/>
      </c>
      <c r="N679" s="93"/>
    </row>
    <row r="680" hidden="1">
      <c r="B680" s="227" t="str">
        <f>SundayBin!A441</f>
        <v/>
      </c>
      <c r="N680" s="93"/>
    </row>
    <row r="681" hidden="1">
      <c r="B681" s="227" t="str">
        <f>SundayBin!A442</f>
        <v/>
      </c>
      <c r="N681" s="93"/>
    </row>
    <row r="682" hidden="1">
      <c r="B682" s="227" t="str">
        <f>SundayBin!A443</f>
        <v/>
      </c>
      <c r="N682" s="93"/>
    </row>
    <row r="683" hidden="1">
      <c r="B683" s="227" t="str">
        <f>SundayBin!A444</f>
        <v/>
      </c>
      <c r="N683" s="93"/>
    </row>
    <row r="684" hidden="1">
      <c r="B684" s="227" t="str">
        <f>SundayBin!A445</f>
        <v/>
      </c>
      <c r="N684" s="93"/>
    </row>
    <row r="685" hidden="1">
      <c r="B685" s="227" t="str">
        <f>SundayBin!A446</f>
        <v/>
      </c>
      <c r="N685" s="93"/>
    </row>
    <row r="686" hidden="1">
      <c r="B686" s="227" t="str">
        <f>SundayBin!A447</f>
        <v/>
      </c>
      <c r="N686" s="93"/>
    </row>
    <row r="687" hidden="1">
      <c r="B687" s="227" t="str">
        <f>SundayBin!A448</f>
        <v/>
      </c>
      <c r="N687" s="93"/>
    </row>
    <row r="688" hidden="1">
      <c r="B688" s="227" t="str">
        <f>SundayBin!A449</f>
        <v/>
      </c>
      <c r="N688" s="93"/>
    </row>
    <row r="689" hidden="1">
      <c r="B689" s="227" t="str">
        <f>SundayBin!A450</f>
        <v/>
      </c>
      <c r="N689" s="93"/>
    </row>
    <row r="690" hidden="1">
      <c r="B690" s="227" t="str">
        <f>SundayBin!A451</f>
        <v/>
      </c>
      <c r="N690" s="93"/>
    </row>
    <row r="691" hidden="1">
      <c r="B691" s="227" t="str">
        <f>SundayBin!A452</f>
        <v/>
      </c>
      <c r="N691" s="93"/>
    </row>
    <row r="692" hidden="1">
      <c r="B692" s="227" t="str">
        <f>SundayBin!A453</f>
        <v/>
      </c>
      <c r="N692" s="93"/>
    </row>
    <row r="693" hidden="1">
      <c r="B693" s="227" t="str">
        <f>SundayBin!A454</f>
        <v/>
      </c>
      <c r="N693" s="93"/>
    </row>
    <row r="694" hidden="1">
      <c r="B694" s="227" t="str">
        <f>SundayBin!A455</f>
        <v/>
      </c>
      <c r="N694" s="93"/>
    </row>
    <row r="695" hidden="1">
      <c r="B695" s="227" t="str">
        <f>SundayBin!A456</f>
        <v/>
      </c>
      <c r="N695" s="93"/>
    </row>
    <row r="696" hidden="1">
      <c r="B696" s="227" t="str">
        <f>SundayBin!A457</f>
        <v/>
      </c>
      <c r="N696" s="93"/>
    </row>
    <row r="697" hidden="1">
      <c r="B697" s="227" t="str">
        <f>SundayBin!A458</f>
        <v/>
      </c>
      <c r="N697" s="93"/>
    </row>
    <row r="698" hidden="1">
      <c r="B698" s="227" t="str">
        <f>SundayBin!A459</f>
        <v/>
      </c>
      <c r="N698" s="93"/>
    </row>
    <row r="699" hidden="1">
      <c r="B699" s="227" t="str">
        <f>SundayBin!A460</f>
        <v/>
      </c>
      <c r="N699" s="93"/>
    </row>
    <row r="700" hidden="1">
      <c r="B700" s="227" t="str">
        <f>SundayBin!A461</f>
        <v/>
      </c>
      <c r="N700" s="93"/>
    </row>
    <row r="701" hidden="1">
      <c r="B701" s="227" t="str">
        <f>SundayBin!A462</f>
        <v/>
      </c>
      <c r="N701" s="93"/>
    </row>
    <row r="702" hidden="1">
      <c r="B702" s="227" t="str">
        <f>SundayBin!A463</f>
        <v/>
      </c>
      <c r="N702" s="93"/>
    </row>
    <row r="703" hidden="1">
      <c r="B703" s="227" t="str">
        <f>SundayBin!A464</f>
        <v/>
      </c>
      <c r="N703" s="93"/>
    </row>
    <row r="704" hidden="1">
      <c r="B704" s="227" t="str">
        <f>SundayBin!A465</f>
        <v/>
      </c>
      <c r="N704" s="93"/>
    </row>
    <row r="705" hidden="1">
      <c r="B705" s="227" t="str">
        <f>SundayBin!A466</f>
        <v/>
      </c>
      <c r="N705" s="93"/>
    </row>
    <row r="706" hidden="1">
      <c r="B706" s="227" t="str">
        <f>SundayBin!A467</f>
        <v/>
      </c>
      <c r="N706" s="93"/>
    </row>
    <row r="707" hidden="1">
      <c r="B707" s="227" t="str">
        <f>SundayBin!A468</f>
        <v/>
      </c>
      <c r="N707" s="93"/>
    </row>
    <row r="708" hidden="1">
      <c r="B708" s="227" t="str">
        <f>SundayBin!A469</f>
        <v/>
      </c>
      <c r="N708" s="93"/>
    </row>
    <row r="709" hidden="1">
      <c r="B709" s="227" t="str">
        <f>SundayBin!A470</f>
        <v/>
      </c>
      <c r="N709" s="93"/>
    </row>
    <row r="710" hidden="1">
      <c r="B710" s="227" t="str">
        <f>SundayBin!A471</f>
        <v/>
      </c>
      <c r="N710" s="93"/>
    </row>
    <row r="711" hidden="1">
      <c r="B711" s="227" t="str">
        <f>SundayBin!A472</f>
        <v/>
      </c>
      <c r="N711" s="93"/>
    </row>
    <row r="712" hidden="1">
      <c r="B712" s="227" t="str">
        <f>SundayBin!A473</f>
        <v/>
      </c>
      <c r="N712" s="93"/>
    </row>
    <row r="713" hidden="1">
      <c r="B713" s="227" t="str">
        <f>SundayBin!A474</f>
        <v/>
      </c>
      <c r="N713" s="93"/>
    </row>
    <row r="714" hidden="1">
      <c r="B714" s="227" t="str">
        <f>SundayBin!A475</f>
        <v/>
      </c>
      <c r="N714" s="93"/>
    </row>
    <row r="715" hidden="1">
      <c r="B715" s="227" t="str">
        <f>SundayBin!A476</f>
        <v/>
      </c>
      <c r="N715" s="93"/>
    </row>
    <row r="716" hidden="1">
      <c r="B716" s="227" t="str">
        <f>SundayBin!A477</f>
        <v/>
      </c>
      <c r="N716" s="93"/>
    </row>
    <row r="717" hidden="1">
      <c r="B717" s="227" t="str">
        <f>SundayBin!A478</f>
        <v/>
      </c>
      <c r="N717" s="93"/>
    </row>
    <row r="718" hidden="1">
      <c r="B718" s="227" t="str">
        <f>SundayBin!A479</f>
        <v/>
      </c>
      <c r="N718" s="93"/>
    </row>
    <row r="719" hidden="1">
      <c r="B719" s="227" t="str">
        <f>SundayBin!A480</f>
        <v/>
      </c>
      <c r="N719" s="93"/>
    </row>
    <row r="720" hidden="1">
      <c r="B720" s="227" t="str">
        <f>SundayBin!A481</f>
        <v/>
      </c>
      <c r="N720" s="93"/>
    </row>
    <row r="721" hidden="1">
      <c r="B721" s="227" t="str">
        <f>SundayBin!A482</f>
        <v/>
      </c>
      <c r="N721" s="93"/>
    </row>
    <row r="722" hidden="1">
      <c r="B722" s="227" t="str">
        <f>SundayBin!A483</f>
        <v/>
      </c>
      <c r="N722" s="93"/>
    </row>
    <row r="723" hidden="1">
      <c r="B723" s="227" t="str">
        <f>SundayBin!A484</f>
        <v/>
      </c>
      <c r="N723" s="93"/>
    </row>
    <row r="724" hidden="1">
      <c r="B724" s="227" t="str">
        <f>SundayBin!A485</f>
        <v/>
      </c>
      <c r="N724" s="93"/>
    </row>
    <row r="725" hidden="1">
      <c r="B725" s="227" t="str">
        <f>SundayBin!A486</f>
        <v/>
      </c>
      <c r="N725" s="93"/>
    </row>
    <row r="726" hidden="1">
      <c r="B726" s="227" t="str">
        <f>SundayBin!A487</f>
        <v/>
      </c>
      <c r="N726" s="93"/>
    </row>
    <row r="727" hidden="1">
      <c r="B727" s="227" t="str">
        <f>SundayBin!A488</f>
        <v/>
      </c>
      <c r="N727" s="93"/>
    </row>
    <row r="728" hidden="1">
      <c r="B728" s="227" t="str">
        <f>SundayBin!A489</f>
        <v/>
      </c>
      <c r="N728" s="93"/>
    </row>
    <row r="729" hidden="1">
      <c r="B729" s="227" t="str">
        <f>SundayBin!A490</f>
        <v/>
      </c>
      <c r="N729" s="93"/>
    </row>
    <row r="730" hidden="1">
      <c r="B730" s="227" t="str">
        <f>SundayBin!A491</f>
        <v/>
      </c>
      <c r="N730" s="93"/>
    </row>
    <row r="731" hidden="1">
      <c r="B731" s="227" t="str">
        <f>SundayBin!A492</f>
        <v/>
      </c>
      <c r="N731" s="93"/>
    </row>
    <row r="732" hidden="1">
      <c r="B732" s="227" t="str">
        <f>SundayBin!A493</f>
        <v/>
      </c>
      <c r="N732" s="93"/>
    </row>
    <row r="733" hidden="1">
      <c r="B733" s="227" t="str">
        <f>SundayBin!A494</f>
        <v/>
      </c>
      <c r="N733" s="93"/>
    </row>
    <row r="734" hidden="1">
      <c r="B734" s="227" t="str">
        <f>SundayBin!A495</f>
        <v/>
      </c>
      <c r="N734" s="93"/>
    </row>
    <row r="735" hidden="1">
      <c r="B735" s="227" t="str">
        <f>SundayBin!A496</f>
        <v/>
      </c>
      <c r="N735" s="93"/>
    </row>
    <row r="736" hidden="1">
      <c r="B736" s="227" t="str">
        <f>SundayBin!A497</f>
        <v/>
      </c>
      <c r="N736" s="93"/>
    </row>
    <row r="737" hidden="1">
      <c r="B737" s="227" t="str">
        <f>SundayBin!A498</f>
        <v/>
      </c>
      <c r="N737" s="93"/>
    </row>
    <row r="738" hidden="1">
      <c r="B738" s="227" t="str">
        <f>SundayBin!A499</f>
        <v/>
      </c>
      <c r="N738" s="93"/>
    </row>
    <row r="739" hidden="1">
      <c r="B739" s="227" t="str">
        <f>SundayBin!A500</f>
        <v/>
      </c>
      <c r="N739" s="93"/>
    </row>
    <row r="740" hidden="1">
      <c r="B740" s="227" t="str">
        <f>SundayBin!A501</f>
        <v/>
      </c>
      <c r="N740" s="93"/>
    </row>
    <row r="741" hidden="1">
      <c r="B741" s="227" t="str">
        <f>SundayBin!A502</f>
        <v/>
      </c>
      <c r="N741" s="93"/>
    </row>
    <row r="742" hidden="1">
      <c r="B742" s="227" t="str">
        <f>SundayBin!A503</f>
        <v/>
      </c>
      <c r="N742" s="93"/>
    </row>
    <row r="743" hidden="1">
      <c r="B743" s="227" t="str">
        <f>SundayBin!A504</f>
        <v/>
      </c>
      <c r="N743" s="93"/>
    </row>
    <row r="744" hidden="1">
      <c r="B744" s="227" t="str">
        <f>SundayBin!A505</f>
        <v/>
      </c>
      <c r="N744" s="93"/>
    </row>
    <row r="745" hidden="1">
      <c r="B745" s="227" t="str">
        <f>SundayBin!A506</f>
        <v/>
      </c>
      <c r="N745" s="93"/>
    </row>
    <row r="746" hidden="1">
      <c r="B746" s="227" t="str">
        <f>SundayBin!A507</f>
        <v/>
      </c>
      <c r="N746" s="93"/>
    </row>
    <row r="747" hidden="1">
      <c r="B747" s="227" t="str">
        <f>SundayBin!A508</f>
        <v/>
      </c>
      <c r="N747" s="93"/>
    </row>
    <row r="748" hidden="1">
      <c r="B748" s="227" t="str">
        <f>SundayBin!A509</f>
        <v/>
      </c>
      <c r="N748" s="93"/>
    </row>
    <row r="749">
      <c r="B749" s="227"/>
      <c r="C749" s="227"/>
      <c r="G749" s="227"/>
      <c r="H749" s="227"/>
      <c r="I749" s="227"/>
    </row>
    <row r="750">
      <c r="B750" s="349" t="s">
        <v>17</v>
      </c>
      <c r="C750" s="35"/>
      <c r="D750" s="35"/>
      <c r="E750" s="35"/>
      <c r="F750" s="35"/>
      <c r="G750" s="35"/>
      <c r="H750" s="35"/>
      <c r="I750" s="35"/>
      <c r="J750" s="35"/>
      <c r="K750" s="35"/>
      <c r="L750" s="35"/>
      <c r="M750" s="35"/>
      <c r="N750" s="35"/>
      <c r="O750" s="35"/>
      <c r="P750" s="35"/>
      <c r="Q750" s="36"/>
    </row>
    <row r="751">
      <c r="B751" s="350" t="s">
        <v>558</v>
      </c>
      <c r="C751" s="281" t="s">
        <v>504</v>
      </c>
      <c r="D751" s="35"/>
      <c r="E751" s="35"/>
      <c r="F751" s="36"/>
      <c r="G751" s="282" t="s">
        <v>505</v>
      </c>
      <c r="H751" s="35"/>
      <c r="I751" s="35"/>
      <c r="J751" s="35"/>
      <c r="K751" s="35"/>
      <c r="L751" s="35"/>
      <c r="M751" s="283" t="s">
        <v>506</v>
      </c>
      <c r="N751" s="35"/>
      <c r="O751" s="35"/>
      <c r="P751" s="35"/>
      <c r="Q751" s="35"/>
    </row>
    <row r="752">
      <c r="B752" s="285"/>
      <c r="C752" s="286" t="s">
        <v>507</v>
      </c>
      <c r="D752" s="287"/>
      <c r="E752" s="207"/>
      <c r="F752" s="208"/>
      <c r="G752" s="227"/>
      <c r="H752" s="227"/>
      <c r="I752" s="227"/>
    </row>
    <row r="753">
      <c r="B753" s="285"/>
      <c r="C753" s="286" t="s">
        <v>508</v>
      </c>
      <c r="D753" s="287"/>
      <c r="E753" s="207"/>
      <c r="F753" s="208"/>
      <c r="G753" s="227"/>
      <c r="H753" s="227"/>
      <c r="I753" s="227"/>
    </row>
    <row r="754">
      <c r="B754" s="285"/>
      <c r="C754" s="289" t="s">
        <v>509</v>
      </c>
      <c r="D754" s="41"/>
      <c r="F754" s="261"/>
      <c r="G754" s="227"/>
      <c r="H754" s="227"/>
      <c r="I754" s="227"/>
    </row>
    <row r="755">
      <c r="B755" s="285"/>
      <c r="C755" s="291" t="s">
        <v>510</v>
      </c>
      <c r="D755" s="351"/>
      <c r="E755" s="38"/>
      <c r="F755" s="39"/>
      <c r="G755" s="227"/>
      <c r="H755" s="227"/>
      <c r="I755" s="227"/>
    </row>
    <row r="756">
      <c r="B756" s="285"/>
      <c r="C756" s="293"/>
      <c r="F756" s="93"/>
      <c r="G756" s="227"/>
      <c r="H756" s="227"/>
      <c r="I756" s="227"/>
    </row>
    <row r="757">
      <c r="B757" s="285"/>
      <c r="C757" s="293"/>
      <c r="F757" s="93"/>
      <c r="G757" s="227"/>
      <c r="H757" s="227"/>
      <c r="I757" s="227"/>
    </row>
    <row r="758">
      <c r="B758" s="285"/>
      <c r="C758" s="77"/>
      <c r="D758" s="31"/>
      <c r="E758" s="31"/>
      <c r="F758" s="32"/>
      <c r="G758" s="227"/>
      <c r="H758" s="227"/>
      <c r="I758" s="227"/>
    </row>
    <row r="759">
      <c r="B759" s="285"/>
      <c r="C759" s="294"/>
      <c r="D759" s="207"/>
      <c r="E759" s="207"/>
      <c r="F759" s="208"/>
      <c r="G759" s="227"/>
      <c r="H759" s="227"/>
      <c r="I759" s="227"/>
    </row>
    <row r="760">
      <c r="B760" s="285"/>
      <c r="C760" s="294"/>
      <c r="D760" s="207"/>
      <c r="E760" s="207"/>
      <c r="F760" s="208"/>
      <c r="G760" s="227"/>
      <c r="H760" s="227"/>
      <c r="I760" s="227"/>
    </row>
    <row r="761">
      <c r="B761" s="285"/>
      <c r="C761" s="294"/>
      <c r="D761" s="207"/>
      <c r="E761" s="207"/>
      <c r="F761" s="208"/>
      <c r="G761" s="227"/>
      <c r="H761" s="227"/>
      <c r="I761" s="227"/>
    </row>
    <row r="762">
      <c r="B762" s="285"/>
      <c r="C762" s="352"/>
      <c r="D762" s="207"/>
      <c r="E762" s="207"/>
      <c r="F762" s="208"/>
      <c r="G762" s="227"/>
      <c r="H762" s="227"/>
      <c r="I762" s="227"/>
    </row>
    <row r="763">
      <c r="B763" s="285"/>
      <c r="C763" s="352"/>
      <c r="D763" s="207"/>
      <c r="E763" s="207"/>
      <c r="F763" s="208"/>
      <c r="G763" s="227"/>
      <c r="H763" s="227"/>
      <c r="I763" s="227"/>
    </row>
    <row r="764">
      <c r="B764" s="285"/>
      <c r="C764" s="352"/>
      <c r="D764" s="207"/>
      <c r="E764" s="207"/>
      <c r="F764" s="208"/>
      <c r="G764" s="227"/>
      <c r="H764" s="227"/>
      <c r="I764" s="227"/>
    </row>
    <row r="765">
      <c r="B765" s="285"/>
      <c r="C765" s="352"/>
      <c r="D765" s="207"/>
      <c r="E765" s="207"/>
      <c r="F765" s="208"/>
      <c r="G765" s="297" t="s">
        <v>511</v>
      </c>
      <c r="H765" s="35"/>
      <c r="I765" s="35"/>
      <c r="J765" s="35"/>
      <c r="K765" s="35"/>
      <c r="L765" s="35"/>
      <c r="M765" s="35"/>
      <c r="N765" s="35"/>
      <c r="O765" s="35"/>
      <c r="P765" s="35"/>
      <c r="Q765" s="36"/>
    </row>
    <row r="766">
      <c r="B766" s="285"/>
      <c r="C766" s="352"/>
      <c r="D766" s="207"/>
      <c r="E766" s="207"/>
      <c r="F766" s="208"/>
      <c r="G766" s="198"/>
      <c r="H766" s="353" t="s">
        <v>512</v>
      </c>
      <c r="I766" s="354">
        <v>0.2916666666666667</v>
      </c>
      <c r="J766" s="354">
        <v>0.3333333333333333</v>
      </c>
      <c r="K766" s="354">
        <v>0.375</v>
      </c>
      <c r="L766" s="354">
        <v>0.4166666666666667</v>
      </c>
      <c r="M766" s="354">
        <v>0.4583333333333333</v>
      </c>
      <c r="N766" s="354">
        <v>0.5</v>
      </c>
      <c r="O766" s="355">
        <v>0.5416666666666666</v>
      </c>
      <c r="P766" s="356">
        <v>0.5833333333333334</v>
      </c>
      <c r="Q766" s="198"/>
    </row>
    <row r="767">
      <c r="B767" s="285"/>
      <c r="C767" s="352"/>
      <c r="D767" s="207"/>
      <c r="E767" s="207"/>
      <c r="F767" s="208"/>
      <c r="G767" s="302" t="s">
        <v>513</v>
      </c>
      <c r="H767" s="303" t="s">
        <v>514</v>
      </c>
      <c r="I767" s="304">
        <f>CoverageReport!K2</f>
        <v>28</v>
      </c>
      <c r="J767" s="304">
        <f>CoverageReport!L2</f>
        <v>27</v>
      </c>
      <c r="K767" s="304">
        <f>CoverageReport!M2</f>
        <v>27</v>
      </c>
      <c r="L767" s="304">
        <f>CoverageReport!N2</f>
        <v>26</v>
      </c>
      <c r="M767" s="304">
        <f>CoverageReport!O2</f>
        <v>28</v>
      </c>
      <c r="N767" s="304">
        <f>CoverageReport!P2</f>
        <v>29</v>
      </c>
      <c r="O767" s="357">
        <f>CoverageReport!Q2</f>
        <v>28</v>
      </c>
      <c r="P767" s="305">
        <f>CoverageReport!R2</f>
        <v>29</v>
      </c>
      <c r="Q767" s="198"/>
    </row>
    <row r="768">
      <c r="B768" s="285"/>
      <c r="C768" s="352"/>
      <c r="D768" s="207"/>
      <c r="E768" s="207"/>
      <c r="F768" s="208"/>
      <c r="G768" s="302" t="s">
        <v>515</v>
      </c>
      <c r="H768" s="303" t="s">
        <v>516</v>
      </c>
      <c r="I768" s="304">
        <f>CoverageReport!K3</f>
        <v>26</v>
      </c>
      <c r="J768" s="304">
        <f>CoverageReport!L3</f>
        <v>26</v>
      </c>
      <c r="K768" s="304">
        <f>CoverageReport!M3</f>
        <v>26</v>
      </c>
      <c r="L768" s="304">
        <f>CoverageReport!N3</f>
        <v>27</v>
      </c>
      <c r="M768" s="304">
        <f>CoverageReport!O3</f>
        <v>29</v>
      </c>
      <c r="N768" s="304">
        <f>CoverageReport!P3</f>
        <v>30</v>
      </c>
      <c r="O768" s="357">
        <f>CoverageReport!Q3</f>
        <v>30</v>
      </c>
      <c r="P768" s="305">
        <f>CoverageReport!R3</f>
        <v>30</v>
      </c>
      <c r="Q768" s="198"/>
    </row>
    <row r="769">
      <c r="B769" s="285"/>
      <c r="C769" s="352"/>
      <c r="D769" s="207"/>
      <c r="E769" s="207"/>
      <c r="F769" s="208"/>
      <c r="G769" s="306" t="s">
        <v>517</v>
      </c>
      <c r="H769" s="303" t="s">
        <v>518</v>
      </c>
      <c r="I769" s="304">
        <f>CoverageReport!K4</f>
        <v>14</v>
      </c>
      <c r="J769" s="304">
        <f>CoverageReport!L4</f>
        <v>15</v>
      </c>
      <c r="K769" s="304">
        <f>CoverageReport!M4</f>
        <v>14</v>
      </c>
      <c r="L769" s="304">
        <f>CoverageReport!N4</f>
        <v>13</v>
      </c>
      <c r="M769" s="304">
        <f>CoverageReport!O4</f>
        <v>13</v>
      </c>
      <c r="N769" s="304">
        <f>CoverageReport!P4</f>
        <v>12</v>
      </c>
      <c r="O769" s="357">
        <f>CoverageReport!Q4</f>
        <v>10</v>
      </c>
      <c r="P769" s="305">
        <f>CoverageReport!R4</f>
        <v>13</v>
      </c>
      <c r="Q769" s="198"/>
    </row>
    <row r="770">
      <c r="B770" s="285"/>
      <c r="C770" s="352"/>
      <c r="D770" s="207"/>
      <c r="E770" s="207"/>
      <c r="F770" s="208"/>
      <c r="G770" s="306" t="s">
        <v>519</v>
      </c>
      <c r="H770" s="303" t="s">
        <v>520</v>
      </c>
      <c r="I770" s="304">
        <f>CoverageReport!K5</f>
        <v>12</v>
      </c>
      <c r="J770" s="304">
        <f>CoverageReport!L5</f>
        <v>15</v>
      </c>
      <c r="K770" s="304">
        <f>CoverageReport!M5</f>
        <v>14</v>
      </c>
      <c r="L770" s="304">
        <f>CoverageReport!N5</f>
        <v>15</v>
      </c>
      <c r="M770" s="304">
        <f>CoverageReport!O5</f>
        <v>15</v>
      </c>
      <c r="N770" s="304">
        <f>CoverageReport!P5</f>
        <v>14</v>
      </c>
      <c r="O770" s="357">
        <f>CoverageReport!Q5</f>
        <v>13</v>
      </c>
      <c r="P770" s="305">
        <f>CoverageReport!R5</f>
        <v>15</v>
      </c>
      <c r="Q770" s="198"/>
    </row>
    <row r="771">
      <c r="B771" s="285"/>
      <c r="C771" s="352"/>
      <c r="D771" s="207"/>
      <c r="E771" s="207"/>
      <c r="F771" s="208"/>
      <c r="G771" s="306" t="s">
        <v>521</v>
      </c>
      <c r="H771" s="303" t="s">
        <v>100</v>
      </c>
      <c r="I771" s="304">
        <f>CoverageReport!K6</f>
        <v>8</v>
      </c>
      <c r="J771" s="304">
        <f>CoverageReport!L6</f>
        <v>8</v>
      </c>
      <c r="K771" s="304">
        <f>CoverageReport!M6</f>
        <v>7</v>
      </c>
      <c r="L771" s="304">
        <f>CoverageReport!N6</f>
        <v>8</v>
      </c>
      <c r="M771" s="304">
        <f>CoverageReport!O6</f>
        <v>8</v>
      </c>
      <c r="N771" s="304">
        <f>CoverageReport!P6</f>
        <v>7</v>
      </c>
      <c r="O771" s="357">
        <f>CoverageReport!Q6</f>
        <v>8</v>
      </c>
      <c r="P771" s="305">
        <f>CoverageReport!R6</f>
        <v>9</v>
      </c>
      <c r="Q771" s="198"/>
    </row>
    <row r="772">
      <c r="B772" s="285"/>
      <c r="C772" s="352"/>
      <c r="D772" s="207"/>
      <c r="E772" s="207"/>
      <c r="F772" s="208"/>
      <c r="G772" s="198"/>
      <c r="H772" s="307" t="s">
        <v>522</v>
      </c>
      <c r="I772" s="308">
        <f>CoverageReport!K7</f>
        <v>6</v>
      </c>
      <c r="J772" s="308">
        <f>CoverageReport!L7</f>
        <v>6</v>
      </c>
      <c r="K772" s="308">
        <f>CoverageReport!M7</f>
        <v>6</v>
      </c>
      <c r="L772" s="308">
        <f>CoverageReport!N7</f>
        <v>6</v>
      </c>
      <c r="M772" s="308">
        <f>CoverageReport!O7</f>
        <v>6</v>
      </c>
      <c r="N772" s="308">
        <f>CoverageReport!P7</f>
        <v>6</v>
      </c>
      <c r="O772" s="358">
        <f>CoverageReport!Q7</f>
        <v>5</v>
      </c>
      <c r="P772" s="309">
        <f>CoverageReport!R7</f>
        <v>6</v>
      </c>
      <c r="Q772" s="198"/>
    </row>
    <row r="773">
      <c r="B773" s="76"/>
      <c r="C773" s="352"/>
      <c r="D773" s="207"/>
      <c r="E773" s="207"/>
      <c r="F773" s="208"/>
      <c r="G773" s="198"/>
      <c r="H773" s="198"/>
      <c r="I773" s="198"/>
      <c r="J773" s="198"/>
      <c r="K773" s="198"/>
      <c r="L773" s="198"/>
      <c r="M773" s="198"/>
      <c r="N773" s="198"/>
      <c r="O773" s="198"/>
      <c r="P773" s="198"/>
      <c r="Q773" s="198"/>
    </row>
    <row r="774">
      <c r="B774" s="310" t="s">
        <v>523</v>
      </c>
      <c r="C774" s="36"/>
      <c r="D774" s="311" t="s">
        <v>524</v>
      </c>
      <c r="E774" s="312" t="s">
        <v>525</v>
      </c>
      <c r="F774" s="313"/>
      <c r="G774" s="297" t="s">
        <v>526</v>
      </c>
      <c r="H774" s="35"/>
      <c r="I774" s="35"/>
      <c r="J774" s="35"/>
      <c r="K774" s="36"/>
      <c r="L774" s="282" t="s">
        <v>527</v>
      </c>
      <c r="M774" s="35"/>
      <c r="N774" s="35"/>
      <c r="O774" s="35"/>
      <c r="P774" s="35"/>
      <c r="Q774" s="36"/>
    </row>
    <row r="775">
      <c r="B775" s="359" t="s">
        <v>528</v>
      </c>
      <c r="C775" s="317">
        <v>0.0</v>
      </c>
      <c r="D775" s="318">
        <v>0.0</v>
      </c>
      <c r="E775" s="360" t="s">
        <v>559</v>
      </c>
      <c r="F775" s="227" t="str">
        <f>SundayBin!AH10</f>
        <v>Missing</v>
      </c>
      <c r="G775" s="320"/>
      <c r="H775" s="320"/>
      <c r="I775" s="320"/>
      <c r="J775" s="320"/>
      <c r="K775" s="320"/>
      <c r="L775" s="320"/>
      <c r="M775" s="320"/>
      <c r="N775" s="320"/>
      <c r="O775" s="320"/>
      <c r="P775" s="320"/>
    </row>
    <row r="776">
      <c r="B776" s="361" t="s">
        <v>530</v>
      </c>
      <c r="C776" s="322">
        <v>0.0</v>
      </c>
      <c r="D776" s="323"/>
      <c r="E776" s="360" t="s">
        <v>560</v>
      </c>
      <c r="F776" s="227" t="str">
        <f>SundayBin!AH11</f>
        <v>Missing</v>
      </c>
      <c r="G776" s="320"/>
      <c r="H776" s="320"/>
      <c r="I776" s="320"/>
      <c r="J776" s="320"/>
      <c r="K776" s="320"/>
      <c r="L776" s="320"/>
      <c r="M776" s="320"/>
      <c r="N776" s="320"/>
      <c r="O776" s="320"/>
      <c r="P776" s="320"/>
    </row>
    <row r="777">
      <c r="B777" s="310" t="s">
        <v>532</v>
      </c>
      <c r="C777" s="36"/>
      <c r="D777" s="324" t="s">
        <v>533</v>
      </c>
      <c r="E777" s="360" t="s">
        <v>561</v>
      </c>
      <c r="F777" s="227" t="str">
        <f>SundayBin!AH12</f>
        <v>Missing</v>
      </c>
      <c r="G777" s="320"/>
      <c r="H777" s="320"/>
      <c r="I777" s="320"/>
      <c r="J777" s="320"/>
      <c r="K777" s="320"/>
      <c r="L777" s="320"/>
      <c r="M777" s="320"/>
      <c r="N777" s="320"/>
      <c r="O777" s="320"/>
      <c r="P777" s="320"/>
    </row>
    <row r="778">
      <c r="B778" s="362" t="s">
        <v>562</v>
      </c>
      <c r="C778" s="363">
        <f>SundayBin!AB7</f>
        <v>28.0825</v>
      </c>
      <c r="D778" s="327">
        <v>0.0</v>
      </c>
      <c r="E778" s="360" t="s">
        <v>563</v>
      </c>
      <c r="F778" s="227" t="str">
        <f>SundayBin!AH13</f>
        <v>Missing</v>
      </c>
      <c r="G778" s="320"/>
      <c r="H778" s="320"/>
      <c r="I778" s="320"/>
      <c r="J778" s="320"/>
      <c r="K778" s="320"/>
      <c r="L778" s="320"/>
      <c r="M778" s="320"/>
      <c r="N778" s="320"/>
      <c r="O778" s="320"/>
      <c r="P778" s="320"/>
    </row>
    <row r="779">
      <c r="B779" s="364" t="s">
        <v>564</v>
      </c>
      <c r="C779" s="363">
        <f>SundayBin!AB8</f>
        <v>24.464</v>
      </c>
      <c r="D779" s="329" t="s">
        <v>538</v>
      </c>
      <c r="E779" s="360" t="s">
        <v>565</v>
      </c>
      <c r="F779" s="227" t="str">
        <f>SundayBin!AH14</f>
        <v>Missing</v>
      </c>
      <c r="G779" s="320"/>
      <c r="H779" s="320"/>
      <c r="I779" s="320"/>
      <c r="J779" s="320"/>
      <c r="K779" s="320"/>
      <c r="L779" s="320"/>
      <c r="M779" s="320"/>
      <c r="N779" s="320"/>
      <c r="O779" s="320"/>
      <c r="P779" s="320"/>
    </row>
    <row r="780">
      <c r="B780" s="364" t="s">
        <v>566</v>
      </c>
      <c r="C780" s="363">
        <f>SundayBin!AB9</f>
        <v>31.132</v>
      </c>
      <c r="D780" s="327" t="s">
        <v>541</v>
      </c>
      <c r="E780" s="360" t="s">
        <v>567</v>
      </c>
      <c r="F780" s="227" t="str">
        <f>SundayBin!AH15</f>
        <v>Missing</v>
      </c>
      <c r="G780" s="320"/>
      <c r="H780" s="320"/>
      <c r="I780" s="320"/>
      <c r="J780" s="320"/>
      <c r="K780" s="320"/>
      <c r="L780" s="320"/>
      <c r="M780" s="320"/>
      <c r="N780" s="320"/>
      <c r="O780" s="320"/>
      <c r="P780" s="320"/>
    </row>
    <row r="781">
      <c r="B781" s="365" t="s">
        <v>568</v>
      </c>
      <c r="C781" s="363">
        <f>SundayBin!AB10</f>
        <v>32.8325</v>
      </c>
      <c r="D781" s="323"/>
      <c r="E781" s="360" t="s">
        <v>569</v>
      </c>
      <c r="F781" s="227" t="str">
        <f>SundayBin!AH16</f>
        <v>Missing</v>
      </c>
      <c r="G781" s="320"/>
      <c r="H781" s="320"/>
      <c r="I781" s="320"/>
      <c r="J781" s="320"/>
      <c r="K781" s="320"/>
      <c r="L781" s="320"/>
      <c r="M781" s="320"/>
      <c r="N781" s="320"/>
      <c r="O781" s="320"/>
      <c r="P781" s="320"/>
    </row>
    <row r="782">
      <c r="B782" s="320"/>
      <c r="C782" s="320"/>
      <c r="D782" s="320"/>
      <c r="E782" s="320"/>
      <c r="F782" s="320"/>
      <c r="G782" s="320"/>
      <c r="H782" s="320"/>
      <c r="I782" s="320"/>
      <c r="J782" s="320"/>
      <c r="K782" s="320"/>
      <c r="L782" s="320"/>
      <c r="M782" s="320"/>
      <c r="N782" s="320"/>
      <c r="O782" s="320"/>
      <c r="P782" s="320"/>
    </row>
    <row r="783">
      <c r="B783" s="366" t="s">
        <v>545</v>
      </c>
    </row>
    <row r="784" hidden="1">
      <c r="B784" s="268"/>
      <c r="C784" s="227"/>
      <c r="D784" s="227"/>
      <c r="E784" s="227"/>
      <c r="F784" s="227"/>
      <c r="G784" s="227"/>
      <c r="H784" s="227"/>
      <c r="I784" s="227"/>
    </row>
    <row r="785" hidden="1">
      <c r="B785" s="367" t="str">
        <f>SundayBin!C1</f>
        <v/>
      </c>
      <c r="O785" s="368" t="s">
        <v>570</v>
      </c>
      <c r="P785" s="35"/>
      <c r="Q785" s="36"/>
    </row>
    <row r="786" hidden="1">
      <c r="B786" s="369" t="str">
        <f>SundayBin!C2</f>
        <v/>
      </c>
      <c r="O786" s="335" t="s">
        <v>94</v>
      </c>
      <c r="P786" s="336" t="str">
        <f>SundayBin!L2</f>
        <v/>
      </c>
      <c r="Q786" s="337"/>
    </row>
    <row r="787" hidden="1">
      <c r="B787" s="369" t="str">
        <f>SundayBin!C3</f>
        <v/>
      </c>
      <c r="O787" s="338" t="s">
        <v>497</v>
      </c>
      <c r="P787" s="336" t="str">
        <f>SundayBin!L3</f>
        <v/>
      </c>
      <c r="Q787" s="337"/>
    </row>
    <row r="788" hidden="1">
      <c r="B788" s="369" t="str">
        <f>SundayBin!C4</f>
        <v/>
      </c>
      <c r="O788" s="338" t="s">
        <v>100</v>
      </c>
      <c r="P788" s="336" t="str">
        <f>SundayBin!L4</f>
        <v/>
      </c>
      <c r="Q788" s="337"/>
    </row>
    <row r="789" hidden="1">
      <c r="B789" s="369" t="str">
        <f>SundayBin!C5</f>
        <v/>
      </c>
      <c r="O789" s="338" t="s">
        <v>547</v>
      </c>
      <c r="P789" s="336" t="str">
        <f>SundayBin!L5</f>
        <v/>
      </c>
      <c r="Q789" s="337"/>
    </row>
    <row r="790" hidden="1">
      <c r="B790" s="369" t="str">
        <f>SundayBin!C6</f>
        <v/>
      </c>
      <c r="O790" s="338" t="s">
        <v>548</v>
      </c>
      <c r="P790" s="336" t="str">
        <f>SundayBin!L6</f>
        <v/>
      </c>
      <c r="Q790" s="337"/>
    </row>
    <row r="791" hidden="1">
      <c r="B791" s="369" t="str">
        <f>SundayBin!C7</f>
        <v/>
      </c>
      <c r="O791" s="338" t="s">
        <v>549</v>
      </c>
      <c r="P791" s="370" t="str">
        <f>SundayBin!L7</f>
        <v/>
      </c>
      <c r="Q791" s="29"/>
    </row>
    <row r="792" hidden="1">
      <c r="B792" s="369" t="str">
        <f>SundayBin!C8</f>
        <v/>
      </c>
      <c r="O792" s="338" t="s">
        <v>550</v>
      </c>
      <c r="P792" s="371" t="str">
        <f>SundayBin!L8</f>
        <v/>
      </c>
      <c r="Q792" s="372"/>
    </row>
    <row r="793" hidden="1">
      <c r="B793" s="369" t="str">
        <f>SundayBin!C9</f>
        <v/>
      </c>
      <c r="O793" s="339" t="s">
        <v>551</v>
      </c>
      <c r="P793" s="340" t="str">
        <f>SundayBin!L9</f>
        <v/>
      </c>
      <c r="Q793" s="39"/>
    </row>
    <row r="794" hidden="1">
      <c r="B794" s="369" t="str">
        <f>SundayBin!C10</f>
        <v/>
      </c>
      <c r="O794" s="341"/>
      <c r="P794" s="114"/>
      <c r="Q794" s="32"/>
    </row>
    <row r="795" hidden="1">
      <c r="B795" s="369" t="str">
        <f>SundayBin!C11</f>
        <v/>
      </c>
      <c r="O795" s="342" t="s">
        <v>485</v>
      </c>
      <c r="P795" s="343" t="str">
        <f>SundayBin!L11</f>
        <v/>
      </c>
      <c r="Q795" s="275"/>
    </row>
    <row r="796" hidden="1">
      <c r="B796" s="369" t="str">
        <f>SundayBin!C12</f>
        <v/>
      </c>
      <c r="O796" s="344"/>
      <c r="P796" s="345"/>
      <c r="Q796" s="275"/>
    </row>
    <row r="797" hidden="1">
      <c r="B797" s="369" t="str">
        <f>SundayBin!C13</f>
        <v/>
      </c>
      <c r="O797" s="344"/>
      <c r="P797" s="345"/>
      <c r="Q797" s="275"/>
    </row>
    <row r="798" hidden="1">
      <c r="B798" s="369" t="str">
        <f>SundayBin!C14</f>
        <v/>
      </c>
      <c r="O798" s="344"/>
      <c r="P798" s="345"/>
      <c r="Q798" s="275"/>
    </row>
    <row r="799" hidden="1">
      <c r="B799" s="369" t="str">
        <f>SundayBin!C15</f>
        <v/>
      </c>
      <c r="O799" s="346"/>
      <c r="P799" s="347"/>
      <c r="Q799" s="337"/>
    </row>
    <row r="800" hidden="1">
      <c r="B800" s="369" t="str">
        <f>SundayBin!C16</f>
        <v/>
      </c>
      <c r="O800" s="373" t="s">
        <v>571</v>
      </c>
      <c r="P800" s="31"/>
      <c r="Q800" s="32"/>
    </row>
    <row r="801" hidden="1">
      <c r="B801" s="369" t="str">
        <f>SundayBin!C17</f>
        <v/>
      </c>
      <c r="O801" s="335" t="s">
        <v>94</v>
      </c>
      <c r="P801" s="336" t="str">
        <f>SundayBin!L17</f>
        <v/>
      </c>
      <c r="Q801" s="337"/>
    </row>
    <row r="802" hidden="1">
      <c r="B802" s="369" t="str">
        <f>SundayBin!C18</f>
        <v/>
      </c>
      <c r="O802" s="338" t="s">
        <v>497</v>
      </c>
      <c r="P802" s="336" t="str">
        <f>SundayBin!L18</f>
        <v/>
      </c>
      <c r="Q802" s="337"/>
    </row>
    <row r="803" hidden="1">
      <c r="B803" s="369" t="str">
        <f>SundayBin!C19</f>
        <v/>
      </c>
      <c r="O803" s="338" t="s">
        <v>100</v>
      </c>
      <c r="P803" s="336" t="str">
        <f>SundayBin!L19</f>
        <v/>
      </c>
      <c r="Q803" s="337"/>
    </row>
    <row r="804" hidden="1">
      <c r="B804" s="369" t="str">
        <f>SundayBin!C20</f>
        <v/>
      </c>
      <c r="O804" s="338" t="s">
        <v>547</v>
      </c>
      <c r="P804" s="336" t="str">
        <f>SundayBin!L20</f>
        <v/>
      </c>
      <c r="Q804" s="337"/>
    </row>
    <row r="805" hidden="1">
      <c r="B805" s="369" t="str">
        <f>SundayBin!C21</f>
        <v/>
      </c>
      <c r="O805" s="338" t="s">
        <v>548</v>
      </c>
      <c r="P805" s="336" t="str">
        <f>SundayBin!L21</f>
        <v/>
      </c>
      <c r="Q805" s="337"/>
    </row>
    <row r="806" hidden="1">
      <c r="B806" s="369" t="str">
        <f>SundayBin!C22</f>
        <v/>
      </c>
      <c r="O806" s="338" t="s">
        <v>549</v>
      </c>
      <c r="P806" s="370" t="str">
        <f>SundayBin!L22</f>
        <v/>
      </c>
      <c r="Q806" s="29"/>
    </row>
    <row r="807" hidden="1">
      <c r="B807" s="369" t="str">
        <f>SundayBin!C23</f>
        <v/>
      </c>
      <c r="O807" s="338" t="s">
        <v>550</v>
      </c>
      <c r="P807" s="371" t="str">
        <f>SundayBin!L23</f>
        <v/>
      </c>
      <c r="Q807" s="372"/>
    </row>
    <row r="808" hidden="1">
      <c r="B808" s="369" t="str">
        <f>SundayBin!C24</f>
        <v/>
      </c>
      <c r="O808" s="339" t="s">
        <v>551</v>
      </c>
      <c r="P808" s="340" t="str">
        <f>SundayBin!L24</f>
        <v/>
      </c>
      <c r="Q808" s="39"/>
    </row>
    <row r="809" hidden="1">
      <c r="B809" s="369" t="str">
        <f>SundayBin!C25</f>
        <v/>
      </c>
      <c r="O809" s="341"/>
      <c r="P809" s="114"/>
      <c r="Q809" s="32"/>
    </row>
    <row r="810" hidden="1">
      <c r="B810" s="369" t="str">
        <f>SundayBin!C26</f>
        <v/>
      </c>
      <c r="O810" s="342" t="s">
        <v>485</v>
      </c>
      <c r="P810" s="343" t="str">
        <f>SundayBin!L26</f>
        <v/>
      </c>
      <c r="Q810" s="275"/>
    </row>
    <row r="811" hidden="1">
      <c r="B811" s="369" t="str">
        <f>SundayBin!C27</f>
        <v/>
      </c>
      <c r="O811" s="344"/>
      <c r="P811" s="345"/>
      <c r="Q811" s="275"/>
    </row>
    <row r="812" hidden="1">
      <c r="B812" s="369" t="str">
        <f>SundayBin!C28</f>
        <v/>
      </c>
      <c r="O812" s="344"/>
      <c r="P812" s="345"/>
      <c r="Q812" s="275"/>
    </row>
    <row r="813" hidden="1">
      <c r="B813" s="369" t="str">
        <f>SundayBin!C29</f>
        <v/>
      </c>
      <c r="O813" s="344"/>
      <c r="P813" s="345"/>
      <c r="Q813" s="275"/>
    </row>
    <row r="814" hidden="1">
      <c r="B814" s="367" t="str">
        <f>SundayBin!C30</f>
        <v/>
      </c>
      <c r="O814" s="346"/>
      <c r="P814" s="347"/>
      <c r="Q814" s="337"/>
    </row>
    <row r="815" hidden="1">
      <c r="B815" s="367" t="str">
        <f>SundayBin!C31</f>
        <v/>
      </c>
      <c r="O815" s="373" t="s">
        <v>572</v>
      </c>
      <c r="P815" s="31"/>
      <c r="Q815" s="32"/>
    </row>
    <row r="816" hidden="1">
      <c r="B816" s="367" t="str">
        <f>SundayBin!C32</f>
        <v/>
      </c>
      <c r="O816" s="335" t="s">
        <v>94</v>
      </c>
      <c r="P816" s="336" t="str">
        <f>SundayBin!L32</f>
        <v/>
      </c>
      <c r="Q816" s="337"/>
    </row>
    <row r="817" hidden="1">
      <c r="B817" s="367" t="str">
        <f>SundayBin!C33</f>
        <v/>
      </c>
      <c r="O817" s="338" t="s">
        <v>497</v>
      </c>
      <c r="P817" s="336" t="str">
        <f>SundayBin!L33</f>
        <v/>
      </c>
      <c r="Q817" s="337"/>
    </row>
    <row r="818" hidden="1">
      <c r="B818" s="367" t="str">
        <f>SundayBin!C34</f>
        <v/>
      </c>
      <c r="O818" s="338" t="s">
        <v>100</v>
      </c>
      <c r="P818" s="336" t="str">
        <f>SundayBin!L34</f>
        <v/>
      </c>
      <c r="Q818" s="337"/>
    </row>
    <row r="819" hidden="1">
      <c r="B819" s="367" t="str">
        <f>SundayBin!C35</f>
        <v/>
      </c>
      <c r="O819" s="338" t="s">
        <v>547</v>
      </c>
      <c r="P819" s="336" t="str">
        <f>SundayBin!L35</f>
        <v/>
      </c>
      <c r="Q819" s="337"/>
    </row>
    <row r="820" hidden="1">
      <c r="B820" s="367" t="str">
        <f>SundayBin!C36</f>
        <v/>
      </c>
      <c r="O820" s="338" t="s">
        <v>548</v>
      </c>
      <c r="P820" s="336" t="str">
        <f>SundayBin!L36</f>
        <v/>
      </c>
      <c r="Q820" s="337"/>
    </row>
    <row r="821" hidden="1">
      <c r="B821" s="367" t="str">
        <f>SundayBin!C37</f>
        <v/>
      </c>
      <c r="O821" s="338" t="s">
        <v>549</v>
      </c>
      <c r="P821" s="370" t="str">
        <f>SundayBin!L37</f>
        <v/>
      </c>
      <c r="Q821" s="29"/>
    </row>
    <row r="822" hidden="1">
      <c r="B822" s="367" t="str">
        <f>SundayBin!C38</f>
        <v/>
      </c>
      <c r="O822" s="338" t="s">
        <v>550</v>
      </c>
      <c r="P822" s="371" t="str">
        <f>SundayBin!L38</f>
        <v/>
      </c>
      <c r="Q822" s="372"/>
    </row>
    <row r="823" hidden="1">
      <c r="B823" s="367" t="str">
        <f>SundayBin!C39</f>
        <v/>
      </c>
      <c r="O823" s="339" t="s">
        <v>551</v>
      </c>
      <c r="P823" s="340" t="str">
        <f>SundayBin!L39</f>
        <v/>
      </c>
      <c r="Q823" s="39"/>
    </row>
    <row r="824" hidden="1">
      <c r="B824" s="367" t="str">
        <f>SundayBin!C40</f>
        <v/>
      </c>
      <c r="O824" s="341"/>
      <c r="P824" s="114"/>
      <c r="Q824" s="32"/>
    </row>
    <row r="825" hidden="1">
      <c r="B825" s="367" t="str">
        <f>SundayBin!C41</f>
        <v/>
      </c>
      <c r="O825" s="342" t="s">
        <v>485</v>
      </c>
      <c r="P825" s="343" t="str">
        <f>SundayBin!L41</f>
        <v/>
      </c>
      <c r="Q825" s="275"/>
    </row>
    <row r="826" hidden="1">
      <c r="B826" s="367" t="str">
        <f>SundayBin!C42</f>
        <v/>
      </c>
      <c r="O826" s="344"/>
      <c r="P826" s="345"/>
      <c r="Q826" s="275"/>
    </row>
    <row r="827" hidden="1">
      <c r="B827" s="367" t="str">
        <f>SundayBin!C43</f>
        <v/>
      </c>
      <c r="O827" s="344"/>
      <c r="P827" s="345"/>
      <c r="Q827" s="275"/>
    </row>
    <row r="828" hidden="1">
      <c r="B828" s="367" t="str">
        <f>SundayBin!C44</f>
        <v/>
      </c>
      <c r="O828" s="344"/>
      <c r="P828" s="345"/>
      <c r="Q828" s="275"/>
    </row>
    <row r="829" hidden="1">
      <c r="B829" s="367" t="str">
        <f>SundayBin!C45</f>
        <v/>
      </c>
      <c r="O829" s="346"/>
      <c r="P829" s="347"/>
      <c r="Q829" s="337"/>
    </row>
    <row r="830" hidden="1">
      <c r="B830" s="367" t="str">
        <f>SundayBin!C46</f>
        <v/>
      </c>
      <c r="O830" s="373" t="s">
        <v>573</v>
      </c>
      <c r="P830" s="31"/>
      <c r="Q830" s="32"/>
    </row>
    <row r="831" hidden="1">
      <c r="B831" s="367" t="str">
        <f>SundayBin!C47</f>
        <v/>
      </c>
      <c r="O831" s="335" t="s">
        <v>94</v>
      </c>
      <c r="P831" s="336" t="str">
        <f>SundayBin!L47</f>
        <v/>
      </c>
      <c r="Q831" s="337"/>
    </row>
    <row r="832" hidden="1">
      <c r="B832" s="367" t="str">
        <f>SundayBin!C48</f>
        <v/>
      </c>
      <c r="O832" s="338" t="s">
        <v>497</v>
      </c>
      <c r="P832" s="336" t="str">
        <f>SundayBin!L48</f>
        <v/>
      </c>
      <c r="Q832" s="337"/>
    </row>
    <row r="833" hidden="1">
      <c r="B833" s="367" t="str">
        <f>SundayBin!C49</f>
        <v/>
      </c>
      <c r="O833" s="338" t="s">
        <v>100</v>
      </c>
      <c r="P833" s="336" t="str">
        <f>SundayBin!L49</f>
        <v/>
      </c>
      <c r="Q833" s="337"/>
    </row>
    <row r="834" hidden="1">
      <c r="B834" s="367" t="str">
        <f>SundayBin!C50</f>
        <v/>
      </c>
      <c r="O834" s="338" t="s">
        <v>547</v>
      </c>
      <c r="P834" s="336" t="str">
        <f>SundayBin!L50</f>
        <v/>
      </c>
      <c r="Q834" s="337"/>
    </row>
    <row r="835" hidden="1">
      <c r="B835" s="367" t="str">
        <f>SundayBin!C51</f>
        <v/>
      </c>
      <c r="O835" s="338" t="s">
        <v>548</v>
      </c>
      <c r="P835" s="336" t="str">
        <f>SundayBin!L51</f>
        <v/>
      </c>
      <c r="Q835" s="337"/>
    </row>
    <row r="836" hidden="1">
      <c r="B836" s="367" t="str">
        <f>SundayBin!C52</f>
        <v/>
      </c>
      <c r="O836" s="338" t="s">
        <v>549</v>
      </c>
      <c r="P836" s="370" t="str">
        <f>SundayBin!L52</f>
        <v/>
      </c>
      <c r="Q836" s="29"/>
    </row>
    <row r="837" hidden="1">
      <c r="B837" s="367" t="str">
        <f>SundayBin!C53</f>
        <v/>
      </c>
      <c r="O837" s="338" t="s">
        <v>550</v>
      </c>
      <c r="P837" s="371" t="str">
        <f>SundayBin!L53</f>
        <v/>
      </c>
      <c r="Q837" s="372"/>
    </row>
    <row r="838" hidden="1">
      <c r="B838" s="367" t="str">
        <f>SundayBin!C54</f>
        <v/>
      </c>
      <c r="O838" s="339" t="s">
        <v>551</v>
      </c>
      <c r="P838" s="340" t="str">
        <f>SundayBin!L54</f>
        <v/>
      </c>
      <c r="Q838" s="39"/>
    </row>
    <row r="839" hidden="1">
      <c r="B839" s="367" t="str">
        <f>SundayBin!C55</f>
        <v/>
      </c>
      <c r="O839" s="341"/>
      <c r="P839" s="114"/>
      <c r="Q839" s="32"/>
    </row>
    <row r="840" hidden="1">
      <c r="B840" s="367" t="str">
        <f>SundayBin!C56</f>
        <v/>
      </c>
      <c r="O840" s="342" t="s">
        <v>485</v>
      </c>
      <c r="P840" s="343" t="str">
        <f>SundayBin!L56</f>
        <v/>
      </c>
      <c r="Q840" s="275"/>
    </row>
    <row r="841" hidden="1">
      <c r="B841" s="367" t="str">
        <f>SundayBin!C57</f>
        <v/>
      </c>
      <c r="O841" s="344"/>
      <c r="P841" s="345"/>
      <c r="Q841" s="275"/>
    </row>
    <row r="842" hidden="1">
      <c r="B842" s="367" t="str">
        <f>SundayBin!C58</f>
        <v/>
      </c>
      <c r="O842" s="344"/>
      <c r="P842" s="345"/>
      <c r="Q842" s="275"/>
    </row>
    <row r="843" hidden="1">
      <c r="B843" s="367" t="str">
        <f>SundayBin!C59</f>
        <v/>
      </c>
      <c r="O843" s="344"/>
      <c r="P843" s="345"/>
      <c r="Q843" s="275"/>
    </row>
    <row r="844" hidden="1">
      <c r="B844" s="367" t="str">
        <f>SundayBin!C60</f>
        <v/>
      </c>
      <c r="O844" s="346"/>
      <c r="P844" s="347"/>
      <c r="Q844" s="337"/>
    </row>
    <row r="845" hidden="1">
      <c r="B845" s="367" t="str">
        <f>SundayBin!C61</f>
        <v/>
      </c>
      <c r="O845" s="373" t="s">
        <v>574</v>
      </c>
      <c r="P845" s="31"/>
      <c r="Q845" s="32"/>
    </row>
    <row r="846" hidden="1">
      <c r="B846" s="367" t="str">
        <f>SundayBin!C62</f>
        <v/>
      </c>
      <c r="O846" s="335" t="s">
        <v>94</v>
      </c>
      <c r="P846" s="336" t="str">
        <f>SundayBin!L62</f>
        <v/>
      </c>
      <c r="Q846" s="337"/>
    </row>
    <row r="847" hidden="1">
      <c r="B847" s="367" t="str">
        <f>SundayBin!C63</f>
        <v/>
      </c>
      <c r="O847" s="338" t="s">
        <v>497</v>
      </c>
      <c r="P847" s="336" t="str">
        <f>SundayBin!L63</f>
        <v/>
      </c>
      <c r="Q847" s="337"/>
    </row>
    <row r="848" hidden="1">
      <c r="B848" s="367" t="str">
        <f>SundayBin!C64</f>
        <v/>
      </c>
      <c r="O848" s="338" t="s">
        <v>100</v>
      </c>
      <c r="P848" s="336" t="str">
        <f>SundayBin!L64</f>
        <v/>
      </c>
      <c r="Q848" s="337"/>
    </row>
    <row r="849" hidden="1">
      <c r="B849" s="367" t="str">
        <f>SundayBin!C65</f>
        <v/>
      </c>
      <c r="O849" s="338" t="s">
        <v>547</v>
      </c>
      <c r="P849" s="336" t="str">
        <f>SundayBin!L65</f>
        <v/>
      </c>
      <c r="Q849" s="337"/>
    </row>
    <row r="850" hidden="1">
      <c r="B850" s="367" t="str">
        <f>SundayBin!C66</f>
        <v/>
      </c>
      <c r="O850" s="338" t="s">
        <v>548</v>
      </c>
      <c r="P850" s="336" t="str">
        <f>SundayBin!L66</f>
        <v/>
      </c>
      <c r="Q850" s="337"/>
    </row>
    <row r="851" hidden="1">
      <c r="B851" s="367" t="str">
        <f>SundayBin!C67</f>
        <v/>
      </c>
      <c r="O851" s="338" t="s">
        <v>549</v>
      </c>
      <c r="P851" s="370" t="str">
        <f>SundayBin!L67</f>
        <v/>
      </c>
      <c r="Q851" s="29"/>
    </row>
    <row r="852" hidden="1">
      <c r="B852" s="367" t="str">
        <f>SundayBin!C68</f>
        <v/>
      </c>
      <c r="O852" s="338" t="s">
        <v>550</v>
      </c>
      <c r="P852" s="371" t="str">
        <f>SundayBin!L68</f>
        <v/>
      </c>
      <c r="Q852" s="372"/>
    </row>
    <row r="853" hidden="1">
      <c r="B853" s="367" t="str">
        <f>SundayBin!C69</f>
        <v/>
      </c>
      <c r="O853" s="339" t="s">
        <v>551</v>
      </c>
      <c r="P853" s="340" t="str">
        <f>SundayBin!L69</f>
        <v/>
      </c>
      <c r="Q853" s="39"/>
    </row>
    <row r="854" hidden="1">
      <c r="B854" s="367" t="str">
        <f>SundayBin!C70</f>
        <v/>
      </c>
      <c r="O854" s="341"/>
      <c r="P854" s="114"/>
      <c r="Q854" s="32"/>
    </row>
    <row r="855" hidden="1">
      <c r="B855" s="367" t="str">
        <f>SundayBin!C71</f>
        <v/>
      </c>
      <c r="O855" s="342" t="s">
        <v>485</v>
      </c>
      <c r="P855" s="343" t="str">
        <f>SundayBin!L71</f>
        <v/>
      </c>
      <c r="Q855" s="275"/>
    </row>
    <row r="856" hidden="1">
      <c r="B856" s="367" t="str">
        <f>SundayBin!C72</f>
        <v/>
      </c>
      <c r="O856" s="344"/>
      <c r="P856" s="345"/>
      <c r="Q856" s="275"/>
    </row>
    <row r="857" hidden="1">
      <c r="B857" s="367" t="str">
        <f>SundayBin!C73</f>
        <v/>
      </c>
      <c r="O857" s="344"/>
      <c r="P857" s="345"/>
      <c r="Q857" s="275"/>
    </row>
    <row r="858" hidden="1">
      <c r="B858" s="367" t="str">
        <f>SundayBin!C74</f>
        <v/>
      </c>
      <c r="O858" s="344"/>
      <c r="P858" s="345"/>
      <c r="Q858" s="275"/>
    </row>
    <row r="859" hidden="1">
      <c r="B859" s="367" t="str">
        <f>SundayBin!C75</f>
        <v/>
      </c>
      <c r="O859" s="346"/>
      <c r="P859" s="347"/>
      <c r="Q859" s="337"/>
    </row>
    <row r="860" hidden="1">
      <c r="B860" s="367" t="str">
        <f>SundayBin!C76</f>
        <v/>
      </c>
      <c r="O860" s="373" t="s">
        <v>575</v>
      </c>
      <c r="P860" s="31"/>
      <c r="Q860" s="32"/>
    </row>
    <row r="861" hidden="1">
      <c r="B861" s="367" t="str">
        <f>SundayBin!C77</f>
        <v/>
      </c>
      <c r="O861" s="335" t="s">
        <v>94</v>
      </c>
      <c r="P861" s="336" t="str">
        <f>SundayBin!L77</f>
        <v/>
      </c>
      <c r="Q861" s="337"/>
    </row>
    <row r="862" hidden="1">
      <c r="B862" s="367" t="str">
        <f>SundayBin!C78</f>
        <v/>
      </c>
      <c r="O862" s="338" t="s">
        <v>497</v>
      </c>
      <c r="P862" s="336" t="str">
        <f>SundayBin!L78</f>
        <v/>
      </c>
      <c r="Q862" s="337"/>
    </row>
    <row r="863" hidden="1">
      <c r="B863" s="367" t="str">
        <f>SundayBin!C79</f>
        <v/>
      </c>
      <c r="O863" s="338" t="s">
        <v>100</v>
      </c>
      <c r="P863" s="336" t="str">
        <f>SundayBin!L79</f>
        <v/>
      </c>
      <c r="Q863" s="337"/>
    </row>
    <row r="864" hidden="1">
      <c r="B864" s="367" t="str">
        <f>SundayBin!C80</f>
        <v/>
      </c>
      <c r="O864" s="338" t="s">
        <v>547</v>
      </c>
      <c r="P864" s="336" t="str">
        <f>SundayBin!L80</f>
        <v/>
      </c>
      <c r="Q864" s="337"/>
    </row>
    <row r="865" hidden="1">
      <c r="B865" s="367" t="str">
        <f>SundayBin!C81</f>
        <v/>
      </c>
      <c r="O865" s="338" t="s">
        <v>548</v>
      </c>
      <c r="P865" s="336" t="str">
        <f>SundayBin!L81</f>
        <v/>
      </c>
      <c r="Q865" s="337"/>
    </row>
    <row r="866" hidden="1">
      <c r="B866" s="367" t="str">
        <f>SundayBin!C82</f>
        <v/>
      </c>
      <c r="O866" s="338" t="s">
        <v>549</v>
      </c>
      <c r="P866" s="370" t="str">
        <f>SundayBin!L82</f>
        <v/>
      </c>
      <c r="Q866" s="29"/>
    </row>
    <row r="867" hidden="1">
      <c r="B867" s="367" t="str">
        <f>SundayBin!C83</f>
        <v/>
      </c>
      <c r="O867" s="338" t="s">
        <v>550</v>
      </c>
      <c r="P867" s="371" t="str">
        <f>SundayBin!L83</f>
        <v/>
      </c>
      <c r="Q867" s="372"/>
    </row>
    <row r="868" hidden="1">
      <c r="B868" s="367" t="str">
        <f>SundayBin!C84</f>
        <v/>
      </c>
      <c r="O868" s="339" t="s">
        <v>551</v>
      </c>
      <c r="P868" s="340" t="str">
        <f>SundayBin!L84</f>
        <v/>
      </c>
      <c r="Q868" s="39"/>
    </row>
    <row r="869" hidden="1">
      <c r="B869" s="367" t="str">
        <f>SundayBin!C85</f>
        <v/>
      </c>
      <c r="O869" s="341"/>
      <c r="P869" s="114"/>
      <c r="Q869" s="32"/>
    </row>
    <row r="870" hidden="1">
      <c r="B870" s="367" t="str">
        <f>SundayBin!C86</f>
        <v/>
      </c>
      <c r="O870" s="342" t="s">
        <v>485</v>
      </c>
      <c r="P870" s="343" t="str">
        <f>SundayBin!L86</f>
        <v/>
      </c>
      <c r="Q870" s="275"/>
    </row>
    <row r="871" hidden="1">
      <c r="B871" s="367" t="str">
        <f>SundayBin!C87</f>
        <v/>
      </c>
      <c r="O871" s="344"/>
      <c r="P871" s="345"/>
      <c r="Q871" s="275"/>
    </row>
    <row r="872" hidden="1">
      <c r="B872" s="367" t="str">
        <f>SundayBin!C88</f>
        <v/>
      </c>
      <c r="O872" s="344"/>
      <c r="P872" s="345"/>
      <c r="Q872" s="275"/>
    </row>
    <row r="873" hidden="1">
      <c r="B873" s="367" t="str">
        <f>SundayBin!C89</f>
        <v/>
      </c>
      <c r="O873" s="344"/>
      <c r="P873" s="345"/>
      <c r="Q873" s="275"/>
    </row>
    <row r="874" hidden="1">
      <c r="B874" s="367" t="str">
        <f>SundayBin!C90</f>
        <v/>
      </c>
      <c r="O874" s="346"/>
      <c r="P874" s="347"/>
      <c r="Q874" s="337"/>
    </row>
    <row r="875" hidden="1">
      <c r="B875" s="367" t="str">
        <f>SundayBin!C91</f>
        <v/>
      </c>
      <c r="O875" s="373" t="s">
        <v>576</v>
      </c>
      <c r="P875" s="31"/>
      <c r="Q875" s="32"/>
    </row>
    <row r="876" hidden="1">
      <c r="B876" s="367" t="str">
        <f>SundayBin!C92</f>
        <v/>
      </c>
      <c r="O876" s="335" t="s">
        <v>94</v>
      </c>
      <c r="P876" s="336" t="str">
        <f>SundayBin!L92</f>
        <v/>
      </c>
      <c r="Q876" s="337"/>
    </row>
    <row r="877" hidden="1">
      <c r="B877" s="367" t="str">
        <f>SundayBin!C93</f>
        <v/>
      </c>
      <c r="O877" s="338" t="s">
        <v>497</v>
      </c>
      <c r="P877" s="336" t="str">
        <f>SundayBin!L93</f>
        <v/>
      </c>
      <c r="Q877" s="337"/>
    </row>
    <row r="878" hidden="1">
      <c r="B878" s="367" t="str">
        <f>SundayBin!C94</f>
        <v/>
      </c>
      <c r="O878" s="338" t="s">
        <v>100</v>
      </c>
      <c r="P878" s="336" t="str">
        <f>SundayBin!L94</f>
        <v/>
      </c>
      <c r="Q878" s="337"/>
    </row>
    <row r="879" hidden="1">
      <c r="B879" s="367" t="str">
        <f>SundayBin!C95</f>
        <v/>
      </c>
      <c r="O879" s="338" t="s">
        <v>547</v>
      </c>
      <c r="P879" s="336" t="str">
        <f>SundayBin!L95</f>
        <v/>
      </c>
      <c r="Q879" s="337"/>
    </row>
    <row r="880" hidden="1">
      <c r="B880" s="367" t="str">
        <f>SundayBin!C96</f>
        <v/>
      </c>
      <c r="O880" s="338" t="s">
        <v>548</v>
      </c>
      <c r="P880" s="336" t="str">
        <f>SundayBin!L96</f>
        <v/>
      </c>
      <c r="Q880" s="337"/>
    </row>
    <row r="881" hidden="1">
      <c r="B881" s="367" t="str">
        <f>SundayBin!C97</f>
        <v/>
      </c>
      <c r="O881" s="338" t="s">
        <v>549</v>
      </c>
      <c r="P881" s="370" t="str">
        <f>SundayBin!L97</f>
        <v/>
      </c>
      <c r="Q881" s="29"/>
    </row>
    <row r="882" hidden="1">
      <c r="B882" s="367" t="str">
        <f>SundayBin!C98</f>
        <v/>
      </c>
      <c r="O882" s="338" t="s">
        <v>550</v>
      </c>
      <c r="P882" s="371" t="str">
        <f>SundayBin!L98</f>
        <v/>
      </c>
      <c r="Q882" s="372"/>
    </row>
    <row r="883" hidden="1">
      <c r="B883" s="367" t="str">
        <f>SundayBin!C99</f>
        <v/>
      </c>
      <c r="O883" s="339" t="s">
        <v>551</v>
      </c>
      <c r="P883" s="340" t="str">
        <f>SundayBin!L99</f>
        <v/>
      </c>
      <c r="Q883" s="39"/>
    </row>
    <row r="884" hidden="1">
      <c r="B884" s="367" t="str">
        <f>SundayBin!C100</f>
        <v/>
      </c>
      <c r="O884" s="341"/>
      <c r="P884" s="114"/>
      <c r="Q884" s="32"/>
    </row>
    <row r="885" hidden="1">
      <c r="B885" s="367" t="str">
        <f>SundayBin!C101</f>
        <v/>
      </c>
      <c r="O885" s="342" t="s">
        <v>485</v>
      </c>
      <c r="P885" s="343" t="str">
        <f>SundayBin!L101</f>
        <v/>
      </c>
      <c r="Q885" s="275"/>
    </row>
    <row r="886" hidden="1">
      <c r="B886" s="367" t="str">
        <f>SundayBin!C102</f>
        <v/>
      </c>
      <c r="O886" s="344"/>
      <c r="P886" s="345"/>
      <c r="Q886" s="275"/>
    </row>
    <row r="887" hidden="1">
      <c r="B887" s="367" t="str">
        <f>SundayBin!C103</f>
        <v/>
      </c>
      <c r="O887" s="344"/>
      <c r="P887" s="345"/>
      <c r="Q887" s="275"/>
    </row>
    <row r="888" hidden="1">
      <c r="B888" s="367" t="str">
        <f>SundayBin!C104</f>
        <v/>
      </c>
      <c r="O888" s="344"/>
      <c r="P888" s="345"/>
      <c r="Q888" s="275"/>
    </row>
    <row r="889" hidden="1">
      <c r="B889" s="367" t="str">
        <f>SundayBin!C105</f>
        <v/>
      </c>
      <c r="O889" s="346"/>
      <c r="P889" s="347"/>
      <c r="Q889" s="337"/>
    </row>
    <row r="890" hidden="1">
      <c r="B890" s="367" t="str">
        <f>SundayBin!C106</f>
        <v/>
      </c>
    </row>
    <row r="891" hidden="1">
      <c r="B891" s="367" t="str">
        <f>SundayBin!C107</f>
        <v/>
      </c>
    </row>
    <row r="892" hidden="1">
      <c r="B892" s="367" t="str">
        <f>SundayBin!C108</f>
        <v/>
      </c>
    </row>
    <row r="893" hidden="1">
      <c r="B893" s="367" t="str">
        <f>SundayBin!C109</f>
        <v/>
      </c>
    </row>
    <row r="894" hidden="1">
      <c r="B894" s="367" t="str">
        <f>SundayBin!C110</f>
        <v/>
      </c>
    </row>
    <row r="895" hidden="1">
      <c r="B895" s="367" t="str">
        <f>SundayBin!C111</f>
        <v/>
      </c>
    </row>
    <row r="896" hidden="1">
      <c r="B896" s="367" t="str">
        <f>SundayBin!C112</f>
        <v/>
      </c>
    </row>
    <row r="897" hidden="1">
      <c r="B897" s="367" t="str">
        <f>SundayBin!C113</f>
        <v/>
      </c>
    </row>
    <row r="898" hidden="1">
      <c r="B898" s="367" t="str">
        <f>SundayBin!C114</f>
        <v/>
      </c>
    </row>
    <row r="899" hidden="1">
      <c r="B899" s="367" t="str">
        <f>SundayBin!C115</f>
        <v/>
      </c>
    </row>
    <row r="900" hidden="1">
      <c r="B900" s="367" t="str">
        <f>SundayBin!C116</f>
        <v/>
      </c>
    </row>
    <row r="901" hidden="1">
      <c r="B901" s="367" t="str">
        <f>SundayBin!C117</f>
        <v/>
      </c>
    </row>
    <row r="902" hidden="1">
      <c r="B902" s="367" t="str">
        <f>SundayBin!C118</f>
        <v/>
      </c>
    </row>
    <row r="903" hidden="1">
      <c r="B903" s="367" t="str">
        <f>SundayBin!C119</f>
        <v/>
      </c>
    </row>
    <row r="904" hidden="1">
      <c r="B904" s="367" t="str">
        <f>SundayBin!C120</f>
        <v/>
      </c>
    </row>
    <row r="905" hidden="1">
      <c r="B905" s="367" t="str">
        <f>SundayBin!C121</f>
        <v/>
      </c>
    </row>
    <row r="906" hidden="1">
      <c r="B906" s="367" t="str">
        <f>SundayBin!C122</f>
        <v/>
      </c>
    </row>
    <row r="907" hidden="1">
      <c r="B907" s="367" t="str">
        <f>SundayBin!C123</f>
        <v/>
      </c>
    </row>
    <row r="908" hidden="1">
      <c r="B908" s="367" t="str">
        <f>SundayBin!C124</f>
        <v/>
      </c>
    </row>
    <row r="909" hidden="1">
      <c r="B909" s="367" t="str">
        <f>SundayBin!C125</f>
        <v/>
      </c>
    </row>
    <row r="910" hidden="1">
      <c r="B910" s="367" t="str">
        <f>SundayBin!C126</f>
        <v/>
      </c>
    </row>
    <row r="911" hidden="1">
      <c r="B911" s="367" t="str">
        <f>SundayBin!C127</f>
        <v/>
      </c>
    </row>
    <row r="912" hidden="1">
      <c r="B912" s="367" t="str">
        <f>SundayBin!C128</f>
        <v/>
      </c>
    </row>
    <row r="913" hidden="1">
      <c r="B913" s="367" t="str">
        <f>SundayBin!C129</f>
        <v/>
      </c>
    </row>
    <row r="914" hidden="1">
      <c r="B914" s="367" t="str">
        <f>SundayBin!C130</f>
        <v/>
      </c>
    </row>
    <row r="915" hidden="1">
      <c r="B915" s="367" t="str">
        <f>SundayBin!C131</f>
        <v/>
      </c>
    </row>
    <row r="916" hidden="1">
      <c r="B916" s="367" t="str">
        <f>SundayBin!C132</f>
        <v/>
      </c>
    </row>
    <row r="917" hidden="1">
      <c r="B917" s="367" t="str">
        <f>SundayBin!C133</f>
        <v/>
      </c>
    </row>
    <row r="918" hidden="1">
      <c r="B918" s="367" t="str">
        <f>SundayBin!C134</f>
        <v/>
      </c>
    </row>
    <row r="919" hidden="1">
      <c r="B919" s="367" t="str">
        <f>SundayBin!C135</f>
        <v/>
      </c>
    </row>
    <row r="920" hidden="1">
      <c r="B920" s="367" t="str">
        <f>SundayBin!C136</f>
        <v/>
      </c>
    </row>
    <row r="921" hidden="1">
      <c r="B921" s="367" t="str">
        <f>SundayBin!C137</f>
        <v/>
      </c>
    </row>
    <row r="922" hidden="1">
      <c r="B922" s="367" t="str">
        <f>SundayBin!C138</f>
        <v/>
      </c>
    </row>
    <row r="923" hidden="1">
      <c r="B923" s="367" t="str">
        <f>SundayBin!C139</f>
        <v/>
      </c>
    </row>
    <row r="924" hidden="1">
      <c r="B924" s="367" t="str">
        <f>SundayBin!C140</f>
        <v/>
      </c>
    </row>
    <row r="925" hidden="1">
      <c r="B925" s="367" t="str">
        <f>SundayBin!C141</f>
        <v/>
      </c>
    </row>
    <row r="926" hidden="1">
      <c r="B926" s="367" t="str">
        <f>SundayBin!C142</f>
        <v/>
      </c>
    </row>
    <row r="927" hidden="1">
      <c r="B927" s="367" t="str">
        <f>SundayBin!C143</f>
        <v/>
      </c>
    </row>
    <row r="928" hidden="1">
      <c r="B928" s="367" t="str">
        <f>SundayBin!C144</f>
        <v/>
      </c>
    </row>
    <row r="929" hidden="1">
      <c r="B929" s="367" t="str">
        <f>SundayBin!C145</f>
        <v/>
      </c>
    </row>
    <row r="930" hidden="1">
      <c r="B930" s="367" t="str">
        <f>SundayBin!C146</f>
        <v/>
      </c>
    </row>
    <row r="931" hidden="1">
      <c r="B931" s="367" t="str">
        <f>SundayBin!C147</f>
        <v/>
      </c>
    </row>
    <row r="932" hidden="1">
      <c r="B932" s="367" t="str">
        <f>SundayBin!C148</f>
        <v/>
      </c>
    </row>
    <row r="933" hidden="1">
      <c r="B933" s="367" t="str">
        <f>SundayBin!C149</f>
        <v/>
      </c>
    </row>
    <row r="934" hidden="1">
      <c r="B934" s="367" t="str">
        <f>SundayBin!C150</f>
        <v/>
      </c>
    </row>
    <row r="935" hidden="1">
      <c r="B935" s="367" t="str">
        <f>SundayBin!C151</f>
        <v/>
      </c>
    </row>
    <row r="936" hidden="1">
      <c r="B936" s="367" t="str">
        <f>SundayBin!C152</f>
        <v/>
      </c>
    </row>
    <row r="937" hidden="1">
      <c r="B937" s="367" t="str">
        <f>SundayBin!C153</f>
        <v/>
      </c>
    </row>
    <row r="938" hidden="1">
      <c r="B938" s="367" t="str">
        <f>SundayBin!C154</f>
        <v/>
      </c>
    </row>
    <row r="939" hidden="1">
      <c r="B939" s="367" t="str">
        <f>SundayBin!C155</f>
        <v/>
      </c>
    </row>
    <row r="940" hidden="1">
      <c r="B940" s="367" t="str">
        <f>SundayBin!C156</f>
        <v/>
      </c>
    </row>
    <row r="941" hidden="1">
      <c r="B941" s="367" t="str">
        <f>SundayBin!C157</f>
        <v/>
      </c>
    </row>
    <row r="942" hidden="1">
      <c r="B942" s="367" t="str">
        <f>SundayBin!C158</f>
        <v/>
      </c>
    </row>
    <row r="943" hidden="1">
      <c r="B943" s="367" t="str">
        <f>SundayBin!C159</f>
        <v/>
      </c>
    </row>
    <row r="944" hidden="1">
      <c r="B944" s="367" t="str">
        <f>SundayBin!C160</f>
        <v/>
      </c>
    </row>
    <row r="945" hidden="1">
      <c r="B945" s="367" t="str">
        <f>SundayBin!C161</f>
        <v/>
      </c>
    </row>
    <row r="946" hidden="1">
      <c r="B946" s="367" t="str">
        <f>SundayBin!C162</f>
        <v/>
      </c>
    </row>
    <row r="947" hidden="1">
      <c r="B947" s="367" t="str">
        <f>SundayBin!C163</f>
        <v/>
      </c>
    </row>
    <row r="948" hidden="1">
      <c r="B948" s="367" t="str">
        <f>SundayBin!C164</f>
        <v/>
      </c>
    </row>
    <row r="949" hidden="1">
      <c r="B949" s="367" t="str">
        <f>SundayBin!C165</f>
        <v/>
      </c>
    </row>
    <row r="950" hidden="1">
      <c r="B950" s="367" t="str">
        <f>SundayBin!C166</f>
        <v/>
      </c>
    </row>
    <row r="951" hidden="1">
      <c r="B951" s="367" t="str">
        <f>SundayBin!C167</f>
        <v/>
      </c>
    </row>
    <row r="952" hidden="1">
      <c r="B952" s="367" t="str">
        <f>SundayBin!C168</f>
        <v/>
      </c>
    </row>
    <row r="953" hidden="1">
      <c r="B953" s="367" t="str">
        <f>SundayBin!C169</f>
        <v/>
      </c>
    </row>
    <row r="954" hidden="1">
      <c r="B954" s="367" t="str">
        <f>SundayBin!C170</f>
        <v/>
      </c>
    </row>
    <row r="955" hidden="1">
      <c r="B955" s="367" t="str">
        <f>SundayBin!C171</f>
        <v/>
      </c>
    </row>
    <row r="956" hidden="1">
      <c r="B956" s="367" t="str">
        <f>SundayBin!C172</f>
        <v/>
      </c>
    </row>
    <row r="957" hidden="1">
      <c r="B957" s="367" t="str">
        <f>SundayBin!C173</f>
        <v/>
      </c>
    </row>
    <row r="958" hidden="1">
      <c r="B958" s="367" t="str">
        <f>SundayBin!C174</f>
        <v/>
      </c>
    </row>
    <row r="959" hidden="1">
      <c r="B959" s="367" t="str">
        <f>SundayBin!C175</f>
        <v/>
      </c>
    </row>
    <row r="960" hidden="1">
      <c r="B960" s="367" t="str">
        <f>SundayBin!C176</f>
        <v/>
      </c>
    </row>
    <row r="961" hidden="1">
      <c r="B961" s="367" t="str">
        <f>SundayBin!C177</f>
        <v/>
      </c>
    </row>
    <row r="962" hidden="1">
      <c r="B962" s="367" t="str">
        <f>SundayBin!C178</f>
        <v/>
      </c>
    </row>
    <row r="963" hidden="1">
      <c r="B963" s="367" t="str">
        <f>SundayBin!C179</f>
        <v/>
      </c>
    </row>
    <row r="964" hidden="1">
      <c r="B964" s="367" t="str">
        <f>SundayBin!C180</f>
        <v/>
      </c>
    </row>
    <row r="965" hidden="1">
      <c r="B965" s="367" t="str">
        <f>SundayBin!C181</f>
        <v/>
      </c>
    </row>
    <row r="966" hidden="1">
      <c r="B966" s="367" t="str">
        <f>SundayBin!C182</f>
        <v/>
      </c>
    </row>
    <row r="967" hidden="1">
      <c r="B967" s="367" t="str">
        <f>SundayBin!C183</f>
        <v/>
      </c>
    </row>
    <row r="968" hidden="1">
      <c r="B968" s="367" t="str">
        <f>SundayBin!C184</f>
        <v/>
      </c>
    </row>
    <row r="969" hidden="1">
      <c r="B969" s="367" t="str">
        <f>SundayBin!C185</f>
        <v/>
      </c>
    </row>
    <row r="970" hidden="1">
      <c r="B970" s="367" t="str">
        <f>SundayBin!C186</f>
        <v/>
      </c>
    </row>
    <row r="971" hidden="1">
      <c r="B971" s="367" t="str">
        <f>SundayBin!C187</f>
        <v/>
      </c>
    </row>
    <row r="972" hidden="1">
      <c r="B972" s="367" t="str">
        <f>SundayBin!C188</f>
        <v/>
      </c>
    </row>
    <row r="973" hidden="1">
      <c r="B973" s="367" t="str">
        <f>SundayBin!C189</f>
        <v/>
      </c>
    </row>
    <row r="974" hidden="1">
      <c r="B974" s="367" t="str">
        <f>SundayBin!C190</f>
        <v/>
      </c>
    </row>
    <row r="975" hidden="1">
      <c r="B975" s="367" t="str">
        <f>SundayBin!C191</f>
        <v/>
      </c>
    </row>
    <row r="976" hidden="1">
      <c r="B976" s="367" t="str">
        <f>SundayBin!C192</f>
        <v/>
      </c>
    </row>
    <row r="977" hidden="1">
      <c r="B977" s="367" t="str">
        <f>SundayBin!C193</f>
        <v/>
      </c>
    </row>
    <row r="978" hidden="1">
      <c r="B978" s="367" t="str">
        <f>SundayBin!C194</f>
        <v/>
      </c>
    </row>
    <row r="979" hidden="1">
      <c r="B979" s="367" t="str">
        <f>SundayBin!C195</f>
        <v/>
      </c>
    </row>
    <row r="980" hidden="1">
      <c r="B980" s="367" t="str">
        <f>SundayBin!C196</f>
        <v/>
      </c>
    </row>
    <row r="981" hidden="1">
      <c r="B981" s="367" t="str">
        <f>SundayBin!C197</f>
        <v/>
      </c>
    </row>
    <row r="982" hidden="1">
      <c r="B982" s="367" t="str">
        <f>SundayBin!C198</f>
        <v/>
      </c>
    </row>
    <row r="983" hidden="1">
      <c r="B983" s="367" t="str">
        <f>SundayBin!C199</f>
        <v/>
      </c>
    </row>
    <row r="984" hidden="1">
      <c r="B984" s="367" t="str">
        <f>SundayBin!C200</f>
        <v/>
      </c>
    </row>
    <row r="985" hidden="1">
      <c r="B985" s="367" t="str">
        <f>SundayBin!C201</f>
        <v/>
      </c>
    </row>
    <row r="986" hidden="1">
      <c r="B986" s="367" t="str">
        <f>SundayBin!C202</f>
        <v/>
      </c>
    </row>
    <row r="987" hidden="1">
      <c r="B987" s="367" t="str">
        <f>SundayBin!C203</f>
        <v/>
      </c>
    </row>
    <row r="988" hidden="1">
      <c r="B988" s="367" t="str">
        <f>SundayBin!C204</f>
        <v/>
      </c>
    </row>
    <row r="989" hidden="1">
      <c r="B989" s="367" t="str">
        <f>SundayBin!C205</f>
        <v/>
      </c>
    </row>
    <row r="990" hidden="1">
      <c r="B990" s="367" t="str">
        <f>SundayBin!C206</f>
        <v/>
      </c>
    </row>
    <row r="991" hidden="1">
      <c r="B991" s="367" t="str">
        <f>SundayBin!C207</f>
        <v/>
      </c>
    </row>
    <row r="992" hidden="1">
      <c r="B992" s="367" t="str">
        <f>SundayBin!C208</f>
        <v/>
      </c>
    </row>
    <row r="993" hidden="1">
      <c r="B993" s="367" t="str">
        <f>SundayBin!C209</f>
        <v/>
      </c>
    </row>
    <row r="994" hidden="1">
      <c r="B994" s="367" t="str">
        <f>SundayBin!C210</f>
        <v/>
      </c>
    </row>
    <row r="995" hidden="1">
      <c r="B995" s="367" t="str">
        <f>SundayBin!C211</f>
        <v/>
      </c>
    </row>
    <row r="996" hidden="1">
      <c r="B996" s="367" t="str">
        <f>SundayBin!C212</f>
        <v/>
      </c>
    </row>
    <row r="997" hidden="1">
      <c r="B997" s="367" t="str">
        <f>SundayBin!C213</f>
        <v/>
      </c>
    </row>
    <row r="998" hidden="1">
      <c r="B998" s="367" t="str">
        <f>SundayBin!C214</f>
        <v/>
      </c>
    </row>
    <row r="999" hidden="1">
      <c r="B999" s="367" t="str">
        <f>SundayBin!C215</f>
        <v/>
      </c>
    </row>
    <row r="1000" hidden="1">
      <c r="B1000" s="367" t="str">
        <f>SundayBin!C216</f>
        <v/>
      </c>
    </row>
    <row r="1001" hidden="1">
      <c r="B1001" s="367" t="str">
        <f>SundayBin!C217</f>
        <v/>
      </c>
    </row>
    <row r="1002" hidden="1">
      <c r="B1002" s="367" t="str">
        <f>SundayBin!C218</f>
        <v/>
      </c>
    </row>
    <row r="1003" hidden="1">
      <c r="B1003" s="367" t="str">
        <f>SundayBin!C219</f>
        <v/>
      </c>
    </row>
    <row r="1004" hidden="1">
      <c r="B1004" s="367" t="str">
        <f>SundayBin!C220</f>
        <v/>
      </c>
    </row>
    <row r="1005" hidden="1">
      <c r="B1005" s="367" t="str">
        <f>SundayBin!C221</f>
        <v/>
      </c>
    </row>
    <row r="1006" hidden="1">
      <c r="B1006" s="367" t="str">
        <f>SundayBin!C222</f>
        <v/>
      </c>
    </row>
    <row r="1007" hidden="1">
      <c r="B1007" s="367" t="str">
        <f>SundayBin!C223</f>
        <v/>
      </c>
    </row>
    <row r="1008" hidden="1">
      <c r="B1008" s="367" t="str">
        <f>SundayBin!C224</f>
        <v/>
      </c>
    </row>
    <row r="1009" hidden="1">
      <c r="B1009" s="367" t="str">
        <f>SundayBin!C225</f>
        <v/>
      </c>
    </row>
    <row r="1010" hidden="1">
      <c r="B1010" s="367" t="str">
        <f>SundayBin!C226</f>
        <v/>
      </c>
    </row>
    <row r="1011" hidden="1">
      <c r="B1011" s="367" t="str">
        <f>SundayBin!C227</f>
        <v/>
      </c>
    </row>
    <row r="1012" hidden="1">
      <c r="B1012" s="367" t="str">
        <f>SundayBin!C228</f>
        <v/>
      </c>
    </row>
    <row r="1013" hidden="1">
      <c r="B1013" s="367" t="str">
        <f>SundayBin!C229</f>
        <v/>
      </c>
    </row>
    <row r="1014" hidden="1">
      <c r="B1014" s="367" t="str">
        <f>SundayBin!C230</f>
        <v/>
      </c>
    </row>
    <row r="1015" hidden="1">
      <c r="B1015" s="367" t="str">
        <f>SundayBin!C231</f>
        <v/>
      </c>
    </row>
    <row r="1016" hidden="1">
      <c r="B1016" s="367" t="str">
        <f>SundayBin!C232</f>
        <v/>
      </c>
    </row>
    <row r="1017" hidden="1">
      <c r="B1017" s="367" t="str">
        <f>SundayBin!C233</f>
        <v/>
      </c>
    </row>
    <row r="1018" hidden="1">
      <c r="B1018" s="367" t="str">
        <f>SundayBin!C234</f>
        <v/>
      </c>
    </row>
    <row r="1019" hidden="1">
      <c r="B1019" s="367" t="str">
        <f>SundayBin!C235</f>
        <v/>
      </c>
    </row>
    <row r="1020" hidden="1">
      <c r="B1020" s="367" t="str">
        <f>SundayBin!C236</f>
        <v/>
      </c>
    </row>
    <row r="1021" hidden="1">
      <c r="B1021" s="367" t="str">
        <f>SundayBin!C237</f>
        <v/>
      </c>
    </row>
    <row r="1022" hidden="1">
      <c r="B1022" s="367" t="str">
        <f>SundayBin!C238</f>
        <v/>
      </c>
    </row>
    <row r="1023" hidden="1">
      <c r="B1023" s="367" t="str">
        <f>SundayBin!C239</f>
        <v/>
      </c>
    </row>
    <row r="1024" hidden="1">
      <c r="B1024" s="367" t="str">
        <f>SundayBin!C240</f>
        <v/>
      </c>
    </row>
    <row r="1025" hidden="1">
      <c r="B1025" s="367" t="str">
        <f>SundayBin!C241</f>
        <v/>
      </c>
    </row>
    <row r="1026" hidden="1">
      <c r="B1026" s="367" t="str">
        <f>SundayBin!C242</f>
        <v/>
      </c>
    </row>
    <row r="1027" hidden="1">
      <c r="B1027" s="367" t="str">
        <f>SundayBin!C243</f>
        <v/>
      </c>
    </row>
    <row r="1028" hidden="1">
      <c r="B1028" s="367" t="str">
        <f>SundayBin!C244</f>
        <v/>
      </c>
    </row>
    <row r="1029" hidden="1">
      <c r="B1029" s="367" t="str">
        <f>SundayBin!C245</f>
        <v/>
      </c>
    </row>
    <row r="1030" hidden="1">
      <c r="B1030" s="367" t="str">
        <f>SundayBin!C246</f>
        <v/>
      </c>
    </row>
    <row r="1031" hidden="1">
      <c r="B1031" s="367" t="str">
        <f>SundayBin!C247</f>
        <v/>
      </c>
    </row>
    <row r="1032" hidden="1">
      <c r="B1032" s="367" t="str">
        <f>SundayBin!C248</f>
        <v/>
      </c>
    </row>
    <row r="1033" hidden="1">
      <c r="B1033" s="367" t="str">
        <f>SundayBin!C249</f>
        <v/>
      </c>
    </row>
    <row r="1034" hidden="1">
      <c r="B1034" s="367" t="str">
        <f>SundayBin!C250</f>
        <v/>
      </c>
    </row>
    <row r="1035" hidden="1">
      <c r="B1035" s="367" t="str">
        <f>SundayBin!C251</f>
        <v/>
      </c>
    </row>
    <row r="1036" hidden="1">
      <c r="B1036" s="367" t="str">
        <f>SundayBin!C252</f>
        <v/>
      </c>
    </row>
    <row r="1037" hidden="1">
      <c r="B1037" s="367" t="str">
        <f>SundayBin!C253</f>
        <v/>
      </c>
    </row>
    <row r="1038" hidden="1">
      <c r="B1038" s="367" t="str">
        <f>SundayBin!C254</f>
        <v/>
      </c>
    </row>
    <row r="1039" hidden="1">
      <c r="B1039" s="367" t="str">
        <f>SundayBin!C255</f>
        <v/>
      </c>
    </row>
    <row r="1040" hidden="1">
      <c r="B1040" s="367" t="str">
        <f>SundayBin!C256</f>
        <v/>
      </c>
    </row>
    <row r="1041" hidden="1">
      <c r="B1041" s="367" t="str">
        <f>SundayBin!C257</f>
        <v/>
      </c>
    </row>
    <row r="1042" hidden="1">
      <c r="B1042" s="367" t="str">
        <f>SundayBin!C258</f>
        <v/>
      </c>
    </row>
    <row r="1043" hidden="1">
      <c r="B1043" s="367" t="str">
        <f>SundayBin!C259</f>
        <v/>
      </c>
    </row>
    <row r="1044" hidden="1">
      <c r="B1044" s="367" t="str">
        <f>SundayBin!C260</f>
        <v/>
      </c>
    </row>
    <row r="1045" hidden="1">
      <c r="B1045" s="367" t="str">
        <f>SundayBin!C261</f>
        <v/>
      </c>
    </row>
    <row r="1046" hidden="1">
      <c r="B1046" s="367" t="str">
        <f>SundayBin!C262</f>
        <v/>
      </c>
    </row>
    <row r="1047" hidden="1">
      <c r="B1047" s="367" t="str">
        <f>SundayBin!C263</f>
        <v/>
      </c>
    </row>
    <row r="1048" hidden="1">
      <c r="B1048" s="367" t="str">
        <f>SundayBin!C264</f>
        <v/>
      </c>
    </row>
    <row r="1049" hidden="1">
      <c r="B1049" s="367" t="str">
        <f>SundayBin!C265</f>
        <v/>
      </c>
    </row>
    <row r="1050" hidden="1">
      <c r="B1050" s="367" t="str">
        <f>SundayBin!C266</f>
        <v/>
      </c>
    </row>
    <row r="1051" hidden="1">
      <c r="B1051" s="367" t="str">
        <f>SundayBin!C267</f>
        <v/>
      </c>
    </row>
    <row r="1052" hidden="1">
      <c r="B1052" s="367" t="str">
        <f>SundayBin!C268</f>
        <v/>
      </c>
    </row>
    <row r="1053" hidden="1">
      <c r="B1053" s="367" t="str">
        <f>SundayBin!C269</f>
        <v/>
      </c>
    </row>
    <row r="1054" hidden="1">
      <c r="B1054" s="367" t="str">
        <f>SundayBin!C270</f>
        <v/>
      </c>
    </row>
    <row r="1055" hidden="1">
      <c r="B1055" s="367" t="str">
        <f>SundayBin!C271</f>
        <v/>
      </c>
    </row>
    <row r="1056" hidden="1">
      <c r="B1056" s="367" t="str">
        <f>SundayBin!C272</f>
        <v/>
      </c>
    </row>
    <row r="1057" hidden="1">
      <c r="B1057" s="367" t="str">
        <f>SundayBin!C273</f>
        <v/>
      </c>
    </row>
    <row r="1058" hidden="1">
      <c r="B1058" s="367" t="str">
        <f>SundayBin!C274</f>
        <v/>
      </c>
    </row>
    <row r="1059" hidden="1">
      <c r="B1059" s="367" t="str">
        <f>SundayBin!C275</f>
        <v/>
      </c>
    </row>
    <row r="1060" hidden="1">
      <c r="B1060" s="367" t="str">
        <f>SundayBin!C276</f>
        <v/>
      </c>
    </row>
    <row r="1061" hidden="1">
      <c r="B1061" s="367" t="str">
        <f>SundayBin!C277</f>
        <v/>
      </c>
    </row>
    <row r="1062" hidden="1">
      <c r="B1062" s="367" t="str">
        <f>SundayBin!C278</f>
        <v/>
      </c>
    </row>
    <row r="1063" hidden="1">
      <c r="B1063" s="367" t="str">
        <f>SundayBin!C279</f>
        <v/>
      </c>
    </row>
    <row r="1064" hidden="1">
      <c r="B1064" s="367" t="str">
        <f>SundayBin!C280</f>
        <v/>
      </c>
    </row>
    <row r="1065" hidden="1">
      <c r="B1065" s="367" t="str">
        <f>SundayBin!C281</f>
        <v/>
      </c>
    </row>
    <row r="1066" hidden="1">
      <c r="B1066" s="367" t="str">
        <f>SundayBin!C282</f>
        <v/>
      </c>
    </row>
    <row r="1067" hidden="1">
      <c r="B1067" s="367" t="str">
        <f>SundayBin!C283</f>
        <v/>
      </c>
    </row>
    <row r="1068" hidden="1">
      <c r="B1068" s="367" t="str">
        <f>SundayBin!C284</f>
        <v/>
      </c>
    </row>
    <row r="1069" hidden="1">
      <c r="B1069" s="367" t="str">
        <f>SundayBin!C285</f>
        <v/>
      </c>
    </row>
    <row r="1070" hidden="1">
      <c r="B1070" s="367" t="str">
        <f>SundayBin!C286</f>
        <v/>
      </c>
    </row>
    <row r="1071" hidden="1">
      <c r="B1071" s="367" t="str">
        <f>SundayBin!C287</f>
        <v/>
      </c>
    </row>
    <row r="1072" hidden="1">
      <c r="B1072" s="367" t="str">
        <f>SundayBin!C288</f>
        <v/>
      </c>
    </row>
    <row r="1073" hidden="1">
      <c r="B1073" s="367" t="str">
        <f>SundayBin!C289</f>
        <v/>
      </c>
    </row>
    <row r="1074" hidden="1">
      <c r="B1074" s="367" t="str">
        <f>SundayBin!C290</f>
        <v/>
      </c>
    </row>
    <row r="1075" hidden="1">
      <c r="B1075" s="367" t="str">
        <f>SundayBin!C291</f>
        <v/>
      </c>
    </row>
    <row r="1076" hidden="1">
      <c r="B1076" s="367" t="str">
        <f>SundayBin!C292</f>
        <v/>
      </c>
    </row>
    <row r="1077" hidden="1">
      <c r="B1077" s="367" t="str">
        <f>SundayBin!C293</f>
        <v/>
      </c>
    </row>
    <row r="1078" hidden="1">
      <c r="B1078" s="367" t="str">
        <f>SundayBin!C294</f>
        <v/>
      </c>
    </row>
    <row r="1079" hidden="1">
      <c r="B1079" s="367" t="str">
        <f>SundayBin!C295</f>
        <v/>
      </c>
    </row>
    <row r="1080" hidden="1">
      <c r="B1080" s="367" t="str">
        <f>SundayBin!C296</f>
        <v/>
      </c>
    </row>
    <row r="1081" hidden="1">
      <c r="B1081" s="367" t="str">
        <f>SundayBin!C297</f>
        <v/>
      </c>
    </row>
    <row r="1082" hidden="1">
      <c r="B1082" s="367" t="str">
        <f>SundayBin!C298</f>
        <v/>
      </c>
    </row>
    <row r="1083" hidden="1">
      <c r="B1083" s="367" t="str">
        <f>SundayBin!C299</f>
        <v/>
      </c>
    </row>
    <row r="1084" hidden="1">
      <c r="B1084" s="367" t="str">
        <f>SundayBin!C300</f>
        <v/>
      </c>
    </row>
    <row r="1085" hidden="1">
      <c r="B1085" s="367" t="str">
        <f>SundayBin!C301</f>
        <v/>
      </c>
    </row>
    <row r="1086" hidden="1">
      <c r="B1086" s="367" t="str">
        <f>SundayBin!C302</f>
        <v/>
      </c>
    </row>
    <row r="1087" hidden="1">
      <c r="B1087" s="367" t="str">
        <f>SundayBin!C303</f>
        <v/>
      </c>
    </row>
    <row r="1088" hidden="1">
      <c r="B1088" s="367" t="str">
        <f>SundayBin!C304</f>
        <v/>
      </c>
    </row>
    <row r="1089" hidden="1">
      <c r="B1089" s="367" t="str">
        <f>SundayBin!C305</f>
        <v/>
      </c>
    </row>
    <row r="1090" hidden="1">
      <c r="B1090" s="367" t="str">
        <f>SundayBin!C306</f>
        <v/>
      </c>
    </row>
    <row r="1091" hidden="1">
      <c r="B1091" s="367" t="str">
        <f>SundayBin!C307</f>
        <v/>
      </c>
    </row>
    <row r="1092" hidden="1">
      <c r="B1092" s="367" t="str">
        <f>SundayBin!C308</f>
        <v/>
      </c>
    </row>
    <row r="1093" hidden="1">
      <c r="B1093" s="367" t="str">
        <f>SundayBin!C309</f>
        <v/>
      </c>
    </row>
    <row r="1094" hidden="1">
      <c r="B1094" s="367" t="str">
        <f>SundayBin!C310</f>
        <v/>
      </c>
    </row>
    <row r="1095" hidden="1">
      <c r="B1095" s="367" t="str">
        <f>SundayBin!C311</f>
        <v/>
      </c>
    </row>
    <row r="1096" hidden="1">
      <c r="B1096" s="367" t="str">
        <f>SundayBin!C312</f>
        <v/>
      </c>
    </row>
    <row r="1097" hidden="1">
      <c r="B1097" s="367" t="str">
        <f>SundayBin!C313</f>
        <v/>
      </c>
    </row>
    <row r="1098" hidden="1">
      <c r="B1098" s="367" t="str">
        <f>SundayBin!C314</f>
        <v/>
      </c>
    </row>
    <row r="1099" hidden="1">
      <c r="B1099" s="367" t="str">
        <f>SundayBin!C315</f>
        <v/>
      </c>
    </row>
    <row r="1100" hidden="1">
      <c r="B1100" s="367" t="str">
        <f>SundayBin!C316</f>
        <v/>
      </c>
    </row>
    <row r="1101" hidden="1">
      <c r="B1101" s="367" t="str">
        <f>SundayBin!C317</f>
        <v/>
      </c>
    </row>
    <row r="1102" hidden="1">
      <c r="B1102" s="367" t="str">
        <f>SundayBin!C318</f>
        <v/>
      </c>
    </row>
    <row r="1103" hidden="1">
      <c r="B1103" s="367" t="str">
        <f>SundayBin!C319</f>
        <v/>
      </c>
    </row>
    <row r="1104" hidden="1">
      <c r="B1104" s="367" t="str">
        <f>SundayBin!C320</f>
        <v/>
      </c>
    </row>
    <row r="1105" hidden="1">
      <c r="B1105" s="367" t="str">
        <f>SundayBin!C321</f>
        <v/>
      </c>
    </row>
    <row r="1106" hidden="1">
      <c r="B1106" s="367" t="str">
        <f>SundayBin!C322</f>
        <v/>
      </c>
    </row>
    <row r="1107" hidden="1">
      <c r="B1107" s="367" t="str">
        <f>SundayBin!C323</f>
        <v/>
      </c>
    </row>
    <row r="1108" hidden="1">
      <c r="B1108" s="367" t="str">
        <f>SundayBin!C324</f>
        <v/>
      </c>
    </row>
    <row r="1109" hidden="1">
      <c r="B1109" s="367" t="str">
        <f>SundayBin!C325</f>
        <v/>
      </c>
    </row>
    <row r="1110" hidden="1">
      <c r="B1110" s="367" t="str">
        <f>SundayBin!C326</f>
        <v/>
      </c>
    </row>
    <row r="1111" hidden="1">
      <c r="B1111" s="367" t="str">
        <f>SundayBin!C327</f>
        <v/>
      </c>
    </row>
    <row r="1112" hidden="1">
      <c r="B1112" s="367" t="str">
        <f>SundayBin!C328</f>
        <v/>
      </c>
    </row>
    <row r="1113" hidden="1">
      <c r="B1113" s="367" t="str">
        <f>SundayBin!C329</f>
        <v/>
      </c>
    </row>
    <row r="1114" hidden="1">
      <c r="B1114" s="367" t="str">
        <f>SundayBin!C330</f>
        <v/>
      </c>
    </row>
    <row r="1115" hidden="1">
      <c r="B1115" s="367" t="str">
        <f>SundayBin!C331</f>
        <v/>
      </c>
    </row>
    <row r="1116" hidden="1">
      <c r="B1116" s="367" t="str">
        <f>SundayBin!C332</f>
        <v/>
      </c>
    </row>
    <row r="1117" hidden="1">
      <c r="B1117" s="367" t="str">
        <f>SundayBin!C333</f>
        <v/>
      </c>
    </row>
    <row r="1118" hidden="1">
      <c r="B1118" s="367" t="str">
        <f>SundayBin!C334</f>
        <v/>
      </c>
    </row>
    <row r="1119" hidden="1">
      <c r="B1119" s="367" t="str">
        <f>SundayBin!C335</f>
        <v/>
      </c>
    </row>
    <row r="1120" hidden="1">
      <c r="B1120" s="367" t="str">
        <f>SundayBin!C336</f>
        <v/>
      </c>
    </row>
    <row r="1121" hidden="1">
      <c r="B1121" s="367" t="str">
        <f>SundayBin!C337</f>
        <v/>
      </c>
    </row>
    <row r="1122" hidden="1">
      <c r="B1122" s="367" t="str">
        <f>SundayBin!C338</f>
        <v/>
      </c>
    </row>
    <row r="1123" hidden="1">
      <c r="B1123" s="367" t="str">
        <f>SundayBin!C339</f>
        <v/>
      </c>
    </row>
    <row r="1124" hidden="1">
      <c r="B1124" s="367" t="str">
        <f>SundayBin!C340</f>
        <v/>
      </c>
    </row>
    <row r="1125" hidden="1">
      <c r="B1125" s="367" t="str">
        <f>SundayBin!C341</f>
        <v/>
      </c>
    </row>
    <row r="1126" hidden="1">
      <c r="B1126" s="367" t="str">
        <f>SundayBin!C342</f>
        <v/>
      </c>
    </row>
    <row r="1127" hidden="1">
      <c r="B1127" s="367" t="str">
        <f>SundayBin!C343</f>
        <v/>
      </c>
    </row>
    <row r="1128" hidden="1">
      <c r="B1128" s="367" t="str">
        <f>SundayBin!C344</f>
        <v/>
      </c>
    </row>
    <row r="1129" hidden="1">
      <c r="B1129" s="367" t="str">
        <f>SundayBin!C345</f>
        <v/>
      </c>
    </row>
    <row r="1130" hidden="1">
      <c r="B1130" s="367" t="str">
        <f>SundayBin!C346</f>
        <v/>
      </c>
    </row>
    <row r="1131" hidden="1">
      <c r="B1131" s="367" t="str">
        <f>SundayBin!C347</f>
        <v/>
      </c>
    </row>
    <row r="1132" hidden="1">
      <c r="B1132" s="367" t="str">
        <f>SundayBin!C348</f>
        <v/>
      </c>
    </row>
    <row r="1133" hidden="1">
      <c r="B1133" s="367" t="str">
        <f>SundayBin!C349</f>
        <v/>
      </c>
    </row>
    <row r="1134" hidden="1">
      <c r="B1134" s="367" t="str">
        <f>SundayBin!C350</f>
        <v/>
      </c>
    </row>
    <row r="1135" hidden="1">
      <c r="B1135" s="367" t="str">
        <f>SundayBin!C351</f>
        <v/>
      </c>
    </row>
    <row r="1136" hidden="1">
      <c r="B1136" s="367" t="str">
        <f>SundayBin!C352</f>
        <v/>
      </c>
    </row>
    <row r="1137" hidden="1">
      <c r="B1137" s="367" t="str">
        <f>SundayBin!C353</f>
        <v/>
      </c>
    </row>
    <row r="1138" hidden="1">
      <c r="B1138" s="367" t="str">
        <f>SundayBin!C354</f>
        <v/>
      </c>
    </row>
    <row r="1139" hidden="1">
      <c r="B1139" s="367" t="str">
        <f>SundayBin!C355</f>
        <v/>
      </c>
    </row>
    <row r="1140" hidden="1">
      <c r="B1140" s="367" t="str">
        <f>SundayBin!C356</f>
        <v/>
      </c>
    </row>
    <row r="1141" hidden="1">
      <c r="B1141" s="367" t="str">
        <f>SundayBin!C357</f>
        <v/>
      </c>
    </row>
    <row r="1142" hidden="1">
      <c r="B1142" s="367" t="str">
        <f>SundayBin!C358</f>
        <v/>
      </c>
    </row>
    <row r="1143" hidden="1">
      <c r="B1143" s="367" t="str">
        <f>SundayBin!C359</f>
        <v/>
      </c>
    </row>
    <row r="1144" hidden="1">
      <c r="B1144" s="367" t="str">
        <f>SundayBin!C360</f>
        <v/>
      </c>
    </row>
    <row r="1145" hidden="1">
      <c r="B1145" s="367" t="str">
        <f>SundayBin!C361</f>
        <v/>
      </c>
    </row>
    <row r="1146" hidden="1">
      <c r="B1146" s="367" t="str">
        <f>SundayBin!C362</f>
        <v/>
      </c>
    </row>
    <row r="1147" hidden="1">
      <c r="B1147" s="367" t="str">
        <f>SundayBin!C363</f>
        <v/>
      </c>
    </row>
    <row r="1148" hidden="1">
      <c r="B1148" s="367" t="str">
        <f>SundayBin!C364</f>
        <v/>
      </c>
    </row>
    <row r="1149" hidden="1">
      <c r="B1149" s="367" t="str">
        <f>SundayBin!C365</f>
        <v/>
      </c>
    </row>
    <row r="1150" hidden="1">
      <c r="B1150" s="367" t="str">
        <f>SundayBin!C366</f>
        <v/>
      </c>
    </row>
    <row r="1151" hidden="1">
      <c r="B1151" s="367" t="str">
        <f>SundayBin!C367</f>
        <v/>
      </c>
    </row>
    <row r="1152" hidden="1">
      <c r="B1152" s="367" t="str">
        <f>SundayBin!C368</f>
        <v/>
      </c>
    </row>
    <row r="1153" hidden="1">
      <c r="B1153" s="367" t="str">
        <f>SundayBin!C369</f>
        <v/>
      </c>
    </row>
    <row r="1154" hidden="1">
      <c r="B1154" s="367" t="str">
        <f>SundayBin!C370</f>
        <v/>
      </c>
    </row>
    <row r="1155" hidden="1">
      <c r="B1155" s="367" t="str">
        <f>SundayBin!C371</f>
        <v/>
      </c>
    </row>
    <row r="1156" hidden="1">
      <c r="B1156" s="367" t="str">
        <f>SundayBin!C372</f>
        <v/>
      </c>
    </row>
    <row r="1157" hidden="1">
      <c r="B1157" s="367" t="str">
        <f>SundayBin!C373</f>
        <v/>
      </c>
    </row>
    <row r="1158" hidden="1">
      <c r="B1158" s="367" t="str">
        <f>SundayBin!C374</f>
        <v/>
      </c>
    </row>
    <row r="1159" hidden="1">
      <c r="B1159" s="367" t="str">
        <f>SundayBin!C375</f>
        <v/>
      </c>
    </row>
    <row r="1160" hidden="1">
      <c r="B1160" s="367" t="str">
        <f>SundayBin!C376</f>
        <v/>
      </c>
    </row>
    <row r="1161" hidden="1">
      <c r="B1161" s="367" t="str">
        <f>SundayBin!C377</f>
        <v/>
      </c>
    </row>
    <row r="1162" hidden="1">
      <c r="B1162" s="367" t="str">
        <f>SundayBin!C378</f>
        <v/>
      </c>
    </row>
    <row r="1163" hidden="1">
      <c r="B1163" s="367" t="str">
        <f>SundayBin!C379</f>
        <v/>
      </c>
    </row>
    <row r="1164" hidden="1">
      <c r="B1164" s="367" t="str">
        <f>SundayBin!C380</f>
        <v/>
      </c>
    </row>
    <row r="1165" hidden="1">
      <c r="B1165" s="367" t="str">
        <f>SundayBin!C381</f>
        <v/>
      </c>
    </row>
    <row r="1166" hidden="1">
      <c r="B1166" s="367" t="str">
        <f>SundayBin!C382</f>
        <v/>
      </c>
    </row>
    <row r="1167" hidden="1">
      <c r="B1167" s="367" t="str">
        <f>SundayBin!C383</f>
        <v/>
      </c>
    </row>
    <row r="1168" hidden="1">
      <c r="B1168" s="367" t="str">
        <f>SundayBin!C384</f>
        <v/>
      </c>
    </row>
    <row r="1169" hidden="1">
      <c r="B1169" s="367" t="str">
        <f>SundayBin!C385</f>
        <v/>
      </c>
    </row>
    <row r="1170" hidden="1">
      <c r="B1170" s="367" t="str">
        <f>SundayBin!C386</f>
        <v/>
      </c>
    </row>
    <row r="1171" hidden="1">
      <c r="B1171" s="367" t="str">
        <f>SundayBin!C387</f>
        <v/>
      </c>
    </row>
    <row r="1172" hidden="1">
      <c r="B1172" s="367" t="str">
        <f>SundayBin!C388</f>
        <v/>
      </c>
    </row>
    <row r="1173" hidden="1">
      <c r="B1173" s="367" t="str">
        <f>SundayBin!C389</f>
        <v/>
      </c>
    </row>
    <row r="1174" hidden="1">
      <c r="B1174" s="367" t="str">
        <f>SundayBin!C390</f>
        <v/>
      </c>
    </row>
    <row r="1175" hidden="1">
      <c r="B1175" s="367" t="str">
        <f>SundayBin!C391</f>
        <v/>
      </c>
    </row>
    <row r="1176" hidden="1">
      <c r="B1176" s="367" t="str">
        <f>SundayBin!C392</f>
        <v/>
      </c>
    </row>
    <row r="1177" hidden="1">
      <c r="B1177" s="367" t="str">
        <f>SundayBin!C393</f>
        <v/>
      </c>
    </row>
    <row r="1178" hidden="1">
      <c r="B1178" s="367" t="str">
        <f>SundayBin!C394</f>
        <v/>
      </c>
    </row>
    <row r="1179" hidden="1">
      <c r="B1179" s="367" t="str">
        <f>SundayBin!C395</f>
        <v/>
      </c>
    </row>
    <row r="1180" hidden="1">
      <c r="B1180" s="367" t="str">
        <f>SundayBin!C396</f>
        <v/>
      </c>
    </row>
    <row r="1181" hidden="1">
      <c r="B1181" s="367" t="str">
        <f>SundayBin!C397</f>
        <v/>
      </c>
    </row>
    <row r="1182" hidden="1">
      <c r="B1182" s="367" t="str">
        <f>SundayBin!C398</f>
        <v/>
      </c>
    </row>
    <row r="1183" hidden="1">
      <c r="B1183" s="367" t="str">
        <f>SundayBin!C399</f>
        <v/>
      </c>
    </row>
    <row r="1184" hidden="1">
      <c r="B1184" s="367" t="str">
        <f>SundayBin!C400</f>
        <v/>
      </c>
    </row>
    <row r="1185" hidden="1">
      <c r="B1185" s="367" t="str">
        <f>SundayBin!C401</f>
        <v/>
      </c>
    </row>
    <row r="1186" hidden="1">
      <c r="B1186" s="367" t="str">
        <f>SundayBin!C402</f>
        <v/>
      </c>
    </row>
    <row r="1187" hidden="1">
      <c r="B1187" s="367" t="str">
        <f>SundayBin!C403</f>
        <v/>
      </c>
    </row>
    <row r="1188" hidden="1">
      <c r="B1188" s="367" t="str">
        <f>SundayBin!C404</f>
        <v/>
      </c>
    </row>
    <row r="1189" hidden="1">
      <c r="B1189" s="367" t="str">
        <f>SundayBin!C405</f>
        <v/>
      </c>
    </row>
    <row r="1190" hidden="1">
      <c r="B1190" s="367" t="str">
        <f>SundayBin!C406</f>
        <v/>
      </c>
    </row>
    <row r="1191" hidden="1">
      <c r="B1191" s="367" t="str">
        <f>SundayBin!C407</f>
        <v/>
      </c>
    </row>
    <row r="1192" hidden="1">
      <c r="B1192" s="367" t="str">
        <f>SundayBin!C408</f>
        <v/>
      </c>
    </row>
    <row r="1193" hidden="1">
      <c r="B1193" s="367" t="str">
        <f>SundayBin!C409</f>
        <v/>
      </c>
    </row>
    <row r="1194" hidden="1">
      <c r="B1194" s="367" t="str">
        <f>SundayBin!C410</f>
        <v/>
      </c>
    </row>
    <row r="1195" hidden="1">
      <c r="B1195" s="367" t="str">
        <f>SundayBin!C411</f>
        <v/>
      </c>
    </row>
    <row r="1196" hidden="1">
      <c r="B1196" s="367" t="str">
        <f>SundayBin!C412</f>
        <v/>
      </c>
    </row>
    <row r="1197" hidden="1">
      <c r="B1197" s="367" t="str">
        <f>SundayBin!C413</f>
        <v/>
      </c>
    </row>
    <row r="1198" hidden="1">
      <c r="B1198" s="367" t="str">
        <f>SundayBin!C414</f>
        <v/>
      </c>
    </row>
    <row r="1199" hidden="1">
      <c r="B1199" s="367" t="str">
        <f>SundayBin!C415</f>
        <v/>
      </c>
    </row>
    <row r="1200" hidden="1">
      <c r="B1200" s="367" t="str">
        <f>SundayBin!C416</f>
        <v/>
      </c>
    </row>
    <row r="1201" hidden="1">
      <c r="B1201" s="367" t="str">
        <f>SundayBin!C417</f>
        <v/>
      </c>
    </row>
    <row r="1202" hidden="1">
      <c r="B1202" s="367" t="str">
        <f>SundayBin!C418</f>
        <v/>
      </c>
    </row>
    <row r="1203" hidden="1">
      <c r="B1203" s="367" t="str">
        <f>SundayBin!C419</f>
        <v/>
      </c>
    </row>
    <row r="1204" hidden="1">
      <c r="B1204" s="367" t="str">
        <f>SundayBin!C420</f>
        <v/>
      </c>
    </row>
    <row r="1205" hidden="1">
      <c r="B1205" s="367" t="str">
        <f>SundayBin!C421</f>
        <v/>
      </c>
    </row>
    <row r="1206" hidden="1">
      <c r="B1206" s="367" t="str">
        <f>SundayBin!C422</f>
        <v/>
      </c>
    </row>
    <row r="1207" hidden="1">
      <c r="B1207" s="367" t="str">
        <f>SundayBin!C423</f>
        <v/>
      </c>
    </row>
    <row r="1208" hidden="1">
      <c r="B1208" s="367" t="str">
        <f>SundayBin!C424</f>
        <v/>
      </c>
    </row>
    <row r="1209" hidden="1">
      <c r="B1209" s="367" t="str">
        <f>SundayBin!C425</f>
        <v/>
      </c>
    </row>
    <row r="1210" hidden="1">
      <c r="B1210" s="367" t="str">
        <f>SundayBin!C426</f>
        <v/>
      </c>
    </row>
    <row r="1211" hidden="1">
      <c r="B1211" s="367" t="str">
        <f>SundayBin!C427</f>
        <v/>
      </c>
    </row>
    <row r="1212" hidden="1">
      <c r="B1212" s="367" t="str">
        <f>SundayBin!C428</f>
        <v/>
      </c>
    </row>
    <row r="1213" hidden="1">
      <c r="B1213" s="367" t="str">
        <f>SundayBin!C429</f>
        <v/>
      </c>
    </row>
    <row r="1214" hidden="1">
      <c r="B1214" s="367" t="str">
        <f>SundayBin!C430</f>
        <v/>
      </c>
    </row>
    <row r="1215" hidden="1">
      <c r="B1215" s="367" t="str">
        <f>SundayBin!C431</f>
        <v/>
      </c>
    </row>
    <row r="1216" hidden="1">
      <c r="B1216" s="367" t="str">
        <f>SundayBin!C432</f>
        <v/>
      </c>
    </row>
    <row r="1217" hidden="1">
      <c r="B1217" s="367" t="str">
        <f>SundayBin!C433</f>
        <v/>
      </c>
    </row>
    <row r="1218" hidden="1">
      <c r="B1218" s="367" t="str">
        <f>SundayBin!C434</f>
        <v/>
      </c>
    </row>
    <row r="1219" hidden="1">
      <c r="B1219" s="367" t="str">
        <f>SundayBin!C435</f>
        <v/>
      </c>
    </row>
    <row r="1220" hidden="1">
      <c r="B1220" s="367" t="str">
        <f>SundayBin!C436</f>
        <v/>
      </c>
    </row>
    <row r="1221" hidden="1">
      <c r="B1221" s="367" t="str">
        <f>SundayBin!C437</f>
        <v/>
      </c>
    </row>
    <row r="1222" hidden="1">
      <c r="B1222" s="367" t="str">
        <f>SundayBin!C438</f>
        <v/>
      </c>
    </row>
    <row r="1223" hidden="1">
      <c r="B1223" s="367" t="str">
        <f>SundayBin!C439</f>
        <v/>
      </c>
    </row>
    <row r="1224" hidden="1">
      <c r="B1224" s="367" t="str">
        <f>SundayBin!C440</f>
        <v/>
      </c>
    </row>
    <row r="1225" hidden="1">
      <c r="B1225" s="367" t="str">
        <f>SundayBin!C441</f>
        <v/>
      </c>
    </row>
    <row r="1226" hidden="1">
      <c r="B1226" s="367" t="str">
        <f>SundayBin!C442</f>
        <v/>
      </c>
    </row>
    <row r="1227" hidden="1">
      <c r="B1227" s="367" t="str">
        <f>SundayBin!C443</f>
        <v/>
      </c>
    </row>
    <row r="1228" hidden="1">
      <c r="B1228" s="367" t="str">
        <f>SundayBin!C444</f>
        <v/>
      </c>
    </row>
    <row r="1229" hidden="1">
      <c r="B1229" s="367" t="str">
        <f>SundayBin!C445</f>
        <v/>
      </c>
    </row>
    <row r="1230" hidden="1">
      <c r="B1230" s="367" t="str">
        <f>SundayBin!C446</f>
        <v/>
      </c>
    </row>
    <row r="1231" hidden="1">
      <c r="B1231" s="367" t="str">
        <f>SundayBin!C447</f>
        <v/>
      </c>
    </row>
    <row r="1232" hidden="1">
      <c r="B1232" s="367" t="str">
        <f>SundayBin!C448</f>
        <v/>
      </c>
    </row>
    <row r="1233" hidden="1">
      <c r="B1233" s="367" t="str">
        <f>SundayBin!C449</f>
        <v/>
      </c>
    </row>
    <row r="1234" hidden="1">
      <c r="B1234" s="367" t="str">
        <f>SundayBin!C450</f>
        <v/>
      </c>
    </row>
    <row r="1235" hidden="1">
      <c r="B1235" s="367" t="str">
        <f>SundayBin!C451</f>
        <v/>
      </c>
    </row>
    <row r="1236" hidden="1">
      <c r="B1236" s="367" t="str">
        <f>SundayBin!C452</f>
        <v/>
      </c>
    </row>
    <row r="1237" hidden="1">
      <c r="B1237" s="367" t="str">
        <f>SundayBin!C453</f>
        <v/>
      </c>
    </row>
    <row r="1238" hidden="1">
      <c r="B1238" s="367" t="str">
        <f>SundayBin!C454</f>
        <v/>
      </c>
    </row>
    <row r="1239" hidden="1">
      <c r="B1239" s="367" t="str">
        <f>SundayBin!C455</f>
        <v/>
      </c>
    </row>
    <row r="1240" hidden="1">
      <c r="B1240" s="367" t="str">
        <f>SundayBin!C456</f>
        <v/>
      </c>
    </row>
    <row r="1241" hidden="1">
      <c r="B1241" s="367" t="str">
        <f>SundayBin!C457</f>
        <v/>
      </c>
    </row>
    <row r="1242" hidden="1">
      <c r="B1242" s="367" t="str">
        <f>SundayBin!C458</f>
        <v/>
      </c>
    </row>
    <row r="1243" hidden="1">
      <c r="B1243" s="367" t="str">
        <f>SundayBin!C459</f>
        <v/>
      </c>
    </row>
    <row r="1244" hidden="1">
      <c r="B1244" s="367" t="str">
        <f>SundayBin!C460</f>
        <v/>
      </c>
    </row>
    <row r="1245" hidden="1">
      <c r="B1245" s="367" t="str">
        <f>SundayBin!C461</f>
        <v/>
      </c>
    </row>
    <row r="1246" hidden="1">
      <c r="B1246" s="367" t="str">
        <f>SundayBin!C462</f>
        <v/>
      </c>
    </row>
    <row r="1247" hidden="1">
      <c r="B1247" s="367" t="str">
        <f>SundayBin!C463</f>
        <v/>
      </c>
    </row>
    <row r="1248" hidden="1">
      <c r="B1248" s="367" t="str">
        <f>SundayBin!C464</f>
        <v/>
      </c>
    </row>
    <row r="1249" hidden="1">
      <c r="B1249" s="367" t="str">
        <f>SundayBin!C465</f>
        <v/>
      </c>
    </row>
    <row r="1250" hidden="1">
      <c r="B1250" s="367" t="str">
        <f>SundayBin!C466</f>
        <v/>
      </c>
    </row>
    <row r="1251" hidden="1">
      <c r="B1251" s="367" t="str">
        <f>SundayBin!C467</f>
        <v/>
      </c>
    </row>
    <row r="1252" hidden="1">
      <c r="B1252" s="367" t="str">
        <f>SundayBin!C468</f>
        <v/>
      </c>
    </row>
    <row r="1253" hidden="1">
      <c r="B1253" s="367" t="str">
        <f>SundayBin!C469</f>
        <v/>
      </c>
    </row>
    <row r="1254" hidden="1">
      <c r="B1254" s="367" t="str">
        <f>SundayBin!C470</f>
        <v/>
      </c>
    </row>
    <row r="1255" hidden="1">
      <c r="B1255" s="367" t="str">
        <f>SundayBin!C471</f>
        <v/>
      </c>
    </row>
    <row r="1256" hidden="1">
      <c r="B1256" s="367" t="str">
        <f>SundayBin!C472</f>
        <v/>
      </c>
    </row>
    <row r="1257" hidden="1">
      <c r="B1257" s="367" t="str">
        <f>SundayBin!C473</f>
        <v/>
      </c>
    </row>
    <row r="1258" hidden="1">
      <c r="B1258" s="367" t="str">
        <f>SundayBin!C474</f>
        <v/>
      </c>
    </row>
    <row r="1259" hidden="1">
      <c r="B1259" s="367" t="str">
        <f>SundayBin!C475</f>
        <v/>
      </c>
    </row>
    <row r="1260" hidden="1">
      <c r="B1260" s="367" t="str">
        <f>SundayBin!C476</f>
        <v/>
      </c>
    </row>
    <row r="1261" hidden="1">
      <c r="B1261" s="367" t="str">
        <f>SundayBin!C477</f>
        <v/>
      </c>
    </row>
    <row r="1262" hidden="1">
      <c r="B1262" s="367" t="str">
        <f>SundayBin!C478</f>
        <v/>
      </c>
    </row>
    <row r="1263" hidden="1">
      <c r="B1263" s="367" t="str">
        <f>SundayBin!C479</f>
        <v/>
      </c>
    </row>
    <row r="1264" hidden="1">
      <c r="B1264" s="367" t="str">
        <f>SundayBin!C480</f>
        <v/>
      </c>
    </row>
    <row r="1265" hidden="1">
      <c r="B1265" s="367" t="str">
        <f>SundayBin!C481</f>
        <v/>
      </c>
    </row>
    <row r="1266" hidden="1">
      <c r="B1266" s="367" t="str">
        <f>SundayBin!C482</f>
        <v/>
      </c>
    </row>
    <row r="1267" hidden="1">
      <c r="B1267" s="367" t="str">
        <f>SundayBin!C483</f>
        <v/>
      </c>
    </row>
    <row r="1268" hidden="1">
      <c r="B1268" s="367" t="str">
        <f>SundayBin!C484</f>
        <v/>
      </c>
    </row>
    <row r="1269" hidden="1">
      <c r="B1269" s="367" t="str">
        <f>SundayBin!C485</f>
        <v/>
      </c>
    </row>
    <row r="1270" hidden="1">
      <c r="B1270" s="367" t="str">
        <f>SundayBin!C486</f>
        <v/>
      </c>
    </row>
    <row r="1271" hidden="1">
      <c r="B1271" s="367" t="str">
        <f>SundayBin!C487</f>
        <v/>
      </c>
    </row>
    <row r="1272" hidden="1">
      <c r="B1272" s="367" t="str">
        <f>SundayBin!C488</f>
        <v/>
      </c>
    </row>
    <row r="1273" hidden="1">
      <c r="B1273" s="367" t="str">
        <f>SundayBin!C489</f>
        <v/>
      </c>
    </row>
    <row r="1274" hidden="1">
      <c r="B1274" s="367" t="str">
        <f>SundayBin!C490</f>
        <v/>
      </c>
    </row>
    <row r="1275" hidden="1">
      <c r="B1275" s="367" t="str">
        <f>SundayBin!C491</f>
        <v/>
      </c>
    </row>
    <row r="1276" hidden="1">
      <c r="B1276" s="367" t="str">
        <f>SundayBin!C492</f>
        <v/>
      </c>
    </row>
    <row r="1277" hidden="1">
      <c r="B1277" s="367" t="str">
        <f>SundayBin!C493</f>
        <v/>
      </c>
    </row>
    <row r="1278" hidden="1">
      <c r="B1278" s="367" t="str">
        <f>SundayBin!C494</f>
        <v/>
      </c>
    </row>
    <row r="1279" hidden="1">
      <c r="B1279" s="367" t="str">
        <f>SundayBin!C495</f>
        <v/>
      </c>
    </row>
    <row r="1280" hidden="1">
      <c r="B1280" s="367" t="str">
        <f>SundayBin!C496</f>
        <v/>
      </c>
    </row>
    <row r="1281" hidden="1">
      <c r="B1281" s="367" t="str">
        <f>SundayBin!C497</f>
        <v/>
      </c>
    </row>
    <row r="1282" hidden="1">
      <c r="B1282" s="367" t="str">
        <f>SundayBin!C498</f>
        <v/>
      </c>
    </row>
    <row r="1283" hidden="1">
      <c r="B1283" s="367" t="str">
        <f>SundayBin!C499</f>
        <v/>
      </c>
    </row>
    <row r="1284" hidden="1">
      <c r="B1284" s="367" t="str">
        <f>SundayBin!C500</f>
        <v/>
      </c>
    </row>
    <row r="1285" hidden="1">
      <c r="B1285" s="367" t="str">
        <f>SundayBin!C501</f>
        <v/>
      </c>
    </row>
    <row r="1286" hidden="1">
      <c r="B1286" s="367" t="str">
        <f>SundayBin!C502</f>
        <v/>
      </c>
    </row>
    <row r="1287" hidden="1">
      <c r="B1287" s="367" t="str">
        <f>SundayBin!C503</f>
        <v/>
      </c>
    </row>
    <row r="1288" hidden="1">
      <c r="B1288" s="367" t="str">
        <f>SundayBin!C504</f>
        <v/>
      </c>
    </row>
    <row r="1289" hidden="1">
      <c r="B1289" s="367" t="str">
        <f>SundayBin!C505</f>
        <v/>
      </c>
    </row>
    <row r="1290" hidden="1">
      <c r="B1290" s="367" t="str">
        <f>SundayBin!C506</f>
        <v/>
      </c>
    </row>
    <row r="1291" hidden="1">
      <c r="B1291" s="367" t="str">
        <f>SundayBin!C507</f>
        <v/>
      </c>
    </row>
    <row r="1292" hidden="1">
      <c r="B1292" s="367" t="str">
        <f>SundayBin!C508</f>
        <v/>
      </c>
    </row>
    <row r="1293" hidden="1">
      <c r="B1293" s="367" t="str">
        <f>SundayBin!C509</f>
        <v/>
      </c>
    </row>
    <row r="1294" hidden="1">
      <c r="B1294" s="367" t="str">
        <f>SundayBin!C510</f>
        <v/>
      </c>
    </row>
    <row r="1295" hidden="1">
      <c r="B1295" s="367" t="str">
        <f>SundayBin!C511</f>
        <v/>
      </c>
    </row>
    <row r="1296" hidden="1">
      <c r="B1296" s="367" t="str">
        <f>SundayBin!C512</f>
        <v/>
      </c>
    </row>
    <row r="1297" hidden="1">
      <c r="B1297" s="367" t="str">
        <f>SundayBin!C513</f>
        <v/>
      </c>
    </row>
    <row r="1298" hidden="1">
      <c r="B1298" s="367" t="str">
        <f>SundayBin!C514</f>
        <v/>
      </c>
    </row>
    <row r="1299" hidden="1">
      <c r="B1299" s="367" t="str">
        <f>SundayBin!C515</f>
        <v/>
      </c>
    </row>
    <row r="1300" hidden="1">
      <c r="B1300" s="367" t="str">
        <f>SundayBin!C516</f>
        <v/>
      </c>
    </row>
    <row r="1301" hidden="1">
      <c r="B1301" s="367" t="str">
        <f>SundayBin!C517</f>
        <v/>
      </c>
    </row>
    <row r="1302" hidden="1">
      <c r="B1302" s="367" t="str">
        <f>SundayBin!C518</f>
        <v/>
      </c>
    </row>
    <row r="1303" hidden="1">
      <c r="B1303" s="367" t="str">
        <f>SundayBin!C519</f>
        <v/>
      </c>
    </row>
    <row r="1304" hidden="1">
      <c r="B1304" s="367" t="str">
        <f>SundayBin!C520</f>
        <v/>
      </c>
    </row>
    <row r="1305" hidden="1">
      <c r="B1305" s="367" t="str">
        <f>SundayBin!C521</f>
        <v/>
      </c>
    </row>
    <row r="1306" hidden="1">
      <c r="B1306" s="367" t="str">
        <f>SundayBin!C522</f>
        <v/>
      </c>
    </row>
    <row r="1307" hidden="1">
      <c r="B1307" s="367" t="str">
        <f>SundayBin!C523</f>
        <v/>
      </c>
    </row>
    <row r="1308" hidden="1">
      <c r="B1308" s="367" t="str">
        <f>SundayBin!C524</f>
        <v/>
      </c>
    </row>
    <row r="1309" hidden="1">
      <c r="B1309" s="367" t="str">
        <f>SundayBin!C525</f>
        <v/>
      </c>
    </row>
    <row r="1310" hidden="1">
      <c r="B1310" s="367" t="str">
        <f>SundayBin!C526</f>
        <v/>
      </c>
    </row>
    <row r="1311" hidden="1">
      <c r="B1311" s="367" t="str">
        <f>SundayBin!C527</f>
        <v/>
      </c>
    </row>
    <row r="1312" hidden="1">
      <c r="B1312" s="367" t="str">
        <f>SundayBin!C528</f>
        <v/>
      </c>
    </row>
    <row r="1313" hidden="1">
      <c r="B1313" s="367" t="str">
        <f>SundayBin!C529</f>
        <v/>
      </c>
    </row>
    <row r="1314" hidden="1">
      <c r="B1314" s="367" t="str">
        <f>SundayBin!C530</f>
        <v/>
      </c>
    </row>
    <row r="1315" hidden="1">
      <c r="B1315" s="367" t="str">
        <f>SundayBin!C531</f>
        <v/>
      </c>
    </row>
    <row r="1316" hidden="1">
      <c r="B1316" s="367" t="str">
        <f>SundayBin!C532</f>
        <v/>
      </c>
    </row>
    <row r="1317" hidden="1">
      <c r="B1317" s="367" t="str">
        <f>SundayBin!C533</f>
        <v/>
      </c>
    </row>
    <row r="1318" hidden="1">
      <c r="B1318" s="367" t="str">
        <f>SundayBin!C534</f>
        <v/>
      </c>
    </row>
    <row r="1319" hidden="1">
      <c r="B1319" s="367" t="str">
        <f>SundayBin!C535</f>
        <v/>
      </c>
    </row>
    <row r="1320" hidden="1">
      <c r="B1320" s="367" t="str">
        <f>SundayBin!C536</f>
        <v/>
      </c>
    </row>
    <row r="1321" hidden="1">
      <c r="B1321" s="367" t="str">
        <f>SundayBin!C537</f>
        <v/>
      </c>
    </row>
    <row r="1322" hidden="1">
      <c r="B1322" s="367" t="str">
        <f>SundayBin!C538</f>
        <v/>
      </c>
    </row>
    <row r="1323" hidden="1">
      <c r="B1323" s="367" t="str">
        <f>SundayBin!C539</f>
        <v/>
      </c>
    </row>
    <row r="1324" hidden="1">
      <c r="B1324" s="367" t="str">
        <f>SundayBin!C540</f>
        <v/>
      </c>
    </row>
    <row r="1325" hidden="1">
      <c r="B1325" s="367" t="str">
        <f>SundayBin!C541</f>
        <v/>
      </c>
    </row>
    <row r="1326" hidden="1">
      <c r="B1326" s="367" t="str">
        <f>SundayBin!C542</f>
        <v/>
      </c>
    </row>
    <row r="1327" hidden="1">
      <c r="B1327" s="367" t="str">
        <f>SundayBin!C543</f>
        <v/>
      </c>
    </row>
    <row r="1328" hidden="1">
      <c r="B1328" s="367" t="str">
        <f>SundayBin!C544</f>
        <v/>
      </c>
    </row>
    <row r="1329" hidden="1">
      <c r="B1329" s="367" t="str">
        <f>SundayBin!C545</f>
        <v/>
      </c>
    </row>
    <row r="1330" hidden="1">
      <c r="B1330" s="367" t="str">
        <f>SundayBin!C546</f>
        <v/>
      </c>
    </row>
    <row r="1331" hidden="1">
      <c r="B1331" s="367" t="str">
        <f>SundayBin!C547</f>
        <v/>
      </c>
    </row>
    <row r="1332" hidden="1">
      <c r="B1332" s="367" t="str">
        <f>SundayBin!C548</f>
        <v/>
      </c>
    </row>
    <row r="1333" hidden="1">
      <c r="B1333" s="367" t="str">
        <f>SundayBin!C549</f>
        <v/>
      </c>
    </row>
    <row r="1334" hidden="1">
      <c r="B1334" s="367" t="str">
        <f>SundayBin!C550</f>
        <v/>
      </c>
    </row>
    <row r="1335" hidden="1">
      <c r="B1335" s="367" t="str">
        <f>SundayBin!C551</f>
        <v/>
      </c>
    </row>
    <row r="1336" hidden="1">
      <c r="B1336" s="367" t="str">
        <f>SundayBin!C552</f>
        <v/>
      </c>
    </row>
    <row r="1337" hidden="1">
      <c r="B1337" s="367" t="str">
        <f>SundayBin!C553</f>
        <v/>
      </c>
    </row>
    <row r="1338" hidden="1">
      <c r="B1338" s="367" t="str">
        <f>SundayBin!C554</f>
        <v/>
      </c>
    </row>
    <row r="1339" hidden="1">
      <c r="B1339" s="367" t="str">
        <f>SundayBin!C555</f>
        <v/>
      </c>
    </row>
    <row r="1340" hidden="1">
      <c r="B1340" s="367" t="str">
        <f>SundayBin!C556</f>
        <v/>
      </c>
    </row>
    <row r="1341" hidden="1">
      <c r="B1341" s="367" t="str">
        <f>SundayBin!C557</f>
        <v/>
      </c>
    </row>
    <row r="1342" hidden="1">
      <c r="B1342" s="367" t="str">
        <f>SundayBin!C558</f>
        <v/>
      </c>
    </row>
    <row r="1343" hidden="1">
      <c r="B1343" s="367" t="str">
        <f>SundayBin!C559</f>
        <v/>
      </c>
    </row>
    <row r="1344" hidden="1">
      <c r="B1344" s="367" t="str">
        <f>SundayBin!C560</f>
        <v/>
      </c>
    </row>
    <row r="1345" hidden="1">
      <c r="B1345" s="367" t="str">
        <f>SundayBin!C561</f>
        <v/>
      </c>
    </row>
    <row r="1346" hidden="1">
      <c r="B1346" s="367" t="str">
        <f>SundayBin!C562</f>
        <v/>
      </c>
    </row>
    <row r="1347" hidden="1">
      <c r="B1347" s="367" t="str">
        <f>SundayBin!C563</f>
        <v/>
      </c>
    </row>
    <row r="1348" hidden="1">
      <c r="B1348" s="367" t="str">
        <f>SundayBin!C564</f>
        <v/>
      </c>
    </row>
    <row r="1349" hidden="1">
      <c r="B1349" s="367" t="str">
        <f>SundayBin!C565</f>
        <v/>
      </c>
    </row>
    <row r="1350" hidden="1">
      <c r="B1350" s="367" t="str">
        <f>SundayBin!C566</f>
        <v/>
      </c>
    </row>
    <row r="1351" hidden="1">
      <c r="B1351" s="367" t="str">
        <f>SundayBin!C567</f>
        <v/>
      </c>
    </row>
    <row r="1352" hidden="1">
      <c r="B1352" s="367" t="str">
        <f>SundayBin!C568</f>
        <v/>
      </c>
    </row>
    <row r="1353" hidden="1">
      <c r="B1353" s="367" t="str">
        <f>SundayBin!C569</f>
        <v/>
      </c>
    </row>
    <row r="1354" hidden="1">
      <c r="B1354" s="367" t="str">
        <f>SundayBin!C570</f>
        <v/>
      </c>
    </row>
    <row r="1355" hidden="1">
      <c r="B1355" s="367" t="str">
        <f>SundayBin!C571</f>
        <v/>
      </c>
    </row>
    <row r="1356" hidden="1">
      <c r="B1356" s="367" t="str">
        <f>SundayBin!C572</f>
        <v/>
      </c>
    </row>
    <row r="1357" hidden="1">
      <c r="B1357" s="367" t="str">
        <f>SundayBin!C573</f>
        <v/>
      </c>
    </row>
    <row r="1358" hidden="1">
      <c r="B1358" s="367" t="str">
        <f>SundayBin!C574</f>
        <v/>
      </c>
    </row>
    <row r="1359" hidden="1">
      <c r="B1359" s="367" t="str">
        <f>SundayBin!C575</f>
        <v/>
      </c>
    </row>
    <row r="1360" hidden="1">
      <c r="B1360" s="367" t="str">
        <f>SundayBin!C576</f>
        <v/>
      </c>
    </row>
    <row r="1361" hidden="1">
      <c r="B1361" s="367" t="str">
        <f>SundayBin!C577</f>
        <v/>
      </c>
    </row>
    <row r="1362" hidden="1">
      <c r="B1362" s="367" t="str">
        <f>SundayBin!C578</f>
        <v/>
      </c>
    </row>
    <row r="1363" hidden="1">
      <c r="B1363" s="367" t="str">
        <f>SundayBin!C579</f>
        <v/>
      </c>
    </row>
    <row r="1364" hidden="1">
      <c r="B1364" s="367" t="str">
        <f>SundayBin!C580</f>
        <v/>
      </c>
    </row>
    <row r="1365" hidden="1">
      <c r="B1365" s="367" t="str">
        <f>SundayBin!C581</f>
        <v/>
      </c>
    </row>
    <row r="1366" hidden="1">
      <c r="B1366" s="367" t="str">
        <f>SundayBin!C582</f>
        <v/>
      </c>
    </row>
    <row r="1367" hidden="1">
      <c r="B1367" s="367" t="str">
        <f>SundayBin!C583</f>
        <v/>
      </c>
    </row>
    <row r="1368" hidden="1">
      <c r="B1368" s="367" t="str">
        <f>SundayBin!C584</f>
        <v/>
      </c>
    </row>
    <row r="1369" hidden="1">
      <c r="B1369" s="367" t="str">
        <f>SundayBin!C585</f>
        <v/>
      </c>
    </row>
    <row r="1370" hidden="1">
      <c r="B1370" s="367" t="str">
        <f>SundayBin!C586</f>
        <v/>
      </c>
    </row>
    <row r="1371" hidden="1">
      <c r="B1371" s="367" t="str">
        <f>SundayBin!C587</f>
        <v/>
      </c>
    </row>
    <row r="1372" hidden="1">
      <c r="B1372" s="367" t="str">
        <f>SundayBin!C588</f>
        <v/>
      </c>
    </row>
    <row r="1373" hidden="1">
      <c r="B1373" s="367" t="str">
        <f>SundayBin!C589</f>
        <v/>
      </c>
    </row>
    <row r="1374" hidden="1">
      <c r="B1374" s="367" t="str">
        <f>SundayBin!C590</f>
        <v/>
      </c>
    </row>
    <row r="1375" hidden="1">
      <c r="B1375" s="367" t="str">
        <f>SundayBin!C591</f>
        <v/>
      </c>
    </row>
    <row r="1376" hidden="1">
      <c r="B1376" s="367" t="str">
        <f>SundayBin!C592</f>
        <v/>
      </c>
    </row>
    <row r="1377" hidden="1">
      <c r="B1377" s="367" t="str">
        <f>SundayBin!C593</f>
        <v/>
      </c>
    </row>
    <row r="1378" hidden="1">
      <c r="B1378" s="367" t="str">
        <f>SundayBin!C594</f>
        <v/>
      </c>
    </row>
    <row r="1379" hidden="1">
      <c r="B1379" s="367" t="str">
        <f>SundayBin!C595</f>
        <v/>
      </c>
    </row>
    <row r="1380" hidden="1">
      <c r="B1380" s="367" t="str">
        <f>SundayBin!C596</f>
        <v/>
      </c>
    </row>
    <row r="1381" hidden="1">
      <c r="B1381" s="367" t="str">
        <f>SundayBin!C597</f>
        <v/>
      </c>
    </row>
    <row r="1382" hidden="1">
      <c r="B1382" s="367" t="str">
        <f>SundayBin!C598</f>
        <v/>
      </c>
    </row>
    <row r="1383" hidden="1">
      <c r="B1383" s="367" t="str">
        <f>SundayBin!C599</f>
        <v/>
      </c>
    </row>
    <row r="1384" hidden="1">
      <c r="B1384" s="367" t="str">
        <f>SundayBin!C600</f>
        <v/>
      </c>
    </row>
    <row r="1385" hidden="1">
      <c r="B1385" s="367" t="str">
        <f>SundayBin!C601</f>
        <v/>
      </c>
    </row>
    <row r="1386" hidden="1">
      <c r="B1386" s="367" t="str">
        <f>SundayBin!C602</f>
        <v/>
      </c>
    </row>
    <row r="1387" hidden="1">
      <c r="B1387" s="367" t="str">
        <f>SundayBin!C603</f>
        <v/>
      </c>
    </row>
    <row r="1388" hidden="1">
      <c r="B1388" s="367" t="str">
        <f>SundayBin!C604</f>
        <v/>
      </c>
    </row>
    <row r="1389" hidden="1">
      <c r="B1389" s="367" t="str">
        <f>SundayBin!C605</f>
        <v/>
      </c>
    </row>
    <row r="1390" hidden="1">
      <c r="B1390" s="367" t="str">
        <f>SundayBin!C606</f>
        <v/>
      </c>
    </row>
    <row r="1391" hidden="1">
      <c r="B1391" s="367" t="str">
        <f>SundayBin!C607</f>
        <v/>
      </c>
    </row>
    <row r="1392" hidden="1">
      <c r="B1392" s="367" t="str">
        <f>SundayBin!C608</f>
        <v/>
      </c>
    </row>
    <row r="1393" hidden="1">
      <c r="B1393" s="367" t="str">
        <f>SundayBin!C609</f>
        <v/>
      </c>
    </row>
    <row r="1394" hidden="1">
      <c r="B1394" s="367" t="str">
        <f>SundayBin!C610</f>
        <v/>
      </c>
    </row>
    <row r="1395" hidden="1">
      <c r="B1395" s="367" t="str">
        <f>SundayBin!C611</f>
        <v/>
      </c>
    </row>
    <row r="1396" hidden="1">
      <c r="B1396" s="367" t="str">
        <f>SundayBin!C612</f>
        <v/>
      </c>
    </row>
    <row r="1397" hidden="1">
      <c r="B1397" s="367" t="str">
        <f>SundayBin!C613</f>
        <v/>
      </c>
    </row>
    <row r="1398" hidden="1">
      <c r="B1398" s="367" t="str">
        <f>SundayBin!C614</f>
        <v/>
      </c>
    </row>
    <row r="1399" hidden="1">
      <c r="B1399" s="367" t="str">
        <f>SundayBin!C615</f>
        <v/>
      </c>
    </row>
    <row r="1400" hidden="1">
      <c r="B1400" s="367" t="str">
        <f>SundayBin!C616</f>
        <v/>
      </c>
    </row>
    <row r="1401" hidden="1">
      <c r="B1401" s="367" t="str">
        <f>SundayBin!C617</f>
        <v/>
      </c>
    </row>
    <row r="1402" hidden="1">
      <c r="B1402" s="367" t="str">
        <f>SundayBin!C618</f>
        <v/>
      </c>
    </row>
    <row r="1403" hidden="1">
      <c r="B1403" s="367" t="str">
        <f>SundayBin!C619</f>
        <v/>
      </c>
    </row>
    <row r="1404" hidden="1">
      <c r="B1404" s="367" t="str">
        <f>SundayBin!C620</f>
        <v/>
      </c>
    </row>
    <row r="1405" hidden="1">
      <c r="B1405" s="367" t="str">
        <f>SundayBin!C621</f>
        <v/>
      </c>
    </row>
    <row r="1406" hidden="1">
      <c r="B1406" s="367" t="str">
        <f>SundayBin!C622</f>
        <v/>
      </c>
    </row>
    <row r="1407" hidden="1">
      <c r="B1407" s="367" t="str">
        <f>SundayBin!C623</f>
        <v/>
      </c>
    </row>
    <row r="1408" hidden="1">
      <c r="B1408" s="367" t="str">
        <f>SundayBin!C624</f>
        <v/>
      </c>
    </row>
    <row r="1409" hidden="1">
      <c r="B1409" s="367" t="str">
        <f>SundayBin!C625</f>
        <v/>
      </c>
    </row>
    <row r="1410" hidden="1">
      <c r="B1410" s="367" t="str">
        <f>SundayBin!C626</f>
        <v/>
      </c>
    </row>
    <row r="1411" hidden="1">
      <c r="B1411" s="367" t="str">
        <f>SundayBin!C627</f>
        <v/>
      </c>
    </row>
    <row r="1412" hidden="1">
      <c r="B1412" s="367" t="str">
        <f>SundayBin!C628</f>
        <v/>
      </c>
    </row>
    <row r="1413" hidden="1">
      <c r="B1413" s="367" t="str">
        <f>SundayBin!C629</f>
        <v/>
      </c>
    </row>
    <row r="1414" hidden="1">
      <c r="B1414" s="367" t="str">
        <f>SundayBin!C630</f>
        <v/>
      </c>
    </row>
    <row r="1415" hidden="1">
      <c r="B1415" s="367" t="str">
        <f>SundayBin!C631</f>
        <v/>
      </c>
    </row>
    <row r="1416" hidden="1">
      <c r="B1416" s="367" t="str">
        <f>SundayBin!C632</f>
        <v/>
      </c>
    </row>
    <row r="1417" hidden="1">
      <c r="B1417" s="367" t="str">
        <f>SundayBin!C633</f>
        <v/>
      </c>
    </row>
    <row r="1418" hidden="1">
      <c r="B1418" s="367" t="str">
        <f>SundayBin!C634</f>
        <v/>
      </c>
    </row>
    <row r="1419" hidden="1">
      <c r="B1419" s="367" t="str">
        <f>SundayBin!C635</f>
        <v/>
      </c>
    </row>
    <row r="1420" hidden="1">
      <c r="B1420" s="367" t="str">
        <f>SundayBin!C636</f>
        <v/>
      </c>
    </row>
    <row r="1421" hidden="1">
      <c r="B1421" s="367" t="str">
        <f>SundayBin!C637</f>
        <v/>
      </c>
    </row>
    <row r="1422" hidden="1">
      <c r="B1422" s="367" t="str">
        <f>SundayBin!C638</f>
        <v/>
      </c>
    </row>
    <row r="1423" hidden="1">
      <c r="B1423" s="367" t="str">
        <f>SundayBin!C639</f>
        <v/>
      </c>
    </row>
    <row r="1424" hidden="1">
      <c r="B1424" s="367" t="str">
        <f>SundayBin!C640</f>
        <v/>
      </c>
    </row>
    <row r="1425" hidden="1">
      <c r="B1425" s="367" t="str">
        <f>SundayBin!C641</f>
        <v/>
      </c>
    </row>
    <row r="1426" hidden="1">
      <c r="B1426" s="367" t="str">
        <f>SundayBin!C642</f>
        <v/>
      </c>
    </row>
    <row r="1427" hidden="1">
      <c r="B1427" s="367" t="str">
        <f>SundayBin!C643</f>
        <v/>
      </c>
    </row>
    <row r="1428" hidden="1">
      <c r="B1428" s="367" t="str">
        <f>SundayBin!C644</f>
        <v/>
      </c>
    </row>
    <row r="1429" hidden="1">
      <c r="B1429" s="367" t="str">
        <f>SundayBin!C645</f>
        <v/>
      </c>
    </row>
    <row r="1430" hidden="1">
      <c r="B1430" s="367" t="str">
        <f>SundayBin!C646</f>
        <v/>
      </c>
    </row>
    <row r="1431" hidden="1">
      <c r="B1431" s="367" t="str">
        <f>SundayBin!C647</f>
        <v/>
      </c>
    </row>
    <row r="1432" hidden="1">
      <c r="B1432" s="367" t="str">
        <f>SundayBin!C648</f>
        <v/>
      </c>
    </row>
    <row r="1433" hidden="1">
      <c r="B1433" s="367" t="str">
        <f>SundayBin!C649</f>
        <v/>
      </c>
    </row>
    <row r="1434" hidden="1">
      <c r="B1434" s="367" t="str">
        <f>SundayBin!C650</f>
        <v/>
      </c>
    </row>
    <row r="1435" hidden="1">
      <c r="B1435" s="367" t="str">
        <f>SundayBin!C651</f>
        <v/>
      </c>
    </row>
    <row r="1436" hidden="1">
      <c r="B1436" s="367" t="str">
        <f>SundayBin!C652</f>
        <v/>
      </c>
    </row>
    <row r="1437" hidden="1">
      <c r="B1437" s="367" t="str">
        <f>SundayBin!C653</f>
        <v/>
      </c>
    </row>
    <row r="1438" hidden="1">
      <c r="B1438" s="367" t="str">
        <f>SundayBin!C654</f>
        <v/>
      </c>
    </row>
    <row r="1439" hidden="1">
      <c r="B1439" s="367" t="str">
        <f>SundayBin!C655</f>
        <v/>
      </c>
    </row>
    <row r="1440" hidden="1">
      <c r="B1440" s="367" t="str">
        <f>SundayBin!C656</f>
        <v/>
      </c>
    </row>
    <row r="1441" hidden="1">
      <c r="B1441" s="367" t="str">
        <f>SundayBin!C657</f>
        <v/>
      </c>
    </row>
    <row r="1442" hidden="1">
      <c r="B1442" s="367" t="str">
        <f>SundayBin!C658</f>
        <v/>
      </c>
    </row>
    <row r="1443" hidden="1">
      <c r="B1443" s="367" t="str">
        <f>SundayBin!C659</f>
        <v/>
      </c>
    </row>
    <row r="1444" hidden="1">
      <c r="B1444" s="367" t="str">
        <f>SundayBin!C660</f>
        <v/>
      </c>
    </row>
    <row r="1445" hidden="1">
      <c r="B1445" s="367" t="str">
        <f>SundayBin!C661</f>
        <v/>
      </c>
    </row>
    <row r="1446" hidden="1">
      <c r="B1446" s="367" t="str">
        <f>SundayBin!C662</f>
        <v/>
      </c>
    </row>
    <row r="1447" hidden="1">
      <c r="B1447" s="367" t="str">
        <f>SundayBin!C663</f>
        <v/>
      </c>
    </row>
    <row r="1448" hidden="1">
      <c r="B1448" s="367" t="str">
        <f>SundayBin!C664</f>
        <v/>
      </c>
    </row>
    <row r="1449" hidden="1">
      <c r="B1449" s="367" t="str">
        <f>SundayBin!C665</f>
        <v/>
      </c>
    </row>
    <row r="1450" hidden="1">
      <c r="B1450" s="367" t="str">
        <f>SundayBin!C666</f>
        <v/>
      </c>
    </row>
    <row r="1451" hidden="1">
      <c r="B1451" s="367" t="str">
        <f>SundayBin!C667</f>
        <v/>
      </c>
    </row>
    <row r="1452" hidden="1">
      <c r="B1452" s="367" t="str">
        <f>SundayBin!C668</f>
        <v/>
      </c>
    </row>
    <row r="1453" hidden="1">
      <c r="B1453" s="367" t="str">
        <f>SundayBin!C669</f>
        <v/>
      </c>
    </row>
    <row r="1454" ht="16.5" hidden="1" customHeight="1">
      <c r="B1454" s="367" t="str">
        <f>SundayBin!C670</f>
        <v/>
      </c>
    </row>
    <row r="1455">
      <c r="B1455" s="367" t="str">
        <f>SundayBin!C368</f>
        <v/>
      </c>
      <c r="G1455" s="374"/>
      <c r="H1455" s="374"/>
      <c r="I1455" s="374"/>
      <c r="J1455" s="374"/>
    </row>
    <row r="1456">
      <c r="B1456" s="375" t="s">
        <v>20</v>
      </c>
      <c r="C1456" s="35"/>
      <c r="D1456" s="35"/>
      <c r="E1456" s="35"/>
      <c r="F1456" s="35"/>
      <c r="G1456" s="35"/>
      <c r="H1456" s="35"/>
      <c r="I1456" s="35"/>
      <c r="J1456" s="35"/>
      <c r="K1456" s="35"/>
      <c r="L1456" s="35"/>
      <c r="M1456" s="35"/>
      <c r="N1456" s="35"/>
      <c r="O1456" s="35"/>
      <c r="P1456" s="35"/>
      <c r="Q1456" s="36"/>
    </row>
    <row r="1457">
      <c r="B1457" s="376" t="s">
        <v>577</v>
      </c>
      <c r="C1457" s="281" t="s">
        <v>504</v>
      </c>
      <c r="D1457" s="35"/>
      <c r="E1457" s="35"/>
      <c r="F1457" s="36"/>
      <c r="G1457" s="282" t="s">
        <v>505</v>
      </c>
      <c r="H1457" s="35"/>
      <c r="I1457" s="35"/>
      <c r="J1457" s="35"/>
      <c r="K1457" s="35"/>
      <c r="L1457" s="35"/>
      <c r="M1457" s="283" t="s">
        <v>506</v>
      </c>
      <c r="N1457" s="35"/>
      <c r="O1457" s="35"/>
      <c r="P1457" s="35"/>
      <c r="Q1457" s="36"/>
    </row>
    <row r="1458">
      <c r="B1458" s="285"/>
      <c r="C1458" s="286" t="s">
        <v>507</v>
      </c>
      <c r="D1458" s="377"/>
      <c r="E1458" s="207"/>
      <c r="F1458" s="208"/>
      <c r="G1458" s="227"/>
      <c r="H1458" s="227"/>
      <c r="I1458" s="227"/>
    </row>
    <row r="1459">
      <c r="B1459" s="285"/>
      <c r="C1459" s="286" t="s">
        <v>508</v>
      </c>
      <c r="D1459" s="294"/>
      <c r="E1459" s="207"/>
      <c r="F1459" s="208"/>
      <c r="G1459" s="227"/>
      <c r="H1459" s="227"/>
      <c r="I1459" s="227"/>
    </row>
    <row r="1460">
      <c r="B1460" s="285"/>
      <c r="C1460" s="289" t="s">
        <v>509</v>
      </c>
      <c r="D1460" s="278"/>
      <c r="F1460" s="261"/>
      <c r="G1460" s="227"/>
      <c r="H1460" s="227"/>
      <c r="I1460" s="227"/>
    </row>
    <row r="1461">
      <c r="B1461" s="285"/>
      <c r="C1461" s="291" t="s">
        <v>510</v>
      </c>
      <c r="D1461" s="292"/>
      <c r="E1461" s="38"/>
      <c r="F1461" s="39"/>
      <c r="G1461" s="227"/>
      <c r="H1461" s="227"/>
      <c r="I1461" s="227"/>
    </row>
    <row r="1462">
      <c r="B1462" s="285"/>
      <c r="C1462" s="293"/>
      <c r="F1462" s="93"/>
      <c r="G1462" s="227"/>
      <c r="H1462" s="227"/>
      <c r="I1462" s="227"/>
    </row>
    <row r="1463">
      <c r="B1463" s="285"/>
      <c r="C1463" s="293"/>
      <c r="F1463" s="93"/>
      <c r="G1463" s="227"/>
      <c r="H1463" s="227"/>
      <c r="I1463" s="227"/>
    </row>
    <row r="1464">
      <c r="B1464" s="285"/>
      <c r="C1464" s="77"/>
      <c r="D1464" s="31"/>
      <c r="E1464" s="31"/>
      <c r="F1464" s="32"/>
      <c r="G1464" s="227"/>
      <c r="H1464" s="227"/>
      <c r="I1464" s="227"/>
    </row>
    <row r="1465">
      <c r="B1465" s="285"/>
      <c r="C1465" s="294"/>
      <c r="D1465" s="207"/>
      <c r="E1465" s="207"/>
      <c r="F1465" s="208"/>
      <c r="G1465" s="227"/>
      <c r="H1465" s="227"/>
      <c r="I1465" s="227"/>
    </row>
    <row r="1466">
      <c r="B1466" s="285"/>
      <c r="C1466" s="352"/>
      <c r="D1466" s="207"/>
      <c r="E1466" s="207"/>
      <c r="F1466" s="208"/>
      <c r="G1466" s="227"/>
      <c r="H1466" s="227"/>
      <c r="I1466" s="227"/>
    </row>
    <row r="1467">
      <c r="B1467" s="285"/>
      <c r="C1467" s="294"/>
      <c r="D1467" s="207"/>
      <c r="E1467" s="207"/>
      <c r="F1467" s="208"/>
      <c r="G1467" s="227"/>
      <c r="H1467" s="227"/>
      <c r="I1467" s="227"/>
    </row>
    <row r="1468">
      <c r="B1468" s="285"/>
      <c r="C1468" s="294"/>
      <c r="D1468" s="207"/>
      <c r="E1468" s="207"/>
      <c r="F1468" s="208"/>
      <c r="G1468" s="227"/>
      <c r="H1468" s="227"/>
      <c r="I1468" s="227"/>
    </row>
    <row r="1469">
      <c r="B1469" s="285"/>
      <c r="C1469" s="294"/>
      <c r="D1469" s="207"/>
      <c r="E1469" s="207"/>
      <c r="F1469" s="208"/>
      <c r="G1469" s="227"/>
      <c r="H1469" s="227"/>
      <c r="I1469" s="227"/>
    </row>
    <row r="1470">
      <c r="B1470" s="285"/>
      <c r="C1470" s="294"/>
      <c r="D1470" s="207"/>
      <c r="E1470" s="207"/>
      <c r="F1470" s="208"/>
      <c r="G1470" s="227"/>
      <c r="H1470" s="227"/>
      <c r="I1470" s="227"/>
    </row>
    <row r="1471">
      <c r="B1471" s="285"/>
      <c r="C1471" s="352"/>
      <c r="D1471" s="207"/>
      <c r="E1471" s="207"/>
      <c r="F1471" s="208"/>
      <c r="G1471" s="297" t="s">
        <v>511</v>
      </c>
      <c r="H1471" s="35"/>
      <c r="I1471" s="35"/>
      <c r="J1471" s="35"/>
      <c r="K1471" s="35"/>
      <c r="L1471" s="35"/>
      <c r="M1471" s="35"/>
      <c r="N1471" s="35"/>
      <c r="O1471" s="35"/>
      <c r="P1471" s="35"/>
      <c r="Q1471" s="36"/>
    </row>
    <row r="1472">
      <c r="B1472" s="285"/>
      <c r="C1472" s="294"/>
      <c r="D1472" s="207"/>
      <c r="E1472" s="207"/>
      <c r="F1472" s="208"/>
      <c r="G1472" s="198"/>
      <c r="H1472" s="378" t="s">
        <v>512</v>
      </c>
      <c r="I1472" s="379">
        <v>0.625</v>
      </c>
      <c r="J1472" s="379">
        <v>0.6666666666666666</v>
      </c>
      <c r="K1472" s="379">
        <v>0.7083333333333334</v>
      </c>
      <c r="L1472" s="379">
        <v>0.75</v>
      </c>
      <c r="M1472" s="379">
        <v>0.7916666666666666</v>
      </c>
      <c r="N1472" s="379">
        <v>0.8333333333333334</v>
      </c>
      <c r="O1472" s="380">
        <v>0.875</v>
      </c>
      <c r="P1472" s="381">
        <v>0.9166666666666666</v>
      </c>
      <c r="Q1472" s="198"/>
    </row>
    <row r="1473">
      <c r="B1473" s="285"/>
      <c r="C1473" s="294"/>
      <c r="D1473" s="207"/>
      <c r="E1473" s="207"/>
      <c r="F1473" s="208"/>
      <c r="G1473" s="302" t="s">
        <v>513</v>
      </c>
      <c r="H1473" s="303" t="s">
        <v>514</v>
      </c>
      <c r="I1473" s="304">
        <f>CoverageReport!S2</f>
        <v>26</v>
      </c>
      <c r="J1473" s="304">
        <f>CoverageReport!T2</f>
        <v>22</v>
      </c>
      <c r="K1473" s="304">
        <f>CoverageReport!U2</f>
        <v>20</v>
      </c>
      <c r="L1473" s="304">
        <f>CoverageReport!V2</f>
        <v>19</v>
      </c>
      <c r="M1473" s="304">
        <f>CoverageReport!W2</f>
        <v>18</v>
      </c>
      <c r="N1473" s="304">
        <f>CoverageReport!X2</f>
        <v>19</v>
      </c>
      <c r="O1473" s="357">
        <f>CoverageReport!Y2</f>
        <v>14</v>
      </c>
      <c r="P1473" s="305">
        <f>CoverageReport!Z2</f>
        <v>16</v>
      </c>
      <c r="Q1473" s="198"/>
    </row>
    <row r="1474">
      <c r="B1474" s="285"/>
      <c r="C1474" s="294"/>
      <c r="D1474" s="207"/>
      <c r="E1474" s="207"/>
      <c r="F1474" s="208"/>
      <c r="G1474" s="302" t="s">
        <v>515</v>
      </c>
      <c r="H1474" s="303" t="s">
        <v>516</v>
      </c>
      <c r="I1474" s="304">
        <f>CoverageReport!S3</f>
        <v>27</v>
      </c>
      <c r="J1474" s="304">
        <f>CoverageReport!T3</f>
        <v>22</v>
      </c>
      <c r="K1474" s="304">
        <f>CoverageReport!U3</f>
        <v>20</v>
      </c>
      <c r="L1474" s="304">
        <f>CoverageReport!V3</f>
        <v>20</v>
      </c>
      <c r="M1474" s="304">
        <f>CoverageReport!W3</f>
        <v>19</v>
      </c>
      <c r="N1474" s="304">
        <f>CoverageReport!X3</f>
        <v>20</v>
      </c>
      <c r="O1474" s="357">
        <f>CoverageReport!Y3</f>
        <v>14</v>
      </c>
      <c r="P1474" s="305">
        <f>CoverageReport!Z3</f>
        <v>15</v>
      </c>
      <c r="Q1474" s="198"/>
    </row>
    <row r="1475">
      <c r="B1475" s="285"/>
      <c r="C1475" s="294"/>
      <c r="D1475" s="207"/>
      <c r="E1475" s="207"/>
      <c r="F1475" s="208"/>
      <c r="G1475" s="306" t="s">
        <v>517</v>
      </c>
      <c r="H1475" s="303" t="s">
        <v>518</v>
      </c>
      <c r="I1475" s="304">
        <f>CoverageReport!S4</f>
        <v>11</v>
      </c>
      <c r="J1475" s="304">
        <f>CoverageReport!T4</f>
        <v>10</v>
      </c>
      <c r="K1475" s="304">
        <f>CoverageReport!U4</f>
        <v>9</v>
      </c>
      <c r="L1475" s="304">
        <f>CoverageReport!V4</f>
        <v>9</v>
      </c>
      <c r="M1475" s="304">
        <f>CoverageReport!W4</f>
        <v>9</v>
      </c>
      <c r="N1475" s="304">
        <f>CoverageReport!X4</f>
        <v>11</v>
      </c>
      <c r="O1475" s="357">
        <f>CoverageReport!Y4</f>
        <v>12</v>
      </c>
      <c r="P1475" s="305">
        <f>CoverageReport!Z4</f>
        <v>14</v>
      </c>
      <c r="Q1475" s="198"/>
    </row>
    <row r="1476">
      <c r="B1476" s="285"/>
      <c r="C1476" s="294"/>
      <c r="D1476" s="207"/>
      <c r="E1476" s="207"/>
      <c r="F1476" s="208"/>
      <c r="G1476" s="306" t="s">
        <v>519</v>
      </c>
      <c r="H1476" s="303" t="s">
        <v>520</v>
      </c>
      <c r="I1476" s="304">
        <f>CoverageReport!S5</f>
        <v>13</v>
      </c>
      <c r="J1476" s="304">
        <f>CoverageReport!T5</f>
        <v>11</v>
      </c>
      <c r="K1476" s="304">
        <f>CoverageReport!U5</f>
        <v>10</v>
      </c>
      <c r="L1476" s="304">
        <f>CoverageReport!V5</f>
        <v>10</v>
      </c>
      <c r="M1476" s="304">
        <f>CoverageReport!W5</f>
        <v>10</v>
      </c>
      <c r="N1476" s="304">
        <f>CoverageReport!X5</f>
        <v>12</v>
      </c>
      <c r="O1476" s="357">
        <f>CoverageReport!Y5</f>
        <v>12</v>
      </c>
      <c r="P1476" s="305">
        <f>CoverageReport!Z5</f>
        <v>13</v>
      </c>
      <c r="Q1476" s="198"/>
    </row>
    <row r="1477">
      <c r="B1477" s="285"/>
      <c r="C1477" s="294"/>
      <c r="D1477" s="207"/>
      <c r="E1477" s="207"/>
      <c r="F1477" s="208"/>
      <c r="G1477" s="306" t="s">
        <v>521</v>
      </c>
      <c r="H1477" s="303" t="s">
        <v>100</v>
      </c>
      <c r="I1477" s="304">
        <f>CoverageReport!S6</f>
        <v>9</v>
      </c>
      <c r="J1477" s="304">
        <f>CoverageReport!T6</f>
        <v>7</v>
      </c>
      <c r="K1477" s="304">
        <f>CoverageReport!U6</f>
        <v>7</v>
      </c>
      <c r="L1477" s="304">
        <f>CoverageReport!V6</f>
        <v>6</v>
      </c>
      <c r="M1477" s="304">
        <f>CoverageReport!W6</f>
        <v>7</v>
      </c>
      <c r="N1477" s="304">
        <f>CoverageReport!X6</f>
        <v>9</v>
      </c>
      <c r="O1477" s="357">
        <f>CoverageReport!Y6</f>
        <v>9</v>
      </c>
      <c r="P1477" s="305">
        <f>CoverageReport!Z6</f>
        <v>10</v>
      </c>
      <c r="Q1477" s="198"/>
    </row>
    <row r="1478">
      <c r="B1478" s="285"/>
      <c r="C1478" s="294"/>
      <c r="D1478" s="207"/>
      <c r="E1478" s="207"/>
      <c r="F1478" s="208"/>
      <c r="G1478" s="198"/>
      <c r="H1478" s="307" t="s">
        <v>522</v>
      </c>
      <c r="I1478" s="308">
        <f>CoverageReport!S7</f>
        <v>6</v>
      </c>
      <c r="J1478" s="308">
        <f>CoverageReport!T7</f>
        <v>3</v>
      </c>
      <c r="K1478" s="308">
        <f>CoverageReport!U7</f>
        <v>3</v>
      </c>
      <c r="L1478" s="308">
        <f>CoverageReport!V7</f>
        <v>4</v>
      </c>
      <c r="M1478" s="308">
        <f>CoverageReport!W7</f>
        <v>7</v>
      </c>
      <c r="N1478" s="308">
        <f>CoverageReport!X7</f>
        <v>9</v>
      </c>
      <c r="O1478" s="358">
        <f>CoverageReport!Y7</f>
        <v>9</v>
      </c>
      <c r="P1478" s="309">
        <f>CoverageReport!Z7</f>
        <v>9</v>
      </c>
      <c r="Q1478" s="198"/>
    </row>
    <row r="1479">
      <c r="B1479" s="76"/>
      <c r="C1479" s="294"/>
      <c r="D1479" s="207"/>
      <c r="E1479" s="207"/>
      <c r="F1479" s="208"/>
      <c r="G1479" s="198"/>
      <c r="H1479" s="198"/>
      <c r="I1479" s="198"/>
      <c r="J1479" s="198"/>
      <c r="K1479" s="198"/>
      <c r="L1479" s="198"/>
      <c r="M1479" s="198"/>
      <c r="N1479" s="198"/>
      <c r="O1479" s="198"/>
      <c r="P1479" s="198"/>
      <c r="Q1479" s="198"/>
    </row>
    <row r="1480">
      <c r="B1480" s="310" t="s">
        <v>523</v>
      </c>
      <c r="C1480" s="36"/>
      <c r="D1480" s="311" t="s">
        <v>524</v>
      </c>
      <c r="E1480" s="312" t="s">
        <v>525</v>
      </c>
      <c r="F1480" s="313"/>
      <c r="G1480" s="297" t="s">
        <v>526</v>
      </c>
      <c r="H1480" s="35"/>
      <c r="I1480" s="35"/>
      <c r="J1480" s="35"/>
      <c r="K1480" s="36"/>
      <c r="L1480" s="283" t="s">
        <v>527</v>
      </c>
      <c r="M1480" s="35"/>
      <c r="N1480" s="35"/>
      <c r="O1480" s="35"/>
      <c r="P1480" s="35"/>
      <c r="Q1480" s="36"/>
    </row>
    <row r="1481">
      <c r="B1481" s="382" t="s">
        <v>528</v>
      </c>
      <c r="C1481" s="317"/>
      <c r="D1481" s="318">
        <v>0.0</v>
      </c>
      <c r="E1481" s="383" t="s">
        <v>578</v>
      </c>
      <c r="F1481" s="384" t="str">
        <f>SundayBin!AH17</f>
        <v>Missing</v>
      </c>
      <c r="G1481" s="320"/>
      <c r="H1481" s="320"/>
      <c r="I1481" s="320"/>
      <c r="J1481" s="320"/>
      <c r="K1481" s="320"/>
      <c r="L1481" s="320"/>
      <c r="M1481" s="320"/>
      <c r="N1481" s="320"/>
      <c r="O1481" s="320"/>
      <c r="P1481" s="320"/>
    </row>
    <row r="1482">
      <c r="B1482" s="385" t="s">
        <v>530</v>
      </c>
      <c r="C1482" s="322"/>
      <c r="D1482" s="323"/>
      <c r="E1482" s="386" t="s">
        <v>579</v>
      </c>
      <c r="F1482" s="384" t="str">
        <f>SundayBin!AH18</f>
        <v>Missing</v>
      </c>
      <c r="G1482" s="320"/>
      <c r="H1482" s="320"/>
      <c r="I1482" s="320"/>
      <c r="J1482" s="320"/>
      <c r="K1482" s="320"/>
      <c r="L1482" s="320"/>
      <c r="M1482" s="320"/>
      <c r="N1482" s="320"/>
      <c r="O1482" s="320"/>
      <c r="P1482" s="320"/>
    </row>
    <row r="1483">
      <c r="B1483" s="310" t="s">
        <v>532</v>
      </c>
      <c r="C1483" s="36"/>
      <c r="D1483" s="324" t="s">
        <v>533</v>
      </c>
      <c r="E1483" s="386" t="s">
        <v>580</v>
      </c>
      <c r="F1483" s="384" t="str">
        <f>SundayBin!AH19</f>
        <v>Missing</v>
      </c>
      <c r="G1483" s="320"/>
      <c r="H1483" s="320"/>
      <c r="I1483" s="320"/>
      <c r="J1483" s="320"/>
      <c r="K1483" s="320"/>
      <c r="L1483" s="320"/>
      <c r="M1483" s="320"/>
      <c r="N1483" s="320"/>
      <c r="O1483" s="320"/>
      <c r="P1483" s="320"/>
    </row>
    <row r="1484">
      <c r="B1484" s="387" t="s">
        <v>581</v>
      </c>
      <c r="C1484" s="363">
        <f>SundayBin!AB12</f>
        <v>22.70875</v>
      </c>
      <c r="D1484" s="327">
        <v>0.0</v>
      </c>
      <c r="E1484" s="386" t="s">
        <v>582</v>
      </c>
      <c r="F1484" s="384" t="str">
        <f>SundayBin!AH20</f>
        <v>Missing</v>
      </c>
      <c r="G1484" s="320"/>
      <c r="H1484" s="320"/>
      <c r="I1484" s="320"/>
      <c r="J1484" s="320"/>
      <c r="K1484" s="320"/>
      <c r="L1484" s="320"/>
      <c r="M1484" s="320"/>
      <c r="N1484" s="320"/>
      <c r="O1484" s="320"/>
      <c r="P1484" s="320"/>
    </row>
    <row r="1485">
      <c r="B1485" s="387" t="s">
        <v>583</v>
      </c>
      <c r="C1485" s="363">
        <f>SundayBin!AB13</f>
        <v>22.59111111</v>
      </c>
      <c r="D1485" s="329" t="s">
        <v>538</v>
      </c>
      <c r="E1485" s="386" t="s">
        <v>584</v>
      </c>
      <c r="F1485" s="384" t="str">
        <f>SundayBin!AH21</f>
        <v>Missing</v>
      </c>
      <c r="G1485" s="320"/>
      <c r="H1485" s="320"/>
      <c r="I1485" s="320"/>
      <c r="J1485" s="320"/>
      <c r="K1485" s="320"/>
      <c r="L1485" s="320"/>
      <c r="M1485" s="320"/>
      <c r="N1485" s="320"/>
      <c r="O1485" s="320"/>
      <c r="P1485" s="320"/>
    </row>
    <row r="1486">
      <c r="B1486" s="387" t="s">
        <v>585</v>
      </c>
      <c r="C1486" s="363">
        <f>SundayBin!AB14</f>
        <v>17.18444444</v>
      </c>
      <c r="D1486" s="327" t="s">
        <v>541</v>
      </c>
      <c r="E1486" s="386" t="s">
        <v>586</v>
      </c>
      <c r="F1486" s="384" t="str">
        <f>SundayBin!AH22</f>
        <v>Missing</v>
      </c>
      <c r="G1486" s="320"/>
      <c r="H1486" s="320"/>
      <c r="I1486" s="320"/>
      <c r="J1486" s="320"/>
      <c r="K1486" s="320"/>
      <c r="L1486" s="320"/>
      <c r="M1486" s="320"/>
      <c r="N1486" s="320"/>
      <c r="O1486" s="320"/>
      <c r="P1486" s="320"/>
    </row>
    <row r="1487">
      <c r="B1487" s="387" t="s">
        <v>587</v>
      </c>
      <c r="C1487" s="363">
        <f>SundayBin!AB15</f>
        <v>16.415</v>
      </c>
      <c r="D1487" s="323"/>
      <c r="E1487" s="388" t="s">
        <v>588</v>
      </c>
      <c r="F1487" s="384" t="str">
        <f>SundayBin!AH23</f>
        <v>Missing</v>
      </c>
      <c r="G1487" s="320"/>
      <c r="H1487" s="320"/>
      <c r="I1487" s="320"/>
      <c r="J1487" s="320"/>
      <c r="K1487" s="320"/>
      <c r="L1487" s="320"/>
      <c r="M1487" s="320"/>
      <c r="N1487" s="320"/>
      <c r="O1487" s="320"/>
      <c r="P1487" s="320"/>
    </row>
    <row r="1488" ht="18.0" customHeight="1">
      <c r="B1488" s="320"/>
      <c r="C1488" s="320"/>
      <c r="D1488" s="320"/>
      <c r="E1488" s="320"/>
      <c r="F1488" s="320"/>
      <c r="G1488" s="320"/>
      <c r="H1488" s="320"/>
      <c r="I1488" s="320"/>
      <c r="J1488" s="320"/>
      <c r="K1488" s="320"/>
      <c r="L1488" s="320"/>
      <c r="M1488" s="320"/>
      <c r="N1488" s="320"/>
      <c r="O1488" s="320"/>
      <c r="P1488" s="320"/>
    </row>
    <row r="1489">
      <c r="B1489" s="366" t="s">
        <v>545</v>
      </c>
    </row>
    <row r="1490" hidden="1">
      <c r="B1490" s="268"/>
      <c r="C1490" s="227"/>
      <c r="D1490" s="227"/>
      <c r="E1490" s="227"/>
      <c r="F1490" s="227"/>
      <c r="G1490" s="227"/>
      <c r="H1490" s="227"/>
      <c r="I1490" s="227"/>
    </row>
    <row r="1491" hidden="1">
      <c r="B1491" s="389" t="str">
        <f>SundayBin!E1</f>
        <v/>
      </c>
      <c r="O1491" s="390" t="s">
        <v>589</v>
      </c>
      <c r="P1491" s="35"/>
      <c r="Q1491" s="36"/>
    </row>
    <row r="1492" hidden="1">
      <c r="B1492" s="389" t="str">
        <f>SundayBin!E2</f>
        <v/>
      </c>
      <c r="O1492" s="335" t="s">
        <v>94</v>
      </c>
      <c r="P1492" s="336" t="str">
        <f>SundayBin!Q2</f>
        <v/>
      </c>
      <c r="Q1492" s="337"/>
    </row>
    <row r="1493" hidden="1">
      <c r="B1493" s="389" t="str">
        <f>SundayBin!E3</f>
        <v/>
      </c>
      <c r="O1493" s="338" t="s">
        <v>497</v>
      </c>
      <c r="P1493" s="336" t="str">
        <f>SundayBin!Q3</f>
        <v/>
      </c>
      <c r="Q1493" s="337"/>
    </row>
    <row r="1494" hidden="1">
      <c r="B1494" s="389" t="str">
        <f>SundayBin!E4</f>
        <v/>
      </c>
      <c r="O1494" s="338" t="s">
        <v>100</v>
      </c>
      <c r="P1494" s="336" t="str">
        <f>SundayBin!Q4</f>
        <v/>
      </c>
      <c r="Q1494" s="337"/>
    </row>
    <row r="1495" hidden="1">
      <c r="B1495" s="389" t="str">
        <f>SundayBin!E5</f>
        <v/>
      </c>
      <c r="O1495" s="338" t="s">
        <v>547</v>
      </c>
      <c r="P1495" s="336" t="str">
        <f>SundayBin!Q5</f>
        <v/>
      </c>
      <c r="Q1495" s="337"/>
    </row>
    <row r="1496" hidden="1">
      <c r="B1496" s="389" t="str">
        <f>SundayBin!E6</f>
        <v/>
      </c>
      <c r="O1496" s="338" t="s">
        <v>548</v>
      </c>
      <c r="P1496" s="336" t="str">
        <f>SundayBin!Q6</f>
        <v/>
      </c>
      <c r="Q1496" s="337"/>
    </row>
    <row r="1497" hidden="1">
      <c r="B1497" s="389" t="str">
        <f>SundayBin!E7</f>
        <v/>
      </c>
      <c r="O1497" s="338" t="s">
        <v>549</v>
      </c>
      <c r="P1497" s="370" t="str">
        <f>SundayBin!Q7</f>
        <v/>
      </c>
      <c r="Q1497" s="29"/>
    </row>
    <row r="1498" hidden="1">
      <c r="B1498" s="389" t="str">
        <f>SundayBin!E8</f>
        <v/>
      </c>
      <c r="O1498" s="338" t="s">
        <v>550</v>
      </c>
      <c r="P1498" s="371" t="str">
        <f>SundayBin!Q8</f>
        <v/>
      </c>
      <c r="Q1498" s="372"/>
    </row>
    <row r="1499" hidden="1">
      <c r="B1499" s="389" t="str">
        <f>SundayBin!E9</f>
        <v/>
      </c>
      <c r="O1499" s="339" t="s">
        <v>551</v>
      </c>
      <c r="P1499" s="340" t="str">
        <f>SundayBin!Q9</f>
        <v/>
      </c>
      <c r="Q1499" s="39"/>
    </row>
    <row r="1500" hidden="1">
      <c r="B1500" s="389" t="str">
        <f>SundayBin!E10</f>
        <v/>
      </c>
      <c r="O1500" s="341"/>
      <c r="P1500" s="114"/>
      <c r="Q1500" s="32"/>
    </row>
    <row r="1501" hidden="1">
      <c r="B1501" s="389" t="str">
        <f>SundayBin!E11</f>
        <v/>
      </c>
      <c r="O1501" s="342" t="s">
        <v>485</v>
      </c>
      <c r="P1501" s="343" t="str">
        <f>SundayBin!Q11</f>
        <v/>
      </c>
      <c r="Q1501" s="275"/>
    </row>
    <row r="1502" hidden="1">
      <c r="B1502" s="389" t="str">
        <f>SundayBin!E12</f>
        <v/>
      </c>
      <c r="O1502" s="344"/>
      <c r="P1502" s="345"/>
      <c r="Q1502" s="275"/>
    </row>
    <row r="1503" hidden="1">
      <c r="B1503" s="389" t="str">
        <f>SundayBin!E13</f>
        <v/>
      </c>
      <c r="O1503" s="344"/>
      <c r="P1503" s="345"/>
      <c r="Q1503" s="275"/>
    </row>
    <row r="1504" hidden="1">
      <c r="B1504" s="389" t="str">
        <f>SundayBin!E14</f>
        <v/>
      </c>
      <c r="O1504" s="344"/>
      <c r="P1504" s="345"/>
      <c r="Q1504" s="275"/>
    </row>
    <row r="1505" hidden="1">
      <c r="B1505" s="389" t="str">
        <f>SundayBin!E15</f>
        <v/>
      </c>
      <c r="O1505" s="346"/>
      <c r="P1505" s="347"/>
      <c r="Q1505" s="337"/>
    </row>
    <row r="1506" hidden="1">
      <c r="B1506" s="389" t="str">
        <f>SundayBin!E16</f>
        <v/>
      </c>
      <c r="O1506" s="391" t="s">
        <v>590</v>
      </c>
      <c r="P1506" s="31"/>
      <c r="Q1506" s="32"/>
    </row>
    <row r="1507" hidden="1">
      <c r="B1507" s="389" t="str">
        <f>SundayBin!E17</f>
        <v/>
      </c>
      <c r="O1507" s="335" t="s">
        <v>94</v>
      </c>
      <c r="P1507" s="336" t="str">
        <f>SundayBin!Q17</f>
        <v/>
      </c>
      <c r="Q1507" s="337"/>
    </row>
    <row r="1508" hidden="1">
      <c r="B1508" s="389" t="str">
        <f>SundayBin!E18</f>
        <v/>
      </c>
      <c r="O1508" s="338" t="s">
        <v>497</v>
      </c>
      <c r="P1508" s="336" t="str">
        <f>SundayBin!Q18</f>
        <v/>
      </c>
      <c r="Q1508" s="337"/>
    </row>
    <row r="1509" hidden="1">
      <c r="B1509" s="389" t="str">
        <f>SundayBin!E19</f>
        <v/>
      </c>
      <c r="O1509" s="338" t="s">
        <v>100</v>
      </c>
      <c r="P1509" s="336" t="str">
        <f>SundayBin!Q19</f>
        <v/>
      </c>
      <c r="Q1509" s="337"/>
    </row>
    <row r="1510" hidden="1">
      <c r="B1510" s="389" t="str">
        <f>SundayBin!E20</f>
        <v/>
      </c>
      <c r="O1510" s="338" t="s">
        <v>547</v>
      </c>
      <c r="P1510" s="336" t="str">
        <f>SundayBin!Q20</f>
        <v/>
      </c>
      <c r="Q1510" s="337"/>
    </row>
    <row r="1511" hidden="1">
      <c r="B1511" s="389" t="str">
        <f>SundayBin!E21</f>
        <v/>
      </c>
      <c r="O1511" s="338" t="s">
        <v>548</v>
      </c>
      <c r="P1511" s="336" t="str">
        <f>SundayBin!Q21</f>
        <v/>
      </c>
      <c r="Q1511" s="337"/>
    </row>
    <row r="1512" hidden="1">
      <c r="B1512" s="389" t="str">
        <f>SundayBin!E22</f>
        <v/>
      </c>
      <c r="O1512" s="338" t="s">
        <v>549</v>
      </c>
      <c r="P1512" s="370" t="str">
        <f>SundayBin!Q22</f>
        <v/>
      </c>
      <c r="Q1512" s="29"/>
    </row>
    <row r="1513" hidden="1">
      <c r="B1513" s="389" t="str">
        <f>SundayBin!E23</f>
        <v/>
      </c>
      <c r="O1513" s="338" t="s">
        <v>550</v>
      </c>
      <c r="P1513" s="371" t="str">
        <f>SundayBin!Q23</f>
        <v/>
      </c>
      <c r="Q1513" s="372"/>
    </row>
    <row r="1514" hidden="1">
      <c r="B1514" s="389" t="str">
        <f>SundayBin!E24</f>
        <v/>
      </c>
      <c r="O1514" s="339" t="s">
        <v>551</v>
      </c>
      <c r="P1514" s="340" t="str">
        <f>SundayBin!Q24</f>
        <v/>
      </c>
      <c r="Q1514" s="39"/>
    </row>
    <row r="1515" hidden="1">
      <c r="B1515" s="389" t="str">
        <f>SundayBin!E25</f>
        <v/>
      </c>
      <c r="O1515" s="341"/>
      <c r="P1515" s="114"/>
      <c r="Q1515" s="32"/>
    </row>
    <row r="1516" hidden="1">
      <c r="B1516" s="389" t="str">
        <f>SundayBin!E26</f>
        <v/>
      </c>
      <c r="O1516" s="342" t="s">
        <v>485</v>
      </c>
      <c r="P1516" s="343" t="str">
        <f>SundayBin!Q26</f>
        <v/>
      </c>
      <c r="Q1516" s="275"/>
    </row>
    <row r="1517" hidden="1">
      <c r="B1517" s="389" t="str">
        <f>SundayBin!E27</f>
        <v/>
      </c>
      <c r="O1517" s="344"/>
      <c r="P1517" s="345"/>
      <c r="Q1517" s="275"/>
    </row>
    <row r="1518" hidden="1">
      <c r="B1518" s="389" t="str">
        <f>SundayBin!E28</f>
        <v/>
      </c>
      <c r="O1518" s="344"/>
      <c r="P1518" s="345"/>
      <c r="Q1518" s="275"/>
    </row>
    <row r="1519" hidden="1">
      <c r="B1519" s="389" t="str">
        <f>SundayBin!E29</f>
        <v/>
      </c>
      <c r="O1519" s="344"/>
      <c r="P1519" s="345"/>
      <c r="Q1519" s="275"/>
    </row>
    <row r="1520" hidden="1">
      <c r="B1520" s="389" t="str">
        <f>SundayBin!E30</f>
        <v/>
      </c>
      <c r="O1520" s="346"/>
      <c r="P1520" s="347"/>
      <c r="Q1520" s="337"/>
    </row>
    <row r="1521" hidden="1">
      <c r="B1521" s="389" t="str">
        <f>SundayBin!E31</f>
        <v/>
      </c>
      <c r="O1521" s="391" t="s">
        <v>591</v>
      </c>
      <c r="P1521" s="31"/>
      <c r="Q1521" s="32"/>
    </row>
    <row r="1522" hidden="1">
      <c r="B1522" s="389" t="str">
        <f>SundayBin!E32</f>
        <v/>
      </c>
      <c r="O1522" s="335" t="s">
        <v>94</v>
      </c>
      <c r="P1522" s="336" t="str">
        <f>SundayBin!Q32</f>
        <v/>
      </c>
      <c r="Q1522" s="337"/>
    </row>
    <row r="1523" hidden="1">
      <c r="B1523" s="389" t="str">
        <f>SundayBin!E33</f>
        <v/>
      </c>
      <c r="O1523" s="338" t="s">
        <v>497</v>
      </c>
      <c r="P1523" s="336" t="str">
        <f>SundayBin!Q33</f>
        <v/>
      </c>
      <c r="Q1523" s="337"/>
    </row>
    <row r="1524" hidden="1">
      <c r="B1524" s="389" t="str">
        <f>SundayBin!E34</f>
        <v/>
      </c>
      <c r="O1524" s="338" t="s">
        <v>100</v>
      </c>
      <c r="P1524" s="336" t="str">
        <f>SundayBin!Q34</f>
        <v/>
      </c>
      <c r="Q1524" s="337"/>
    </row>
    <row r="1525" hidden="1">
      <c r="B1525" s="389" t="str">
        <f>SundayBin!E35</f>
        <v/>
      </c>
      <c r="O1525" s="338" t="s">
        <v>547</v>
      </c>
      <c r="P1525" s="336" t="str">
        <f>SundayBin!Q35</f>
        <v/>
      </c>
      <c r="Q1525" s="337"/>
    </row>
    <row r="1526" hidden="1">
      <c r="B1526" s="389" t="str">
        <f>SundayBin!E36</f>
        <v/>
      </c>
      <c r="O1526" s="338" t="s">
        <v>548</v>
      </c>
      <c r="P1526" s="336" t="str">
        <f>SundayBin!Q36</f>
        <v/>
      </c>
      <c r="Q1526" s="337"/>
    </row>
    <row r="1527" hidden="1">
      <c r="B1527" s="389" t="str">
        <f>SundayBin!E37</f>
        <v/>
      </c>
      <c r="O1527" s="338" t="s">
        <v>549</v>
      </c>
      <c r="P1527" s="370" t="str">
        <f>SundayBin!Q37</f>
        <v/>
      </c>
      <c r="Q1527" s="29"/>
    </row>
    <row r="1528" hidden="1">
      <c r="B1528" s="389" t="str">
        <f>SundayBin!E38</f>
        <v/>
      </c>
      <c r="O1528" s="338" t="s">
        <v>550</v>
      </c>
      <c r="P1528" s="371" t="str">
        <f>SundayBin!Q38</f>
        <v/>
      </c>
      <c r="Q1528" s="372"/>
    </row>
    <row r="1529" hidden="1">
      <c r="B1529" s="389" t="str">
        <f>SundayBin!E39</f>
        <v/>
      </c>
      <c r="O1529" s="339" t="s">
        <v>551</v>
      </c>
      <c r="P1529" s="340" t="str">
        <f>SundayBin!Q39</f>
        <v/>
      </c>
      <c r="Q1529" s="39"/>
    </row>
    <row r="1530" hidden="1">
      <c r="B1530" s="389" t="str">
        <f>SundayBin!E40</f>
        <v/>
      </c>
      <c r="O1530" s="341"/>
      <c r="P1530" s="114"/>
      <c r="Q1530" s="32"/>
    </row>
    <row r="1531" hidden="1">
      <c r="B1531" s="389" t="str">
        <f>SundayBin!E41</f>
        <v/>
      </c>
      <c r="O1531" s="342" t="s">
        <v>485</v>
      </c>
      <c r="P1531" s="343" t="str">
        <f>SundayBin!Q41</f>
        <v/>
      </c>
      <c r="Q1531" s="275"/>
    </row>
    <row r="1532" hidden="1">
      <c r="B1532" s="389" t="str">
        <f>SundayBin!E42</f>
        <v/>
      </c>
      <c r="O1532" s="344"/>
      <c r="P1532" s="345"/>
      <c r="Q1532" s="275"/>
    </row>
    <row r="1533" hidden="1">
      <c r="B1533" s="389" t="str">
        <f>SundayBin!E43</f>
        <v/>
      </c>
      <c r="O1533" s="344"/>
      <c r="P1533" s="345"/>
      <c r="Q1533" s="275"/>
    </row>
    <row r="1534" hidden="1">
      <c r="B1534" s="389" t="str">
        <f>SundayBin!E44</f>
        <v/>
      </c>
      <c r="O1534" s="344"/>
      <c r="P1534" s="345"/>
      <c r="Q1534" s="275"/>
    </row>
    <row r="1535" hidden="1">
      <c r="B1535" s="389" t="str">
        <f>SundayBin!E45</f>
        <v/>
      </c>
      <c r="O1535" s="346"/>
      <c r="P1535" s="347"/>
      <c r="Q1535" s="337"/>
    </row>
    <row r="1536" hidden="1">
      <c r="B1536" s="389" t="str">
        <f>SundayBin!E46</f>
        <v/>
      </c>
      <c r="O1536" s="391" t="s">
        <v>592</v>
      </c>
      <c r="P1536" s="31"/>
      <c r="Q1536" s="32"/>
    </row>
    <row r="1537" hidden="1">
      <c r="B1537" s="389" t="str">
        <f>SundayBin!E47</f>
        <v/>
      </c>
      <c r="O1537" s="335" t="s">
        <v>94</v>
      </c>
      <c r="P1537" s="336" t="str">
        <f>SundayBin!Q47</f>
        <v/>
      </c>
      <c r="Q1537" s="337"/>
    </row>
    <row r="1538" hidden="1">
      <c r="B1538" s="389" t="str">
        <f>SundayBin!E48</f>
        <v/>
      </c>
      <c r="O1538" s="338" t="s">
        <v>497</v>
      </c>
      <c r="P1538" s="336" t="str">
        <f>SundayBin!Q48</f>
        <v/>
      </c>
      <c r="Q1538" s="337"/>
    </row>
    <row r="1539" hidden="1">
      <c r="B1539" s="389" t="str">
        <f>SundayBin!E49</f>
        <v/>
      </c>
      <c r="O1539" s="338" t="s">
        <v>100</v>
      </c>
      <c r="P1539" s="336" t="str">
        <f>SundayBin!Q49</f>
        <v/>
      </c>
      <c r="Q1539" s="337"/>
    </row>
    <row r="1540" hidden="1">
      <c r="B1540" s="389" t="str">
        <f>SundayBin!E50</f>
        <v/>
      </c>
      <c r="O1540" s="338" t="s">
        <v>547</v>
      </c>
      <c r="P1540" s="336" t="str">
        <f>SundayBin!Q50</f>
        <v/>
      </c>
      <c r="Q1540" s="337"/>
    </row>
    <row r="1541" hidden="1">
      <c r="B1541" s="389" t="str">
        <f>SundayBin!E51</f>
        <v/>
      </c>
      <c r="O1541" s="338" t="s">
        <v>548</v>
      </c>
      <c r="P1541" s="336" t="str">
        <f>SundayBin!Q51</f>
        <v/>
      </c>
      <c r="Q1541" s="337"/>
    </row>
    <row r="1542" hidden="1">
      <c r="B1542" s="389" t="str">
        <f>SundayBin!E52</f>
        <v/>
      </c>
      <c r="O1542" s="338" t="s">
        <v>549</v>
      </c>
      <c r="P1542" s="370" t="str">
        <f>SundayBin!Q52</f>
        <v/>
      </c>
      <c r="Q1542" s="29"/>
    </row>
    <row r="1543" hidden="1">
      <c r="B1543" s="389" t="str">
        <f>SundayBin!E53</f>
        <v/>
      </c>
      <c r="O1543" s="338" t="s">
        <v>550</v>
      </c>
      <c r="P1543" s="371" t="str">
        <f>SundayBin!Q53</f>
        <v/>
      </c>
      <c r="Q1543" s="372"/>
    </row>
    <row r="1544" hidden="1">
      <c r="B1544" s="389" t="str">
        <f>SundayBin!E54</f>
        <v/>
      </c>
      <c r="O1544" s="339" t="s">
        <v>551</v>
      </c>
      <c r="P1544" s="340" t="str">
        <f>SundayBin!Q54</f>
        <v/>
      </c>
      <c r="Q1544" s="39"/>
    </row>
    <row r="1545" hidden="1">
      <c r="B1545" s="389" t="str">
        <f>SundayBin!E55</f>
        <v/>
      </c>
      <c r="O1545" s="341"/>
      <c r="P1545" s="114"/>
      <c r="Q1545" s="32"/>
    </row>
    <row r="1546" hidden="1">
      <c r="B1546" s="389" t="str">
        <f>SundayBin!E56</f>
        <v/>
      </c>
      <c r="O1546" s="342" t="s">
        <v>485</v>
      </c>
      <c r="P1546" s="343" t="str">
        <f>SundayBin!Q56</f>
        <v/>
      </c>
      <c r="Q1546" s="275"/>
    </row>
    <row r="1547" hidden="1">
      <c r="B1547" s="389" t="str">
        <f>SundayBin!E57</f>
        <v/>
      </c>
      <c r="O1547" s="344"/>
      <c r="P1547" s="345"/>
      <c r="Q1547" s="275"/>
    </row>
    <row r="1548" hidden="1">
      <c r="B1548" s="389" t="str">
        <f>SundayBin!E58</f>
        <v/>
      </c>
      <c r="O1548" s="344"/>
      <c r="P1548" s="345"/>
      <c r="Q1548" s="275"/>
    </row>
    <row r="1549" hidden="1">
      <c r="B1549" s="389" t="str">
        <f>SundayBin!E59</f>
        <v/>
      </c>
      <c r="O1549" s="344"/>
      <c r="P1549" s="345"/>
      <c r="Q1549" s="275"/>
    </row>
    <row r="1550" hidden="1">
      <c r="B1550" s="389" t="str">
        <f>SundayBin!E60</f>
        <v/>
      </c>
      <c r="O1550" s="346"/>
      <c r="P1550" s="347"/>
      <c r="Q1550" s="337"/>
    </row>
    <row r="1551" hidden="1">
      <c r="B1551" s="389" t="str">
        <f>SundayBin!E61</f>
        <v/>
      </c>
      <c r="O1551" s="391" t="s">
        <v>593</v>
      </c>
      <c r="P1551" s="31"/>
      <c r="Q1551" s="32"/>
    </row>
    <row r="1552" hidden="1">
      <c r="B1552" s="389" t="str">
        <f>SundayBin!E62</f>
        <v/>
      </c>
      <c r="O1552" s="335" t="s">
        <v>94</v>
      </c>
      <c r="P1552" s="336" t="str">
        <f>SundayBin!Q62</f>
        <v/>
      </c>
      <c r="Q1552" s="337"/>
    </row>
    <row r="1553" hidden="1">
      <c r="B1553" s="389" t="str">
        <f>SundayBin!E63</f>
        <v/>
      </c>
      <c r="O1553" s="338" t="s">
        <v>497</v>
      </c>
      <c r="P1553" s="336" t="str">
        <f>SundayBin!Q63</f>
        <v/>
      </c>
      <c r="Q1553" s="337"/>
    </row>
    <row r="1554" hidden="1">
      <c r="B1554" s="389" t="str">
        <f>SundayBin!E64</f>
        <v/>
      </c>
      <c r="O1554" s="338" t="s">
        <v>100</v>
      </c>
      <c r="P1554" s="336" t="str">
        <f>SundayBin!Q64</f>
        <v/>
      </c>
      <c r="Q1554" s="337"/>
    </row>
    <row r="1555" hidden="1">
      <c r="B1555" s="389" t="str">
        <f>SundayBin!E65</f>
        <v/>
      </c>
      <c r="O1555" s="338" t="s">
        <v>547</v>
      </c>
      <c r="P1555" s="336" t="str">
        <f>SundayBin!Q65</f>
        <v/>
      </c>
      <c r="Q1555" s="337"/>
    </row>
    <row r="1556" hidden="1">
      <c r="B1556" s="389" t="str">
        <f>SundayBin!E66</f>
        <v/>
      </c>
      <c r="O1556" s="338" t="s">
        <v>548</v>
      </c>
      <c r="P1556" s="336" t="str">
        <f>SundayBin!Q66</f>
        <v/>
      </c>
      <c r="Q1556" s="337"/>
    </row>
    <row r="1557" hidden="1">
      <c r="B1557" s="389" t="str">
        <f>SundayBin!E67</f>
        <v/>
      </c>
      <c r="O1557" s="338" t="s">
        <v>549</v>
      </c>
      <c r="P1557" s="370" t="str">
        <f>SundayBin!Q67</f>
        <v/>
      </c>
      <c r="Q1557" s="29"/>
    </row>
    <row r="1558" hidden="1">
      <c r="B1558" s="389" t="str">
        <f>SundayBin!E68</f>
        <v/>
      </c>
      <c r="O1558" s="338" t="s">
        <v>550</v>
      </c>
      <c r="P1558" s="371" t="str">
        <f>SundayBin!Q68</f>
        <v/>
      </c>
      <c r="Q1558" s="372"/>
    </row>
    <row r="1559" hidden="1">
      <c r="B1559" s="389" t="str">
        <f>SundayBin!E69</f>
        <v/>
      </c>
      <c r="O1559" s="339" t="s">
        <v>551</v>
      </c>
      <c r="P1559" s="340" t="str">
        <f>SundayBin!Q69</f>
        <v/>
      </c>
      <c r="Q1559" s="39"/>
    </row>
    <row r="1560" hidden="1">
      <c r="B1560" s="389" t="str">
        <f>SundayBin!E70</f>
        <v/>
      </c>
      <c r="O1560" s="341"/>
      <c r="P1560" s="114"/>
      <c r="Q1560" s="32"/>
    </row>
    <row r="1561" hidden="1">
      <c r="B1561" s="389" t="str">
        <f>SundayBin!E71</f>
        <v/>
      </c>
      <c r="O1561" s="342" t="s">
        <v>485</v>
      </c>
      <c r="P1561" s="343" t="str">
        <f>SundayBin!Q71</f>
        <v/>
      </c>
      <c r="Q1561" s="275"/>
    </row>
    <row r="1562" hidden="1">
      <c r="B1562" s="389" t="str">
        <f>SundayBin!E72</f>
        <v/>
      </c>
      <c r="O1562" s="344"/>
      <c r="P1562" s="345"/>
      <c r="Q1562" s="275"/>
    </row>
    <row r="1563" hidden="1">
      <c r="B1563" s="389" t="str">
        <f>SundayBin!E73</f>
        <v/>
      </c>
      <c r="O1563" s="344"/>
      <c r="P1563" s="345"/>
      <c r="Q1563" s="275"/>
    </row>
    <row r="1564" hidden="1">
      <c r="B1564" s="389" t="str">
        <f>SundayBin!E74</f>
        <v/>
      </c>
      <c r="O1564" s="344"/>
      <c r="P1564" s="345"/>
      <c r="Q1564" s="275"/>
    </row>
    <row r="1565" hidden="1">
      <c r="B1565" s="389" t="str">
        <f>SundayBin!E75</f>
        <v/>
      </c>
      <c r="O1565" s="346"/>
      <c r="P1565" s="347"/>
      <c r="Q1565" s="337"/>
    </row>
    <row r="1566" hidden="1">
      <c r="B1566" s="389" t="str">
        <f>SundayBin!E76</f>
        <v/>
      </c>
      <c r="O1566" s="391" t="s">
        <v>594</v>
      </c>
      <c r="P1566" s="31"/>
      <c r="Q1566" s="32"/>
    </row>
    <row r="1567" hidden="1">
      <c r="B1567" s="389" t="str">
        <f>SundayBin!E77</f>
        <v/>
      </c>
      <c r="O1567" s="335" t="s">
        <v>94</v>
      </c>
      <c r="P1567" s="336" t="str">
        <f>SundayBin!Q77</f>
        <v/>
      </c>
      <c r="Q1567" s="337"/>
    </row>
    <row r="1568" hidden="1">
      <c r="B1568" s="389" t="str">
        <f>SundayBin!E78</f>
        <v/>
      </c>
      <c r="O1568" s="338" t="s">
        <v>497</v>
      </c>
      <c r="P1568" s="336" t="str">
        <f>SundayBin!Q78</f>
        <v/>
      </c>
      <c r="Q1568" s="337"/>
    </row>
    <row r="1569" hidden="1">
      <c r="B1569" s="389" t="str">
        <f>SundayBin!E79</f>
        <v/>
      </c>
      <c r="O1569" s="338" t="s">
        <v>100</v>
      </c>
      <c r="P1569" s="336" t="str">
        <f>SundayBin!Q79</f>
        <v/>
      </c>
      <c r="Q1569" s="337"/>
    </row>
    <row r="1570" hidden="1">
      <c r="B1570" s="389" t="str">
        <f>SundayBin!E80</f>
        <v/>
      </c>
      <c r="O1570" s="338" t="s">
        <v>547</v>
      </c>
      <c r="P1570" s="336" t="str">
        <f>SundayBin!Q80</f>
        <v/>
      </c>
      <c r="Q1570" s="337"/>
    </row>
    <row r="1571" hidden="1">
      <c r="B1571" s="389" t="str">
        <f>SundayBin!E81</f>
        <v/>
      </c>
      <c r="O1571" s="338" t="s">
        <v>548</v>
      </c>
      <c r="P1571" s="336" t="str">
        <f>SundayBin!Q81</f>
        <v/>
      </c>
      <c r="Q1571" s="337"/>
    </row>
    <row r="1572" hidden="1">
      <c r="B1572" s="389" t="str">
        <f>SundayBin!E82</f>
        <v/>
      </c>
      <c r="O1572" s="338" t="s">
        <v>549</v>
      </c>
      <c r="P1572" s="392" t="str">
        <f>SundayBin!Q82</f>
        <v/>
      </c>
      <c r="Q1572" s="29"/>
    </row>
    <row r="1573" hidden="1">
      <c r="B1573" s="389" t="str">
        <f>SundayBin!E83</f>
        <v/>
      </c>
      <c r="O1573" s="338" t="s">
        <v>550</v>
      </c>
      <c r="P1573" s="371" t="str">
        <f>SundayBin!Q83</f>
        <v/>
      </c>
      <c r="Q1573" s="372"/>
    </row>
    <row r="1574" hidden="1">
      <c r="B1574" s="389" t="str">
        <f>SundayBin!E84</f>
        <v/>
      </c>
      <c r="O1574" s="339" t="s">
        <v>551</v>
      </c>
      <c r="P1574" s="340" t="str">
        <f>SundayBin!Q84</f>
        <v/>
      </c>
      <c r="Q1574" s="39"/>
    </row>
    <row r="1575" hidden="1">
      <c r="B1575" s="389" t="str">
        <f>SundayBin!E85</f>
        <v/>
      </c>
      <c r="O1575" s="341"/>
      <c r="P1575" s="114"/>
      <c r="Q1575" s="32"/>
    </row>
    <row r="1576" hidden="1">
      <c r="B1576" s="389" t="str">
        <f>SundayBin!E86</f>
        <v/>
      </c>
      <c r="O1576" s="342" t="s">
        <v>485</v>
      </c>
      <c r="P1576" s="343" t="str">
        <f>SundayBin!Q86</f>
        <v/>
      </c>
      <c r="Q1576" s="275"/>
    </row>
    <row r="1577" hidden="1">
      <c r="B1577" s="389" t="str">
        <f>SundayBin!E87</f>
        <v/>
      </c>
      <c r="O1577" s="344"/>
      <c r="P1577" s="345"/>
      <c r="Q1577" s="275"/>
    </row>
    <row r="1578" hidden="1">
      <c r="B1578" s="389" t="str">
        <f>SundayBin!E88</f>
        <v/>
      </c>
      <c r="O1578" s="344"/>
      <c r="P1578" s="345"/>
      <c r="Q1578" s="275"/>
    </row>
    <row r="1579" hidden="1">
      <c r="B1579" s="389" t="str">
        <f>SundayBin!E89</f>
        <v/>
      </c>
      <c r="O1579" s="344"/>
      <c r="P1579" s="345"/>
      <c r="Q1579" s="275"/>
    </row>
    <row r="1580" hidden="1">
      <c r="B1580" s="389" t="str">
        <f>SundayBin!E90</f>
        <v/>
      </c>
      <c r="O1580" s="346"/>
      <c r="P1580" s="347"/>
      <c r="Q1580" s="337"/>
    </row>
    <row r="1581" hidden="1">
      <c r="B1581" s="389" t="str">
        <f>SundayBin!E91</f>
        <v/>
      </c>
      <c r="O1581" s="391" t="s">
        <v>595</v>
      </c>
      <c r="P1581" s="31"/>
      <c r="Q1581" s="32"/>
    </row>
    <row r="1582" hidden="1">
      <c r="B1582" s="389" t="str">
        <f>SundayBin!E92</f>
        <v/>
      </c>
      <c r="O1582" s="335" t="s">
        <v>94</v>
      </c>
      <c r="P1582" s="336" t="str">
        <f>SundayBin!Q92</f>
        <v/>
      </c>
      <c r="Q1582" s="337"/>
    </row>
    <row r="1583" hidden="1">
      <c r="B1583" s="389" t="str">
        <f>SundayBin!E93</f>
        <v/>
      </c>
      <c r="O1583" s="338" t="s">
        <v>497</v>
      </c>
      <c r="P1583" s="336" t="str">
        <f>SundayBin!Q93</f>
        <v/>
      </c>
      <c r="Q1583" s="337"/>
    </row>
    <row r="1584" hidden="1">
      <c r="B1584" s="389" t="str">
        <f>SundayBin!E94</f>
        <v/>
      </c>
      <c r="O1584" s="338" t="s">
        <v>100</v>
      </c>
      <c r="P1584" s="336" t="str">
        <f>SundayBin!Q94</f>
        <v/>
      </c>
      <c r="Q1584" s="337"/>
    </row>
    <row r="1585" hidden="1">
      <c r="B1585" s="389" t="str">
        <f>SundayBin!E95</f>
        <v/>
      </c>
      <c r="O1585" s="338" t="s">
        <v>547</v>
      </c>
      <c r="P1585" s="336" t="str">
        <f>SundayBin!Q95</f>
        <v/>
      </c>
      <c r="Q1585" s="337"/>
    </row>
    <row r="1586" hidden="1">
      <c r="B1586" s="389" t="str">
        <f>SundayBin!E96</f>
        <v/>
      </c>
      <c r="O1586" s="338" t="s">
        <v>548</v>
      </c>
      <c r="P1586" s="336" t="str">
        <f>SundayBin!Q96</f>
        <v/>
      </c>
      <c r="Q1586" s="337"/>
    </row>
    <row r="1587" hidden="1">
      <c r="B1587" s="389" t="str">
        <f>SundayBin!E97</f>
        <v/>
      </c>
      <c r="O1587" s="338" t="s">
        <v>549</v>
      </c>
      <c r="P1587" s="370" t="str">
        <f>SundayBin!Q97</f>
        <v/>
      </c>
      <c r="Q1587" s="29"/>
    </row>
    <row r="1588" hidden="1">
      <c r="B1588" s="389" t="str">
        <f>SundayBin!E98</f>
        <v/>
      </c>
      <c r="O1588" s="338" t="s">
        <v>550</v>
      </c>
      <c r="P1588" s="371" t="str">
        <f>SundayBin!Q98</f>
        <v/>
      </c>
      <c r="Q1588" s="372"/>
    </row>
    <row r="1589" hidden="1">
      <c r="B1589" s="389" t="str">
        <f>SundayBin!E99</f>
        <v/>
      </c>
      <c r="O1589" s="339" t="s">
        <v>551</v>
      </c>
      <c r="P1589" s="340" t="str">
        <f>SundayBin!Q99</f>
        <v/>
      </c>
      <c r="Q1589" s="39"/>
    </row>
    <row r="1590" hidden="1">
      <c r="B1590" s="389" t="str">
        <f>SundayBin!E100</f>
        <v/>
      </c>
      <c r="O1590" s="341"/>
      <c r="P1590" s="114"/>
      <c r="Q1590" s="32"/>
    </row>
    <row r="1591" hidden="1">
      <c r="B1591" s="389" t="str">
        <f>SundayBin!E101</f>
        <v/>
      </c>
      <c r="O1591" s="342" t="s">
        <v>485</v>
      </c>
      <c r="P1591" s="343" t="str">
        <f>SundayBin!Q101</f>
        <v/>
      </c>
      <c r="Q1591" s="275"/>
    </row>
    <row r="1592" hidden="1">
      <c r="B1592" s="389" t="str">
        <f>SundayBin!E102</f>
        <v/>
      </c>
      <c r="O1592" s="344"/>
      <c r="P1592" s="345"/>
      <c r="Q1592" s="275"/>
    </row>
    <row r="1593" hidden="1">
      <c r="B1593" s="389" t="str">
        <f>SundayBin!E103</f>
        <v/>
      </c>
      <c r="O1593" s="344"/>
      <c r="P1593" s="345"/>
      <c r="Q1593" s="275"/>
    </row>
    <row r="1594" hidden="1">
      <c r="B1594" s="389" t="str">
        <f>SundayBin!E104</f>
        <v/>
      </c>
      <c r="O1594" s="344"/>
      <c r="P1594" s="345"/>
      <c r="Q1594" s="275"/>
    </row>
    <row r="1595" hidden="1">
      <c r="B1595" s="389" t="str">
        <f>SundayBin!E105</f>
        <v/>
      </c>
      <c r="O1595" s="346"/>
      <c r="P1595" s="347"/>
      <c r="Q1595" s="337"/>
    </row>
    <row r="1596" hidden="1">
      <c r="B1596" s="389" t="str">
        <f>SundayBin!E106</f>
        <v/>
      </c>
    </row>
    <row r="1597" hidden="1">
      <c r="B1597" s="389" t="str">
        <f>SundayBin!E107</f>
        <v/>
      </c>
    </row>
    <row r="1598" hidden="1">
      <c r="B1598" s="389" t="str">
        <f>SundayBin!E108</f>
        <v/>
      </c>
    </row>
    <row r="1599" hidden="1">
      <c r="B1599" s="389" t="str">
        <f>SundayBin!E109</f>
        <v/>
      </c>
    </row>
    <row r="1600" hidden="1">
      <c r="B1600" s="389" t="str">
        <f>SundayBin!E110</f>
        <v/>
      </c>
    </row>
    <row r="1601" hidden="1">
      <c r="B1601" s="389" t="str">
        <f>SundayBin!E111</f>
        <v/>
      </c>
    </row>
    <row r="1602" hidden="1">
      <c r="B1602" s="389" t="str">
        <f>SundayBin!E112</f>
        <v/>
      </c>
    </row>
    <row r="1603" hidden="1">
      <c r="B1603" s="389" t="str">
        <f>SundayBin!E113</f>
        <v/>
      </c>
    </row>
    <row r="1604" hidden="1">
      <c r="B1604" s="389" t="str">
        <f>SundayBin!E114</f>
        <v/>
      </c>
    </row>
    <row r="1605" hidden="1">
      <c r="B1605" s="389" t="str">
        <f>SundayBin!E115</f>
        <v/>
      </c>
    </row>
    <row r="1606" hidden="1">
      <c r="B1606" s="389" t="str">
        <f>SundayBin!E116</f>
        <v/>
      </c>
    </row>
    <row r="1607" hidden="1">
      <c r="B1607" s="389" t="str">
        <f>SundayBin!E117</f>
        <v/>
      </c>
    </row>
    <row r="1608" hidden="1">
      <c r="B1608" s="389" t="str">
        <f>SundayBin!E118</f>
        <v/>
      </c>
    </row>
    <row r="1609" hidden="1">
      <c r="B1609" s="389" t="str">
        <f>SundayBin!E119</f>
        <v/>
      </c>
    </row>
    <row r="1610" hidden="1">
      <c r="B1610" s="389" t="str">
        <f>SundayBin!E120</f>
        <v/>
      </c>
    </row>
    <row r="1611" hidden="1">
      <c r="B1611" s="389" t="str">
        <f>SundayBin!E121</f>
        <v/>
      </c>
    </row>
    <row r="1612" hidden="1">
      <c r="B1612" s="389" t="str">
        <f>SundayBin!E122</f>
        <v/>
      </c>
    </row>
    <row r="1613" hidden="1">
      <c r="B1613" s="389" t="str">
        <f>SundayBin!E123</f>
        <v/>
      </c>
    </row>
    <row r="1614" hidden="1">
      <c r="B1614" s="389" t="str">
        <f>SundayBin!E124</f>
        <v/>
      </c>
    </row>
    <row r="1615" hidden="1">
      <c r="B1615" s="389" t="str">
        <f>SundayBin!E125</f>
        <v/>
      </c>
    </row>
    <row r="1616" hidden="1">
      <c r="B1616" s="389" t="str">
        <f>SundayBin!E126</f>
        <v/>
      </c>
    </row>
    <row r="1617" hidden="1">
      <c r="B1617" s="389" t="str">
        <f>SundayBin!E127</f>
        <v/>
      </c>
    </row>
    <row r="1618" hidden="1">
      <c r="B1618" s="389" t="str">
        <f>SundayBin!E128</f>
        <v/>
      </c>
    </row>
    <row r="1619" hidden="1">
      <c r="B1619" s="389" t="str">
        <f>SundayBin!E129</f>
        <v/>
      </c>
    </row>
    <row r="1620" hidden="1">
      <c r="B1620" s="389" t="str">
        <f>SundayBin!E130</f>
        <v/>
      </c>
    </row>
    <row r="1621" hidden="1">
      <c r="B1621" s="389" t="str">
        <f>SundayBin!E131</f>
        <v/>
      </c>
    </row>
    <row r="1622" hidden="1">
      <c r="B1622" s="389" t="str">
        <f>SundayBin!E132</f>
        <v/>
      </c>
    </row>
    <row r="1623" hidden="1">
      <c r="B1623" s="389" t="str">
        <f>SundayBin!E133</f>
        <v/>
      </c>
    </row>
    <row r="1624" hidden="1">
      <c r="B1624" s="389" t="str">
        <f>SundayBin!E134</f>
        <v/>
      </c>
    </row>
    <row r="1625" hidden="1">
      <c r="B1625" s="389" t="str">
        <f>SundayBin!E135</f>
        <v/>
      </c>
    </row>
    <row r="1626" hidden="1">
      <c r="B1626" s="389" t="str">
        <f>SundayBin!E136</f>
        <v/>
      </c>
    </row>
    <row r="1627" hidden="1">
      <c r="B1627" s="389" t="str">
        <f>SundayBin!E137</f>
        <v/>
      </c>
    </row>
    <row r="1628" hidden="1">
      <c r="B1628" s="389" t="str">
        <f>SundayBin!E138</f>
        <v/>
      </c>
    </row>
    <row r="1629" hidden="1">
      <c r="B1629" s="389" t="str">
        <f>SundayBin!E139</f>
        <v/>
      </c>
    </row>
    <row r="1630" hidden="1">
      <c r="B1630" s="389" t="str">
        <f>SundayBin!E140</f>
        <v/>
      </c>
    </row>
    <row r="1631" hidden="1">
      <c r="B1631" s="389" t="str">
        <f>SundayBin!E141</f>
        <v/>
      </c>
    </row>
    <row r="1632" hidden="1">
      <c r="B1632" s="389" t="str">
        <f>SundayBin!E142</f>
        <v/>
      </c>
    </row>
    <row r="1633" hidden="1">
      <c r="B1633" s="389" t="str">
        <f>SundayBin!E143</f>
        <v/>
      </c>
    </row>
    <row r="1634" hidden="1">
      <c r="B1634" s="389" t="str">
        <f>SundayBin!E144</f>
        <v/>
      </c>
    </row>
    <row r="1635" hidden="1">
      <c r="B1635" s="389" t="str">
        <f>SundayBin!E145</f>
        <v/>
      </c>
    </row>
    <row r="1636" hidden="1">
      <c r="B1636" s="389" t="str">
        <f>SundayBin!E146</f>
        <v/>
      </c>
    </row>
    <row r="1637" hidden="1">
      <c r="B1637" s="389" t="str">
        <f>SundayBin!E147</f>
        <v/>
      </c>
    </row>
    <row r="1638" hidden="1">
      <c r="B1638" s="389" t="str">
        <f>SundayBin!E148</f>
        <v/>
      </c>
    </row>
    <row r="1639" hidden="1">
      <c r="B1639" s="389" t="str">
        <f>SundayBin!E149</f>
        <v/>
      </c>
    </row>
    <row r="1640" hidden="1">
      <c r="B1640" s="389" t="str">
        <f>SundayBin!E150</f>
        <v/>
      </c>
    </row>
    <row r="1641" hidden="1">
      <c r="B1641" s="389" t="str">
        <f>SundayBin!E151</f>
        <v/>
      </c>
    </row>
    <row r="1642" hidden="1">
      <c r="B1642" s="389" t="str">
        <f>SundayBin!E152</f>
        <v/>
      </c>
    </row>
    <row r="1643" hidden="1">
      <c r="B1643" s="389" t="str">
        <f>SundayBin!E153</f>
        <v/>
      </c>
    </row>
    <row r="1644" hidden="1">
      <c r="B1644" s="389" t="str">
        <f>SundayBin!E154</f>
        <v/>
      </c>
    </row>
    <row r="1645" hidden="1">
      <c r="B1645" s="389" t="str">
        <f>SundayBin!E155</f>
        <v/>
      </c>
    </row>
    <row r="1646" hidden="1">
      <c r="B1646" s="389" t="str">
        <f>SundayBin!E156</f>
        <v/>
      </c>
    </row>
    <row r="1647" hidden="1">
      <c r="B1647" s="389" t="str">
        <f>SundayBin!E157</f>
        <v/>
      </c>
    </row>
    <row r="1648" hidden="1">
      <c r="B1648" s="389" t="str">
        <f>SundayBin!E158</f>
        <v/>
      </c>
    </row>
    <row r="1649" hidden="1">
      <c r="B1649" s="389" t="str">
        <f>SundayBin!E159</f>
        <v/>
      </c>
    </row>
    <row r="1650" hidden="1">
      <c r="B1650" s="389" t="str">
        <f>SundayBin!E160</f>
        <v/>
      </c>
    </row>
    <row r="1651" hidden="1">
      <c r="B1651" s="389" t="str">
        <f>SundayBin!E161</f>
        <v/>
      </c>
    </row>
    <row r="1652" hidden="1">
      <c r="B1652" s="389" t="str">
        <f>SundayBin!E162</f>
        <v/>
      </c>
    </row>
    <row r="1653" hidden="1">
      <c r="B1653" s="389" t="str">
        <f>SundayBin!E163</f>
        <v/>
      </c>
    </row>
    <row r="1654" hidden="1">
      <c r="B1654" s="389" t="str">
        <f>SundayBin!E164</f>
        <v/>
      </c>
    </row>
    <row r="1655" hidden="1">
      <c r="B1655" s="389" t="str">
        <f>SundayBin!E165</f>
        <v/>
      </c>
    </row>
    <row r="1656" hidden="1">
      <c r="B1656" s="389" t="str">
        <f>SundayBin!E166</f>
        <v/>
      </c>
    </row>
    <row r="1657" hidden="1">
      <c r="B1657" s="389" t="str">
        <f>SundayBin!E167</f>
        <v/>
      </c>
    </row>
    <row r="1658" hidden="1">
      <c r="B1658" s="389" t="str">
        <f>SundayBin!E168</f>
        <v/>
      </c>
    </row>
    <row r="1659" hidden="1">
      <c r="B1659" s="389" t="str">
        <f>SundayBin!E169</f>
        <v/>
      </c>
    </row>
    <row r="1660" hidden="1">
      <c r="B1660" s="389" t="str">
        <f>SundayBin!E170</f>
        <v/>
      </c>
    </row>
    <row r="1661" hidden="1">
      <c r="B1661" s="389" t="str">
        <f>SundayBin!E171</f>
        <v/>
      </c>
    </row>
    <row r="1662" hidden="1">
      <c r="B1662" s="389" t="str">
        <f>SundayBin!E172</f>
        <v/>
      </c>
    </row>
    <row r="1663" hidden="1">
      <c r="B1663" s="389" t="str">
        <f>SundayBin!E173</f>
        <v/>
      </c>
    </row>
    <row r="1664" hidden="1">
      <c r="B1664" s="389" t="str">
        <f>SundayBin!E174</f>
        <v/>
      </c>
    </row>
    <row r="1665" hidden="1">
      <c r="B1665" s="389" t="str">
        <f>SundayBin!E175</f>
        <v/>
      </c>
    </row>
    <row r="1666" hidden="1">
      <c r="B1666" s="389" t="str">
        <f>SundayBin!E176</f>
        <v/>
      </c>
    </row>
    <row r="1667" hidden="1">
      <c r="B1667" s="389" t="str">
        <f>SundayBin!E177</f>
        <v/>
      </c>
    </row>
    <row r="1668" hidden="1">
      <c r="B1668" s="389" t="str">
        <f>SundayBin!E178</f>
        <v/>
      </c>
    </row>
    <row r="1669" hidden="1">
      <c r="B1669" s="389" t="str">
        <f>SundayBin!E179</f>
        <v/>
      </c>
    </row>
    <row r="1670" hidden="1">
      <c r="B1670" s="389" t="str">
        <f>SundayBin!E180</f>
        <v/>
      </c>
    </row>
    <row r="1671" hidden="1">
      <c r="B1671" s="389" t="str">
        <f>SundayBin!E181</f>
        <v/>
      </c>
    </row>
    <row r="1672" hidden="1">
      <c r="B1672" s="389" t="str">
        <f>SundayBin!E182</f>
        <v/>
      </c>
    </row>
    <row r="1673" hidden="1">
      <c r="B1673" s="389" t="str">
        <f>SundayBin!E183</f>
        <v/>
      </c>
    </row>
    <row r="1674" hidden="1">
      <c r="B1674" s="389" t="str">
        <f>SundayBin!E184</f>
        <v/>
      </c>
    </row>
    <row r="1675" hidden="1">
      <c r="B1675" s="389" t="str">
        <f>SundayBin!E185</f>
        <v/>
      </c>
    </row>
    <row r="1676" hidden="1">
      <c r="B1676" s="389" t="str">
        <f>SundayBin!E186</f>
        <v/>
      </c>
    </row>
    <row r="1677" hidden="1">
      <c r="B1677" s="389" t="str">
        <f>SundayBin!E187</f>
        <v/>
      </c>
    </row>
    <row r="1678" hidden="1">
      <c r="B1678" s="389" t="str">
        <f>SundayBin!E188</f>
        <v/>
      </c>
    </row>
    <row r="1679" hidden="1">
      <c r="B1679" s="389" t="str">
        <f>SundayBin!E189</f>
        <v/>
      </c>
    </row>
    <row r="1680" hidden="1">
      <c r="B1680" s="389" t="str">
        <f>SundayBin!E190</f>
        <v/>
      </c>
    </row>
    <row r="1681" hidden="1">
      <c r="B1681" s="389" t="str">
        <f>SundayBin!E191</f>
        <v/>
      </c>
    </row>
    <row r="1682" hidden="1">
      <c r="B1682" s="389" t="str">
        <f>SundayBin!E192</f>
        <v/>
      </c>
    </row>
    <row r="1683" hidden="1">
      <c r="B1683" s="389" t="str">
        <f>SundayBin!E193</f>
        <v/>
      </c>
    </row>
    <row r="1684" hidden="1">
      <c r="B1684" s="389" t="str">
        <f>SundayBin!E194</f>
        <v/>
      </c>
    </row>
    <row r="1685" hidden="1">
      <c r="B1685" s="389" t="str">
        <f>SundayBin!E195</f>
        <v/>
      </c>
    </row>
    <row r="1686" hidden="1">
      <c r="B1686" s="389" t="str">
        <f>SundayBin!E196</f>
        <v/>
      </c>
    </row>
    <row r="1687" hidden="1">
      <c r="B1687" s="389" t="str">
        <f>SundayBin!E197</f>
        <v/>
      </c>
    </row>
    <row r="1688" hidden="1">
      <c r="B1688" s="389" t="str">
        <f>SundayBin!E198</f>
        <v/>
      </c>
    </row>
    <row r="1689" hidden="1">
      <c r="B1689" s="389" t="str">
        <f>SundayBin!E199</f>
        <v/>
      </c>
    </row>
    <row r="1690" hidden="1">
      <c r="B1690" s="389" t="str">
        <f>SundayBin!E200</f>
        <v/>
      </c>
    </row>
    <row r="1691" hidden="1">
      <c r="B1691" s="389" t="str">
        <f>SundayBin!E201</f>
        <v/>
      </c>
    </row>
    <row r="1692" hidden="1">
      <c r="B1692" s="389" t="str">
        <f>SundayBin!E202</f>
        <v/>
      </c>
    </row>
    <row r="1693" hidden="1">
      <c r="B1693" s="389" t="str">
        <f>SundayBin!E203</f>
        <v/>
      </c>
    </row>
    <row r="1694" hidden="1">
      <c r="B1694" s="389" t="str">
        <f>SundayBin!E204</f>
        <v/>
      </c>
    </row>
    <row r="1695" hidden="1">
      <c r="B1695" s="389" t="str">
        <f>SundayBin!E205</f>
        <v/>
      </c>
    </row>
    <row r="1696" hidden="1">
      <c r="B1696" s="389" t="str">
        <f>SundayBin!E206</f>
        <v/>
      </c>
    </row>
    <row r="1697" hidden="1">
      <c r="B1697" s="389" t="str">
        <f>SundayBin!E207</f>
        <v/>
      </c>
    </row>
    <row r="1698" hidden="1">
      <c r="B1698" s="389" t="str">
        <f>SundayBin!E208</f>
        <v/>
      </c>
    </row>
    <row r="1699" hidden="1">
      <c r="B1699" s="389" t="str">
        <f>SundayBin!E209</f>
        <v/>
      </c>
    </row>
    <row r="1700" hidden="1">
      <c r="B1700" s="389" t="str">
        <f>SundayBin!E210</f>
        <v/>
      </c>
    </row>
    <row r="1701" hidden="1">
      <c r="B1701" s="389" t="str">
        <f>SundayBin!E211</f>
        <v/>
      </c>
    </row>
    <row r="1702" hidden="1">
      <c r="B1702" s="389" t="str">
        <f>SundayBin!E212</f>
        <v/>
      </c>
    </row>
    <row r="1703" hidden="1">
      <c r="B1703" s="389" t="str">
        <f>SundayBin!E213</f>
        <v/>
      </c>
    </row>
    <row r="1704" hidden="1">
      <c r="B1704" s="389" t="str">
        <f>SundayBin!E214</f>
        <v/>
      </c>
    </row>
    <row r="1705" hidden="1">
      <c r="B1705" s="389" t="str">
        <f>SundayBin!E215</f>
        <v/>
      </c>
    </row>
    <row r="1706" hidden="1">
      <c r="B1706" s="389" t="str">
        <f>SundayBin!E216</f>
        <v/>
      </c>
    </row>
    <row r="1707" hidden="1">
      <c r="B1707" s="389" t="str">
        <f>SundayBin!E217</f>
        <v/>
      </c>
    </row>
    <row r="1708" hidden="1">
      <c r="B1708" s="389" t="str">
        <f>SundayBin!E218</f>
        <v/>
      </c>
    </row>
    <row r="1709" hidden="1">
      <c r="B1709" s="389" t="str">
        <f>SundayBin!E219</f>
        <v/>
      </c>
    </row>
    <row r="1710" hidden="1">
      <c r="B1710" s="389" t="str">
        <f>SundayBin!E220</f>
        <v/>
      </c>
    </row>
    <row r="1711" hidden="1">
      <c r="B1711" s="389" t="str">
        <f>SundayBin!E221</f>
        <v/>
      </c>
    </row>
    <row r="1712" hidden="1">
      <c r="B1712" s="389" t="str">
        <f>SundayBin!E222</f>
        <v/>
      </c>
    </row>
    <row r="1713" hidden="1">
      <c r="B1713" s="389" t="str">
        <f>SundayBin!E223</f>
        <v/>
      </c>
    </row>
    <row r="1714" hidden="1">
      <c r="B1714" s="389" t="str">
        <f>SundayBin!E224</f>
        <v/>
      </c>
    </row>
    <row r="1715" hidden="1">
      <c r="B1715" s="389" t="str">
        <f>SundayBin!E225</f>
        <v/>
      </c>
    </row>
    <row r="1716" hidden="1">
      <c r="B1716" s="389" t="str">
        <f>SundayBin!E226</f>
        <v/>
      </c>
    </row>
    <row r="1717" hidden="1">
      <c r="B1717" s="389" t="str">
        <f>SundayBin!E227</f>
        <v/>
      </c>
    </row>
    <row r="1718" hidden="1">
      <c r="B1718" s="389" t="str">
        <f>SundayBin!E228</f>
        <v/>
      </c>
    </row>
    <row r="1719" hidden="1">
      <c r="B1719" s="389" t="str">
        <f>SundayBin!E229</f>
        <v/>
      </c>
    </row>
    <row r="1720" hidden="1">
      <c r="B1720" s="389" t="str">
        <f>SundayBin!E230</f>
        <v/>
      </c>
    </row>
    <row r="1721" hidden="1">
      <c r="B1721" s="389" t="str">
        <f>SundayBin!E231</f>
        <v/>
      </c>
    </row>
    <row r="1722" hidden="1">
      <c r="B1722" s="389" t="str">
        <f>SundayBin!E232</f>
        <v/>
      </c>
    </row>
    <row r="1723" hidden="1">
      <c r="B1723" s="389" t="str">
        <f>SundayBin!E233</f>
        <v/>
      </c>
    </row>
    <row r="1724" hidden="1">
      <c r="B1724" s="389" t="str">
        <f>SundayBin!E234</f>
        <v/>
      </c>
    </row>
    <row r="1725" hidden="1">
      <c r="B1725" s="389" t="str">
        <f>SundayBin!E235</f>
        <v/>
      </c>
    </row>
    <row r="1726" hidden="1">
      <c r="B1726" s="389" t="str">
        <f>SundayBin!E236</f>
        <v/>
      </c>
    </row>
    <row r="1727" hidden="1">
      <c r="B1727" s="389" t="str">
        <f>SundayBin!E237</f>
        <v/>
      </c>
    </row>
    <row r="1728" hidden="1">
      <c r="B1728" s="389" t="str">
        <f>SundayBin!E238</f>
        <v/>
      </c>
    </row>
    <row r="1729" hidden="1">
      <c r="B1729" s="389" t="str">
        <f>SundayBin!E239</f>
        <v/>
      </c>
    </row>
    <row r="1730" hidden="1">
      <c r="B1730" s="389" t="str">
        <f>SundayBin!E240</f>
        <v/>
      </c>
    </row>
    <row r="1731" hidden="1">
      <c r="B1731" s="389" t="str">
        <f>SundayBin!E241</f>
        <v/>
      </c>
    </row>
    <row r="1732" hidden="1">
      <c r="B1732" s="389" t="str">
        <f>SundayBin!E242</f>
        <v/>
      </c>
    </row>
    <row r="1733" hidden="1">
      <c r="B1733" s="389" t="str">
        <f>SundayBin!E243</f>
        <v/>
      </c>
    </row>
    <row r="1734" hidden="1">
      <c r="B1734" s="389" t="str">
        <f>SundayBin!E244</f>
        <v/>
      </c>
    </row>
    <row r="1735" hidden="1">
      <c r="B1735" s="389" t="str">
        <f>SundayBin!E245</f>
        <v/>
      </c>
    </row>
    <row r="1736" hidden="1">
      <c r="B1736" s="389" t="str">
        <f>SundayBin!E246</f>
        <v/>
      </c>
    </row>
    <row r="1737" hidden="1">
      <c r="B1737" s="389" t="str">
        <f>SundayBin!E247</f>
        <v/>
      </c>
    </row>
    <row r="1738" hidden="1">
      <c r="B1738" s="389" t="str">
        <f>SundayBin!E248</f>
        <v/>
      </c>
    </row>
    <row r="1739" hidden="1">
      <c r="B1739" s="389" t="str">
        <f>SundayBin!E249</f>
        <v/>
      </c>
    </row>
    <row r="1740" hidden="1">
      <c r="B1740" s="389" t="str">
        <f>SundayBin!E250</f>
        <v/>
      </c>
    </row>
    <row r="1741" hidden="1">
      <c r="B1741" s="389" t="str">
        <f>SundayBin!E251</f>
        <v/>
      </c>
    </row>
    <row r="1742" hidden="1">
      <c r="B1742" s="389" t="str">
        <f>SundayBin!E252</f>
        <v/>
      </c>
    </row>
    <row r="1743" hidden="1">
      <c r="B1743" s="389" t="str">
        <f>SundayBin!E253</f>
        <v/>
      </c>
    </row>
    <row r="1744" hidden="1">
      <c r="B1744" s="389" t="str">
        <f>SundayBin!E254</f>
        <v/>
      </c>
    </row>
    <row r="1745" hidden="1">
      <c r="B1745" s="389" t="str">
        <f>SundayBin!E255</f>
        <v/>
      </c>
    </row>
    <row r="1746" hidden="1">
      <c r="B1746" s="389" t="str">
        <f>SundayBin!E256</f>
        <v/>
      </c>
    </row>
    <row r="1747" hidden="1">
      <c r="B1747" s="389" t="str">
        <f>SundayBin!E257</f>
        <v/>
      </c>
    </row>
    <row r="1748" hidden="1">
      <c r="B1748" s="389" t="str">
        <f>SundayBin!E258</f>
        <v/>
      </c>
    </row>
    <row r="1749" hidden="1">
      <c r="B1749" s="389" t="str">
        <f>SundayBin!E259</f>
        <v/>
      </c>
    </row>
    <row r="1750" hidden="1">
      <c r="B1750" s="389" t="str">
        <f>SundayBin!E260</f>
        <v/>
      </c>
    </row>
    <row r="1751" hidden="1">
      <c r="B1751" s="389" t="str">
        <f>SundayBin!E261</f>
        <v/>
      </c>
    </row>
    <row r="1752" hidden="1">
      <c r="B1752" s="389" t="str">
        <f>SundayBin!E262</f>
        <v/>
      </c>
    </row>
    <row r="1753" hidden="1">
      <c r="B1753" s="389" t="str">
        <f>SundayBin!E263</f>
        <v/>
      </c>
    </row>
    <row r="1754" hidden="1">
      <c r="B1754" s="389" t="str">
        <f>SundayBin!E264</f>
        <v/>
      </c>
    </row>
    <row r="1755" hidden="1">
      <c r="B1755" s="389" t="str">
        <f>SundayBin!E265</f>
        <v/>
      </c>
    </row>
    <row r="1756" hidden="1">
      <c r="B1756" s="389" t="str">
        <f>SundayBin!E266</f>
        <v/>
      </c>
    </row>
    <row r="1757" hidden="1">
      <c r="B1757" s="389" t="str">
        <f>SundayBin!E267</f>
        <v/>
      </c>
    </row>
    <row r="1758" hidden="1">
      <c r="B1758" s="389" t="str">
        <f>SundayBin!E268</f>
        <v/>
      </c>
    </row>
    <row r="1759" hidden="1">
      <c r="B1759" s="389" t="str">
        <f>SundayBin!E269</f>
        <v/>
      </c>
    </row>
    <row r="1760" hidden="1">
      <c r="B1760" s="389" t="str">
        <f>SundayBin!E270</f>
        <v/>
      </c>
    </row>
    <row r="1761" hidden="1">
      <c r="B1761" s="389" t="str">
        <f>SundayBin!E271</f>
        <v/>
      </c>
    </row>
    <row r="1762" hidden="1">
      <c r="B1762" s="389" t="str">
        <f>SundayBin!E272</f>
        <v/>
      </c>
    </row>
    <row r="1763" hidden="1">
      <c r="B1763" s="389" t="str">
        <f>SundayBin!E273</f>
        <v/>
      </c>
    </row>
    <row r="1764" hidden="1">
      <c r="B1764" s="389" t="str">
        <f>SundayBin!E274</f>
        <v/>
      </c>
    </row>
    <row r="1765" hidden="1">
      <c r="B1765" s="389" t="str">
        <f>SundayBin!E275</f>
        <v/>
      </c>
    </row>
    <row r="1766" hidden="1">
      <c r="B1766" s="389" t="str">
        <f>SundayBin!E276</f>
        <v/>
      </c>
    </row>
    <row r="1767" hidden="1">
      <c r="B1767" s="389" t="str">
        <f>SundayBin!E277</f>
        <v/>
      </c>
    </row>
    <row r="1768" hidden="1">
      <c r="B1768" s="389" t="str">
        <f>SundayBin!E278</f>
        <v/>
      </c>
    </row>
    <row r="1769" hidden="1">
      <c r="B1769" s="389" t="str">
        <f>SundayBin!E279</f>
        <v/>
      </c>
    </row>
    <row r="1770" hidden="1">
      <c r="B1770" s="389" t="str">
        <f>SundayBin!E280</f>
        <v/>
      </c>
    </row>
    <row r="1771" hidden="1">
      <c r="B1771" s="389" t="str">
        <f>SundayBin!E281</f>
        <v/>
      </c>
    </row>
    <row r="1772" hidden="1">
      <c r="B1772" s="389" t="str">
        <f>SundayBin!E282</f>
        <v/>
      </c>
    </row>
    <row r="1773" hidden="1">
      <c r="B1773" s="389" t="str">
        <f>SundayBin!E283</f>
        <v/>
      </c>
    </row>
    <row r="1774" hidden="1">
      <c r="B1774" s="389" t="str">
        <f>SundayBin!E284</f>
        <v/>
      </c>
    </row>
    <row r="1775" hidden="1">
      <c r="B1775" s="389" t="str">
        <f>SundayBin!E285</f>
        <v/>
      </c>
    </row>
    <row r="1776" hidden="1">
      <c r="B1776" s="389" t="str">
        <f>SundayBin!E286</f>
        <v/>
      </c>
    </row>
    <row r="1777" hidden="1">
      <c r="B1777" s="389" t="str">
        <f>SundayBin!E287</f>
        <v/>
      </c>
    </row>
    <row r="1778" hidden="1">
      <c r="B1778" s="389" t="str">
        <f>SundayBin!E288</f>
        <v/>
      </c>
    </row>
    <row r="1779" hidden="1">
      <c r="B1779" s="389" t="str">
        <f>SundayBin!E289</f>
        <v/>
      </c>
    </row>
    <row r="1780" hidden="1">
      <c r="B1780" s="389" t="str">
        <f>SundayBin!E290</f>
        <v/>
      </c>
    </row>
    <row r="1781" hidden="1">
      <c r="B1781" s="389" t="str">
        <f>SundayBin!E291</f>
        <v/>
      </c>
    </row>
    <row r="1782" hidden="1">
      <c r="B1782" s="389" t="str">
        <f>SundayBin!E292</f>
        <v/>
      </c>
    </row>
    <row r="1783" hidden="1">
      <c r="B1783" s="389" t="str">
        <f>SundayBin!E293</f>
        <v/>
      </c>
    </row>
    <row r="1784" hidden="1">
      <c r="B1784" s="389" t="str">
        <f>SundayBin!E294</f>
        <v/>
      </c>
    </row>
    <row r="1785" hidden="1">
      <c r="B1785" s="389" t="str">
        <f>SundayBin!E295</f>
        <v/>
      </c>
    </row>
    <row r="1786" hidden="1">
      <c r="B1786" s="389" t="str">
        <f>SundayBin!E296</f>
        <v/>
      </c>
    </row>
    <row r="1787" hidden="1">
      <c r="B1787" s="389" t="str">
        <f>SundayBin!E297</f>
        <v/>
      </c>
    </row>
    <row r="1788" hidden="1">
      <c r="B1788" s="389" t="str">
        <f>SundayBin!E298</f>
        <v/>
      </c>
    </row>
    <row r="1789" hidden="1">
      <c r="B1789" s="389" t="str">
        <f>SundayBin!E299</f>
        <v/>
      </c>
    </row>
    <row r="1790" hidden="1">
      <c r="B1790" s="389" t="str">
        <f>SundayBin!E300</f>
        <v/>
      </c>
    </row>
    <row r="1791" hidden="1">
      <c r="B1791" s="389" t="str">
        <f>SundayBin!E301</f>
        <v/>
      </c>
    </row>
    <row r="1792" hidden="1">
      <c r="B1792" s="389" t="str">
        <f>SundayBin!E302</f>
        <v/>
      </c>
    </row>
    <row r="1793" hidden="1">
      <c r="B1793" s="389" t="str">
        <f>SundayBin!E303</f>
        <v/>
      </c>
    </row>
    <row r="1794" hidden="1">
      <c r="B1794" s="389" t="str">
        <f>SundayBin!E304</f>
        <v/>
      </c>
    </row>
    <row r="1795" hidden="1">
      <c r="B1795" s="389" t="str">
        <f>SundayBin!E305</f>
        <v/>
      </c>
    </row>
    <row r="1796" hidden="1">
      <c r="B1796" s="389" t="str">
        <f>SundayBin!E306</f>
        <v/>
      </c>
    </row>
    <row r="1797" hidden="1">
      <c r="B1797" s="389" t="str">
        <f>SundayBin!E307</f>
        <v/>
      </c>
    </row>
    <row r="1798" hidden="1">
      <c r="B1798" s="389" t="str">
        <f>SundayBin!E308</f>
        <v/>
      </c>
    </row>
    <row r="1799" hidden="1">
      <c r="B1799" s="389" t="str">
        <f>SundayBin!E309</f>
        <v/>
      </c>
    </row>
    <row r="1800" hidden="1">
      <c r="B1800" s="389" t="str">
        <f>SundayBin!E310</f>
        <v/>
      </c>
    </row>
    <row r="1801" hidden="1">
      <c r="B1801" s="389" t="str">
        <f>SundayBin!E311</f>
        <v/>
      </c>
    </row>
    <row r="1802" hidden="1">
      <c r="B1802" s="389" t="str">
        <f>SundayBin!E312</f>
        <v/>
      </c>
    </row>
    <row r="1803" hidden="1">
      <c r="B1803" s="389" t="str">
        <f>SundayBin!E313</f>
        <v/>
      </c>
    </row>
    <row r="1804" hidden="1">
      <c r="B1804" s="389" t="str">
        <f>SundayBin!E314</f>
        <v/>
      </c>
    </row>
    <row r="1805" hidden="1">
      <c r="B1805" s="389" t="str">
        <f>SundayBin!E315</f>
        <v/>
      </c>
    </row>
    <row r="1806" hidden="1">
      <c r="B1806" s="389" t="str">
        <f>SundayBin!E316</f>
        <v/>
      </c>
    </row>
    <row r="1807" hidden="1">
      <c r="B1807" s="389" t="str">
        <f>SundayBin!E317</f>
        <v/>
      </c>
    </row>
    <row r="1808" hidden="1">
      <c r="B1808" s="389" t="str">
        <f>SundayBin!E318</f>
        <v/>
      </c>
    </row>
    <row r="1809" hidden="1">
      <c r="B1809" s="389" t="str">
        <f>SundayBin!E319</f>
        <v/>
      </c>
    </row>
    <row r="1810" hidden="1">
      <c r="B1810" s="389" t="str">
        <f>SundayBin!E320</f>
        <v/>
      </c>
    </row>
    <row r="1811" hidden="1">
      <c r="B1811" s="389" t="str">
        <f>SundayBin!E321</f>
        <v/>
      </c>
    </row>
    <row r="1812" hidden="1">
      <c r="B1812" s="389" t="str">
        <f>SundayBin!E322</f>
        <v/>
      </c>
    </row>
    <row r="1813" hidden="1">
      <c r="B1813" s="389" t="str">
        <f>SundayBin!E323</f>
        <v/>
      </c>
    </row>
    <row r="1814" hidden="1">
      <c r="B1814" s="389" t="str">
        <f>SundayBin!E324</f>
        <v/>
      </c>
    </row>
    <row r="1815" hidden="1">
      <c r="B1815" s="389" t="str">
        <f>SundayBin!E325</f>
        <v/>
      </c>
    </row>
    <row r="1816" hidden="1">
      <c r="B1816" s="389" t="str">
        <f>SundayBin!E326</f>
        <v/>
      </c>
    </row>
    <row r="1817" hidden="1">
      <c r="B1817" s="389" t="str">
        <f>SundayBin!E327</f>
        <v/>
      </c>
    </row>
    <row r="1818" hidden="1">
      <c r="B1818" s="389" t="str">
        <f>SundayBin!E328</f>
        <v/>
      </c>
    </row>
    <row r="1819" hidden="1">
      <c r="B1819" s="389" t="str">
        <f>SundayBin!E329</f>
        <v/>
      </c>
    </row>
    <row r="1820" hidden="1">
      <c r="B1820" s="389" t="str">
        <f>SundayBin!E330</f>
        <v/>
      </c>
    </row>
    <row r="1821" hidden="1">
      <c r="B1821" s="389" t="str">
        <f>SundayBin!E331</f>
        <v/>
      </c>
    </row>
    <row r="1822" hidden="1">
      <c r="B1822" s="389" t="str">
        <f>SundayBin!E332</f>
        <v/>
      </c>
    </row>
    <row r="1823" hidden="1">
      <c r="B1823" s="389" t="str">
        <f>SundayBin!E333</f>
        <v/>
      </c>
    </row>
    <row r="1824" hidden="1">
      <c r="B1824" s="389" t="str">
        <f>SundayBin!E334</f>
        <v/>
      </c>
    </row>
    <row r="1825" hidden="1">
      <c r="B1825" s="389" t="str">
        <f>SundayBin!E335</f>
        <v/>
      </c>
    </row>
    <row r="1826" hidden="1">
      <c r="B1826" s="389" t="str">
        <f>SundayBin!E336</f>
        <v/>
      </c>
    </row>
    <row r="1827" hidden="1">
      <c r="B1827" s="389" t="str">
        <f>SundayBin!E337</f>
        <v/>
      </c>
    </row>
    <row r="1828" hidden="1">
      <c r="B1828" s="389" t="str">
        <f>SundayBin!E338</f>
        <v/>
      </c>
    </row>
    <row r="1829" hidden="1">
      <c r="B1829" s="389" t="str">
        <f>SundayBin!E339</f>
        <v/>
      </c>
    </row>
    <row r="1830" hidden="1">
      <c r="B1830" s="389" t="str">
        <f>SundayBin!E340</f>
        <v/>
      </c>
    </row>
    <row r="1831" hidden="1">
      <c r="B1831" s="389" t="str">
        <f>SundayBin!E341</f>
        <v/>
      </c>
    </row>
    <row r="1832" hidden="1">
      <c r="B1832" s="389" t="str">
        <f>SundayBin!E342</f>
        <v/>
      </c>
    </row>
    <row r="1833" hidden="1">
      <c r="B1833" s="389" t="str">
        <f>SundayBin!E343</f>
        <v/>
      </c>
    </row>
    <row r="1834" hidden="1">
      <c r="B1834" s="389" t="str">
        <f>SundayBin!E344</f>
        <v/>
      </c>
    </row>
    <row r="1835" hidden="1">
      <c r="B1835" s="389" t="str">
        <f>SundayBin!E345</f>
        <v/>
      </c>
    </row>
    <row r="1836" hidden="1">
      <c r="B1836" s="389" t="str">
        <f>SundayBin!E346</f>
        <v/>
      </c>
    </row>
    <row r="1837" hidden="1">
      <c r="B1837" s="389" t="str">
        <f>SundayBin!E347</f>
        <v/>
      </c>
    </row>
    <row r="1838" hidden="1">
      <c r="B1838" s="389" t="str">
        <f>SundayBin!E348</f>
        <v/>
      </c>
    </row>
    <row r="1839" hidden="1">
      <c r="B1839" s="389" t="str">
        <f>SundayBin!E349</f>
        <v/>
      </c>
    </row>
    <row r="1840" hidden="1">
      <c r="B1840" s="389" t="str">
        <f>SundayBin!E350</f>
        <v/>
      </c>
    </row>
    <row r="1841" hidden="1">
      <c r="B1841" s="389" t="str">
        <f>SundayBin!E351</f>
        <v/>
      </c>
    </row>
    <row r="1842" hidden="1">
      <c r="B1842" s="389" t="str">
        <f>SundayBin!E352</f>
        <v/>
      </c>
    </row>
    <row r="1843" hidden="1">
      <c r="B1843" s="389" t="str">
        <f>SundayBin!E353</f>
        <v/>
      </c>
    </row>
    <row r="1844" hidden="1">
      <c r="B1844" s="389" t="str">
        <f>SundayBin!E354</f>
        <v/>
      </c>
    </row>
    <row r="1845" hidden="1">
      <c r="B1845" s="389" t="str">
        <f>SundayBin!E355</f>
        <v/>
      </c>
    </row>
    <row r="1846" hidden="1">
      <c r="B1846" s="389" t="str">
        <f>SundayBin!E356</f>
        <v/>
      </c>
    </row>
    <row r="1847" hidden="1">
      <c r="B1847" s="389" t="str">
        <f>SundayBin!E357</f>
        <v/>
      </c>
    </row>
    <row r="1848" hidden="1">
      <c r="B1848" s="389" t="str">
        <f>SundayBin!E358</f>
        <v/>
      </c>
    </row>
    <row r="1849" hidden="1">
      <c r="B1849" s="389" t="str">
        <f>SundayBin!E359</f>
        <v/>
      </c>
    </row>
    <row r="1850" hidden="1">
      <c r="B1850" s="389" t="str">
        <f>SundayBin!E360</f>
        <v/>
      </c>
    </row>
    <row r="1851" hidden="1">
      <c r="B1851" s="389" t="str">
        <f>SundayBin!E361</f>
        <v/>
      </c>
    </row>
    <row r="1852" hidden="1">
      <c r="B1852" s="389" t="str">
        <f>SundayBin!E362</f>
        <v/>
      </c>
    </row>
    <row r="1853" hidden="1">
      <c r="B1853" s="389" t="str">
        <f>SundayBin!E363</f>
        <v/>
      </c>
    </row>
    <row r="1854" hidden="1">
      <c r="B1854" s="389" t="str">
        <f>SundayBin!E364</f>
        <v/>
      </c>
    </row>
    <row r="1855" hidden="1">
      <c r="B1855" s="389" t="str">
        <f>SundayBin!E365</f>
        <v/>
      </c>
    </row>
    <row r="1856" hidden="1">
      <c r="B1856" s="389" t="str">
        <f>SundayBin!E366</f>
        <v/>
      </c>
    </row>
    <row r="1857" hidden="1">
      <c r="B1857" s="389" t="str">
        <f>SundayBin!E367</f>
        <v/>
      </c>
    </row>
    <row r="1858" hidden="1">
      <c r="B1858" s="389" t="str">
        <f>SundayBin!E368</f>
        <v/>
      </c>
    </row>
    <row r="1859" hidden="1">
      <c r="B1859" s="389" t="str">
        <f>SundayBin!E369</f>
        <v/>
      </c>
    </row>
    <row r="1860" hidden="1">
      <c r="B1860" s="389" t="str">
        <f>SundayBin!E370</f>
        <v/>
      </c>
    </row>
    <row r="1861" hidden="1">
      <c r="B1861" s="389" t="str">
        <f>SundayBin!E371</f>
        <v/>
      </c>
    </row>
    <row r="1862" hidden="1">
      <c r="B1862" s="389" t="str">
        <f>SundayBin!E372</f>
        <v/>
      </c>
    </row>
    <row r="1863" hidden="1">
      <c r="B1863" s="389" t="str">
        <f>SundayBin!E373</f>
        <v/>
      </c>
    </row>
    <row r="1864" hidden="1">
      <c r="B1864" s="389" t="str">
        <f>SundayBin!E374</f>
        <v/>
      </c>
    </row>
    <row r="1865" hidden="1">
      <c r="B1865" s="389" t="str">
        <f>SundayBin!E375</f>
        <v/>
      </c>
    </row>
    <row r="1866" hidden="1">
      <c r="B1866" s="389" t="str">
        <f>SundayBin!E376</f>
        <v/>
      </c>
    </row>
    <row r="1867" hidden="1">
      <c r="B1867" s="389" t="str">
        <f>SundayBin!E377</f>
        <v/>
      </c>
    </row>
    <row r="1868" hidden="1">
      <c r="B1868" s="389" t="str">
        <f>SundayBin!E378</f>
        <v/>
      </c>
    </row>
    <row r="1869" hidden="1">
      <c r="B1869" s="389" t="str">
        <f>SundayBin!E379</f>
        <v/>
      </c>
    </row>
    <row r="1870" hidden="1">
      <c r="B1870" s="389" t="str">
        <f>SundayBin!E380</f>
        <v/>
      </c>
    </row>
    <row r="1871" hidden="1">
      <c r="B1871" s="389" t="str">
        <f>SundayBin!E381</f>
        <v/>
      </c>
    </row>
    <row r="1872" hidden="1">
      <c r="B1872" s="389" t="str">
        <f>SundayBin!E382</f>
        <v/>
      </c>
    </row>
    <row r="1873" hidden="1">
      <c r="B1873" s="389" t="str">
        <f>SundayBin!E383</f>
        <v/>
      </c>
    </row>
    <row r="1874" hidden="1">
      <c r="B1874" s="389" t="str">
        <f>SundayBin!E384</f>
        <v/>
      </c>
    </row>
    <row r="1875" hidden="1">
      <c r="B1875" s="389" t="str">
        <f>SundayBin!E385</f>
        <v/>
      </c>
    </row>
    <row r="1876" hidden="1">
      <c r="B1876" s="389" t="str">
        <f>SundayBin!E386</f>
        <v/>
      </c>
    </row>
    <row r="1877" hidden="1">
      <c r="B1877" s="389" t="str">
        <f>SundayBin!E387</f>
        <v/>
      </c>
    </row>
    <row r="1878" hidden="1">
      <c r="B1878" s="389" t="str">
        <f>SundayBin!E388</f>
        <v/>
      </c>
    </row>
    <row r="1879" hidden="1">
      <c r="B1879" s="389" t="str">
        <f>SundayBin!E389</f>
        <v/>
      </c>
    </row>
    <row r="1880" hidden="1">
      <c r="B1880" s="389" t="str">
        <f>SundayBin!E390</f>
        <v/>
      </c>
    </row>
    <row r="1881" hidden="1">
      <c r="B1881" s="389" t="str">
        <f>SundayBin!E391</f>
        <v/>
      </c>
    </row>
    <row r="1882" hidden="1">
      <c r="B1882" s="389" t="str">
        <f>SundayBin!E392</f>
        <v/>
      </c>
    </row>
    <row r="1883" hidden="1">
      <c r="B1883" s="389" t="str">
        <f>SundayBin!E393</f>
        <v/>
      </c>
    </row>
    <row r="1884" hidden="1">
      <c r="B1884" s="389" t="str">
        <f>SundayBin!E394</f>
        <v/>
      </c>
    </row>
    <row r="1885" hidden="1">
      <c r="B1885" s="389" t="str">
        <f>SundayBin!E395</f>
        <v/>
      </c>
    </row>
    <row r="1886" hidden="1">
      <c r="B1886" s="389" t="str">
        <f>SundayBin!E396</f>
        <v/>
      </c>
    </row>
    <row r="1887" hidden="1">
      <c r="B1887" s="389" t="str">
        <f>SundayBin!E397</f>
        <v/>
      </c>
    </row>
    <row r="1888" hidden="1">
      <c r="B1888" s="389" t="str">
        <f>SundayBin!E398</f>
        <v/>
      </c>
    </row>
    <row r="1889" hidden="1">
      <c r="B1889" s="389" t="str">
        <f>SundayBin!E399</f>
        <v/>
      </c>
    </row>
    <row r="1890" hidden="1">
      <c r="B1890" s="389" t="str">
        <f>SundayBin!E400</f>
        <v/>
      </c>
    </row>
    <row r="1891" hidden="1">
      <c r="B1891" s="389" t="str">
        <f>SundayBin!E401</f>
        <v/>
      </c>
    </row>
    <row r="1892" hidden="1">
      <c r="B1892" s="389" t="str">
        <f>SundayBin!E402</f>
        <v/>
      </c>
    </row>
    <row r="1893" hidden="1">
      <c r="B1893" s="389" t="str">
        <f>SundayBin!E403</f>
        <v/>
      </c>
    </row>
    <row r="1894" hidden="1">
      <c r="B1894" s="389" t="str">
        <f>SundayBin!E404</f>
        <v/>
      </c>
    </row>
    <row r="1895" hidden="1">
      <c r="B1895" s="389" t="str">
        <f>SundayBin!E405</f>
        <v/>
      </c>
    </row>
    <row r="1896" hidden="1">
      <c r="B1896" s="389" t="str">
        <f>SundayBin!E433</f>
        <v/>
      </c>
      <c r="G1896" s="227"/>
      <c r="H1896" s="227"/>
      <c r="I1896" s="227"/>
    </row>
    <row r="1897">
      <c r="B1897" s="393" t="s">
        <v>596</v>
      </c>
      <c r="C1897" s="6"/>
      <c r="D1897" s="6"/>
      <c r="E1897" s="6"/>
      <c r="F1897" s="6"/>
      <c r="G1897" s="6"/>
      <c r="H1897" s="6"/>
      <c r="I1897" s="6"/>
      <c r="J1897" s="6"/>
      <c r="K1897" s="6"/>
      <c r="L1897" s="6"/>
      <c r="M1897" s="6"/>
      <c r="N1897" s="6"/>
      <c r="O1897" s="6"/>
      <c r="P1897" s="6"/>
      <c r="Q1897" s="8"/>
    </row>
    <row r="1898">
      <c r="B1898" s="394" t="s">
        <v>14</v>
      </c>
      <c r="C1898" s="6"/>
      <c r="D1898" s="6"/>
      <c r="E1898" s="6"/>
      <c r="F1898" s="6"/>
      <c r="G1898" s="6"/>
      <c r="H1898" s="6"/>
      <c r="I1898" s="6"/>
      <c r="J1898" s="6"/>
      <c r="K1898" s="6"/>
      <c r="L1898" s="6"/>
      <c r="M1898" s="6"/>
      <c r="N1898" s="6"/>
      <c r="O1898" s="6"/>
      <c r="P1898" s="6"/>
      <c r="Q1898" s="8"/>
    </row>
    <row r="1899" hidden="1">
      <c r="B1899" s="268" t="str">
        <f>SundayBin!E436</f>
        <v/>
      </c>
      <c r="C1899" s="268"/>
      <c r="D1899" s="268"/>
      <c r="E1899" s="268"/>
      <c r="F1899" s="268"/>
      <c r="G1899" s="227"/>
      <c r="H1899" s="227"/>
      <c r="I1899" s="227"/>
    </row>
    <row r="1900" hidden="1">
      <c r="B1900" s="268"/>
      <c r="C1900" s="268"/>
      <c r="D1900" s="268"/>
      <c r="E1900" s="268"/>
      <c r="F1900" s="268"/>
      <c r="G1900" s="227"/>
      <c r="H1900" s="227"/>
      <c r="I1900" s="227"/>
    </row>
    <row r="1901" hidden="1">
      <c r="B1901" s="268"/>
      <c r="C1901" s="268"/>
      <c r="D1901" s="268"/>
      <c r="E1901" s="268"/>
      <c r="F1901" s="268"/>
      <c r="G1901" s="227"/>
      <c r="H1901" s="227"/>
      <c r="I1901" s="227"/>
    </row>
    <row r="1902" hidden="1">
      <c r="B1902" s="268"/>
      <c r="C1902" s="268"/>
      <c r="D1902" s="268"/>
      <c r="E1902" s="268"/>
      <c r="F1902" s="268"/>
      <c r="G1902" s="227"/>
      <c r="H1902" s="227"/>
      <c r="I1902" s="227"/>
    </row>
    <row r="1903" hidden="1">
      <c r="B1903" s="268"/>
      <c r="C1903" s="268"/>
      <c r="D1903" s="268"/>
      <c r="E1903" s="268"/>
      <c r="F1903" s="268"/>
      <c r="G1903" s="227"/>
      <c r="H1903" s="227"/>
      <c r="I1903" s="227"/>
    </row>
    <row r="1904" hidden="1">
      <c r="B1904" s="268"/>
      <c r="C1904" s="268"/>
      <c r="D1904" s="268"/>
      <c r="E1904" s="268"/>
      <c r="F1904" s="268"/>
      <c r="G1904" s="227"/>
      <c r="H1904" s="227"/>
      <c r="I1904" s="227"/>
    </row>
    <row r="1905" hidden="1">
      <c r="B1905" s="268"/>
      <c r="C1905" s="268"/>
      <c r="D1905" s="268"/>
      <c r="E1905" s="268"/>
      <c r="F1905" s="268"/>
      <c r="G1905" s="227"/>
      <c r="H1905" s="227"/>
      <c r="I1905" s="227"/>
    </row>
    <row r="1906" hidden="1">
      <c r="B1906" s="268"/>
      <c r="C1906" s="268"/>
      <c r="D1906" s="268"/>
      <c r="E1906" s="268"/>
      <c r="F1906" s="268"/>
      <c r="G1906" s="227"/>
      <c r="H1906" s="227"/>
      <c r="I1906" s="227"/>
    </row>
    <row r="1907" hidden="1">
      <c r="B1907" s="268"/>
      <c r="C1907" s="268"/>
      <c r="D1907" s="268"/>
      <c r="E1907" s="268"/>
      <c r="F1907" s="268"/>
      <c r="G1907" s="227"/>
      <c r="H1907" s="227"/>
      <c r="I1907" s="227"/>
    </row>
    <row r="1908" hidden="1">
      <c r="B1908" s="268"/>
      <c r="C1908" s="268"/>
      <c r="D1908" s="268"/>
      <c r="E1908" s="268"/>
      <c r="F1908" s="268"/>
      <c r="G1908" s="227"/>
      <c r="H1908" s="227"/>
      <c r="I1908" s="227"/>
    </row>
    <row r="1909" hidden="1">
      <c r="B1909" s="268"/>
      <c r="C1909" s="268"/>
      <c r="D1909" s="268"/>
      <c r="E1909" s="268"/>
      <c r="F1909" s="268"/>
      <c r="G1909" s="227"/>
      <c r="H1909" s="227"/>
      <c r="I1909" s="227"/>
    </row>
    <row r="1910" hidden="1">
      <c r="B1910" s="268"/>
      <c r="C1910" s="268"/>
      <c r="D1910" s="268"/>
      <c r="E1910" s="268"/>
      <c r="F1910" s="268"/>
      <c r="G1910" s="227"/>
      <c r="H1910" s="227"/>
      <c r="I1910" s="227"/>
    </row>
    <row r="1911" hidden="1">
      <c r="B1911" s="268"/>
      <c r="C1911" s="268"/>
      <c r="D1911" s="268"/>
      <c r="E1911" s="268"/>
      <c r="F1911" s="268"/>
      <c r="G1911" s="227"/>
      <c r="H1911" s="227"/>
      <c r="I1911" s="227"/>
    </row>
    <row r="1912" hidden="1">
      <c r="B1912" s="268"/>
      <c r="C1912" s="268"/>
      <c r="D1912" s="268"/>
      <c r="E1912" s="268"/>
      <c r="F1912" s="268"/>
      <c r="G1912" s="227"/>
      <c r="H1912" s="227"/>
      <c r="I1912" s="227"/>
    </row>
    <row r="1913" hidden="1">
      <c r="B1913" s="268"/>
      <c r="C1913" s="268"/>
      <c r="D1913" s="268"/>
      <c r="E1913" s="268"/>
      <c r="F1913" s="268"/>
      <c r="G1913" s="227"/>
      <c r="H1913" s="227"/>
      <c r="I1913" s="227"/>
    </row>
    <row r="1914" hidden="1">
      <c r="B1914" s="268"/>
      <c r="C1914" s="268"/>
      <c r="D1914" s="268"/>
      <c r="E1914" s="268"/>
      <c r="F1914" s="268"/>
      <c r="G1914" s="227"/>
      <c r="H1914" s="227"/>
      <c r="I1914" s="227"/>
    </row>
    <row r="1915" hidden="1">
      <c r="B1915" s="268"/>
      <c r="C1915" s="268"/>
      <c r="D1915" s="268"/>
      <c r="E1915" s="268"/>
      <c r="F1915" s="268"/>
      <c r="G1915" s="227"/>
      <c r="H1915" s="227"/>
      <c r="I1915" s="227"/>
    </row>
    <row r="1916" hidden="1">
      <c r="B1916" s="268"/>
      <c r="C1916" s="268"/>
      <c r="D1916" s="268"/>
      <c r="E1916" s="268"/>
      <c r="F1916" s="268"/>
      <c r="G1916" s="227"/>
      <c r="H1916" s="227"/>
      <c r="I1916" s="227"/>
    </row>
    <row r="1917" hidden="1">
      <c r="B1917" s="268"/>
      <c r="C1917" s="268"/>
      <c r="D1917" s="268"/>
      <c r="E1917" s="268"/>
      <c r="F1917" s="268"/>
      <c r="G1917" s="227"/>
      <c r="H1917" s="227"/>
      <c r="I1917" s="227"/>
    </row>
    <row r="1918" hidden="1">
      <c r="B1918" s="268"/>
      <c r="C1918" s="268"/>
      <c r="D1918" s="268"/>
      <c r="E1918" s="268"/>
      <c r="F1918" s="268"/>
      <c r="G1918" s="227"/>
      <c r="H1918" s="227"/>
      <c r="I1918" s="227"/>
    </row>
    <row r="1919" hidden="1">
      <c r="B1919" s="268"/>
      <c r="C1919" s="268"/>
      <c r="D1919" s="268"/>
      <c r="E1919" s="268"/>
      <c r="F1919" s="268"/>
      <c r="G1919" s="227"/>
      <c r="H1919" s="227"/>
      <c r="I1919" s="227"/>
    </row>
    <row r="1920" hidden="1">
      <c r="B1920" s="268"/>
      <c r="C1920" s="268"/>
      <c r="D1920" s="268"/>
      <c r="E1920" s="268"/>
      <c r="F1920" s="268"/>
      <c r="G1920" s="227"/>
      <c r="H1920" s="227"/>
      <c r="I1920" s="227"/>
    </row>
    <row r="1921" hidden="1">
      <c r="B1921" s="268"/>
      <c r="C1921" s="268"/>
      <c r="D1921" s="268"/>
      <c r="E1921" s="268"/>
      <c r="F1921" s="268"/>
      <c r="G1921" s="227"/>
      <c r="H1921" s="227"/>
      <c r="I1921" s="227"/>
    </row>
    <row r="1922" hidden="1">
      <c r="B1922" s="268"/>
      <c r="C1922" s="268"/>
      <c r="D1922" s="268"/>
      <c r="E1922" s="268"/>
      <c r="F1922" s="268"/>
      <c r="G1922" s="227"/>
      <c r="H1922" s="227"/>
      <c r="I1922" s="227"/>
    </row>
    <row r="1923" hidden="1">
      <c r="B1923" s="268"/>
      <c r="C1923" s="268"/>
      <c r="D1923" s="268"/>
      <c r="E1923" s="268"/>
      <c r="F1923" s="268"/>
      <c r="G1923" s="227"/>
      <c r="H1923" s="227"/>
      <c r="I1923" s="227"/>
    </row>
    <row r="1924" hidden="1">
      <c r="B1924" s="268"/>
      <c r="C1924" s="268"/>
      <c r="D1924" s="268"/>
      <c r="E1924" s="268"/>
      <c r="F1924" s="268"/>
      <c r="G1924" s="227"/>
      <c r="H1924" s="227"/>
      <c r="I1924" s="227"/>
    </row>
    <row r="1925" hidden="1">
      <c r="B1925" s="268"/>
      <c r="C1925" s="268"/>
      <c r="D1925" s="268"/>
      <c r="E1925" s="268"/>
      <c r="F1925" s="268"/>
      <c r="G1925" s="227"/>
      <c r="H1925" s="227"/>
      <c r="I1925" s="227"/>
    </row>
    <row r="1926" hidden="1">
      <c r="B1926" s="268"/>
      <c r="C1926" s="268"/>
      <c r="D1926" s="268"/>
      <c r="E1926" s="268"/>
      <c r="F1926" s="268"/>
      <c r="G1926" s="227"/>
      <c r="H1926" s="227"/>
      <c r="I1926" s="227"/>
    </row>
    <row r="1927" hidden="1">
      <c r="B1927" s="268"/>
      <c r="C1927" s="268"/>
      <c r="D1927" s="268"/>
      <c r="E1927" s="268"/>
      <c r="F1927" s="268"/>
      <c r="G1927" s="227"/>
      <c r="H1927" s="227"/>
      <c r="I1927" s="227"/>
    </row>
    <row r="1928" hidden="1">
      <c r="B1928" s="268"/>
      <c r="C1928" s="268"/>
      <c r="D1928" s="268"/>
      <c r="E1928" s="268"/>
      <c r="F1928" s="268"/>
      <c r="G1928" s="227"/>
      <c r="H1928" s="227"/>
      <c r="I1928" s="227"/>
    </row>
    <row r="1929" hidden="1">
      <c r="B1929" s="268"/>
      <c r="C1929" s="268"/>
      <c r="D1929" s="268"/>
      <c r="E1929" s="268"/>
      <c r="F1929" s="268"/>
      <c r="G1929" s="227"/>
      <c r="H1929" s="227"/>
      <c r="I1929" s="227"/>
    </row>
    <row r="1930" hidden="1">
      <c r="B1930" s="268"/>
      <c r="C1930" s="268"/>
      <c r="D1930" s="268"/>
      <c r="E1930" s="268"/>
      <c r="F1930" s="268"/>
      <c r="G1930" s="227"/>
      <c r="H1930" s="227"/>
      <c r="I1930" s="227"/>
    </row>
    <row r="1931" hidden="1">
      <c r="B1931" s="268"/>
      <c r="C1931" s="268"/>
      <c r="D1931" s="268"/>
      <c r="E1931" s="268"/>
      <c r="F1931" s="268"/>
      <c r="G1931" s="227"/>
      <c r="H1931" s="227"/>
      <c r="I1931" s="227"/>
    </row>
    <row r="1932" hidden="1">
      <c r="B1932" s="268"/>
      <c r="C1932" s="268"/>
      <c r="D1932" s="268"/>
      <c r="E1932" s="268"/>
      <c r="F1932" s="268"/>
      <c r="G1932" s="227"/>
      <c r="H1932" s="227"/>
      <c r="I1932" s="227"/>
    </row>
    <row r="1933" hidden="1">
      <c r="B1933" s="268"/>
      <c r="C1933" s="268"/>
      <c r="D1933" s="268"/>
      <c r="E1933" s="268"/>
      <c r="F1933" s="268"/>
      <c r="G1933" s="227"/>
      <c r="H1933" s="227"/>
      <c r="I1933" s="227"/>
    </row>
    <row r="1934" hidden="1">
      <c r="B1934" s="268"/>
      <c r="C1934" s="268"/>
      <c r="D1934" s="268"/>
      <c r="E1934" s="268"/>
      <c r="F1934" s="268"/>
      <c r="G1934" s="227"/>
      <c r="H1934" s="227"/>
      <c r="I1934" s="227"/>
    </row>
    <row r="1935" hidden="1">
      <c r="B1935" s="268"/>
      <c r="C1935" s="268"/>
      <c r="D1935" s="268"/>
      <c r="E1935" s="268"/>
      <c r="F1935" s="268"/>
      <c r="G1935" s="227"/>
      <c r="H1935" s="227"/>
      <c r="I1935" s="227"/>
    </row>
    <row r="1936" hidden="1">
      <c r="B1936" s="268"/>
      <c r="C1936" s="268"/>
      <c r="D1936" s="268"/>
      <c r="E1936" s="268"/>
      <c r="F1936" s="268"/>
      <c r="G1936" s="227"/>
      <c r="H1936" s="227"/>
      <c r="I1936" s="227"/>
    </row>
    <row r="1937" hidden="1">
      <c r="B1937" s="268"/>
      <c r="C1937" s="268"/>
      <c r="D1937" s="268"/>
      <c r="E1937" s="268"/>
      <c r="F1937" s="268"/>
      <c r="G1937" s="227"/>
      <c r="H1937" s="227"/>
      <c r="I1937" s="227"/>
    </row>
    <row r="1938">
      <c r="B1938" s="395" t="s">
        <v>17</v>
      </c>
      <c r="C1938" s="6"/>
      <c r="D1938" s="6"/>
      <c r="E1938" s="6"/>
      <c r="F1938" s="6"/>
      <c r="G1938" s="6"/>
      <c r="H1938" s="6"/>
      <c r="I1938" s="6"/>
      <c r="J1938" s="6"/>
      <c r="K1938" s="6"/>
      <c r="L1938" s="6"/>
      <c r="M1938" s="6"/>
      <c r="N1938" s="6"/>
      <c r="O1938" s="6"/>
      <c r="P1938" s="6"/>
      <c r="Q1938" s="8"/>
    </row>
    <row r="1939" hidden="1">
      <c r="B1939" s="268"/>
      <c r="C1939" s="268"/>
      <c r="D1939" s="268"/>
      <c r="E1939" s="268"/>
      <c r="F1939" s="268"/>
      <c r="G1939" s="227"/>
      <c r="H1939" s="227"/>
      <c r="I1939" s="227"/>
    </row>
    <row r="1940" hidden="1">
      <c r="B1940" s="268"/>
      <c r="C1940" s="268"/>
      <c r="D1940" s="268"/>
      <c r="E1940" s="268"/>
      <c r="F1940" s="268"/>
      <c r="G1940" s="227"/>
      <c r="H1940" s="227"/>
      <c r="I1940" s="227"/>
    </row>
    <row r="1941" hidden="1">
      <c r="B1941" s="268"/>
      <c r="C1941" s="268"/>
      <c r="D1941" s="268"/>
      <c r="E1941" s="268"/>
      <c r="F1941" s="268"/>
      <c r="G1941" s="227"/>
      <c r="H1941" s="227"/>
      <c r="I1941" s="227"/>
    </row>
    <row r="1942" hidden="1">
      <c r="B1942" s="268"/>
      <c r="C1942" s="268"/>
      <c r="D1942" s="268"/>
      <c r="E1942" s="268"/>
      <c r="F1942" s="268"/>
      <c r="G1942" s="227"/>
      <c r="H1942" s="227"/>
      <c r="I1942" s="227"/>
    </row>
    <row r="1943" hidden="1">
      <c r="B1943" s="268"/>
      <c r="C1943" s="268"/>
      <c r="D1943" s="268"/>
      <c r="E1943" s="268"/>
      <c r="F1943" s="268"/>
      <c r="G1943" s="227"/>
      <c r="H1943" s="227"/>
      <c r="I1943" s="227"/>
    </row>
    <row r="1944" hidden="1">
      <c r="B1944" s="268"/>
      <c r="C1944" s="268"/>
      <c r="D1944" s="268"/>
      <c r="E1944" s="268"/>
      <c r="F1944" s="268"/>
      <c r="G1944" s="227"/>
      <c r="H1944" s="227"/>
      <c r="I1944" s="227"/>
    </row>
    <row r="1945" hidden="1">
      <c r="B1945" s="268"/>
      <c r="C1945" s="268"/>
      <c r="D1945" s="268"/>
      <c r="E1945" s="268"/>
      <c r="F1945" s="268"/>
      <c r="G1945" s="227"/>
      <c r="H1945" s="227"/>
      <c r="I1945" s="227"/>
    </row>
    <row r="1946" hidden="1">
      <c r="B1946" s="268"/>
      <c r="C1946" s="268"/>
      <c r="D1946" s="268"/>
      <c r="E1946" s="268"/>
      <c r="F1946" s="268"/>
      <c r="G1946" s="227"/>
      <c r="H1946" s="227"/>
      <c r="I1946" s="227"/>
    </row>
    <row r="1947" hidden="1">
      <c r="B1947" s="268"/>
      <c r="C1947" s="268"/>
      <c r="D1947" s="268"/>
      <c r="E1947" s="268"/>
      <c r="F1947" s="268"/>
      <c r="G1947" s="227"/>
      <c r="H1947" s="227"/>
      <c r="I1947" s="227"/>
    </row>
    <row r="1948" hidden="1">
      <c r="B1948" s="268"/>
      <c r="C1948" s="268"/>
      <c r="D1948" s="268"/>
      <c r="E1948" s="268"/>
      <c r="F1948" s="268"/>
      <c r="G1948" s="227"/>
      <c r="H1948" s="227"/>
      <c r="I1948" s="227"/>
    </row>
    <row r="1949" hidden="1">
      <c r="B1949" s="268"/>
      <c r="C1949" s="268"/>
      <c r="D1949" s="268"/>
      <c r="E1949" s="268"/>
      <c r="F1949" s="268"/>
      <c r="G1949" s="227"/>
      <c r="H1949" s="227"/>
      <c r="I1949" s="227"/>
    </row>
    <row r="1950" hidden="1">
      <c r="B1950" s="268"/>
      <c r="C1950" s="268"/>
      <c r="D1950" s="268"/>
      <c r="E1950" s="268"/>
      <c r="F1950" s="268"/>
      <c r="G1950" s="227"/>
      <c r="H1950" s="227"/>
      <c r="I1950" s="227"/>
    </row>
    <row r="1951" hidden="1">
      <c r="B1951" s="268"/>
      <c r="C1951" s="268"/>
      <c r="D1951" s="268"/>
      <c r="E1951" s="268"/>
      <c r="F1951" s="268"/>
      <c r="G1951" s="227"/>
      <c r="H1951" s="227"/>
      <c r="I1951" s="227"/>
    </row>
    <row r="1952" hidden="1">
      <c r="B1952" s="268"/>
      <c r="C1952" s="268"/>
      <c r="D1952" s="268"/>
      <c r="E1952" s="268"/>
      <c r="F1952" s="268"/>
      <c r="G1952" s="227"/>
      <c r="H1952" s="227"/>
      <c r="I1952" s="227"/>
    </row>
    <row r="1953" hidden="1">
      <c r="B1953" s="396"/>
      <c r="C1953" s="396"/>
      <c r="D1953" s="396"/>
      <c r="E1953" s="396"/>
      <c r="F1953" s="396"/>
      <c r="G1953" s="396"/>
      <c r="H1953" s="396"/>
      <c r="I1953" s="396"/>
      <c r="J1953" s="396"/>
      <c r="K1953" s="396"/>
      <c r="L1953" s="396"/>
      <c r="M1953" s="396"/>
      <c r="N1953" s="396"/>
      <c r="O1953" s="396"/>
      <c r="P1953" s="396"/>
    </row>
    <row r="1954" hidden="1">
      <c r="B1954" s="268"/>
      <c r="C1954" s="268"/>
      <c r="D1954" s="268"/>
      <c r="E1954" s="268"/>
      <c r="F1954" s="268"/>
      <c r="G1954" s="227"/>
      <c r="H1954" s="227"/>
      <c r="I1954" s="227"/>
    </row>
    <row r="1955" hidden="1">
      <c r="B1955" s="268"/>
      <c r="C1955" s="268"/>
      <c r="D1955" s="268"/>
      <c r="E1955" s="268"/>
      <c r="F1955" s="268"/>
      <c r="G1955" s="227"/>
      <c r="H1955" s="227"/>
      <c r="I1955" s="227"/>
    </row>
    <row r="1956" hidden="1">
      <c r="B1956" s="268"/>
      <c r="C1956" s="268"/>
      <c r="D1956" s="268"/>
      <c r="E1956" s="268"/>
      <c r="F1956" s="268"/>
      <c r="G1956" s="227"/>
      <c r="H1956" s="227"/>
      <c r="I1956" s="227"/>
    </row>
    <row r="1957" hidden="1">
      <c r="B1957" s="268"/>
      <c r="C1957" s="268"/>
      <c r="D1957" s="268"/>
      <c r="E1957" s="268"/>
      <c r="F1957" s="268"/>
      <c r="G1957" s="227"/>
      <c r="H1957" s="227"/>
      <c r="I1957" s="227"/>
    </row>
    <row r="1958" hidden="1">
      <c r="B1958" s="268"/>
      <c r="C1958" s="268"/>
      <c r="D1958" s="268"/>
      <c r="E1958" s="268"/>
      <c r="F1958" s="268"/>
      <c r="G1958" s="227"/>
      <c r="H1958" s="227"/>
      <c r="I1958" s="227"/>
    </row>
    <row r="1959" hidden="1">
      <c r="B1959" s="268"/>
      <c r="C1959" s="268"/>
      <c r="D1959" s="268"/>
      <c r="E1959" s="268"/>
      <c r="F1959" s="268"/>
      <c r="G1959" s="227"/>
      <c r="H1959" s="227"/>
      <c r="I1959" s="227"/>
    </row>
    <row r="1960" hidden="1">
      <c r="B1960" s="268"/>
      <c r="C1960" s="268"/>
      <c r="D1960" s="268"/>
      <c r="E1960" s="268"/>
      <c r="F1960" s="268"/>
      <c r="G1960" s="227"/>
      <c r="H1960" s="227"/>
      <c r="I1960" s="227"/>
    </row>
    <row r="1961" hidden="1">
      <c r="B1961" s="268"/>
      <c r="C1961" s="268"/>
      <c r="D1961" s="268"/>
      <c r="E1961" s="268"/>
      <c r="F1961" s="268"/>
      <c r="G1961" s="227"/>
      <c r="H1961" s="227"/>
      <c r="I1961" s="227"/>
    </row>
    <row r="1962" hidden="1">
      <c r="B1962" s="268"/>
      <c r="C1962" s="268"/>
      <c r="D1962" s="268"/>
      <c r="E1962" s="268"/>
      <c r="F1962" s="268"/>
      <c r="G1962" s="227"/>
      <c r="H1962" s="227"/>
      <c r="I1962" s="227"/>
    </row>
    <row r="1963" hidden="1">
      <c r="B1963" s="268"/>
      <c r="C1963" s="268"/>
      <c r="D1963" s="268"/>
      <c r="E1963" s="268"/>
      <c r="F1963" s="268"/>
      <c r="G1963" s="227"/>
      <c r="H1963" s="227"/>
      <c r="I1963" s="227"/>
    </row>
    <row r="1964" hidden="1">
      <c r="B1964" s="268"/>
      <c r="C1964" s="268"/>
      <c r="D1964" s="268"/>
      <c r="E1964" s="268"/>
      <c r="F1964" s="268"/>
      <c r="G1964" s="227"/>
      <c r="H1964" s="227"/>
      <c r="I1964" s="227"/>
    </row>
    <row r="1965" hidden="1">
      <c r="B1965" s="268"/>
      <c r="C1965" s="268"/>
      <c r="D1965" s="268"/>
      <c r="E1965" s="268"/>
      <c r="F1965" s="268"/>
      <c r="G1965" s="227"/>
      <c r="H1965" s="227"/>
      <c r="I1965" s="227"/>
    </row>
    <row r="1966" hidden="1">
      <c r="B1966" s="268"/>
      <c r="C1966" s="268"/>
      <c r="D1966" s="268"/>
      <c r="E1966" s="268"/>
      <c r="F1966" s="268"/>
      <c r="G1966" s="227"/>
      <c r="H1966" s="227"/>
      <c r="I1966" s="227"/>
    </row>
    <row r="1967" hidden="1">
      <c r="B1967" s="268"/>
      <c r="C1967" s="268"/>
      <c r="D1967" s="268"/>
      <c r="E1967" s="268"/>
      <c r="F1967" s="268"/>
      <c r="G1967" s="227"/>
      <c r="H1967" s="227"/>
      <c r="I1967" s="227"/>
    </row>
    <row r="1968" hidden="1">
      <c r="B1968" s="268"/>
      <c r="C1968" s="268"/>
      <c r="D1968" s="268"/>
      <c r="E1968" s="268"/>
      <c r="F1968" s="268"/>
      <c r="G1968" s="227"/>
      <c r="H1968" s="227"/>
      <c r="I1968" s="227"/>
    </row>
    <row r="1969" hidden="1">
      <c r="B1969" s="268"/>
      <c r="C1969" s="268"/>
      <c r="D1969" s="268"/>
      <c r="E1969" s="268"/>
      <c r="F1969" s="268"/>
      <c r="G1969" s="227"/>
      <c r="H1969" s="227"/>
      <c r="I1969" s="227"/>
    </row>
    <row r="1970" hidden="1">
      <c r="B1970" s="268"/>
      <c r="C1970" s="268"/>
      <c r="D1970" s="268"/>
      <c r="E1970" s="268"/>
      <c r="F1970" s="268"/>
      <c r="G1970" s="227"/>
      <c r="H1970" s="227"/>
      <c r="I1970" s="227"/>
    </row>
    <row r="1971" hidden="1">
      <c r="B1971" s="268"/>
      <c r="C1971" s="268"/>
      <c r="D1971" s="268"/>
      <c r="E1971" s="268"/>
      <c r="F1971" s="268"/>
      <c r="G1971" s="227"/>
      <c r="H1971" s="227"/>
      <c r="I1971" s="227"/>
    </row>
    <row r="1972" hidden="1">
      <c r="B1972" s="268"/>
      <c r="C1972" s="268"/>
      <c r="D1972" s="268"/>
      <c r="E1972" s="268"/>
      <c r="F1972" s="268"/>
      <c r="G1972" s="227"/>
      <c r="H1972" s="227"/>
      <c r="I1972" s="227"/>
    </row>
    <row r="1973" hidden="1">
      <c r="B1973" s="268"/>
      <c r="C1973" s="268"/>
      <c r="D1973" s="268"/>
      <c r="E1973" s="268"/>
      <c r="F1973" s="268"/>
      <c r="G1973" s="227"/>
      <c r="H1973" s="227"/>
      <c r="I1973" s="227"/>
    </row>
    <row r="1974" hidden="1">
      <c r="B1974" s="268"/>
      <c r="C1974" s="268"/>
      <c r="D1974" s="268"/>
      <c r="E1974" s="268"/>
      <c r="F1974" s="268"/>
      <c r="G1974" s="227"/>
      <c r="H1974" s="227"/>
      <c r="I1974" s="227"/>
    </row>
    <row r="1975" hidden="1">
      <c r="B1975" s="268"/>
      <c r="C1975" s="268"/>
      <c r="D1975" s="268"/>
      <c r="E1975" s="268"/>
      <c r="F1975" s="268"/>
      <c r="G1975" s="227"/>
      <c r="H1975" s="227"/>
      <c r="I1975" s="227"/>
    </row>
    <row r="1976" hidden="1">
      <c r="B1976" s="268"/>
      <c r="C1976" s="268"/>
      <c r="D1976" s="268"/>
      <c r="E1976" s="268"/>
      <c r="F1976" s="268"/>
      <c r="G1976" s="227"/>
      <c r="H1976" s="227"/>
      <c r="I1976" s="227"/>
    </row>
    <row r="1977" hidden="1">
      <c r="B1977" s="268"/>
      <c r="C1977" s="268"/>
      <c r="D1977" s="268"/>
      <c r="E1977" s="268"/>
      <c r="F1977" s="268"/>
      <c r="G1977" s="227"/>
      <c r="H1977" s="227"/>
      <c r="I1977" s="227"/>
    </row>
    <row r="1978" hidden="1">
      <c r="B1978" s="268"/>
      <c r="C1978" s="268"/>
      <c r="D1978" s="268"/>
      <c r="E1978" s="268"/>
      <c r="F1978" s="268"/>
      <c r="G1978" s="227"/>
      <c r="H1978" s="227"/>
      <c r="I1978" s="227"/>
    </row>
    <row r="1979" hidden="1">
      <c r="B1979" s="268"/>
      <c r="C1979" s="268"/>
      <c r="D1979" s="268"/>
      <c r="E1979" s="268"/>
      <c r="F1979" s="268"/>
      <c r="G1979" s="227"/>
      <c r="H1979" s="227"/>
      <c r="I1979" s="227"/>
    </row>
    <row r="1980" hidden="1">
      <c r="B1980" s="268"/>
      <c r="C1980" s="268"/>
      <c r="D1980" s="268"/>
      <c r="E1980" s="268"/>
      <c r="F1980" s="268"/>
      <c r="G1980" s="227"/>
      <c r="H1980" s="227"/>
      <c r="I1980" s="227"/>
    </row>
    <row r="1981">
      <c r="B1981" s="397" t="s">
        <v>20</v>
      </c>
      <c r="C1981" s="6"/>
      <c r="D1981" s="6"/>
      <c r="E1981" s="6"/>
      <c r="F1981" s="6"/>
      <c r="G1981" s="6"/>
      <c r="H1981" s="6"/>
      <c r="I1981" s="6"/>
      <c r="J1981" s="6"/>
      <c r="K1981" s="6"/>
      <c r="L1981" s="6"/>
      <c r="M1981" s="6"/>
      <c r="N1981" s="6"/>
      <c r="O1981" s="6"/>
      <c r="P1981" s="6"/>
      <c r="Q1981" s="8"/>
    </row>
    <row r="1982">
      <c r="B1982" s="268"/>
      <c r="C1982" s="268"/>
      <c r="D1982" s="268"/>
      <c r="E1982" s="268"/>
      <c r="F1982" s="268"/>
      <c r="G1982" s="227"/>
      <c r="H1982" s="227"/>
      <c r="I1982" s="227"/>
    </row>
    <row r="1983">
      <c r="B1983" s="268"/>
      <c r="C1983" s="268"/>
      <c r="D1983" s="268"/>
      <c r="E1983" s="268"/>
      <c r="F1983" s="268"/>
      <c r="G1983" s="227"/>
      <c r="H1983" s="227"/>
      <c r="I1983" s="227"/>
    </row>
    <row r="1984">
      <c r="B1984" s="268"/>
      <c r="C1984" s="268"/>
      <c r="D1984" s="268"/>
      <c r="E1984" s="268"/>
      <c r="F1984" s="268"/>
      <c r="G1984" s="227"/>
      <c r="H1984" s="227"/>
      <c r="I1984" s="227"/>
    </row>
    <row r="1985">
      <c r="B1985" s="268"/>
      <c r="C1985" s="268"/>
      <c r="D1985" s="268"/>
      <c r="E1985" s="268"/>
      <c r="F1985" s="268"/>
      <c r="G1985" s="227"/>
      <c r="H1985" s="227"/>
      <c r="I1985" s="227"/>
    </row>
    <row r="1986">
      <c r="B1986" s="268"/>
      <c r="C1986" s="268"/>
      <c r="D1986" s="268"/>
      <c r="E1986" s="268"/>
      <c r="F1986" s="268"/>
      <c r="G1986" s="227"/>
      <c r="H1986" s="227"/>
      <c r="I1986" s="227"/>
    </row>
    <row r="1987">
      <c r="B1987" s="268"/>
      <c r="C1987" s="268"/>
      <c r="D1987" s="268"/>
      <c r="E1987" s="268"/>
      <c r="F1987" s="268"/>
      <c r="G1987" s="227"/>
      <c r="H1987" s="227"/>
      <c r="I1987" s="227"/>
    </row>
    <row r="1988">
      <c r="B1988" s="268"/>
      <c r="C1988" s="268"/>
      <c r="D1988" s="268"/>
      <c r="E1988" s="268"/>
      <c r="F1988" s="268"/>
      <c r="G1988" s="227"/>
      <c r="H1988" s="227"/>
      <c r="I1988" s="227"/>
    </row>
    <row r="1989">
      <c r="B1989" s="396"/>
      <c r="C1989" s="396"/>
      <c r="D1989" s="396"/>
      <c r="E1989" s="396"/>
      <c r="F1989" s="396"/>
      <c r="G1989" s="396"/>
      <c r="H1989" s="396"/>
      <c r="I1989" s="396"/>
      <c r="J1989" s="396"/>
      <c r="K1989" s="396"/>
      <c r="L1989" s="396"/>
      <c r="M1989" s="396"/>
      <c r="N1989" s="396"/>
      <c r="O1989" s="396"/>
      <c r="P1989" s="396"/>
    </row>
    <row r="1990">
      <c r="B1990" s="268"/>
      <c r="C1990" s="268"/>
      <c r="D1990" s="268"/>
      <c r="E1990" s="268"/>
      <c r="F1990" s="268"/>
      <c r="G1990" s="227"/>
      <c r="H1990" s="227"/>
      <c r="I1990" s="227"/>
    </row>
    <row r="1991">
      <c r="B1991" s="268"/>
      <c r="C1991" s="268"/>
      <c r="D1991" s="268"/>
      <c r="E1991" s="268"/>
      <c r="F1991" s="268"/>
      <c r="G1991" s="227"/>
      <c r="H1991" s="227"/>
      <c r="I1991" s="227"/>
    </row>
    <row r="1992">
      <c r="B1992" s="268"/>
      <c r="C1992" s="268"/>
      <c r="D1992" s="268"/>
      <c r="E1992" s="268"/>
      <c r="F1992" s="268"/>
      <c r="G1992" s="227"/>
      <c r="H1992" s="227"/>
      <c r="I1992" s="227"/>
    </row>
    <row r="1993">
      <c r="B1993" s="268"/>
      <c r="C1993" s="268"/>
      <c r="D1993" s="268"/>
      <c r="E1993" s="268"/>
      <c r="F1993" s="268"/>
      <c r="G1993" s="227"/>
      <c r="H1993" s="227"/>
      <c r="I1993" s="227"/>
    </row>
    <row r="1994">
      <c r="B1994" s="268"/>
      <c r="C1994" s="268"/>
      <c r="D1994" s="268"/>
      <c r="E1994" s="268"/>
      <c r="F1994" s="268"/>
      <c r="G1994" s="227"/>
      <c r="H1994" s="227"/>
      <c r="I1994" s="227"/>
    </row>
    <row r="1995">
      <c r="B1995" s="268"/>
      <c r="C1995" s="268"/>
      <c r="D1995" s="268"/>
      <c r="E1995" s="268"/>
      <c r="F1995" s="268"/>
      <c r="G1995" s="227"/>
      <c r="H1995" s="227"/>
      <c r="I1995" s="227"/>
    </row>
    <row r="1996">
      <c r="B1996" s="268"/>
      <c r="C1996" s="268"/>
      <c r="D1996" s="268"/>
      <c r="E1996" s="268"/>
      <c r="F1996" s="268"/>
      <c r="G1996" s="227"/>
      <c r="H1996" s="227"/>
      <c r="I1996" s="227"/>
    </row>
    <row r="1997">
      <c r="B1997" s="268"/>
      <c r="C1997" s="268"/>
      <c r="D1997" s="268"/>
      <c r="E1997" s="268"/>
      <c r="F1997" s="268"/>
      <c r="G1997" s="227"/>
      <c r="H1997" s="227"/>
      <c r="I1997" s="227"/>
    </row>
    <row r="1998">
      <c r="B1998" s="268"/>
      <c r="C1998" s="268"/>
      <c r="D1998" s="268"/>
      <c r="E1998" s="268"/>
      <c r="F1998" s="268"/>
      <c r="G1998" s="227"/>
      <c r="H1998" s="227"/>
      <c r="I1998" s="227"/>
    </row>
    <row r="1999">
      <c r="B1999" s="268"/>
      <c r="C1999" s="268"/>
      <c r="D1999" s="268"/>
      <c r="E1999" s="268"/>
      <c r="F1999" s="268"/>
      <c r="G1999" s="227"/>
      <c r="H1999" s="227"/>
      <c r="I1999" s="227"/>
    </row>
    <row r="2000">
      <c r="B2000" s="268"/>
      <c r="C2000" s="268"/>
      <c r="D2000" s="268"/>
      <c r="E2000" s="268"/>
      <c r="F2000" s="268"/>
      <c r="G2000" s="227"/>
      <c r="H2000" s="227"/>
      <c r="I2000" s="227"/>
    </row>
    <row r="2001">
      <c r="B2001" s="268"/>
      <c r="C2001" s="268"/>
      <c r="D2001" s="268"/>
      <c r="E2001" s="268"/>
      <c r="F2001" s="268"/>
      <c r="G2001" s="227"/>
      <c r="H2001" s="227"/>
      <c r="I2001" s="227"/>
    </row>
    <row r="2002">
      <c r="B2002" s="268"/>
      <c r="C2002" s="268"/>
      <c r="D2002" s="268"/>
      <c r="E2002" s="268"/>
      <c r="F2002" s="268"/>
      <c r="G2002" s="227"/>
      <c r="H2002" s="227"/>
      <c r="I2002" s="227"/>
    </row>
    <row r="2003">
      <c r="B2003" s="268"/>
      <c r="C2003" s="268"/>
      <c r="D2003" s="268"/>
      <c r="E2003" s="268"/>
      <c r="F2003" s="268"/>
      <c r="G2003" s="227"/>
      <c r="H2003" s="227"/>
      <c r="I2003" s="227"/>
    </row>
    <row r="2004">
      <c r="B2004" s="268"/>
      <c r="C2004" s="268"/>
      <c r="D2004" s="268"/>
      <c r="E2004" s="268"/>
      <c r="F2004" s="268"/>
      <c r="G2004" s="227"/>
      <c r="H2004" s="227"/>
      <c r="I2004" s="227"/>
    </row>
    <row r="2005">
      <c r="B2005" s="268"/>
      <c r="C2005" s="268"/>
      <c r="D2005" s="268"/>
      <c r="E2005" s="268"/>
      <c r="F2005" s="268"/>
      <c r="G2005" s="227"/>
      <c r="H2005" s="227"/>
      <c r="I2005" s="227"/>
    </row>
    <row r="2006">
      <c r="B2006" s="268"/>
      <c r="C2006" s="268"/>
      <c r="D2006" s="268"/>
      <c r="E2006" s="268"/>
      <c r="F2006" s="268"/>
      <c r="G2006" s="227"/>
      <c r="H2006" s="227"/>
      <c r="I2006" s="227"/>
    </row>
    <row r="2007">
      <c r="B2007" s="268"/>
      <c r="C2007" s="268"/>
      <c r="D2007" s="268"/>
      <c r="E2007" s="268"/>
      <c r="F2007" s="268"/>
      <c r="G2007" s="227"/>
      <c r="H2007" s="227"/>
      <c r="I2007" s="227"/>
    </row>
    <row r="2008">
      <c r="B2008" s="268"/>
      <c r="C2008" s="268"/>
      <c r="D2008" s="268"/>
      <c r="E2008" s="268"/>
      <c r="F2008" s="268"/>
      <c r="G2008" s="227"/>
      <c r="H2008" s="227"/>
      <c r="I2008" s="227"/>
    </row>
    <row r="2009">
      <c r="B2009" s="268"/>
      <c r="C2009" s="268"/>
      <c r="D2009" s="268"/>
      <c r="E2009" s="268"/>
      <c r="F2009" s="268"/>
      <c r="G2009" s="227"/>
      <c r="H2009" s="227"/>
      <c r="I2009" s="227"/>
    </row>
    <row r="2010">
      <c r="B2010" s="268"/>
      <c r="C2010" s="268"/>
      <c r="D2010" s="268"/>
      <c r="E2010" s="268"/>
      <c r="F2010" s="268"/>
      <c r="G2010" s="227"/>
      <c r="H2010" s="227"/>
      <c r="I2010" s="227"/>
    </row>
    <row r="2011">
      <c r="B2011" s="268"/>
      <c r="C2011" s="268"/>
      <c r="D2011" s="268"/>
      <c r="E2011" s="268"/>
      <c r="F2011" s="268"/>
      <c r="G2011" s="227"/>
      <c r="H2011" s="227"/>
      <c r="I2011" s="227"/>
    </row>
    <row r="2012">
      <c r="B2012" s="268"/>
      <c r="C2012" s="268"/>
      <c r="D2012" s="268"/>
      <c r="E2012" s="268"/>
      <c r="F2012" s="268"/>
      <c r="G2012" s="227"/>
      <c r="H2012" s="227"/>
      <c r="I2012" s="227"/>
    </row>
    <row r="2013">
      <c r="B2013" s="268"/>
      <c r="C2013" s="268"/>
      <c r="D2013" s="268"/>
      <c r="E2013" s="268"/>
      <c r="F2013" s="268"/>
      <c r="G2013" s="227"/>
      <c r="H2013" s="227"/>
      <c r="I2013" s="227"/>
    </row>
    <row r="2014">
      <c r="B2014" s="268"/>
      <c r="C2014" s="268"/>
      <c r="D2014" s="268"/>
      <c r="E2014" s="268"/>
      <c r="F2014" s="268"/>
      <c r="G2014" s="227"/>
      <c r="H2014" s="227"/>
      <c r="I2014" s="227"/>
    </row>
    <row r="2015">
      <c r="B2015" s="268"/>
      <c r="C2015" s="268"/>
      <c r="D2015" s="268"/>
      <c r="E2015" s="268"/>
      <c r="F2015" s="268"/>
      <c r="G2015" s="227"/>
      <c r="H2015" s="227"/>
      <c r="I2015" s="227"/>
    </row>
    <row r="2016">
      <c r="B2016" s="396"/>
      <c r="C2016" s="396"/>
      <c r="D2016" s="396"/>
      <c r="E2016" s="396"/>
      <c r="F2016" s="396"/>
      <c r="G2016" s="396"/>
      <c r="H2016" s="396"/>
      <c r="I2016" s="396"/>
      <c r="J2016" s="396"/>
      <c r="K2016" s="396"/>
      <c r="L2016" s="396"/>
      <c r="M2016" s="396"/>
      <c r="N2016" s="396"/>
      <c r="O2016" s="396"/>
      <c r="P2016" s="396"/>
    </row>
    <row r="2017">
      <c r="B2017" s="268"/>
      <c r="C2017" s="268"/>
      <c r="D2017" s="268"/>
      <c r="E2017" s="268"/>
      <c r="F2017" s="268"/>
      <c r="G2017" s="227"/>
      <c r="H2017" s="227"/>
      <c r="I2017" s="227"/>
    </row>
    <row r="2018">
      <c r="B2018" s="268"/>
      <c r="C2018" s="268"/>
      <c r="D2018" s="268"/>
      <c r="E2018" s="268"/>
      <c r="F2018" s="268"/>
      <c r="G2018" s="227"/>
      <c r="H2018" s="227"/>
      <c r="I2018" s="227"/>
    </row>
    <row r="2019">
      <c r="B2019" s="268"/>
      <c r="C2019" s="268"/>
      <c r="D2019" s="268"/>
      <c r="E2019" s="268"/>
      <c r="F2019" s="268"/>
      <c r="G2019" s="227"/>
      <c r="H2019" s="227"/>
      <c r="I2019" s="227"/>
    </row>
    <row r="2020">
      <c r="B2020" s="268"/>
      <c r="C2020" s="268"/>
      <c r="D2020" s="268"/>
      <c r="E2020" s="268"/>
      <c r="F2020" s="268"/>
      <c r="G2020" s="227"/>
      <c r="H2020" s="227"/>
      <c r="I2020" s="227"/>
    </row>
    <row r="2021">
      <c r="B2021" s="268"/>
      <c r="C2021" s="268"/>
      <c r="D2021" s="268"/>
      <c r="E2021" s="268"/>
      <c r="F2021" s="268"/>
      <c r="G2021" s="227"/>
      <c r="H2021" s="227"/>
      <c r="I2021" s="227"/>
    </row>
    <row r="2022">
      <c r="B2022" s="268"/>
      <c r="C2022" s="268"/>
      <c r="D2022" s="268"/>
      <c r="E2022" s="268"/>
      <c r="F2022" s="268"/>
      <c r="G2022" s="227"/>
      <c r="H2022" s="227"/>
      <c r="I2022" s="227"/>
    </row>
    <row r="2023">
      <c r="B2023" s="268"/>
      <c r="C2023" s="268"/>
      <c r="D2023" s="268"/>
      <c r="E2023" s="268"/>
      <c r="F2023" s="268"/>
      <c r="G2023" s="227"/>
      <c r="H2023" s="227"/>
      <c r="I2023" s="227"/>
    </row>
    <row r="2024">
      <c r="B2024" s="268"/>
      <c r="C2024" s="268"/>
      <c r="D2024" s="268"/>
      <c r="E2024" s="268"/>
      <c r="F2024" s="268"/>
      <c r="G2024" s="227"/>
      <c r="H2024" s="227"/>
      <c r="I2024" s="227"/>
    </row>
    <row r="2025">
      <c r="B2025" s="268"/>
      <c r="C2025" s="268"/>
      <c r="D2025" s="268"/>
      <c r="E2025" s="268"/>
      <c r="F2025" s="268"/>
      <c r="G2025" s="227"/>
      <c r="H2025" s="227"/>
      <c r="I2025" s="227"/>
    </row>
    <row r="2026">
      <c r="B2026" s="268"/>
      <c r="C2026" s="268"/>
      <c r="D2026" s="268"/>
      <c r="E2026" s="268"/>
      <c r="F2026" s="268"/>
      <c r="G2026" s="227"/>
      <c r="H2026" s="227"/>
      <c r="I2026" s="227"/>
    </row>
    <row r="2027">
      <c r="B2027" s="268"/>
      <c r="C2027" s="268"/>
      <c r="D2027" s="268"/>
      <c r="E2027" s="268"/>
      <c r="F2027" s="268"/>
      <c r="G2027" s="227"/>
      <c r="H2027" s="227"/>
      <c r="I2027" s="227"/>
    </row>
    <row r="2028">
      <c r="B2028" s="268"/>
      <c r="C2028" s="268"/>
      <c r="D2028" s="268"/>
      <c r="E2028" s="268"/>
      <c r="F2028" s="268"/>
      <c r="G2028" s="227"/>
      <c r="H2028" s="227"/>
      <c r="I2028" s="227"/>
    </row>
    <row r="2029">
      <c r="B2029" s="268"/>
      <c r="C2029" s="268"/>
      <c r="D2029" s="268"/>
      <c r="E2029" s="268"/>
      <c r="F2029" s="268"/>
      <c r="G2029" s="227"/>
      <c r="H2029" s="227"/>
      <c r="I2029" s="227"/>
    </row>
    <row r="2030">
      <c r="B2030" s="268"/>
      <c r="C2030" s="268"/>
      <c r="D2030" s="268"/>
      <c r="E2030" s="268"/>
      <c r="F2030" s="268"/>
      <c r="G2030" s="227"/>
      <c r="H2030" s="227"/>
      <c r="I2030" s="227"/>
    </row>
    <row r="2031">
      <c r="B2031" s="268"/>
      <c r="C2031" s="268"/>
      <c r="D2031" s="268"/>
      <c r="E2031" s="268"/>
      <c r="F2031" s="268"/>
      <c r="G2031" s="227"/>
      <c r="H2031" s="227"/>
      <c r="I2031" s="227"/>
    </row>
    <row r="2032">
      <c r="B2032" s="268"/>
      <c r="C2032" s="268"/>
      <c r="D2032" s="268"/>
      <c r="E2032" s="268"/>
      <c r="F2032" s="268"/>
      <c r="G2032" s="227"/>
      <c r="H2032" s="227"/>
      <c r="I2032" s="227"/>
    </row>
    <row r="2033">
      <c r="B2033" s="268"/>
      <c r="C2033" s="268"/>
      <c r="D2033" s="268"/>
      <c r="E2033" s="268"/>
      <c r="F2033" s="268"/>
      <c r="G2033" s="227"/>
      <c r="H2033" s="227"/>
      <c r="I2033" s="227"/>
    </row>
    <row r="2034">
      <c r="B2034" s="268"/>
      <c r="C2034" s="268"/>
      <c r="D2034" s="268"/>
      <c r="E2034" s="268"/>
      <c r="F2034" s="268"/>
      <c r="G2034" s="227"/>
      <c r="H2034" s="227"/>
      <c r="I2034" s="227"/>
    </row>
    <row r="2035">
      <c r="B2035" s="268"/>
      <c r="C2035" s="268"/>
      <c r="D2035" s="268"/>
      <c r="E2035" s="268"/>
      <c r="F2035" s="268"/>
      <c r="G2035" s="227"/>
      <c r="H2035" s="227"/>
      <c r="I2035" s="227"/>
    </row>
    <row r="2036">
      <c r="B2036" s="268"/>
      <c r="C2036" s="268"/>
      <c r="D2036" s="268"/>
      <c r="E2036" s="268"/>
      <c r="F2036" s="268"/>
      <c r="G2036" s="227"/>
      <c r="H2036" s="227"/>
      <c r="I2036" s="227"/>
    </row>
    <row r="2037">
      <c r="B2037" s="268"/>
      <c r="C2037" s="268"/>
      <c r="D2037" s="268"/>
      <c r="E2037" s="268"/>
      <c r="F2037" s="268"/>
      <c r="G2037" s="227"/>
      <c r="H2037" s="227"/>
      <c r="I2037" s="227"/>
    </row>
    <row r="2038">
      <c r="B2038" s="268"/>
      <c r="C2038" s="268"/>
      <c r="D2038" s="268"/>
      <c r="E2038" s="268"/>
      <c r="F2038" s="268"/>
      <c r="G2038" s="227"/>
      <c r="H2038" s="227"/>
      <c r="I2038" s="227"/>
    </row>
    <row r="2039">
      <c r="B2039" s="268"/>
      <c r="C2039" s="268"/>
      <c r="D2039" s="268"/>
      <c r="E2039" s="268"/>
      <c r="F2039" s="268"/>
      <c r="G2039" s="227"/>
      <c r="H2039" s="227"/>
      <c r="I2039" s="227"/>
    </row>
    <row r="2040">
      <c r="B2040" s="268"/>
      <c r="C2040" s="268"/>
      <c r="D2040" s="268"/>
      <c r="E2040" s="268"/>
      <c r="F2040" s="268"/>
      <c r="G2040" s="227"/>
      <c r="H2040" s="227"/>
      <c r="I2040" s="227"/>
    </row>
    <row r="2041">
      <c r="B2041" s="268"/>
      <c r="C2041" s="268"/>
      <c r="D2041" s="268"/>
      <c r="E2041" s="268"/>
      <c r="F2041" s="268"/>
      <c r="G2041" s="227"/>
      <c r="H2041" s="227"/>
      <c r="I2041" s="227"/>
    </row>
    <row r="2042">
      <c r="B2042" s="268"/>
      <c r="C2042" s="268"/>
      <c r="D2042" s="268"/>
      <c r="E2042" s="268"/>
      <c r="F2042" s="268"/>
      <c r="G2042" s="227"/>
      <c r="H2042" s="227"/>
      <c r="I2042" s="227"/>
    </row>
    <row r="2043">
      <c r="B2043" s="268"/>
      <c r="C2043" s="268"/>
      <c r="D2043" s="268"/>
      <c r="E2043" s="268"/>
      <c r="F2043" s="268"/>
      <c r="G2043" s="227"/>
      <c r="H2043" s="227"/>
      <c r="I2043" s="227"/>
    </row>
    <row r="2044">
      <c r="B2044" s="268"/>
      <c r="C2044" s="268"/>
      <c r="D2044" s="268"/>
      <c r="E2044" s="268"/>
      <c r="F2044" s="268"/>
      <c r="G2044" s="227"/>
      <c r="H2044" s="227"/>
      <c r="I2044" s="227"/>
    </row>
    <row r="2045">
      <c r="B2045" s="268"/>
      <c r="C2045" s="268"/>
      <c r="D2045" s="268"/>
      <c r="E2045" s="268"/>
      <c r="F2045" s="268"/>
      <c r="G2045" s="227"/>
      <c r="H2045" s="227"/>
      <c r="I2045" s="227"/>
    </row>
    <row r="2046">
      <c r="B2046" s="268"/>
      <c r="C2046" s="268"/>
      <c r="D2046" s="268"/>
      <c r="E2046" s="268"/>
      <c r="F2046" s="268"/>
      <c r="G2046" s="227"/>
      <c r="H2046" s="227"/>
      <c r="I2046" s="227"/>
    </row>
    <row r="2047">
      <c r="B2047" s="268"/>
      <c r="C2047" s="268"/>
      <c r="D2047" s="268"/>
      <c r="E2047" s="268"/>
      <c r="F2047" s="268"/>
      <c r="G2047" s="227"/>
      <c r="H2047" s="227"/>
      <c r="I2047" s="227"/>
    </row>
    <row r="2048">
      <c r="B2048" s="268"/>
      <c r="C2048" s="268"/>
      <c r="D2048" s="268"/>
      <c r="E2048" s="268"/>
      <c r="F2048" s="268"/>
      <c r="G2048" s="227"/>
      <c r="H2048" s="227"/>
      <c r="I2048" s="227"/>
    </row>
    <row r="2049">
      <c r="B2049" s="268"/>
      <c r="C2049" s="268"/>
      <c r="D2049" s="268"/>
      <c r="E2049" s="268"/>
      <c r="F2049" s="268"/>
      <c r="G2049" s="227"/>
      <c r="H2049" s="227"/>
      <c r="I2049" s="227"/>
    </row>
    <row r="2050">
      <c r="B2050" s="268"/>
      <c r="C2050" s="268"/>
      <c r="D2050" s="268"/>
      <c r="E2050" s="268"/>
      <c r="F2050" s="268"/>
      <c r="G2050" s="227"/>
      <c r="H2050" s="227"/>
      <c r="I2050" s="227"/>
    </row>
    <row r="2051">
      <c r="B2051" s="268"/>
      <c r="C2051" s="268"/>
      <c r="D2051" s="268"/>
      <c r="E2051" s="268"/>
      <c r="F2051" s="268"/>
      <c r="G2051" s="227"/>
      <c r="H2051" s="227"/>
      <c r="I2051" s="227"/>
    </row>
    <row r="2052">
      <c r="B2052" s="268"/>
      <c r="C2052" s="268"/>
      <c r="D2052" s="268"/>
      <c r="E2052" s="268"/>
      <c r="F2052" s="268"/>
      <c r="G2052" s="227"/>
      <c r="H2052" s="227"/>
      <c r="I2052" s="227"/>
    </row>
    <row r="2053">
      <c r="B2053" s="268"/>
      <c r="C2053" s="268"/>
      <c r="D2053" s="268"/>
      <c r="E2053" s="268"/>
      <c r="F2053" s="268"/>
      <c r="G2053" s="227"/>
      <c r="H2053" s="227"/>
      <c r="I2053" s="227"/>
    </row>
    <row r="2054">
      <c r="B2054" s="268"/>
      <c r="C2054" s="268"/>
      <c r="D2054" s="268"/>
      <c r="E2054" s="268"/>
      <c r="F2054" s="268"/>
      <c r="G2054" s="227"/>
      <c r="H2054" s="227"/>
      <c r="I2054" s="227"/>
    </row>
    <row r="2055">
      <c r="B2055" s="268"/>
      <c r="C2055" s="268"/>
      <c r="D2055" s="268"/>
      <c r="E2055" s="268"/>
      <c r="F2055" s="268"/>
      <c r="G2055" s="227"/>
      <c r="H2055" s="227"/>
      <c r="I2055" s="227"/>
    </row>
    <row r="2056">
      <c r="B2056" s="268"/>
      <c r="C2056" s="268"/>
      <c r="D2056" s="268"/>
      <c r="E2056" s="268"/>
      <c r="F2056" s="268"/>
      <c r="G2056" s="227"/>
      <c r="H2056" s="227"/>
      <c r="I2056" s="227"/>
    </row>
    <row r="2057">
      <c r="B2057" s="268"/>
      <c r="C2057" s="268"/>
      <c r="D2057" s="268"/>
      <c r="E2057" s="268"/>
      <c r="F2057" s="268"/>
      <c r="G2057" s="227"/>
      <c r="H2057" s="227"/>
      <c r="I2057" s="227"/>
    </row>
    <row r="2058">
      <c r="B2058" s="268"/>
      <c r="C2058" s="268"/>
      <c r="D2058" s="268"/>
      <c r="E2058" s="268"/>
      <c r="F2058" s="268"/>
      <c r="G2058" s="227"/>
      <c r="H2058" s="227"/>
      <c r="I2058" s="227"/>
    </row>
    <row r="2059">
      <c r="B2059" s="268"/>
      <c r="C2059" s="268"/>
      <c r="D2059" s="268"/>
      <c r="E2059" s="268"/>
      <c r="F2059" s="268"/>
      <c r="G2059" s="227"/>
      <c r="H2059" s="227"/>
      <c r="I2059" s="227"/>
    </row>
    <row r="2060">
      <c r="B2060" s="268"/>
      <c r="C2060" s="268"/>
      <c r="D2060" s="268"/>
      <c r="E2060" s="268"/>
      <c r="F2060" s="268"/>
      <c r="G2060" s="227"/>
      <c r="H2060" s="227"/>
      <c r="I2060" s="227"/>
    </row>
    <row r="2061">
      <c r="B2061" s="268"/>
      <c r="C2061" s="268"/>
      <c r="D2061" s="268"/>
      <c r="E2061" s="268"/>
      <c r="F2061" s="268"/>
      <c r="G2061" s="227"/>
      <c r="H2061" s="227"/>
      <c r="I2061" s="227"/>
    </row>
    <row r="2062">
      <c r="B2062" s="268"/>
      <c r="C2062" s="268"/>
      <c r="D2062" s="268"/>
      <c r="E2062" s="268"/>
      <c r="F2062" s="268"/>
      <c r="G2062" s="227"/>
      <c r="H2062" s="227"/>
      <c r="I2062" s="227"/>
    </row>
    <row r="2063">
      <c r="B2063" s="268"/>
      <c r="C2063" s="268"/>
      <c r="D2063" s="268"/>
      <c r="E2063" s="268"/>
      <c r="F2063" s="268"/>
      <c r="G2063" s="227"/>
      <c r="H2063" s="227"/>
      <c r="I2063" s="227"/>
    </row>
    <row r="2064">
      <c r="B2064" s="268"/>
      <c r="C2064" s="268"/>
      <c r="D2064" s="268"/>
      <c r="E2064" s="268"/>
      <c r="F2064" s="268"/>
      <c r="G2064" s="227"/>
      <c r="H2064" s="227"/>
      <c r="I2064" s="227"/>
    </row>
    <row r="2065">
      <c r="B2065" s="268"/>
      <c r="C2065" s="268"/>
      <c r="D2065" s="268"/>
      <c r="E2065" s="268"/>
      <c r="F2065" s="268"/>
      <c r="G2065" s="227"/>
      <c r="H2065" s="227"/>
      <c r="I2065" s="227"/>
    </row>
    <row r="2066">
      <c r="B2066" s="268"/>
      <c r="C2066" s="268"/>
      <c r="D2066" s="268"/>
      <c r="E2066" s="268"/>
      <c r="F2066" s="268"/>
      <c r="G2066" s="227"/>
      <c r="H2066" s="227"/>
      <c r="I2066" s="227"/>
    </row>
    <row r="2067">
      <c r="B2067" s="268"/>
      <c r="C2067" s="268"/>
      <c r="D2067" s="268"/>
      <c r="E2067" s="268"/>
      <c r="F2067" s="268"/>
      <c r="G2067" s="227"/>
      <c r="H2067" s="227"/>
      <c r="I2067" s="227"/>
    </row>
    <row r="2068">
      <c r="B2068" s="268"/>
      <c r="C2068" s="268"/>
      <c r="D2068" s="268"/>
      <c r="E2068" s="268"/>
      <c r="F2068" s="268"/>
      <c r="G2068" s="227"/>
      <c r="H2068" s="227"/>
      <c r="I2068" s="227"/>
    </row>
    <row r="2069">
      <c r="B2069" s="268"/>
      <c r="C2069" s="268"/>
      <c r="D2069" s="268"/>
      <c r="E2069" s="268"/>
      <c r="F2069" s="268"/>
      <c r="G2069" s="227"/>
      <c r="H2069" s="227"/>
      <c r="I2069" s="227"/>
    </row>
    <row r="2070">
      <c r="B2070" s="268"/>
      <c r="C2070" s="268"/>
      <c r="D2070" s="268"/>
      <c r="E2070" s="268"/>
      <c r="F2070" s="268"/>
      <c r="G2070" s="227"/>
      <c r="H2070" s="227"/>
      <c r="I2070" s="227"/>
    </row>
    <row r="2071">
      <c r="B2071" s="268"/>
      <c r="C2071" s="268"/>
      <c r="D2071" s="268"/>
      <c r="E2071" s="268"/>
      <c r="F2071" s="268"/>
      <c r="G2071" s="227"/>
      <c r="H2071" s="227"/>
      <c r="I2071" s="227"/>
    </row>
    <row r="2072">
      <c r="B2072" s="268"/>
      <c r="C2072" s="268"/>
      <c r="D2072" s="268"/>
      <c r="E2072" s="268"/>
      <c r="F2072" s="268"/>
      <c r="G2072" s="227"/>
      <c r="H2072" s="227"/>
      <c r="I2072" s="227"/>
    </row>
    <row r="2073">
      <c r="B2073" s="268"/>
      <c r="C2073" s="268"/>
      <c r="D2073" s="268"/>
      <c r="E2073" s="268"/>
      <c r="F2073" s="268"/>
      <c r="G2073" s="227"/>
      <c r="H2073" s="227"/>
      <c r="I2073" s="227"/>
    </row>
    <row r="2074">
      <c r="B2074" s="268"/>
      <c r="C2074" s="268"/>
      <c r="D2074" s="268"/>
      <c r="E2074" s="268"/>
      <c r="F2074" s="268"/>
      <c r="G2074" s="227"/>
      <c r="H2074" s="227"/>
      <c r="I2074" s="227"/>
    </row>
    <row r="2075">
      <c r="B2075" s="268"/>
      <c r="C2075" s="268"/>
      <c r="D2075" s="268"/>
      <c r="E2075" s="268"/>
      <c r="F2075" s="268"/>
      <c r="G2075" s="227"/>
      <c r="H2075" s="227"/>
      <c r="I2075" s="227"/>
    </row>
    <row r="2076">
      <c r="B2076" s="268"/>
      <c r="C2076" s="268"/>
      <c r="D2076" s="268"/>
      <c r="E2076" s="268"/>
      <c r="F2076" s="268"/>
      <c r="G2076" s="227"/>
      <c r="H2076" s="227"/>
      <c r="I2076" s="227"/>
    </row>
    <row r="2077">
      <c r="B2077" s="268"/>
      <c r="C2077" s="268"/>
      <c r="D2077" s="268"/>
      <c r="E2077" s="268"/>
      <c r="F2077" s="268"/>
      <c r="G2077" s="227"/>
      <c r="H2077" s="227"/>
      <c r="I2077" s="227"/>
    </row>
    <row r="2078">
      <c r="B2078" s="268"/>
      <c r="C2078" s="268"/>
      <c r="D2078" s="268"/>
      <c r="E2078" s="268"/>
      <c r="F2078" s="268"/>
      <c r="G2078" s="227"/>
      <c r="H2078" s="227"/>
      <c r="I2078" s="227"/>
    </row>
    <row r="2079">
      <c r="B2079" s="268"/>
      <c r="C2079" s="268"/>
      <c r="D2079" s="268"/>
      <c r="E2079" s="268"/>
      <c r="F2079" s="268"/>
      <c r="G2079" s="227"/>
      <c r="H2079" s="227"/>
      <c r="I2079" s="227"/>
    </row>
    <row r="2080">
      <c r="B2080" s="268"/>
      <c r="C2080" s="268"/>
      <c r="D2080" s="268"/>
      <c r="E2080" s="268"/>
      <c r="F2080" s="268"/>
      <c r="G2080" s="227"/>
      <c r="H2080" s="227"/>
      <c r="I2080" s="227"/>
    </row>
    <row r="2081">
      <c r="B2081" s="268"/>
      <c r="C2081" s="268"/>
      <c r="D2081" s="268"/>
      <c r="E2081" s="268"/>
      <c r="F2081" s="268"/>
      <c r="G2081" s="227"/>
      <c r="H2081" s="227"/>
      <c r="I2081" s="227"/>
    </row>
    <row r="2082">
      <c r="B2082" s="268"/>
      <c r="C2082" s="268"/>
      <c r="D2082" s="268"/>
      <c r="E2082" s="268"/>
      <c r="F2082" s="268"/>
      <c r="G2082" s="227"/>
      <c r="H2082" s="227"/>
      <c r="I2082" s="227"/>
    </row>
    <row r="2083">
      <c r="B2083" s="268"/>
      <c r="C2083" s="268"/>
      <c r="D2083" s="268"/>
      <c r="E2083" s="268"/>
      <c r="F2083" s="268"/>
      <c r="G2083" s="227"/>
      <c r="H2083" s="227"/>
      <c r="I2083" s="227"/>
    </row>
    <row r="2084">
      <c r="B2084" s="268"/>
      <c r="C2084" s="268"/>
      <c r="D2084" s="268"/>
      <c r="E2084" s="268"/>
      <c r="F2084" s="268"/>
      <c r="G2084" s="227"/>
      <c r="H2084" s="227"/>
      <c r="I2084" s="227"/>
    </row>
    <row r="2085">
      <c r="B2085" s="268"/>
      <c r="C2085" s="268"/>
      <c r="D2085" s="268"/>
      <c r="E2085" s="268"/>
      <c r="F2085" s="268"/>
      <c r="G2085" s="227"/>
      <c r="H2085" s="227"/>
      <c r="I2085" s="227"/>
    </row>
    <row r="2086">
      <c r="B2086" s="268"/>
      <c r="C2086" s="268"/>
      <c r="D2086" s="268"/>
      <c r="E2086" s="268"/>
      <c r="F2086" s="268"/>
      <c r="G2086" s="227"/>
      <c r="H2086" s="227"/>
      <c r="I2086" s="227"/>
    </row>
    <row r="2087">
      <c r="B2087" s="268"/>
      <c r="C2087" s="268"/>
      <c r="D2087" s="268"/>
      <c r="E2087" s="268"/>
      <c r="F2087" s="268"/>
      <c r="G2087" s="227"/>
      <c r="H2087" s="227"/>
      <c r="I2087" s="227"/>
    </row>
    <row r="2088">
      <c r="B2088" s="268"/>
      <c r="C2088" s="268"/>
      <c r="D2088" s="268"/>
      <c r="E2088" s="268"/>
      <c r="F2088" s="268"/>
      <c r="G2088" s="227"/>
      <c r="H2088" s="227"/>
      <c r="I2088" s="227"/>
    </row>
    <row r="2089">
      <c r="B2089" s="268"/>
      <c r="C2089" s="268"/>
      <c r="D2089" s="268"/>
      <c r="E2089" s="268"/>
      <c r="F2089" s="268"/>
      <c r="G2089" s="227"/>
      <c r="H2089" s="227"/>
      <c r="I2089" s="227"/>
    </row>
    <row r="2090">
      <c r="B2090" s="268"/>
      <c r="C2090" s="268"/>
      <c r="D2090" s="268"/>
      <c r="E2090" s="268"/>
      <c r="F2090" s="268"/>
      <c r="G2090" s="227"/>
      <c r="H2090" s="227"/>
      <c r="I2090" s="227"/>
    </row>
    <row r="2091">
      <c r="B2091" s="268"/>
      <c r="C2091" s="268"/>
      <c r="D2091" s="268"/>
      <c r="E2091" s="268"/>
      <c r="F2091" s="268"/>
      <c r="G2091" s="227"/>
      <c r="H2091" s="227"/>
      <c r="I2091" s="227"/>
    </row>
    <row r="2092">
      <c r="B2092" s="268"/>
      <c r="C2092" s="268"/>
      <c r="D2092" s="268"/>
      <c r="E2092" s="268"/>
      <c r="F2092" s="268"/>
      <c r="G2092" s="227"/>
      <c r="H2092" s="227"/>
      <c r="I2092" s="227"/>
    </row>
    <row r="2093">
      <c r="B2093" s="268"/>
      <c r="C2093" s="268"/>
      <c r="D2093" s="268"/>
      <c r="E2093" s="268"/>
      <c r="F2093" s="268"/>
      <c r="G2093" s="227"/>
      <c r="H2093" s="227"/>
      <c r="I2093" s="227"/>
    </row>
    <row r="2094">
      <c r="B2094" s="268"/>
      <c r="C2094" s="268"/>
      <c r="D2094" s="268"/>
      <c r="E2094" s="268"/>
      <c r="F2094" s="268"/>
      <c r="G2094" s="227"/>
      <c r="H2094" s="227"/>
      <c r="I2094" s="227"/>
    </row>
    <row r="2095">
      <c r="B2095" s="268"/>
      <c r="C2095" s="268"/>
      <c r="D2095" s="268"/>
      <c r="E2095" s="268"/>
      <c r="F2095" s="268"/>
      <c r="G2095" s="227"/>
      <c r="H2095" s="227"/>
      <c r="I2095" s="227"/>
    </row>
    <row r="2096">
      <c r="B2096" s="268"/>
      <c r="C2096" s="268"/>
      <c r="D2096" s="268"/>
      <c r="E2096" s="268"/>
      <c r="F2096" s="268"/>
      <c r="G2096" s="227"/>
      <c r="H2096" s="227"/>
      <c r="I2096" s="227"/>
    </row>
    <row r="2097">
      <c r="B2097" s="268"/>
      <c r="C2097" s="268"/>
      <c r="D2097" s="268"/>
      <c r="E2097" s="268"/>
      <c r="F2097" s="268"/>
      <c r="G2097" s="227"/>
      <c r="H2097" s="227"/>
      <c r="I2097" s="227"/>
    </row>
    <row r="2098">
      <c r="B2098" s="268"/>
      <c r="C2098" s="268"/>
      <c r="D2098" s="268"/>
      <c r="E2098" s="268"/>
      <c r="F2098" s="268"/>
      <c r="G2098" s="227"/>
      <c r="H2098" s="227"/>
      <c r="I2098" s="227"/>
    </row>
    <row r="2099">
      <c r="B2099" s="268"/>
      <c r="C2099" s="268"/>
      <c r="D2099" s="268"/>
      <c r="E2099" s="268"/>
      <c r="F2099" s="268"/>
      <c r="G2099" s="227"/>
      <c r="H2099" s="227"/>
      <c r="I2099" s="227"/>
    </row>
    <row r="2100">
      <c r="B2100" s="268"/>
      <c r="C2100" s="268"/>
      <c r="D2100" s="268"/>
      <c r="E2100" s="268"/>
      <c r="F2100" s="268"/>
      <c r="G2100" s="227"/>
      <c r="H2100" s="227"/>
      <c r="I2100" s="227"/>
    </row>
    <row r="2101">
      <c r="B2101" s="268"/>
      <c r="C2101" s="268"/>
      <c r="D2101" s="268"/>
      <c r="E2101" s="268"/>
      <c r="F2101" s="268"/>
      <c r="G2101" s="227"/>
      <c r="H2101" s="227"/>
      <c r="I2101" s="227"/>
    </row>
    <row r="2102">
      <c r="B2102" s="268"/>
      <c r="C2102" s="268"/>
      <c r="D2102" s="268"/>
      <c r="E2102" s="268"/>
      <c r="F2102" s="268"/>
      <c r="G2102" s="227"/>
      <c r="H2102" s="227"/>
      <c r="I2102" s="227"/>
    </row>
    <row r="2103">
      <c r="B2103" s="268"/>
      <c r="C2103" s="268"/>
      <c r="D2103" s="268"/>
      <c r="E2103" s="268"/>
      <c r="F2103" s="268"/>
      <c r="G2103" s="227"/>
      <c r="H2103" s="227"/>
      <c r="I2103" s="227"/>
    </row>
    <row r="2104">
      <c r="B2104" s="268"/>
      <c r="C2104" s="268"/>
      <c r="D2104" s="268"/>
      <c r="E2104" s="268"/>
      <c r="F2104" s="268"/>
      <c r="G2104" s="227"/>
      <c r="H2104" s="227"/>
      <c r="I2104" s="227"/>
    </row>
    <row r="2105">
      <c r="B2105" s="268"/>
      <c r="C2105" s="268"/>
      <c r="D2105" s="268"/>
      <c r="E2105" s="268"/>
      <c r="F2105" s="268"/>
      <c r="G2105" s="227"/>
      <c r="H2105" s="227"/>
      <c r="I2105" s="227"/>
    </row>
    <row r="2106">
      <c r="B2106" s="268"/>
      <c r="C2106" s="268"/>
      <c r="D2106" s="268"/>
      <c r="E2106" s="268"/>
      <c r="F2106" s="268"/>
      <c r="G2106" s="227"/>
      <c r="H2106" s="227"/>
      <c r="I2106" s="227"/>
    </row>
    <row r="2107">
      <c r="B2107" s="268"/>
      <c r="C2107" s="268"/>
      <c r="D2107" s="268"/>
      <c r="E2107" s="268"/>
      <c r="F2107" s="268"/>
      <c r="G2107" s="227"/>
      <c r="H2107" s="227"/>
      <c r="I2107" s="227"/>
    </row>
    <row r="2108">
      <c r="B2108" s="268"/>
      <c r="C2108" s="268"/>
      <c r="D2108" s="268"/>
      <c r="E2108" s="268"/>
      <c r="F2108" s="268"/>
      <c r="G2108" s="227"/>
      <c r="H2108" s="227"/>
      <c r="I2108" s="227"/>
    </row>
    <row r="2109">
      <c r="B2109" s="268"/>
      <c r="C2109" s="268"/>
      <c r="D2109" s="268"/>
      <c r="E2109" s="268"/>
      <c r="F2109" s="268"/>
      <c r="G2109" s="227"/>
      <c r="H2109" s="227"/>
      <c r="I2109" s="227"/>
    </row>
    <row r="2110">
      <c r="B2110" s="268"/>
      <c r="C2110" s="268"/>
      <c r="D2110" s="268"/>
      <c r="E2110" s="268"/>
      <c r="F2110" s="268"/>
      <c r="G2110" s="227"/>
      <c r="H2110" s="227"/>
      <c r="I2110" s="227"/>
    </row>
    <row r="2111">
      <c r="B2111" s="268"/>
      <c r="C2111" s="268"/>
      <c r="D2111" s="268"/>
      <c r="E2111" s="268"/>
      <c r="F2111" s="268"/>
      <c r="G2111" s="227"/>
      <c r="H2111" s="227"/>
      <c r="I2111" s="227"/>
    </row>
    <row r="2112">
      <c r="B2112" s="268"/>
      <c r="C2112" s="268"/>
      <c r="D2112" s="268"/>
      <c r="E2112" s="268"/>
      <c r="F2112" s="268"/>
      <c r="G2112" s="227"/>
      <c r="H2112" s="227"/>
      <c r="I2112" s="227"/>
    </row>
    <row r="2113">
      <c r="B2113" s="268"/>
      <c r="C2113" s="268"/>
      <c r="D2113" s="268"/>
      <c r="E2113" s="268"/>
      <c r="F2113" s="268"/>
      <c r="G2113" s="227"/>
      <c r="H2113" s="227"/>
      <c r="I2113" s="227"/>
    </row>
    <row r="2114">
      <c r="B2114" s="268"/>
      <c r="C2114" s="268"/>
      <c r="D2114" s="268"/>
      <c r="E2114" s="268"/>
      <c r="F2114" s="268"/>
      <c r="G2114" s="227"/>
      <c r="H2114" s="227"/>
      <c r="I2114" s="227"/>
    </row>
    <row r="2115">
      <c r="B2115" s="268"/>
      <c r="C2115" s="268"/>
      <c r="D2115" s="268"/>
      <c r="E2115" s="268"/>
      <c r="F2115" s="268"/>
      <c r="G2115" s="227"/>
      <c r="H2115" s="227"/>
      <c r="I2115" s="227"/>
    </row>
    <row r="2116">
      <c r="B2116" s="268"/>
      <c r="C2116" s="268"/>
      <c r="D2116" s="268"/>
      <c r="E2116" s="268"/>
      <c r="F2116" s="268"/>
      <c r="G2116" s="227"/>
      <c r="H2116" s="227"/>
      <c r="I2116" s="227"/>
    </row>
    <row r="2117">
      <c r="B2117" s="268"/>
      <c r="C2117" s="268"/>
      <c r="D2117" s="268"/>
      <c r="E2117" s="268"/>
      <c r="F2117" s="268"/>
      <c r="G2117" s="227"/>
      <c r="H2117" s="227"/>
      <c r="I2117" s="227"/>
    </row>
    <row r="2118">
      <c r="B2118" s="268"/>
      <c r="C2118" s="268"/>
      <c r="D2118" s="268"/>
      <c r="E2118" s="268"/>
      <c r="F2118" s="268"/>
      <c r="G2118" s="227"/>
      <c r="H2118" s="227"/>
      <c r="I2118" s="227"/>
    </row>
    <row r="2119">
      <c r="B2119" s="268"/>
      <c r="C2119" s="268"/>
      <c r="D2119" s="268"/>
      <c r="E2119" s="268"/>
      <c r="F2119" s="268"/>
      <c r="G2119" s="227"/>
      <c r="H2119" s="227"/>
      <c r="I2119" s="227"/>
    </row>
    <row r="2120">
      <c r="B2120" s="268"/>
      <c r="C2120" s="268"/>
      <c r="D2120" s="268"/>
      <c r="E2120" s="268"/>
      <c r="F2120" s="268"/>
      <c r="G2120" s="227"/>
      <c r="H2120" s="227"/>
      <c r="I2120" s="227"/>
    </row>
    <row r="2121">
      <c r="B2121" s="268"/>
      <c r="C2121" s="268"/>
      <c r="D2121" s="268"/>
      <c r="E2121" s="268"/>
      <c r="F2121" s="268"/>
      <c r="G2121" s="227"/>
      <c r="H2121" s="227"/>
      <c r="I2121" s="227"/>
    </row>
    <row r="2122">
      <c r="B2122" s="268"/>
      <c r="C2122" s="268"/>
      <c r="D2122" s="268"/>
      <c r="E2122" s="268"/>
      <c r="F2122" s="268"/>
      <c r="G2122" s="227"/>
      <c r="H2122" s="227"/>
      <c r="I2122" s="227"/>
    </row>
    <row r="2123">
      <c r="B2123" s="268"/>
      <c r="C2123" s="268"/>
      <c r="D2123" s="268"/>
      <c r="E2123" s="268"/>
      <c r="F2123" s="268"/>
      <c r="G2123" s="227"/>
      <c r="H2123" s="227"/>
      <c r="I2123" s="227"/>
    </row>
    <row r="2124">
      <c r="B2124" s="268"/>
      <c r="C2124" s="268"/>
      <c r="D2124" s="268"/>
      <c r="E2124" s="268"/>
      <c r="F2124" s="268"/>
      <c r="G2124" s="227"/>
      <c r="H2124" s="227"/>
      <c r="I2124" s="227"/>
    </row>
    <row r="2125">
      <c r="B2125" s="268"/>
      <c r="C2125" s="268"/>
      <c r="D2125" s="268"/>
      <c r="E2125" s="268"/>
      <c r="F2125" s="268"/>
      <c r="G2125" s="227"/>
      <c r="H2125" s="227"/>
      <c r="I2125" s="227"/>
    </row>
    <row r="2126">
      <c r="B2126" s="268"/>
      <c r="C2126" s="268"/>
      <c r="D2126" s="268"/>
      <c r="E2126" s="268"/>
      <c r="F2126" s="268"/>
      <c r="G2126" s="227"/>
      <c r="H2126" s="227"/>
      <c r="I2126" s="227"/>
    </row>
    <row r="2127">
      <c r="B2127" s="268"/>
      <c r="C2127" s="268"/>
      <c r="D2127" s="268"/>
      <c r="E2127" s="268"/>
      <c r="F2127" s="268"/>
      <c r="G2127" s="227"/>
      <c r="H2127" s="227"/>
      <c r="I2127" s="227"/>
    </row>
    <row r="2128">
      <c r="B2128" s="268"/>
      <c r="C2128" s="268"/>
      <c r="D2128" s="268"/>
      <c r="E2128" s="268"/>
      <c r="F2128" s="268"/>
      <c r="G2128" s="227"/>
      <c r="H2128" s="227"/>
      <c r="I2128" s="227"/>
    </row>
    <row r="2129">
      <c r="B2129" s="268"/>
      <c r="C2129" s="268"/>
      <c r="D2129" s="268"/>
      <c r="E2129" s="268"/>
      <c r="F2129" s="268"/>
      <c r="G2129" s="227"/>
      <c r="H2129" s="227"/>
      <c r="I2129" s="227"/>
    </row>
    <row r="2130">
      <c r="B2130" s="268"/>
      <c r="C2130" s="268"/>
      <c r="D2130" s="268"/>
      <c r="E2130" s="268"/>
      <c r="F2130" s="268"/>
      <c r="G2130" s="227"/>
      <c r="H2130" s="227"/>
      <c r="I2130" s="227"/>
    </row>
    <row r="2131">
      <c r="B2131" s="268"/>
      <c r="C2131" s="268"/>
      <c r="D2131" s="268"/>
      <c r="E2131" s="268"/>
      <c r="F2131" s="268"/>
      <c r="G2131" s="227"/>
      <c r="H2131" s="227"/>
      <c r="I2131" s="227"/>
    </row>
    <row r="2132">
      <c r="B2132" s="268"/>
      <c r="C2132" s="268"/>
      <c r="D2132" s="268"/>
      <c r="E2132" s="268"/>
      <c r="F2132" s="268"/>
      <c r="G2132" s="227"/>
      <c r="H2132" s="227"/>
      <c r="I2132" s="227"/>
    </row>
    <row r="2133">
      <c r="B2133" s="268"/>
      <c r="C2133" s="268"/>
      <c r="D2133" s="268"/>
      <c r="E2133" s="268"/>
      <c r="F2133" s="268"/>
      <c r="G2133" s="227"/>
      <c r="H2133" s="227"/>
      <c r="I2133" s="227"/>
    </row>
    <row r="2134">
      <c r="B2134" s="268"/>
      <c r="C2134" s="268"/>
      <c r="D2134" s="268"/>
      <c r="E2134" s="268"/>
      <c r="F2134" s="268"/>
      <c r="G2134" s="227"/>
      <c r="H2134" s="227"/>
      <c r="I2134" s="227"/>
    </row>
    <row r="2135">
      <c r="B2135" s="268"/>
      <c r="C2135" s="268"/>
      <c r="D2135" s="268"/>
      <c r="E2135" s="268"/>
      <c r="F2135" s="268"/>
      <c r="G2135" s="227"/>
      <c r="H2135" s="227"/>
      <c r="I2135" s="227"/>
    </row>
    <row r="2136">
      <c r="B2136" s="268"/>
      <c r="C2136" s="268"/>
      <c r="D2136" s="268"/>
      <c r="E2136" s="268"/>
      <c r="F2136" s="268"/>
      <c r="G2136" s="227"/>
      <c r="H2136" s="227"/>
      <c r="I2136" s="227"/>
    </row>
    <row r="2137">
      <c r="B2137" s="268"/>
      <c r="C2137" s="268"/>
      <c r="D2137" s="268"/>
      <c r="E2137" s="268"/>
      <c r="F2137" s="268"/>
      <c r="G2137" s="227"/>
      <c r="H2137" s="227"/>
      <c r="I2137" s="227"/>
    </row>
    <row r="2138">
      <c r="B2138" s="268"/>
      <c r="C2138" s="268"/>
      <c r="D2138" s="268"/>
      <c r="E2138" s="268"/>
      <c r="F2138" s="268"/>
      <c r="G2138" s="227"/>
      <c r="H2138" s="227"/>
      <c r="I2138" s="227"/>
    </row>
    <row r="2139">
      <c r="B2139" s="268"/>
      <c r="C2139" s="268"/>
      <c r="D2139" s="268"/>
      <c r="E2139" s="268"/>
      <c r="F2139" s="268"/>
      <c r="G2139" s="227"/>
      <c r="H2139" s="227"/>
      <c r="I2139" s="227"/>
    </row>
    <row r="2140">
      <c r="B2140" s="268"/>
      <c r="C2140" s="268"/>
      <c r="D2140" s="268"/>
      <c r="E2140" s="268"/>
      <c r="F2140" s="268"/>
      <c r="G2140" s="227"/>
      <c r="H2140" s="227"/>
      <c r="I2140" s="227"/>
    </row>
    <row r="2141">
      <c r="B2141" s="268"/>
      <c r="C2141" s="268"/>
      <c r="D2141" s="268"/>
      <c r="E2141" s="268"/>
      <c r="F2141" s="268"/>
      <c r="G2141" s="227"/>
      <c r="H2141" s="227"/>
      <c r="I2141" s="227"/>
    </row>
    <row r="2142">
      <c r="B2142" s="268"/>
      <c r="C2142" s="268"/>
      <c r="D2142" s="268"/>
      <c r="E2142" s="268"/>
      <c r="F2142" s="268"/>
      <c r="G2142" s="227"/>
      <c r="H2142" s="227"/>
      <c r="I2142" s="227"/>
    </row>
    <row r="2143">
      <c r="B2143" s="268"/>
      <c r="C2143" s="268"/>
      <c r="D2143" s="268"/>
      <c r="E2143" s="268"/>
      <c r="F2143" s="268"/>
      <c r="G2143" s="227"/>
      <c r="H2143" s="227"/>
      <c r="I2143" s="227"/>
    </row>
    <row r="2144">
      <c r="B2144" s="268"/>
      <c r="C2144" s="268"/>
      <c r="D2144" s="268"/>
      <c r="E2144" s="268"/>
      <c r="F2144" s="268"/>
      <c r="G2144" s="227"/>
      <c r="H2144" s="227"/>
      <c r="I2144" s="227"/>
    </row>
    <row r="2145">
      <c r="B2145" s="268"/>
      <c r="C2145" s="268"/>
      <c r="D2145" s="268"/>
      <c r="E2145" s="268"/>
      <c r="F2145" s="268"/>
      <c r="G2145" s="227"/>
      <c r="H2145" s="227"/>
      <c r="I2145" s="227"/>
    </row>
    <row r="2146">
      <c r="B2146" s="268"/>
      <c r="C2146" s="268"/>
      <c r="D2146" s="268"/>
      <c r="E2146" s="268"/>
      <c r="F2146" s="268"/>
      <c r="G2146" s="227"/>
      <c r="H2146" s="227"/>
      <c r="I2146" s="227"/>
    </row>
    <row r="2147">
      <c r="B2147" s="268"/>
      <c r="C2147" s="268"/>
      <c r="D2147" s="268"/>
      <c r="E2147" s="268"/>
      <c r="F2147" s="268"/>
      <c r="G2147" s="227"/>
      <c r="H2147" s="227"/>
      <c r="I2147" s="227"/>
    </row>
    <row r="2148">
      <c r="B2148" s="268"/>
      <c r="C2148" s="268"/>
      <c r="D2148" s="268"/>
      <c r="E2148" s="268"/>
      <c r="F2148" s="268"/>
      <c r="G2148" s="227"/>
      <c r="H2148" s="227"/>
      <c r="I2148" s="227"/>
    </row>
    <row r="2149">
      <c r="B2149" s="268"/>
      <c r="C2149" s="268"/>
      <c r="D2149" s="268"/>
      <c r="E2149" s="268"/>
      <c r="F2149" s="268"/>
      <c r="G2149" s="227"/>
      <c r="H2149" s="227"/>
      <c r="I2149" s="227"/>
    </row>
    <row r="2150">
      <c r="B2150" s="268"/>
      <c r="C2150" s="268"/>
      <c r="D2150" s="268"/>
      <c r="E2150" s="268"/>
      <c r="F2150" s="268"/>
      <c r="G2150" s="227"/>
      <c r="H2150" s="227"/>
      <c r="I2150" s="227"/>
    </row>
    <row r="2151">
      <c r="B2151" s="268"/>
      <c r="C2151" s="268"/>
      <c r="D2151" s="268"/>
      <c r="E2151" s="268"/>
      <c r="F2151" s="268"/>
      <c r="G2151" s="227"/>
      <c r="H2151" s="227"/>
      <c r="I2151" s="227"/>
    </row>
    <row r="2152">
      <c r="B2152" s="268"/>
      <c r="C2152" s="268"/>
      <c r="D2152" s="268"/>
      <c r="E2152" s="268"/>
      <c r="F2152" s="268"/>
      <c r="G2152" s="227"/>
      <c r="H2152" s="227"/>
      <c r="I2152" s="227"/>
    </row>
    <row r="2153">
      <c r="B2153" s="268"/>
      <c r="C2153" s="268"/>
      <c r="D2153" s="268"/>
      <c r="E2153" s="268"/>
      <c r="F2153" s="268"/>
      <c r="G2153" s="227"/>
      <c r="H2153" s="227"/>
      <c r="I2153" s="227"/>
    </row>
    <row r="2154">
      <c r="B2154" s="268"/>
      <c r="C2154" s="268"/>
      <c r="D2154" s="268"/>
      <c r="E2154" s="268"/>
      <c r="F2154" s="268"/>
      <c r="G2154" s="227"/>
      <c r="H2154" s="227"/>
      <c r="I2154" s="227"/>
    </row>
    <row r="2155">
      <c r="B2155" s="268"/>
      <c r="C2155" s="268"/>
      <c r="D2155" s="268"/>
      <c r="E2155" s="268"/>
      <c r="F2155" s="268"/>
      <c r="G2155" s="227"/>
      <c r="H2155" s="227"/>
      <c r="I2155" s="227"/>
    </row>
    <row r="2156">
      <c r="B2156" s="268"/>
      <c r="C2156" s="268"/>
      <c r="D2156" s="268"/>
      <c r="E2156" s="268"/>
      <c r="F2156" s="268"/>
      <c r="G2156" s="227"/>
      <c r="H2156" s="227"/>
      <c r="I2156" s="227"/>
    </row>
    <row r="2157">
      <c r="B2157" s="268"/>
      <c r="C2157" s="268"/>
      <c r="D2157" s="268"/>
      <c r="E2157" s="268"/>
      <c r="F2157" s="268"/>
      <c r="G2157" s="227"/>
      <c r="H2157" s="227"/>
      <c r="I2157" s="227"/>
    </row>
    <row r="2158">
      <c r="B2158" s="268"/>
      <c r="C2158" s="268"/>
      <c r="D2158" s="268"/>
      <c r="E2158" s="268"/>
      <c r="F2158" s="268"/>
      <c r="G2158" s="227"/>
      <c r="H2158" s="227"/>
      <c r="I2158" s="227"/>
    </row>
    <row r="2159">
      <c r="B2159" s="268"/>
      <c r="C2159" s="268"/>
      <c r="D2159" s="268"/>
      <c r="E2159" s="268"/>
      <c r="F2159" s="268"/>
      <c r="G2159" s="227"/>
      <c r="H2159" s="227"/>
      <c r="I2159" s="227"/>
    </row>
    <row r="2160">
      <c r="B2160" s="268"/>
      <c r="C2160" s="268"/>
      <c r="D2160" s="268"/>
      <c r="E2160" s="268"/>
      <c r="F2160" s="268"/>
      <c r="G2160" s="227"/>
      <c r="H2160" s="227"/>
      <c r="I2160" s="227"/>
    </row>
    <row r="2161">
      <c r="B2161" s="268"/>
      <c r="C2161" s="268"/>
      <c r="D2161" s="268"/>
      <c r="E2161" s="268"/>
      <c r="F2161" s="268"/>
      <c r="G2161" s="227"/>
      <c r="H2161" s="227"/>
      <c r="I2161" s="227"/>
    </row>
    <row r="2162">
      <c r="B2162" s="268"/>
      <c r="C2162" s="268"/>
      <c r="D2162" s="268"/>
      <c r="E2162" s="268"/>
      <c r="F2162" s="268"/>
      <c r="G2162" s="227"/>
      <c r="H2162" s="227"/>
      <c r="I2162" s="227"/>
    </row>
    <row r="2163">
      <c r="B2163" s="268"/>
      <c r="C2163" s="268"/>
      <c r="D2163" s="268"/>
      <c r="E2163" s="268"/>
      <c r="F2163" s="268"/>
      <c r="G2163" s="227"/>
      <c r="H2163" s="227"/>
      <c r="I2163" s="227"/>
    </row>
    <row r="2164">
      <c r="B2164" s="268"/>
      <c r="C2164" s="268"/>
      <c r="D2164" s="268"/>
      <c r="E2164" s="268"/>
      <c r="F2164" s="268"/>
      <c r="G2164" s="227"/>
      <c r="H2164" s="227"/>
      <c r="I2164" s="227"/>
    </row>
    <row r="2165">
      <c r="B2165" s="268"/>
      <c r="C2165" s="268"/>
      <c r="D2165" s="268"/>
      <c r="E2165" s="268"/>
      <c r="F2165" s="268"/>
      <c r="G2165" s="227"/>
      <c r="H2165" s="227"/>
      <c r="I2165" s="227"/>
    </row>
    <row r="2166">
      <c r="B2166" s="268"/>
      <c r="C2166" s="268"/>
      <c r="D2166" s="268"/>
      <c r="E2166" s="268"/>
      <c r="F2166" s="268"/>
      <c r="G2166" s="227"/>
      <c r="H2166" s="227"/>
      <c r="I2166" s="227"/>
    </row>
    <row r="2167">
      <c r="B2167" s="268"/>
      <c r="C2167" s="268"/>
      <c r="D2167" s="268"/>
      <c r="E2167" s="268"/>
      <c r="F2167" s="268"/>
      <c r="G2167" s="227"/>
      <c r="H2167" s="227"/>
      <c r="I2167" s="227"/>
    </row>
    <row r="2168">
      <c r="B2168" s="268"/>
      <c r="C2168" s="268"/>
      <c r="D2168" s="268"/>
      <c r="E2168" s="268"/>
      <c r="F2168" s="268"/>
      <c r="G2168" s="227"/>
      <c r="H2168" s="227"/>
      <c r="I2168" s="227"/>
    </row>
    <row r="2169">
      <c r="B2169" s="268"/>
      <c r="C2169" s="268"/>
      <c r="D2169" s="268"/>
      <c r="E2169" s="268"/>
      <c r="F2169" s="268"/>
      <c r="G2169" s="227"/>
      <c r="H2169" s="227"/>
      <c r="I2169" s="227"/>
    </row>
    <row r="2170">
      <c r="B2170" s="268"/>
      <c r="C2170" s="268"/>
      <c r="D2170" s="268"/>
      <c r="E2170" s="268"/>
      <c r="F2170" s="268"/>
      <c r="G2170" s="227"/>
      <c r="H2170" s="227"/>
      <c r="I2170" s="227"/>
    </row>
    <row r="2171">
      <c r="B2171" s="268"/>
      <c r="C2171" s="268"/>
      <c r="D2171" s="268"/>
      <c r="E2171" s="268"/>
      <c r="F2171" s="268"/>
      <c r="G2171" s="227"/>
      <c r="H2171" s="227"/>
      <c r="I2171" s="227"/>
    </row>
    <row r="2172">
      <c r="B2172" s="268"/>
      <c r="C2172" s="268"/>
      <c r="D2172" s="268"/>
      <c r="E2172" s="268"/>
      <c r="F2172" s="268"/>
      <c r="G2172" s="227"/>
      <c r="H2172" s="227"/>
      <c r="I2172" s="227"/>
    </row>
    <row r="2173">
      <c r="B2173" s="268"/>
      <c r="C2173" s="268"/>
      <c r="D2173" s="268"/>
      <c r="E2173" s="268"/>
      <c r="F2173" s="268"/>
      <c r="G2173" s="227"/>
      <c r="H2173" s="227"/>
      <c r="I2173" s="227"/>
    </row>
    <row r="2174">
      <c r="B2174" s="268"/>
      <c r="C2174" s="268"/>
      <c r="D2174" s="268"/>
      <c r="E2174" s="268"/>
      <c r="F2174" s="268"/>
      <c r="G2174" s="227"/>
      <c r="H2174" s="227"/>
      <c r="I2174" s="227"/>
    </row>
    <row r="2175">
      <c r="B2175" s="268"/>
      <c r="C2175" s="268"/>
      <c r="D2175" s="268"/>
      <c r="E2175" s="268"/>
      <c r="F2175" s="268"/>
      <c r="G2175" s="227"/>
      <c r="H2175" s="227"/>
      <c r="I2175" s="227"/>
    </row>
    <row r="2176">
      <c r="B2176" s="268"/>
      <c r="C2176" s="268"/>
      <c r="D2176" s="268"/>
      <c r="E2176" s="268"/>
      <c r="F2176" s="268"/>
      <c r="G2176" s="227"/>
      <c r="H2176" s="227"/>
      <c r="I2176" s="227"/>
    </row>
    <row r="2177">
      <c r="B2177" s="268"/>
      <c r="C2177" s="268"/>
      <c r="D2177" s="268"/>
      <c r="E2177" s="268"/>
      <c r="F2177" s="268"/>
      <c r="G2177" s="227"/>
      <c r="H2177" s="227"/>
      <c r="I2177" s="227"/>
    </row>
    <row r="2178">
      <c r="B2178" s="268"/>
      <c r="C2178" s="268"/>
      <c r="D2178" s="268"/>
      <c r="E2178" s="268"/>
      <c r="F2178" s="268"/>
      <c r="G2178" s="227"/>
      <c r="H2178" s="227"/>
      <c r="I2178" s="227"/>
    </row>
    <row r="2179">
      <c r="B2179" s="268"/>
      <c r="C2179" s="268"/>
      <c r="D2179" s="268"/>
      <c r="E2179" s="268"/>
      <c r="F2179" s="268"/>
      <c r="G2179" s="227"/>
      <c r="H2179" s="227"/>
      <c r="I2179" s="227"/>
    </row>
    <row r="2180">
      <c r="B2180" s="268"/>
      <c r="C2180" s="268"/>
      <c r="D2180" s="268"/>
      <c r="E2180" s="268"/>
      <c r="F2180" s="268"/>
      <c r="G2180" s="227"/>
      <c r="H2180" s="227"/>
      <c r="I2180" s="227"/>
    </row>
    <row r="2181">
      <c r="B2181" s="268"/>
      <c r="C2181" s="268"/>
      <c r="D2181" s="268"/>
      <c r="E2181" s="268"/>
      <c r="F2181" s="268"/>
      <c r="G2181" s="227"/>
      <c r="H2181" s="227"/>
      <c r="I2181" s="227"/>
    </row>
    <row r="2182">
      <c r="B2182" s="268"/>
      <c r="C2182" s="268"/>
      <c r="D2182" s="268"/>
      <c r="E2182" s="268"/>
      <c r="F2182" s="268"/>
      <c r="G2182" s="227"/>
      <c r="H2182" s="227"/>
      <c r="I2182" s="227"/>
    </row>
    <row r="2183">
      <c r="B2183" s="268"/>
      <c r="C2183" s="268"/>
      <c r="D2183" s="268"/>
      <c r="E2183" s="268"/>
      <c r="F2183" s="268"/>
      <c r="G2183" s="227"/>
      <c r="H2183" s="227"/>
      <c r="I2183" s="227"/>
    </row>
    <row r="2184">
      <c r="B2184" s="268"/>
      <c r="C2184" s="268"/>
      <c r="D2184" s="268"/>
      <c r="E2184" s="268"/>
      <c r="F2184" s="268"/>
      <c r="G2184" s="227"/>
      <c r="H2184" s="227"/>
      <c r="I2184" s="227"/>
    </row>
    <row r="2185">
      <c r="B2185" s="268"/>
      <c r="C2185" s="268"/>
      <c r="D2185" s="268"/>
      <c r="E2185" s="268"/>
      <c r="F2185" s="268"/>
      <c r="G2185" s="227"/>
      <c r="H2185" s="227"/>
      <c r="I2185" s="227"/>
    </row>
    <row r="2186">
      <c r="B2186" s="268"/>
      <c r="C2186" s="268"/>
      <c r="D2186" s="268"/>
      <c r="E2186" s="268"/>
      <c r="F2186" s="268"/>
      <c r="G2186" s="227"/>
      <c r="H2186" s="227"/>
      <c r="I2186" s="227"/>
    </row>
    <row r="2187">
      <c r="B2187" s="268"/>
      <c r="C2187" s="268"/>
      <c r="D2187" s="268"/>
      <c r="E2187" s="268"/>
      <c r="F2187" s="268"/>
      <c r="G2187" s="227"/>
      <c r="H2187" s="227"/>
      <c r="I2187" s="227"/>
    </row>
    <row r="2188">
      <c r="B2188" s="268"/>
      <c r="C2188" s="268"/>
      <c r="D2188" s="268"/>
      <c r="E2188" s="268"/>
      <c r="F2188" s="268"/>
      <c r="G2188" s="227"/>
      <c r="H2188" s="227"/>
      <c r="I2188" s="227"/>
    </row>
    <row r="2189">
      <c r="B2189" s="268"/>
      <c r="C2189" s="268"/>
      <c r="D2189" s="268"/>
      <c r="E2189" s="268"/>
      <c r="F2189" s="268"/>
      <c r="G2189" s="227"/>
      <c r="H2189" s="227"/>
      <c r="I2189" s="227"/>
    </row>
    <row r="2190">
      <c r="B2190" s="268"/>
      <c r="C2190" s="268"/>
      <c r="D2190" s="268"/>
      <c r="E2190" s="268"/>
      <c r="F2190" s="268"/>
      <c r="G2190" s="227"/>
      <c r="H2190" s="227"/>
      <c r="I2190" s="227"/>
    </row>
    <row r="2191">
      <c r="B2191" s="268"/>
      <c r="C2191" s="268"/>
      <c r="D2191" s="268"/>
      <c r="E2191" s="268"/>
      <c r="F2191" s="268"/>
      <c r="G2191" s="227"/>
      <c r="H2191" s="227"/>
      <c r="I2191" s="227"/>
    </row>
    <row r="2192">
      <c r="B2192" s="268"/>
      <c r="C2192" s="268"/>
      <c r="D2192" s="268"/>
      <c r="E2192" s="268"/>
      <c r="F2192" s="268"/>
      <c r="G2192" s="227"/>
      <c r="H2192" s="227"/>
      <c r="I2192" s="227"/>
    </row>
    <row r="2193">
      <c r="B2193" s="268"/>
      <c r="C2193" s="268"/>
      <c r="D2193" s="268"/>
      <c r="E2193" s="268"/>
      <c r="F2193" s="268"/>
      <c r="G2193" s="227"/>
      <c r="H2193" s="227"/>
      <c r="I2193" s="227"/>
    </row>
    <row r="2194">
      <c r="B2194" s="268"/>
      <c r="C2194" s="268"/>
      <c r="D2194" s="268"/>
      <c r="E2194" s="268"/>
      <c r="F2194" s="268"/>
      <c r="G2194" s="227"/>
      <c r="H2194" s="227"/>
      <c r="I2194" s="227"/>
    </row>
    <row r="2195">
      <c r="B2195" s="268"/>
      <c r="C2195" s="268"/>
      <c r="D2195" s="268"/>
      <c r="E2195" s="268"/>
      <c r="F2195" s="268"/>
      <c r="G2195" s="227"/>
      <c r="H2195" s="227"/>
      <c r="I2195" s="227"/>
    </row>
    <row r="2196">
      <c r="B2196" s="268"/>
      <c r="C2196" s="268"/>
      <c r="D2196" s="268"/>
      <c r="E2196" s="268"/>
      <c r="F2196" s="268"/>
      <c r="G2196" s="227"/>
      <c r="H2196" s="227"/>
      <c r="I2196" s="227"/>
    </row>
    <row r="2197">
      <c r="B2197" s="268"/>
      <c r="C2197" s="268"/>
      <c r="D2197" s="268"/>
      <c r="E2197" s="268"/>
      <c r="F2197" s="268"/>
      <c r="G2197" s="227"/>
      <c r="H2197" s="227"/>
      <c r="I2197" s="227"/>
    </row>
    <row r="2198">
      <c r="B2198" s="268"/>
      <c r="C2198" s="268"/>
      <c r="D2198" s="268"/>
      <c r="E2198" s="268"/>
      <c r="F2198" s="268"/>
      <c r="G2198" s="227"/>
      <c r="H2198" s="227"/>
      <c r="I2198" s="227"/>
    </row>
    <row r="2199">
      <c r="B2199" s="268"/>
      <c r="C2199" s="268"/>
      <c r="D2199" s="268"/>
      <c r="E2199" s="268"/>
      <c r="F2199" s="268"/>
      <c r="G2199" s="227"/>
      <c r="H2199" s="227"/>
      <c r="I2199" s="227"/>
    </row>
    <row r="2200">
      <c r="B2200" s="268"/>
      <c r="C2200" s="268"/>
      <c r="D2200" s="268"/>
      <c r="E2200" s="268"/>
      <c r="F2200" s="268"/>
      <c r="G2200" s="227"/>
      <c r="H2200" s="227"/>
      <c r="I2200" s="227"/>
    </row>
    <row r="2201">
      <c r="B2201" s="268"/>
      <c r="C2201" s="268"/>
      <c r="D2201" s="268"/>
      <c r="E2201" s="268"/>
      <c r="F2201" s="268"/>
      <c r="G2201" s="227"/>
      <c r="H2201" s="227"/>
      <c r="I2201" s="227"/>
    </row>
    <row r="2202">
      <c r="B2202" s="268"/>
      <c r="C2202" s="268"/>
      <c r="D2202" s="268"/>
      <c r="E2202" s="268"/>
      <c r="F2202" s="268"/>
      <c r="G2202" s="227"/>
      <c r="H2202" s="227"/>
      <c r="I2202" s="227"/>
    </row>
    <row r="2203">
      <c r="B2203" s="268"/>
      <c r="C2203" s="268"/>
      <c r="D2203" s="268"/>
      <c r="E2203" s="268"/>
      <c r="F2203" s="268"/>
      <c r="G2203" s="227"/>
      <c r="H2203" s="227"/>
      <c r="I2203" s="227"/>
    </row>
    <row r="2204">
      <c r="B2204" s="268"/>
      <c r="C2204" s="268"/>
      <c r="D2204" s="268"/>
      <c r="E2204" s="268"/>
      <c r="F2204" s="268"/>
      <c r="G2204" s="227"/>
      <c r="H2204" s="227"/>
      <c r="I2204" s="227"/>
    </row>
    <row r="2205">
      <c r="B2205" s="268"/>
      <c r="C2205" s="268"/>
      <c r="D2205" s="268"/>
      <c r="E2205" s="268"/>
      <c r="F2205" s="268"/>
      <c r="G2205" s="227"/>
      <c r="H2205" s="227"/>
      <c r="I2205" s="227"/>
    </row>
    <row r="2206">
      <c r="B2206" s="268"/>
      <c r="C2206" s="268"/>
      <c r="D2206" s="268"/>
      <c r="E2206" s="268"/>
      <c r="F2206" s="268"/>
      <c r="G2206" s="227"/>
      <c r="H2206" s="227"/>
      <c r="I2206" s="227"/>
    </row>
    <row r="2207">
      <c r="B2207" s="268"/>
      <c r="C2207" s="268"/>
      <c r="D2207" s="268"/>
      <c r="E2207" s="268"/>
      <c r="F2207" s="268"/>
      <c r="G2207" s="227"/>
      <c r="H2207" s="227"/>
      <c r="I2207" s="227"/>
    </row>
    <row r="2208">
      <c r="B2208" s="268"/>
      <c r="C2208" s="268"/>
      <c r="D2208" s="268"/>
      <c r="E2208" s="268"/>
      <c r="F2208" s="268"/>
      <c r="G2208" s="227"/>
      <c r="H2208" s="227"/>
      <c r="I2208" s="227"/>
    </row>
    <row r="2209">
      <c r="B2209" s="268"/>
      <c r="C2209" s="268"/>
      <c r="D2209" s="268"/>
      <c r="E2209" s="268"/>
      <c r="F2209" s="268"/>
      <c r="G2209" s="227"/>
      <c r="H2209" s="227"/>
      <c r="I2209" s="227"/>
    </row>
    <row r="2210">
      <c r="B2210" s="268"/>
      <c r="C2210" s="268"/>
      <c r="D2210" s="268"/>
      <c r="E2210" s="268"/>
      <c r="F2210" s="268"/>
      <c r="G2210" s="227"/>
      <c r="H2210" s="227"/>
      <c r="I2210" s="227"/>
    </row>
    <row r="2211">
      <c r="B2211" s="268"/>
      <c r="C2211" s="268"/>
      <c r="D2211" s="268"/>
      <c r="E2211" s="268"/>
      <c r="F2211" s="268"/>
      <c r="G2211" s="227"/>
      <c r="H2211" s="227"/>
      <c r="I2211" s="227"/>
    </row>
    <row r="2212">
      <c r="B2212" s="268"/>
      <c r="C2212" s="268"/>
      <c r="D2212" s="268"/>
      <c r="E2212" s="268"/>
      <c r="F2212" s="268"/>
      <c r="G2212" s="227"/>
      <c r="H2212" s="227"/>
      <c r="I2212" s="227"/>
    </row>
    <row r="2213">
      <c r="B2213" s="268"/>
      <c r="C2213" s="268"/>
      <c r="D2213" s="268"/>
      <c r="E2213" s="268"/>
      <c r="F2213" s="268"/>
      <c r="G2213" s="227"/>
      <c r="H2213" s="227"/>
      <c r="I2213" s="227"/>
    </row>
    <row r="2214">
      <c r="B2214" s="268"/>
      <c r="C2214" s="268"/>
      <c r="D2214" s="268"/>
      <c r="E2214" s="268"/>
      <c r="F2214" s="268"/>
      <c r="G2214" s="227"/>
      <c r="H2214" s="227"/>
      <c r="I2214" s="227"/>
    </row>
    <row r="2215">
      <c r="B2215" s="268"/>
      <c r="C2215" s="268"/>
      <c r="D2215" s="268"/>
      <c r="E2215" s="268"/>
      <c r="F2215" s="268"/>
      <c r="G2215" s="227"/>
      <c r="H2215" s="227"/>
      <c r="I2215" s="227"/>
    </row>
    <row r="2216">
      <c r="B2216" s="268"/>
      <c r="C2216" s="268"/>
      <c r="D2216" s="268"/>
      <c r="E2216" s="268"/>
      <c r="F2216" s="268"/>
      <c r="G2216" s="227"/>
      <c r="H2216" s="227"/>
      <c r="I2216" s="227"/>
    </row>
    <row r="2217">
      <c r="B2217" s="268"/>
      <c r="C2217" s="268"/>
      <c r="D2217" s="268"/>
      <c r="E2217" s="268"/>
      <c r="F2217" s="268"/>
      <c r="G2217" s="227"/>
      <c r="H2217" s="227"/>
      <c r="I2217" s="227"/>
    </row>
    <row r="2218">
      <c r="B2218" s="268"/>
      <c r="C2218" s="268"/>
      <c r="D2218" s="268"/>
      <c r="E2218" s="268"/>
      <c r="F2218" s="268"/>
      <c r="G2218" s="227"/>
      <c r="H2218" s="227"/>
      <c r="I2218" s="227"/>
    </row>
    <row r="2219">
      <c r="B2219" s="268"/>
      <c r="C2219" s="268"/>
      <c r="D2219" s="268"/>
      <c r="E2219" s="268"/>
      <c r="F2219" s="268"/>
      <c r="G2219" s="227"/>
      <c r="H2219" s="227"/>
      <c r="I2219" s="227"/>
    </row>
    <row r="2220">
      <c r="B2220" s="268"/>
      <c r="C2220" s="268"/>
      <c r="D2220" s="268"/>
      <c r="E2220" s="268"/>
      <c r="F2220" s="268"/>
      <c r="G2220" s="227"/>
      <c r="H2220" s="227"/>
      <c r="I2220" s="227"/>
    </row>
    <row r="2221">
      <c r="B2221" s="268"/>
      <c r="C2221" s="268"/>
      <c r="D2221" s="268"/>
      <c r="E2221" s="268"/>
      <c r="F2221" s="268"/>
      <c r="G2221" s="227"/>
      <c r="H2221" s="227"/>
      <c r="I2221" s="227"/>
    </row>
    <row r="2222">
      <c r="B2222" s="268"/>
      <c r="C2222" s="268"/>
      <c r="D2222" s="268"/>
      <c r="E2222" s="268"/>
      <c r="F2222" s="268"/>
      <c r="G2222" s="227"/>
      <c r="H2222" s="227"/>
      <c r="I2222" s="227"/>
    </row>
    <row r="2223">
      <c r="B2223" s="268"/>
      <c r="C2223" s="268"/>
      <c r="D2223" s="268"/>
      <c r="E2223" s="268"/>
      <c r="F2223" s="268"/>
      <c r="G2223" s="227"/>
      <c r="H2223" s="227"/>
      <c r="I2223" s="227"/>
    </row>
    <row r="2224">
      <c r="B2224" s="268"/>
      <c r="C2224" s="268"/>
      <c r="D2224" s="268"/>
      <c r="E2224" s="268"/>
      <c r="F2224" s="268"/>
      <c r="G2224" s="227"/>
      <c r="H2224" s="227"/>
      <c r="I2224" s="227"/>
    </row>
    <row r="2225">
      <c r="B2225" s="268"/>
      <c r="C2225" s="268"/>
      <c r="D2225" s="268"/>
      <c r="E2225" s="268"/>
      <c r="F2225" s="268"/>
      <c r="G2225" s="227"/>
      <c r="H2225" s="227"/>
      <c r="I2225" s="227"/>
    </row>
    <row r="2226">
      <c r="B2226" s="268"/>
      <c r="C2226" s="268"/>
      <c r="D2226" s="268"/>
      <c r="E2226" s="268"/>
      <c r="F2226" s="268"/>
      <c r="G2226" s="227"/>
      <c r="H2226" s="227"/>
      <c r="I2226" s="227"/>
    </row>
    <row r="2227">
      <c r="B2227" s="268"/>
      <c r="C2227" s="268"/>
      <c r="D2227" s="268"/>
      <c r="E2227" s="268"/>
      <c r="F2227" s="268"/>
      <c r="G2227" s="227"/>
      <c r="H2227" s="227"/>
      <c r="I2227" s="227"/>
    </row>
    <row r="2228">
      <c r="B2228" s="268"/>
      <c r="C2228" s="268"/>
      <c r="D2228" s="268"/>
      <c r="E2228" s="268"/>
      <c r="F2228" s="268"/>
      <c r="G2228" s="227"/>
      <c r="H2228" s="227"/>
      <c r="I2228" s="227"/>
    </row>
    <row r="2229">
      <c r="B2229" s="268"/>
      <c r="C2229" s="268"/>
      <c r="D2229" s="268"/>
      <c r="E2229" s="268"/>
      <c r="F2229" s="268"/>
      <c r="G2229" s="227"/>
      <c r="H2229" s="227"/>
      <c r="I2229" s="227"/>
    </row>
    <row r="2230">
      <c r="B2230" s="268"/>
      <c r="C2230" s="268"/>
      <c r="D2230" s="268"/>
      <c r="E2230" s="268"/>
      <c r="F2230" s="268"/>
      <c r="G2230" s="227"/>
      <c r="H2230" s="227"/>
      <c r="I2230" s="227"/>
    </row>
    <row r="2231">
      <c r="B2231" s="268"/>
      <c r="C2231" s="268"/>
      <c r="D2231" s="268"/>
      <c r="E2231" s="268"/>
      <c r="F2231" s="268"/>
      <c r="G2231" s="227"/>
      <c r="H2231" s="227"/>
      <c r="I2231" s="227"/>
    </row>
    <row r="2232">
      <c r="B2232" s="268"/>
      <c r="C2232" s="268"/>
      <c r="D2232" s="268"/>
      <c r="E2232" s="268"/>
      <c r="F2232" s="268"/>
      <c r="G2232" s="227"/>
      <c r="H2232" s="227"/>
      <c r="I2232" s="227"/>
    </row>
    <row r="2233">
      <c r="B2233" s="268"/>
      <c r="C2233" s="268"/>
      <c r="D2233" s="268"/>
      <c r="E2233" s="268"/>
      <c r="F2233" s="268"/>
      <c r="G2233" s="227"/>
      <c r="H2233" s="227"/>
      <c r="I2233" s="227"/>
    </row>
    <row r="2234">
      <c r="B2234" s="268"/>
      <c r="C2234" s="268"/>
      <c r="D2234" s="268"/>
      <c r="E2234" s="268"/>
      <c r="F2234" s="268"/>
      <c r="G2234" s="227"/>
      <c r="H2234" s="227"/>
      <c r="I2234" s="227"/>
    </row>
    <row r="2235">
      <c r="B2235" s="268"/>
      <c r="C2235" s="268"/>
      <c r="D2235" s="268"/>
      <c r="E2235" s="268"/>
      <c r="F2235" s="268"/>
      <c r="G2235" s="227"/>
      <c r="H2235" s="227"/>
      <c r="I2235" s="227"/>
    </row>
    <row r="2236">
      <c r="B2236" s="268"/>
      <c r="C2236" s="268"/>
      <c r="D2236" s="268"/>
      <c r="E2236" s="268"/>
      <c r="F2236" s="268"/>
      <c r="G2236" s="227"/>
      <c r="H2236" s="227"/>
      <c r="I2236" s="227"/>
    </row>
    <row r="2237">
      <c r="B2237" s="268"/>
      <c r="C2237" s="268"/>
      <c r="D2237" s="268"/>
      <c r="E2237" s="268"/>
      <c r="F2237" s="268"/>
      <c r="G2237" s="227"/>
      <c r="H2237" s="227"/>
      <c r="I2237" s="227"/>
    </row>
    <row r="2238">
      <c r="B2238" s="268"/>
      <c r="C2238" s="268"/>
      <c r="D2238" s="268"/>
      <c r="E2238" s="268"/>
      <c r="F2238" s="268"/>
      <c r="G2238" s="227"/>
      <c r="H2238" s="227"/>
      <c r="I2238" s="227"/>
    </row>
    <row r="2239">
      <c r="B2239" s="268"/>
      <c r="C2239" s="268"/>
      <c r="D2239" s="268"/>
      <c r="E2239" s="268"/>
      <c r="F2239" s="268"/>
      <c r="G2239" s="227"/>
      <c r="H2239" s="227"/>
      <c r="I2239" s="227"/>
    </row>
    <row r="2240">
      <c r="B2240" s="268"/>
      <c r="C2240" s="268"/>
      <c r="D2240" s="268"/>
      <c r="E2240" s="268"/>
      <c r="F2240" s="268"/>
      <c r="G2240" s="227"/>
      <c r="H2240" s="227"/>
      <c r="I2240" s="227"/>
    </row>
    <row r="2241">
      <c r="B2241" s="268"/>
      <c r="C2241" s="268"/>
      <c r="D2241" s="268"/>
      <c r="E2241" s="268"/>
      <c r="F2241" s="268"/>
      <c r="G2241" s="227"/>
      <c r="H2241" s="227"/>
      <c r="I2241" s="227"/>
    </row>
    <row r="2242">
      <c r="B2242" s="268"/>
      <c r="C2242" s="268"/>
      <c r="D2242" s="268"/>
      <c r="E2242" s="268"/>
      <c r="F2242" s="268"/>
      <c r="G2242" s="227"/>
      <c r="H2242" s="227"/>
      <c r="I2242" s="227"/>
    </row>
    <row r="2243">
      <c r="B2243" s="268"/>
      <c r="C2243" s="268"/>
      <c r="D2243" s="268"/>
      <c r="E2243" s="268"/>
      <c r="F2243" s="268"/>
      <c r="G2243" s="227"/>
      <c r="H2243" s="227"/>
      <c r="I2243" s="227"/>
    </row>
    <row r="2244">
      <c r="B2244" s="268"/>
      <c r="C2244" s="268"/>
      <c r="D2244" s="268"/>
      <c r="E2244" s="268"/>
      <c r="F2244" s="268"/>
      <c r="G2244" s="227"/>
      <c r="H2244" s="227"/>
      <c r="I2244" s="227"/>
    </row>
    <row r="2245">
      <c r="B2245" s="268"/>
      <c r="C2245" s="268"/>
      <c r="D2245" s="268"/>
      <c r="E2245" s="268"/>
      <c r="F2245" s="268"/>
      <c r="G2245" s="227"/>
      <c r="H2245" s="227"/>
      <c r="I2245" s="227"/>
    </row>
    <row r="2246">
      <c r="B2246" s="268"/>
      <c r="C2246" s="268"/>
      <c r="D2246" s="268"/>
      <c r="E2246" s="268"/>
      <c r="F2246" s="268"/>
      <c r="G2246" s="227"/>
      <c r="H2246" s="227"/>
      <c r="I2246" s="227"/>
    </row>
    <row r="2247">
      <c r="B2247" s="268"/>
      <c r="C2247" s="268"/>
      <c r="D2247" s="268"/>
      <c r="E2247" s="268"/>
      <c r="F2247" s="268"/>
      <c r="G2247" s="227"/>
      <c r="H2247" s="227"/>
      <c r="I2247" s="227"/>
    </row>
    <row r="2248">
      <c r="B2248" s="268"/>
      <c r="C2248" s="268"/>
      <c r="D2248" s="268"/>
      <c r="E2248" s="268"/>
      <c r="F2248" s="268"/>
      <c r="G2248" s="227"/>
      <c r="H2248" s="227"/>
      <c r="I2248" s="227"/>
    </row>
    <row r="2249">
      <c r="B2249" s="268"/>
      <c r="C2249" s="268"/>
      <c r="D2249" s="268"/>
      <c r="E2249" s="268"/>
      <c r="F2249" s="268"/>
      <c r="G2249" s="227"/>
      <c r="H2249" s="227"/>
      <c r="I2249" s="227"/>
    </row>
    <row r="2250">
      <c r="B2250" s="268"/>
      <c r="C2250" s="268"/>
      <c r="D2250" s="268"/>
      <c r="E2250" s="268"/>
      <c r="F2250" s="268"/>
      <c r="G2250" s="227"/>
      <c r="H2250" s="227"/>
      <c r="I2250" s="227"/>
    </row>
    <row r="2251">
      <c r="B2251" s="268"/>
      <c r="C2251" s="268"/>
      <c r="D2251" s="268"/>
      <c r="E2251" s="268"/>
      <c r="F2251" s="268"/>
      <c r="G2251" s="227"/>
      <c r="H2251" s="227"/>
      <c r="I2251" s="227"/>
    </row>
    <row r="2252">
      <c r="B2252" s="268"/>
      <c r="C2252" s="268"/>
      <c r="D2252" s="268"/>
      <c r="E2252" s="268"/>
      <c r="F2252" s="268"/>
      <c r="G2252" s="227"/>
      <c r="H2252" s="227"/>
      <c r="I2252" s="227"/>
    </row>
    <row r="2253">
      <c r="B2253" s="268"/>
      <c r="C2253" s="268"/>
      <c r="D2253" s="268"/>
      <c r="E2253" s="268"/>
      <c r="F2253" s="268"/>
      <c r="G2253" s="227"/>
      <c r="H2253" s="227"/>
      <c r="I2253" s="227"/>
    </row>
    <row r="2254">
      <c r="B2254" s="268"/>
      <c r="C2254" s="268"/>
      <c r="D2254" s="268"/>
      <c r="E2254" s="268"/>
      <c r="F2254" s="268"/>
      <c r="G2254" s="227"/>
      <c r="H2254" s="227"/>
      <c r="I2254" s="227"/>
    </row>
    <row r="2255">
      <c r="B2255" s="268"/>
      <c r="C2255" s="268"/>
      <c r="D2255" s="268"/>
      <c r="E2255" s="268"/>
      <c r="F2255" s="268"/>
      <c r="G2255" s="227"/>
      <c r="H2255" s="227"/>
      <c r="I2255" s="227"/>
    </row>
    <row r="2256">
      <c r="B2256" s="268"/>
      <c r="C2256" s="268"/>
      <c r="D2256" s="268"/>
      <c r="E2256" s="268"/>
      <c r="F2256" s="268"/>
      <c r="G2256" s="227"/>
      <c r="H2256" s="227"/>
      <c r="I2256" s="227"/>
    </row>
    <row r="2257">
      <c r="B2257" s="268"/>
      <c r="C2257" s="268"/>
      <c r="D2257" s="268"/>
      <c r="E2257" s="268"/>
      <c r="F2257" s="268"/>
      <c r="G2257" s="227"/>
      <c r="H2257" s="227"/>
      <c r="I2257" s="227"/>
    </row>
    <row r="2258">
      <c r="B2258" s="268"/>
      <c r="C2258" s="268"/>
      <c r="D2258" s="268"/>
      <c r="E2258" s="268"/>
      <c r="F2258" s="268"/>
      <c r="G2258" s="227"/>
      <c r="H2258" s="227"/>
      <c r="I2258" s="227"/>
    </row>
    <row r="2259">
      <c r="B2259" s="268"/>
      <c r="C2259" s="268"/>
      <c r="D2259" s="268"/>
      <c r="E2259" s="268"/>
      <c r="F2259" s="268"/>
      <c r="G2259" s="227"/>
      <c r="H2259" s="227"/>
      <c r="I2259" s="227"/>
    </row>
    <row r="2260">
      <c r="B2260" s="268"/>
      <c r="C2260" s="268"/>
      <c r="D2260" s="268"/>
      <c r="E2260" s="268"/>
      <c r="F2260" s="268"/>
      <c r="G2260" s="227"/>
      <c r="H2260" s="227"/>
      <c r="I2260" s="227"/>
    </row>
    <row r="2261">
      <c r="B2261" s="268"/>
      <c r="C2261" s="268"/>
      <c r="D2261" s="268"/>
      <c r="E2261" s="268"/>
      <c r="F2261" s="268"/>
      <c r="G2261" s="227"/>
      <c r="H2261" s="227"/>
      <c r="I2261" s="227"/>
    </row>
    <row r="2262">
      <c r="B2262" s="268"/>
      <c r="C2262" s="268"/>
      <c r="D2262" s="268"/>
      <c r="E2262" s="268"/>
      <c r="F2262" s="268"/>
      <c r="G2262" s="227"/>
      <c r="H2262" s="227"/>
      <c r="I2262" s="227"/>
    </row>
    <row r="2263">
      <c r="B2263" s="268"/>
      <c r="C2263" s="268"/>
      <c r="D2263" s="268"/>
      <c r="E2263" s="268"/>
      <c r="F2263" s="268"/>
      <c r="G2263" s="227"/>
      <c r="H2263" s="227"/>
      <c r="I2263" s="227"/>
    </row>
    <row r="2264">
      <c r="B2264" s="268"/>
      <c r="C2264" s="268"/>
      <c r="D2264" s="268"/>
      <c r="E2264" s="268"/>
      <c r="F2264" s="268"/>
      <c r="G2264" s="227"/>
      <c r="H2264" s="227"/>
      <c r="I2264" s="227"/>
    </row>
    <row r="2265">
      <c r="B2265" s="268"/>
      <c r="C2265" s="268"/>
      <c r="D2265" s="268"/>
      <c r="E2265" s="268"/>
      <c r="F2265" s="268"/>
      <c r="G2265" s="227"/>
      <c r="H2265" s="227"/>
      <c r="I2265" s="227"/>
    </row>
    <row r="2266">
      <c r="B2266" s="268"/>
      <c r="C2266" s="268"/>
      <c r="D2266" s="268"/>
      <c r="E2266" s="268"/>
      <c r="F2266" s="268"/>
      <c r="G2266" s="227"/>
      <c r="H2266" s="227"/>
      <c r="I2266" s="227"/>
    </row>
    <row r="2267">
      <c r="B2267" s="268"/>
      <c r="C2267" s="272"/>
      <c r="D2267" s="272"/>
      <c r="E2267" s="272"/>
      <c r="F2267" s="272"/>
      <c r="G2267" s="227"/>
      <c r="H2267" s="227"/>
      <c r="I2267" s="227"/>
    </row>
    <row r="2268">
      <c r="B2268" s="268"/>
      <c r="C2268" s="272"/>
      <c r="D2268" s="272"/>
      <c r="E2268" s="272"/>
      <c r="F2268" s="272"/>
      <c r="G2268" s="227"/>
      <c r="H2268" s="227"/>
      <c r="I2268" s="227"/>
    </row>
    <row r="2269">
      <c r="B2269" s="268"/>
      <c r="C2269" s="272"/>
      <c r="D2269" s="272"/>
      <c r="E2269" s="272"/>
      <c r="F2269" s="272"/>
      <c r="G2269" s="227"/>
      <c r="H2269" s="227"/>
      <c r="I2269" s="227"/>
    </row>
    <row r="2270">
      <c r="B2270" s="268"/>
      <c r="C2270" s="272"/>
      <c r="D2270" s="272"/>
      <c r="E2270" s="272"/>
      <c r="F2270" s="272"/>
      <c r="G2270" s="227"/>
      <c r="H2270" s="227"/>
      <c r="I2270" s="227"/>
    </row>
    <row r="2271">
      <c r="B2271" s="268"/>
      <c r="C2271" s="272"/>
      <c r="D2271" s="272"/>
      <c r="E2271" s="272"/>
      <c r="F2271" s="272"/>
      <c r="G2271" s="227"/>
      <c r="H2271" s="227"/>
      <c r="I2271" s="227"/>
    </row>
    <row r="2272">
      <c r="B2272" s="268"/>
      <c r="C2272" s="272"/>
      <c r="D2272" s="272"/>
      <c r="E2272" s="272"/>
      <c r="F2272" s="272"/>
      <c r="G2272" s="227"/>
      <c r="H2272" s="227"/>
      <c r="I2272" s="227"/>
    </row>
    <row r="2273">
      <c r="B2273" s="268"/>
      <c r="C2273" s="272"/>
      <c r="D2273" s="272"/>
      <c r="E2273" s="272"/>
      <c r="F2273" s="272"/>
      <c r="G2273" s="227"/>
      <c r="H2273" s="227"/>
      <c r="I2273" s="227"/>
    </row>
    <row r="2274">
      <c r="B2274" s="268"/>
      <c r="C2274" s="272"/>
      <c r="D2274" s="272"/>
      <c r="E2274" s="272"/>
      <c r="F2274" s="272"/>
      <c r="G2274" s="227"/>
      <c r="H2274" s="227"/>
      <c r="I2274" s="227"/>
    </row>
    <row r="2275">
      <c r="B2275" s="268"/>
      <c r="C2275" s="272"/>
      <c r="D2275" s="272"/>
      <c r="E2275" s="272"/>
      <c r="F2275" s="272"/>
      <c r="G2275" s="227"/>
      <c r="H2275" s="227"/>
      <c r="I2275" s="227"/>
    </row>
    <row r="2276">
      <c r="B2276" s="268"/>
      <c r="C2276" s="272"/>
      <c r="D2276" s="272"/>
      <c r="E2276" s="272"/>
      <c r="F2276" s="272"/>
      <c r="G2276" s="227"/>
      <c r="H2276" s="227"/>
      <c r="I2276" s="227"/>
    </row>
    <row r="2277">
      <c r="B2277" s="268"/>
      <c r="C2277" s="272"/>
      <c r="D2277" s="272"/>
      <c r="E2277" s="272"/>
      <c r="F2277" s="272"/>
      <c r="G2277" s="227"/>
      <c r="H2277" s="227"/>
      <c r="I2277" s="227"/>
    </row>
    <row r="2278">
      <c r="B2278" s="268"/>
      <c r="C2278" s="272"/>
      <c r="D2278" s="272"/>
      <c r="E2278" s="272"/>
      <c r="F2278" s="272"/>
      <c r="G2278" s="227"/>
      <c r="H2278" s="227"/>
      <c r="I2278" s="227"/>
    </row>
    <row r="2279">
      <c r="B2279" s="268"/>
      <c r="C2279" s="272"/>
      <c r="D2279" s="272"/>
      <c r="E2279" s="272"/>
      <c r="F2279" s="272"/>
      <c r="G2279" s="227"/>
      <c r="H2279" s="227"/>
      <c r="I2279" s="227"/>
    </row>
    <row r="2280">
      <c r="B2280" s="268"/>
      <c r="C2280" s="272"/>
      <c r="D2280" s="272"/>
      <c r="E2280" s="272"/>
      <c r="F2280" s="272"/>
      <c r="G2280" s="227"/>
      <c r="H2280" s="227"/>
      <c r="I2280" s="227"/>
    </row>
    <row r="2281">
      <c r="B2281" s="268"/>
      <c r="C2281" s="272"/>
      <c r="D2281" s="272"/>
      <c r="E2281" s="272"/>
      <c r="F2281" s="272"/>
      <c r="G2281" s="227"/>
      <c r="H2281" s="227"/>
      <c r="I2281" s="227"/>
    </row>
    <row r="2282">
      <c r="B2282" s="268"/>
      <c r="C2282" s="272"/>
      <c r="D2282" s="272"/>
      <c r="E2282" s="272"/>
      <c r="F2282" s="272"/>
      <c r="G2282" s="227"/>
      <c r="H2282" s="227"/>
      <c r="I2282" s="227"/>
    </row>
    <row r="2283">
      <c r="B2283" s="268"/>
      <c r="C2283" s="272"/>
      <c r="D2283" s="272"/>
      <c r="E2283" s="272"/>
      <c r="F2283" s="272"/>
      <c r="G2283" s="227"/>
      <c r="H2283" s="227"/>
      <c r="I2283" s="227"/>
    </row>
    <row r="2284">
      <c r="B2284" s="268"/>
      <c r="C2284" s="272"/>
      <c r="D2284" s="272"/>
      <c r="E2284" s="272"/>
      <c r="F2284" s="272"/>
      <c r="G2284" s="227"/>
      <c r="H2284" s="227"/>
      <c r="I2284" s="227"/>
    </row>
    <row r="2285">
      <c r="B2285" s="268"/>
      <c r="C2285" s="272"/>
      <c r="D2285" s="272"/>
      <c r="E2285" s="272"/>
      <c r="F2285" s="272"/>
      <c r="G2285" s="227"/>
      <c r="H2285" s="227"/>
      <c r="I2285" s="227"/>
    </row>
    <row r="2286">
      <c r="B2286" s="268"/>
      <c r="C2286" s="272"/>
      <c r="D2286" s="272"/>
      <c r="E2286" s="272"/>
      <c r="F2286" s="272"/>
      <c r="G2286" s="227"/>
      <c r="H2286" s="227"/>
      <c r="I2286" s="227"/>
    </row>
    <row r="2287">
      <c r="B2287" s="268"/>
      <c r="C2287" s="272"/>
      <c r="D2287" s="272"/>
      <c r="E2287" s="272"/>
      <c r="F2287" s="272"/>
      <c r="G2287" s="227"/>
      <c r="H2287" s="227"/>
      <c r="I2287" s="227"/>
    </row>
    <row r="2288">
      <c r="B2288" s="268"/>
      <c r="C2288" s="272"/>
      <c r="D2288" s="272"/>
      <c r="E2288" s="272"/>
      <c r="F2288" s="272"/>
      <c r="G2288" s="227"/>
      <c r="H2288" s="227"/>
      <c r="I2288" s="227"/>
    </row>
    <row r="2289">
      <c r="B2289" s="268"/>
      <c r="C2289" s="272"/>
      <c r="D2289" s="272"/>
      <c r="E2289" s="272"/>
      <c r="F2289" s="272"/>
      <c r="G2289" s="227"/>
      <c r="H2289" s="227"/>
      <c r="I2289" s="227"/>
    </row>
    <row r="2290">
      <c r="B2290" s="268"/>
      <c r="C2290" s="272"/>
      <c r="D2290" s="272"/>
      <c r="E2290" s="272"/>
      <c r="F2290" s="272"/>
      <c r="G2290" s="227"/>
      <c r="H2290" s="227"/>
      <c r="I2290" s="227"/>
    </row>
    <row r="2291">
      <c r="B2291" s="268"/>
      <c r="C2291" s="272"/>
      <c r="D2291" s="272"/>
      <c r="E2291" s="272"/>
      <c r="F2291" s="272"/>
      <c r="G2291" s="227"/>
      <c r="H2291" s="227"/>
      <c r="I2291" s="227"/>
    </row>
    <row r="2292">
      <c r="B2292" s="268"/>
      <c r="C2292" s="272"/>
      <c r="D2292" s="272"/>
      <c r="E2292" s="272"/>
      <c r="F2292" s="272"/>
      <c r="G2292" s="227"/>
      <c r="H2292" s="227"/>
      <c r="I2292" s="227"/>
    </row>
    <row r="2293">
      <c r="B2293" s="268"/>
      <c r="C2293" s="272"/>
      <c r="D2293" s="272"/>
      <c r="E2293" s="272"/>
      <c r="F2293" s="272"/>
      <c r="G2293" s="227"/>
      <c r="H2293" s="227"/>
      <c r="I2293" s="227"/>
    </row>
    <row r="2294">
      <c r="B2294" s="268"/>
      <c r="C2294" s="272"/>
      <c r="D2294" s="272"/>
      <c r="E2294" s="272"/>
      <c r="F2294" s="272"/>
      <c r="G2294" s="227"/>
      <c r="H2294" s="227"/>
      <c r="I2294" s="227"/>
    </row>
    <row r="2295">
      <c r="B2295" s="268"/>
      <c r="C2295" s="272"/>
      <c r="D2295" s="272"/>
      <c r="E2295" s="272"/>
      <c r="F2295" s="272"/>
      <c r="G2295" s="227"/>
      <c r="H2295" s="227"/>
      <c r="I2295" s="227"/>
    </row>
    <row r="2296">
      <c r="B2296" s="268"/>
      <c r="C2296" s="272"/>
      <c r="D2296" s="272"/>
      <c r="E2296" s="272"/>
      <c r="F2296" s="272"/>
      <c r="G2296" s="227"/>
      <c r="H2296" s="227"/>
      <c r="I2296" s="227"/>
    </row>
    <row r="2297">
      <c r="B2297" s="268"/>
      <c r="C2297" s="272"/>
      <c r="D2297" s="272"/>
      <c r="E2297" s="272"/>
      <c r="F2297" s="272"/>
      <c r="G2297" s="227"/>
      <c r="H2297" s="227"/>
      <c r="I2297" s="227"/>
    </row>
    <row r="2298">
      <c r="B2298" s="268"/>
      <c r="C2298" s="272"/>
      <c r="D2298" s="272"/>
      <c r="E2298" s="272"/>
      <c r="F2298" s="272"/>
      <c r="G2298" s="227"/>
      <c r="H2298" s="227"/>
      <c r="I2298" s="227"/>
    </row>
    <row r="2299">
      <c r="B2299" s="268"/>
      <c r="C2299" s="272"/>
      <c r="D2299" s="272"/>
      <c r="E2299" s="272"/>
      <c r="F2299" s="272"/>
      <c r="G2299" s="227"/>
      <c r="H2299" s="227"/>
      <c r="I2299" s="227"/>
    </row>
    <row r="2300">
      <c r="B2300" s="268"/>
      <c r="C2300" s="272"/>
      <c r="D2300" s="272"/>
      <c r="E2300" s="272"/>
      <c r="F2300" s="272"/>
      <c r="G2300" s="227"/>
      <c r="H2300" s="227"/>
      <c r="I2300" s="227"/>
    </row>
    <row r="2301">
      <c r="B2301" s="268"/>
      <c r="C2301" s="272"/>
      <c r="D2301" s="272"/>
      <c r="E2301" s="272"/>
      <c r="F2301" s="272"/>
      <c r="G2301" s="227"/>
      <c r="H2301" s="227"/>
      <c r="I2301" s="227"/>
    </row>
    <row r="2302">
      <c r="B2302" s="268"/>
      <c r="C2302" s="272"/>
      <c r="D2302" s="272"/>
      <c r="E2302" s="272"/>
      <c r="F2302" s="272"/>
      <c r="G2302" s="227"/>
      <c r="H2302" s="227"/>
      <c r="I2302" s="227"/>
    </row>
    <row r="2303">
      <c r="B2303" s="268"/>
      <c r="C2303" s="272"/>
      <c r="D2303" s="272"/>
      <c r="E2303" s="272"/>
      <c r="F2303" s="272"/>
      <c r="G2303" s="227"/>
      <c r="H2303" s="227"/>
      <c r="I2303" s="227"/>
    </row>
    <row r="2304">
      <c r="B2304" s="268"/>
      <c r="C2304" s="272"/>
      <c r="D2304" s="272"/>
      <c r="E2304" s="272"/>
      <c r="F2304" s="272"/>
      <c r="G2304" s="227"/>
      <c r="H2304" s="227"/>
      <c r="I2304" s="227"/>
    </row>
    <row r="2305">
      <c r="B2305" s="268"/>
      <c r="C2305" s="272"/>
      <c r="D2305" s="272"/>
      <c r="E2305" s="272"/>
      <c r="F2305" s="272"/>
      <c r="G2305" s="227"/>
      <c r="H2305" s="227"/>
      <c r="I2305" s="227"/>
    </row>
    <row r="2306">
      <c r="B2306" s="268"/>
      <c r="C2306" s="272"/>
      <c r="D2306" s="272"/>
      <c r="E2306" s="272"/>
      <c r="F2306" s="272"/>
      <c r="G2306" s="227"/>
      <c r="H2306" s="227"/>
      <c r="I2306" s="227"/>
    </row>
    <row r="2307">
      <c r="B2307" s="268"/>
      <c r="C2307" s="272"/>
      <c r="D2307" s="272"/>
      <c r="E2307" s="272"/>
      <c r="F2307" s="272"/>
      <c r="G2307" s="227"/>
      <c r="H2307" s="227"/>
      <c r="I2307" s="227"/>
    </row>
    <row r="2308">
      <c r="B2308" s="268"/>
      <c r="C2308" s="272"/>
      <c r="D2308" s="272"/>
      <c r="E2308" s="272"/>
      <c r="F2308" s="272"/>
      <c r="G2308" s="227"/>
      <c r="H2308" s="227"/>
      <c r="I2308" s="227"/>
    </row>
    <row r="2309">
      <c r="B2309" s="268"/>
      <c r="C2309" s="272"/>
      <c r="D2309" s="272"/>
      <c r="E2309" s="272"/>
      <c r="F2309" s="272"/>
      <c r="G2309" s="227"/>
      <c r="H2309" s="227"/>
      <c r="I2309" s="227"/>
    </row>
    <row r="2310">
      <c r="B2310" s="268"/>
      <c r="C2310" s="272"/>
      <c r="D2310" s="272"/>
      <c r="E2310" s="272"/>
      <c r="F2310" s="272"/>
      <c r="G2310" s="227"/>
      <c r="H2310" s="227"/>
      <c r="I2310" s="227"/>
    </row>
    <row r="2311">
      <c r="B2311" s="268"/>
      <c r="C2311" s="272"/>
      <c r="D2311" s="272"/>
      <c r="E2311" s="272"/>
      <c r="F2311" s="272"/>
      <c r="G2311" s="227"/>
      <c r="H2311" s="227"/>
      <c r="I2311" s="227"/>
    </row>
    <row r="2312">
      <c r="B2312" s="268"/>
      <c r="C2312" s="272"/>
      <c r="D2312" s="272"/>
      <c r="E2312" s="272"/>
      <c r="F2312" s="272"/>
      <c r="G2312" s="227"/>
      <c r="H2312" s="227"/>
      <c r="I2312" s="227"/>
    </row>
    <row r="2313">
      <c r="B2313" s="268"/>
      <c r="C2313" s="272"/>
      <c r="D2313" s="272"/>
      <c r="E2313" s="272"/>
      <c r="F2313" s="272"/>
      <c r="G2313" s="227"/>
      <c r="H2313" s="227"/>
      <c r="I2313" s="227"/>
    </row>
    <row r="2314">
      <c r="B2314" s="268"/>
      <c r="C2314" s="272"/>
      <c r="D2314" s="272"/>
      <c r="E2314" s="272"/>
      <c r="F2314" s="272"/>
      <c r="G2314" s="227"/>
      <c r="H2314" s="227"/>
      <c r="I2314" s="227"/>
    </row>
    <row r="2315">
      <c r="B2315" s="268"/>
      <c r="C2315" s="272"/>
      <c r="D2315" s="272"/>
      <c r="E2315" s="272"/>
      <c r="F2315" s="272"/>
      <c r="G2315" s="227"/>
      <c r="H2315" s="227"/>
      <c r="I2315" s="227"/>
    </row>
    <row r="2316">
      <c r="B2316" s="268"/>
      <c r="C2316" s="272"/>
      <c r="D2316" s="272"/>
      <c r="E2316" s="272"/>
      <c r="F2316" s="272"/>
      <c r="G2316" s="227"/>
      <c r="H2316" s="227"/>
      <c r="I2316" s="227"/>
    </row>
    <row r="2317">
      <c r="B2317" s="268"/>
      <c r="C2317" s="272"/>
      <c r="D2317" s="272"/>
      <c r="E2317" s="272"/>
      <c r="F2317" s="272"/>
      <c r="G2317" s="227"/>
      <c r="H2317" s="227"/>
      <c r="I2317" s="227"/>
    </row>
    <row r="2318">
      <c r="B2318" s="268"/>
      <c r="C2318" s="272"/>
      <c r="D2318" s="272"/>
      <c r="E2318" s="272"/>
      <c r="F2318" s="272"/>
      <c r="G2318" s="227"/>
      <c r="H2318" s="227"/>
      <c r="I2318" s="227"/>
    </row>
    <row r="2319">
      <c r="B2319" s="268"/>
      <c r="C2319" s="272"/>
      <c r="D2319" s="272"/>
      <c r="E2319" s="272"/>
      <c r="F2319" s="272"/>
      <c r="G2319" s="227"/>
      <c r="H2319" s="227"/>
      <c r="I2319" s="227"/>
    </row>
    <row r="2320">
      <c r="B2320" s="268"/>
      <c r="C2320" s="272"/>
      <c r="D2320" s="272"/>
      <c r="E2320" s="272"/>
      <c r="F2320" s="272"/>
      <c r="G2320" s="227"/>
      <c r="H2320" s="227"/>
      <c r="I2320" s="227"/>
    </row>
    <row r="2321">
      <c r="B2321" s="268"/>
      <c r="C2321" s="272"/>
      <c r="D2321" s="272"/>
      <c r="E2321" s="272"/>
      <c r="F2321" s="272"/>
      <c r="G2321" s="227"/>
      <c r="H2321" s="227"/>
      <c r="I2321" s="227"/>
    </row>
    <row r="2322">
      <c r="B2322" s="268"/>
      <c r="C2322" s="272"/>
      <c r="D2322" s="272"/>
      <c r="E2322" s="272"/>
      <c r="F2322" s="272"/>
      <c r="G2322" s="227"/>
      <c r="H2322" s="227"/>
      <c r="I2322" s="227"/>
    </row>
    <row r="2323">
      <c r="B2323" s="268"/>
      <c r="C2323" s="272"/>
      <c r="D2323" s="272"/>
      <c r="E2323" s="272"/>
      <c r="F2323" s="272"/>
      <c r="G2323" s="227"/>
      <c r="H2323" s="227"/>
      <c r="I2323" s="227"/>
    </row>
    <row r="2324">
      <c r="B2324" s="268"/>
      <c r="C2324" s="272"/>
      <c r="D2324" s="272"/>
      <c r="E2324" s="272"/>
      <c r="F2324" s="272"/>
      <c r="G2324" s="227"/>
      <c r="H2324" s="227"/>
      <c r="I2324" s="227"/>
    </row>
    <row r="2325">
      <c r="B2325" s="268"/>
      <c r="C2325" s="272"/>
      <c r="D2325" s="272"/>
      <c r="E2325" s="272"/>
      <c r="F2325" s="272"/>
      <c r="G2325" s="227"/>
      <c r="H2325" s="227"/>
      <c r="I2325" s="227"/>
    </row>
    <row r="2326">
      <c r="B2326" s="268"/>
      <c r="C2326" s="272"/>
      <c r="D2326" s="272"/>
      <c r="E2326" s="272"/>
      <c r="F2326" s="272"/>
      <c r="G2326" s="227"/>
      <c r="H2326" s="227"/>
      <c r="I2326" s="227"/>
    </row>
    <row r="2327">
      <c r="B2327" s="268"/>
      <c r="C2327" s="272"/>
      <c r="D2327" s="272"/>
      <c r="E2327" s="272"/>
      <c r="F2327" s="272"/>
      <c r="G2327" s="227"/>
      <c r="H2327" s="227"/>
      <c r="I2327" s="227"/>
    </row>
    <row r="2328">
      <c r="B2328" s="268"/>
      <c r="C2328" s="272"/>
      <c r="D2328" s="272"/>
      <c r="E2328" s="272"/>
      <c r="F2328" s="272"/>
      <c r="G2328" s="227"/>
      <c r="H2328" s="227"/>
      <c r="I2328" s="227"/>
    </row>
    <row r="2329">
      <c r="B2329" s="268"/>
      <c r="C2329" s="272"/>
      <c r="D2329" s="272"/>
      <c r="E2329" s="272"/>
      <c r="F2329" s="272"/>
      <c r="G2329" s="227"/>
      <c r="H2329" s="227"/>
      <c r="I2329" s="227"/>
    </row>
    <row r="2330">
      <c r="B2330" s="268"/>
      <c r="C2330" s="272"/>
      <c r="D2330" s="272"/>
      <c r="E2330" s="272"/>
      <c r="F2330" s="272"/>
      <c r="G2330" s="227"/>
      <c r="H2330" s="227"/>
      <c r="I2330" s="227"/>
    </row>
    <row r="2331">
      <c r="B2331" s="268"/>
      <c r="C2331" s="272"/>
      <c r="D2331" s="272"/>
      <c r="E2331" s="272"/>
      <c r="F2331" s="272"/>
      <c r="G2331" s="227"/>
      <c r="H2331" s="227"/>
      <c r="I2331" s="227"/>
    </row>
    <row r="2332">
      <c r="B2332" s="268"/>
      <c r="C2332" s="272"/>
      <c r="D2332" s="272"/>
      <c r="E2332" s="272"/>
      <c r="F2332" s="272"/>
      <c r="G2332" s="227"/>
      <c r="H2332" s="227"/>
      <c r="I2332" s="227"/>
    </row>
    <row r="2333">
      <c r="B2333" s="268"/>
      <c r="C2333" s="272"/>
      <c r="D2333" s="272"/>
      <c r="E2333" s="272"/>
      <c r="F2333" s="272"/>
      <c r="G2333" s="227"/>
      <c r="H2333" s="227"/>
      <c r="I2333" s="227"/>
    </row>
    <row r="2334">
      <c r="B2334" s="268"/>
      <c r="C2334" s="272"/>
      <c r="D2334" s="272"/>
      <c r="E2334" s="272"/>
      <c r="F2334" s="272"/>
      <c r="G2334" s="227"/>
      <c r="H2334" s="227"/>
      <c r="I2334" s="227"/>
    </row>
    <row r="2335">
      <c r="B2335" s="268"/>
      <c r="C2335" s="272"/>
      <c r="D2335" s="272"/>
      <c r="E2335" s="272"/>
      <c r="F2335" s="272"/>
      <c r="G2335" s="227"/>
      <c r="H2335" s="227"/>
      <c r="I2335" s="227"/>
    </row>
    <row r="2336">
      <c r="B2336" s="268"/>
      <c r="C2336" s="272"/>
      <c r="D2336" s="272"/>
      <c r="E2336" s="272"/>
      <c r="F2336" s="272"/>
      <c r="G2336" s="227"/>
      <c r="H2336" s="227"/>
      <c r="I2336" s="227"/>
    </row>
    <row r="2337">
      <c r="B2337" s="268"/>
      <c r="C2337" s="272"/>
      <c r="D2337" s="272"/>
      <c r="E2337" s="272"/>
      <c r="F2337" s="272"/>
      <c r="G2337" s="227"/>
      <c r="H2337" s="227"/>
      <c r="I2337" s="227"/>
    </row>
    <row r="2338">
      <c r="B2338" s="268"/>
      <c r="C2338" s="272"/>
      <c r="D2338" s="272"/>
      <c r="E2338" s="272"/>
      <c r="F2338" s="272"/>
      <c r="G2338" s="227"/>
      <c r="H2338" s="227"/>
      <c r="I2338" s="227"/>
    </row>
    <row r="2339">
      <c r="B2339" s="268"/>
      <c r="C2339" s="272"/>
      <c r="D2339" s="272"/>
      <c r="E2339" s="272"/>
      <c r="F2339" s="272"/>
      <c r="G2339" s="227"/>
      <c r="H2339" s="227"/>
      <c r="I2339" s="227"/>
    </row>
    <row r="2340">
      <c r="B2340" s="268"/>
      <c r="C2340" s="272"/>
      <c r="D2340" s="272"/>
      <c r="E2340" s="272"/>
      <c r="F2340" s="272"/>
      <c r="G2340" s="227"/>
      <c r="H2340" s="227"/>
      <c r="I2340" s="227"/>
    </row>
    <row r="2341">
      <c r="B2341" s="268"/>
      <c r="C2341" s="272"/>
      <c r="D2341" s="272"/>
      <c r="E2341" s="272"/>
      <c r="F2341" s="272"/>
      <c r="G2341" s="227"/>
      <c r="H2341" s="227"/>
      <c r="I2341" s="227"/>
    </row>
    <row r="2342">
      <c r="B2342" s="268"/>
      <c r="C2342" s="272"/>
      <c r="D2342" s="272"/>
      <c r="E2342" s="272"/>
      <c r="F2342" s="272"/>
      <c r="G2342" s="227"/>
      <c r="H2342" s="227"/>
      <c r="I2342" s="227"/>
    </row>
    <row r="2343">
      <c r="B2343" s="268"/>
      <c r="C2343" s="272"/>
      <c r="D2343" s="272"/>
      <c r="E2343" s="272"/>
      <c r="F2343" s="272"/>
      <c r="G2343" s="227"/>
      <c r="H2343" s="227"/>
      <c r="I2343" s="227"/>
    </row>
    <row r="2344">
      <c r="B2344" s="268"/>
      <c r="C2344" s="272"/>
      <c r="D2344" s="272"/>
      <c r="E2344" s="272"/>
      <c r="F2344" s="272"/>
      <c r="G2344" s="227"/>
      <c r="H2344" s="227"/>
      <c r="I2344" s="227"/>
    </row>
    <row r="2345">
      <c r="B2345" s="268"/>
      <c r="C2345" s="272"/>
      <c r="D2345" s="272"/>
      <c r="E2345" s="272"/>
      <c r="F2345" s="272"/>
      <c r="G2345" s="227"/>
      <c r="H2345" s="227"/>
      <c r="I2345" s="227"/>
    </row>
    <row r="2346">
      <c r="B2346" s="268"/>
      <c r="C2346" s="272"/>
      <c r="D2346" s="272"/>
      <c r="E2346" s="272"/>
      <c r="F2346" s="272"/>
      <c r="G2346" s="227"/>
      <c r="H2346" s="227"/>
      <c r="I2346" s="227"/>
    </row>
    <row r="2347">
      <c r="B2347" s="268"/>
      <c r="C2347" s="272"/>
      <c r="D2347" s="272"/>
      <c r="E2347" s="272"/>
      <c r="F2347" s="272"/>
      <c r="G2347" s="227"/>
      <c r="H2347" s="227"/>
      <c r="I2347" s="227"/>
    </row>
    <row r="2348">
      <c r="B2348" s="268"/>
      <c r="C2348" s="272"/>
      <c r="D2348" s="272"/>
      <c r="E2348" s="272"/>
      <c r="F2348" s="272"/>
      <c r="G2348" s="227"/>
      <c r="H2348" s="227"/>
      <c r="I2348" s="227"/>
    </row>
    <row r="2349">
      <c r="B2349" s="268"/>
      <c r="C2349" s="272"/>
      <c r="D2349" s="272"/>
      <c r="E2349" s="272"/>
      <c r="F2349" s="272"/>
      <c r="G2349" s="227"/>
      <c r="H2349" s="227"/>
      <c r="I2349" s="227"/>
    </row>
    <row r="2350">
      <c r="B2350" s="268"/>
      <c r="C2350" s="272"/>
      <c r="D2350" s="272"/>
      <c r="E2350" s="272"/>
      <c r="F2350" s="272"/>
      <c r="G2350" s="227"/>
      <c r="H2350" s="227"/>
      <c r="I2350" s="227"/>
    </row>
    <row r="2351">
      <c r="B2351" s="268"/>
      <c r="C2351" s="272"/>
      <c r="D2351" s="272"/>
      <c r="E2351" s="272"/>
      <c r="F2351" s="272"/>
      <c r="G2351" s="227"/>
      <c r="H2351" s="227"/>
      <c r="I2351" s="227"/>
    </row>
    <row r="2352">
      <c r="B2352" s="268"/>
      <c r="C2352" s="272"/>
      <c r="D2352" s="272"/>
      <c r="E2352" s="272"/>
      <c r="F2352" s="272"/>
      <c r="G2352" s="227"/>
      <c r="H2352" s="227"/>
      <c r="I2352" s="227"/>
    </row>
    <row r="2353">
      <c r="B2353" s="268"/>
      <c r="C2353" s="272"/>
      <c r="D2353" s="272"/>
      <c r="E2353" s="272"/>
      <c r="F2353" s="272"/>
      <c r="G2353" s="227"/>
      <c r="H2353" s="227"/>
      <c r="I2353" s="227"/>
    </row>
    <row r="2354">
      <c r="B2354" s="268"/>
      <c r="C2354" s="272"/>
      <c r="D2354" s="272"/>
      <c r="E2354" s="272"/>
      <c r="F2354" s="272"/>
      <c r="G2354" s="227"/>
      <c r="H2354" s="227"/>
      <c r="I2354" s="227"/>
    </row>
    <row r="2355">
      <c r="B2355" s="268"/>
      <c r="C2355" s="272"/>
      <c r="D2355" s="272"/>
      <c r="E2355" s="272"/>
      <c r="F2355" s="272"/>
      <c r="G2355" s="227"/>
      <c r="H2355" s="227"/>
      <c r="I2355" s="227"/>
    </row>
    <row r="2356">
      <c r="B2356" s="268"/>
      <c r="C2356" s="272"/>
      <c r="D2356" s="272"/>
      <c r="E2356" s="272"/>
      <c r="F2356" s="272"/>
      <c r="G2356" s="227"/>
      <c r="H2356" s="227"/>
      <c r="I2356" s="227"/>
    </row>
    <row r="2357">
      <c r="B2357" s="268"/>
      <c r="C2357" s="272"/>
      <c r="D2357" s="272"/>
      <c r="E2357" s="272"/>
      <c r="F2357" s="272"/>
      <c r="G2357" s="227"/>
      <c r="H2357" s="227"/>
      <c r="I2357" s="227"/>
    </row>
    <row r="2358">
      <c r="B2358" s="268"/>
      <c r="C2358" s="272"/>
      <c r="D2358" s="272"/>
      <c r="E2358" s="272"/>
      <c r="F2358" s="272"/>
      <c r="G2358" s="227"/>
      <c r="H2358" s="227"/>
      <c r="I2358" s="227"/>
    </row>
    <row r="2359">
      <c r="B2359" s="268"/>
      <c r="C2359" s="272"/>
      <c r="D2359" s="272"/>
      <c r="E2359" s="272"/>
      <c r="F2359" s="272"/>
      <c r="G2359" s="227"/>
      <c r="H2359" s="227"/>
      <c r="I2359" s="227"/>
    </row>
    <row r="2360">
      <c r="B2360" s="268"/>
      <c r="C2360" s="272"/>
      <c r="D2360" s="272"/>
      <c r="E2360" s="272"/>
      <c r="F2360" s="272"/>
      <c r="G2360" s="227"/>
      <c r="H2360" s="227"/>
      <c r="I2360" s="227"/>
    </row>
    <row r="2361">
      <c r="B2361" s="268"/>
      <c r="C2361" s="272"/>
      <c r="D2361" s="272"/>
      <c r="E2361" s="272"/>
      <c r="F2361" s="272"/>
      <c r="G2361" s="227"/>
      <c r="H2361" s="227"/>
      <c r="I2361" s="227"/>
    </row>
    <row r="2362">
      <c r="B2362" s="268"/>
      <c r="C2362" s="272"/>
      <c r="D2362" s="272"/>
      <c r="E2362" s="272"/>
      <c r="F2362" s="272"/>
      <c r="G2362" s="227"/>
      <c r="H2362" s="227"/>
      <c r="I2362" s="227"/>
    </row>
    <row r="2363">
      <c r="B2363" s="268"/>
      <c r="C2363" s="272"/>
      <c r="D2363" s="272"/>
      <c r="E2363" s="272"/>
      <c r="F2363" s="272"/>
      <c r="G2363" s="227"/>
      <c r="H2363" s="227"/>
      <c r="I2363" s="227"/>
    </row>
    <row r="2364">
      <c r="B2364" s="268"/>
      <c r="C2364" s="272"/>
      <c r="D2364" s="272"/>
      <c r="E2364" s="272"/>
      <c r="F2364" s="272"/>
      <c r="G2364" s="227"/>
      <c r="H2364" s="227"/>
      <c r="I2364" s="227"/>
    </row>
    <row r="2365">
      <c r="B2365" s="268"/>
      <c r="C2365" s="272"/>
      <c r="D2365" s="272"/>
      <c r="E2365" s="272"/>
      <c r="F2365" s="272"/>
      <c r="G2365" s="227"/>
      <c r="H2365" s="227"/>
      <c r="I2365" s="227"/>
    </row>
    <row r="2366">
      <c r="B2366" s="268"/>
      <c r="C2366" s="272"/>
      <c r="D2366" s="272"/>
      <c r="E2366" s="272"/>
      <c r="F2366" s="272"/>
      <c r="G2366" s="227"/>
      <c r="H2366" s="227"/>
      <c r="I2366" s="227"/>
    </row>
    <row r="2367">
      <c r="B2367" s="268"/>
      <c r="C2367" s="272"/>
      <c r="D2367" s="272"/>
      <c r="E2367" s="272"/>
      <c r="F2367" s="272"/>
      <c r="G2367" s="227"/>
      <c r="H2367" s="227"/>
      <c r="I2367" s="227"/>
    </row>
    <row r="2368">
      <c r="B2368" s="268"/>
      <c r="C2368" s="272"/>
      <c r="D2368" s="272"/>
      <c r="E2368" s="272"/>
      <c r="F2368" s="272"/>
      <c r="G2368" s="227"/>
      <c r="H2368" s="227"/>
      <c r="I2368" s="227"/>
    </row>
    <row r="2369">
      <c r="B2369" s="268"/>
      <c r="C2369" s="272"/>
      <c r="D2369" s="272"/>
      <c r="E2369" s="272"/>
      <c r="F2369" s="272"/>
      <c r="G2369" s="227"/>
      <c r="H2369" s="227"/>
      <c r="I2369" s="227"/>
    </row>
    <row r="2370">
      <c r="B2370" s="268"/>
      <c r="C2370" s="272"/>
      <c r="D2370" s="272"/>
      <c r="E2370" s="272"/>
      <c r="F2370" s="272"/>
      <c r="G2370" s="227"/>
      <c r="H2370" s="227"/>
      <c r="I2370" s="227"/>
    </row>
    <row r="2371">
      <c r="B2371" s="268"/>
      <c r="C2371" s="272"/>
      <c r="D2371" s="272"/>
      <c r="E2371" s="272"/>
      <c r="F2371" s="272"/>
      <c r="G2371" s="227"/>
      <c r="H2371" s="227"/>
      <c r="I2371" s="227"/>
    </row>
    <row r="2372">
      <c r="B2372" s="268"/>
      <c r="C2372" s="272"/>
      <c r="D2372" s="272"/>
      <c r="E2372" s="272"/>
      <c r="F2372" s="272"/>
      <c r="G2372" s="227"/>
      <c r="H2372" s="227"/>
      <c r="I2372" s="227"/>
    </row>
    <row r="2373">
      <c r="B2373" s="268"/>
      <c r="C2373" s="272"/>
      <c r="D2373" s="272"/>
      <c r="E2373" s="272"/>
      <c r="F2373" s="272"/>
      <c r="G2373" s="227"/>
      <c r="H2373" s="227"/>
      <c r="I2373" s="227"/>
    </row>
    <row r="2374">
      <c r="B2374" s="268"/>
      <c r="C2374" s="272"/>
      <c r="D2374" s="272"/>
      <c r="E2374" s="272"/>
      <c r="F2374" s="272"/>
      <c r="G2374" s="227"/>
      <c r="H2374" s="227"/>
      <c r="I2374" s="227"/>
    </row>
    <row r="2375">
      <c r="B2375" s="268"/>
      <c r="C2375" s="272"/>
      <c r="D2375" s="272"/>
      <c r="E2375" s="272"/>
      <c r="F2375" s="272"/>
      <c r="G2375" s="227"/>
      <c r="H2375" s="227"/>
      <c r="I2375" s="227"/>
    </row>
    <row r="2376">
      <c r="B2376" s="268"/>
      <c r="C2376" s="272"/>
      <c r="D2376" s="272"/>
      <c r="E2376" s="272"/>
      <c r="F2376" s="272"/>
      <c r="G2376" s="227"/>
      <c r="H2376" s="227"/>
      <c r="I2376" s="227"/>
    </row>
    <row r="2377">
      <c r="B2377" s="268"/>
      <c r="C2377" s="272"/>
      <c r="D2377" s="272"/>
      <c r="E2377" s="272"/>
      <c r="F2377" s="272"/>
      <c r="G2377" s="227"/>
      <c r="H2377" s="227"/>
      <c r="I2377" s="227"/>
    </row>
    <row r="2378">
      <c r="B2378" s="268"/>
      <c r="C2378" s="272"/>
      <c r="D2378" s="272"/>
      <c r="E2378" s="272"/>
      <c r="F2378" s="272"/>
      <c r="G2378" s="227"/>
      <c r="H2378" s="227"/>
      <c r="I2378" s="227"/>
    </row>
    <row r="2379">
      <c r="B2379" s="268"/>
      <c r="C2379" s="272"/>
      <c r="D2379" s="272"/>
      <c r="E2379" s="272"/>
      <c r="F2379" s="272"/>
      <c r="G2379" s="227"/>
      <c r="H2379" s="227"/>
      <c r="I2379" s="227"/>
    </row>
    <row r="2380">
      <c r="B2380" s="268"/>
      <c r="C2380" s="272"/>
      <c r="D2380" s="272"/>
      <c r="E2380" s="272"/>
      <c r="F2380" s="272"/>
      <c r="G2380" s="227"/>
      <c r="H2380" s="227"/>
      <c r="I2380" s="227"/>
    </row>
    <row r="2381">
      <c r="B2381" s="268"/>
      <c r="C2381" s="272"/>
      <c r="D2381" s="272"/>
      <c r="E2381" s="272"/>
      <c r="F2381" s="272"/>
      <c r="G2381" s="227"/>
      <c r="H2381" s="227"/>
      <c r="I2381" s="227"/>
    </row>
    <row r="2382">
      <c r="B2382" s="268"/>
      <c r="C2382" s="272"/>
      <c r="D2382" s="272"/>
      <c r="E2382" s="272"/>
      <c r="F2382" s="272"/>
      <c r="G2382" s="227"/>
      <c r="H2382" s="227"/>
      <c r="I2382" s="227"/>
    </row>
    <row r="2383">
      <c r="B2383" s="268"/>
      <c r="C2383" s="272"/>
      <c r="D2383" s="272"/>
      <c r="E2383" s="272"/>
      <c r="F2383" s="272"/>
      <c r="G2383" s="227"/>
      <c r="H2383" s="227"/>
      <c r="I2383" s="227"/>
    </row>
    <row r="2384">
      <c r="B2384" s="268"/>
      <c r="C2384" s="272"/>
      <c r="D2384" s="272"/>
      <c r="E2384" s="272"/>
      <c r="F2384" s="272"/>
      <c r="G2384" s="227"/>
      <c r="H2384" s="227"/>
      <c r="I2384" s="227"/>
    </row>
    <row r="2385">
      <c r="B2385" s="268"/>
      <c r="C2385" s="272"/>
      <c r="D2385" s="272"/>
      <c r="E2385" s="272"/>
      <c r="F2385" s="272"/>
      <c r="G2385" s="227"/>
      <c r="H2385" s="227"/>
      <c r="I2385" s="227"/>
    </row>
    <row r="2386">
      <c r="B2386" s="268"/>
      <c r="C2386" s="272"/>
      <c r="D2386" s="272"/>
      <c r="E2386" s="272"/>
      <c r="F2386" s="272"/>
      <c r="G2386" s="227"/>
      <c r="H2386" s="227"/>
      <c r="I2386" s="227"/>
    </row>
    <row r="2387">
      <c r="B2387" s="268"/>
      <c r="C2387" s="272"/>
      <c r="D2387" s="272"/>
      <c r="E2387" s="272"/>
      <c r="F2387" s="272"/>
      <c r="G2387" s="227"/>
      <c r="H2387" s="227"/>
      <c r="I2387" s="227"/>
    </row>
    <row r="2388">
      <c r="B2388" s="268"/>
      <c r="C2388" s="272"/>
      <c r="D2388" s="272"/>
      <c r="E2388" s="272"/>
      <c r="F2388" s="272"/>
      <c r="G2388" s="227"/>
      <c r="H2388" s="227"/>
      <c r="I2388" s="227"/>
    </row>
    <row r="2389">
      <c r="B2389" s="268"/>
      <c r="C2389" s="272"/>
      <c r="D2389" s="272"/>
      <c r="E2389" s="272"/>
      <c r="F2389" s="272"/>
      <c r="G2389" s="227"/>
      <c r="H2389" s="227"/>
      <c r="I2389" s="227"/>
    </row>
    <row r="2390">
      <c r="B2390" s="268"/>
      <c r="C2390" s="272"/>
      <c r="D2390" s="272"/>
      <c r="E2390" s="272"/>
      <c r="F2390" s="272"/>
      <c r="G2390" s="227"/>
      <c r="H2390" s="227"/>
      <c r="I2390" s="227"/>
    </row>
    <row r="2391">
      <c r="B2391" s="268"/>
      <c r="C2391" s="272"/>
      <c r="D2391" s="272"/>
      <c r="E2391" s="272"/>
      <c r="F2391" s="272"/>
      <c r="G2391" s="227"/>
      <c r="H2391" s="227"/>
      <c r="I2391" s="227"/>
    </row>
    <row r="2392">
      <c r="B2392" s="268"/>
      <c r="C2392" s="272"/>
      <c r="D2392" s="272"/>
      <c r="E2392" s="272"/>
      <c r="F2392" s="272"/>
      <c r="G2392" s="227"/>
      <c r="H2392" s="227"/>
      <c r="I2392" s="227"/>
    </row>
    <row r="2393">
      <c r="B2393" s="268"/>
      <c r="C2393" s="272"/>
      <c r="D2393" s="272"/>
      <c r="E2393" s="272"/>
      <c r="F2393" s="272"/>
      <c r="G2393" s="227"/>
      <c r="H2393" s="227"/>
      <c r="I2393" s="227"/>
    </row>
    <row r="2394">
      <c r="B2394" s="268"/>
      <c r="C2394" s="272"/>
      <c r="D2394" s="272"/>
      <c r="E2394" s="272"/>
      <c r="F2394" s="272"/>
      <c r="G2394" s="227"/>
      <c r="H2394" s="227"/>
      <c r="I2394" s="227"/>
    </row>
    <row r="2395">
      <c r="B2395" s="268"/>
      <c r="C2395" s="272"/>
      <c r="D2395" s="272"/>
      <c r="E2395" s="272"/>
      <c r="F2395" s="272"/>
      <c r="G2395" s="227"/>
      <c r="H2395" s="227"/>
      <c r="I2395" s="227"/>
    </row>
    <row r="2396">
      <c r="B2396" s="268"/>
      <c r="C2396" s="272"/>
      <c r="D2396" s="272"/>
      <c r="E2396" s="272"/>
      <c r="F2396" s="272"/>
      <c r="G2396" s="227"/>
      <c r="H2396" s="227"/>
      <c r="I2396" s="227"/>
    </row>
    <row r="2397">
      <c r="B2397" s="268"/>
      <c r="C2397" s="272"/>
      <c r="D2397" s="272"/>
      <c r="E2397" s="272"/>
      <c r="F2397" s="272"/>
      <c r="G2397" s="227"/>
      <c r="H2397" s="227"/>
      <c r="I2397" s="227"/>
    </row>
    <row r="2398">
      <c r="B2398" s="268"/>
      <c r="C2398" s="272"/>
      <c r="D2398" s="272"/>
      <c r="E2398" s="272"/>
      <c r="F2398" s="272"/>
      <c r="G2398" s="227"/>
      <c r="H2398" s="227"/>
      <c r="I2398" s="227"/>
    </row>
    <row r="2399">
      <c r="B2399" s="268"/>
      <c r="C2399" s="272"/>
      <c r="D2399" s="272"/>
      <c r="E2399" s="272"/>
      <c r="F2399" s="272"/>
      <c r="G2399" s="227"/>
      <c r="H2399" s="227"/>
      <c r="I2399" s="227"/>
    </row>
    <row r="2400">
      <c r="B2400" s="268"/>
      <c r="C2400" s="272"/>
      <c r="D2400" s="272"/>
      <c r="E2400" s="272"/>
      <c r="F2400" s="272"/>
      <c r="G2400" s="227"/>
      <c r="H2400" s="227"/>
      <c r="I2400" s="227"/>
    </row>
    <row r="2401">
      <c r="B2401" s="268"/>
      <c r="C2401" s="272"/>
      <c r="D2401" s="272"/>
      <c r="E2401" s="272"/>
      <c r="F2401" s="272"/>
      <c r="G2401" s="227"/>
      <c r="H2401" s="227"/>
      <c r="I2401" s="227"/>
    </row>
    <row r="2402">
      <c r="B2402" s="268"/>
      <c r="C2402" s="272"/>
      <c r="D2402" s="272"/>
      <c r="E2402" s="272"/>
      <c r="F2402" s="272"/>
      <c r="G2402" s="227"/>
      <c r="H2402" s="227"/>
      <c r="I2402" s="227"/>
    </row>
    <row r="2403">
      <c r="B2403" s="268"/>
      <c r="C2403" s="272"/>
      <c r="D2403" s="272"/>
      <c r="E2403" s="272"/>
      <c r="F2403" s="272"/>
      <c r="G2403" s="227"/>
      <c r="H2403" s="227"/>
      <c r="I2403" s="227"/>
    </row>
    <row r="2404">
      <c r="B2404" s="268"/>
      <c r="C2404" s="272"/>
      <c r="D2404" s="272"/>
      <c r="E2404" s="272"/>
      <c r="F2404" s="272"/>
      <c r="G2404" s="227"/>
      <c r="H2404" s="227"/>
      <c r="I2404" s="227"/>
    </row>
    <row r="2405">
      <c r="B2405" s="268"/>
      <c r="C2405" s="272"/>
      <c r="D2405" s="272"/>
      <c r="E2405" s="272"/>
      <c r="F2405" s="272"/>
      <c r="G2405" s="227"/>
      <c r="H2405" s="227"/>
      <c r="I2405" s="227"/>
    </row>
    <row r="2406">
      <c r="B2406" s="268"/>
      <c r="C2406" s="272"/>
      <c r="D2406" s="272"/>
      <c r="E2406" s="272"/>
      <c r="F2406" s="272"/>
      <c r="G2406" s="227"/>
      <c r="H2406" s="227"/>
      <c r="I2406" s="227"/>
    </row>
    <row r="2407">
      <c r="B2407" s="268"/>
      <c r="C2407" s="272"/>
      <c r="D2407" s="272"/>
      <c r="E2407" s="272"/>
      <c r="F2407" s="272"/>
      <c r="G2407" s="227"/>
      <c r="H2407" s="227"/>
      <c r="I2407" s="227"/>
    </row>
    <row r="2408">
      <c r="B2408" s="268"/>
      <c r="C2408" s="272"/>
      <c r="D2408" s="272"/>
      <c r="E2408" s="272"/>
      <c r="F2408" s="272"/>
      <c r="G2408" s="227"/>
      <c r="H2408" s="227"/>
      <c r="I2408" s="227"/>
    </row>
    <row r="2409">
      <c r="B2409" s="268"/>
      <c r="C2409" s="272"/>
      <c r="D2409" s="272"/>
      <c r="E2409" s="272"/>
      <c r="F2409" s="272"/>
      <c r="G2409" s="227"/>
      <c r="H2409" s="227"/>
      <c r="I2409" s="227"/>
    </row>
    <row r="2410">
      <c r="B2410" s="268"/>
      <c r="C2410" s="272"/>
      <c r="D2410" s="272"/>
      <c r="E2410" s="272"/>
      <c r="F2410" s="272"/>
      <c r="G2410" s="227"/>
      <c r="H2410" s="227"/>
      <c r="I2410" s="227"/>
    </row>
    <row r="2411">
      <c r="B2411" s="268"/>
      <c r="C2411" s="272"/>
      <c r="D2411" s="272"/>
      <c r="E2411" s="272"/>
      <c r="F2411" s="272"/>
      <c r="G2411" s="227"/>
      <c r="H2411" s="227"/>
      <c r="I2411" s="227"/>
    </row>
    <row r="2412">
      <c r="B2412" s="268"/>
      <c r="C2412" s="272"/>
      <c r="D2412" s="272"/>
      <c r="E2412" s="272"/>
      <c r="F2412" s="272"/>
      <c r="G2412" s="227"/>
      <c r="H2412" s="227"/>
      <c r="I2412" s="227"/>
    </row>
    <row r="2413">
      <c r="B2413" s="268"/>
      <c r="C2413" s="272"/>
      <c r="D2413" s="272"/>
      <c r="E2413" s="272"/>
      <c r="F2413" s="272"/>
      <c r="G2413" s="227"/>
      <c r="H2413" s="227"/>
      <c r="I2413" s="227"/>
    </row>
    <row r="2414">
      <c r="B2414" s="268"/>
      <c r="C2414" s="272"/>
      <c r="D2414" s="272"/>
      <c r="E2414" s="272"/>
      <c r="F2414" s="272"/>
      <c r="G2414" s="227"/>
      <c r="H2414" s="227"/>
      <c r="I2414" s="227"/>
    </row>
    <row r="2415">
      <c r="B2415" s="268"/>
      <c r="C2415" s="272"/>
      <c r="D2415" s="272"/>
      <c r="E2415" s="272"/>
      <c r="F2415" s="272"/>
      <c r="G2415" s="227"/>
      <c r="H2415" s="227"/>
      <c r="I2415" s="227"/>
    </row>
    <row r="2416">
      <c r="B2416" s="268"/>
      <c r="C2416" s="272"/>
      <c r="D2416" s="272"/>
      <c r="E2416" s="272"/>
      <c r="F2416" s="272"/>
      <c r="G2416" s="227"/>
      <c r="H2416" s="227"/>
      <c r="I2416" s="227"/>
    </row>
    <row r="2417">
      <c r="B2417" s="268"/>
      <c r="C2417" s="272"/>
      <c r="D2417" s="272"/>
      <c r="E2417" s="272"/>
      <c r="F2417" s="272"/>
      <c r="G2417" s="227"/>
      <c r="H2417" s="227"/>
      <c r="I2417" s="227"/>
    </row>
    <row r="2418">
      <c r="B2418" s="268"/>
      <c r="C2418" s="272"/>
      <c r="D2418" s="272"/>
      <c r="E2418" s="272"/>
      <c r="F2418" s="272"/>
      <c r="G2418" s="227"/>
      <c r="H2418" s="227"/>
      <c r="I2418" s="227"/>
    </row>
    <row r="2419">
      <c r="B2419" s="268"/>
      <c r="C2419" s="272"/>
      <c r="D2419" s="272"/>
      <c r="E2419" s="272"/>
      <c r="F2419" s="272"/>
      <c r="G2419" s="227"/>
      <c r="H2419" s="227"/>
      <c r="I2419" s="227"/>
    </row>
    <row r="2420">
      <c r="B2420" s="268"/>
      <c r="C2420" s="272"/>
      <c r="D2420" s="272"/>
      <c r="E2420" s="272"/>
      <c r="F2420" s="272"/>
      <c r="G2420" s="227"/>
      <c r="H2420" s="227"/>
      <c r="I2420" s="227"/>
    </row>
    <row r="2421">
      <c r="B2421" s="268"/>
      <c r="C2421" s="272"/>
      <c r="D2421" s="272"/>
      <c r="E2421" s="272"/>
      <c r="F2421" s="272"/>
      <c r="G2421" s="227"/>
      <c r="H2421" s="227"/>
      <c r="I2421" s="227"/>
    </row>
    <row r="2422">
      <c r="B2422" s="268"/>
      <c r="C2422" s="272"/>
      <c r="D2422" s="272"/>
      <c r="E2422" s="272"/>
      <c r="F2422" s="272"/>
      <c r="G2422" s="227"/>
      <c r="H2422" s="227"/>
      <c r="I2422" s="227"/>
    </row>
    <row r="2423">
      <c r="B2423" s="268"/>
      <c r="C2423" s="272"/>
      <c r="D2423" s="272"/>
      <c r="E2423" s="272"/>
      <c r="F2423" s="272"/>
      <c r="G2423" s="227"/>
      <c r="H2423" s="227"/>
      <c r="I2423" s="227"/>
    </row>
    <row r="2424">
      <c r="B2424" s="268"/>
      <c r="C2424" s="272"/>
      <c r="D2424" s="272"/>
      <c r="E2424" s="272"/>
      <c r="F2424" s="272"/>
      <c r="G2424" s="227"/>
      <c r="H2424" s="227"/>
      <c r="I2424" s="227"/>
    </row>
    <row r="2425">
      <c r="B2425" s="268"/>
      <c r="C2425" s="272"/>
      <c r="D2425" s="272"/>
      <c r="E2425" s="272"/>
      <c r="F2425" s="272"/>
      <c r="G2425" s="227"/>
      <c r="H2425" s="227"/>
      <c r="I2425" s="227"/>
    </row>
    <row r="2426">
      <c r="B2426" s="268"/>
      <c r="C2426" s="272"/>
      <c r="D2426" s="272"/>
      <c r="E2426" s="272"/>
      <c r="F2426" s="272"/>
      <c r="G2426" s="227"/>
      <c r="H2426" s="227"/>
      <c r="I2426" s="227"/>
    </row>
    <row r="2427">
      <c r="B2427" s="268"/>
      <c r="C2427" s="272"/>
      <c r="D2427" s="272"/>
      <c r="E2427" s="272"/>
      <c r="F2427" s="272"/>
      <c r="G2427" s="227"/>
      <c r="H2427" s="227"/>
      <c r="I2427" s="227"/>
    </row>
    <row r="2428">
      <c r="B2428" s="268"/>
      <c r="C2428" s="272"/>
      <c r="D2428" s="272"/>
      <c r="E2428" s="272"/>
      <c r="F2428" s="272"/>
      <c r="G2428" s="227"/>
      <c r="H2428" s="227"/>
      <c r="I2428" s="227"/>
    </row>
    <row r="2429">
      <c r="B2429" s="268"/>
      <c r="C2429" s="272"/>
      <c r="D2429" s="272"/>
      <c r="E2429" s="272"/>
      <c r="F2429" s="272"/>
      <c r="G2429" s="227"/>
      <c r="H2429" s="227"/>
      <c r="I2429" s="227"/>
    </row>
    <row r="2430">
      <c r="B2430" s="268"/>
      <c r="C2430" s="272"/>
      <c r="D2430" s="272"/>
      <c r="E2430" s="272"/>
      <c r="F2430" s="272"/>
      <c r="G2430" s="227"/>
      <c r="H2430" s="227"/>
      <c r="I2430" s="227"/>
    </row>
    <row r="2431">
      <c r="B2431" s="268"/>
      <c r="C2431" s="272"/>
      <c r="D2431" s="272"/>
      <c r="E2431" s="272"/>
      <c r="F2431" s="272"/>
      <c r="G2431" s="227"/>
      <c r="H2431" s="227"/>
      <c r="I2431" s="227"/>
    </row>
    <row r="2432">
      <c r="B2432" s="268"/>
      <c r="C2432" s="272"/>
      <c r="D2432" s="272"/>
      <c r="E2432" s="272"/>
      <c r="F2432" s="272"/>
      <c r="G2432" s="227"/>
      <c r="H2432" s="227"/>
      <c r="I2432" s="227"/>
    </row>
    <row r="2433">
      <c r="B2433" s="268"/>
      <c r="C2433" s="272"/>
      <c r="D2433" s="272"/>
      <c r="E2433" s="272"/>
      <c r="F2433" s="272"/>
      <c r="G2433" s="227"/>
      <c r="H2433" s="227"/>
      <c r="I2433" s="227"/>
    </row>
    <row r="2434">
      <c r="B2434" s="268"/>
      <c r="C2434" s="272"/>
      <c r="D2434" s="272"/>
      <c r="E2434" s="272"/>
      <c r="F2434" s="272"/>
      <c r="G2434" s="227"/>
      <c r="H2434" s="227"/>
      <c r="I2434" s="227"/>
    </row>
    <row r="2435">
      <c r="B2435" s="268"/>
      <c r="C2435" s="272"/>
      <c r="D2435" s="272"/>
      <c r="E2435" s="272"/>
      <c r="F2435" s="272"/>
      <c r="G2435" s="227"/>
      <c r="H2435" s="227"/>
      <c r="I2435" s="227"/>
    </row>
    <row r="2436">
      <c r="B2436" s="268"/>
      <c r="C2436" s="272"/>
      <c r="D2436" s="272"/>
      <c r="E2436" s="272"/>
      <c r="F2436" s="272"/>
      <c r="G2436" s="227"/>
      <c r="H2436" s="227"/>
      <c r="I2436" s="227"/>
    </row>
    <row r="2437">
      <c r="B2437" s="268"/>
      <c r="C2437" s="272"/>
      <c r="D2437" s="272"/>
      <c r="E2437" s="272"/>
      <c r="F2437" s="272"/>
      <c r="G2437" s="227"/>
      <c r="H2437" s="227"/>
      <c r="I2437" s="227"/>
    </row>
    <row r="2438">
      <c r="B2438" s="268"/>
      <c r="C2438" s="272"/>
      <c r="D2438" s="272"/>
      <c r="E2438" s="272"/>
      <c r="F2438" s="272"/>
      <c r="G2438" s="227"/>
      <c r="H2438" s="227"/>
      <c r="I2438" s="227"/>
    </row>
    <row r="2439">
      <c r="B2439" s="268"/>
      <c r="C2439" s="272"/>
      <c r="D2439" s="272"/>
      <c r="E2439" s="272"/>
      <c r="F2439" s="272"/>
      <c r="G2439" s="227"/>
      <c r="H2439" s="227"/>
      <c r="I2439" s="227"/>
    </row>
    <row r="2440">
      <c r="B2440" s="268"/>
      <c r="C2440" s="272"/>
      <c r="D2440" s="272"/>
      <c r="E2440" s="272"/>
      <c r="F2440" s="272"/>
      <c r="G2440" s="227"/>
      <c r="H2440" s="227"/>
      <c r="I2440" s="227"/>
    </row>
    <row r="2441">
      <c r="B2441" s="268"/>
      <c r="C2441" s="272"/>
      <c r="D2441" s="272"/>
      <c r="E2441" s="272"/>
      <c r="F2441" s="272"/>
      <c r="G2441" s="227"/>
      <c r="H2441" s="227"/>
      <c r="I2441" s="227"/>
    </row>
    <row r="2442">
      <c r="B2442" s="268"/>
      <c r="C2442" s="272"/>
      <c r="D2442" s="272"/>
      <c r="E2442" s="272"/>
      <c r="F2442" s="272"/>
      <c r="G2442" s="227"/>
      <c r="H2442" s="227"/>
      <c r="I2442" s="227"/>
    </row>
    <row r="2443">
      <c r="B2443" s="268"/>
      <c r="C2443" s="272"/>
      <c r="D2443" s="272"/>
      <c r="E2443" s="272"/>
      <c r="F2443" s="272"/>
      <c r="G2443" s="227"/>
      <c r="H2443" s="227"/>
      <c r="I2443" s="227"/>
    </row>
    <row r="2444">
      <c r="B2444" s="268"/>
      <c r="C2444" s="272"/>
      <c r="D2444" s="272"/>
      <c r="E2444" s="272"/>
      <c r="F2444" s="272"/>
      <c r="G2444" s="227"/>
      <c r="H2444" s="227"/>
      <c r="I2444" s="227"/>
    </row>
    <row r="2445">
      <c r="B2445" s="268"/>
      <c r="C2445" s="272"/>
      <c r="D2445" s="272"/>
      <c r="E2445" s="272"/>
      <c r="F2445" s="272"/>
      <c r="G2445" s="227"/>
      <c r="H2445" s="227"/>
      <c r="I2445" s="227"/>
    </row>
    <row r="2446">
      <c r="B2446" s="268"/>
      <c r="C2446" s="272"/>
      <c r="D2446" s="272"/>
      <c r="E2446" s="272"/>
      <c r="F2446" s="272"/>
      <c r="G2446" s="227"/>
      <c r="H2446" s="227"/>
      <c r="I2446" s="227"/>
    </row>
    <row r="2447">
      <c r="B2447" s="268"/>
      <c r="C2447" s="272"/>
      <c r="D2447" s="272"/>
      <c r="E2447" s="272"/>
      <c r="F2447" s="272"/>
      <c r="G2447" s="227"/>
      <c r="H2447" s="227"/>
      <c r="I2447" s="227"/>
    </row>
    <row r="2448">
      <c r="B2448" s="268"/>
      <c r="C2448" s="272"/>
      <c r="D2448" s="272"/>
      <c r="E2448" s="272"/>
      <c r="F2448" s="272"/>
      <c r="G2448" s="227"/>
      <c r="H2448" s="227"/>
      <c r="I2448" s="227"/>
    </row>
    <row r="2449">
      <c r="B2449" s="268"/>
      <c r="C2449" s="272"/>
      <c r="D2449" s="272"/>
      <c r="E2449" s="272"/>
      <c r="F2449" s="272"/>
      <c r="G2449" s="227"/>
      <c r="H2449" s="227"/>
      <c r="I2449" s="227"/>
    </row>
    <row r="2450">
      <c r="B2450" s="268"/>
      <c r="C2450" s="272"/>
      <c r="D2450" s="272"/>
      <c r="E2450" s="272"/>
      <c r="F2450" s="272"/>
      <c r="G2450" s="227"/>
      <c r="H2450" s="227"/>
      <c r="I2450" s="227"/>
    </row>
    <row r="2451">
      <c r="B2451" s="268"/>
      <c r="C2451" s="272"/>
      <c r="D2451" s="272"/>
      <c r="E2451" s="272"/>
      <c r="F2451" s="272"/>
      <c r="G2451" s="227"/>
      <c r="H2451" s="227"/>
      <c r="I2451" s="227"/>
    </row>
    <row r="2452">
      <c r="B2452" s="268"/>
      <c r="C2452" s="272"/>
      <c r="D2452" s="272"/>
      <c r="E2452" s="272"/>
      <c r="F2452" s="272"/>
      <c r="G2452" s="227"/>
      <c r="H2452" s="227"/>
      <c r="I2452" s="227"/>
    </row>
    <row r="2453">
      <c r="B2453" s="268"/>
      <c r="C2453" s="272"/>
      <c r="D2453" s="272"/>
      <c r="E2453" s="272"/>
      <c r="F2453" s="272"/>
      <c r="G2453" s="227"/>
      <c r="H2453" s="227"/>
      <c r="I2453" s="227"/>
    </row>
    <row r="2454">
      <c r="B2454" s="268"/>
      <c r="C2454" s="272"/>
      <c r="D2454" s="272"/>
      <c r="E2454" s="272"/>
      <c r="F2454" s="272"/>
      <c r="G2454" s="227"/>
      <c r="H2454" s="227"/>
      <c r="I2454" s="227"/>
    </row>
    <row r="2455">
      <c r="B2455" s="268"/>
      <c r="C2455" s="272"/>
      <c r="D2455" s="272"/>
      <c r="E2455" s="272"/>
      <c r="F2455" s="272"/>
      <c r="G2455" s="227"/>
      <c r="H2455" s="227"/>
      <c r="I2455" s="227"/>
    </row>
    <row r="2456">
      <c r="B2456" s="268"/>
      <c r="C2456" s="272"/>
      <c r="D2456" s="272"/>
      <c r="E2456" s="272"/>
      <c r="F2456" s="272"/>
      <c r="G2456" s="227"/>
      <c r="H2456" s="227"/>
      <c r="I2456" s="227"/>
    </row>
    <row r="2457">
      <c r="B2457" s="268"/>
      <c r="C2457" s="272"/>
      <c r="D2457" s="272"/>
      <c r="E2457" s="272"/>
      <c r="F2457" s="272"/>
      <c r="G2457" s="227"/>
      <c r="H2457" s="227"/>
      <c r="I2457" s="227"/>
    </row>
    <row r="2458">
      <c r="B2458" s="268"/>
      <c r="C2458" s="272"/>
      <c r="D2458" s="272"/>
      <c r="E2458" s="272"/>
      <c r="F2458" s="272"/>
      <c r="G2458" s="227"/>
      <c r="H2458" s="227"/>
      <c r="I2458" s="227"/>
    </row>
    <row r="2459">
      <c r="B2459" s="268"/>
      <c r="C2459" s="272"/>
      <c r="D2459" s="272"/>
      <c r="E2459" s="272"/>
      <c r="F2459" s="272"/>
      <c r="G2459" s="227"/>
      <c r="H2459" s="227"/>
      <c r="I2459" s="227"/>
    </row>
    <row r="2460">
      <c r="B2460" s="268"/>
      <c r="C2460" s="272"/>
      <c r="D2460" s="272"/>
      <c r="E2460" s="272"/>
      <c r="F2460" s="272"/>
      <c r="G2460" s="227"/>
      <c r="H2460" s="227"/>
      <c r="I2460" s="227"/>
    </row>
    <row r="2461">
      <c r="B2461" s="268"/>
      <c r="C2461" s="272"/>
      <c r="D2461" s="272"/>
      <c r="E2461" s="272"/>
      <c r="F2461" s="272"/>
      <c r="G2461" s="227"/>
      <c r="H2461" s="227"/>
      <c r="I2461" s="227"/>
    </row>
    <row r="2462">
      <c r="B2462" s="268"/>
      <c r="C2462" s="272"/>
      <c r="D2462" s="272"/>
      <c r="E2462" s="272"/>
      <c r="F2462" s="272"/>
      <c r="G2462" s="227"/>
      <c r="H2462" s="227"/>
      <c r="I2462" s="227"/>
    </row>
    <row r="2463">
      <c r="B2463" s="268"/>
      <c r="C2463" s="272"/>
      <c r="D2463" s="272"/>
      <c r="E2463" s="272"/>
      <c r="F2463" s="272"/>
      <c r="G2463" s="227"/>
      <c r="H2463" s="227"/>
      <c r="I2463" s="227"/>
    </row>
    <row r="2464">
      <c r="B2464" s="268"/>
      <c r="C2464" s="272"/>
      <c r="D2464" s="272"/>
      <c r="E2464" s="272"/>
      <c r="F2464" s="272"/>
      <c r="G2464" s="227"/>
      <c r="H2464" s="227"/>
      <c r="I2464" s="227"/>
    </row>
    <row r="2465">
      <c r="B2465" s="268"/>
      <c r="C2465" s="272"/>
      <c r="D2465" s="272"/>
      <c r="E2465" s="272"/>
      <c r="F2465" s="272"/>
      <c r="G2465" s="227"/>
      <c r="H2465" s="227"/>
      <c r="I2465" s="227"/>
    </row>
    <row r="2466">
      <c r="B2466" s="268"/>
      <c r="C2466" s="272"/>
      <c r="D2466" s="272"/>
      <c r="E2466" s="272"/>
      <c r="F2466" s="272"/>
      <c r="G2466" s="227"/>
      <c r="H2466" s="227"/>
      <c r="I2466" s="227"/>
    </row>
    <row r="2467">
      <c r="B2467" s="268"/>
      <c r="C2467" s="272"/>
      <c r="D2467" s="272"/>
      <c r="E2467" s="272"/>
      <c r="F2467" s="272"/>
      <c r="G2467" s="227"/>
      <c r="H2467" s="227"/>
      <c r="I2467" s="227"/>
    </row>
    <row r="2468">
      <c r="B2468" s="389"/>
      <c r="C2468" s="227"/>
      <c r="D2468" s="227"/>
      <c r="E2468" s="227"/>
      <c r="F2468" s="227"/>
      <c r="G2468" s="227"/>
      <c r="H2468" s="227"/>
      <c r="I2468" s="227"/>
    </row>
    <row r="2469">
      <c r="B2469" s="389"/>
      <c r="C2469" s="227"/>
      <c r="D2469" s="227"/>
      <c r="E2469" s="227"/>
      <c r="F2469" s="227"/>
      <c r="G2469" s="227"/>
      <c r="H2469" s="227"/>
      <c r="I2469" s="227"/>
    </row>
    <row r="2470">
      <c r="B2470" s="389"/>
      <c r="C2470" s="227"/>
      <c r="D2470" s="227"/>
      <c r="E2470" s="227"/>
      <c r="F2470" s="227"/>
      <c r="G2470" s="227"/>
      <c r="H2470" s="227"/>
      <c r="I2470" s="227"/>
    </row>
    <row r="2471">
      <c r="B2471" s="389"/>
      <c r="C2471" s="227"/>
      <c r="D2471" s="227"/>
      <c r="E2471" s="227"/>
      <c r="F2471" s="227"/>
      <c r="G2471" s="227"/>
      <c r="H2471" s="227"/>
      <c r="I2471" s="227"/>
    </row>
    <row r="2472">
      <c r="B2472" s="389"/>
      <c r="C2472" s="227"/>
      <c r="D2472" s="227"/>
      <c r="E2472" s="227"/>
      <c r="F2472" s="227"/>
      <c r="G2472" s="227"/>
      <c r="H2472" s="227"/>
      <c r="I2472" s="227"/>
    </row>
    <row r="2473">
      <c r="B2473" s="389"/>
      <c r="C2473" s="227"/>
      <c r="D2473" s="227"/>
      <c r="E2473" s="227"/>
      <c r="F2473" s="227"/>
      <c r="G2473" s="227"/>
      <c r="H2473" s="227"/>
      <c r="I2473" s="227"/>
    </row>
    <row r="2474">
      <c r="B2474" s="389"/>
      <c r="C2474" s="227"/>
      <c r="D2474" s="227"/>
      <c r="E2474" s="227"/>
      <c r="F2474" s="227"/>
      <c r="G2474" s="227"/>
      <c r="H2474" s="227"/>
      <c r="I2474" s="227"/>
    </row>
    <row r="2475">
      <c r="B2475" s="389"/>
      <c r="C2475" s="227"/>
      <c r="D2475" s="227"/>
      <c r="E2475" s="227"/>
      <c r="F2475" s="227"/>
      <c r="G2475" s="227"/>
      <c r="H2475" s="227"/>
      <c r="I2475" s="227"/>
    </row>
    <row r="2476">
      <c r="B2476" s="389"/>
      <c r="C2476" s="227"/>
      <c r="D2476" s="227"/>
      <c r="E2476" s="227"/>
      <c r="F2476" s="227"/>
      <c r="G2476" s="227"/>
      <c r="H2476" s="227"/>
      <c r="I2476" s="227"/>
    </row>
    <row r="2477">
      <c r="B2477" s="389"/>
      <c r="C2477" s="227"/>
      <c r="D2477" s="227"/>
      <c r="E2477" s="227"/>
      <c r="F2477" s="227"/>
      <c r="G2477" s="227"/>
      <c r="H2477" s="227"/>
      <c r="I2477" s="227"/>
    </row>
    <row r="2478">
      <c r="B2478" s="389"/>
      <c r="C2478" s="227"/>
      <c r="D2478" s="227"/>
      <c r="E2478" s="227"/>
      <c r="F2478" s="227"/>
      <c r="G2478" s="227"/>
      <c r="H2478" s="227"/>
      <c r="I2478" s="227"/>
    </row>
    <row r="2479">
      <c r="B2479" s="389"/>
      <c r="C2479" s="227"/>
      <c r="D2479" s="227"/>
      <c r="E2479" s="227"/>
      <c r="F2479" s="227"/>
      <c r="G2479" s="227"/>
      <c r="H2479" s="227"/>
      <c r="I2479" s="227"/>
    </row>
    <row r="2480">
      <c r="B2480" s="389"/>
      <c r="C2480" s="227"/>
      <c r="D2480" s="227"/>
      <c r="E2480" s="227"/>
      <c r="F2480" s="227"/>
      <c r="G2480" s="227"/>
      <c r="H2480" s="227"/>
      <c r="I2480" s="227"/>
    </row>
    <row r="2481">
      <c r="B2481" s="389"/>
      <c r="C2481" s="227"/>
      <c r="D2481" s="227"/>
      <c r="E2481" s="227"/>
      <c r="F2481" s="227"/>
      <c r="G2481" s="227"/>
      <c r="H2481" s="227"/>
      <c r="I2481" s="227"/>
    </row>
    <row r="2482">
      <c r="B2482" s="389"/>
      <c r="C2482" s="227"/>
      <c r="D2482" s="227"/>
      <c r="E2482" s="227"/>
      <c r="F2482" s="227"/>
      <c r="G2482" s="227"/>
      <c r="H2482" s="227"/>
      <c r="I2482" s="227"/>
    </row>
    <row r="2483">
      <c r="B2483" s="389"/>
      <c r="C2483" s="227"/>
      <c r="D2483" s="227"/>
      <c r="E2483" s="227"/>
      <c r="F2483" s="227"/>
      <c r="G2483" s="227"/>
      <c r="H2483" s="227"/>
      <c r="I2483" s="227"/>
    </row>
    <row r="2484">
      <c r="B2484" s="389"/>
      <c r="C2484" s="227"/>
      <c r="D2484" s="227"/>
      <c r="E2484" s="227"/>
      <c r="F2484" s="227"/>
      <c r="G2484" s="227"/>
      <c r="H2484" s="227"/>
      <c r="I2484" s="227"/>
    </row>
    <row r="2485">
      <c r="B2485" s="389"/>
      <c r="C2485" s="227"/>
      <c r="D2485" s="227"/>
      <c r="E2485" s="227"/>
      <c r="F2485" s="227"/>
      <c r="G2485" s="227"/>
      <c r="H2485" s="227"/>
      <c r="I2485" s="227"/>
    </row>
    <row r="2486">
      <c r="B2486" s="389"/>
      <c r="C2486" s="227"/>
      <c r="D2486" s="227"/>
      <c r="E2486" s="227"/>
      <c r="F2486" s="227"/>
      <c r="G2486" s="227"/>
      <c r="H2486" s="227"/>
      <c r="I2486" s="227"/>
    </row>
    <row r="2487">
      <c r="B2487" s="389"/>
      <c r="C2487" s="227"/>
      <c r="D2487" s="227"/>
      <c r="E2487" s="227"/>
      <c r="F2487" s="227"/>
      <c r="G2487" s="227"/>
      <c r="H2487" s="227"/>
      <c r="I2487" s="227"/>
    </row>
    <row r="2488">
      <c r="B2488" s="389"/>
      <c r="C2488" s="227"/>
      <c r="D2488" s="227"/>
      <c r="E2488" s="227"/>
      <c r="F2488" s="227"/>
      <c r="G2488" s="227"/>
      <c r="H2488" s="227"/>
      <c r="I2488" s="227"/>
    </row>
    <row r="2489">
      <c r="B2489" s="389"/>
      <c r="C2489" s="227"/>
      <c r="D2489" s="227"/>
      <c r="E2489" s="227"/>
      <c r="F2489" s="227"/>
      <c r="G2489" s="227"/>
      <c r="H2489" s="227"/>
      <c r="I2489" s="227"/>
    </row>
    <row r="2490">
      <c r="B2490" s="389"/>
      <c r="C2490" s="227"/>
      <c r="D2490" s="227"/>
      <c r="E2490" s="227"/>
      <c r="F2490" s="227"/>
      <c r="G2490" s="227"/>
      <c r="H2490" s="227"/>
      <c r="I2490" s="227"/>
    </row>
    <row r="2491">
      <c r="B2491" s="389"/>
      <c r="C2491" s="227"/>
      <c r="D2491" s="227"/>
      <c r="E2491" s="227"/>
      <c r="F2491" s="227"/>
      <c r="G2491" s="227"/>
      <c r="H2491" s="227"/>
      <c r="I2491" s="227"/>
    </row>
    <row r="2492">
      <c r="B2492" s="389"/>
      <c r="C2492" s="227"/>
      <c r="D2492" s="227"/>
      <c r="E2492" s="227"/>
      <c r="F2492" s="227"/>
      <c r="G2492" s="227"/>
      <c r="H2492" s="227"/>
      <c r="I2492" s="227"/>
    </row>
    <row r="2493">
      <c r="B2493" s="389"/>
      <c r="C2493" s="227"/>
      <c r="D2493" s="227"/>
      <c r="E2493" s="227"/>
      <c r="F2493" s="227"/>
      <c r="G2493" s="227"/>
      <c r="H2493" s="227"/>
      <c r="I2493" s="227"/>
    </row>
    <row r="2494">
      <c r="B2494" s="389"/>
      <c r="C2494" s="227"/>
      <c r="D2494" s="227"/>
      <c r="E2494" s="227"/>
      <c r="F2494" s="227"/>
      <c r="G2494" s="227"/>
      <c r="H2494" s="227"/>
      <c r="I2494" s="227"/>
    </row>
    <row r="2495">
      <c r="B2495" s="389"/>
      <c r="C2495" s="227"/>
      <c r="D2495" s="227"/>
      <c r="E2495" s="227"/>
      <c r="F2495" s="227"/>
      <c r="G2495" s="227"/>
      <c r="H2495" s="227"/>
      <c r="I2495" s="227"/>
    </row>
    <row r="2496">
      <c r="B2496" s="389"/>
      <c r="C2496" s="227"/>
      <c r="D2496" s="227"/>
      <c r="E2496" s="227"/>
      <c r="F2496" s="227"/>
      <c r="G2496" s="227"/>
      <c r="H2496" s="227"/>
      <c r="I2496" s="227"/>
    </row>
    <row r="2497">
      <c r="B2497" s="389"/>
      <c r="C2497" s="227"/>
      <c r="D2497" s="227"/>
      <c r="E2497" s="227"/>
      <c r="F2497" s="227"/>
      <c r="G2497" s="227"/>
      <c r="H2497" s="227"/>
      <c r="I2497" s="227"/>
    </row>
    <row r="2498">
      <c r="B2498" s="389"/>
      <c r="C2498" s="227"/>
      <c r="D2498" s="227"/>
      <c r="E2498" s="227"/>
      <c r="F2498" s="227"/>
      <c r="G2498" s="227"/>
      <c r="H2498" s="227"/>
      <c r="I2498" s="227"/>
    </row>
    <row r="2499">
      <c r="B2499" s="389"/>
      <c r="C2499" s="227"/>
      <c r="D2499" s="227"/>
      <c r="E2499" s="227"/>
      <c r="F2499" s="227"/>
      <c r="G2499" s="227"/>
      <c r="H2499" s="227"/>
      <c r="I2499" s="227"/>
    </row>
    <row r="2500">
      <c r="B2500" s="389"/>
      <c r="C2500" s="227"/>
      <c r="D2500" s="227"/>
      <c r="E2500" s="227"/>
      <c r="F2500" s="227"/>
      <c r="G2500" s="227"/>
      <c r="H2500" s="227"/>
      <c r="I2500" s="227"/>
    </row>
    <row r="2501">
      <c r="B2501" s="389"/>
      <c r="C2501" s="227"/>
      <c r="D2501" s="227"/>
      <c r="E2501" s="227"/>
      <c r="F2501" s="227"/>
      <c r="G2501" s="227"/>
      <c r="H2501" s="227"/>
      <c r="I2501" s="227"/>
    </row>
    <row r="2502">
      <c r="B2502" s="389"/>
      <c r="C2502" s="227"/>
      <c r="D2502" s="227"/>
      <c r="E2502" s="227"/>
      <c r="F2502" s="227"/>
      <c r="G2502" s="227"/>
      <c r="H2502" s="227"/>
      <c r="I2502" s="227"/>
    </row>
    <row r="2503">
      <c r="B2503" s="389"/>
      <c r="C2503" s="227"/>
      <c r="D2503" s="227"/>
      <c r="E2503" s="227"/>
      <c r="F2503" s="227"/>
      <c r="G2503" s="227"/>
      <c r="H2503" s="227"/>
      <c r="I2503" s="227"/>
    </row>
    <row r="2504">
      <c r="B2504" s="389"/>
      <c r="C2504" s="227"/>
      <c r="D2504" s="227"/>
      <c r="E2504" s="227"/>
      <c r="F2504" s="227"/>
      <c r="G2504" s="227"/>
      <c r="H2504" s="227"/>
      <c r="I2504" s="227"/>
    </row>
    <row r="2505">
      <c r="B2505" s="389"/>
      <c r="C2505" s="227"/>
      <c r="D2505" s="227"/>
      <c r="E2505" s="227"/>
      <c r="F2505" s="227"/>
      <c r="G2505" s="227"/>
      <c r="H2505" s="227"/>
      <c r="I2505" s="227"/>
    </row>
    <row r="2506">
      <c r="B2506" s="389"/>
      <c r="C2506" s="227"/>
      <c r="D2506" s="227"/>
      <c r="E2506" s="227"/>
      <c r="F2506" s="227"/>
      <c r="G2506" s="227"/>
      <c r="H2506" s="227"/>
      <c r="I2506" s="227"/>
    </row>
    <row r="2507">
      <c r="B2507" s="389"/>
      <c r="C2507" s="227"/>
      <c r="D2507" s="227"/>
      <c r="E2507" s="227"/>
      <c r="F2507" s="227"/>
      <c r="G2507" s="227"/>
      <c r="H2507" s="227"/>
      <c r="I2507" s="227"/>
    </row>
    <row r="2508">
      <c r="B2508" s="389"/>
      <c r="C2508" s="227"/>
      <c r="D2508" s="227"/>
      <c r="E2508" s="227"/>
      <c r="F2508" s="227"/>
      <c r="G2508" s="227"/>
      <c r="H2508" s="227"/>
      <c r="I2508" s="227"/>
    </row>
    <row r="2509">
      <c r="B2509" s="389"/>
      <c r="C2509" s="227"/>
      <c r="D2509" s="227"/>
      <c r="E2509" s="227"/>
      <c r="F2509" s="227"/>
      <c r="G2509" s="227"/>
      <c r="H2509" s="227"/>
      <c r="I2509" s="227"/>
    </row>
    <row r="2510">
      <c r="B2510" s="389"/>
      <c r="C2510" s="227"/>
      <c r="D2510" s="227"/>
      <c r="E2510" s="227"/>
      <c r="F2510" s="227"/>
      <c r="G2510" s="227"/>
      <c r="H2510" s="227"/>
      <c r="I2510" s="227"/>
    </row>
    <row r="2511">
      <c r="B2511" s="389"/>
      <c r="C2511" s="227"/>
      <c r="D2511" s="227"/>
      <c r="E2511" s="227"/>
      <c r="F2511" s="227"/>
      <c r="G2511" s="227"/>
      <c r="H2511" s="227"/>
      <c r="I2511" s="227"/>
    </row>
    <row r="2512">
      <c r="B2512" s="389"/>
      <c r="C2512" s="227"/>
      <c r="D2512" s="227"/>
      <c r="E2512" s="227"/>
      <c r="F2512" s="227"/>
      <c r="G2512" s="227"/>
      <c r="H2512" s="227"/>
      <c r="I2512" s="227"/>
    </row>
    <row r="2513">
      <c r="B2513" s="389"/>
      <c r="C2513" s="227"/>
      <c r="D2513" s="227"/>
      <c r="E2513" s="227"/>
      <c r="F2513" s="227"/>
      <c r="G2513" s="227"/>
      <c r="H2513" s="227"/>
      <c r="I2513" s="227"/>
    </row>
    <row r="2514">
      <c r="B2514" s="389"/>
      <c r="C2514" s="227"/>
      <c r="D2514" s="227"/>
      <c r="E2514" s="227"/>
      <c r="F2514" s="227"/>
      <c r="G2514" s="227"/>
      <c r="H2514" s="227"/>
      <c r="I2514" s="227"/>
    </row>
    <row r="2515">
      <c r="B2515" s="389"/>
      <c r="C2515" s="227"/>
      <c r="D2515" s="227"/>
      <c r="E2515" s="227"/>
      <c r="F2515" s="227"/>
      <c r="G2515" s="227"/>
      <c r="H2515" s="227"/>
      <c r="I2515" s="227"/>
    </row>
    <row r="2516">
      <c r="B2516" s="389"/>
      <c r="C2516" s="227"/>
      <c r="D2516" s="227"/>
      <c r="E2516" s="227"/>
      <c r="F2516" s="227"/>
      <c r="G2516" s="227"/>
      <c r="H2516" s="227"/>
      <c r="I2516" s="227"/>
    </row>
    <row r="2517">
      <c r="B2517" s="389"/>
      <c r="C2517" s="227"/>
      <c r="D2517" s="227"/>
      <c r="E2517" s="227"/>
      <c r="F2517" s="227"/>
      <c r="G2517" s="227"/>
      <c r="H2517" s="227"/>
      <c r="I2517" s="227"/>
    </row>
    <row r="2518">
      <c r="B2518" s="389"/>
      <c r="C2518" s="227"/>
      <c r="D2518" s="227"/>
      <c r="E2518" s="227"/>
      <c r="F2518" s="227"/>
      <c r="G2518" s="227"/>
      <c r="H2518" s="227"/>
      <c r="I2518" s="227"/>
    </row>
    <row r="2519">
      <c r="B2519" s="389"/>
      <c r="C2519" s="227"/>
      <c r="D2519" s="227"/>
      <c r="E2519" s="227"/>
      <c r="F2519" s="227"/>
      <c r="G2519" s="227"/>
      <c r="H2519" s="227"/>
      <c r="I2519" s="227"/>
    </row>
    <row r="2520">
      <c r="B2520" s="389"/>
      <c r="C2520" s="227"/>
      <c r="D2520" s="227"/>
      <c r="E2520" s="227"/>
      <c r="F2520" s="227"/>
      <c r="G2520" s="227"/>
      <c r="H2520" s="227"/>
      <c r="I2520" s="227"/>
    </row>
    <row r="2521">
      <c r="B2521" s="389"/>
      <c r="C2521" s="227"/>
      <c r="D2521" s="227"/>
      <c r="E2521" s="227"/>
      <c r="F2521" s="227"/>
      <c r="G2521" s="227"/>
      <c r="H2521" s="227"/>
      <c r="I2521" s="227"/>
    </row>
    <row r="2522">
      <c r="B2522" s="389"/>
      <c r="C2522" s="227"/>
      <c r="D2522" s="227"/>
      <c r="E2522" s="227"/>
      <c r="F2522" s="227"/>
      <c r="G2522" s="227"/>
      <c r="H2522" s="227"/>
      <c r="I2522" s="227"/>
    </row>
    <row r="2523">
      <c r="B2523" s="389"/>
      <c r="C2523" s="227"/>
      <c r="D2523" s="227"/>
      <c r="E2523" s="227"/>
      <c r="F2523" s="227"/>
      <c r="G2523" s="227"/>
      <c r="H2523" s="227"/>
      <c r="I2523" s="227"/>
    </row>
    <row r="2524">
      <c r="B2524" s="389"/>
      <c r="C2524" s="227"/>
      <c r="D2524" s="227"/>
      <c r="E2524" s="227"/>
      <c r="F2524" s="227"/>
      <c r="G2524" s="227"/>
      <c r="H2524" s="227"/>
      <c r="I2524" s="227"/>
    </row>
    <row r="2525">
      <c r="B2525" s="389"/>
      <c r="C2525" s="227"/>
      <c r="D2525" s="227"/>
      <c r="E2525" s="227"/>
      <c r="F2525" s="227"/>
      <c r="G2525" s="227"/>
      <c r="H2525" s="227"/>
      <c r="I2525" s="227"/>
    </row>
    <row r="2526">
      <c r="B2526" s="389"/>
      <c r="C2526" s="227"/>
      <c r="D2526" s="227"/>
      <c r="E2526" s="227"/>
      <c r="F2526" s="227"/>
      <c r="G2526" s="227"/>
      <c r="H2526" s="227"/>
      <c r="I2526" s="227"/>
    </row>
    <row r="2527">
      <c r="B2527" s="389"/>
      <c r="C2527" s="227"/>
      <c r="D2527" s="227"/>
      <c r="E2527" s="227"/>
      <c r="F2527" s="227"/>
      <c r="G2527" s="227"/>
      <c r="H2527" s="227"/>
      <c r="I2527" s="227"/>
    </row>
    <row r="2528">
      <c r="B2528" s="389"/>
      <c r="C2528" s="227"/>
      <c r="D2528" s="227"/>
      <c r="E2528" s="227"/>
      <c r="F2528" s="227"/>
      <c r="G2528" s="227"/>
      <c r="H2528" s="227"/>
      <c r="I2528" s="227"/>
    </row>
    <row r="2529">
      <c r="B2529" s="389"/>
      <c r="C2529" s="227"/>
      <c r="D2529" s="227"/>
      <c r="E2529" s="227"/>
      <c r="F2529" s="227"/>
      <c r="G2529" s="227"/>
      <c r="H2529" s="227"/>
      <c r="I2529" s="227"/>
    </row>
    <row r="2530">
      <c r="B2530" s="389"/>
      <c r="C2530" s="227"/>
      <c r="D2530" s="227"/>
      <c r="E2530" s="227"/>
      <c r="F2530" s="227"/>
      <c r="G2530" s="227"/>
      <c r="H2530" s="227"/>
      <c r="I2530" s="227"/>
    </row>
    <row r="2531">
      <c r="B2531" s="389"/>
      <c r="C2531" s="227"/>
      <c r="D2531" s="227"/>
      <c r="E2531" s="227"/>
      <c r="F2531" s="227"/>
      <c r="G2531" s="227"/>
      <c r="H2531" s="227"/>
      <c r="I2531" s="227"/>
    </row>
    <row r="2532">
      <c r="B2532" s="389"/>
      <c r="C2532" s="227"/>
      <c r="D2532" s="227"/>
      <c r="E2532" s="227"/>
      <c r="F2532" s="227"/>
      <c r="G2532" s="227"/>
      <c r="H2532" s="227"/>
      <c r="I2532" s="227"/>
    </row>
    <row r="2533">
      <c r="B2533" s="389"/>
      <c r="C2533" s="227"/>
      <c r="D2533" s="227"/>
      <c r="E2533" s="227"/>
      <c r="F2533" s="227"/>
      <c r="G2533" s="227"/>
      <c r="H2533" s="227"/>
      <c r="I2533" s="227"/>
    </row>
    <row r="2534">
      <c r="B2534" s="389"/>
      <c r="C2534" s="227"/>
      <c r="D2534" s="227"/>
      <c r="E2534" s="227"/>
      <c r="F2534" s="227"/>
      <c r="G2534" s="227"/>
      <c r="H2534" s="227"/>
      <c r="I2534" s="227"/>
    </row>
    <row r="2535">
      <c r="B2535" s="389"/>
      <c r="C2535" s="227"/>
      <c r="D2535" s="227"/>
      <c r="E2535" s="227"/>
      <c r="F2535" s="227"/>
      <c r="G2535" s="227"/>
      <c r="H2535" s="227"/>
      <c r="I2535" s="227"/>
    </row>
    <row r="2536">
      <c r="B2536" s="389"/>
      <c r="C2536" s="227"/>
      <c r="D2536" s="227"/>
      <c r="E2536" s="227"/>
      <c r="F2536" s="227"/>
      <c r="G2536" s="227"/>
      <c r="H2536" s="227"/>
      <c r="I2536" s="227"/>
    </row>
    <row r="2537">
      <c r="B2537" s="389"/>
      <c r="C2537" s="227"/>
      <c r="D2537" s="227"/>
      <c r="E2537" s="227"/>
      <c r="F2537" s="227"/>
      <c r="G2537" s="227"/>
      <c r="H2537" s="227"/>
      <c r="I2537" s="227"/>
    </row>
    <row r="2538">
      <c r="B2538" s="389"/>
      <c r="C2538" s="227"/>
      <c r="D2538" s="227"/>
      <c r="E2538" s="227"/>
      <c r="F2538" s="227"/>
      <c r="G2538" s="227"/>
      <c r="H2538" s="227"/>
      <c r="I2538" s="227"/>
    </row>
    <row r="2539">
      <c r="B2539" s="389"/>
      <c r="C2539" s="227"/>
      <c r="D2539" s="227"/>
      <c r="E2539" s="227"/>
      <c r="F2539" s="227"/>
      <c r="G2539" s="227"/>
      <c r="H2539" s="227"/>
      <c r="I2539" s="227"/>
    </row>
    <row r="2540">
      <c r="B2540" s="389"/>
      <c r="C2540" s="227"/>
      <c r="D2540" s="227"/>
      <c r="E2540" s="227"/>
      <c r="F2540" s="227"/>
      <c r="G2540" s="227"/>
      <c r="H2540" s="227"/>
      <c r="I2540" s="227"/>
    </row>
    <row r="2541">
      <c r="B2541" s="389"/>
      <c r="C2541" s="227"/>
      <c r="D2541" s="227"/>
      <c r="E2541" s="227"/>
      <c r="F2541" s="227"/>
      <c r="G2541" s="227"/>
      <c r="H2541" s="227"/>
      <c r="I2541" s="227"/>
    </row>
    <row r="2542">
      <c r="B2542" s="389"/>
      <c r="C2542" s="227"/>
      <c r="D2542" s="227"/>
      <c r="E2542" s="227"/>
      <c r="F2542" s="227"/>
      <c r="G2542" s="227"/>
      <c r="H2542" s="227"/>
      <c r="I2542" s="227"/>
    </row>
    <row r="2543">
      <c r="B2543" s="389"/>
      <c r="C2543" s="227"/>
      <c r="D2543" s="227"/>
      <c r="E2543" s="227"/>
      <c r="F2543" s="227"/>
      <c r="G2543" s="227"/>
      <c r="H2543" s="227"/>
      <c r="I2543" s="227"/>
    </row>
    <row r="2544">
      <c r="B2544" s="389"/>
      <c r="C2544" s="227"/>
      <c r="D2544" s="227"/>
      <c r="E2544" s="227"/>
      <c r="F2544" s="227"/>
      <c r="G2544" s="227"/>
      <c r="H2544" s="227"/>
      <c r="I2544" s="227"/>
    </row>
    <row r="2545">
      <c r="B2545" s="389"/>
      <c r="C2545" s="227"/>
      <c r="D2545" s="227"/>
      <c r="E2545" s="227"/>
      <c r="F2545" s="227"/>
      <c r="G2545" s="227"/>
      <c r="H2545" s="227"/>
      <c r="I2545" s="227"/>
    </row>
    <row r="2546">
      <c r="B2546" s="389"/>
      <c r="C2546" s="227"/>
      <c r="D2546" s="227"/>
      <c r="E2546" s="227"/>
      <c r="F2546" s="227"/>
      <c r="G2546" s="227"/>
      <c r="H2546" s="227"/>
      <c r="I2546" s="227"/>
    </row>
    <row r="2547">
      <c r="B2547" s="389"/>
      <c r="C2547" s="227"/>
      <c r="D2547" s="227"/>
      <c r="E2547" s="227"/>
      <c r="F2547" s="227"/>
      <c r="G2547" s="227"/>
      <c r="H2547" s="227"/>
      <c r="I2547" s="227"/>
    </row>
    <row r="2548">
      <c r="B2548" s="389"/>
      <c r="C2548" s="227"/>
      <c r="D2548" s="227"/>
      <c r="E2548" s="227"/>
      <c r="F2548" s="227"/>
      <c r="G2548" s="227"/>
      <c r="H2548" s="227"/>
      <c r="I2548" s="227"/>
    </row>
    <row r="2549">
      <c r="B2549" s="389"/>
      <c r="C2549" s="227"/>
      <c r="D2549" s="227"/>
      <c r="E2549" s="227"/>
      <c r="F2549" s="227"/>
      <c r="G2549" s="227"/>
      <c r="H2549" s="227"/>
      <c r="I2549" s="227"/>
    </row>
    <row r="2550">
      <c r="B2550" s="389"/>
      <c r="C2550" s="227"/>
      <c r="D2550" s="227"/>
      <c r="E2550" s="227"/>
      <c r="F2550" s="227"/>
      <c r="G2550" s="227"/>
      <c r="H2550" s="227"/>
      <c r="I2550" s="227"/>
    </row>
    <row r="2551">
      <c r="B2551" s="389"/>
      <c r="C2551" s="227"/>
      <c r="D2551" s="227"/>
      <c r="E2551" s="227"/>
      <c r="F2551" s="227"/>
      <c r="G2551" s="227"/>
      <c r="H2551" s="227"/>
      <c r="I2551" s="227"/>
    </row>
    <row r="2552">
      <c r="B2552" s="389"/>
      <c r="C2552" s="227"/>
      <c r="D2552" s="227"/>
      <c r="E2552" s="227"/>
      <c r="F2552" s="227"/>
      <c r="G2552" s="227"/>
      <c r="H2552" s="227"/>
      <c r="I2552" s="227"/>
    </row>
    <row r="2553">
      <c r="B2553" s="389"/>
      <c r="C2553" s="227"/>
      <c r="D2553" s="227"/>
      <c r="E2553" s="227"/>
      <c r="F2553" s="227"/>
      <c r="G2553" s="227"/>
      <c r="H2553" s="227"/>
      <c r="I2553" s="227"/>
    </row>
    <row r="2554">
      <c r="B2554" s="389"/>
      <c r="C2554" s="227"/>
      <c r="D2554" s="227"/>
      <c r="E2554" s="227"/>
      <c r="F2554" s="227"/>
      <c r="G2554" s="227"/>
      <c r="H2554" s="227"/>
      <c r="I2554" s="227"/>
    </row>
    <row r="2555">
      <c r="B2555" s="389"/>
      <c r="C2555" s="227"/>
      <c r="D2555" s="227"/>
      <c r="E2555" s="227"/>
      <c r="F2555" s="227"/>
      <c r="G2555" s="227"/>
      <c r="H2555" s="227"/>
      <c r="I2555" s="227"/>
    </row>
    <row r="2556">
      <c r="B2556" s="389"/>
      <c r="C2556" s="227"/>
      <c r="D2556" s="227"/>
      <c r="E2556" s="227"/>
      <c r="F2556" s="227"/>
      <c r="G2556" s="227"/>
      <c r="H2556" s="227"/>
      <c r="I2556" s="227"/>
    </row>
    <row r="2557">
      <c r="B2557" s="389"/>
      <c r="C2557" s="227"/>
      <c r="D2557" s="227"/>
      <c r="E2557" s="227"/>
      <c r="F2557" s="227"/>
      <c r="G2557" s="227"/>
      <c r="H2557" s="227"/>
      <c r="I2557" s="227"/>
    </row>
    <row r="2558">
      <c r="B2558" s="389"/>
      <c r="C2558" s="227"/>
      <c r="D2558" s="227"/>
      <c r="E2558" s="227"/>
      <c r="F2558" s="227"/>
      <c r="G2558" s="227"/>
      <c r="H2558" s="227"/>
      <c r="I2558" s="227"/>
    </row>
    <row r="2559">
      <c r="B2559" s="389"/>
      <c r="C2559" s="227"/>
      <c r="D2559" s="227"/>
      <c r="E2559" s="227"/>
      <c r="F2559" s="227"/>
      <c r="G2559" s="227"/>
      <c r="H2559" s="227"/>
      <c r="I2559" s="227"/>
    </row>
    <row r="2560">
      <c r="B2560" s="389"/>
      <c r="C2560" s="227"/>
      <c r="D2560" s="227"/>
      <c r="E2560" s="227"/>
      <c r="F2560" s="227"/>
      <c r="G2560" s="227"/>
      <c r="H2560" s="227"/>
      <c r="I2560" s="227"/>
    </row>
    <row r="2561">
      <c r="B2561" s="389"/>
      <c r="C2561" s="227"/>
      <c r="D2561" s="227"/>
      <c r="E2561" s="227"/>
      <c r="F2561" s="227"/>
      <c r="G2561" s="227"/>
      <c r="H2561" s="227"/>
      <c r="I2561" s="227"/>
    </row>
    <row r="2562">
      <c r="B2562" s="389"/>
      <c r="C2562" s="227"/>
      <c r="D2562" s="227"/>
      <c r="E2562" s="227"/>
      <c r="F2562" s="227"/>
      <c r="G2562" s="227"/>
      <c r="H2562" s="227"/>
      <c r="I2562" s="227"/>
    </row>
    <row r="2563">
      <c r="B2563" s="389"/>
      <c r="C2563" s="227"/>
      <c r="D2563" s="227"/>
      <c r="E2563" s="227"/>
      <c r="F2563" s="227"/>
      <c r="G2563" s="227"/>
      <c r="H2563" s="227"/>
      <c r="I2563" s="227"/>
    </row>
    <row r="2564">
      <c r="B2564" s="389"/>
      <c r="C2564" s="227"/>
      <c r="D2564" s="227"/>
      <c r="E2564" s="227"/>
      <c r="F2564" s="227"/>
      <c r="G2564" s="227"/>
      <c r="H2564" s="227"/>
      <c r="I2564" s="227"/>
    </row>
    <row r="2565">
      <c r="B2565" s="389"/>
      <c r="C2565" s="227"/>
      <c r="D2565" s="227"/>
      <c r="E2565" s="227"/>
      <c r="F2565" s="227"/>
      <c r="G2565" s="227"/>
      <c r="H2565" s="227"/>
      <c r="I2565" s="227"/>
    </row>
    <row r="2566">
      <c r="B2566" s="389"/>
      <c r="C2566" s="227"/>
      <c r="D2566" s="227"/>
      <c r="E2566" s="227"/>
      <c r="F2566" s="227"/>
      <c r="G2566" s="227"/>
      <c r="H2566" s="227"/>
      <c r="I2566" s="227"/>
    </row>
    <row r="2567">
      <c r="B2567" s="389"/>
      <c r="C2567" s="227"/>
      <c r="D2567" s="227"/>
      <c r="E2567" s="227"/>
      <c r="F2567" s="227"/>
      <c r="G2567" s="227"/>
      <c r="H2567" s="227"/>
      <c r="I2567" s="227"/>
    </row>
    <row r="2568">
      <c r="B2568" s="389"/>
      <c r="C2568" s="227"/>
      <c r="D2568" s="227"/>
      <c r="E2568" s="227"/>
      <c r="F2568" s="227"/>
      <c r="G2568" s="227"/>
      <c r="H2568" s="227"/>
      <c r="I2568" s="227"/>
    </row>
    <row r="2569">
      <c r="B2569" s="389"/>
      <c r="C2569" s="227"/>
      <c r="D2569" s="227"/>
      <c r="E2569" s="227"/>
      <c r="F2569" s="227"/>
      <c r="G2569" s="227"/>
      <c r="H2569" s="227"/>
      <c r="I2569" s="227"/>
    </row>
    <row r="2570">
      <c r="B2570" s="389"/>
      <c r="C2570" s="227"/>
      <c r="D2570" s="227"/>
      <c r="E2570" s="227"/>
      <c r="F2570" s="227"/>
      <c r="G2570" s="227"/>
      <c r="H2570" s="227"/>
      <c r="I2570" s="227"/>
    </row>
    <row r="2571">
      <c r="B2571" s="389"/>
      <c r="C2571" s="227"/>
      <c r="D2571" s="227"/>
      <c r="E2571" s="227"/>
      <c r="F2571" s="227"/>
      <c r="G2571" s="227"/>
      <c r="H2571" s="227"/>
      <c r="I2571" s="227"/>
    </row>
    <row r="2572">
      <c r="B2572" s="389"/>
      <c r="C2572" s="227"/>
      <c r="D2572" s="227"/>
      <c r="E2572" s="227"/>
      <c r="F2572" s="227"/>
      <c r="G2572" s="227"/>
      <c r="H2572" s="227"/>
      <c r="I2572" s="227"/>
    </row>
    <row r="2573">
      <c r="B2573" s="389"/>
      <c r="C2573" s="227"/>
      <c r="D2573" s="227"/>
      <c r="E2573" s="227"/>
      <c r="F2573" s="227"/>
      <c r="G2573" s="227"/>
      <c r="H2573" s="227"/>
      <c r="I2573" s="227"/>
    </row>
    <row r="2574">
      <c r="B2574" s="389"/>
      <c r="C2574" s="227"/>
      <c r="D2574" s="227"/>
      <c r="E2574" s="227"/>
      <c r="F2574" s="227"/>
      <c r="G2574" s="227"/>
      <c r="H2574" s="227"/>
      <c r="I2574" s="227"/>
    </row>
    <row r="2575">
      <c r="B2575" s="389"/>
      <c r="C2575" s="227"/>
      <c r="D2575" s="227"/>
      <c r="E2575" s="227"/>
      <c r="F2575" s="227"/>
      <c r="G2575" s="227"/>
      <c r="H2575" s="227"/>
      <c r="I2575" s="227"/>
    </row>
    <row r="2576">
      <c r="B2576" s="389"/>
      <c r="C2576" s="227"/>
      <c r="D2576" s="227"/>
      <c r="E2576" s="227"/>
      <c r="F2576" s="227"/>
      <c r="G2576" s="227"/>
      <c r="H2576" s="227"/>
      <c r="I2576" s="227"/>
    </row>
    <row r="2577">
      <c r="B2577" s="389"/>
      <c r="C2577" s="227"/>
      <c r="D2577" s="227"/>
      <c r="E2577" s="227"/>
      <c r="F2577" s="227"/>
      <c r="G2577" s="227"/>
      <c r="H2577" s="227"/>
      <c r="I2577" s="227"/>
    </row>
    <row r="2578">
      <c r="B2578" s="389"/>
      <c r="C2578" s="227"/>
      <c r="D2578" s="227"/>
      <c r="E2578" s="227"/>
      <c r="F2578" s="227"/>
      <c r="G2578" s="227"/>
      <c r="H2578" s="227"/>
      <c r="I2578" s="227"/>
    </row>
    <row r="2579">
      <c r="B2579" s="389"/>
      <c r="C2579" s="227"/>
      <c r="D2579" s="227"/>
      <c r="E2579" s="227"/>
      <c r="F2579" s="227"/>
      <c r="G2579" s="227"/>
      <c r="H2579" s="227"/>
      <c r="I2579" s="227"/>
    </row>
    <row r="2580">
      <c r="B2580" s="389"/>
      <c r="C2580" s="227"/>
      <c r="D2580" s="227"/>
      <c r="E2580" s="227"/>
      <c r="F2580" s="227"/>
      <c r="G2580" s="227"/>
      <c r="H2580" s="227"/>
      <c r="I2580" s="227"/>
    </row>
    <row r="2581">
      <c r="B2581" s="389"/>
      <c r="C2581" s="227"/>
      <c r="D2581" s="227"/>
      <c r="E2581" s="227"/>
      <c r="F2581" s="227"/>
      <c r="G2581" s="227"/>
      <c r="H2581" s="227"/>
      <c r="I2581" s="227"/>
    </row>
    <row r="2582">
      <c r="B2582" s="389"/>
      <c r="C2582" s="227"/>
      <c r="D2582" s="227"/>
      <c r="E2582" s="227"/>
      <c r="F2582" s="227"/>
      <c r="G2582" s="227"/>
      <c r="H2582" s="227"/>
      <c r="I2582" s="227"/>
    </row>
    <row r="2583">
      <c r="B2583" s="389"/>
      <c r="C2583" s="227"/>
      <c r="D2583" s="227"/>
      <c r="E2583" s="227"/>
      <c r="F2583" s="227"/>
      <c r="G2583" s="227"/>
      <c r="H2583" s="227"/>
      <c r="I2583" s="227"/>
    </row>
    <row r="2584">
      <c r="B2584" s="389"/>
      <c r="C2584" s="227"/>
      <c r="D2584" s="227"/>
      <c r="E2584" s="227"/>
      <c r="F2584" s="227"/>
      <c r="G2584" s="227"/>
      <c r="H2584" s="227"/>
      <c r="I2584" s="227"/>
    </row>
    <row r="2585">
      <c r="B2585" s="389"/>
      <c r="C2585" s="227"/>
      <c r="D2585" s="227"/>
      <c r="E2585" s="227"/>
      <c r="F2585" s="227"/>
      <c r="G2585" s="227"/>
      <c r="H2585" s="227"/>
      <c r="I2585" s="227"/>
    </row>
    <row r="2586">
      <c r="B2586" s="389"/>
      <c r="C2586" s="227"/>
      <c r="D2586" s="227"/>
      <c r="E2586" s="227"/>
      <c r="F2586" s="227"/>
      <c r="G2586" s="227"/>
      <c r="H2586" s="227"/>
      <c r="I2586" s="227"/>
    </row>
    <row r="2587">
      <c r="B2587" s="389"/>
      <c r="C2587" s="227"/>
      <c r="D2587" s="227"/>
      <c r="E2587" s="227"/>
      <c r="F2587" s="227"/>
      <c r="G2587" s="227"/>
      <c r="H2587" s="227"/>
      <c r="I2587" s="227"/>
    </row>
    <row r="2588">
      <c r="B2588" s="389"/>
      <c r="C2588" s="227"/>
      <c r="D2588" s="227"/>
      <c r="E2588" s="227"/>
      <c r="F2588" s="227"/>
      <c r="G2588" s="227"/>
      <c r="H2588" s="227"/>
      <c r="I2588" s="227"/>
    </row>
    <row r="2589">
      <c r="B2589" s="389"/>
      <c r="C2589" s="227"/>
      <c r="D2589" s="227"/>
      <c r="E2589" s="227"/>
      <c r="F2589" s="227"/>
      <c r="G2589" s="227"/>
      <c r="H2589" s="227"/>
      <c r="I2589" s="227"/>
    </row>
    <row r="2590">
      <c r="B2590" s="389"/>
      <c r="C2590" s="227"/>
      <c r="D2590" s="227"/>
      <c r="E2590" s="227"/>
      <c r="F2590" s="227"/>
      <c r="G2590" s="227"/>
      <c r="H2590" s="227"/>
      <c r="I2590" s="227"/>
    </row>
    <row r="2591">
      <c r="B2591" s="389"/>
      <c r="C2591" s="227"/>
      <c r="D2591" s="227"/>
      <c r="E2591" s="227"/>
      <c r="F2591" s="227"/>
      <c r="G2591" s="227"/>
      <c r="H2591" s="227"/>
      <c r="I2591" s="227"/>
    </row>
    <row r="2592">
      <c r="B2592" s="389"/>
      <c r="C2592" s="227"/>
      <c r="D2592" s="227"/>
      <c r="E2592" s="227"/>
      <c r="F2592" s="227"/>
      <c r="G2592" s="227"/>
      <c r="H2592" s="227"/>
      <c r="I2592" s="227"/>
    </row>
    <row r="2593">
      <c r="B2593" s="389"/>
      <c r="C2593" s="227"/>
      <c r="D2593" s="227"/>
      <c r="E2593" s="227"/>
      <c r="F2593" s="227"/>
      <c r="G2593" s="227"/>
      <c r="H2593" s="227"/>
      <c r="I2593" s="227"/>
    </row>
    <row r="2594">
      <c r="B2594" s="389"/>
      <c r="C2594" s="227"/>
      <c r="D2594" s="227"/>
      <c r="E2594" s="227"/>
      <c r="F2594" s="227"/>
      <c r="G2594" s="227"/>
      <c r="H2594" s="227"/>
      <c r="I2594" s="227"/>
    </row>
    <row r="2595">
      <c r="B2595" s="389"/>
      <c r="C2595" s="227"/>
      <c r="D2595" s="227"/>
      <c r="E2595" s="227"/>
      <c r="F2595" s="227"/>
      <c r="G2595" s="227"/>
      <c r="H2595" s="227"/>
      <c r="I2595" s="227"/>
    </row>
    <row r="2596">
      <c r="B2596" s="389"/>
      <c r="C2596" s="227"/>
      <c r="D2596" s="227"/>
      <c r="E2596" s="227"/>
      <c r="F2596" s="227"/>
      <c r="G2596" s="227"/>
      <c r="H2596" s="227"/>
      <c r="I2596" s="227"/>
    </row>
    <row r="2597">
      <c r="B2597" s="389"/>
      <c r="C2597" s="227"/>
      <c r="D2597" s="227"/>
      <c r="E2597" s="227"/>
      <c r="F2597" s="227"/>
      <c r="G2597" s="227"/>
      <c r="H2597" s="227"/>
      <c r="I2597" s="227"/>
    </row>
    <row r="2598">
      <c r="B2598" s="389"/>
      <c r="C2598" s="227"/>
      <c r="D2598" s="227"/>
      <c r="E2598" s="227"/>
      <c r="F2598" s="227"/>
      <c r="G2598" s="227"/>
      <c r="H2598" s="227"/>
      <c r="I2598" s="227"/>
    </row>
    <row r="2599">
      <c r="B2599" s="389"/>
      <c r="C2599" s="227"/>
      <c r="D2599" s="227"/>
      <c r="E2599" s="227"/>
      <c r="F2599" s="227"/>
      <c r="G2599" s="227"/>
      <c r="H2599" s="227"/>
      <c r="I2599" s="227"/>
    </row>
    <row r="2600">
      <c r="B2600" s="389"/>
      <c r="C2600" s="227"/>
      <c r="D2600" s="227"/>
      <c r="E2600" s="227"/>
      <c r="F2600" s="227"/>
      <c r="G2600" s="227"/>
      <c r="H2600" s="227"/>
      <c r="I2600" s="227"/>
    </row>
    <row r="2601">
      <c r="B2601" s="389"/>
      <c r="C2601" s="227"/>
      <c r="D2601" s="227"/>
      <c r="E2601" s="227"/>
      <c r="F2601" s="227"/>
      <c r="G2601" s="227"/>
      <c r="H2601" s="227"/>
      <c r="I2601" s="227"/>
    </row>
    <row r="2602">
      <c r="B2602" s="389"/>
      <c r="C2602" s="227"/>
      <c r="D2602" s="227"/>
      <c r="E2602" s="227"/>
      <c r="F2602" s="227"/>
      <c r="G2602" s="227"/>
      <c r="H2602" s="227"/>
      <c r="I2602" s="227"/>
    </row>
    <row r="2603">
      <c r="B2603" s="389"/>
      <c r="C2603" s="227"/>
      <c r="D2603" s="227"/>
      <c r="E2603" s="227"/>
      <c r="F2603" s="227"/>
      <c r="G2603" s="227"/>
      <c r="H2603" s="227"/>
      <c r="I2603" s="227"/>
    </row>
    <row r="2604">
      <c r="B2604" s="389"/>
      <c r="C2604" s="227"/>
      <c r="D2604" s="227"/>
      <c r="E2604" s="227"/>
      <c r="F2604" s="227"/>
      <c r="G2604" s="227"/>
      <c r="H2604" s="227"/>
      <c r="I2604" s="227"/>
    </row>
    <row r="2605">
      <c r="B2605" s="389"/>
      <c r="C2605" s="227"/>
      <c r="D2605" s="227"/>
      <c r="E2605" s="227"/>
      <c r="F2605" s="227"/>
      <c r="G2605" s="227"/>
      <c r="H2605" s="227"/>
      <c r="I2605" s="227"/>
    </row>
    <row r="2606">
      <c r="B2606" s="389"/>
      <c r="C2606" s="227"/>
      <c r="D2606" s="227"/>
      <c r="E2606" s="227"/>
      <c r="F2606" s="227"/>
      <c r="G2606" s="227"/>
      <c r="H2606" s="227"/>
      <c r="I2606" s="227"/>
    </row>
    <row r="2607">
      <c r="B2607" s="389"/>
      <c r="C2607" s="227"/>
      <c r="D2607" s="227"/>
      <c r="E2607" s="227"/>
      <c r="F2607" s="227"/>
      <c r="G2607" s="227"/>
      <c r="H2607" s="227"/>
      <c r="I2607" s="227"/>
    </row>
    <row r="2608">
      <c r="B2608" s="389"/>
      <c r="C2608" s="227"/>
      <c r="D2608" s="227"/>
      <c r="E2608" s="227"/>
      <c r="F2608" s="227"/>
      <c r="G2608" s="227"/>
      <c r="H2608" s="227"/>
      <c r="I2608" s="227"/>
    </row>
    <row r="2609">
      <c r="B2609" s="389"/>
      <c r="C2609" s="227"/>
      <c r="D2609" s="227"/>
      <c r="E2609" s="227"/>
      <c r="F2609" s="227"/>
      <c r="G2609" s="227"/>
      <c r="H2609" s="227"/>
      <c r="I2609" s="227"/>
    </row>
    <row r="2610">
      <c r="B2610" s="389"/>
      <c r="C2610" s="227"/>
      <c r="D2610" s="227"/>
      <c r="E2610" s="227"/>
      <c r="F2610" s="227"/>
      <c r="G2610" s="227"/>
      <c r="H2610" s="227"/>
      <c r="I2610" s="227"/>
    </row>
    <row r="2611">
      <c r="B2611" s="389"/>
      <c r="C2611" s="227"/>
      <c r="D2611" s="227"/>
      <c r="E2611" s="227"/>
      <c r="F2611" s="227"/>
      <c r="G2611" s="227"/>
      <c r="H2611" s="227"/>
      <c r="I2611" s="227"/>
    </row>
    <row r="2612">
      <c r="B2612" s="389"/>
      <c r="C2612" s="227"/>
      <c r="D2612" s="227"/>
      <c r="E2612" s="227"/>
      <c r="F2612" s="227"/>
      <c r="G2612" s="227"/>
      <c r="H2612" s="227"/>
      <c r="I2612" s="227"/>
    </row>
    <row r="2613">
      <c r="B2613" s="389"/>
      <c r="C2613" s="227"/>
      <c r="D2613" s="227"/>
      <c r="E2613" s="227"/>
      <c r="F2613" s="227"/>
      <c r="G2613" s="227"/>
      <c r="H2613" s="227"/>
      <c r="I2613" s="227"/>
    </row>
    <row r="2614">
      <c r="B2614" s="389"/>
      <c r="C2614" s="227"/>
      <c r="D2614" s="227"/>
      <c r="E2614" s="227"/>
      <c r="F2614" s="227"/>
      <c r="G2614" s="227"/>
      <c r="H2614" s="227"/>
      <c r="I2614" s="227"/>
    </row>
    <row r="2615">
      <c r="B2615" s="389"/>
      <c r="C2615" s="227"/>
      <c r="D2615" s="227"/>
      <c r="E2615" s="227"/>
      <c r="F2615" s="227"/>
      <c r="G2615" s="227"/>
      <c r="H2615" s="227"/>
      <c r="I2615" s="227"/>
    </row>
    <row r="2616">
      <c r="B2616" s="389"/>
      <c r="C2616" s="227"/>
      <c r="D2616" s="227"/>
      <c r="E2616" s="227"/>
      <c r="F2616" s="227"/>
      <c r="G2616" s="227"/>
      <c r="H2616" s="227"/>
      <c r="I2616" s="227"/>
    </row>
    <row r="2617">
      <c r="B2617" s="389"/>
      <c r="C2617" s="227"/>
      <c r="D2617" s="227"/>
      <c r="E2617" s="227"/>
      <c r="F2617" s="227"/>
      <c r="G2617" s="227"/>
      <c r="H2617" s="227"/>
      <c r="I2617" s="227"/>
    </row>
    <row r="2618">
      <c r="B2618" s="389"/>
      <c r="C2618" s="227"/>
      <c r="D2618" s="227"/>
      <c r="E2618" s="227"/>
      <c r="F2618" s="227"/>
      <c r="G2618" s="227"/>
      <c r="H2618" s="227"/>
      <c r="I2618" s="227"/>
    </row>
    <row r="2619">
      <c r="B2619" s="389"/>
      <c r="C2619" s="227"/>
      <c r="D2619" s="227"/>
      <c r="E2619" s="227"/>
      <c r="F2619" s="227"/>
      <c r="G2619" s="227"/>
      <c r="H2619" s="227"/>
      <c r="I2619" s="227"/>
    </row>
    <row r="2620">
      <c r="B2620" s="389"/>
      <c r="C2620" s="227"/>
      <c r="D2620" s="227"/>
      <c r="E2620" s="227"/>
      <c r="F2620" s="227"/>
      <c r="G2620" s="227"/>
      <c r="H2620" s="227"/>
      <c r="I2620" s="227"/>
    </row>
    <row r="2621">
      <c r="B2621" s="389"/>
      <c r="C2621" s="227"/>
      <c r="D2621" s="227"/>
      <c r="E2621" s="227"/>
      <c r="F2621" s="227"/>
      <c r="G2621" s="227"/>
      <c r="H2621" s="227"/>
      <c r="I2621" s="227"/>
    </row>
    <row r="2622">
      <c r="B2622" s="389"/>
      <c r="C2622" s="227"/>
      <c r="D2622" s="227"/>
      <c r="E2622" s="227"/>
      <c r="F2622" s="227"/>
      <c r="G2622" s="227"/>
      <c r="H2622" s="227"/>
      <c r="I2622" s="227"/>
    </row>
    <row r="2623">
      <c r="B2623" s="389"/>
      <c r="C2623" s="227"/>
      <c r="D2623" s="227"/>
      <c r="E2623" s="227"/>
      <c r="F2623" s="227"/>
      <c r="G2623" s="227"/>
      <c r="H2623" s="227"/>
      <c r="I2623" s="227"/>
    </row>
    <row r="2624">
      <c r="B2624" s="389"/>
      <c r="C2624" s="227"/>
      <c r="D2624" s="227"/>
      <c r="E2624" s="227"/>
      <c r="F2624" s="227"/>
      <c r="G2624" s="227"/>
      <c r="H2624" s="227"/>
      <c r="I2624" s="227"/>
    </row>
    <row r="2625">
      <c r="B2625" s="389"/>
      <c r="C2625" s="227"/>
      <c r="D2625" s="227"/>
      <c r="E2625" s="227"/>
      <c r="F2625" s="227"/>
      <c r="G2625" s="227"/>
      <c r="H2625" s="227"/>
      <c r="I2625" s="227"/>
    </row>
    <row r="2626">
      <c r="B2626" s="389"/>
      <c r="C2626" s="227"/>
      <c r="D2626" s="227"/>
      <c r="E2626" s="227"/>
      <c r="F2626" s="227"/>
      <c r="G2626" s="227"/>
      <c r="H2626" s="227"/>
      <c r="I2626" s="227"/>
    </row>
    <row r="2627">
      <c r="B2627" s="389"/>
      <c r="C2627" s="227"/>
      <c r="D2627" s="227"/>
      <c r="E2627" s="227"/>
      <c r="F2627" s="227"/>
      <c r="G2627" s="227"/>
      <c r="H2627" s="227"/>
      <c r="I2627" s="227"/>
    </row>
    <row r="2628">
      <c r="B2628" s="389"/>
      <c r="C2628" s="227"/>
      <c r="D2628" s="227"/>
      <c r="E2628" s="227"/>
      <c r="F2628" s="227"/>
      <c r="G2628" s="227"/>
      <c r="H2628" s="227"/>
      <c r="I2628" s="227"/>
    </row>
    <row r="2629">
      <c r="B2629" s="389"/>
      <c r="C2629" s="227"/>
      <c r="D2629" s="227"/>
      <c r="E2629" s="227"/>
      <c r="F2629" s="227"/>
      <c r="G2629" s="227"/>
      <c r="H2629" s="227"/>
      <c r="I2629" s="227"/>
    </row>
    <row r="2630">
      <c r="B2630" s="389"/>
      <c r="C2630" s="227"/>
      <c r="D2630" s="227"/>
      <c r="E2630" s="227"/>
      <c r="F2630" s="227"/>
      <c r="G2630" s="227"/>
      <c r="H2630" s="227"/>
      <c r="I2630" s="227"/>
    </row>
    <row r="2631">
      <c r="B2631" s="389"/>
      <c r="C2631" s="227"/>
      <c r="D2631" s="227"/>
      <c r="E2631" s="227"/>
      <c r="F2631" s="227"/>
      <c r="G2631" s="227"/>
      <c r="H2631" s="227"/>
      <c r="I2631" s="227"/>
    </row>
    <row r="2632">
      <c r="B2632" s="389"/>
      <c r="C2632" s="227"/>
      <c r="D2632" s="227"/>
      <c r="E2632" s="227"/>
      <c r="F2632" s="227"/>
      <c r="G2632" s="227"/>
      <c r="H2632" s="227"/>
      <c r="I2632" s="227"/>
    </row>
    <row r="2633">
      <c r="B2633" s="389"/>
      <c r="C2633" s="227"/>
      <c r="D2633" s="227"/>
      <c r="E2633" s="227"/>
      <c r="F2633" s="227"/>
      <c r="G2633" s="227"/>
      <c r="H2633" s="227"/>
      <c r="I2633" s="227"/>
    </row>
    <row r="2634">
      <c r="B2634" s="389"/>
      <c r="C2634" s="227"/>
      <c r="D2634" s="227"/>
      <c r="E2634" s="227"/>
      <c r="F2634" s="227"/>
      <c r="G2634" s="227"/>
      <c r="H2634" s="227"/>
      <c r="I2634" s="227"/>
    </row>
    <row r="2635">
      <c r="B2635" s="389"/>
      <c r="C2635" s="227"/>
      <c r="D2635" s="227"/>
      <c r="E2635" s="227"/>
      <c r="F2635" s="227"/>
      <c r="G2635" s="227"/>
      <c r="H2635" s="227"/>
      <c r="I2635" s="227"/>
    </row>
    <row r="2636">
      <c r="B2636" s="389"/>
      <c r="C2636" s="227"/>
      <c r="D2636" s="227"/>
      <c r="E2636" s="227"/>
      <c r="F2636" s="227"/>
      <c r="G2636" s="227"/>
      <c r="H2636" s="227"/>
      <c r="I2636" s="227"/>
    </row>
    <row r="2637">
      <c r="B2637" s="389"/>
      <c r="C2637" s="227"/>
      <c r="D2637" s="227"/>
      <c r="E2637" s="227"/>
      <c r="F2637" s="227"/>
      <c r="G2637" s="227"/>
      <c r="H2637" s="227"/>
      <c r="I2637" s="227"/>
    </row>
    <row r="2638">
      <c r="B2638" s="389"/>
      <c r="C2638" s="227"/>
      <c r="D2638" s="227"/>
      <c r="E2638" s="227"/>
      <c r="F2638" s="227"/>
      <c r="G2638" s="227"/>
      <c r="H2638" s="227"/>
      <c r="I2638" s="227"/>
    </row>
    <row r="2639">
      <c r="B2639" s="389"/>
      <c r="C2639" s="227"/>
      <c r="D2639" s="227"/>
      <c r="E2639" s="227"/>
      <c r="F2639" s="227"/>
      <c r="G2639" s="227"/>
      <c r="H2639" s="227"/>
      <c r="I2639" s="227"/>
    </row>
    <row r="2640">
      <c r="B2640" s="389"/>
      <c r="C2640" s="227"/>
      <c r="D2640" s="227"/>
      <c r="E2640" s="227"/>
      <c r="F2640" s="227"/>
      <c r="G2640" s="227"/>
      <c r="H2640" s="227"/>
      <c r="I2640" s="227"/>
    </row>
    <row r="2641">
      <c r="B2641" s="389"/>
      <c r="C2641" s="227"/>
      <c r="D2641" s="227"/>
      <c r="E2641" s="227"/>
      <c r="F2641" s="227"/>
      <c r="G2641" s="227"/>
      <c r="H2641" s="227"/>
      <c r="I2641" s="227"/>
    </row>
    <row r="2642">
      <c r="B2642" s="389"/>
      <c r="C2642" s="227"/>
      <c r="D2642" s="227"/>
      <c r="E2642" s="227"/>
      <c r="F2642" s="227"/>
      <c r="G2642" s="227"/>
      <c r="H2642" s="227"/>
      <c r="I2642" s="227"/>
    </row>
    <row r="2643">
      <c r="B2643" s="389"/>
      <c r="C2643" s="227"/>
      <c r="D2643" s="227"/>
      <c r="E2643" s="227"/>
      <c r="F2643" s="227"/>
      <c r="G2643" s="227"/>
      <c r="H2643" s="227"/>
      <c r="I2643" s="227"/>
    </row>
    <row r="2644">
      <c r="B2644" s="389"/>
      <c r="C2644" s="227"/>
      <c r="D2644" s="227"/>
      <c r="E2644" s="227"/>
      <c r="F2644" s="227"/>
      <c r="G2644" s="227"/>
      <c r="H2644" s="227"/>
      <c r="I2644" s="227"/>
    </row>
    <row r="2645">
      <c r="B2645" s="389"/>
      <c r="C2645" s="227"/>
      <c r="D2645" s="227"/>
      <c r="E2645" s="227"/>
      <c r="F2645" s="227"/>
      <c r="G2645" s="227"/>
      <c r="H2645" s="227"/>
      <c r="I2645" s="227"/>
    </row>
    <row r="2646">
      <c r="B2646" s="389"/>
      <c r="C2646" s="227"/>
      <c r="D2646" s="227"/>
      <c r="E2646" s="227"/>
      <c r="F2646" s="227"/>
      <c r="G2646" s="227"/>
      <c r="H2646" s="227"/>
      <c r="I2646" s="227"/>
    </row>
    <row r="2647">
      <c r="B2647" s="389"/>
      <c r="C2647" s="227"/>
      <c r="D2647" s="227"/>
      <c r="E2647" s="227"/>
      <c r="F2647" s="227"/>
      <c r="G2647" s="227"/>
      <c r="H2647" s="227"/>
      <c r="I2647" s="227"/>
    </row>
    <row r="2648">
      <c r="B2648" s="389"/>
      <c r="C2648" s="227"/>
      <c r="D2648" s="227"/>
      <c r="E2648" s="227"/>
      <c r="F2648" s="227"/>
      <c r="G2648" s="227"/>
      <c r="H2648" s="227"/>
      <c r="I2648" s="227"/>
    </row>
    <row r="2649">
      <c r="B2649" s="389"/>
      <c r="C2649" s="227"/>
      <c r="D2649" s="227"/>
      <c r="E2649" s="227"/>
      <c r="F2649" s="227"/>
      <c r="G2649" s="227"/>
      <c r="H2649" s="227"/>
      <c r="I2649" s="227"/>
    </row>
    <row r="2650">
      <c r="B2650" s="389"/>
      <c r="C2650" s="227"/>
      <c r="D2650" s="227"/>
      <c r="E2650" s="227"/>
      <c r="F2650" s="227"/>
      <c r="G2650" s="227"/>
      <c r="H2650" s="227"/>
      <c r="I2650" s="227"/>
    </row>
    <row r="2651">
      <c r="B2651" s="389"/>
      <c r="C2651" s="227"/>
      <c r="D2651" s="227"/>
      <c r="E2651" s="227"/>
      <c r="F2651" s="227"/>
      <c r="G2651" s="227"/>
      <c r="H2651" s="227"/>
      <c r="I2651" s="227"/>
    </row>
    <row r="2652">
      <c r="B2652" s="389"/>
      <c r="C2652" s="227"/>
      <c r="D2652" s="227"/>
      <c r="E2652" s="227"/>
      <c r="F2652" s="227"/>
      <c r="G2652" s="227"/>
      <c r="H2652" s="227"/>
      <c r="I2652" s="227"/>
    </row>
    <row r="2653">
      <c r="B2653" s="389"/>
      <c r="C2653" s="227"/>
      <c r="D2653" s="227"/>
      <c r="E2653" s="227"/>
      <c r="F2653" s="227"/>
      <c r="G2653" s="227"/>
      <c r="H2653" s="227"/>
      <c r="I2653" s="227"/>
    </row>
    <row r="2654">
      <c r="B2654" s="389"/>
      <c r="C2654" s="227"/>
      <c r="D2654" s="227"/>
      <c r="E2654" s="227"/>
      <c r="F2654" s="227"/>
      <c r="G2654" s="227"/>
      <c r="H2654" s="227"/>
      <c r="I2654" s="227"/>
    </row>
    <row r="2655">
      <c r="B2655" s="389"/>
      <c r="C2655" s="227"/>
      <c r="D2655" s="227"/>
      <c r="E2655" s="227"/>
      <c r="F2655" s="227"/>
      <c r="G2655" s="227"/>
      <c r="H2655" s="227"/>
      <c r="I2655" s="227"/>
    </row>
    <row r="2656">
      <c r="B2656" s="389"/>
      <c r="C2656" s="227"/>
      <c r="D2656" s="227"/>
      <c r="E2656" s="227"/>
      <c r="F2656" s="227"/>
      <c r="G2656" s="227"/>
      <c r="H2656" s="227"/>
      <c r="I2656" s="227"/>
    </row>
    <row r="2657">
      <c r="B2657" s="389"/>
      <c r="C2657" s="227"/>
      <c r="D2657" s="227"/>
      <c r="E2657" s="227"/>
      <c r="F2657" s="227"/>
      <c r="G2657" s="227"/>
      <c r="H2657" s="227"/>
      <c r="I2657" s="227"/>
    </row>
    <row r="2658">
      <c r="B2658" s="389"/>
      <c r="C2658" s="227"/>
      <c r="D2658" s="227"/>
      <c r="E2658" s="227"/>
      <c r="F2658" s="227"/>
      <c r="G2658" s="227"/>
      <c r="H2658" s="227"/>
      <c r="I2658" s="227"/>
    </row>
    <row r="2659">
      <c r="B2659" s="389"/>
      <c r="C2659" s="227"/>
      <c r="D2659" s="227"/>
      <c r="E2659" s="227"/>
      <c r="F2659" s="227"/>
      <c r="G2659" s="227"/>
      <c r="H2659" s="227"/>
      <c r="I2659" s="227"/>
    </row>
    <row r="2660">
      <c r="B2660" s="389"/>
      <c r="C2660" s="227"/>
      <c r="D2660" s="227"/>
      <c r="E2660" s="227"/>
      <c r="F2660" s="227"/>
      <c r="G2660" s="227"/>
      <c r="H2660" s="227"/>
      <c r="I2660" s="227"/>
    </row>
    <row r="2661">
      <c r="B2661" s="389"/>
      <c r="C2661" s="227"/>
      <c r="D2661" s="227"/>
      <c r="E2661" s="227"/>
      <c r="F2661" s="227"/>
      <c r="G2661" s="227"/>
      <c r="H2661" s="227"/>
      <c r="I2661" s="227"/>
    </row>
    <row r="2662">
      <c r="B2662" s="389"/>
      <c r="C2662" s="227"/>
      <c r="D2662" s="227"/>
      <c r="E2662" s="227"/>
      <c r="F2662" s="227"/>
      <c r="G2662" s="227"/>
      <c r="H2662" s="227"/>
      <c r="I2662" s="227"/>
    </row>
    <row r="2663">
      <c r="B2663" s="389"/>
      <c r="C2663" s="227"/>
      <c r="D2663" s="227"/>
      <c r="E2663" s="227"/>
      <c r="F2663" s="227"/>
      <c r="G2663" s="227"/>
      <c r="H2663" s="227"/>
      <c r="I2663" s="227"/>
    </row>
    <row r="2664">
      <c r="B2664" s="389"/>
      <c r="C2664" s="227"/>
      <c r="D2664" s="227"/>
      <c r="E2664" s="227"/>
      <c r="F2664" s="227"/>
      <c r="G2664" s="227"/>
      <c r="H2664" s="227"/>
      <c r="I2664" s="227"/>
    </row>
    <row r="2665">
      <c r="B2665" s="389"/>
      <c r="C2665" s="227"/>
      <c r="D2665" s="227"/>
      <c r="E2665" s="227"/>
      <c r="F2665" s="227"/>
      <c r="G2665" s="227"/>
      <c r="H2665" s="227"/>
      <c r="I2665" s="227"/>
    </row>
    <row r="2666">
      <c r="B2666" s="389"/>
      <c r="C2666" s="227"/>
      <c r="D2666" s="227"/>
      <c r="E2666" s="227"/>
      <c r="F2666" s="227"/>
      <c r="G2666" s="227"/>
      <c r="H2666" s="227"/>
      <c r="I2666" s="227"/>
    </row>
    <row r="2667">
      <c r="B2667" s="389"/>
      <c r="C2667" s="227"/>
      <c r="D2667" s="227"/>
      <c r="E2667" s="227"/>
      <c r="F2667" s="227"/>
      <c r="G2667" s="227"/>
      <c r="H2667" s="227"/>
      <c r="I2667" s="227"/>
    </row>
    <row r="2668">
      <c r="B2668" s="389"/>
      <c r="C2668" s="227"/>
      <c r="D2668" s="227"/>
      <c r="E2668" s="227"/>
      <c r="F2668" s="227"/>
      <c r="G2668" s="227"/>
      <c r="H2668" s="227"/>
      <c r="I2668" s="227"/>
    </row>
    <row r="2669">
      <c r="B2669" s="389"/>
      <c r="C2669" s="227"/>
      <c r="D2669" s="227"/>
      <c r="E2669" s="227"/>
      <c r="F2669" s="227"/>
      <c r="G2669" s="227"/>
      <c r="H2669" s="227"/>
      <c r="I2669" s="227"/>
    </row>
    <row r="2670">
      <c r="B2670" s="389"/>
      <c r="C2670" s="227"/>
      <c r="D2670" s="227"/>
      <c r="E2670" s="227"/>
      <c r="F2670" s="227"/>
      <c r="G2670" s="227"/>
      <c r="H2670" s="227"/>
      <c r="I2670" s="227"/>
    </row>
    <row r="2671">
      <c r="B2671" s="389"/>
      <c r="C2671" s="227"/>
      <c r="D2671" s="227"/>
      <c r="E2671" s="227"/>
      <c r="F2671" s="227"/>
      <c r="G2671" s="227"/>
      <c r="H2671" s="227"/>
      <c r="I2671" s="227"/>
    </row>
    <row r="2672">
      <c r="B2672" s="389"/>
      <c r="C2672" s="227"/>
      <c r="D2672" s="227"/>
      <c r="E2672" s="227"/>
      <c r="F2672" s="227"/>
      <c r="G2672" s="227"/>
      <c r="H2672" s="227"/>
      <c r="I2672" s="227"/>
    </row>
    <row r="2673">
      <c r="B2673" s="389"/>
      <c r="C2673" s="227"/>
      <c r="D2673" s="227"/>
      <c r="E2673" s="227"/>
      <c r="F2673" s="227"/>
      <c r="G2673" s="227"/>
      <c r="H2673" s="227"/>
      <c r="I2673" s="227"/>
    </row>
    <row r="2674">
      <c r="B2674" s="389"/>
      <c r="C2674" s="227"/>
      <c r="D2674" s="227"/>
      <c r="E2674" s="227"/>
      <c r="F2674" s="227"/>
      <c r="G2674" s="227"/>
      <c r="H2674" s="227"/>
      <c r="I2674" s="227"/>
    </row>
    <row r="2675">
      <c r="B2675" s="389"/>
      <c r="C2675" s="227"/>
      <c r="D2675" s="227"/>
      <c r="E2675" s="227"/>
      <c r="F2675" s="227"/>
      <c r="G2675" s="227"/>
      <c r="H2675" s="227"/>
      <c r="I2675" s="227"/>
    </row>
    <row r="2676">
      <c r="B2676" s="389"/>
      <c r="C2676" s="227"/>
      <c r="D2676" s="227"/>
      <c r="E2676" s="227"/>
      <c r="F2676" s="227"/>
      <c r="G2676" s="227"/>
      <c r="H2676" s="227"/>
      <c r="I2676" s="227"/>
    </row>
    <row r="2677">
      <c r="B2677" s="389"/>
      <c r="C2677" s="227"/>
      <c r="D2677" s="227"/>
      <c r="E2677" s="227"/>
      <c r="F2677" s="227"/>
      <c r="G2677" s="227"/>
      <c r="H2677" s="227"/>
      <c r="I2677" s="227"/>
    </row>
    <row r="2678">
      <c r="B2678" s="389"/>
      <c r="C2678" s="227"/>
      <c r="D2678" s="227"/>
      <c r="E2678" s="227"/>
      <c r="F2678" s="227"/>
      <c r="G2678" s="227"/>
      <c r="H2678" s="227"/>
      <c r="I2678" s="227"/>
    </row>
    <row r="2679">
      <c r="B2679" s="389"/>
      <c r="C2679" s="227"/>
      <c r="D2679" s="227"/>
      <c r="E2679" s="227"/>
      <c r="F2679" s="227"/>
      <c r="G2679" s="227"/>
      <c r="H2679" s="227"/>
      <c r="I2679" s="227"/>
    </row>
    <row r="2680">
      <c r="B2680" s="389"/>
      <c r="C2680" s="227"/>
      <c r="D2680" s="227"/>
      <c r="E2680" s="227"/>
      <c r="F2680" s="227"/>
      <c r="G2680" s="227"/>
      <c r="H2680" s="227"/>
      <c r="I2680" s="227"/>
    </row>
    <row r="2681">
      <c r="B2681" s="389"/>
      <c r="C2681" s="227"/>
      <c r="D2681" s="227"/>
      <c r="E2681" s="227"/>
      <c r="F2681" s="227"/>
      <c r="G2681" s="227"/>
      <c r="H2681" s="227"/>
      <c r="I2681" s="227"/>
    </row>
    <row r="2682">
      <c r="B2682" s="389"/>
      <c r="C2682" s="227"/>
      <c r="D2682" s="227"/>
      <c r="E2682" s="227"/>
      <c r="F2682" s="227"/>
      <c r="G2682" s="227"/>
      <c r="H2682" s="227"/>
      <c r="I2682" s="227"/>
    </row>
    <row r="2683">
      <c r="B2683" s="389"/>
      <c r="C2683" s="227"/>
      <c r="D2683" s="227"/>
      <c r="E2683" s="227"/>
      <c r="F2683" s="227"/>
      <c r="G2683" s="227"/>
      <c r="H2683" s="227"/>
      <c r="I2683" s="227"/>
    </row>
    <row r="2684">
      <c r="B2684" s="389"/>
      <c r="C2684" s="227"/>
      <c r="D2684" s="227"/>
      <c r="E2684" s="227"/>
      <c r="F2684" s="227"/>
      <c r="G2684" s="227"/>
      <c r="H2684" s="227"/>
      <c r="I2684" s="227"/>
    </row>
    <row r="2685">
      <c r="B2685" s="389"/>
      <c r="C2685" s="227"/>
      <c r="D2685" s="227"/>
      <c r="E2685" s="227"/>
      <c r="F2685" s="227"/>
      <c r="G2685" s="227"/>
      <c r="H2685" s="227"/>
      <c r="I2685" s="227"/>
    </row>
    <row r="2686">
      <c r="B2686" s="389"/>
      <c r="C2686" s="227"/>
      <c r="D2686" s="227"/>
      <c r="E2686" s="227"/>
      <c r="F2686" s="227"/>
      <c r="G2686" s="227"/>
      <c r="H2686" s="227"/>
      <c r="I2686" s="227"/>
    </row>
    <row r="2687">
      <c r="B2687" s="389"/>
      <c r="C2687" s="227"/>
      <c r="D2687" s="227"/>
      <c r="E2687" s="227"/>
      <c r="F2687" s="227"/>
      <c r="G2687" s="227"/>
      <c r="H2687" s="227"/>
      <c r="I2687" s="227"/>
    </row>
    <row r="2688">
      <c r="B2688" s="389"/>
      <c r="C2688" s="227"/>
      <c r="D2688" s="227"/>
      <c r="E2688" s="227"/>
      <c r="F2688" s="227"/>
      <c r="G2688" s="227"/>
      <c r="H2688" s="227"/>
      <c r="I2688" s="227"/>
    </row>
    <row r="2689">
      <c r="B2689" s="389"/>
      <c r="C2689" s="227"/>
      <c r="D2689" s="227"/>
      <c r="E2689" s="227"/>
      <c r="F2689" s="227"/>
      <c r="G2689" s="227"/>
      <c r="H2689" s="227"/>
      <c r="I2689" s="227"/>
    </row>
    <row r="2690">
      <c r="B2690" s="389"/>
      <c r="C2690" s="227"/>
      <c r="D2690" s="227"/>
      <c r="E2690" s="227"/>
      <c r="F2690" s="227"/>
      <c r="G2690" s="227"/>
      <c r="H2690" s="227"/>
      <c r="I2690" s="227"/>
    </row>
    <row r="2691">
      <c r="B2691" s="389"/>
      <c r="C2691" s="227"/>
      <c r="D2691" s="227"/>
      <c r="E2691" s="227"/>
      <c r="F2691" s="227"/>
      <c r="G2691" s="227"/>
      <c r="H2691" s="227"/>
      <c r="I2691" s="227"/>
    </row>
    <row r="2692">
      <c r="B2692" s="389"/>
      <c r="C2692" s="227"/>
      <c r="D2692" s="227"/>
      <c r="E2692" s="227"/>
      <c r="F2692" s="227"/>
      <c r="G2692" s="227"/>
      <c r="H2692" s="227"/>
      <c r="I2692" s="227"/>
    </row>
    <row r="2693">
      <c r="B2693" s="389"/>
      <c r="C2693" s="227"/>
      <c r="D2693" s="227"/>
      <c r="E2693" s="227"/>
      <c r="F2693" s="227"/>
      <c r="G2693" s="227"/>
      <c r="H2693" s="227"/>
      <c r="I2693" s="227"/>
    </row>
    <row r="2694">
      <c r="B2694" s="389"/>
      <c r="C2694" s="227"/>
      <c r="D2694" s="227"/>
      <c r="E2694" s="227"/>
      <c r="F2694" s="227"/>
      <c r="G2694" s="227"/>
      <c r="H2694" s="227"/>
      <c r="I2694" s="227"/>
    </row>
    <row r="2695">
      <c r="B2695" s="389"/>
      <c r="C2695" s="227"/>
      <c r="D2695" s="227"/>
      <c r="E2695" s="227"/>
      <c r="F2695" s="227"/>
      <c r="G2695" s="227"/>
      <c r="H2695" s="227"/>
      <c r="I2695" s="227"/>
    </row>
    <row r="2696">
      <c r="B2696" s="389"/>
      <c r="C2696" s="227"/>
      <c r="D2696" s="227"/>
      <c r="E2696" s="227"/>
      <c r="F2696" s="227"/>
      <c r="G2696" s="227"/>
      <c r="H2696" s="227"/>
      <c r="I2696" s="227"/>
    </row>
    <row r="2697">
      <c r="B2697" s="389"/>
      <c r="C2697" s="227"/>
      <c r="D2697" s="227"/>
      <c r="E2697" s="227"/>
      <c r="F2697" s="227"/>
      <c r="G2697" s="227"/>
      <c r="H2697" s="227"/>
      <c r="I2697" s="227"/>
    </row>
    <row r="2698">
      <c r="B2698" s="389"/>
      <c r="C2698" s="227"/>
      <c r="D2698" s="227"/>
      <c r="E2698" s="227"/>
      <c r="F2698" s="227"/>
      <c r="G2698" s="227"/>
      <c r="H2698" s="227"/>
      <c r="I2698" s="227"/>
    </row>
    <row r="2699">
      <c r="B2699" s="389"/>
      <c r="C2699" s="227"/>
      <c r="D2699" s="227"/>
      <c r="E2699" s="227"/>
      <c r="F2699" s="227"/>
      <c r="G2699" s="227"/>
      <c r="H2699" s="227"/>
      <c r="I2699" s="227"/>
    </row>
    <row r="2700">
      <c r="B2700" s="389"/>
      <c r="C2700" s="227"/>
      <c r="D2700" s="227"/>
      <c r="E2700" s="227"/>
      <c r="F2700" s="227"/>
      <c r="G2700" s="227"/>
      <c r="H2700" s="227"/>
      <c r="I2700" s="227"/>
    </row>
    <row r="2701">
      <c r="B2701" s="389"/>
      <c r="C2701" s="227"/>
      <c r="D2701" s="227"/>
      <c r="E2701" s="227"/>
      <c r="F2701" s="227"/>
      <c r="G2701" s="227"/>
      <c r="H2701" s="227"/>
      <c r="I2701" s="227"/>
    </row>
    <row r="2702">
      <c r="B2702" s="389"/>
      <c r="C2702" s="227"/>
      <c r="D2702" s="227"/>
      <c r="E2702" s="227"/>
      <c r="F2702" s="227"/>
      <c r="G2702" s="227"/>
      <c r="H2702" s="227"/>
      <c r="I2702" s="227"/>
    </row>
    <row r="2703">
      <c r="B2703" s="389"/>
      <c r="C2703" s="227"/>
      <c r="D2703" s="227"/>
      <c r="E2703" s="227"/>
      <c r="F2703" s="227"/>
      <c r="G2703" s="227"/>
      <c r="H2703" s="227"/>
      <c r="I2703" s="227"/>
    </row>
    <row r="2704">
      <c r="B2704" s="389"/>
      <c r="C2704" s="227"/>
      <c r="D2704" s="227"/>
      <c r="E2704" s="227"/>
      <c r="F2704" s="227"/>
      <c r="G2704" s="227"/>
      <c r="H2704" s="227"/>
      <c r="I2704" s="227"/>
    </row>
    <row r="2705">
      <c r="B2705" s="389"/>
      <c r="C2705" s="227"/>
      <c r="D2705" s="227"/>
      <c r="E2705" s="227"/>
      <c r="F2705" s="227"/>
      <c r="G2705" s="227"/>
      <c r="H2705" s="227"/>
      <c r="I2705" s="227"/>
    </row>
    <row r="2706">
      <c r="B2706" s="389"/>
      <c r="C2706" s="227"/>
      <c r="D2706" s="227"/>
      <c r="E2706" s="227"/>
      <c r="F2706" s="227"/>
      <c r="G2706" s="227"/>
      <c r="H2706" s="227"/>
      <c r="I2706" s="227"/>
    </row>
    <row r="2707">
      <c r="B2707" s="389"/>
      <c r="C2707" s="227"/>
      <c r="D2707" s="227"/>
      <c r="E2707" s="227"/>
      <c r="F2707" s="227"/>
      <c r="G2707" s="227"/>
      <c r="H2707" s="227"/>
      <c r="I2707" s="227"/>
    </row>
    <row r="2708">
      <c r="B2708" s="389"/>
      <c r="C2708" s="227"/>
      <c r="D2708" s="227"/>
      <c r="E2708" s="227"/>
      <c r="F2708" s="227"/>
      <c r="G2708" s="227"/>
      <c r="H2708" s="227"/>
      <c r="I2708" s="227"/>
    </row>
    <row r="2709">
      <c r="B2709" s="389"/>
      <c r="C2709" s="227"/>
      <c r="D2709" s="227"/>
      <c r="E2709" s="227"/>
      <c r="F2709" s="227"/>
      <c r="G2709" s="227"/>
      <c r="H2709" s="227"/>
      <c r="I2709" s="227"/>
    </row>
    <row r="2710">
      <c r="B2710" s="389"/>
      <c r="C2710" s="227"/>
      <c r="D2710" s="227"/>
      <c r="E2710" s="227"/>
      <c r="F2710" s="227"/>
      <c r="G2710" s="227"/>
      <c r="H2710" s="227"/>
      <c r="I2710" s="227"/>
    </row>
    <row r="2711">
      <c r="B2711" s="389"/>
      <c r="C2711" s="227"/>
      <c r="D2711" s="227"/>
      <c r="E2711" s="227"/>
      <c r="F2711" s="227"/>
      <c r="G2711" s="227"/>
      <c r="H2711" s="227"/>
      <c r="I2711" s="227"/>
    </row>
    <row r="2712">
      <c r="B2712" s="389"/>
      <c r="C2712" s="227"/>
      <c r="D2712" s="227"/>
      <c r="E2712" s="227"/>
      <c r="F2712" s="227"/>
      <c r="G2712" s="227"/>
      <c r="H2712" s="227"/>
      <c r="I2712" s="227"/>
    </row>
    <row r="2713">
      <c r="B2713" s="389"/>
      <c r="C2713" s="227"/>
      <c r="D2713" s="227"/>
      <c r="E2713" s="227"/>
      <c r="F2713" s="227"/>
      <c r="G2713" s="227"/>
      <c r="H2713" s="227"/>
      <c r="I2713" s="227"/>
    </row>
    <row r="2714">
      <c r="B2714" s="389"/>
      <c r="C2714" s="227"/>
      <c r="D2714" s="227"/>
      <c r="E2714" s="227"/>
      <c r="F2714" s="227"/>
      <c r="G2714" s="227"/>
      <c r="H2714" s="227"/>
      <c r="I2714" s="227"/>
    </row>
    <row r="2715">
      <c r="B2715" s="389"/>
      <c r="C2715" s="227"/>
      <c r="D2715" s="227"/>
      <c r="E2715" s="227"/>
      <c r="F2715" s="227"/>
      <c r="G2715" s="227"/>
      <c r="H2715" s="227"/>
      <c r="I2715" s="227"/>
    </row>
    <row r="2716">
      <c r="B2716" s="389"/>
      <c r="C2716" s="227"/>
      <c r="D2716" s="227"/>
      <c r="E2716" s="227"/>
      <c r="F2716" s="227"/>
      <c r="G2716" s="227"/>
      <c r="H2716" s="227"/>
      <c r="I2716" s="227"/>
    </row>
    <row r="2717">
      <c r="B2717" s="389"/>
      <c r="C2717" s="227"/>
      <c r="D2717" s="227"/>
      <c r="E2717" s="227"/>
      <c r="F2717" s="227"/>
      <c r="G2717" s="227"/>
      <c r="H2717" s="227"/>
      <c r="I2717" s="227"/>
    </row>
    <row r="2718">
      <c r="B2718" s="389"/>
      <c r="C2718" s="227"/>
      <c r="D2718" s="227"/>
      <c r="E2718" s="227"/>
      <c r="F2718" s="227"/>
      <c r="G2718" s="227"/>
      <c r="H2718" s="227"/>
      <c r="I2718" s="227"/>
    </row>
    <row r="2719">
      <c r="B2719" s="389"/>
      <c r="C2719" s="227"/>
      <c r="D2719" s="227"/>
      <c r="E2719" s="227"/>
      <c r="F2719" s="227"/>
      <c r="G2719" s="227"/>
      <c r="H2719" s="227"/>
      <c r="I2719" s="227"/>
    </row>
    <row r="2720">
      <c r="B2720" s="389"/>
      <c r="C2720" s="227"/>
      <c r="D2720" s="227"/>
      <c r="E2720" s="227"/>
      <c r="F2720" s="227"/>
      <c r="G2720" s="227"/>
      <c r="H2720" s="227"/>
      <c r="I2720" s="227"/>
    </row>
    <row r="2721">
      <c r="B2721" s="389"/>
      <c r="C2721" s="227"/>
      <c r="D2721" s="227"/>
      <c r="E2721" s="227"/>
      <c r="F2721" s="227"/>
      <c r="G2721" s="227"/>
      <c r="H2721" s="227"/>
      <c r="I2721" s="227"/>
    </row>
    <row r="2722">
      <c r="B2722" s="389"/>
      <c r="C2722" s="227"/>
      <c r="D2722" s="227"/>
      <c r="E2722" s="227"/>
      <c r="F2722" s="227"/>
      <c r="G2722" s="227"/>
      <c r="H2722" s="227"/>
      <c r="I2722" s="227"/>
    </row>
    <row r="2723">
      <c r="B2723" s="389"/>
      <c r="C2723" s="227"/>
      <c r="D2723" s="227"/>
      <c r="E2723" s="227"/>
      <c r="F2723" s="227"/>
      <c r="G2723" s="227"/>
      <c r="H2723" s="227"/>
      <c r="I2723" s="227"/>
    </row>
    <row r="2724">
      <c r="B2724" s="389"/>
      <c r="C2724" s="227"/>
      <c r="D2724" s="227"/>
      <c r="E2724" s="227"/>
      <c r="F2724" s="227"/>
      <c r="G2724" s="227"/>
      <c r="H2724" s="227"/>
      <c r="I2724" s="227"/>
    </row>
    <row r="2725">
      <c r="B2725" s="389"/>
      <c r="C2725" s="227"/>
      <c r="D2725" s="227"/>
      <c r="E2725" s="227"/>
      <c r="F2725" s="227"/>
      <c r="G2725" s="227"/>
      <c r="H2725" s="227"/>
      <c r="I2725" s="227"/>
    </row>
    <row r="2726">
      <c r="B2726" s="389"/>
      <c r="C2726" s="227"/>
      <c r="D2726" s="227"/>
      <c r="E2726" s="227"/>
      <c r="F2726" s="227"/>
      <c r="G2726" s="227"/>
      <c r="H2726" s="227"/>
      <c r="I2726" s="227"/>
    </row>
    <row r="2727">
      <c r="B2727" s="389"/>
      <c r="C2727" s="227"/>
      <c r="D2727" s="227"/>
      <c r="E2727" s="227"/>
      <c r="F2727" s="227"/>
      <c r="G2727" s="227"/>
      <c r="H2727" s="227"/>
      <c r="I2727" s="227"/>
    </row>
    <row r="2728">
      <c r="B2728" s="389"/>
      <c r="C2728" s="227"/>
      <c r="D2728" s="227"/>
      <c r="E2728" s="227"/>
      <c r="F2728" s="227"/>
      <c r="G2728" s="227"/>
      <c r="H2728" s="227"/>
      <c r="I2728" s="227"/>
    </row>
    <row r="2729">
      <c r="B2729" s="389"/>
      <c r="C2729" s="227"/>
      <c r="D2729" s="227"/>
      <c r="E2729" s="227"/>
      <c r="F2729" s="227"/>
      <c r="G2729" s="227"/>
      <c r="H2729" s="227"/>
      <c r="I2729" s="227"/>
    </row>
    <row r="2730">
      <c r="B2730" s="389"/>
      <c r="C2730" s="227"/>
      <c r="D2730" s="227"/>
      <c r="E2730" s="227"/>
      <c r="F2730" s="227"/>
      <c r="G2730" s="227"/>
      <c r="H2730" s="227"/>
      <c r="I2730" s="227"/>
    </row>
    <row r="2731">
      <c r="B2731" s="389"/>
      <c r="C2731" s="227"/>
      <c r="D2731" s="227"/>
      <c r="E2731" s="227"/>
      <c r="F2731" s="227"/>
      <c r="G2731" s="227"/>
      <c r="H2731" s="227"/>
      <c r="I2731" s="227"/>
    </row>
    <row r="2732">
      <c r="B2732" s="389"/>
      <c r="C2732" s="227"/>
      <c r="D2732" s="227"/>
      <c r="E2732" s="227"/>
      <c r="F2732" s="227"/>
      <c r="G2732" s="227"/>
      <c r="H2732" s="227"/>
      <c r="I2732" s="227"/>
    </row>
    <row r="2733">
      <c r="B2733" s="389"/>
      <c r="C2733" s="227"/>
      <c r="D2733" s="227"/>
      <c r="E2733" s="227"/>
      <c r="F2733" s="227"/>
      <c r="G2733" s="227"/>
      <c r="H2733" s="227"/>
      <c r="I2733" s="227"/>
    </row>
    <row r="2734">
      <c r="B2734" s="389"/>
      <c r="C2734" s="227"/>
      <c r="D2734" s="227"/>
      <c r="E2734" s="227"/>
      <c r="F2734" s="227"/>
      <c r="G2734" s="227"/>
      <c r="H2734" s="227"/>
      <c r="I2734" s="227"/>
    </row>
    <row r="2735">
      <c r="B2735" s="389"/>
      <c r="C2735" s="227"/>
      <c r="D2735" s="227"/>
      <c r="E2735" s="227"/>
      <c r="F2735" s="227"/>
      <c r="G2735" s="227"/>
      <c r="H2735" s="227"/>
      <c r="I2735" s="227"/>
    </row>
    <row r="2736">
      <c r="B2736" s="389"/>
      <c r="C2736" s="227"/>
      <c r="D2736" s="227"/>
      <c r="E2736" s="227"/>
      <c r="F2736" s="227"/>
      <c r="G2736" s="227"/>
      <c r="H2736" s="227"/>
      <c r="I2736" s="227"/>
    </row>
    <row r="2737">
      <c r="B2737" s="389"/>
      <c r="C2737" s="227"/>
      <c r="D2737" s="227"/>
      <c r="E2737" s="227"/>
      <c r="F2737" s="227"/>
      <c r="G2737" s="227"/>
      <c r="H2737" s="227"/>
      <c r="I2737" s="227"/>
    </row>
    <row r="2738">
      <c r="B2738" s="389"/>
      <c r="C2738" s="227"/>
      <c r="D2738" s="227"/>
      <c r="E2738" s="227"/>
      <c r="F2738" s="227"/>
      <c r="G2738" s="227"/>
      <c r="H2738" s="227"/>
      <c r="I2738" s="227"/>
    </row>
    <row r="2739">
      <c r="B2739" s="389"/>
      <c r="C2739" s="227"/>
      <c r="D2739" s="227"/>
      <c r="E2739" s="227"/>
      <c r="F2739" s="227"/>
      <c r="G2739" s="227"/>
      <c r="H2739" s="227"/>
      <c r="I2739" s="227"/>
    </row>
    <row r="2740">
      <c r="B2740" s="389"/>
      <c r="C2740" s="227"/>
      <c r="D2740" s="227"/>
      <c r="E2740" s="227"/>
      <c r="F2740" s="227"/>
      <c r="G2740" s="227"/>
      <c r="H2740" s="227"/>
      <c r="I2740" s="227"/>
    </row>
    <row r="2741">
      <c r="B2741" s="389"/>
      <c r="C2741" s="227"/>
      <c r="D2741" s="227"/>
      <c r="E2741" s="227"/>
      <c r="F2741" s="227"/>
      <c r="G2741" s="227"/>
      <c r="H2741" s="227"/>
      <c r="I2741" s="227"/>
    </row>
    <row r="2742">
      <c r="B2742" s="389"/>
      <c r="C2742" s="227"/>
      <c r="D2742" s="227"/>
      <c r="E2742" s="227"/>
      <c r="F2742" s="227"/>
      <c r="G2742" s="227"/>
      <c r="H2742" s="227"/>
      <c r="I2742" s="227"/>
    </row>
    <row r="2743">
      <c r="B2743" s="389"/>
      <c r="C2743" s="227"/>
      <c r="D2743" s="227"/>
      <c r="E2743" s="227"/>
      <c r="F2743" s="227"/>
      <c r="G2743" s="227"/>
      <c r="H2743" s="227"/>
      <c r="I2743" s="227"/>
    </row>
    <row r="2744">
      <c r="B2744" s="389"/>
      <c r="C2744" s="227"/>
      <c r="D2744" s="227"/>
      <c r="E2744" s="227"/>
      <c r="F2744" s="227"/>
      <c r="G2744" s="227"/>
      <c r="H2744" s="227"/>
      <c r="I2744" s="227"/>
    </row>
    <row r="2745">
      <c r="B2745" s="389"/>
      <c r="C2745" s="227"/>
      <c r="D2745" s="227"/>
      <c r="E2745" s="227"/>
      <c r="F2745" s="227"/>
      <c r="G2745" s="227"/>
      <c r="H2745" s="227"/>
      <c r="I2745" s="227"/>
    </row>
    <row r="2746">
      <c r="B2746" s="389"/>
      <c r="C2746" s="227"/>
      <c r="D2746" s="227"/>
      <c r="E2746" s="227"/>
      <c r="F2746" s="227"/>
      <c r="G2746" s="227"/>
      <c r="H2746" s="227"/>
      <c r="I2746" s="227"/>
    </row>
    <row r="2747">
      <c r="B2747" s="389"/>
      <c r="C2747" s="227"/>
      <c r="D2747" s="227"/>
      <c r="E2747" s="227"/>
      <c r="F2747" s="227"/>
      <c r="G2747" s="227"/>
      <c r="H2747" s="227"/>
      <c r="I2747" s="227"/>
    </row>
    <row r="2748">
      <c r="B2748" s="389"/>
      <c r="C2748" s="227"/>
      <c r="D2748" s="227"/>
      <c r="E2748" s="227"/>
      <c r="F2748" s="227"/>
      <c r="G2748" s="227"/>
      <c r="H2748" s="227"/>
      <c r="I2748" s="227"/>
    </row>
    <row r="2749">
      <c r="B2749" s="389"/>
      <c r="C2749" s="227"/>
      <c r="D2749" s="227"/>
      <c r="E2749" s="227"/>
      <c r="F2749" s="227"/>
      <c r="G2749" s="227"/>
      <c r="H2749" s="227"/>
      <c r="I2749" s="227"/>
    </row>
    <row r="2750">
      <c r="B2750" s="389"/>
      <c r="C2750" s="227"/>
      <c r="D2750" s="227"/>
      <c r="E2750" s="227"/>
      <c r="F2750" s="227"/>
      <c r="G2750" s="227"/>
      <c r="H2750" s="227"/>
      <c r="I2750" s="227"/>
    </row>
    <row r="2751">
      <c r="B2751" s="389"/>
      <c r="C2751" s="227"/>
      <c r="D2751" s="227"/>
      <c r="E2751" s="227"/>
      <c r="F2751" s="227"/>
      <c r="G2751" s="227"/>
      <c r="H2751" s="227"/>
      <c r="I2751" s="227"/>
    </row>
    <row r="2752">
      <c r="B2752" s="389"/>
      <c r="C2752" s="227"/>
      <c r="D2752" s="227"/>
      <c r="E2752" s="227"/>
      <c r="F2752" s="227"/>
      <c r="G2752" s="227"/>
      <c r="H2752" s="227"/>
      <c r="I2752" s="227"/>
    </row>
    <row r="2753">
      <c r="B2753" s="389"/>
      <c r="C2753" s="227"/>
      <c r="D2753" s="227"/>
      <c r="E2753" s="227"/>
      <c r="F2753" s="227"/>
      <c r="G2753" s="227"/>
      <c r="H2753" s="227"/>
      <c r="I2753" s="227"/>
    </row>
    <row r="2754">
      <c r="B2754" s="389"/>
      <c r="C2754" s="227"/>
      <c r="D2754" s="227"/>
      <c r="E2754" s="227"/>
      <c r="F2754" s="227"/>
      <c r="G2754" s="227"/>
      <c r="H2754" s="227"/>
      <c r="I2754" s="227"/>
    </row>
    <row r="2755">
      <c r="B2755" s="389"/>
      <c r="C2755" s="227"/>
      <c r="D2755" s="227"/>
      <c r="E2755" s="227"/>
      <c r="F2755" s="227"/>
      <c r="G2755" s="227"/>
      <c r="H2755" s="227"/>
      <c r="I2755" s="227"/>
    </row>
    <row r="2756">
      <c r="B2756" s="389"/>
      <c r="C2756" s="227"/>
      <c r="D2756" s="227"/>
      <c r="E2756" s="227"/>
      <c r="F2756" s="227"/>
      <c r="G2756" s="227"/>
      <c r="H2756" s="227"/>
      <c r="I2756" s="227"/>
    </row>
    <row r="2757">
      <c r="B2757" s="389"/>
      <c r="C2757" s="227"/>
      <c r="D2757" s="227"/>
      <c r="E2757" s="227"/>
      <c r="F2757" s="227"/>
      <c r="G2757" s="227"/>
      <c r="H2757" s="227"/>
      <c r="I2757" s="227"/>
    </row>
    <row r="2758">
      <c r="B2758" s="389"/>
      <c r="C2758" s="227"/>
      <c r="D2758" s="227"/>
      <c r="E2758" s="227"/>
      <c r="F2758" s="227"/>
      <c r="G2758" s="227"/>
      <c r="H2758" s="227"/>
      <c r="I2758" s="227"/>
    </row>
    <row r="2759">
      <c r="B2759" s="389"/>
      <c r="C2759" s="227"/>
      <c r="D2759" s="227"/>
      <c r="E2759" s="227"/>
      <c r="F2759" s="227"/>
      <c r="G2759" s="227"/>
      <c r="H2759" s="227"/>
      <c r="I2759" s="227"/>
    </row>
    <row r="2760">
      <c r="B2760" s="389"/>
      <c r="C2760" s="227"/>
      <c r="D2760" s="227"/>
      <c r="E2760" s="227"/>
      <c r="F2760" s="227"/>
      <c r="G2760" s="227"/>
      <c r="H2760" s="227"/>
      <c r="I2760" s="227"/>
    </row>
    <row r="2761">
      <c r="B2761" s="389"/>
      <c r="C2761" s="227"/>
      <c r="D2761" s="227"/>
      <c r="E2761" s="227"/>
      <c r="F2761" s="227"/>
      <c r="G2761" s="227"/>
      <c r="H2761" s="227"/>
      <c r="I2761" s="227"/>
    </row>
    <row r="2762">
      <c r="B2762" s="389"/>
      <c r="C2762" s="227"/>
      <c r="D2762" s="227"/>
      <c r="E2762" s="227"/>
      <c r="F2762" s="227"/>
      <c r="G2762" s="227"/>
      <c r="H2762" s="227"/>
      <c r="I2762" s="227"/>
    </row>
    <row r="2763">
      <c r="B2763" s="389"/>
      <c r="C2763" s="227"/>
      <c r="D2763" s="227"/>
      <c r="E2763" s="227"/>
      <c r="F2763" s="227"/>
      <c r="G2763" s="227"/>
      <c r="H2763" s="227"/>
      <c r="I2763" s="227"/>
    </row>
    <row r="2764">
      <c r="B2764" s="389"/>
      <c r="C2764" s="227"/>
      <c r="D2764" s="227"/>
      <c r="E2764" s="227"/>
      <c r="F2764" s="227"/>
      <c r="G2764" s="227"/>
      <c r="H2764" s="227"/>
      <c r="I2764" s="227"/>
    </row>
    <row r="2765">
      <c r="B2765" s="389"/>
      <c r="C2765" s="227"/>
      <c r="D2765" s="227"/>
      <c r="E2765" s="227"/>
      <c r="F2765" s="227"/>
      <c r="G2765" s="227"/>
      <c r="H2765" s="227"/>
      <c r="I2765" s="227"/>
    </row>
    <row r="2766">
      <c r="B2766" s="389"/>
      <c r="C2766" s="227"/>
      <c r="D2766" s="227"/>
      <c r="E2766" s="227"/>
      <c r="F2766" s="227"/>
      <c r="G2766" s="227"/>
      <c r="H2766" s="227"/>
      <c r="I2766" s="227"/>
    </row>
    <row r="2767">
      <c r="B2767" s="389"/>
      <c r="C2767" s="227"/>
      <c r="D2767" s="227"/>
      <c r="E2767" s="227"/>
      <c r="F2767" s="227"/>
      <c r="G2767" s="227"/>
      <c r="H2767" s="227"/>
      <c r="I2767" s="227"/>
    </row>
    <row r="2768">
      <c r="B2768" s="389"/>
      <c r="C2768" s="227"/>
      <c r="D2768" s="227"/>
      <c r="E2768" s="227"/>
      <c r="F2768" s="227"/>
      <c r="G2768" s="227"/>
      <c r="H2768" s="227"/>
      <c r="I2768" s="227"/>
    </row>
    <row r="2769">
      <c r="B2769" s="389"/>
      <c r="C2769" s="227"/>
      <c r="D2769" s="227"/>
      <c r="E2769" s="227"/>
      <c r="F2769" s="227"/>
      <c r="G2769" s="227"/>
      <c r="H2769" s="227"/>
      <c r="I2769" s="227"/>
    </row>
    <row r="2770">
      <c r="B2770" s="389"/>
      <c r="C2770" s="227"/>
      <c r="D2770" s="227"/>
      <c r="E2770" s="227"/>
      <c r="F2770" s="227"/>
      <c r="G2770" s="227"/>
      <c r="H2770" s="227"/>
      <c r="I2770" s="227"/>
    </row>
    <row r="2771">
      <c r="B2771" s="389"/>
      <c r="C2771" s="227"/>
      <c r="D2771" s="227"/>
      <c r="E2771" s="227"/>
      <c r="F2771" s="227"/>
      <c r="G2771" s="227"/>
      <c r="H2771" s="227"/>
      <c r="I2771" s="227"/>
    </row>
    <row r="2772">
      <c r="B2772" s="389"/>
      <c r="C2772" s="227"/>
      <c r="D2772" s="227"/>
      <c r="E2772" s="227"/>
      <c r="F2772" s="227"/>
      <c r="G2772" s="227"/>
      <c r="H2772" s="227"/>
      <c r="I2772" s="227"/>
    </row>
    <row r="2773">
      <c r="B2773" s="389"/>
      <c r="C2773" s="227"/>
      <c r="D2773" s="227"/>
      <c r="E2773" s="227"/>
      <c r="F2773" s="227"/>
      <c r="G2773" s="227"/>
      <c r="H2773" s="227"/>
      <c r="I2773" s="227"/>
    </row>
    <row r="2774">
      <c r="B2774" s="389"/>
      <c r="C2774" s="227"/>
      <c r="D2774" s="227"/>
      <c r="E2774" s="227"/>
      <c r="F2774" s="227"/>
      <c r="G2774" s="227"/>
      <c r="H2774" s="227"/>
      <c r="I2774" s="227"/>
    </row>
    <row r="2775">
      <c r="B2775" s="389"/>
      <c r="C2775" s="227"/>
      <c r="D2775" s="227"/>
      <c r="E2775" s="227"/>
      <c r="F2775" s="227"/>
      <c r="G2775" s="227"/>
      <c r="H2775" s="227"/>
      <c r="I2775" s="227"/>
    </row>
    <row r="2776">
      <c r="B2776" s="389"/>
      <c r="C2776" s="227"/>
      <c r="D2776" s="227"/>
      <c r="E2776" s="227"/>
      <c r="F2776" s="227"/>
      <c r="G2776" s="227"/>
      <c r="H2776" s="227"/>
      <c r="I2776" s="227"/>
    </row>
    <row r="2777">
      <c r="B2777" s="389"/>
      <c r="C2777" s="227"/>
      <c r="D2777" s="227"/>
      <c r="E2777" s="227"/>
      <c r="F2777" s="227"/>
      <c r="G2777" s="227"/>
      <c r="H2777" s="227"/>
      <c r="I2777" s="227"/>
    </row>
    <row r="2778">
      <c r="B2778" s="389"/>
      <c r="C2778" s="227"/>
      <c r="D2778" s="227"/>
      <c r="E2778" s="227"/>
      <c r="F2778" s="227"/>
      <c r="G2778" s="227"/>
      <c r="H2778" s="227"/>
      <c r="I2778" s="227"/>
    </row>
    <row r="2779">
      <c r="B2779" s="389"/>
      <c r="C2779" s="227"/>
      <c r="D2779" s="227"/>
      <c r="E2779" s="227"/>
      <c r="F2779" s="227"/>
      <c r="G2779" s="227"/>
      <c r="H2779" s="227"/>
      <c r="I2779" s="227"/>
    </row>
    <row r="2780">
      <c r="B2780" s="389"/>
      <c r="C2780" s="227"/>
      <c r="D2780" s="227"/>
      <c r="E2780" s="227"/>
      <c r="F2780" s="227"/>
      <c r="G2780" s="227"/>
      <c r="H2780" s="227"/>
      <c r="I2780" s="227"/>
    </row>
    <row r="2781">
      <c r="B2781" s="389"/>
      <c r="C2781" s="227"/>
      <c r="D2781" s="227"/>
      <c r="E2781" s="227"/>
      <c r="F2781" s="227"/>
      <c r="G2781" s="227"/>
      <c r="H2781" s="227"/>
      <c r="I2781" s="227"/>
    </row>
    <row r="2782">
      <c r="B2782" s="389"/>
      <c r="C2782" s="227"/>
      <c r="D2782" s="227"/>
      <c r="E2782" s="227"/>
      <c r="F2782" s="227"/>
      <c r="G2782" s="227"/>
      <c r="H2782" s="227"/>
      <c r="I2782" s="227"/>
    </row>
    <row r="2783">
      <c r="B2783" s="389"/>
      <c r="C2783" s="227"/>
      <c r="D2783" s="227"/>
      <c r="E2783" s="227"/>
      <c r="F2783" s="227"/>
      <c r="G2783" s="227"/>
      <c r="H2783" s="227"/>
      <c r="I2783" s="227"/>
    </row>
    <row r="2784">
      <c r="B2784" s="389"/>
      <c r="C2784" s="227"/>
      <c r="D2784" s="227"/>
      <c r="E2784" s="227"/>
      <c r="F2784" s="227"/>
      <c r="G2784" s="227"/>
      <c r="H2784" s="227"/>
      <c r="I2784" s="227"/>
    </row>
    <row r="2785">
      <c r="B2785" s="389"/>
      <c r="C2785" s="227"/>
      <c r="D2785" s="227"/>
      <c r="E2785" s="227"/>
      <c r="F2785" s="227"/>
      <c r="G2785" s="227"/>
      <c r="H2785" s="227"/>
      <c r="I2785" s="227"/>
    </row>
    <row r="2786">
      <c r="B2786" s="389"/>
      <c r="C2786" s="227"/>
      <c r="D2786" s="227"/>
      <c r="E2786" s="227"/>
      <c r="F2786" s="227"/>
      <c r="G2786" s="227"/>
      <c r="H2786" s="227"/>
      <c r="I2786" s="227"/>
    </row>
    <row r="2787">
      <c r="B2787" s="389"/>
      <c r="C2787" s="227"/>
      <c r="D2787" s="227"/>
      <c r="E2787" s="227"/>
      <c r="F2787" s="227"/>
      <c r="G2787" s="227"/>
      <c r="H2787" s="227"/>
      <c r="I2787" s="227"/>
    </row>
    <row r="2788">
      <c r="B2788" s="389"/>
      <c r="C2788" s="227"/>
      <c r="D2788" s="227"/>
      <c r="E2788" s="227"/>
      <c r="F2788" s="227"/>
      <c r="G2788" s="227"/>
      <c r="H2788" s="227"/>
      <c r="I2788" s="227"/>
    </row>
    <row r="2789">
      <c r="B2789" s="389"/>
      <c r="C2789" s="227"/>
      <c r="D2789" s="227"/>
      <c r="E2789" s="227"/>
      <c r="F2789" s="227"/>
      <c r="G2789" s="227"/>
      <c r="H2789" s="227"/>
      <c r="I2789" s="227"/>
    </row>
    <row r="2790">
      <c r="B2790" s="389"/>
      <c r="C2790" s="227"/>
      <c r="D2790" s="227"/>
      <c r="E2790" s="227"/>
      <c r="F2790" s="227"/>
      <c r="G2790" s="227"/>
      <c r="H2790" s="227"/>
      <c r="I2790" s="227"/>
    </row>
    <row r="2791">
      <c r="B2791" s="389"/>
      <c r="C2791" s="227"/>
      <c r="D2791" s="227"/>
      <c r="E2791" s="227"/>
      <c r="F2791" s="227"/>
      <c r="G2791" s="227"/>
      <c r="H2791" s="227"/>
      <c r="I2791" s="227"/>
    </row>
    <row r="2792">
      <c r="B2792" s="389"/>
      <c r="C2792" s="227"/>
      <c r="D2792" s="227"/>
      <c r="E2792" s="227"/>
      <c r="F2792" s="227"/>
      <c r="G2792" s="227"/>
      <c r="H2792" s="227"/>
      <c r="I2792" s="227"/>
    </row>
    <row r="2793">
      <c r="B2793" s="389"/>
      <c r="C2793" s="227"/>
      <c r="D2793" s="227"/>
      <c r="E2793" s="227"/>
      <c r="F2793" s="227"/>
      <c r="G2793" s="227"/>
      <c r="H2793" s="227"/>
      <c r="I2793" s="227"/>
    </row>
    <row r="2794">
      <c r="B2794" s="389"/>
      <c r="C2794" s="227"/>
      <c r="D2794" s="227"/>
      <c r="E2794" s="227"/>
      <c r="F2794" s="227"/>
      <c r="G2794" s="227"/>
      <c r="H2794" s="227"/>
      <c r="I2794" s="227"/>
    </row>
    <row r="2795">
      <c r="B2795" s="389"/>
      <c r="C2795" s="227"/>
      <c r="D2795" s="227"/>
      <c r="E2795" s="227"/>
      <c r="F2795" s="227"/>
      <c r="G2795" s="227"/>
      <c r="H2795" s="227"/>
      <c r="I2795" s="227"/>
    </row>
    <row r="2796">
      <c r="B2796" s="389"/>
      <c r="C2796" s="227"/>
      <c r="D2796" s="227"/>
      <c r="E2796" s="227"/>
      <c r="F2796" s="227"/>
      <c r="G2796" s="227"/>
      <c r="H2796" s="227"/>
      <c r="I2796" s="227"/>
    </row>
    <row r="2797">
      <c r="B2797" s="389"/>
      <c r="C2797" s="227"/>
      <c r="D2797" s="227"/>
      <c r="E2797" s="227"/>
      <c r="F2797" s="227"/>
      <c r="G2797" s="227"/>
      <c r="H2797" s="227"/>
      <c r="I2797" s="227"/>
    </row>
    <row r="2798">
      <c r="B2798" s="389"/>
      <c r="C2798" s="227"/>
      <c r="D2798" s="227"/>
      <c r="E2798" s="227"/>
      <c r="F2798" s="227"/>
      <c r="G2798" s="227"/>
      <c r="H2798" s="227"/>
      <c r="I2798" s="227"/>
    </row>
    <row r="2799">
      <c r="B2799" s="389"/>
      <c r="C2799" s="227"/>
      <c r="D2799" s="227"/>
      <c r="E2799" s="227"/>
      <c r="F2799" s="227"/>
      <c r="G2799" s="227"/>
      <c r="H2799" s="227"/>
      <c r="I2799" s="227"/>
    </row>
    <row r="2800">
      <c r="B2800" s="389"/>
      <c r="C2800" s="227"/>
      <c r="D2800" s="227"/>
      <c r="E2800" s="227"/>
      <c r="F2800" s="227"/>
      <c r="G2800" s="227"/>
      <c r="H2800" s="227"/>
      <c r="I2800" s="227"/>
    </row>
    <row r="2801">
      <c r="B2801" s="389"/>
      <c r="C2801" s="227"/>
      <c r="D2801" s="227"/>
      <c r="E2801" s="227"/>
      <c r="F2801" s="227"/>
      <c r="G2801" s="227"/>
      <c r="H2801" s="227"/>
      <c r="I2801" s="227"/>
    </row>
    <row r="2802">
      <c r="B2802" s="389"/>
      <c r="C2802" s="227"/>
      <c r="D2802" s="227"/>
      <c r="E2802" s="227"/>
      <c r="F2802" s="227"/>
      <c r="G2802" s="227"/>
      <c r="H2802" s="227"/>
      <c r="I2802" s="227"/>
    </row>
    <row r="2803">
      <c r="B2803" s="389"/>
      <c r="C2803" s="227"/>
      <c r="D2803" s="227"/>
      <c r="E2803" s="227"/>
      <c r="F2803" s="227"/>
      <c r="G2803" s="227"/>
      <c r="H2803" s="227"/>
      <c r="I2803" s="227"/>
    </row>
    <row r="2804">
      <c r="B2804" s="389"/>
      <c r="C2804" s="227"/>
      <c r="D2804" s="227"/>
      <c r="E2804" s="227"/>
      <c r="F2804" s="227"/>
      <c r="G2804" s="227"/>
      <c r="H2804" s="227"/>
      <c r="I2804" s="227"/>
    </row>
    <row r="2805">
      <c r="B2805" s="389"/>
      <c r="C2805" s="227"/>
      <c r="D2805" s="227"/>
      <c r="E2805" s="227"/>
      <c r="F2805" s="227"/>
      <c r="G2805" s="227"/>
      <c r="H2805" s="227"/>
      <c r="I2805" s="227"/>
    </row>
    <row r="2806">
      <c r="B2806" s="389"/>
      <c r="C2806" s="227"/>
      <c r="D2806" s="227"/>
      <c r="E2806" s="227"/>
      <c r="F2806" s="227"/>
      <c r="G2806" s="227"/>
      <c r="H2806" s="227"/>
      <c r="I2806" s="227"/>
    </row>
    <row r="2807">
      <c r="B2807" s="389"/>
      <c r="C2807" s="227"/>
      <c r="D2807" s="227"/>
      <c r="E2807" s="227"/>
      <c r="F2807" s="227"/>
      <c r="G2807" s="227"/>
      <c r="H2807" s="227"/>
      <c r="I2807" s="227"/>
    </row>
    <row r="2808">
      <c r="B2808" s="389"/>
      <c r="C2808" s="227"/>
      <c r="D2808" s="227"/>
      <c r="E2808" s="227"/>
      <c r="F2808" s="227"/>
      <c r="G2808" s="227"/>
      <c r="H2808" s="227"/>
      <c r="I2808" s="227"/>
    </row>
    <row r="2809">
      <c r="B2809" s="389"/>
      <c r="C2809" s="227"/>
      <c r="D2809" s="227"/>
      <c r="E2809" s="227"/>
      <c r="F2809" s="227"/>
      <c r="G2809" s="227"/>
      <c r="H2809" s="227"/>
      <c r="I2809" s="227"/>
    </row>
    <row r="2810">
      <c r="B2810" s="389"/>
      <c r="C2810" s="227"/>
      <c r="D2810" s="227"/>
      <c r="E2810" s="227"/>
      <c r="F2810" s="227"/>
      <c r="G2810" s="227"/>
      <c r="H2810" s="227"/>
      <c r="I2810" s="227"/>
    </row>
    <row r="2811">
      <c r="B2811" s="389"/>
      <c r="C2811" s="227"/>
      <c r="D2811" s="227"/>
      <c r="E2811" s="227"/>
      <c r="F2811" s="227"/>
      <c r="G2811" s="227"/>
      <c r="H2811" s="227"/>
      <c r="I2811" s="227"/>
    </row>
    <row r="2812">
      <c r="B2812" s="389"/>
      <c r="C2812" s="227"/>
      <c r="D2812" s="227"/>
      <c r="E2812" s="227"/>
      <c r="F2812" s="227"/>
      <c r="G2812" s="227"/>
      <c r="H2812" s="227"/>
      <c r="I2812" s="227"/>
    </row>
    <row r="2813">
      <c r="B2813" s="389"/>
      <c r="C2813" s="227"/>
      <c r="D2813" s="227"/>
      <c r="E2813" s="227"/>
      <c r="F2813" s="227"/>
      <c r="G2813" s="227"/>
      <c r="H2813" s="227"/>
      <c r="I2813" s="227"/>
    </row>
    <row r="2814">
      <c r="B2814" s="389"/>
      <c r="C2814" s="227"/>
      <c r="D2814" s="227"/>
      <c r="E2814" s="227"/>
      <c r="F2814" s="227"/>
      <c r="G2814" s="227"/>
      <c r="H2814" s="227"/>
      <c r="I2814" s="227"/>
    </row>
    <row r="2815">
      <c r="B2815" s="389"/>
      <c r="C2815" s="227"/>
      <c r="D2815" s="227"/>
      <c r="E2815" s="227"/>
      <c r="F2815" s="227"/>
      <c r="G2815" s="227"/>
      <c r="H2815" s="227"/>
      <c r="I2815" s="227"/>
    </row>
    <row r="2816">
      <c r="B2816" s="389"/>
      <c r="C2816" s="227"/>
      <c r="D2816" s="227"/>
      <c r="E2816" s="227"/>
      <c r="F2816" s="227"/>
      <c r="G2816" s="227"/>
      <c r="H2816" s="227"/>
      <c r="I2816" s="227"/>
    </row>
    <row r="2817">
      <c r="B2817" s="389"/>
      <c r="C2817" s="227"/>
      <c r="D2817" s="227"/>
      <c r="E2817" s="227"/>
      <c r="F2817" s="227"/>
      <c r="G2817" s="227"/>
      <c r="H2817" s="227"/>
      <c r="I2817" s="227"/>
    </row>
    <row r="2818">
      <c r="B2818" s="389"/>
      <c r="C2818" s="227"/>
      <c r="D2818" s="227"/>
      <c r="E2818" s="227"/>
      <c r="F2818" s="227"/>
      <c r="G2818" s="227"/>
      <c r="H2818" s="227"/>
      <c r="I2818" s="227"/>
    </row>
    <row r="2819">
      <c r="B2819" s="389"/>
      <c r="C2819" s="227"/>
      <c r="D2819" s="227"/>
      <c r="E2819" s="227"/>
      <c r="F2819" s="227"/>
      <c r="G2819" s="227"/>
      <c r="H2819" s="227"/>
      <c r="I2819" s="227"/>
    </row>
    <row r="2820">
      <c r="B2820" s="389"/>
      <c r="C2820" s="227"/>
      <c r="D2820" s="227"/>
      <c r="E2820" s="227"/>
      <c r="F2820" s="227"/>
      <c r="G2820" s="227"/>
      <c r="H2820" s="227"/>
      <c r="I2820" s="227"/>
    </row>
    <row r="2821">
      <c r="B2821" s="389"/>
      <c r="C2821" s="227"/>
      <c r="D2821" s="227"/>
      <c r="E2821" s="227"/>
      <c r="F2821" s="227"/>
      <c r="G2821" s="227"/>
      <c r="H2821" s="227"/>
      <c r="I2821" s="227"/>
    </row>
    <row r="2822">
      <c r="B2822" s="389"/>
      <c r="C2822" s="227"/>
      <c r="D2822" s="227"/>
      <c r="E2822" s="227"/>
      <c r="F2822" s="227"/>
      <c r="G2822" s="227"/>
      <c r="H2822" s="227"/>
      <c r="I2822" s="227"/>
    </row>
    <row r="2823">
      <c r="B2823" s="389"/>
      <c r="C2823" s="227"/>
      <c r="D2823" s="227"/>
      <c r="E2823" s="227"/>
      <c r="F2823" s="227"/>
      <c r="G2823" s="227"/>
      <c r="H2823" s="227"/>
      <c r="I2823" s="227"/>
    </row>
    <row r="2824">
      <c r="B2824" s="389"/>
      <c r="C2824" s="227"/>
      <c r="D2824" s="227"/>
      <c r="E2824" s="227"/>
      <c r="F2824" s="227"/>
      <c r="G2824" s="227"/>
      <c r="H2824" s="227"/>
      <c r="I2824" s="227"/>
    </row>
    <row r="2825">
      <c r="B2825" s="389"/>
      <c r="C2825" s="227"/>
      <c r="D2825" s="227"/>
      <c r="E2825" s="227"/>
      <c r="F2825" s="227"/>
      <c r="G2825" s="227"/>
      <c r="H2825" s="227"/>
      <c r="I2825" s="227"/>
    </row>
    <row r="2826">
      <c r="B2826" s="389"/>
      <c r="C2826" s="227"/>
      <c r="D2826" s="227"/>
      <c r="E2826" s="227"/>
      <c r="F2826" s="227"/>
      <c r="G2826" s="227"/>
      <c r="H2826" s="227"/>
      <c r="I2826" s="227"/>
    </row>
    <row r="2827">
      <c r="B2827" s="389"/>
      <c r="C2827" s="227"/>
      <c r="D2827" s="227"/>
      <c r="E2827" s="227"/>
      <c r="F2827" s="227"/>
      <c r="G2827" s="227"/>
      <c r="H2827" s="227"/>
      <c r="I2827" s="227"/>
    </row>
    <row r="2828">
      <c r="B2828" s="389"/>
      <c r="C2828" s="227"/>
      <c r="D2828" s="227"/>
      <c r="E2828" s="227"/>
      <c r="F2828" s="227"/>
      <c r="G2828" s="227"/>
      <c r="H2828" s="227"/>
      <c r="I2828" s="227"/>
    </row>
    <row r="2829">
      <c r="B2829" s="389"/>
      <c r="C2829" s="227"/>
      <c r="D2829" s="227"/>
      <c r="E2829" s="227"/>
      <c r="F2829" s="227"/>
      <c r="G2829" s="227"/>
      <c r="H2829" s="227"/>
      <c r="I2829" s="227"/>
    </row>
    <row r="2830">
      <c r="B2830" s="389"/>
      <c r="C2830" s="227"/>
      <c r="D2830" s="227"/>
      <c r="E2830" s="227"/>
      <c r="F2830" s="227"/>
      <c r="G2830" s="227"/>
      <c r="H2830" s="227"/>
      <c r="I2830" s="227"/>
    </row>
    <row r="2831">
      <c r="B2831" s="389"/>
      <c r="C2831" s="227"/>
      <c r="D2831" s="227"/>
      <c r="E2831" s="227"/>
      <c r="F2831" s="227"/>
      <c r="G2831" s="227"/>
      <c r="H2831" s="227"/>
      <c r="I2831" s="227"/>
    </row>
    <row r="2832">
      <c r="B2832" s="389"/>
      <c r="C2832" s="227"/>
      <c r="D2832" s="227"/>
      <c r="E2832" s="227"/>
      <c r="F2832" s="227"/>
      <c r="G2832" s="227"/>
      <c r="H2832" s="227"/>
      <c r="I2832" s="227"/>
    </row>
    <row r="2833">
      <c r="B2833" s="389"/>
      <c r="C2833" s="227"/>
      <c r="D2833" s="227"/>
      <c r="E2833" s="227"/>
      <c r="F2833" s="227"/>
      <c r="G2833" s="227"/>
      <c r="H2833" s="227"/>
      <c r="I2833" s="227"/>
    </row>
    <row r="2834">
      <c r="B2834" s="389"/>
      <c r="C2834" s="227"/>
      <c r="D2834" s="227"/>
      <c r="E2834" s="227"/>
      <c r="F2834" s="227"/>
      <c r="G2834" s="227"/>
      <c r="H2834" s="227"/>
      <c r="I2834" s="227"/>
    </row>
    <row r="2835">
      <c r="B2835" s="389"/>
      <c r="C2835" s="227"/>
      <c r="D2835" s="227"/>
      <c r="E2835" s="227"/>
      <c r="F2835" s="227"/>
      <c r="G2835" s="227"/>
      <c r="H2835" s="227"/>
      <c r="I2835" s="227"/>
    </row>
    <row r="2836">
      <c r="B2836" s="389"/>
      <c r="C2836" s="227"/>
      <c r="D2836" s="227"/>
      <c r="E2836" s="227"/>
      <c r="F2836" s="227"/>
      <c r="G2836" s="227"/>
      <c r="H2836" s="227"/>
      <c r="I2836" s="227"/>
    </row>
    <row r="2837">
      <c r="B2837" s="389"/>
      <c r="C2837" s="227"/>
      <c r="D2837" s="227"/>
      <c r="E2837" s="227"/>
      <c r="F2837" s="227"/>
      <c r="G2837" s="227"/>
      <c r="H2837" s="227"/>
      <c r="I2837" s="227"/>
    </row>
    <row r="2838">
      <c r="B2838" s="389"/>
      <c r="C2838" s="227"/>
      <c r="D2838" s="227"/>
      <c r="E2838" s="227"/>
      <c r="F2838" s="227"/>
      <c r="G2838" s="227"/>
      <c r="H2838" s="227"/>
      <c r="I2838" s="227"/>
    </row>
    <row r="2839">
      <c r="B2839" s="389"/>
      <c r="C2839" s="227"/>
      <c r="D2839" s="227"/>
      <c r="E2839" s="227"/>
      <c r="F2839" s="227"/>
      <c r="G2839" s="227"/>
      <c r="H2839" s="227"/>
      <c r="I2839" s="227"/>
    </row>
    <row r="2840">
      <c r="B2840" s="389"/>
      <c r="C2840" s="227"/>
      <c r="D2840" s="227"/>
      <c r="E2840" s="227"/>
      <c r="F2840" s="227"/>
      <c r="G2840" s="227"/>
      <c r="H2840" s="227"/>
      <c r="I2840" s="227"/>
    </row>
    <row r="2841">
      <c r="B2841" s="389"/>
      <c r="C2841" s="227"/>
      <c r="D2841" s="227"/>
      <c r="E2841" s="227"/>
      <c r="F2841" s="227"/>
      <c r="G2841" s="227"/>
      <c r="H2841" s="227"/>
      <c r="I2841" s="227"/>
    </row>
    <row r="2842">
      <c r="B2842" s="389"/>
      <c r="C2842" s="227"/>
      <c r="D2842" s="227"/>
      <c r="E2842" s="227"/>
      <c r="F2842" s="227"/>
      <c r="G2842" s="227"/>
      <c r="H2842" s="227"/>
      <c r="I2842" s="227"/>
    </row>
    <row r="2843">
      <c r="B2843" s="389"/>
      <c r="C2843" s="227"/>
      <c r="D2843" s="227"/>
      <c r="E2843" s="227"/>
      <c r="F2843" s="227"/>
      <c r="G2843" s="227"/>
      <c r="H2843" s="227"/>
      <c r="I2843" s="227"/>
    </row>
    <row r="2844">
      <c r="B2844" s="389"/>
      <c r="C2844" s="227"/>
      <c r="D2844" s="227"/>
      <c r="E2844" s="227"/>
      <c r="F2844" s="227"/>
      <c r="G2844" s="227"/>
      <c r="H2844" s="227"/>
      <c r="I2844" s="227"/>
    </row>
    <row r="2845">
      <c r="B2845" s="389"/>
      <c r="C2845" s="227"/>
      <c r="D2845" s="227"/>
      <c r="E2845" s="227"/>
      <c r="F2845" s="227"/>
      <c r="G2845" s="227"/>
      <c r="H2845" s="227"/>
      <c r="I2845" s="227"/>
    </row>
    <row r="2846">
      <c r="B2846" s="389"/>
      <c r="C2846" s="227"/>
      <c r="D2846" s="227"/>
      <c r="E2846" s="227"/>
      <c r="F2846" s="227"/>
      <c r="G2846" s="227"/>
      <c r="H2846" s="227"/>
      <c r="I2846" s="227"/>
    </row>
    <row r="2847">
      <c r="B2847" s="389"/>
      <c r="C2847" s="227"/>
      <c r="D2847" s="227"/>
      <c r="E2847" s="227"/>
      <c r="F2847" s="227"/>
      <c r="G2847" s="227"/>
      <c r="H2847" s="227"/>
      <c r="I2847" s="227"/>
    </row>
    <row r="2848">
      <c r="B2848" s="389"/>
      <c r="C2848" s="227"/>
      <c r="D2848" s="227"/>
      <c r="E2848" s="227"/>
      <c r="F2848" s="227"/>
      <c r="G2848" s="227"/>
      <c r="H2848" s="227"/>
      <c r="I2848" s="227"/>
    </row>
    <row r="2849">
      <c r="B2849" s="389"/>
      <c r="C2849" s="227"/>
      <c r="D2849" s="227"/>
      <c r="E2849" s="227"/>
      <c r="F2849" s="227"/>
      <c r="G2849" s="227"/>
      <c r="H2849" s="227"/>
      <c r="I2849" s="227"/>
    </row>
    <row r="2850">
      <c r="B2850" s="389"/>
      <c r="C2850" s="227"/>
      <c r="D2850" s="227"/>
      <c r="E2850" s="227"/>
      <c r="F2850" s="227"/>
      <c r="G2850" s="227"/>
      <c r="H2850" s="227"/>
      <c r="I2850" s="227"/>
    </row>
    <row r="2851">
      <c r="B2851" s="389"/>
      <c r="C2851" s="227"/>
      <c r="D2851" s="227"/>
      <c r="E2851" s="227"/>
      <c r="F2851" s="227"/>
      <c r="G2851" s="227"/>
      <c r="H2851" s="227"/>
      <c r="I2851" s="227"/>
    </row>
    <row r="2852">
      <c r="B2852" s="389"/>
      <c r="C2852" s="227"/>
      <c r="D2852" s="227"/>
      <c r="E2852" s="227"/>
      <c r="F2852" s="227"/>
      <c r="G2852" s="227"/>
      <c r="H2852" s="227"/>
      <c r="I2852" s="227"/>
    </row>
    <row r="2853">
      <c r="B2853" s="389"/>
      <c r="C2853" s="227"/>
      <c r="D2853" s="227"/>
      <c r="E2853" s="227"/>
      <c r="F2853" s="227"/>
      <c r="G2853" s="227"/>
      <c r="H2853" s="227"/>
      <c r="I2853" s="227"/>
    </row>
    <row r="2854">
      <c r="B2854" s="389"/>
      <c r="C2854" s="227"/>
      <c r="D2854" s="227"/>
      <c r="E2854" s="227"/>
      <c r="F2854" s="227"/>
      <c r="G2854" s="227"/>
      <c r="H2854" s="227"/>
      <c r="I2854" s="227"/>
    </row>
    <row r="2855">
      <c r="B2855" s="389"/>
      <c r="C2855" s="227"/>
      <c r="D2855" s="227"/>
      <c r="E2855" s="227"/>
      <c r="F2855" s="227"/>
      <c r="G2855" s="227"/>
      <c r="H2855" s="227"/>
      <c r="I2855" s="227"/>
    </row>
    <row r="2856">
      <c r="B2856" s="389"/>
      <c r="C2856" s="227"/>
      <c r="D2856" s="227"/>
      <c r="E2856" s="227"/>
      <c r="F2856" s="227"/>
      <c r="G2856" s="227"/>
      <c r="H2856" s="227"/>
      <c r="I2856" s="227"/>
    </row>
    <row r="2857">
      <c r="B2857" s="389"/>
      <c r="C2857" s="227"/>
      <c r="D2857" s="227"/>
      <c r="E2857" s="227"/>
      <c r="F2857" s="227"/>
      <c r="G2857" s="227"/>
      <c r="H2857" s="227"/>
      <c r="I2857" s="227"/>
    </row>
    <row r="2858">
      <c r="B2858" s="389"/>
      <c r="C2858" s="227"/>
      <c r="D2858" s="227"/>
      <c r="E2858" s="227"/>
      <c r="F2858" s="227"/>
      <c r="G2858" s="227"/>
      <c r="H2858" s="227"/>
      <c r="I2858" s="227"/>
    </row>
    <row r="2859">
      <c r="B2859" s="389"/>
      <c r="C2859" s="227"/>
      <c r="D2859" s="227"/>
      <c r="E2859" s="227"/>
      <c r="F2859" s="227"/>
      <c r="G2859" s="227"/>
      <c r="H2859" s="227"/>
      <c r="I2859" s="227"/>
    </row>
    <row r="2860">
      <c r="B2860" s="389"/>
      <c r="C2860" s="227"/>
      <c r="D2860" s="227"/>
      <c r="E2860" s="227"/>
      <c r="F2860" s="227"/>
      <c r="G2860" s="227"/>
      <c r="H2860" s="227"/>
      <c r="I2860" s="227"/>
    </row>
    <row r="2861">
      <c r="B2861" s="389"/>
      <c r="C2861" s="227"/>
      <c r="D2861" s="227"/>
      <c r="E2861" s="227"/>
      <c r="F2861" s="227"/>
      <c r="G2861" s="227"/>
      <c r="H2861" s="227"/>
      <c r="I2861" s="227"/>
    </row>
    <row r="2862">
      <c r="B2862" s="389"/>
      <c r="C2862" s="227"/>
      <c r="D2862" s="227"/>
      <c r="E2862" s="227"/>
      <c r="F2862" s="227"/>
      <c r="G2862" s="227"/>
      <c r="H2862" s="227"/>
      <c r="I2862" s="227"/>
    </row>
    <row r="2863">
      <c r="B2863" s="389"/>
      <c r="C2863" s="227"/>
      <c r="D2863" s="227"/>
      <c r="E2863" s="227"/>
      <c r="F2863" s="227"/>
      <c r="G2863" s="227"/>
      <c r="H2863" s="227"/>
      <c r="I2863" s="227"/>
    </row>
    <row r="2864">
      <c r="B2864" s="389"/>
      <c r="C2864" s="227"/>
      <c r="D2864" s="227"/>
      <c r="E2864" s="227"/>
      <c r="F2864" s="227"/>
      <c r="G2864" s="227"/>
      <c r="H2864" s="227"/>
      <c r="I2864" s="227"/>
    </row>
    <row r="2865">
      <c r="B2865" s="389"/>
      <c r="C2865" s="227"/>
      <c r="D2865" s="227"/>
      <c r="E2865" s="227"/>
      <c r="F2865" s="227"/>
      <c r="G2865" s="227"/>
      <c r="H2865" s="227"/>
      <c r="I2865" s="227"/>
    </row>
    <row r="2866">
      <c r="B2866" s="389"/>
      <c r="C2866" s="227"/>
      <c r="D2866" s="227"/>
      <c r="E2866" s="227"/>
      <c r="F2866" s="227"/>
      <c r="G2866" s="227"/>
      <c r="H2866" s="227"/>
      <c r="I2866" s="227"/>
    </row>
    <row r="2867">
      <c r="B2867" s="389"/>
      <c r="C2867" s="227"/>
      <c r="D2867" s="227"/>
      <c r="E2867" s="227"/>
      <c r="F2867" s="227"/>
      <c r="G2867" s="227"/>
      <c r="H2867" s="227"/>
      <c r="I2867" s="227"/>
    </row>
    <row r="2868">
      <c r="B2868" s="389"/>
      <c r="C2868" s="227"/>
      <c r="D2868" s="227"/>
      <c r="E2868" s="227"/>
      <c r="F2868" s="227"/>
      <c r="G2868" s="227"/>
      <c r="H2868" s="227"/>
      <c r="I2868" s="227"/>
    </row>
    <row r="2869">
      <c r="B2869" s="389"/>
      <c r="C2869" s="227"/>
      <c r="D2869" s="227"/>
      <c r="E2869" s="227"/>
      <c r="F2869" s="227"/>
      <c r="G2869" s="227"/>
      <c r="H2869" s="227"/>
      <c r="I2869" s="227"/>
    </row>
    <row r="2870">
      <c r="B2870" s="389"/>
      <c r="C2870" s="227"/>
      <c r="D2870" s="227"/>
      <c r="E2870" s="227"/>
      <c r="F2870" s="227"/>
      <c r="G2870" s="227"/>
      <c r="H2870" s="227"/>
      <c r="I2870" s="227"/>
    </row>
    <row r="2871">
      <c r="B2871" s="389"/>
      <c r="C2871" s="227"/>
      <c r="D2871" s="227"/>
      <c r="E2871" s="227"/>
      <c r="F2871" s="227"/>
      <c r="G2871" s="227"/>
      <c r="H2871" s="227"/>
      <c r="I2871" s="227"/>
    </row>
    <row r="2872">
      <c r="B2872" s="389"/>
      <c r="C2872" s="227"/>
      <c r="D2872" s="227"/>
      <c r="E2872" s="227"/>
      <c r="F2872" s="227"/>
      <c r="G2872" s="227"/>
      <c r="H2872" s="227"/>
      <c r="I2872" s="227"/>
    </row>
    <row r="2873">
      <c r="B2873" s="389"/>
      <c r="C2873" s="227"/>
      <c r="D2873" s="227"/>
      <c r="E2873" s="227"/>
      <c r="F2873" s="227"/>
      <c r="G2873" s="227"/>
      <c r="H2873" s="227"/>
      <c r="I2873" s="227"/>
    </row>
    <row r="2874">
      <c r="B2874" s="389"/>
      <c r="C2874" s="227"/>
      <c r="D2874" s="227"/>
      <c r="E2874" s="227"/>
      <c r="F2874" s="227"/>
      <c r="G2874" s="227"/>
      <c r="H2874" s="227"/>
      <c r="I2874" s="227"/>
    </row>
    <row r="2875">
      <c r="B2875" s="389"/>
      <c r="C2875" s="227"/>
      <c r="D2875" s="227"/>
      <c r="E2875" s="227"/>
      <c r="F2875" s="227"/>
      <c r="G2875" s="227"/>
      <c r="H2875" s="227"/>
      <c r="I2875" s="227"/>
    </row>
    <row r="2876">
      <c r="B2876" s="389"/>
      <c r="C2876" s="227"/>
      <c r="D2876" s="227"/>
      <c r="E2876" s="227"/>
      <c r="F2876" s="227"/>
      <c r="G2876" s="227"/>
      <c r="H2876" s="227"/>
      <c r="I2876" s="227"/>
    </row>
    <row r="2877">
      <c r="B2877" s="389"/>
      <c r="C2877" s="227"/>
      <c r="D2877" s="227"/>
      <c r="E2877" s="227"/>
      <c r="F2877" s="227"/>
      <c r="G2877" s="227"/>
      <c r="H2877" s="227"/>
      <c r="I2877" s="227"/>
    </row>
    <row r="2878">
      <c r="B2878" s="389"/>
      <c r="C2878" s="227"/>
      <c r="D2878" s="227"/>
      <c r="E2878" s="227"/>
      <c r="F2878" s="227"/>
      <c r="G2878" s="227"/>
      <c r="H2878" s="227"/>
      <c r="I2878" s="227"/>
    </row>
    <row r="2879">
      <c r="B2879" s="389"/>
      <c r="C2879" s="227"/>
      <c r="D2879" s="227"/>
      <c r="E2879" s="227"/>
      <c r="F2879" s="227"/>
      <c r="G2879" s="227"/>
      <c r="H2879" s="227"/>
      <c r="I2879" s="227"/>
    </row>
    <row r="2880">
      <c r="B2880" s="389"/>
      <c r="C2880" s="227"/>
      <c r="D2880" s="227"/>
      <c r="E2880" s="227"/>
      <c r="F2880" s="227"/>
      <c r="G2880" s="227"/>
      <c r="H2880" s="227"/>
      <c r="I2880" s="227"/>
    </row>
    <row r="2881">
      <c r="B2881" s="389"/>
      <c r="C2881" s="227"/>
      <c r="D2881" s="227"/>
      <c r="E2881" s="227"/>
      <c r="F2881" s="227"/>
      <c r="G2881" s="227"/>
      <c r="H2881" s="227"/>
      <c r="I2881" s="227"/>
    </row>
    <row r="2882">
      <c r="B2882" s="389"/>
      <c r="C2882" s="227"/>
      <c r="D2882" s="227"/>
      <c r="E2882" s="227"/>
      <c r="F2882" s="227"/>
      <c r="G2882" s="227"/>
      <c r="H2882" s="227"/>
      <c r="I2882" s="227"/>
    </row>
    <row r="2883">
      <c r="B2883" s="389"/>
      <c r="C2883" s="227"/>
      <c r="D2883" s="227"/>
      <c r="E2883" s="227"/>
      <c r="F2883" s="227"/>
      <c r="G2883" s="227"/>
      <c r="H2883" s="227"/>
      <c r="I2883" s="227"/>
    </row>
    <row r="2884">
      <c r="B2884" s="389"/>
      <c r="C2884" s="227"/>
      <c r="D2884" s="227"/>
      <c r="E2884" s="227"/>
      <c r="F2884" s="227"/>
      <c r="G2884" s="227"/>
      <c r="H2884" s="227"/>
      <c r="I2884" s="227"/>
    </row>
    <row r="2885">
      <c r="B2885" s="389"/>
      <c r="C2885" s="227"/>
      <c r="D2885" s="227"/>
      <c r="E2885" s="227"/>
      <c r="F2885" s="227"/>
      <c r="G2885" s="227"/>
      <c r="H2885" s="227"/>
      <c r="I2885" s="227"/>
    </row>
    <row r="2886">
      <c r="B2886" s="389"/>
      <c r="C2886" s="227"/>
      <c r="D2886" s="227"/>
      <c r="E2886" s="227"/>
      <c r="F2886" s="227"/>
      <c r="G2886" s="227"/>
      <c r="H2886" s="227"/>
      <c r="I2886" s="227"/>
    </row>
    <row r="2887">
      <c r="B2887" s="389"/>
      <c r="C2887" s="227"/>
      <c r="D2887" s="227"/>
      <c r="E2887" s="227"/>
      <c r="F2887" s="227"/>
      <c r="G2887" s="227"/>
      <c r="H2887" s="227"/>
      <c r="I2887" s="227"/>
    </row>
    <row r="2888">
      <c r="B2888" s="389"/>
      <c r="C2888" s="227"/>
      <c r="D2888" s="227"/>
      <c r="E2888" s="227"/>
      <c r="F2888" s="227"/>
      <c r="G2888" s="227"/>
      <c r="H2888" s="227"/>
      <c r="I2888" s="227"/>
    </row>
    <row r="2889">
      <c r="B2889" s="389"/>
      <c r="C2889" s="227"/>
      <c r="D2889" s="227"/>
      <c r="E2889" s="227"/>
      <c r="F2889" s="227"/>
      <c r="G2889" s="227"/>
      <c r="H2889" s="227"/>
      <c r="I2889" s="227"/>
    </row>
    <row r="2890">
      <c r="B2890" s="389"/>
      <c r="C2890" s="227"/>
      <c r="D2890" s="227"/>
      <c r="E2890" s="227"/>
      <c r="F2890" s="227"/>
      <c r="G2890" s="227"/>
      <c r="H2890" s="227"/>
      <c r="I2890" s="227"/>
    </row>
    <row r="2891">
      <c r="B2891" s="389"/>
      <c r="C2891" s="227"/>
      <c r="D2891" s="227"/>
      <c r="E2891" s="227"/>
      <c r="F2891" s="227"/>
      <c r="G2891" s="227"/>
      <c r="H2891" s="227"/>
      <c r="I2891" s="227"/>
    </row>
    <row r="2892">
      <c r="B2892" s="389"/>
      <c r="C2892" s="227"/>
      <c r="D2892" s="227"/>
      <c r="E2892" s="227"/>
      <c r="F2892" s="227"/>
      <c r="G2892" s="227"/>
      <c r="H2892" s="227"/>
      <c r="I2892" s="227"/>
    </row>
    <row r="2893">
      <c r="B2893" s="389"/>
      <c r="C2893" s="227"/>
      <c r="D2893" s="227"/>
      <c r="E2893" s="227"/>
      <c r="F2893" s="227"/>
      <c r="G2893" s="227"/>
      <c r="H2893" s="227"/>
      <c r="I2893" s="227"/>
    </row>
    <row r="2894">
      <c r="B2894" s="389"/>
      <c r="C2894" s="227"/>
      <c r="D2894" s="227"/>
      <c r="E2894" s="227"/>
      <c r="F2894" s="227"/>
      <c r="G2894" s="227"/>
      <c r="H2894" s="227"/>
      <c r="I2894" s="227"/>
    </row>
    <row r="2895">
      <c r="B2895" s="389"/>
      <c r="C2895" s="227"/>
      <c r="D2895" s="227"/>
      <c r="E2895" s="227"/>
      <c r="F2895" s="227"/>
      <c r="G2895" s="227"/>
      <c r="H2895" s="227"/>
      <c r="I2895" s="227"/>
    </row>
    <row r="2896">
      <c r="B2896" s="389"/>
      <c r="C2896" s="227"/>
      <c r="D2896" s="227"/>
      <c r="E2896" s="227"/>
      <c r="F2896" s="227"/>
      <c r="G2896" s="227"/>
      <c r="H2896" s="227"/>
      <c r="I2896" s="227"/>
    </row>
    <row r="2897">
      <c r="B2897" s="389"/>
      <c r="C2897" s="227"/>
      <c r="D2897" s="227"/>
      <c r="E2897" s="227"/>
      <c r="F2897" s="227"/>
      <c r="G2897" s="227"/>
      <c r="H2897" s="227"/>
      <c r="I2897" s="227"/>
    </row>
    <row r="2898">
      <c r="B2898" s="389"/>
      <c r="C2898" s="227"/>
      <c r="D2898" s="227"/>
      <c r="E2898" s="227"/>
      <c r="F2898" s="227"/>
      <c r="G2898" s="227"/>
      <c r="H2898" s="227"/>
      <c r="I2898" s="227"/>
    </row>
    <row r="2899">
      <c r="B2899" s="389"/>
      <c r="C2899" s="227"/>
      <c r="D2899" s="227"/>
      <c r="E2899" s="227"/>
      <c r="F2899" s="227"/>
      <c r="G2899" s="227"/>
      <c r="H2899" s="227"/>
      <c r="I2899" s="227"/>
    </row>
    <row r="2900">
      <c r="B2900" s="389"/>
      <c r="C2900" s="227"/>
      <c r="D2900" s="227"/>
      <c r="E2900" s="227"/>
      <c r="F2900" s="227"/>
      <c r="G2900" s="227"/>
      <c r="H2900" s="227"/>
      <c r="I2900" s="227"/>
    </row>
    <row r="2901">
      <c r="B2901" s="389"/>
      <c r="C2901" s="227"/>
      <c r="D2901" s="227"/>
      <c r="E2901" s="227"/>
      <c r="F2901" s="227"/>
      <c r="G2901" s="227"/>
      <c r="H2901" s="227"/>
      <c r="I2901" s="227"/>
    </row>
    <row r="2902">
      <c r="B2902" s="389"/>
      <c r="C2902" s="227"/>
      <c r="D2902" s="227"/>
      <c r="E2902" s="227"/>
      <c r="F2902" s="227"/>
      <c r="G2902" s="227"/>
      <c r="H2902" s="227"/>
      <c r="I2902" s="227"/>
    </row>
    <row r="2903">
      <c r="B2903" s="389"/>
      <c r="C2903" s="227"/>
      <c r="D2903" s="227"/>
      <c r="E2903" s="227"/>
      <c r="F2903" s="227"/>
      <c r="G2903" s="227"/>
      <c r="H2903" s="227"/>
      <c r="I2903" s="227"/>
    </row>
    <row r="2904">
      <c r="B2904" s="389"/>
      <c r="C2904" s="227"/>
      <c r="D2904" s="227"/>
      <c r="E2904" s="227"/>
      <c r="F2904" s="227"/>
      <c r="G2904" s="227"/>
      <c r="H2904" s="227"/>
      <c r="I2904" s="227"/>
    </row>
    <row r="2905">
      <c r="B2905" s="389"/>
      <c r="C2905" s="227"/>
      <c r="D2905" s="227"/>
      <c r="E2905" s="227"/>
      <c r="F2905" s="227"/>
      <c r="G2905" s="227"/>
      <c r="H2905" s="227"/>
      <c r="I2905" s="227"/>
    </row>
    <row r="2906">
      <c r="B2906" s="389"/>
      <c r="C2906" s="227"/>
      <c r="D2906" s="227"/>
      <c r="E2906" s="227"/>
      <c r="F2906" s="227"/>
      <c r="G2906" s="227"/>
      <c r="H2906" s="227"/>
      <c r="I2906" s="227"/>
    </row>
    <row r="2907">
      <c r="B2907" s="389"/>
      <c r="C2907" s="227"/>
      <c r="D2907" s="227"/>
      <c r="E2907" s="227"/>
      <c r="F2907" s="227"/>
      <c r="G2907" s="227"/>
      <c r="H2907" s="227"/>
      <c r="I2907" s="227"/>
    </row>
    <row r="2908">
      <c r="B2908" s="389"/>
      <c r="C2908" s="227"/>
      <c r="D2908" s="227"/>
      <c r="E2908" s="227"/>
      <c r="F2908" s="227"/>
      <c r="G2908" s="227"/>
      <c r="H2908" s="227"/>
      <c r="I2908" s="227"/>
    </row>
    <row r="2909">
      <c r="B2909" s="389"/>
      <c r="C2909" s="227"/>
      <c r="D2909" s="227"/>
      <c r="E2909" s="227"/>
      <c r="F2909" s="227"/>
      <c r="G2909" s="227"/>
      <c r="H2909" s="227"/>
      <c r="I2909" s="227"/>
    </row>
    <row r="2910">
      <c r="B2910" s="389"/>
      <c r="C2910" s="227"/>
      <c r="D2910" s="227"/>
      <c r="E2910" s="227"/>
      <c r="F2910" s="227"/>
      <c r="G2910" s="227"/>
      <c r="H2910" s="227"/>
      <c r="I2910" s="227"/>
    </row>
    <row r="2911">
      <c r="B2911" s="389"/>
      <c r="C2911" s="227"/>
      <c r="D2911" s="227"/>
      <c r="E2911" s="227"/>
      <c r="F2911" s="227"/>
      <c r="G2911" s="227"/>
      <c r="H2911" s="227"/>
      <c r="I2911" s="227"/>
    </row>
    <row r="2912">
      <c r="B2912" s="389"/>
      <c r="C2912" s="227"/>
      <c r="D2912" s="227"/>
      <c r="E2912" s="227"/>
      <c r="F2912" s="227"/>
      <c r="G2912" s="227"/>
      <c r="H2912" s="227"/>
      <c r="I2912" s="227"/>
    </row>
    <row r="2913">
      <c r="B2913" s="389"/>
      <c r="C2913" s="227"/>
      <c r="D2913" s="227"/>
      <c r="E2913" s="227"/>
      <c r="F2913" s="227"/>
      <c r="G2913" s="227"/>
      <c r="H2913" s="227"/>
      <c r="I2913" s="227"/>
    </row>
    <row r="2914">
      <c r="B2914" s="389"/>
      <c r="C2914" s="227"/>
      <c r="D2914" s="227"/>
      <c r="E2914" s="227"/>
      <c r="F2914" s="227"/>
      <c r="G2914" s="227"/>
      <c r="H2914" s="227"/>
      <c r="I2914" s="227"/>
    </row>
    <row r="2915">
      <c r="B2915" s="389"/>
      <c r="C2915" s="227"/>
      <c r="D2915" s="227"/>
      <c r="E2915" s="227"/>
      <c r="F2915" s="227"/>
      <c r="G2915" s="227"/>
      <c r="H2915" s="227"/>
      <c r="I2915" s="227"/>
    </row>
    <row r="2916">
      <c r="B2916" s="389"/>
      <c r="C2916" s="227"/>
      <c r="D2916" s="227"/>
      <c r="E2916" s="227"/>
      <c r="F2916" s="227"/>
      <c r="G2916" s="227"/>
      <c r="H2916" s="227"/>
      <c r="I2916" s="227"/>
    </row>
    <row r="2917">
      <c r="B2917" s="389"/>
      <c r="C2917" s="227"/>
      <c r="D2917" s="227"/>
      <c r="E2917" s="227"/>
      <c r="F2917" s="227"/>
      <c r="G2917" s="227"/>
      <c r="H2917" s="227"/>
      <c r="I2917" s="227"/>
    </row>
    <row r="2918">
      <c r="B2918" s="389"/>
      <c r="C2918" s="227"/>
      <c r="D2918" s="227"/>
      <c r="E2918" s="227"/>
      <c r="F2918" s="227"/>
      <c r="G2918" s="227"/>
      <c r="H2918" s="227"/>
      <c r="I2918" s="227"/>
    </row>
    <row r="2919">
      <c r="B2919" s="389"/>
      <c r="C2919" s="227"/>
      <c r="D2919" s="227"/>
      <c r="E2919" s="227"/>
      <c r="F2919" s="227"/>
      <c r="G2919" s="227"/>
      <c r="H2919" s="227"/>
      <c r="I2919" s="227"/>
    </row>
    <row r="2920">
      <c r="B2920" s="389"/>
      <c r="C2920" s="227"/>
      <c r="D2920" s="227"/>
      <c r="E2920" s="227"/>
      <c r="F2920" s="227"/>
      <c r="G2920" s="227"/>
      <c r="H2920" s="227"/>
      <c r="I2920" s="227"/>
    </row>
    <row r="2921">
      <c r="B2921" s="389"/>
      <c r="C2921" s="227"/>
      <c r="D2921" s="227"/>
      <c r="E2921" s="227"/>
      <c r="F2921" s="227"/>
      <c r="G2921" s="227"/>
      <c r="H2921" s="227"/>
      <c r="I2921" s="227"/>
    </row>
    <row r="2922">
      <c r="B2922" s="389"/>
      <c r="C2922" s="227"/>
      <c r="D2922" s="227"/>
      <c r="E2922" s="227"/>
      <c r="F2922" s="227"/>
      <c r="G2922" s="227"/>
      <c r="H2922" s="227"/>
      <c r="I2922" s="227"/>
    </row>
    <row r="2923">
      <c r="B2923" s="389"/>
      <c r="C2923" s="227"/>
      <c r="D2923" s="227"/>
      <c r="E2923" s="227"/>
      <c r="F2923" s="227"/>
      <c r="G2923" s="227"/>
      <c r="H2923" s="227"/>
      <c r="I2923" s="227"/>
    </row>
    <row r="2924">
      <c r="B2924" s="389"/>
      <c r="C2924" s="227"/>
      <c r="D2924" s="227"/>
      <c r="E2924" s="227"/>
      <c r="F2924" s="227"/>
      <c r="G2924" s="227"/>
      <c r="H2924" s="227"/>
      <c r="I2924" s="227"/>
    </row>
    <row r="2925">
      <c r="B2925" s="389"/>
      <c r="C2925" s="227"/>
      <c r="D2925" s="227"/>
      <c r="E2925" s="227"/>
      <c r="F2925" s="227"/>
      <c r="G2925" s="227"/>
      <c r="H2925" s="227"/>
      <c r="I2925" s="227"/>
    </row>
    <row r="2926">
      <c r="B2926" s="389"/>
      <c r="C2926" s="227"/>
      <c r="D2926" s="227"/>
      <c r="E2926" s="227"/>
      <c r="F2926" s="227"/>
      <c r="G2926" s="227"/>
      <c r="H2926" s="227"/>
      <c r="I2926" s="227"/>
    </row>
    <row r="2927">
      <c r="B2927" s="389"/>
      <c r="C2927" s="227"/>
      <c r="D2927" s="227"/>
      <c r="E2927" s="227"/>
      <c r="F2927" s="227"/>
      <c r="G2927" s="227"/>
      <c r="H2927" s="227"/>
      <c r="I2927" s="227"/>
    </row>
    <row r="2928">
      <c r="B2928" s="389"/>
      <c r="C2928" s="227"/>
      <c r="D2928" s="227"/>
      <c r="E2928" s="227"/>
      <c r="F2928" s="227"/>
      <c r="G2928" s="227"/>
      <c r="H2928" s="227"/>
      <c r="I2928" s="227"/>
    </row>
    <row r="2929">
      <c r="B2929" s="389"/>
      <c r="C2929" s="227"/>
      <c r="D2929" s="227"/>
      <c r="E2929" s="227"/>
      <c r="F2929" s="227"/>
      <c r="G2929" s="227"/>
      <c r="H2929" s="227"/>
      <c r="I2929" s="227"/>
    </row>
    <row r="2930">
      <c r="B2930" s="389"/>
      <c r="C2930" s="227"/>
      <c r="D2930" s="227"/>
      <c r="E2930" s="227"/>
      <c r="F2930" s="227"/>
      <c r="G2930" s="227"/>
      <c r="H2930" s="227"/>
      <c r="I2930" s="227"/>
    </row>
    <row r="2931">
      <c r="B2931" s="389"/>
      <c r="C2931" s="227"/>
      <c r="D2931" s="227"/>
      <c r="E2931" s="227"/>
      <c r="F2931" s="227"/>
      <c r="G2931" s="227"/>
      <c r="H2931" s="227"/>
      <c r="I2931" s="227"/>
    </row>
    <row r="2932">
      <c r="B2932" s="389"/>
      <c r="C2932" s="227"/>
      <c r="D2932" s="227"/>
      <c r="E2932" s="227"/>
      <c r="F2932" s="227"/>
      <c r="G2932" s="227"/>
      <c r="H2932" s="227"/>
      <c r="I2932" s="227"/>
    </row>
    <row r="2933">
      <c r="B2933" s="389"/>
      <c r="C2933" s="227"/>
      <c r="D2933" s="227"/>
      <c r="E2933" s="227"/>
      <c r="F2933" s="227"/>
      <c r="G2933" s="227"/>
      <c r="H2933" s="227"/>
      <c r="I2933" s="227"/>
    </row>
    <row r="2934">
      <c r="B2934" s="389"/>
      <c r="C2934" s="227"/>
      <c r="D2934" s="227"/>
      <c r="E2934" s="227"/>
      <c r="F2934" s="227"/>
      <c r="G2934" s="227"/>
      <c r="H2934" s="227"/>
      <c r="I2934" s="227"/>
    </row>
    <row r="2935">
      <c r="B2935" s="389"/>
      <c r="C2935" s="227"/>
      <c r="D2935" s="227"/>
      <c r="E2935" s="227"/>
      <c r="F2935" s="227"/>
      <c r="G2935" s="227"/>
      <c r="H2935" s="227"/>
      <c r="I2935" s="227"/>
    </row>
    <row r="2936">
      <c r="B2936" s="389"/>
      <c r="C2936" s="227"/>
      <c r="D2936" s="227"/>
      <c r="E2936" s="227"/>
      <c r="F2936" s="227"/>
      <c r="G2936" s="227"/>
      <c r="H2936" s="227"/>
      <c r="I2936" s="227"/>
    </row>
    <row r="2937">
      <c r="B2937" s="389"/>
      <c r="C2937" s="227"/>
      <c r="D2937" s="227"/>
      <c r="E2937" s="227"/>
      <c r="F2937" s="227"/>
      <c r="G2937" s="227"/>
      <c r="H2937" s="227"/>
      <c r="I2937" s="227"/>
    </row>
    <row r="2938">
      <c r="B2938" s="389"/>
      <c r="C2938" s="227"/>
      <c r="D2938" s="227"/>
      <c r="E2938" s="227"/>
      <c r="F2938" s="227"/>
      <c r="G2938" s="227"/>
      <c r="H2938" s="227"/>
      <c r="I2938" s="227"/>
    </row>
    <row r="2939">
      <c r="B2939" s="389"/>
      <c r="C2939" s="227"/>
      <c r="D2939" s="227"/>
      <c r="E2939" s="227"/>
      <c r="F2939" s="227"/>
      <c r="G2939" s="227"/>
      <c r="H2939" s="227"/>
      <c r="I2939" s="227"/>
    </row>
    <row r="2940">
      <c r="B2940" s="389"/>
      <c r="C2940" s="227"/>
      <c r="D2940" s="227"/>
      <c r="E2940" s="227"/>
      <c r="F2940" s="227"/>
      <c r="G2940" s="227"/>
      <c r="H2940" s="227"/>
      <c r="I2940" s="227"/>
    </row>
    <row r="2941">
      <c r="B2941" s="389"/>
      <c r="C2941" s="227"/>
      <c r="D2941" s="227"/>
      <c r="E2941" s="227"/>
      <c r="F2941" s="227"/>
      <c r="G2941" s="227"/>
      <c r="H2941" s="227"/>
      <c r="I2941" s="227"/>
    </row>
    <row r="2942">
      <c r="B2942" s="389"/>
      <c r="C2942" s="227"/>
      <c r="D2942" s="227"/>
      <c r="E2942" s="227"/>
      <c r="F2942" s="227"/>
      <c r="G2942" s="227"/>
      <c r="H2942" s="227"/>
      <c r="I2942" s="227"/>
    </row>
    <row r="2943">
      <c r="B2943" s="389"/>
      <c r="C2943" s="227"/>
      <c r="D2943" s="227"/>
      <c r="E2943" s="227"/>
      <c r="F2943" s="227"/>
      <c r="G2943" s="227"/>
      <c r="H2943" s="227"/>
      <c r="I2943" s="227"/>
    </row>
    <row r="2944">
      <c r="B2944" s="389"/>
      <c r="C2944" s="227"/>
      <c r="D2944" s="227"/>
      <c r="E2944" s="227"/>
      <c r="F2944" s="227"/>
      <c r="G2944" s="227"/>
      <c r="H2944" s="227"/>
      <c r="I2944" s="227"/>
    </row>
    <row r="2945">
      <c r="B2945" s="389"/>
      <c r="C2945" s="227"/>
      <c r="D2945" s="227"/>
      <c r="E2945" s="227"/>
      <c r="F2945" s="227"/>
      <c r="G2945" s="227"/>
      <c r="H2945" s="227"/>
      <c r="I2945" s="227"/>
    </row>
    <row r="2946">
      <c r="B2946" s="389"/>
      <c r="C2946" s="227"/>
      <c r="D2946" s="227"/>
      <c r="E2946" s="227"/>
      <c r="F2946" s="227"/>
      <c r="G2946" s="227"/>
      <c r="H2946" s="227"/>
      <c r="I2946" s="227"/>
    </row>
    <row r="2947">
      <c r="B2947" s="389"/>
      <c r="C2947" s="227"/>
      <c r="D2947" s="227"/>
      <c r="E2947" s="227"/>
      <c r="F2947" s="227"/>
      <c r="G2947" s="227"/>
      <c r="H2947" s="227"/>
      <c r="I2947" s="227"/>
    </row>
    <row r="2948">
      <c r="B2948" s="389"/>
      <c r="C2948" s="227"/>
      <c r="D2948" s="227"/>
      <c r="E2948" s="227"/>
      <c r="F2948" s="227"/>
      <c r="G2948" s="227"/>
      <c r="H2948" s="227"/>
      <c r="I2948" s="227"/>
    </row>
    <row r="2949">
      <c r="B2949" s="389"/>
      <c r="C2949" s="227"/>
      <c r="D2949" s="227"/>
      <c r="E2949" s="227"/>
      <c r="F2949" s="227"/>
      <c r="G2949" s="227"/>
      <c r="H2949" s="227"/>
      <c r="I2949" s="227"/>
    </row>
    <row r="2950">
      <c r="B2950" s="389"/>
      <c r="C2950" s="227"/>
      <c r="D2950" s="227"/>
      <c r="E2950" s="227"/>
      <c r="F2950" s="227"/>
      <c r="G2950" s="227"/>
      <c r="H2950" s="227"/>
      <c r="I2950" s="227"/>
    </row>
    <row r="2951">
      <c r="B2951" s="389"/>
      <c r="C2951" s="227"/>
      <c r="D2951" s="227"/>
      <c r="E2951" s="227"/>
      <c r="F2951" s="227"/>
      <c r="G2951" s="227"/>
      <c r="H2951" s="227"/>
      <c r="I2951" s="227"/>
    </row>
    <row r="2952">
      <c r="B2952" s="389"/>
      <c r="C2952" s="227"/>
      <c r="D2952" s="227"/>
      <c r="E2952" s="227"/>
      <c r="F2952" s="227"/>
      <c r="G2952" s="227"/>
      <c r="H2952" s="227"/>
      <c r="I2952" s="227"/>
    </row>
    <row r="2953">
      <c r="B2953" s="389"/>
      <c r="C2953" s="227"/>
      <c r="D2953" s="227"/>
      <c r="E2953" s="227"/>
      <c r="F2953" s="227"/>
      <c r="G2953" s="227"/>
      <c r="H2953" s="227"/>
      <c r="I2953" s="227"/>
    </row>
    <row r="2954">
      <c r="B2954" s="389"/>
      <c r="C2954" s="227"/>
      <c r="D2954" s="227"/>
      <c r="E2954" s="227"/>
      <c r="F2954" s="227"/>
      <c r="G2954" s="227"/>
      <c r="H2954" s="227"/>
      <c r="I2954" s="227"/>
    </row>
    <row r="2955">
      <c r="B2955" s="389"/>
      <c r="C2955" s="227"/>
      <c r="D2955" s="227"/>
      <c r="E2955" s="227"/>
      <c r="F2955" s="227"/>
      <c r="G2955" s="227"/>
      <c r="H2955" s="227"/>
      <c r="I2955" s="227"/>
    </row>
    <row r="2956">
      <c r="B2956" s="389"/>
      <c r="C2956" s="227"/>
      <c r="D2956" s="227"/>
      <c r="E2956" s="227"/>
      <c r="F2956" s="227"/>
      <c r="G2956" s="227"/>
      <c r="H2956" s="227"/>
      <c r="I2956" s="227"/>
    </row>
    <row r="2957">
      <c r="B2957" s="389"/>
      <c r="C2957" s="227"/>
      <c r="D2957" s="227"/>
      <c r="E2957" s="227"/>
      <c r="F2957" s="227"/>
      <c r="G2957" s="227"/>
      <c r="H2957" s="227"/>
      <c r="I2957" s="227"/>
    </row>
    <row r="2958">
      <c r="B2958" s="389"/>
      <c r="C2958" s="227"/>
      <c r="D2958" s="227"/>
      <c r="E2958" s="227"/>
      <c r="F2958" s="227"/>
      <c r="G2958" s="227"/>
      <c r="H2958" s="227"/>
      <c r="I2958" s="227"/>
    </row>
    <row r="2959">
      <c r="B2959" s="389"/>
      <c r="C2959" s="227"/>
      <c r="D2959" s="227"/>
      <c r="E2959" s="227"/>
      <c r="F2959" s="227"/>
      <c r="G2959" s="227"/>
      <c r="H2959" s="227"/>
      <c r="I2959" s="227"/>
    </row>
    <row r="2960">
      <c r="B2960" s="389"/>
      <c r="C2960" s="227"/>
      <c r="D2960" s="227"/>
      <c r="E2960" s="227"/>
      <c r="F2960" s="227"/>
      <c r="G2960" s="227"/>
      <c r="H2960" s="227"/>
      <c r="I2960" s="227"/>
    </row>
    <row r="2961">
      <c r="B2961" s="389"/>
      <c r="C2961" s="227"/>
      <c r="D2961" s="227"/>
      <c r="E2961" s="227"/>
      <c r="F2961" s="227"/>
      <c r="G2961" s="227"/>
      <c r="H2961" s="227"/>
      <c r="I2961" s="227"/>
    </row>
    <row r="2962">
      <c r="B2962" s="389"/>
      <c r="C2962" s="227"/>
      <c r="D2962" s="227"/>
      <c r="E2962" s="227"/>
      <c r="F2962" s="227"/>
      <c r="G2962" s="227"/>
      <c r="H2962" s="227"/>
      <c r="I2962" s="227"/>
    </row>
    <row r="2963">
      <c r="B2963" s="389"/>
      <c r="C2963" s="227"/>
      <c r="D2963" s="227"/>
      <c r="E2963" s="227"/>
      <c r="F2963" s="227"/>
      <c r="G2963" s="227"/>
      <c r="H2963" s="227"/>
      <c r="I2963" s="227"/>
    </row>
    <row r="2964">
      <c r="B2964" s="389"/>
      <c r="C2964" s="227"/>
      <c r="D2964" s="227"/>
      <c r="E2964" s="227"/>
      <c r="F2964" s="227"/>
      <c r="G2964" s="227"/>
      <c r="H2964" s="227"/>
      <c r="I2964" s="227"/>
    </row>
    <row r="2965">
      <c r="B2965" s="389"/>
      <c r="C2965" s="227"/>
      <c r="D2965" s="227"/>
      <c r="E2965" s="227"/>
      <c r="F2965" s="227"/>
      <c r="G2965" s="227"/>
      <c r="H2965" s="227"/>
      <c r="I2965" s="227"/>
    </row>
    <row r="2966">
      <c r="B2966" s="389"/>
      <c r="C2966" s="227"/>
      <c r="D2966" s="227"/>
      <c r="E2966" s="227"/>
      <c r="F2966" s="227"/>
      <c r="G2966" s="227"/>
      <c r="H2966" s="227"/>
      <c r="I2966" s="227"/>
    </row>
    <row r="2967">
      <c r="B2967" s="389"/>
      <c r="C2967" s="227"/>
      <c r="D2967" s="227"/>
      <c r="E2967" s="227"/>
      <c r="F2967" s="227"/>
      <c r="G2967" s="227"/>
      <c r="H2967" s="227"/>
      <c r="I2967" s="227"/>
    </row>
    <row r="2968">
      <c r="B2968" s="389"/>
      <c r="C2968" s="227"/>
      <c r="D2968" s="227"/>
      <c r="E2968" s="227"/>
      <c r="F2968" s="227"/>
      <c r="G2968" s="227"/>
      <c r="H2968" s="227"/>
      <c r="I2968" s="227"/>
    </row>
    <row r="2969">
      <c r="B2969" s="389"/>
      <c r="C2969" s="227"/>
      <c r="D2969" s="227"/>
      <c r="E2969" s="227"/>
      <c r="F2969" s="227"/>
      <c r="G2969" s="227"/>
      <c r="H2969" s="227"/>
      <c r="I2969" s="227"/>
    </row>
    <row r="2970">
      <c r="B2970" s="389"/>
      <c r="C2970" s="227"/>
      <c r="D2970" s="227"/>
      <c r="E2970" s="227"/>
      <c r="F2970" s="227"/>
      <c r="G2970" s="227"/>
      <c r="H2970" s="227"/>
      <c r="I2970" s="227"/>
    </row>
    <row r="2971">
      <c r="B2971" s="389"/>
      <c r="C2971" s="227"/>
      <c r="D2971" s="227"/>
      <c r="E2971" s="227"/>
      <c r="F2971" s="227"/>
      <c r="G2971" s="227"/>
      <c r="H2971" s="227"/>
      <c r="I2971" s="227"/>
    </row>
    <row r="2972">
      <c r="B2972" s="389"/>
      <c r="C2972" s="227"/>
      <c r="D2972" s="227"/>
      <c r="E2972" s="227"/>
      <c r="F2972" s="227"/>
      <c r="G2972" s="227"/>
      <c r="H2972" s="227"/>
      <c r="I2972" s="227"/>
    </row>
    <row r="2973">
      <c r="B2973" s="389"/>
      <c r="C2973" s="227"/>
      <c r="D2973" s="227"/>
      <c r="E2973" s="227"/>
      <c r="F2973" s="227"/>
      <c r="G2973" s="227"/>
      <c r="H2973" s="227"/>
      <c r="I2973" s="227"/>
    </row>
    <row r="2974">
      <c r="B2974" s="389"/>
      <c r="C2974" s="227"/>
      <c r="D2974" s="227"/>
      <c r="E2974" s="227"/>
      <c r="F2974" s="227"/>
      <c r="G2974" s="227"/>
      <c r="H2974" s="227"/>
      <c r="I2974" s="227"/>
    </row>
    <row r="2975">
      <c r="B2975" s="389"/>
      <c r="C2975" s="227"/>
      <c r="D2975" s="227"/>
      <c r="E2975" s="227"/>
      <c r="F2975" s="227"/>
      <c r="G2975" s="227"/>
      <c r="H2975" s="227"/>
      <c r="I2975" s="227"/>
    </row>
    <row r="2976">
      <c r="B2976" s="389"/>
      <c r="C2976" s="227"/>
      <c r="D2976" s="227"/>
      <c r="E2976" s="227"/>
      <c r="F2976" s="227"/>
      <c r="G2976" s="227"/>
      <c r="H2976" s="227"/>
      <c r="I2976" s="227"/>
    </row>
    <row r="2977">
      <c r="B2977" s="389"/>
      <c r="C2977" s="227"/>
      <c r="D2977" s="227"/>
      <c r="E2977" s="227"/>
      <c r="F2977" s="227"/>
      <c r="G2977" s="227"/>
      <c r="H2977" s="227"/>
      <c r="I2977" s="227"/>
    </row>
    <row r="2978">
      <c r="B2978" s="389"/>
      <c r="C2978" s="227"/>
      <c r="D2978" s="227"/>
      <c r="E2978" s="227"/>
      <c r="F2978" s="227"/>
      <c r="G2978" s="227"/>
      <c r="H2978" s="227"/>
      <c r="I2978" s="227"/>
    </row>
    <row r="2979">
      <c r="B2979" s="389"/>
      <c r="C2979" s="227"/>
      <c r="D2979" s="227"/>
      <c r="E2979" s="227"/>
      <c r="F2979" s="227"/>
      <c r="G2979" s="227"/>
      <c r="H2979" s="227"/>
      <c r="I2979" s="227"/>
    </row>
    <row r="2980">
      <c r="B2980" s="389"/>
      <c r="C2980" s="227"/>
      <c r="D2980" s="227"/>
      <c r="E2980" s="227"/>
      <c r="F2980" s="227"/>
      <c r="G2980" s="227"/>
      <c r="H2980" s="227"/>
      <c r="I2980" s="227"/>
    </row>
    <row r="2981">
      <c r="B2981" s="389"/>
      <c r="C2981" s="227"/>
      <c r="D2981" s="227"/>
      <c r="E2981" s="227"/>
      <c r="F2981" s="227"/>
      <c r="G2981" s="227"/>
      <c r="H2981" s="227"/>
      <c r="I2981" s="227"/>
    </row>
    <row r="2982">
      <c r="B2982" s="389"/>
      <c r="C2982" s="227"/>
      <c r="D2982" s="227"/>
      <c r="E2982" s="227"/>
      <c r="F2982" s="227"/>
      <c r="G2982" s="227"/>
      <c r="H2982" s="227"/>
      <c r="I2982" s="227"/>
    </row>
    <row r="2983">
      <c r="B2983" s="389"/>
      <c r="C2983" s="227"/>
      <c r="D2983" s="227"/>
      <c r="E2983" s="227"/>
      <c r="F2983" s="227"/>
      <c r="G2983" s="227"/>
      <c r="H2983" s="227"/>
      <c r="I2983" s="227"/>
    </row>
    <row r="2984">
      <c r="B2984" s="389"/>
      <c r="C2984" s="227"/>
      <c r="D2984" s="227"/>
      <c r="E2984" s="227"/>
      <c r="F2984" s="227"/>
      <c r="G2984" s="227"/>
      <c r="H2984" s="227"/>
      <c r="I2984" s="227"/>
    </row>
    <row r="2985">
      <c r="B2985" s="389"/>
      <c r="C2985" s="227"/>
      <c r="D2985" s="227"/>
      <c r="E2985" s="227"/>
      <c r="F2985" s="227"/>
      <c r="G2985" s="227"/>
      <c r="H2985" s="227"/>
      <c r="I2985" s="227"/>
    </row>
    <row r="2986">
      <c r="B2986" s="389"/>
      <c r="C2986" s="227"/>
      <c r="D2986" s="227"/>
      <c r="E2986" s="227"/>
      <c r="F2986" s="227"/>
      <c r="G2986" s="227"/>
      <c r="H2986" s="227"/>
      <c r="I2986" s="227"/>
    </row>
    <row r="2987">
      <c r="B2987" s="389"/>
      <c r="C2987" s="227"/>
      <c r="D2987" s="227"/>
      <c r="E2987" s="227"/>
      <c r="F2987" s="227"/>
      <c r="G2987" s="227"/>
      <c r="H2987" s="227"/>
      <c r="I2987" s="227"/>
    </row>
    <row r="2988">
      <c r="B2988" s="389"/>
      <c r="C2988" s="227"/>
      <c r="D2988" s="227"/>
      <c r="E2988" s="227"/>
      <c r="F2988" s="227"/>
      <c r="G2988" s="227"/>
      <c r="H2988" s="227"/>
      <c r="I2988" s="227"/>
    </row>
    <row r="2989">
      <c r="B2989" s="389"/>
      <c r="C2989" s="227"/>
      <c r="D2989" s="227"/>
      <c r="E2989" s="227"/>
      <c r="F2989" s="227"/>
      <c r="G2989" s="227"/>
      <c r="H2989" s="227"/>
      <c r="I2989" s="227"/>
    </row>
    <row r="2990">
      <c r="B2990" s="389"/>
      <c r="C2990" s="227"/>
      <c r="D2990" s="227"/>
      <c r="E2990" s="227"/>
      <c r="F2990" s="227"/>
      <c r="G2990" s="227"/>
      <c r="H2990" s="227"/>
      <c r="I2990" s="227"/>
    </row>
    <row r="2991">
      <c r="B2991" s="389"/>
      <c r="C2991" s="227"/>
      <c r="D2991" s="227"/>
      <c r="E2991" s="227"/>
      <c r="F2991" s="227"/>
      <c r="G2991" s="227"/>
      <c r="H2991" s="227"/>
      <c r="I2991" s="227"/>
    </row>
    <row r="2992">
      <c r="B2992" s="389"/>
      <c r="C2992" s="227"/>
      <c r="D2992" s="227"/>
      <c r="E2992" s="227"/>
      <c r="F2992" s="227"/>
      <c r="G2992" s="227"/>
      <c r="H2992" s="227"/>
      <c r="I2992" s="227"/>
    </row>
    <row r="2993">
      <c r="B2993" s="389"/>
      <c r="C2993" s="227"/>
      <c r="D2993" s="227"/>
      <c r="E2993" s="227"/>
      <c r="F2993" s="227"/>
      <c r="G2993" s="227"/>
      <c r="H2993" s="227"/>
      <c r="I2993" s="227"/>
    </row>
    <row r="2994">
      <c r="B2994" s="389"/>
      <c r="C2994" s="227"/>
      <c r="D2994" s="227"/>
      <c r="E2994" s="227"/>
      <c r="F2994" s="227"/>
      <c r="G2994" s="227"/>
      <c r="H2994" s="227"/>
      <c r="I2994" s="227"/>
    </row>
    <row r="2995">
      <c r="B2995" s="389"/>
      <c r="C2995" s="227"/>
      <c r="D2995" s="227"/>
      <c r="E2995" s="227"/>
      <c r="F2995" s="227"/>
      <c r="G2995" s="227"/>
      <c r="H2995" s="227"/>
      <c r="I2995" s="227"/>
    </row>
    <row r="2996">
      <c r="B2996" s="389"/>
      <c r="C2996" s="227"/>
      <c r="D2996" s="227"/>
      <c r="E2996" s="227"/>
      <c r="F2996" s="227"/>
      <c r="G2996" s="227"/>
      <c r="H2996" s="227"/>
      <c r="I2996" s="227"/>
    </row>
    <row r="2997">
      <c r="B2997" s="389"/>
      <c r="C2997" s="227"/>
      <c r="D2997" s="227"/>
      <c r="E2997" s="227"/>
      <c r="F2997" s="227"/>
      <c r="G2997" s="227"/>
      <c r="H2997" s="227"/>
      <c r="I2997" s="227"/>
    </row>
    <row r="2998">
      <c r="B2998" s="389"/>
      <c r="C2998" s="227"/>
      <c r="D2998" s="227"/>
      <c r="E2998" s="227"/>
      <c r="F2998" s="227"/>
      <c r="G2998" s="227"/>
      <c r="H2998" s="227"/>
      <c r="I2998" s="227"/>
    </row>
    <row r="2999">
      <c r="B2999" s="389"/>
      <c r="C2999" s="227"/>
      <c r="D2999" s="227"/>
      <c r="E2999" s="227"/>
      <c r="F2999" s="227"/>
      <c r="G2999" s="227"/>
      <c r="H2999" s="227"/>
      <c r="I2999" s="227"/>
    </row>
    <row r="3000">
      <c r="B3000" s="389"/>
      <c r="C3000" s="227"/>
      <c r="D3000" s="227"/>
      <c r="E3000" s="227"/>
      <c r="F3000" s="227"/>
      <c r="G3000" s="227"/>
      <c r="H3000" s="227"/>
      <c r="I3000" s="227"/>
    </row>
    <row r="3001">
      <c r="B3001" s="389"/>
      <c r="C3001" s="227"/>
      <c r="D3001" s="227"/>
      <c r="E3001" s="227"/>
      <c r="F3001" s="227"/>
      <c r="G3001" s="227"/>
      <c r="H3001" s="227"/>
      <c r="I3001" s="227"/>
    </row>
    <row r="3002">
      <c r="B3002" s="389"/>
      <c r="C3002" s="227"/>
      <c r="D3002" s="227"/>
      <c r="E3002" s="227"/>
      <c r="F3002" s="227"/>
      <c r="G3002" s="227"/>
      <c r="H3002" s="227"/>
      <c r="I3002" s="227"/>
    </row>
    <row r="3003">
      <c r="B3003" s="389"/>
      <c r="C3003" s="227"/>
      <c r="D3003" s="227"/>
      <c r="E3003" s="227"/>
      <c r="F3003" s="227"/>
      <c r="G3003" s="227"/>
      <c r="H3003" s="227"/>
      <c r="I3003" s="227"/>
    </row>
    <row r="3004">
      <c r="B3004" s="389"/>
      <c r="C3004" s="227"/>
      <c r="D3004" s="227"/>
      <c r="E3004" s="227"/>
      <c r="F3004" s="227"/>
      <c r="G3004" s="227"/>
      <c r="H3004" s="227"/>
      <c r="I3004" s="227"/>
    </row>
    <row r="3005">
      <c r="B3005" s="389"/>
      <c r="C3005" s="227"/>
      <c r="D3005" s="227"/>
      <c r="E3005" s="227"/>
      <c r="F3005" s="227"/>
      <c r="G3005" s="227"/>
      <c r="H3005" s="227"/>
      <c r="I3005" s="227"/>
    </row>
    <row r="3006">
      <c r="B3006" s="389"/>
      <c r="C3006" s="227"/>
      <c r="D3006" s="227"/>
      <c r="E3006" s="227"/>
      <c r="F3006" s="227"/>
      <c r="G3006" s="227"/>
      <c r="H3006" s="227"/>
      <c r="I3006" s="227"/>
    </row>
    <row r="3007">
      <c r="B3007" s="389"/>
      <c r="C3007" s="227"/>
      <c r="D3007" s="227"/>
      <c r="E3007" s="227"/>
      <c r="F3007" s="227"/>
      <c r="G3007" s="227"/>
      <c r="H3007" s="227"/>
      <c r="I3007" s="227"/>
    </row>
    <row r="3008">
      <c r="B3008" s="389"/>
      <c r="C3008" s="227"/>
      <c r="D3008" s="227"/>
      <c r="E3008" s="227"/>
      <c r="F3008" s="227"/>
      <c r="G3008" s="227"/>
      <c r="H3008" s="227"/>
      <c r="I3008" s="227"/>
    </row>
    <row r="3009">
      <c r="B3009" s="389"/>
      <c r="C3009" s="227"/>
      <c r="D3009" s="227"/>
      <c r="E3009" s="227"/>
      <c r="F3009" s="227"/>
      <c r="G3009" s="227"/>
      <c r="H3009" s="227"/>
      <c r="I3009" s="227"/>
    </row>
    <row r="3010">
      <c r="B3010" s="389"/>
      <c r="C3010" s="227"/>
      <c r="D3010" s="227"/>
      <c r="E3010" s="227"/>
      <c r="F3010" s="227"/>
      <c r="G3010" s="227"/>
      <c r="H3010" s="227"/>
      <c r="I3010" s="227"/>
    </row>
    <row r="3011">
      <c r="B3011" s="389"/>
      <c r="C3011" s="227"/>
      <c r="D3011" s="227"/>
      <c r="E3011" s="227"/>
      <c r="F3011" s="227"/>
      <c r="G3011" s="227"/>
      <c r="H3011" s="227"/>
      <c r="I3011" s="227"/>
    </row>
    <row r="3012">
      <c r="B3012" s="389"/>
      <c r="C3012" s="227"/>
      <c r="D3012" s="227"/>
      <c r="E3012" s="227"/>
      <c r="F3012" s="227"/>
      <c r="G3012" s="227"/>
      <c r="H3012" s="227"/>
      <c r="I3012" s="227"/>
    </row>
    <row r="3013">
      <c r="B3013" s="389"/>
      <c r="C3013" s="227"/>
      <c r="D3013" s="227"/>
      <c r="E3013" s="227"/>
      <c r="F3013" s="227"/>
      <c r="G3013" s="227"/>
      <c r="H3013" s="227"/>
      <c r="I3013" s="227"/>
    </row>
    <row r="3014">
      <c r="B3014" s="389"/>
      <c r="C3014" s="227"/>
      <c r="D3014" s="227"/>
      <c r="E3014" s="227"/>
      <c r="F3014" s="227"/>
      <c r="G3014" s="227"/>
      <c r="H3014" s="227"/>
      <c r="I3014" s="227"/>
    </row>
    <row r="3015">
      <c r="B3015" s="389"/>
      <c r="C3015" s="227"/>
      <c r="D3015" s="227"/>
      <c r="E3015" s="227"/>
      <c r="F3015" s="227"/>
      <c r="G3015" s="227"/>
      <c r="H3015" s="227"/>
      <c r="I3015" s="227"/>
    </row>
    <row r="3016">
      <c r="B3016" s="389"/>
      <c r="C3016" s="227"/>
      <c r="D3016" s="227"/>
      <c r="E3016" s="227"/>
      <c r="F3016" s="227"/>
      <c r="G3016" s="227"/>
      <c r="H3016" s="227"/>
      <c r="I3016" s="227"/>
    </row>
    <row r="3017">
      <c r="B3017" s="389"/>
      <c r="C3017" s="227"/>
      <c r="D3017" s="227"/>
      <c r="E3017" s="227"/>
      <c r="F3017" s="227"/>
      <c r="G3017" s="227"/>
      <c r="H3017" s="227"/>
      <c r="I3017" s="227"/>
    </row>
    <row r="3018">
      <c r="B3018" s="389"/>
      <c r="C3018" s="227"/>
      <c r="D3018" s="227"/>
      <c r="E3018" s="227"/>
      <c r="F3018" s="227"/>
      <c r="G3018" s="227"/>
      <c r="H3018" s="227"/>
      <c r="I3018" s="227"/>
    </row>
    <row r="3019">
      <c r="B3019" s="389"/>
      <c r="C3019" s="227"/>
      <c r="D3019" s="227"/>
      <c r="E3019" s="227"/>
      <c r="F3019" s="227"/>
      <c r="G3019" s="227"/>
      <c r="H3019" s="227"/>
      <c r="I3019" s="227"/>
    </row>
    <row r="3020">
      <c r="B3020" s="389"/>
      <c r="C3020" s="227"/>
      <c r="D3020" s="227"/>
      <c r="E3020" s="227"/>
      <c r="F3020" s="227"/>
      <c r="G3020" s="227"/>
      <c r="H3020" s="227"/>
      <c r="I3020" s="227"/>
    </row>
    <row r="3021">
      <c r="B3021" s="389"/>
      <c r="C3021" s="227"/>
      <c r="D3021" s="227"/>
      <c r="E3021" s="227"/>
      <c r="F3021" s="227"/>
      <c r="G3021" s="227"/>
      <c r="H3021" s="227"/>
      <c r="I3021" s="227"/>
    </row>
    <row r="3022">
      <c r="B3022" s="389"/>
      <c r="C3022" s="227"/>
      <c r="D3022" s="227"/>
      <c r="E3022" s="227"/>
      <c r="F3022" s="227"/>
      <c r="G3022" s="227"/>
      <c r="H3022" s="227"/>
      <c r="I3022" s="227"/>
    </row>
    <row r="3023">
      <c r="B3023" s="389"/>
      <c r="C3023" s="227"/>
      <c r="D3023" s="227"/>
      <c r="E3023" s="227"/>
      <c r="F3023" s="227"/>
      <c r="G3023" s="227"/>
      <c r="H3023" s="227"/>
      <c r="I3023" s="227"/>
    </row>
    <row r="3024">
      <c r="B3024" s="389"/>
      <c r="C3024" s="227"/>
      <c r="D3024" s="227"/>
      <c r="E3024" s="227"/>
      <c r="F3024" s="227"/>
      <c r="G3024" s="227"/>
      <c r="H3024" s="227"/>
      <c r="I3024" s="227"/>
    </row>
    <row r="3025">
      <c r="B3025" s="389"/>
      <c r="C3025" s="227"/>
      <c r="D3025" s="227"/>
      <c r="E3025" s="227"/>
      <c r="F3025" s="227"/>
      <c r="G3025" s="227"/>
      <c r="H3025" s="227"/>
      <c r="I3025" s="227"/>
    </row>
    <row r="3026">
      <c r="B3026" s="389"/>
      <c r="C3026" s="227"/>
      <c r="D3026" s="227"/>
      <c r="E3026" s="227"/>
      <c r="F3026" s="227"/>
      <c r="G3026" s="227"/>
      <c r="H3026" s="227"/>
      <c r="I3026" s="227"/>
    </row>
    <row r="3027">
      <c r="B3027" s="389"/>
      <c r="C3027" s="227"/>
      <c r="D3027" s="227"/>
      <c r="E3027" s="227"/>
      <c r="F3027" s="227"/>
      <c r="G3027" s="227"/>
      <c r="H3027" s="227"/>
      <c r="I3027" s="227"/>
    </row>
    <row r="3028">
      <c r="B3028" s="389"/>
      <c r="C3028" s="227"/>
      <c r="D3028" s="227"/>
      <c r="E3028" s="227"/>
      <c r="F3028" s="227"/>
      <c r="G3028" s="227"/>
      <c r="H3028" s="227"/>
      <c r="I3028" s="227"/>
    </row>
    <row r="3029">
      <c r="B3029" s="389"/>
      <c r="C3029" s="227"/>
      <c r="D3029" s="227"/>
      <c r="E3029" s="227"/>
      <c r="F3029" s="227"/>
      <c r="G3029" s="227"/>
      <c r="H3029" s="227"/>
      <c r="I3029" s="227"/>
    </row>
    <row r="3030">
      <c r="B3030" s="389"/>
      <c r="C3030" s="227"/>
      <c r="D3030" s="227"/>
      <c r="E3030" s="227"/>
      <c r="F3030" s="227"/>
      <c r="G3030" s="227"/>
      <c r="H3030" s="227"/>
      <c r="I3030" s="227"/>
    </row>
    <row r="3031">
      <c r="B3031" s="389"/>
      <c r="C3031" s="227"/>
      <c r="D3031" s="227"/>
      <c r="E3031" s="227"/>
      <c r="F3031" s="227"/>
      <c r="G3031" s="227"/>
      <c r="H3031" s="227"/>
      <c r="I3031" s="227"/>
    </row>
    <row r="3032">
      <c r="B3032" s="389"/>
      <c r="C3032" s="227"/>
      <c r="D3032" s="227"/>
      <c r="E3032" s="227"/>
      <c r="F3032" s="227"/>
      <c r="G3032" s="227"/>
      <c r="H3032" s="227"/>
      <c r="I3032" s="227"/>
    </row>
    <row r="3033">
      <c r="B3033" s="389"/>
      <c r="C3033" s="227"/>
      <c r="D3033" s="227"/>
      <c r="E3033" s="227"/>
      <c r="F3033" s="227"/>
      <c r="G3033" s="227"/>
      <c r="H3033" s="227"/>
      <c r="I3033" s="227"/>
    </row>
    <row r="3034">
      <c r="B3034" s="389"/>
      <c r="C3034" s="227"/>
      <c r="D3034" s="227"/>
      <c r="E3034" s="227"/>
      <c r="F3034" s="227"/>
      <c r="G3034" s="227"/>
      <c r="H3034" s="227"/>
      <c r="I3034" s="227"/>
    </row>
    <row r="3035">
      <c r="B3035" s="389"/>
      <c r="C3035" s="227"/>
      <c r="D3035" s="227"/>
      <c r="E3035" s="227"/>
      <c r="F3035" s="227"/>
      <c r="G3035" s="227"/>
      <c r="H3035" s="227"/>
      <c r="I3035" s="227"/>
    </row>
    <row r="3036">
      <c r="B3036" s="389"/>
      <c r="C3036" s="227"/>
      <c r="D3036" s="227"/>
      <c r="E3036" s="227"/>
      <c r="F3036" s="227"/>
      <c r="G3036" s="227"/>
      <c r="H3036" s="227"/>
      <c r="I3036" s="227"/>
    </row>
    <row r="3037">
      <c r="B3037" s="389"/>
      <c r="C3037" s="227"/>
      <c r="D3037" s="227"/>
      <c r="E3037" s="227"/>
      <c r="F3037" s="227"/>
      <c r="G3037" s="227"/>
      <c r="H3037" s="227"/>
      <c r="I3037" s="227"/>
    </row>
    <row r="3038">
      <c r="B3038" s="389"/>
      <c r="C3038" s="227"/>
      <c r="D3038" s="227"/>
      <c r="E3038" s="227"/>
      <c r="F3038" s="227"/>
      <c r="G3038" s="227"/>
      <c r="H3038" s="227"/>
      <c r="I3038" s="227"/>
    </row>
    <row r="3039">
      <c r="B3039" s="389"/>
      <c r="C3039" s="227"/>
      <c r="D3039" s="227"/>
      <c r="E3039" s="227"/>
      <c r="F3039" s="227"/>
      <c r="G3039" s="227"/>
      <c r="H3039" s="227"/>
      <c r="I3039" s="227"/>
    </row>
    <row r="3040">
      <c r="B3040" s="389"/>
      <c r="C3040" s="227"/>
      <c r="D3040" s="227"/>
      <c r="E3040" s="227"/>
      <c r="F3040" s="227"/>
      <c r="G3040" s="227"/>
      <c r="H3040" s="227"/>
      <c r="I3040" s="227"/>
    </row>
    <row r="3041">
      <c r="B3041" s="389"/>
      <c r="C3041" s="227"/>
      <c r="D3041" s="227"/>
      <c r="E3041" s="227"/>
      <c r="F3041" s="227"/>
      <c r="G3041" s="227"/>
      <c r="H3041" s="227"/>
      <c r="I3041" s="227"/>
    </row>
    <row r="3042">
      <c r="B3042" s="389"/>
      <c r="C3042" s="227"/>
      <c r="D3042" s="227"/>
      <c r="E3042" s="227"/>
      <c r="F3042" s="227"/>
      <c r="G3042" s="227"/>
      <c r="H3042" s="227"/>
      <c r="I3042" s="227"/>
    </row>
    <row r="3043">
      <c r="B3043" s="389"/>
      <c r="C3043" s="227"/>
      <c r="D3043" s="227"/>
      <c r="E3043" s="227"/>
      <c r="F3043" s="227"/>
      <c r="G3043" s="227"/>
      <c r="H3043" s="227"/>
      <c r="I3043" s="227"/>
    </row>
    <row r="3044">
      <c r="B3044" s="389"/>
      <c r="C3044" s="227"/>
      <c r="D3044" s="227"/>
      <c r="E3044" s="227"/>
      <c r="F3044" s="227"/>
      <c r="G3044" s="227"/>
      <c r="H3044" s="227"/>
      <c r="I3044" s="227"/>
    </row>
    <row r="3045">
      <c r="B3045" s="389"/>
      <c r="C3045" s="227"/>
      <c r="D3045" s="227"/>
      <c r="E3045" s="227"/>
      <c r="F3045" s="227"/>
      <c r="G3045" s="227"/>
      <c r="H3045" s="227"/>
      <c r="I3045" s="227"/>
    </row>
    <row r="3046">
      <c r="B3046" s="389"/>
      <c r="C3046" s="227"/>
      <c r="D3046" s="227"/>
      <c r="E3046" s="227"/>
      <c r="F3046" s="227"/>
      <c r="G3046" s="227"/>
      <c r="H3046" s="227"/>
      <c r="I3046" s="227"/>
    </row>
    <row r="3047">
      <c r="B3047" s="389"/>
      <c r="C3047" s="227"/>
      <c r="D3047" s="227"/>
      <c r="E3047" s="227"/>
      <c r="F3047" s="227"/>
      <c r="G3047" s="227"/>
      <c r="H3047" s="227"/>
      <c r="I3047" s="227"/>
    </row>
    <row r="3048">
      <c r="B3048" s="389"/>
      <c r="C3048" s="227"/>
      <c r="D3048" s="227"/>
      <c r="E3048" s="227"/>
      <c r="F3048" s="227"/>
      <c r="G3048" s="227"/>
      <c r="H3048" s="227"/>
      <c r="I3048" s="227"/>
    </row>
    <row r="3049">
      <c r="B3049" s="389"/>
      <c r="C3049" s="227"/>
      <c r="D3049" s="227"/>
      <c r="E3049" s="227"/>
      <c r="F3049" s="227"/>
      <c r="G3049" s="227"/>
      <c r="H3049" s="227"/>
      <c r="I3049" s="227"/>
    </row>
    <row r="3050">
      <c r="B3050" s="389"/>
      <c r="C3050" s="227"/>
      <c r="D3050" s="227"/>
      <c r="E3050" s="227"/>
      <c r="F3050" s="227"/>
      <c r="G3050" s="227"/>
      <c r="H3050" s="227"/>
      <c r="I3050" s="227"/>
    </row>
    <row r="3051">
      <c r="B3051" s="389"/>
      <c r="C3051" s="227"/>
      <c r="D3051" s="227"/>
      <c r="E3051" s="227"/>
      <c r="F3051" s="227"/>
      <c r="G3051" s="227"/>
      <c r="H3051" s="227"/>
      <c r="I3051" s="227"/>
    </row>
    <row r="3052">
      <c r="B3052" s="389"/>
      <c r="C3052" s="227"/>
      <c r="D3052" s="227"/>
      <c r="E3052" s="227"/>
      <c r="F3052" s="227"/>
      <c r="G3052" s="227"/>
      <c r="H3052" s="227"/>
      <c r="I3052" s="227"/>
    </row>
    <row r="3053">
      <c r="B3053" s="389"/>
      <c r="C3053" s="227"/>
      <c r="D3053" s="227"/>
      <c r="E3053" s="227"/>
      <c r="F3053" s="227"/>
      <c r="G3053" s="227"/>
      <c r="H3053" s="227"/>
      <c r="I3053" s="227"/>
    </row>
    <row r="3054">
      <c r="B3054" s="389"/>
      <c r="C3054" s="227"/>
      <c r="D3054" s="227"/>
      <c r="E3054" s="227"/>
      <c r="F3054" s="227"/>
      <c r="G3054" s="227"/>
      <c r="H3054" s="227"/>
      <c r="I3054" s="227"/>
    </row>
    <row r="3055">
      <c r="B3055" s="389"/>
      <c r="C3055" s="227"/>
      <c r="D3055" s="227"/>
      <c r="E3055" s="227"/>
      <c r="F3055" s="227"/>
      <c r="G3055" s="227"/>
      <c r="H3055" s="227"/>
      <c r="I3055" s="227"/>
    </row>
    <row r="3056">
      <c r="B3056" s="389"/>
      <c r="C3056" s="227"/>
      <c r="D3056" s="227"/>
      <c r="E3056" s="227"/>
      <c r="F3056" s="227"/>
      <c r="G3056" s="227"/>
      <c r="H3056" s="227"/>
      <c r="I3056" s="227"/>
    </row>
    <row r="3057">
      <c r="B3057" s="389"/>
      <c r="C3057" s="227"/>
      <c r="D3057" s="227"/>
      <c r="E3057" s="227"/>
      <c r="F3057" s="227"/>
      <c r="G3057" s="227"/>
      <c r="H3057" s="227"/>
      <c r="I3057" s="227"/>
    </row>
    <row r="3058">
      <c r="B3058" s="389"/>
      <c r="C3058" s="227"/>
      <c r="D3058" s="227"/>
      <c r="E3058" s="227"/>
      <c r="F3058" s="227"/>
      <c r="G3058" s="227"/>
      <c r="H3058" s="227"/>
      <c r="I3058" s="227"/>
    </row>
    <row r="3059">
      <c r="B3059" s="389"/>
      <c r="C3059" s="227"/>
      <c r="D3059" s="227"/>
      <c r="E3059" s="227"/>
      <c r="F3059" s="227"/>
      <c r="G3059" s="227"/>
      <c r="H3059" s="227"/>
      <c r="I3059" s="227"/>
    </row>
    <row r="3060">
      <c r="B3060" s="389"/>
      <c r="C3060" s="227"/>
      <c r="D3060" s="227"/>
      <c r="E3060" s="227"/>
      <c r="F3060" s="227"/>
      <c r="G3060" s="227"/>
      <c r="H3060" s="227"/>
      <c r="I3060" s="227"/>
    </row>
    <row r="3061">
      <c r="B3061" s="389"/>
      <c r="C3061" s="227"/>
      <c r="D3061" s="227"/>
      <c r="E3061" s="227"/>
      <c r="F3061" s="227"/>
      <c r="G3061" s="227"/>
      <c r="H3061" s="227"/>
      <c r="I3061" s="227"/>
    </row>
    <row r="3062">
      <c r="B3062" s="389"/>
      <c r="C3062" s="227"/>
      <c r="D3062" s="227"/>
      <c r="E3062" s="227"/>
      <c r="F3062" s="227"/>
      <c r="G3062" s="227"/>
      <c r="H3062" s="227"/>
      <c r="I3062" s="227"/>
    </row>
    <row r="3063">
      <c r="B3063" s="389"/>
      <c r="C3063" s="227"/>
      <c r="D3063" s="227"/>
      <c r="E3063" s="227"/>
      <c r="F3063" s="227"/>
      <c r="G3063" s="227"/>
      <c r="H3063" s="227"/>
      <c r="I3063" s="227"/>
    </row>
    <row r="3064">
      <c r="B3064" s="389"/>
      <c r="C3064" s="227"/>
      <c r="D3064" s="227"/>
      <c r="E3064" s="227"/>
      <c r="F3064" s="227"/>
      <c r="G3064" s="227"/>
      <c r="H3064" s="227"/>
      <c r="I3064" s="227"/>
    </row>
    <row r="3065">
      <c r="B3065" s="389"/>
      <c r="C3065" s="227"/>
      <c r="D3065" s="227"/>
      <c r="E3065" s="227"/>
      <c r="F3065" s="227"/>
      <c r="G3065" s="227"/>
      <c r="H3065" s="227"/>
      <c r="I3065" s="227"/>
    </row>
    <row r="3066">
      <c r="B3066" s="389"/>
      <c r="C3066" s="227"/>
      <c r="D3066" s="227"/>
      <c r="E3066" s="227"/>
      <c r="F3066" s="227"/>
      <c r="G3066" s="227"/>
      <c r="H3066" s="227"/>
      <c r="I3066" s="227"/>
    </row>
    <row r="3067">
      <c r="B3067" s="389"/>
      <c r="C3067" s="227"/>
      <c r="D3067" s="227"/>
      <c r="E3067" s="227"/>
      <c r="F3067" s="227"/>
      <c r="G3067" s="227"/>
      <c r="H3067" s="227"/>
      <c r="I3067" s="227"/>
    </row>
    <row r="3068">
      <c r="B3068" s="389"/>
      <c r="C3068" s="227"/>
      <c r="D3068" s="227"/>
      <c r="E3068" s="227"/>
      <c r="F3068" s="227"/>
      <c r="G3068" s="227"/>
      <c r="H3068" s="227"/>
      <c r="I3068" s="227"/>
    </row>
    <row r="3069">
      <c r="B3069" s="389"/>
      <c r="C3069" s="227"/>
      <c r="D3069" s="227"/>
      <c r="E3069" s="227"/>
      <c r="F3069" s="227"/>
      <c r="G3069" s="227"/>
      <c r="H3069" s="227"/>
      <c r="I3069" s="227"/>
    </row>
    <row r="3070">
      <c r="B3070" s="389"/>
      <c r="C3070" s="227"/>
      <c r="D3070" s="227"/>
      <c r="E3070" s="227"/>
      <c r="F3070" s="227"/>
      <c r="G3070" s="227"/>
      <c r="H3070" s="227"/>
      <c r="I3070" s="227"/>
    </row>
    <row r="3071">
      <c r="B3071" s="389"/>
      <c r="C3071" s="227"/>
      <c r="D3071" s="227"/>
      <c r="E3071" s="227"/>
      <c r="F3071" s="227"/>
      <c r="G3071" s="227"/>
      <c r="H3071" s="227"/>
      <c r="I3071" s="227"/>
    </row>
    <row r="3072">
      <c r="B3072" s="389"/>
      <c r="C3072" s="227"/>
      <c r="D3072" s="227"/>
      <c r="E3072" s="227"/>
      <c r="F3072" s="227"/>
      <c r="G3072" s="227"/>
      <c r="H3072" s="227"/>
      <c r="I3072" s="227"/>
    </row>
    <row r="3073">
      <c r="B3073" s="389"/>
      <c r="C3073" s="227"/>
      <c r="D3073" s="227"/>
      <c r="E3073" s="227"/>
      <c r="F3073" s="227"/>
      <c r="G3073" s="227"/>
      <c r="H3073" s="227"/>
      <c r="I3073" s="227"/>
    </row>
    <row r="3074">
      <c r="B3074" s="389"/>
      <c r="C3074" s="227"/>
      <c r="D3074" s="227"/>
      <c r="E3074" s="227"/>
      <c r="F3074" s="227"/>
      <c r="G3074" s="227"/>
      <c r="H3074" s="227"/>
      <c r="I3074" s="227"/>
    </row>
    <row r="3075">
      <c r="B3075" s="389"/>
      <c r="C3075" s="227"/>
      <c r="D3075" s="227"/>
      <c r="E3075" s="227"/>
      <c r="F3075" s="227"/>
      <c r="G3075" s="227"/>
      <c r="H3075" s="227"/>
      <c r="I3075" s="227"/>
    </row>
    <row r="3076">
      <c r="B3076" s="389"/>
      <c r="C3076" s="227"/>
      <c r="D3076" s="227"/>
      <c r="E3076" s="227"/>
      <c r="F3076" s="227"/>
      <c r="G3076" s="227"/>
      <c r="H3076" s="227"/>
      <c r="I3076" s="227"/>
    </row>
    <row r="3077">
      <c r="B3077" s="389"/>
      <c r="C3077" s="227"/>
      <c r="D3077" s="227"/>
      <c r="E3077" s="227"/>
      <c r="F3077" s="227"/>
      <c r="G3077" s="227"/>
      <c r="H3077" s="227"/>
      <c r="I3077" s="227"/>
    </row>
    <row r="3078">
      <c r="B3078" s="389"/>
      <c r="C3078" s="227"/>
      <c r="D3078" s="227"/>
      <c r="E3078" s="227"/>
      <c r="F3078" s="227"/>
      <c r="G3078" s="227"/>
      <c r="H3078" s="227"/>
      <c r="I3078" s="227"/>
    </row>
    <row r="3079">
      <c r="B3079" s="389"/>
      <c r="C3079" s="227"/>
      <c r="D3079" s="227"/>
      <c r="E3079" s="227"/>
      <c r="F3079" s="227"/>
      <c r="G3079" s="227"/>
      <c r="H3079" s="227"/>
      <c r="I3079" s="227"/>
    </row>
    <row r="3080">
      <c r="B3080" s="389"/>
      <c r="C3080" s="227"/>
      <c r="D3080" s="227"/>
      <c r="E3080" s="227"/>
      <c r="F3080" s="227"/>
      <c r="G3080" s="227"/>
      <c r="H3080" s="227"/>
      <c r="I3080" s="227"/>
    </row>
    <row r="3081">
      <c r="B3081" s="389"/>
      <c r="C3081" s="227"/>
      <c r="D3081" s="227"/>
      <c r="E3081" s="227"/>
      <c r="F3081" s="227"/>
      <c r="G3081" s="227"/>
      <c r="H3081" s="227"/>
      <c r="I3081" s="227"/>
    </row>
    <row r="3082">
      <c r="B3082" s="389"/>
      <c r="C3082" s="227"/>
      <c r="D3082" s="227"/>
      <c r="E3082" s="227"/>
      <c r="F3082" s="227"/>
      <c r="G3082" s="227"/>
      <c r="H3082" s="227"/>
      <c r="I3082" s="227"/>
    </row>
    <row r="3083">
      <c r="B3083" s="389"/>
      <c r="C3083" s="227"/>
      <c r="D3083" s="227"/>
      <c r="E3083" s="227"/>
      <c r="F3083" s="227"/>
      <c r="G3083" s="227"/>
      <c r="H3083" s="227"/>
      <c r="I3083" s="227"/>
    </row>
    <row r="3084">
      <c r="B3084" s="389"/>
      <c r="C3084" s="227"/>
      <c r="D3084" s="227"/>
      <c r="E3084" s="227"/>
      <c r="F3084" s="227"/>
      <c r="G3084" s="227"/>
      <c r="H3084" s="227"/>
      <c r="I3084" s="227"/>
    </row>
    <row r="3085">
      <c r="B3085" s="389"/>
      <c r="C3085" s="227"/>
      <c r="D3085" s="227"/>
      <c r="E3085" s="227"/>
      <c r="F3085" s="227"/>
      <c r="G3085" s="227"/>
      <c r="H3085" s="227"/>
      <c r="I3085" s="227"/>
    </row>
    <row r="3086">
      <c r="B3086" s="389"/>
      <c r="C3086" s="227"/>
      <c r="D3086" s="227"/>
      <c r="E3086" s="227"/>
      <c r="F3086" s="227"/>
      <c r="G3086" s="227"/>
      <c r="H3086" s="227"/>
      <c r="I3086" s="227"/>
    </row>
    <row r="3087">
      <c r="B3087" s="389"/>
      <c r="C3087" s="227"/>
      <c r="D3087" s="227"/>
      <c r="E3087" s="227"/>
      <c r="F3087" s="227"/>
      <c r="G3087" s="227"/>
      <c r="H3087" s="227"/>
      <c r="I3087" s="227"/>
    </row>
    <row r="3088">
      <c r="B3088" s="389"/>
      <c r="C3088" s="227"/>
      <c r="D3088" s="227"/>
      <c r="E3088" s="227"/>
      <c r="F3088" s="227"/>
      <c r="G3088" s="227"/>
      <c r="H3088" s="227"/>
      <c r="I3088" s="227"/>
    </row>
    <row r="3089">
      <c r="B3089" s="389"/>
      <c r="C3089" s="227"/>
      <c r="D3089" s="227"/>
      <c r="E3089" s="227"/>
      <c r="F3089" s="227"/>
      <c r="G3089" s="227"/>
      <c r="H3089" s="227"/>
      <c r="I3089" s="227"/>
    </row>
    <row r="3090">
      <c r="B3090" s="389"/>
      <c r="C3090" s="227"/>
      <c r="D3090" s="227"/>
      <c r="E3090" s="227"/>
      <c r="F3090" s="227"/>
      <c r="G3090" s="227"/>
      <c r="H3090" s="227"/>
      <c r="I3090" s="227"/>
    </row>
    <row r="3091">
      <c r="B3091" s="389"/>
      <c r="C3091" s="227"/>
      <c r="D3091" s="227"/>
      <c r="E3091" s="227"/>
      <c r="F3091" s="227"/>
      <c r="G3091" s="227"/>
      <c r="H3091" s="227"/>
      <c r="I3091" s="227"/>
    </row>
    <row r="3092">
      <c r="B3092" s="389"/>
      <c r="C3092" s="227"/>
      <c r="D3092" s="227"/>
      <c r="E3092" s="227"/>
      <c r="F3092" s="227"/>
      <c r="G3092" s="227"/>
      <c r="H3092" s="227"/>
      <c r="I3092" s="227"/>
    </row>
    <row r="3093">
      <c r="B3093" s="389"/>
      <c r="C3093" s="227"/>
      <c r="D3093" s="227"/>
      <c r="E3093" s="227"/>
      <c r="F3093" s="227"/>
      <c r="G3093" s="227"/>
      <c r="H3093" s="227"/>
      <c r="I3093" s="227"/>
    </row>
    <row r="3094">
      <c r="B3094" s="389"/>
      <c r="C3094" s="227"/>
      <c r="D3094" s="227"/>
      <c r="E3094" s="227"/>
      <c r="F3094" s="227"/>
      <c r="G3094" s="227"/>
      <c r="H3094" s="227"/>
      <c r="I3094" s="227"/>
    </row>
    <row r="3095">
      <c r="B3095" s="389"/>
      <c r="C3095" s="227"/>
      <c r="D3095" s="227"/>
      <c r="E3095" s="227"/>
      <c r="F3095" s="227"/>
      <c r="G3095" s="227"/>
      <c r="H3095" s="227"/>
      <c r="I3095" s="227"/>
    </row>
    <row r="3096">
      <c r="B3096" s="389"/>
      <c r="C3096" s="227"/>
      <c r="D3096" s="227"/>
      <c r="E3096" s="227"/>
      <c r="F3096" s="227"/>
      <c r="G3096" s="227"/>
      <c r="H3096" s="227"/>
      <c r="I3096" s="227"/>
    </row>
    <row r="3097">
      <c r="B3097" s="389"/>
      <c r="C3097" s="227"/>
      <c r="D3097" s="227"/>
      <c r="E3097" s="227"/>
      <c r="F3097" s="227"/>
      <c r="G3097" s="227"/>
      <c r="H3097" s="227"/>
      <c r="I3097" s="227"/>
    </row>
    <row r="3098">
      <c r="B3098" s="389"/>
      <c r="C3098" s="227"/>
      <c r="D3098" s="227"/>
      <c r="E3098" s="227"/>
      <c r="F3098" s="227"/>
      <c r="G3098" s="227"/>
      <c r="H3098" s="227"/>
      <c r="I3098" s="227"/>
    </row>
    <row r="3099">
      <c r="B3099" s="389"/>
      <c r="C3099" s="227"/>
      <c r="D3099" s="227"/>
      <c r="E3099" s="227"/>
      <c r="F3099" s="227"/>
      <c r="G3099" s="227"/>
      <c r="H3099" s="227"/>
      <c r="I3099" s="227"/>
    </row>
    <row r="3100">
      <c r="B3100" s="389"/>
      <c r="C3100" s="227"/>
      <c r="D3100" s="227"/>
      <c r="E3100" s="227"/>
      <c r="F3100" s="227"/>
      <c r="G3100" s="227"/>
      <c r="H3100" s="227"/>
      <c r="I3100" s="227"/>
    </row>
    <row r="3101">
      <c r="B3101" s="389"/>
      <c r="C3101" s="227"/>
      <c r="D3101" s="227"/>
      <c r="E3101" s="227"/>
      <c r="F3101" s="227"/>
      <c r="G3101" s="227"/>
      <c r="H3101" s="227"/>
      <c r="I3101" s="227"/>
    </row>
    <row r="3102">
      <c r="B3102" s="389"/>
      <c r="C3102" s="227"/>
      <c r="D3102" s="227"/>
      <c r="E3102" s="227"/>
      <c r="F3102" s="227"/>
      <c r="G3102" s="227"/>
      <c r="H3102" s="227"/>
      <c r="I3102" s="227"/>
    </row>
    <row r="3103">
      <c r="B3103" s="389"/>
      <c r="C3103" s="227"/>
      <c r="D3103" s="227"/>
      <c r="E3103" s="227"/>
      <c r="F3103" s="227"/>
      <c r="G3103" s="227"/>
      <c r="H3103" s="227"/>
      <c r="I3103" s="227"/>
    </row>
    <row r="3104">
      <c r="B3104" s="389"/>
      <c r="C3104" s="227"/>
      <c r="D3104" s="227"/>
      <c r="E3104" s="227"/>
      <c r="F3104" s="227"/>
      <c r="G3104" s="227"/>
      <c r="H3104" s="227"/>
      <c r="I3104" s="227"/>
    </row>
    <row r="3105">
      <c r="B3105" s="389"/>
      <c r="C3105" s="227"/>
      <c r="D3105" s="227"/>
      <c r="E3105" s="227"/>
      <c r="F3105" s="227"/>
      <c r="G3105" s="227"/>
      <c r="H3105" s="227"/>
      <c r="I3105" s="227"/>
    </row>
    <row r="3106">
      <c r="B3106" s="389"/>
      <c r="C3106" s="227"/>
      <c r="D3106" s="227"/>
      <c r="E3106" s="227"/>
      <c r="F3106" s="227"/>
      <c r="G3106" s="227"/>
      <c r="H3106" s="227"/>
      <c r="I3106" s="227"/>
    </row>
    <row r="3107">
      <c r="B3107" s="389"/>
      <c r="C3107" s="227"/>
      <c r="D3107" s="227"/>
      <c r="E3107" s="227"/>
      <c r="F3107" s="227"/>
      <c r="G3107" s="227"/>
      <c r="H3107" s="227"/>
      <c r="I3107" s="227"/>
    </row>
    <row r="3108">
      <c r="B3108" s="389"/>
      <c r="C3108" s="227"/>
      <c r="D3108" s="227"/>
      <c r="E3108" s="227"/>
      <c r="F3108" s="227"/>
      <c r="G3108" s="227"/>
      <c r="H3108" s="227"/>
      <c r="I3108" s="227"/>
    </row>
    <row r="3109">
      <c r="B3109" s="389"/>
      <c r="C3109" s="227"/>
      <c r="D3109" s="227"/>
      <c r="E3109" s="227"/>
      <c r="F3109" s="227"/>
      <c r="G3109" s="227"/>
      <c r="H3109" s="227"/>
      <c r="I3109" s="227"/>
    </row>
    <row r="3110">
      <c r="B3110" s="389"/>
      <c r="C3110" s="227"/>
      <c r="D3110" s="227"/>
      <c r="E3110" s="227"/>
      <c r="F3110" s="227"/>
      <c r="G3110" s="227"/>
      <c r="H3110" s="227"/>
      <c r="I3110" s="227"/>
    </row>
    <row r="3111">
      <c r="B3111" s="389"/>
      <c r="C3111" s="227"/>
      <c r="D3111" s="227"/>
      <c r="E3111" s="227"/>
      <c r="F3111" s="227"/>
      <c r="G3111" s="227"/>
      <c r="H3111" s="227"/>
      <c r="I3111" s="227"/>
    </row>
    <row r="3112">
      <c r="B3112" s="389"/>
      <c r="C3112" s="227"/>
      <c r="D3112" s="227"/>
      <c r="E3112" s="227"/>
      <c r="F3112" s="227"/>
      <c r="G3112" s="227"/>
      <c r="H3112" s="227"/>
      <c r="I3112" s="227"/>
    </row>
    <row r="3113">
      <c r="B3113" s="389"/>
      <c r="C3113" s="227"/>
      <c r="D3113" s="227"/>
      <c r="E3113" s="227"/>
      <c r="F3113" s="227"/>
      <c r="G3113" s="227"/>
      <c r="H3113" s="227"/>
      <c r="I3113" s="227"/>
    </row>
    <row r="3114">
      <c r="B3114" s="389"/>
      <c r="C3114" s="227"/>
      <c r="D3114" s="227"/>
      <c r="E3114" s="227"/>
      <c r="F3114" s="227"/>
      <c r="G3114" s="227"/>
      <c r="H3114" s="227"/>
      <c r="I3114" s="227"/>
    </row>
    <row r="3115">
      <c r="B3115" s="389"/>
      <c r="C3115" s="227"/>
      <c r="D3115" s="227"/>
      <c r="E3115" s="227"/>
      <c r="F3115" s="227"/>
      <c r="G3115" s="227"/>
      <c r="H3115" s="227"/>
      <c r="I3115" s="227"/>
    </row>
    <row r="3116">
      <c r="B3116" s="389"/>
      <c r="C3116" s="227"/>
      <c r="D3116" s="227"/>
      <c r="E3116" s="227"/>
      <c r="F3116" s="227"/>
      <c r="G3116" s="227"/>
      <c r="H3116" s="227"/>
      <c r="I3116" s="227"/>
    </row>
    <row r="3117">
      <c r="B3117" s="389"/>
      <c r="C3117" s="227"/>
      <c r="D3117" s="227"/>
      <c r="E3117" s="227"/>
      <c r="F3117" s="227"/>
      <c r="G3117" s="227"/>
      <c r="H3117" s="227"/>
      <c r="I3117" s="227"/>
    </row>
    <row r="3118">
      <c r="B3118" s="389"/>
      <c r="C3118" s="227"/>
      <c r="D3118" s="227"/>
      <c r="E3118" s="227"/>
      <c r="F3118" s="227"/>
      <c r="G3118" s="227"/>
      <c r="H3118" s="227"/>
      <c r="I3118" s="227"/>
    </row>
    <row r="3119">
      <c r="B3119" s="389"/>
      <c r="C3119" s="227"/>
      <c r="D3119" s="227"/>
      <c r="E3119" s="227"/>
      <c r="F3119" s="227"/>
      <c r="G3119" s="227"/>
      <c r="H3119" s="227"/>
      <c r="I3119" s="227"/>
    </row>
    <row r="3120">
      <c r="B3120" s="389"/>
      <c r="C3120" s="227"/>
      <c r="D3120" s="227"/>
      <c r="E3120" s="227"/>
      <c r="F3120" s="227"/>
      <c r="G3120" s="227"/>
      <c r="H3120" s="227"/>
      <c r="I3120" s="227"/>
    </row>
    <row r="3121">
      <c r="B3121" s="389"/>
      <c r="C3121" s="227"/>
      <c r="D3121" s="227"/>
      <c r="E3121" s="227"/>
      <c r="F3121" s="227"/>
      <c r="G3121" s="227"/>
      <c r="H3121" s="227"/>
      <c r="I3121" s="227"/>
    </row>
    <row r="3122">
      <c r="B3122" s="389"/>
      <c r="C3122" s="227"/>
      <c r="D3122" s="227"/>
      <c r="E3122" s="227"/>
      <c r="F3122" s="227"/>
      <c r="G3122" s="227"/>
      <c r="H3122" s="227"/>
      <c r="I3122" s="227"/>
    </row>
    <row r="3123">
      <c r="B3123" s="389"/>
      <c r="C3123" s="227"/>
      <c r="D3123" s="227"/>
      <c r="E3123" s="227"/>
      <c r="F3123" s="227"/>
      <c r="G3123" s="227"/>
      <c r="H3123" s="227"/>
      <c r="I3123" s="227"/>
    </row>
    <row r="3124">
      <c r="B3124" s="389"/>
      <c r="C3124" s="227"/>
      <c r="D3124" s="227"/>
      <c r="E3124" s="227"/>
      <c r="F3124" s="227"/>
      <c r="G3124" s="227"/>
      <c r="H3124" s="227"/>
      <c r="I3124" s="227"/>
    </row>
    <row r="3125">
      <c r="B3125" s="389"/>
      <c r="C3125" s="227"/>
      <c r="D3125" s="227"/>
      <c r="E3125" s="227"/>
      <c r="F3125" s="227"/>
      <c r="G3125" s="227"/>
      <c r="H3125" s="227"/>
      <c r="I3125" s="227"/>
    </row>
    <row r="3126">
      <c r="B3126" s="389"/>
      <c r="C3126" s="227"/>
      <c r="D3126" s="227"/>
      <c r="E3126" s="227"/>
      <c r="F3126" s="227"/>
      <c r="G3126" s="227"/>
      <c r="H3126" s="227"/>
      <c r="I3126" s="227"/>
    </row>
    <row r="3127">
      <c r="B3127" s="389"/>
      <c r="C3127" s="227"/>
      <c r="D3127" s="227"/>
      <c r="E3127" s="227"/>
      <c r="F3127" s="227"/>
      <c r="G3127" s="227"/>
      <c r="H3127" s="227"/>
      <c r="I3127" s="227"/>
    </row>
    <row r="3128">
      <c r="B3128" s="389"/>
      <c r="C3128" s="227"/>
      <c r="D3128" s="227"/>
      <c r="E3128" s="227"/>
      <c r="F3128" s="227"/>
      <c r="G3128" s="227"/>
      <c r="H3128" s="227"/>
      <c r="I3128" s="227"/>
    </row>
    <row r="3129">
      <c r="B3129" s="389"/>
      <c r="C3129" s="227"/>
      <c r="D3129" s="227"/>
      <c r="E3129" s="227"/>
      <c r="F3129" s="227"/>
      <c r="G3129" s="227"/>
      <c r="H3129" s="227"/>
      <c r="I3129" s="227"/>
    </row>
    <row r="3130">
      <c r="B3130" s="389"/>
      <c r="C3130" s="227"/>
      <c r="D3130" s="227"/>
      <c r="E3130" s="227"/>
      <c r="F3130" s="227"/>
      <c r="G3130" s="227"/>
      <c r="H3130" s="227"/>
      <c r="I3130" s="227"/>
    </row>
    <row r="3131">
      <c r="B3131" s="389"/>
      <c r="C3131" s="227"/>
      <c r="D3131" s="227"/>
      <c r="E3131" s="227"/>
      <c r="F3131" s="227"/>
      <c r="G3131" s="227"/>
      <c r="H3131" s="227"/>
      <c r="I3131" s="227"/>
    </row>
    <row r="3132">
      <c r="B3132" s="389"/>
      <c r="C3132" s="227"/>
      <c r="D3132" s="227"/>
      <c r="E3132" s="227"/>
      <c r="F3132" s="227"/>
      <c r="G3132" s="227"/>
      <c r="H3132" s="227"/>
      <c r="I3132" s="227"/>
    </row>
    <row r="3133">
      <c r="B3133" s="389"/>
      <c r="C3133" s="227"/>
      <c r="D3133" s="227"/>
      <c r="E3133" s="227"/>
      <c r="F3133" s="227"/>
      <c r="G3133" s="227"/>
      <c r="H3133" s="227"/>
      <c r="I3133" s="227"/>
    </row>
    <row r="3134">
      <c r="B3134" s="389"/>
      <c r="C3134" s="227"/>
      <c r="D3134" s="227"/>
      <c r="E3134" s="227"/>
      <c r="F3134" s="227"/>
      <c r="G3134" s="227"/>
      <c r="H3134" s="227"/>
      <c r="I3134" s="227"/>
    </row>
    <row r="3135">
      <c r="B3135" s="389"/>
      <c r="C3135" s="227"/>
      <c r="D3135" s="227"/>
      <c r="E3135" s="227"/>
      <c r="F3135" s="227"/>
      <c r="G3135" s="227"/>
      <c r="H3135" s="227"/>
      <c r="I3135" s="227"/>
    </row>
    <row r="3136">
      <c r="B3136" s="389"/>
      <c r="C3136" s="227"/>
      <c r="D3136" s="227"/>
      <c r="E3136" s="227"/>
      <c r="F3136" s="227"/>
      <c r="G3136" s="227"/>
      <c r="H3136" s="227"/>
      <c r="I3136" s="227"/>
    </row>
    <row r="3137">
      <c r="B3137" s="389"/>
      <c r="C3137" s="227"/>
      <c r="D3137" s="227"/>
      <c r="E3137" s="227"/>
      <c r="F3137" s="227"/>
      <c r="G3137" s="227"/>
      <c r="H3137" s="227"/>
      <c r="I3137" s="227"/>
    </row>
    <row r="3138">
      <c r="B3138" s="389"/>
      <c r="C3138" s="227"/>
      <c r="D3138" s="227"/>
      <c r="E3138" s="227"/>
      <c r="F3138" s="227"/>
      <c r="G3138" s="227"/>
      <c r="H3138" s="227"/>
      <c r="I3138" s="227"/>
    </row>
    <row r="3139">
      <c r="B3139" s="389"/>
      <c r="C3139" s="227"/>
      <c r="D3139" s="227"/>
      <c r="E3139" s="227"/>
      <c r="F3139" s="227"/>
      <c r="G3139" s="227"/>
      <c r="H3139" s="227"/>
      <c r="I3139" s="227"/>
    </row>
    <row r="3140">
      <c r="B3140" s="389"/>
      <c r="C3140" s="227"/>
      <c r="D3140" s="227"/>
      <c r="E3140" s="227"/>
      <c r="F3140" s="227"/>
      <c r="G3140" s="227"/>
      <c r="H3140" s="227"/>
      <c r="I3140" s="227"/>
    </row>
    <row r="3141">
      <c r="B3141" s="389"/>
      <c r="C3141" s="227"/>
      <c r="D3141" s="227"/>
      <c r="E3141" s="227"/>
      <c r="F3141" s="227"/>
      <c r="G3141" s="227"/>
      <c r="H3141" s="227"/>
      <c r="I3141" s="227"/>
    </row>
    <row r="3142">
      <c r="B3142" s="389"/>
      <c r="C3142" s="227"/>
      <c r="D3142" s="227"/>
      <c r="E3142" s="227"/>
      <c r="F3142" s="227"/>
      <c r="G3142" s="227"/>
      <c r="H3142" s="227"/>
      <c r="I3142" s="227"/>
    </row>
    <row r="3143">
      <c r="B3143" s="389"/>
      <c r="C3143" s="227"/>
      <c r="D3143" s="227"/>
      <c r="E3143" s="227"/>
      <c r="F3143" s="227"/>
      <c r="G3143" s="227"/>
      <c r="H3143" s="227"/>
      <c r="I3143" s="227"/>
    </row>
    <row r="3144">
      <c r="B3144" s="389"/>
      <c r="C3144" s="227"/>
      <c r="D3144" s="227"/>
      <c r="E3144" s="227"/>
      <c r="F3144" s="227"/>
      <c r="G3144" s="227"/>
      <c r="H3144" s="227"/>
      <c r="I3144" s="227"/>
    </row>
    <row r="3145">
      <c r="B3145" s="389"/>
      <c r="C3145" s="227"/>
      <c r="D3145" s="227"/>
      <c r="E3145" s="227"/>
      <c r="F3145" s="227"/>
      <c r="G3145" s="227"/>
      <c r="H3145" s="227"/>
      <c r="I3145" s="227"/>
    </row>
    <row r="3146">
      <c r="B3146" s="389"/>
      <c r="C3146" s="227"/>
      <c r="D3146" s="227"/>
      <c r="E3146" s="227"/>
      <c r="F3146" s="227"/>
      <c r="G3146" s="227"/>
      <c r="H3146" s="227"/>
      <c r="I3146" s="227"/>
    </row>
    <row r="3147">
      <c r="B3147" s="389"/>
      <c r="C3147" s="227"/>
      <c r="D3147" s="227"/>
      <c r="E3147" s="227"/>
      <c r="F3147" s="227"/>
      <c r="G3147" s="227"/>
      <c r="H3147" s="227"/>
      <c r="I3147" s="227"/>
    </row>
    <row r="3148">
      <c r="B3148" s="389"/>
      <c r="C3148" s="227"/>
      <c r="D3148" s="227"/>
      <c r="E3148" s="227"/>
      <c r="F3148" s="227"/>
      <c r="G3148" s="227"/>
      <c r="H3148" s="227"/>
      <c r="I3148" s="227"/>
    </row>
    <row r="3149">
      <c r="B3149" s="389"/>
      <c r="C3149" s="227"/>
      <c r="D3149" s="227"/>
      <c r="E3149" s="227"/>
      <c r="F3149" s="227"/>
      <c r="G3149" s="227"/>
      <c r="H3149" s="227"/>
      <c r="I3149" s="227"/>
    </row>
    <row r="3150">
      <c r="B3150" s="389"/>
      <c r="C3150" s="227"/>
      <c r="D3150" s="227"/>
      <c r="E3150" s="227"/>
      <c r="F3150" s="227"/>
      <c r="G3150" s="227"/>
      <c r="H3150" s="227"/>
      <c r="I3150" s="227"/>
    </row>
    <row r="3151">
      <c r="B3151" s="389"/>
      <c r="C3151" s="227"/>
      <c r="D3151" s="227"/>
      <c r="E3151" s="227"/>
      <c r="F3151" s="227"/>
      <c r="G3151" s="227"/>
      <c r="H3151" s="227"/>
      <c r="I3151" s="227"/>
    </row>
    <row r="3152">
      <c r="B3152" s="389"/>
      <c r="C3152" s="227"/>
      <c r="D3152" s="227"/>
      <c r="E3152" s="227"/>
      <c r="F3152" s="227"/>
      <c r="G3152" s="227"/>
      <c r="H3152" s="227"/>
      <c r="I3152" s="227"/>
    </row>
    <row r="3153">
      <c r="B3153" s="389"/>
      <c r="C3153" s="227"/>
      <c r="D3153" s="227"/>
      <c r="E3153" s="227"/>
      <c r="F3153" s="227"/>
      <c r="G3153" s="227"/>
      <c r="H3153" s="227"/>
      <c r="I3153" s="227"/>
    </row>
    <row r="3154">
      <c r="B3154" s="389"/>
      <c r="C3154" s="227"/>
      <c r="D3154" s="227"/>
      <c r="E3154" s="227"/>
      <c r="F3154" s="227"/>
      <c r="G3154" s="227"/>
      <c r="H3154" s="227"/>
      <c r="I3154" s="227"/>
    </row>
    <row r="3155">
      <c r="B3155" s="389"/>
      <c r="C3155" s="227"/>
      <c r="D3155" s="227"/>
      <c r="E3155" s="227"/>
      <c r="F3155" s="227"/>
      <c r="G3155" s="227"/>
      <c r="H3155" s="227"/>
      <c r="I3155" s="227"/>
    </row>
    <row r="3156">
      <c r="B3156" s="389"/>
      <c r="C3156" s="227"/>
      <c r="D3156" s="227"/>
      <c r="E3156" s="227"/>
      <c r="F3156" s="227"/>
      <c r="G3156" s="227"/>
      <c r="H3156" s="227"/>
      <c r="I3156" s="227"/>
    </row>
    <row r="3157">
      <c r="B3157" s="389"/>
      <c r="C3157" s="227"/>
      <c r="D3157" s="227"/>
      <c r="E3157" s="227"/>
      <c r="F3157" s="227"/>
      <c r="G3157" s="227"/>
      <c r="H3157" s="227"/>
      <c r="I3157" s="227"/>
    </row>
    <row r="3158">
      <c r="B3158" s="389"/>
      <c r="C3158" s="227"/>
      <c r="D3158" s="227"/>
      <c r="E3158" s="227"/>
      <c r="F3158" s="227"/>
      <c r="G3158" s="227"/>
      <c r="H3158" s="227"/>
      <c r="I3158" s="227"/>
    </row>
    <row r="3159">
      <c r="B3159" s="389"/>
      <c r="C3159" s="227"/>
      <c r="D3159" s="227"/>
      <c r="E3159" s="227"/>
      <c r="F3159" s="227"/>
      <c r="G3159" s="227"/>
      <c r="H3159" s="227"/>
      <c r="I3159" s="227"/>
    </row>
    <row r="3160">
      <c r="B3160" s="389"/>
      <c r="C3160" s="227"/>
      <c r="D3160" s="227"/>
      <c r="E3160" s="227"/>
      <c r="F3160" s="227"/>
      <c r="G3160" s="227"/>
      <c r="H3160" s="227"/>
      <c r="I3160" s="227"/>
    </row>
    <row r="3161">
      <c r="B3161" s="389"/>
      <c r="C3161" s="227"/>
      <c r="D3161" s="227"/>
      <c r="E3161" s="227"/>
      <c r="F3161" s="227"/>
      <c r="G3161" s="227"/>
      <c r="H3161" s="227"/>
      <c r="I3161" s="227"/>
    </row>
    <row r="3162">
      <c r="B3162" s="389"/>
      <c r="C3162" s="227"/>
      <c r="D3162" s="227"/>
      <c r="E3162" s="227"/>
      <c r="F3162" s="227"/>
      <c r="G3162" s="227"/>
      <c r="H3162" s="227"/>
      <c r="I3162" s="227"/>
    </row>
    <row r="3163">
      <c r="B3163" s="389"/>
      <c r="C3163" s="227"/>
      <c r="D3163" s="227"/>
      <c r="E3163" s="227"/>
      <c r="F3163" s="227"/>
      <c r="G3163" s="227"/>
      <c r="H3163" s="227"/>
      <c r="I3163" s="227"/>
    </row>
    <row r="3164">
      <c r="B3164" s="389"/>
      <c r="C3164" s="227"/>
      <c r="D3164" s="227"/>
      <c r="E3164" s="227"/>
      <c r="F3164" s="227"/>
      <c r="G3164" s="227"/>
      <c r="H3164" s="227"/>
      <c r="I3164" s="227"/>
    </row>
    <row r="3165">
      <c r="B3165" s="389"/>
      <c r="C3165" s="227"/>
      <c r="D3165" s="227"/>
      <c r="E3165" s="227"/>
      <c r="F3165" s="227"/>
      <c r="G3165" s="227"/>
      <c r="H3165" s="227"/>
      <c r="I3165" s="227"/>
    </row>
    <row r="3166">
      <c r="B3166" s="389"/>
      <c r="C3166" s="227"/>
      <c r="D3166" s="227"/>
      <c r="E3166" s="227"/>
      <c r="F3166" s="227"/>
      <c r="G3166" s="227"/>
      <c r="H3166" s="227"/>
      <c r="I3166" s="227"/>
    </row>
    <row r="3167">
      <c r="B3167" s="389"/>
      <c r="C3167" s="227"/>
      <c r="D3167" s="227"/>
      <c r="E3167" s="227"/>
      <c r="F3167" s="227"/>
      <c r="G3167" s="227"/>
      <c r="H3167" s="227"/>
      <c r="I3167" s="227"/>
    </row>
    <row r="3168">
      <c r="B3168" s="389"/>
      <c r="C3168" s="227"/>
      <c r="D3168" s="227"/>
      <c r="E3168" s="227"/>
      <c r="F3168" s="227"/>
      <c r="G3168" s="227"/>
      <c r="H3168" s="227"/>
      <c r="I3168" s="227"/>
    </row>
    <row r="3169">
      <c r="B3169" s="389"/>
      <c r="C3169" s="227"/>
      <c r="D3169" s="227"/>
      <c r="E3169" s="227"/>
      <c r="F3169" s="227"/>
      <c r="G3169" s="227"/>
      <c r="H3169" s="227"/>
      <c r="I3169" s="227"/>
    </row>
    <row r="3170">
      <c r="B3170" s="389"/>
      <c r="C3170" s="227"/>
      <c r="D3170" s="227"/>
      <c r="E3170" s="227"/>
      <c r="F3170" s="227"/>
      <c r="G3170" s="227"/>
      <c r="H3170" s="227"/>
      <c r="I3170" s="227"/>
    </row>
    <row r="3171">
      <c r="B3171" s="389"/>
      <c r="C3171" s="227"/>
      <c r="D3171" s="227"/>
      <c r="E3171" s="227"/>
      <c r="F3171" s="227"/>
      <c r="G3171" s="227"/>
      <c r="H3171" s="227"/>
      <c r="I3171" s="227"/>
    </row>
    <row r="3172">
      <c r="B3172" s="389"/>
      <c r="C3172" s="227"/>
      <c r="D3172" s="227"/>
      <c r="E3172" s="227"/>
      <c r="F3172" s="227"/>
      <c r="G3172" s="227"/>
      <c r="H3172" s="227"/>
      <c r="I3172" s="227"/>
    </row>
    <row r="3173">
      <c r="B3173" s="389"/>
      <c r="C3173" s="227"/>
      <c r="D3173" s="227"/>
      <c r="E3173" s="227"/>
      <c r="F3173" s="227"/>
      <c r="G3173" s="227"/>
      <c r="H3173" s="227"/>
      <c r="I3173" s="227"/>
    </row>
    <row r="3174">
      <c r="B3174" s="389"/>
      <c r="C3174" s="227"/>
      <c r="D3174" s="227"/>
      <c r="E3174" s="227"/>
      <c r="F3174" s="227"/>
      <c r="G3174" s="227"/>
      <c r="H3174" s="227"/>
      <c r="I3174" s="227"/>
    </row>
    <row r="3175">
      <c r="B3175" s="389"/>
      <c r="C3175" s="227"/>
      <c r="D3175" s="227"/>
      <c r="E3175" s="227"/>
      <c r="F3175" s="227"/>
      <c r="G3175" s="227"/>
      <c r="H3175" s="227"/>
      <c r="I3175" s="227"/>
    </row>
    <row r="3176">
      <c r="B3176" s="389"/>
      <c r="C3176" s="227"/>
      <c r="D3176" s="227"/>
      <c r="E3176" s="227"/>
      <c r="F3176" s="227"/>
      <c r="G3176" s="227"/>
      <c r="H3176" s="227"/>
      <c r="I3176" s="227"/>
    </row>
    <row r="3177">
      <c r="B3177" s="389"/>
      <c r="C3177" s="227"/>
      <c r="D3177" s="227"/>
      <c r="E3177" s="227"/>
      <c r="F3177" s="227"/>
      <c r="G3177" s="227"/>
      <c r="H3177" s="227"/>
      <c r="I3177" s="227"/>
    </row>
    <row r="3178">
      <c r="B3178" s="389"/>
      <c r="C3178" s="227"/>
      <c r="D3178" s="227"/>
      <c r="E3178" s="227"/>
      <c r="F3178" s="227"/>
      <c r="G3178" s="227"/>
      <c r="H3178" s="227"/>
      <c r="I3178" s="227"/>
    </row>
    <row r="3179">
      <c r="B3179" s="389"/>
      <c r="C3179" s="227"/>
      <c r="D3179" s="227"/>
      <c r="E3179" s="227"/>
      <c r="F3179" s="227"/>
      <c r="G3179" s="227"/>
      <c r="H3179" s="227"/>
      <c r="I3179" s="227"/>
    </row>
    <row r="3180">
      <c r="B3180" s="389"/>
      <c r="C3180" s="227"/>
      <c r="D3180" s="227"/>
      <c r="E3180" s="227"/>
      <c r="F3180" s="227"/>
      <c r="G3180" s="227"/>
      <c r="H3180" s="227"/>
      <c r="I3180" s="227"/>
    </row>
    <row r="3181">
      <c r="B3181" s="389"/>
      <c r="C3181" s="227"/>
      <c r="D3181" s="227"/>
      <c r="E3181" s="227"/>
      <c r="F3181" s="227"/>
      <c r="G3181" s="227"/>
      <c r="H3181" s="227"/>
      <c r="I3181" s="227"/>
    </row>
    <row r="3182">
      <c r="B3182" s="389"/>
      <c r="C3182" s="227"/>
      <c r="D3182" s="227"/>
      <c r="E3182" s="227"/>
      <c r="F3182" s="227"/>
      <c r="G3182" s="227"/>
      <c r="H3182" s="227"/>
      <c r="I3182" s="227"/>
    </row>
    <row r="3183">
      <c r="B3183" s="389"/>
      <c r="C3183" s="227"/>
      <c r="D3183" s="227"/>
      <c r="E3183" s="227"/>
      <c r="F3183" s="227"/>
      <c r="G3183" s="227"/>
      <c r="H3183" s="227"/>
      <c r="I3183" s="227"/>
    </row>
    <row r="3184">
      <c r="B3184" s="389"/>
      <c r="C3184" s="227"/>
      <c r="D3184" s="227"/>
      <c r="E3184" s="227"/>
      <c r="F3184" s="227"/>
      <c r="G3184" s="227"/>
      <c r="H3184" s="227"/>
      <c r="I3184" s="227"/>
    </row>
    <row r="3185">
      <c r="B3185" s="389"/>
      <c r="C3185" s="227"/>
      <c r="D3185" s="227"/>
      <c r="E3185" s="227"/>
      <c r="F3185" s="227"/>
      <c r="G3185" s="227"/>
      <c r="H3185" s="227"/>
      <c r="I3185" s="227"/>
    </row>
    <row r="3186">
      <c r="B3186" s="389"/>
      <c r="C3186" s="227"/>
      <c r="D3186" s="227"/>
      <c r="E3186" s="227"/>
      <c r="F3186" s="227"/>
      <c r="G3186" s="227"/>
      <c r="H3186" s="227"/>
      <c r="I3186" s="227"/>
    </row>
    <row r="3187">
      <c r="B3187" s="389"/>
      <c r="C3187" s="227"/>
      <c r="D3187" s="227"/>
      <c r="E3187" s="227"/>
      <c r="F3187" s="227"/>
      <c r="G3187" s="227"/>
      <c r="H3187" s="227"/>
      <c r="I3187" s="227"/>
    </row>
    <row r="3188">
      <c r="B3188" s="389"/>
      <c r="C3188" s="227"/>
      <c r="D3188" s="227"/>
      <c r="E3188" s="227"/>
      <c r="F3188" s="227"/>
      <c r="G3188" s="227"/>
      <c r="H3188" s="227"/>
      <c r="I3188" s="227"/>
    </row>
    <row r="3189">
      <c r="B3189" s="389"/>
      <c r="C3189" s="227"/>
      <c r="D3189" s="227"/>
      <c r="E3189" s="227"/>
      <c r="F3189" s="227"/>
      <c r="G3189" s="227"/>
      <c r="H3189" s="227"/>
      <c r="I3189" s="227"/>
    </row>
    <row r="3190">
      <c r="B3190" s="389"/>
      <c r="C3190" s="227"/>
      <c r="D3190" s="227"/>
      <c r="E3190" s="227"/>
      <c r="F3190" s="227"/>
      <c r="G3190" s="227"/>
      <c r="H3190" s="227"/>
      <c r="I3190" s="227"/>
    </row>
    <row r="3191">
      <c r="B3191" s="389"/>
      <c r="C3191" s="227"/>
      <c r="D3191" s="227"/>
      <c r="E3191" s="227"/>
      <c r="F3191" s="227"/>
      <c r="G3191" s="227"/>
      <c r="H3191" s="227"/>
      <c r="I3191" s="227"/>
    </row>
    <row r="3192">
      <c r="B3192" s="389"/>
      <c r="C3192" s="227"/>
      <c r="D3192" s="227"/>
      <c r="E3192" s="227"/>
      <c r="F3192" s="227"/>
      <c r="G3192" s="227"/>
      <c r="H3192" s="227"/>
      <c r="I3192" s="227"/>
    </row>
    <row r="3193">
      <c r="B3193" s="389"/>
      <c r="C3193" s="227"/>
      <c r="D3193" s="227"/>
      <c r="E3193" s="227"/>
      <c r="F3193" s="227"/>
      <c r="G3193" s="227"/>
      <c r="H3193" s="227"/>
      <c r="I3193" s="227"/>
    </row>
    <row r="3194">
      <c r="B3194" s="389"/>
      <c r="C3194" s="227"/>
      <c r="D3194" s="227"/>
      <c r="E3194" s="227"/>
      <c r="F3194" s="227"/>
      <c r="G3194" s="227"/>
      <c r="H3194" s="227"/>
      <c r="I3194" s="227"/>
    </row>
    <row r="3195">
      <c r="B3195" s="389"/>
      <c r="C3195" s="227"/>
      <c r="D3195" s="227"/>
      <c r="E3195" s="227"/>
      <c r="F3195" s="227"/>
      <c r="G3195" s="227"/>
      <c r="H3195" s="227"/>
      <c r="I3195" s="227"/>
    </row>
    <row r="3196">
      <c r="B3196" s="389"/>
      <c r="C3196" s="227"/>
      <c r="D3196" s="227"/>
      <c r="E3196" s="227"/>
      <c r="F3196" s="227"/>
      <c r="G3196" s="227"/>
      <c r="H3196" s="227"/>
      <c r="I3196" s="227"/>
    </row>
    <row r="3197">
      <c r="B3197" s="389"/>
      <c r="C3197" s="227"/>
      <c r="D3197" s="227"/>
      <c r="E3197" s="227"/>
      <c r="F3197" s="227"/>
      <c r="G3197" s="227"/>
      <c r="H3197" s="227"/>
      <c r="I3197" s="227"/>
    </row>
    <row r="3198">
      <c r="B3198" s="389"/>
      <c r="C3198" s="227"/>
      <c r="D3198" s="227"/>
      <c r="E3198" s="227"/>
      <c r="F3198" s="227"/>
      <c r="G3198" s="227"/>
      <c r="H3198" s="227"/>
      <c r="I3198" s="227"/>
    </row>
    <row r="3199">
      <c r="B3199" s="389"/>
      <c r="C3199" s="227"/>
      <c r="D3199" s="227"/>
      <c r="E3199" s="227"/>
      <c r="F3199" s="227"/>
      <c r="G3199" s="227"/>
      <c r="H3199" s="227"/>
      <c r="I3199" s="227"/>
    </row>
    <row r="3200">
      <c r="B3200" s="389"/>
      <c r="C3200" s="227"/>
      <c r="D3200" s="227"/>
      <c r="E3200" s="227"/>
      <c r="F3200" s="227"/>
      <c r="G3200" s="227"/>
      <c r="H3200" s="227"/>
      <c r="I3200" s="227"/>
    </row>
    <row r="3201">
      <c r="B3201" s="389"/>
      <c r="C3201" s="227"/>
      <c r="D3201" s="227"/>
      <c r="E3201" s="227"/>
      <c r="F3201" s="227"/>
      <c r="G3201" s="227"/>
      <c r="H3201" s="227"/>
      <c r="I3201" s="227"/>
    </row>
    <row r="3202">
      <c r="B3202" s="389"/>
      <c r="C3202" s="227"/>
      <c r="D3202" s="227"/>
      <c r="E3202" s="227"/>
      <c r="F3202" s="227"/>
      <c r="G3202" s="227"/>
      <c r="H3202" s="227"/>
      <c r="I3202" s="227"/>
    </row>
    <row r="3203">
      <c r="B3203" s="389"/>
      <c r="C3203" s="227"/>
      <c r="D3203" s="227"/>
      <c r="E3203" s="227"/>
      <c r="F3203" s="227"/>
      <c r="G3203" s="227"/>
      <c r="H3203" s="227"/>
      <c r="I3203" s="227"/>
    </row>
    <row r="3204">
      <c r="B3204" s="389"/>
      <c r="C3204" s="227"/>
      <c r="D3204" s="227"/>
      <c r="E3204" s="227"/>
      <c r="F3204" s="227"/>
      <c r="G3204" s="227"/>
      <c r="H3204" s="227"/>
      <c r="I3204" s="227"/>
    </row>
    <row r="3205">
      <c r="B3205" s="389"/>
      <c r="C3205" s="227"/>
      <c r="D3205" s="227"/>
      <c r="E3205" s="227"/>
      <c r="F3205" s="227"/>
      <c r="G3205" s="227"/>
      <c r="H3205" s="227"/>
      <c r="I3205" s="227"/>
    </row>
    <row r="3206">
      <c r="B3206" s="389"/>
      <c r="C3206" s="227"/>
      <c r="D3206" s="227"/>
      <c r="E3206" s="227"/>
      <c r="F3206" s="227"/>
      <c r="G3206" s="227"/>
      <c r="H3206" s="227"/>
      <c r="I3206" s="227"/>
    </row>
    <row r="3207">
      <c r="B3207" s="389"/>
      <c r="C3207" s="227"/>
      <c r="D3207" s="227"/>
      <c r="E3207" s="227"/>
      <c r="F3207" s="227"/>
      <c r="G3207" s="227"/>
      <c r="H3207" s="227"/>
      <c r="I3207" s="227"/>
    </row>
    <row r="3208">
      <c r="B3208" s="389"/>
      <c r="C3208" s="227"/>
      <c r="D3208" s="227"/>
      <c r="E3208" s="227"/>
      <c r="F3208" s="227"/>
      <c r="G3208" s="227"/>
      <c r="H3208" s="227"/>
      <c r="I3208" s="227"/>
    </row>
    <row r="3209">
      <c r="B3209" s="389"/>
      <c r="C3209" s="227"/>
      <c r="D3209" s="227"/>
      <c r="E3209" s="227"/>
      <c r="F3209" s="227"/>
      <c r="G3209" s="227"/>
      <c r="H3209" s="227"/>
      <c r="I3209" s="227"/>
    </row>
    <row r="3210">
      <c r="B3210" s="389"/>
      <c r="C3210" s="227"/>
      <c r="D3210" s="227"/>
      <c r="E3210" s="227"/>
      <c r="F3210" s="227"/>
      <c r="G3210" s="227"/>
      <c r="H3210" s="227"/>
      <c r="I3210" s="227"/>
    </row>
    <row r="3211">
      <c r="B3211" s="389"/>
      <c r="C3211" s="227"/>
      <c r="D3211" s="227"/>
      <c r="E3211" s="227"/>
      <c r="F3211" s="227"/>
      <c r="G3211" s="227"/>
      <c r="H3211" s="227"/>
      <c r="I3211" s="227"/>
    </row>
    <row r="3212">
      <c r="B3212" s="389"/>
      <c r="C3212" s="227"/>
      <c r="D3212" s="227"/>
      <c r="E3212" s="227"/>
      <c r="F3212" s="227"/>
      <c r="G3212" s="227"/>
      <c r="H3212" s="227"/>
      <c r="I3212" s="227"/>
    </row>
    <row r="3213">
      <c r="B3213" s="389"/>
      <c r="C3213" s="227"/>
      <c r="D3213" s="227"/>
      <c r="E3213" s="227"/>
      <c r="F3213" s="227"/>
      <c r="G3213" s="227"/>
      <c r="H3213" s="227"/>
      <c r="I3213" s="227"/>
    </row>
    <row r="3214">
      <c r="B3214" s="389"/>
      <c r="C3214" s="227"/>
      <c r="D3214" s="227"/>
      <c r="E3214" s="227"/>
      <c r="F3214" s="227"/>
      <c r="G3214" s="227"/>
      <c r="H3214" s="227"/>
      <c r="I3214" s="227"/>
    </row>
    <row r="3215">
      <c r="B3215" s="389"/>
      <c r="C3215" s="227"/>
      <c r="D3215" s="227"/>
      <c r="E3215" s="227"/>
      <c r="F3215" s="227"/>
      <c r="G3215" s="227"/>
      <c r="H3215" s="227"/>
      <c r="I3215" s="227"/>
    </row>
    <row r="3216">
      <c r="B3216" s="389"/>
      <c r="C3216" s="227"/>
      <c r="D3216" s="227"/>
      <c r="E3216" s="227"/>
      <c r="F3216" s="227"/>
      <c r="G3216" s="227"/>
      <c r="H3216" s="227"/>
      <c r="I3216" s="227"/>
    </row>
    <row r="3217">
      <c r="B3217" s="389"/>
      <c r="C3217" s="227"/>
      <c r="D3217" s="227"/>
      <c r="E3217" s="227"/>
      <c r="F3217" s="227"/>
      <c r="G3217" s="227"/>
      <c r="H3217" s="227"/>
      <c r="I3217" s="227"/>
    </row>
    <row r="3218">
      <c r="B3218" s="389"/>
      <c r="C3218" s="227"/>
      <c r="D3218" s="227"/>
      <c r="E3218" s="227"/>
      <c r="F3218" s="227"/>
      <c r="G3218" s="227"/>
      <c r="H3218" s="227"/>
      <c r="I3218" s="227"/>
    </row>
    <row r="3219">
      <c r="B3219" s="389"/>
      <c r="C3219" s="227"/>
      <c r="D3219" s="227"/>
      <c r="E3219" s="227"/>
      <c r="F3219" s="227"/>
      <c r="G3219" s="227"/>
      <c r="H3219" s="227"/>
      <c r="I3219" s="227"/>
    </row>
    <row r="3220">
      <c r="B3220" s="389"/>
      <c r="C3220" s="227"/>
      <c r="D3220" s="227"/>
      <c r="E3220" s="227"/>
      <c r="F3220" s="227"/>
      <c r="G3220" s="227"/>
      <c r="H3220" s="227"/>
      <c r="I3220" s="227"/>
    </row>
    <row r="3221">
      <c r="B3221" s="389"/>
      <c r="C3221" s="227"/>
      <c r="D3221" s="227"/>
      <c r="E3221" s="227"/>
      <c r="F3221" s="227"/>
      <c r="G3221" s="227"/>
      <c r="H3221" s="227"/>
      <c r="I3221" s="227"/>
    </row>
    <row r="3222">
      <c r="B3222" s="389"/>
      <c r="C3222" s="227"/>
      <c r="D3222" s="227"/>
      <c r="E3222" s="227"/>
      <c r="F3222" s="227"/>
      <c r="G3222" s="227"/>
      <c r="H3222" s="227"/>
      <c r="I3222" s="227"/>
    </row>
    <row r="3223">
      <c r="B3223" s="389"/>
      <c r="C3223" s="227"/>
      <c r="D3223" s="227"/>
      <c r="E3223" s="227"/>
      <c r="F3223" s="227"/>
      <c r="G3223" s="227"/>
      <c r="H3223" s="227"/>
      <c r="I3223" s="227"/>
    </row>
    <row r="3224">
      <c r="B3224" s="389"/>
      <c r="C3224" s="227"/>
      <c r="D3224" s="227"/>
      <c r="E3224" s="227"/>
      <c r="F3224" s="227"/>
      <c r="G3224" s="227"/>
      <c r="H3224" s="227"/>
      <c r="I3224" s="227"/>
    </row>
    <row r="3225">
      <c r="B3225" s="389"/>
      <c r="C3225" s="227"/>
      <c r="D3225" s="227"/>
      <c r="E3225" s="227"/>
      <c r="F3225" s="227"/>
      <c r="G3225" s="227"/>
      <c r="H3225" s="227"/>
      <c r="I3225" s="227"/>
    </row>
    <row r="3226">
      <c r="B3226" s="389"/>
      <c r="C3226" s="227"/>
      <c r="D3226" s="227"/>
      <c r="E3226" s="227"/>
      <c r="F3226" s="227"/>
      <c r="G3226" s="227"/>
      <c r="H3226" s="227"/>
      <c r="I3226" s="227"/>
    </row>
    <row r="3227">
      <c r="B3227" s="389"/>
      <c r="C3227" s="227"/>
      <c r="D3227" s="227"/>
      <c r="E3227" s="227"/>
      <c r="F3227" s="227"/>
      <c r="G3227" s="227"/>
      <c r="H3227" s="227"/>
      <c r="I3227" s="227"/>
    </row>
    <row r="3228">
      <c r="B3228" s="389"/>
      <c r="C3228" s="227"/>
      <c r="D3228" s="227"/>
      <c r="E3228" s="227"/>
      <c r="F3228" s="227"/>
      <c r="G3228" s="227"/>
      <c r="H3228" s="227"/>
      <c r="I3228" s="227"/>
    </row>
    <row r="3229">
      <c r="B3229" s="389"/>
      <c r="C3229" s="227"/>
      <c r="D3229" s="227"/>
      <c r="E3229" s="227"/>
      <c r="F3229" s="227"/>
      <c r="G3229" s="227"/>
      <c r="H3229" s="227"/>
      <c r="I3229" s="227"/>
    </row>
    <row r="3230">
      <c r="B3230" s="389"/>
      <c r="C3230" s="227"/>
      <c r="D3230" s="227"/>
      <c r="E3230" s="227"/>
      <c r="F3230" s="227"/>
      <c r="G3230" s="227"/>
      <c r="H3230" s="227"/>
      <c r="I3230" s="227"/>
    </row>
    <row r="3231">
      <c r="B3231" s="389"/>
      <c r="C3231" s="227"/>
      <c r="D3231" s="227"/>
      <c r="E3231" s="227"/>
      <c r="F3231" s="227"/>
      <c r="G3231" s="227"/>
      <c r="H3231" s="227"/>
      <c r="I3231" s="227"/>
    </row>
    <row r="3232">
      <c r="B3232" s="389"/>
      <c r="C3232" s="227"/>
      <c r="D3232" s="227"/>
      <c r="E3232" s="227"/>
      <c r="F3232" s="227"/>
      <c r="G3232" s="227"/>
      <c r="H3232" s="227"/>
      <c r="I3232" s="227"/>
    </row>
    <row r="3233">
      <c r="B3233" s="389"/>
      <c r="C3233" s="227"/>
      <c r="D3233" s="227"/>
      <c r="E3233" s="227"/>
      <c r="F3233" s="227"/>
      <c r="G3233" s="227"/>
      <c r="H3233" s="227"/>
      <c r="I3233" s="227"/>
    </row>
    <row r="3234">
      <c r="B3234" s="389"/>
      <c r="C3234" s="227"/>
      <c r="D3234" s="227"/>
      <c r="E3234" s="227"/>
      <c r="F3234" s="227"/>
      <c r="G3234" s="227"/>
      <c r="H3234" s="227"/>
      <c r="I3234" s="227"/>
    </row>
    <row r="3235">
      <c r="B3235" s="389"/>
      <c r="C3235" s="227"/>
      <c r="D3235" s="227"/>
      <c r="E3235" s="227"/>
      <c r="F3235" s="227"/>
      <c r="G3235" s="227"/>
      <c r="H3235" s="227"/>
      <c r="I3235" s="227"/>
    </row>
    <row r="3236">
      <c r="B3236" s="389"/>
      <c r="C3236" s="227"/>
      <c r="D3236" s="227"/>
      <c r="E3236" s="227"/>
      <c r="F3236" s="227"/>
      <c r="G3236" s="227"/>
      <c r="H3236" s="227"/>
      <c r="I3236" s="227"/>
    </row>
    <row r="3237">
      <c r="B3237" s="389"/>
      <c r="C3237" s="227"/>
      <c r="D3237" s="227"/>
      <c r="E3237" s="227"/>
      <c r="F3237" s="227"/>
      <c r="G3237" s="227"/>
      <c r="H3237" s="227"/>
      <c r="I3237" s="227"/>
    </row>
    <row r="3238">
      <c r="B3238" s="389"/>
      <c r="C3238" s="227"/>
      <c r="D3238" s="227"/>
      <c r="E3238" s="227"/>
      <c r="F3238" s="227"/>
      <c r="G3238" s="227"/>
      <c r="H3238" s="227"/>
      <c r="I3238" s="227"/>
    </row>
    <row r="3239">
      <c r="B3239" s="389"/>
      <c r="C3239" s="227"/>
      <c r="D3239" s="227"/>
      <c r="E3239" s="227"/>
      <c r="F3239" s="227"/>
      <c r="G3239" s="227"/>
      <c r="H3239" s="227"/>
      <c r="I3239" s="227"/>
    </row>
    <row r="3240">
      <c r="B3240" s="389"/>
      <c r="C3240" s="227"/>
      <c r="D3240" s="227"/>
      <c r="E3240" s="227"/>
      <c r="F3240" s="227"/>
      <c r="G3240" s="227"/>
      <c r="H3240" s="227"/>
      <c r="I3240" s="227"/>
    </row>
    <row r="3241">
      <c r="B3241" s="389"/>
      <c r="C3241" s="227"/>
      <c r="D3241" s="227"/>
      <c r="E3241" s="227"/>
      <c r="F3241" s="227"/>
      <c r="G3241" s="227"/>
      <c r="H3241" s="227"/>
      <c r="I3241" s="227"/>
    </row>
    <row r="3242">
      <c r="B3242" s="389"/>
      <c r="C3242" s="227"/>
      <c r="D3242" s="227"/>
      <c r="E3242" s="227"/>
      <c r="F3242" s="227"/>
      <c r="G3242" s="227"/>
      <c r="H3242" s="227"/>
      <c r="I3242" s="227"/>
    </row>
    <row r="3243">
      <c r="B3243" s="389"/>
      <c r="C3243" s="227"/>
      <c r="D3243" s="227"/>
      <c r="E3243" s="227"/>
      <c r="F3243" s="227"/>
      <c r="G3243" s="227"/>
      <c r="H3243" s="227"/>
      <c r="I3243" s="227"/>
    </row>
    <row r="3244">
      <c r="B3244" s="389"/>
      <c r="C3244" s="227"/>
      <c r="D3244" s="227"/>
      <c r="E3244" s="227"/>
      <c r="F3244" s="227"/>
      <c r="G3244" s="227"/>
      <c r="H3244" s="227"/>
      <c r="I3244" s="227"/>
    </row>
    <row r="3245">
      <c r="B3245" s="389"/>
      <c r="C3245" s="227"/>
      <c r="D3245" s="227"/>
      <c r="E3245" s="227"/>
      <c r="F3245" s="227"/>
      <c r="G3245" s="227"/>
      <c r="H3245" s="227"/>
      <c r="I3245" s="227"/>
    </row>
    <row r="3246">
      <c r="B3246" s="389"/>
      <c r="C3246" s="227"/>
      <c r="D3246" s="227"/>
      <c r="E3246" s="227"/>
      <c r="F3246" s="227"/>
      <c r="G3246" s="227"/>
      <c r="H3246" s="227"/>
      <c r="I3246" s="227"/>
    </row>
    <row r="3247">
      <c r="B3247" s="389"/>
      <c r="C3247" s="227"/>
      <c r="D3247" s="227"/>
      <c r="E3247" s="227"/>
      <c r="F3247" s="227"/>
      <c r="G3247" s="227"/>
      <c r="H3247" s="227"/>
      <c r="I3247" s="227"/>
    </row>
    <row r="3248">
      <c r="B3248" s="389"/>
      <c r="C3248" s="227"/>
      <c r="D3248" s="227"/>
      <c r="E3248" s="227"/>
      <c r="F3248" s="227"/>
      <c r="G3248" s="227"/>
      <c r="H3248" s="227"/>
      <c r="I3248" s="227"/>
    </row>
    <row r="3249">
      <c r="B3249" s="389"/>
      <c r="C3249" s="227"/>
      <c r="D3249" s="227"/>
      <c r="E3249" s="227"/>
      <c r="F3249" s="227"/>
      <c r="G3249" s="227"/>
      <c r="H3249" s="227"/>
      <c r="I3249" s="227"/>
    </row>
    <row r="3250">
      <c r="B3250" s="389"/>
      <c r="C3250" s="227"/>
      <c r="D3250" s="227"/>
      <c r="E3250" s="227"/>
      <c r="F3250" s="227"/>
      <c r="G3250" s="227"/>
      <c r="H3250" s="227"/>
      <c r="I3250" s="227"/>
    </row>
    <row r="3251">
      <c r="B3251" s="389"/>
      <c r="C3251" s="227"/>
      <c r="D3251" s="227"/>
      <c r="E3251" s="227"/>
      <c r="F3251" s="227"/>
      <c r="G3251" s="227"/>
      <c r="H3251" s="227"/>
      <c r="I3251" s="227"/>
    </row>
    <row r="3252">
      <c r="B3252" s="389"/>
      <c r="C3252" s="227"/>
      <c r="D3252" s="227"/>
      <c r="E3252" s="227"/>
      <c r="F3252" s="227"/>
      <c r="G3252" s="227"/>
      <c r="H3252" s="227"/>
      <c r="I3252" s="227"/>
    </row>
    <row r="3253">
      <c r="B3253" s="389"/>
      <c r="C3253" s="227"/>
      <c r="D3253" s="227"/>
      <c r="E3253" s="227"/>
      <c r="F3253" s="227"/>
      <c r="G3253" s="227"/>
      <c r="H3253" s="227"/>
      <c r="I3253" s="227"/>
    </row>
    <row r="3254">
      <c r="B3254" s="389"/>
      <c r="C3254" s="227"/>
      <c r="D3254" s="227"/>
      <c r="E3254" s="227"/>
      <c r="F3254" s="227"/>
      <c r="G3254" s="227"/>
      <c r="H3254" s="227"/>
      <c r="I3254" s="227"/>
    </row>
    <row r="3255">
      <c r="B3255" s="389"/>
      <c r="C3255" s="227"/>
      <c r="D3255" s="227"/>
      <c r="E3255" s="227"/>
      <c r="F3255" s="227"/>
      <c r="G3255" s="227"/>
      <c r="H3255" s="227"/>
      <c r="I3255" s="227"/>
    </row>
    <row r="3256">
      <c r="B3256" s="389"/>
      <c r="C3256" s="227"/>
      <c r="D3256" s="227"/>
      <c r="E3256" s="227"/>
      <c r="F3256" s="227"/>
      <c r="G3256" s="227"/>
      <c r="H3256" s="227"/>
      <c r="I3256" s="227"/>
    </row>
    <row r="3257">
      <c r="B3257" s="389"/>
      <c r="C3257" s="227"/>
      <c r="D3257" s="227"/>
      <c r="E3257" s="227"/>
      <c r="F3257" s="227"/>
      <c r="G3257" s="227"/>
      <c r="H3257" s="227"/>
      <c r="I3257" s="227"/>
    </row>
    <row r="3258">
      <c r="B3258" s="389"/>
      <c r="C3258" s="227"/>
      <c r="D3258" s="227"/>
      <c r="E3258" s="227"/>
      <c r="F3258" s="227"/>
      <c r="G3258" s="227"/>
      <c r="H3258" s="227"/>
      <c r="I3258" s="227"/>
    </row>
    <row r="3259">
      <c r="B3259" s="389"/>
      <c r="C3259" s="227"/>
      <c r="D3259" s="227"/>
      <c r="E3259" s="227"/>
      <c r="F3259" s="227"/>
      <c r="G3259" s="227"/>
      <c r="H3259" s="227"/>
      <c r="I3259" s="227"/>
    </row>
    <row r="3260">
      <c r="B3260" s="389"/>
      <c r="C3260" s="227"/>
      <c r="D3260" s="227"/>
      <c r="E3260" s="227"/>
      <c r="F3260" s="227"/>
      <c r="G3260" s="227"/>
      <c r="H3260" s="227"/>
      <c r="I3260" s="227"/>
    </row>
    <row r="3261">
      <c r="B3261" s="389"/>
      <c r="C3261" s="227"/>
      <c r="D3261" s="227"/>
      <c r="E3261" s="227"/>
      <c r="F3261" s="227"/>
      <c r="G3261" s="227"/>
      <c r="H3261" s="227"/>
      <c r="I3261" s="227"/>
    </row>
    <row r="3262">
      <c r="B3262" s="389"/>
      <c r="C3262" s="227"/>
      <c r="D3262" s="227"/>
      <c r="E3262" s="227"/>
      <c r="F3262" s="227"/>
      <c r="G3262" s="227"/>
      <c r="H3262" s="227"/>
      <c r="I3262" s="227"/>
    </row>
    <row r="3263">
      <c r="B3263" s="389"/>
      <c r="C3263" s="227"/>
      <c r="D3263" s="227"/>
      <c r="E3263" s="227"/>
      <c r="F3263" s="227"/>
      <c r="G3263" s="227"/>
      <c r="H3263" s="227"/>
      <c r="I3263" s="227"/>
    </row>
    <row r="3264">
      <c r="B3264" s="389"/>
      <c r="C3264" s="227"/>
      <c r="D3264" s="227"/>
      <c r="E3264" s="227"/>
      <c r="F3264" s="227"/>
      <c r="G3264" s="227"/>
      <c r="H3264" s="227"/>
      <c r="I3264" s="227"/>
    </row>
    <row r="3265">
      <c r="B3265" s="389"/>
      <c r="C3265" s="227"/>
      <c r="D3265" s="227"/>
      <c r="E3265" s="227"/>
      <c r="F3265" s="227"/>
      <c r="G3265" s="227"/>
      <c r="H3265" s="227"/>
      <c r="I3265" s="227"/>
    </row>
    <row r="3266">
      <c r="B3266" s="389"/>
      <c r="C3266" s="227"/>
      <c r="D3266" s="227"/>
      <c r="E3266" s="227"/>
      <c r="F3266" s="227"/>
      <c r="G3266" s="227"/>
      <c r="H3266" s="227"/>
      <c r="I3266" s="227"/>
    </row>
    <row r="3267">
      <c r="B3267" s="389"/>
      <c r="C3267" s="227"/>
      <c r="D3267" s="227"/>
      <c r="E3267" s="227"/>
      <c r="F3267" s="227"/>
      <c r="G3267" s="227"/>
      <c r="H3267" s="227"/>
      <c r="I3267" s="227"/>
    </row>
    <row r="3268">
      <c r="B3268" s="389"/>
      <c r="C3268" s="227"/>
      <c r="D3268" s="227"/>
      <c r="E3268" s="227"/>
      <c r="F3268" s="227"/>
      <c r="G3268" s="227"/>
      <c r="H3268" s="227"/>
      <c r="I3268" s="227"/>
    </row>
    <row r="3269">
      <c r="B3269" s="389"/>
      <c r="C3269" s="227"/>
      <c r="D3269" s="227"/>
      <c r="E3269" s="227"/>
      <c r="F3269" s="227"/>
      <c r="G3269" s="227"/>
      <c r="H3269" s="227"/>
      <c r="I3269" s="227"/>
    </row>
    <row r="3270">
      <c r="B3270" s="389"/>
      <c r="C3270" s="227"/>
      <c r="D3270" s="227"/>
      <c r="E3270" s="227"/>
      <c r="F3270" s="227"/>
      <c r="G3270" s="227"/>
      <c r="H3270" s="227"/>
      <c r="I3270" s="227"/>
    </row>
    <row r="3271">
      <c r="B3271" s="389"/>
      <c r="C3271" s="227"/>
      <c r="D3271" s="227"/>
      <c r="E3271" s="227"/>
      <c r="F3271" s="227"/>
      <c r="G3271" s="227"/>
      <c r="H3271" s="227"/>
      <c r="I3271" s="227"/>
    </row>
    <row r="3272">
      <c r="B3272" s="389"/>
      <c r="C3272" s="227"/>
      <c r="D3272" s="227"/>
      <c r="E3272" s="227"/>
      <c r="F3272" s="227"/>
      <c r="G3272" s="227"/>
      <c r="H3272" s="227"/>
      <c r="I3272" s="227"/>
    </row>
    <row r="3273">
      <c r="B3273" s="389"/>
      <c r="C3273" s="227"/>
      <c r="D3273" s="227"/>
      <c r="E3273" s="227"/>
      <c r="F3273" s="227"/>
      <c r="G3273" s="227"/>
      <c r="H3273" s="227"/>
      <c r="I3273" s="227"/>
    </row>
    <row r="3274">
      <c r="B3274" s="389"/>
      <c r="C3274" s="227"/>
      <c r="D3274" s="227"/>
      <c r="E3274" s="227"/>
      <c r="F3274" s="227"/>
      <c r="G3274" s="227"/>
      <c r="H3274" s="227"/>
      <c r="I3274" s="227"/>
    </row>
    <row r="3275">
      <c r="B3275" s="389"/>
      <c r="C3275" s="227"/>
      <c r="D3275" s="227"/>
      <c r="E3275" s="227"/>
      <c r="F3275" s="227"/>
      <c r="G3275" s="227"/>
      <c r="H3275" s="227"/>
      <c r="I3275" s="227"/>
    </row>
    <row r="3276">
      <c r="B3276" s="389"/>
      <c r="C3276" s="227"/>
      <c r="D3276" s="227"/>
      <c r="E3276" s="227"/>
      <c r="F3276" s="227"/>
      <c r="G3276" s="227"/>
      <c r="H3276" s="227"/>
      <c r="I3276" s="227"/>
    </row>
    <row r="3277">
      <c r="B3277" s="389"/>
      <c r="C3277" s="227"/>
      <c r="D3277" s="227"/>
      <c r="E3277" s="227"/>
      <c r="F3277" s="227"/>
      <c r="G3277" s="227"/>
      <c r="H3277" s="227"/>
      <c r="I3277" s="227"/>
    </row>
    <row r="3278">
      <c r="B3278" s="389"/>
      <c r="C3278" s="227"/>
      <c r="D3278" s="227"/>
      <c r="E3278" s="227"/>
      <c r="F3278" s="227"/>
      <c r="G3278" s="227"/>
      <c r="H3278" s="227"/>
      <c r="I3278" s="227"/>
    </row>
    <row r="3279">
      <c r="B3279" s="389"/>
      <c r="C3279" s="227"/>
      <c r="D3279" s="227"/>
      <c r="E3279" s="227"/>
      <c r="F3279" s="227"/>
      <c r="G3279" s="227"/>
      <c r="H3279" s="227"/>
      <c r="I3279" s="227"/>
    </row>
    <row r="3280">
      <c r="B3280" s="389"/>
      <c r="C3280" s="227"/>
      <c r="D3280" s="227"/>
      <c r="E3280" s="227"/>
      <c r="F3280" s="227"/>
      <c r="G3280" s="227"/>
      <c r="H3280" s="227"/>
      <c r="I3280" s="227"/>
    </row>
    <row r="3281">
      <c r="B3281" s="389"/>
      <c r="C3281" s="227"/>
      <c r="D3281" s="227"/>
      <c r="E3281" s="227"/>
      <c r="F3281" s="227"/>
      <c r="G3281" s="227"/>
      <c r="H3281" s="227"/>
      <c r="I3281" s="227"/>
    </row>
    <row r="3282">
      <c r="B3282" s="389"/>
      <c r="C3282" s="227"/>
      <c r="D3282" s="227"/>
      <c r="E3282" s="227"/>
      <c r="F3282" s="227"/>
      <c r="G3282" s="227"/>
      <c r="H3282" s="227"/>
      <c r="I3282" s="227"/>
    </row>
    <row r="3283">
      <c r="B3283" s="389"/>
      <c r="C3283" s="227"/>
      <c r="D3283" s="227"/>
      <c r="E3283" s="227"/>
      <c r="F3283" s="227"/>
      <c r="G3283" s="227"/>
      <c r="H3283" s="227"/>
      <c r="I3283" s="227"/>
    </row>
    <row r="3284">
      <c r="B3284" s="389"/>
      <c r="C3284" s="227"/>
      <c r="D3284" s="227"/>
      <c r="E3284" s="227"/>
      <c r="F3284" s="227"/>
      <c r="G3284" s="227"/>
      <c r="H3284" s="227"/>
      <c r="I3284" s="227"/>
    </row>
    <row r="3285">
      <c r="B3285" s="389"/>
      <c r="C3285" s="227"/>
      <c r="D3285" s="227"/>
      <c r="E3285" s="227"/>
      <c r="F3285" s="227"/>
      <c r="G3285" s="227"/>
      <c r="H3285" s="227"/>
      <c r="I3285" s="227"/>
    </row>
    <row r="3286">
      <c r="B3286" s="389"/>
      <c r="C3286" s="227"/>
      <c r="D3286" s="227"/>
      <c r="E3286" s="227"/>
      <c r="F3286" s="227"/>
      <c r="G3286" s="227"/>
      <c r="H3286" s="227"/>
      <c r="I3286" s="227"/>
    </row>
    <row r="3287">
      <c r="B3287" s="389"/>
      <c r="C3287" s="227"/>
      <c r="D3287" s="227"/>
      <c r="E3287" s="227"/>
      <c r="F3287" s="227"/>
      <c r="G3287" s="227"/>
      <c r="H3287" s="227"/>
      <c r="I3287" s="227"/>
    </row>
    <row r="3288">
      <c r="B3288" s="389"/>
      <c r="C3288" s="227"/>
      <c r="D3288" s="227"/>
      <c r="E3288" s="227"/>
      <c r="F3288" s="227"/>
      <c r="G3288" s="227"/>
      <c r="H3288" s="227"/>
      <c r="I3288" s="227"/>
    </row>
    <row r="3289">
      <c r="B3289" s="389"/>
      <c r="C3289" s="227"/>
      <c r="D3289" s="227"/>
      <c r="E3289" s="227"/>
      <c r="F3289" s="227"/>
      <c r="G3289" s="227"/>
      <c r="H3289" s="227"/>
      <c r="I3289" s="227"/>
    </row>
    <row r="3290">
      <c r="B3290" s="389"/>
      <c r="C3290" s="227"/>
      <c r="D3290" s="227"/>
      <c r="E3290" s="227"/>
      <c r="F3290" s="227"/>
      <c r="G3290" s="227"/>
      <c r="H3290" s="227"/>
      <c r="I3290" s="227"/>
    </row>
    <row r="3291">
      <c r="B3291" s="389"/>
      <c r="C3291" s="227"/>
      <c r="D3291" s="227"/>
      <c r="E3291" s="227"/>
      <c r="F3291" s="227"/>
      <c r="G3291" s="227"/>
      <c r="H3291" s="227"/>
      <c r="I3291" s="227"/>
    </row>
    <row r="3292">
      <c r="B3292" s="389"/>
      <c r="C3292" s="227"/>
      <c r="D3292" s="227"/>
      <c r="E3292" s="227"/>
      <c r="F3292" s="227"/>
      <c r="G3292" s="227"/>
      <c r="H3292" s="227"/>
      <c r="I3292" s="227"/>
    </row>
    <row r="3293">
      <c r="B3293" s="389"/>
      <c r="C3293" s="227"/>
      <c r="D3293" s="227"/>
      <c r="E3293" s="227"/>
      <c r="F3293" s="227"/>
      <c r="G3293" s="227"/>
      <c r="H3293" s="227"/>
      <c r="I3293" s="227"/>
    </row>
    <row r="3294">
      <c r="B3294" s="389"/>
      <c r="C3294" s="227"/>
      <c r="D3294" s="227"/>
      <c r="E3294" s="227"/>
      <c r="F3294" s="227"/>
      <c r="G3294" s="227"/>
      <c r="H3294" s="227"/>
      <c r="I3294" s="227"/>
    </row>
    <row r="3295">
      <c r="B3295" s="389"/>
      <c r="C3295" s="227"/>
      <c r="D3295" s="227"/>
      <c r="E3295" s="227"/>
      <c r="F3295" s="227"/>
      <c r="G3295" s="227"/>
      <c r="H3295" s="227"/>
      <c r="I3295" s="227"/>
    </row>
    <row r="3296">
      <c r="B3296" s="389"/>
      <c r="C3296" s="227"/>
      <c r="D3296" s="227"/>
      <c r="E3296" s="227"/>
      <c r="F3296" s="227"/>
      <c r="G3296" s="227"/>
      <c r="H3296" s="227"/>
      <c r="I3296" s="227"/>
    </row>
    <row r="3297">
      <c r="B3297" s="389"/>
      <c r="C3297" s="227"/>
      <c r="D3297" s="227"/>
      <c r="E3297" s="227"/>
      <c r="F3297" s="227"/>
      <c r="G3297" s="227"/>
      <c r="H3297" s="227"/>
      <c r="I3297" s="227"/>
    </row>
    <row r="3298">
      <c r="B3298" s="389"/>
      <c r="C3298" s="227"/>
      <c r="D3298" s="227"/>
      <c r="E3298" s="227"/>
      <c r="F3298" s="227"/>
      <c r="G3298" s="227"/>
      <c r="H3298" s="227"/>
      <c r="I3298" s="227"/>
    </row>
    <row r="3299">
      <c r="B3299" s="389"/>
      <c r="C3299" s="227"/>
      <c r="D3299" s="227"/>
      <c r="E3299" s="227"/>
      <c r="F3299" s="227"/>
      <c r="G3299" s="227"/>
      <c r="H3299" s="227"/>
      <c r="I3299" s="227"/>
    </row>
    <row r="3300">
      <c r="B3300" s="389"/>
      <c r="C3300" s="227"/>
      <c r="D3300" s="227"/>
      <c r="E3300" s="227"/>
      <c r="F3300" s="227"/>
      <c r="G3300" s="227"/>
      <c r="H3300" s="227"/>
      <c r="I3300" s="227"/>
    </row>
    <row r="3301">
      <c r="B3301" s="389"/>
      <c r="C3301" s="227"/>
      <c r="D3301" s="227"/>
      <c r="E3301" s="227"/>
      <c r="F3301" s="227"/>
      <c r="G3301" s="227"/>
      <c r="H3301" s="227"/>
      <c r="I3301" s="227"/>
    </row>
    <row r="3302">
      <c r="B3302" s="389"/>
      <c r="C3302" s="227"/>
      <c r="D3302" s="227"/>
      <c r="E3302" s="227"/>
      <c r="F3302" s="227"/>
      <c r="G3302" s="227"/>
      <c r="H3302" s="227"/>
      <c r="I3302" s="227"/>
    </row>
    <row r="3303">
      <c r="B3303" s="389"/>
      <c r="C3303" s="227"/>
      <c r="D3303" s="227"/>
      <c r="E3303" s="227"/>
      <c r="F3303" s="227"/>
      <c r="G3303" s="227"/>
      <c r="H3303" s="227"/>
      <c r="I3303" s="227"/>
    </row>
    <row r="3304">
      <c r="B3304" s="389"/>
      <c r="C3304" s="227"/>
      <c r="D3304" s="227"/>
      <c r="E3304" s="227"/>
      <c r="F3304" s="227"/>
      <c r="G3304" s="227"/>
      <c r="H3304" s="227"/>
      <c r="I3304" s="227"/>
    </row>
    <row r="3305">
      <c r="B3305" s="389"/>
      <c r="C3305" s="227"/>
      <c r="D3305" s="227"/>
      <c r="E3305" s="227"/>
      <c r="F3305" s="227"/>
      <c r="G3305" s="227"/>
      <c r="H3305" s="227"/>
      <c r="I3305" s="227"/>
    </row>
    <row r="3306">
      <c r="B3306" s="389"/>
      <c r="C3306" s="227"/>
      <c r="D3306" s="227"/>
      <c r="E3306" s="227"/>
      <c r="F3306" s="227"/>
      <c r="G3306" s="227"/>
      <c r="H3306" s="227"/>
      <c r="I3306" s="227"/>
    </row>
    <row r="3307">
      <c r="B3307" s="389"/>
      <c r="C3307" s="227"/>
      <c r="D3307" s="227"/>
      <c r="E3307" s="227"/>
      <c r="F3307" s="227"/>
      <c r="G3307" s="227"/>
      <c r="H3307" s="227"/>
      <c r="I3307" s="227"/>
    </row>
    <row r="3308">
      <c r="B3308" s="389"/>
      <c r="C3308" s="227"/>
      <c r="D3308" s="227"/>
      <c r="E3308" s="227"/>
      <c r="F3308" s="227"/>
      <c r="G3308" s="227"/>
      <c r="H3308" s="227"/>
      <c r="I3308" s="227"/>
    </row>
    <row r="3309">
      <c r="B3309" s="389"/>
      <c r="C3309" s="227"/>
      <c r="D3309" s="227"/>
      <c r="E3309" s="227"/>
      <c r="F3309" s="227"/>
      <c r="G3309" s="227"/>
      <c r="H3309" s="227"/>
      <c r="I3309" s="227"/>
    </row>
    <row r="3310">
      <c r="B3310" s="389"/>
      <c r="C3310" s="227"/>
      <c r="D3310" s="227"/>
      <c r="E3310" s="227"/>
      <c r="F3310" s="227"/>
      <c r="G3310" s="227"/>
      <c r="H3310" s="227"/>
      <c r="I3310" s="227"/>
    </row>
    <row r="3311">
      <c r="B3311" s="389"/>
      <c r="C3311" s="227"/>
      <c r="D3311" s="227"/>
      <c r="E3311" s="227"/>
      <c r="F3311" s="227"/>
      <c r="G3311" s="227"/>
      <c r="H3311" s="227"/>
      <c r="I3311" s="227"/>
    </row>
    <row r="3312">
      <c r="B3312" s="389"/>
      <c r="C3312" s="227"/>
      <c r="D3312" s="227"/>
      <c r="E3312" s="227"/>
      <c r="F3312" s="227"/>
      <c r="G3312" s="227"/>
      <c r="H3312" s="227"/>
      <c r="I3312" s="227"/>
    </row>
    <row r="3313">
      <c r="B3313" s="389"/>
      <c r="C3313" s="227"/>
      <c r="D3313" s="227"/>
      <c r="E3313" s="227"/>
      <c r="F3313" s="227"/>
      <c r="G3313" s="227"/>
      <c r="H3313" s="227"/>
      <c r="I3313" s="227"/>
    </row>
    <row r="3314">
      <c r="B3314" s="389"/>
      <c r="C3314" s="227"/>
      <c r="D3314" s="227"/>
      <c r="E3314" s="227"/>
      <c r="F3314" s="227"/>
      <c r="G3314" s="227"/>
      <c r="H3314" s="227"/>
      <c r="I3314" s="227"/>
    </row>
    <row r="3315">
      <c r="B3315" s="389"/>
      <c r="C3315" s="227"/>
      <c r="D3315" s="227"/>
      <c r="E3315" s="227"/>
      <c r="F3315" s="227"/>
      <c r="G3315" s="227"/>
      <c r="H3315" s="227"/>
      <c r="I3315" s="227"/>
    </row>
    <row r="3316">
      <c r="B3316" s="389"/>
      <c r="C3316" s="227"/>
      <c r="D3316" s="227"/>
      <c r="E3316" s="227"/>
      <c r="F3316" s="227"/>
      <c r="G3316" s="227"/>
      <c r="H3316" s="227"/>
      <c r="I3316" s="227"/>
    </row>
    <row r="3317">
      <c r="B3317" s="389"/>
      <c r="C3317" s="227"/>
      <c r="D3317" s="227"/>
      <c r="E3317" s="227"/>
      <c r="F3317" s="227"/>
      <c r="G3317" s="227"/>
      <c r="H3317" s="227"/>
      <c r="I3317" s="227"/>
    </row>
    <row r="3318">
      <c r="B3318" s="389"/>
      <c r="C3318" s="227"/>
      <c r="D3318" s="227"/>
      <c r="E3318" s="227"/>
      <c r="F3318" s="227"/>
      <c r="G3318" s="227"/>
      <c r="H3318" s="227"/>
      <c r="I3318" s="227"/>
    </row>
    <row r="3319">
      <c r="B3319" s="389"/>
      <c r="C3319" s="227"/>
      <c r="D3319" s="227"/>
      <c r="E3319" s="227"/>
      <c r="F3319" s="227"/>
      <c r="G3319" s="227"/>
      <c r="H3319" s="227"/>
      <c r="I3319" s="227"/>
    </row>
    <row r="3320">
      <c r="B3320" s="389"/>
      <c r="C3320" s="227"/>
      <c r="D3320" s="227"/>
      <c r="E3320" s="227"/>
      <c r="F3320" s="227"/>
      <c r="G3320" s="227"/>
      <c r="H3320" s="227"/>
      <c r="I3320" s="227"/>
    </row>
    <row r="3321">
      <c r="B3321" s="389"/>
      <c r="C3321" s="227"/>
      <c r="D3321" s="227"/>
      <c r="E3321" s="227"/>
      <c r="F3321" s="227"/>
      <c r="G3321" s="227"/>
      <c r="H3321" s="227"/>
      <c r="I3321" s="227"/>
    </row>
    <row r="3322">
      <c r="B3322" s="389"/>
      <c r="C3322" s="227"/>
      <c r="D3322" s="227"/>
      <c r="E3322" s="227"/>
      <c r="F3322" s="227"/>
      <c r="G3322" s="227"/>
      <c r="H3322" s="227"/>
      <c r="I3322" s="227"/>
    </row>
    <row r="3323">
      <c r="B3323" s="389"/>
      <c r="C3323" s="227"/>
      <c r="D3323" s="227"/>
      <c r="E3323" s="227"/>
      <c r="F3323" s="227"/>
      <c r="G3323" s="227"/>
      <c r="H3323" s="227"/>
      <c r="I3323" s="227"/>
    </row>
    <row r="3324">
      <c r="B3324" s="389"/>
      <c r="C3324" s="227"/>
      <c r="D3324" s="227"/>
      <c r="E3324" s="227"/>
      <c r="F3324" s="227"/>
      <c r="G3324" s="227"/>
      <c r="H3324" s="227"/>
      <c r="I3324" s="227"/>
    </row>
    <row r="3325">
      <c r="B3325" s="389"/>
      <c r="C3325" s="227"/>
      <c r="D3325" s="227"/>
      <c r="E3325" s="227"/>
      <c r="F3325" s="227"/>
      <c r="G3325" s="227"/>
      <c r="H3325" s="227"/>
      <c r="I3325" s="227"/>
    </row>
    <row r="3326">
      <c r="B3326" s="389"/>
      <c r="C3326" s="227"/>
      <c r="D3326" s="227"/>
      <c r="E3326" s="227"/>
      <c r="F3326" s="227"/>
      <c r="G3326" s="227"/>
      <c r="H3326" s="227"/>
      <c r="I3326" s="227"/>
    </row>
    <row r="3327">
      <c r="B3327" s="389"/>
      <c r="C3327" s="227"/>
      <c r="D3327" s="227"/>
      <c r="E3327" s="227"/>
      <c r="F3327" s="227"/>
      <c r="G3327" s="227"/>
      <c r="H3327" s="227"/>
      <c r="I3327" s="227"/>
    </row>
    <row r="3328">
      <c r="B3328" s="389"/>
      <c r="C3328" s="227"/>
      <c r="D3328" s="227"/>
      <c r="E3328" s="227"/>
      <c r="F3328" s="227"/>
      <c r="G3328" s="227"/>
      <c r="H3328" s="227"/>
      <c r="I3328" s="227"/>
    </row>
    <row r="3329">
      <c r="B3329" s="389"/>
      <c r="C3329" s="227"/>
      <c r="D3329" s="227"/>
      <c r="E3329" s="227"/>
      <c r="F3329" s="227"/>
      <c r="G3329" s="227"/>
      <c r="H3329" s="227"/>
      <c r="I3329" s="227"/>
    </row>
    <row r="3330">
      <c r="B3330" s="389"/>
      <c r="C3330" s="227"/>
      <c r="D3330" s="227"/>
      <c r="E3330" s="227"/>
      <c r="F3330" s="227"/>
      <c r="G3330" s="227"/>
      <c r="H3330" s="227"/>
      <c r="I3330" s="227"/>
    </row>
    <row r="3331">
      <c r="B3331" s="389"/>
      <c r="C3331" s="227"/>
      <c r="D3331" s="227"/>
      <c r="E3331" s="227"/>
      <c r="F3331" s="227"/>
      <c r="G3331" s="227"/>
      <c r="H3331" s="227"/>
      <c r="I3331" s="227"/>
    </row>
    <row r="3332">
      <c r="B3332" s="389"/>
      <c r="C3332" s="227"/>
      <c r="D3332" s="227"/>
      <c r="E3332" s="227"/>
      <c r="F3332" s="227"/>
      <c r="G3332" s="227"/>
      <c r="H3332" s="227"/>
      <c r="I3332" s="227"/>
    </row>
    <row r="3333">
      <c r="B3333" s="389"/>
      <c r="C3333" s="227"/>
      <c r="D3333" s="227"/>
      <c r="E3333" s="227"/>
      <c r="F3333" s="227"/>
      <c r="G3333" s="227"/>
      <c r="H3333" s="227"/>
      <c r="I3333" s="227"/>
    </row>
    <row r="3334">
      <c r="B3334" s="389"/>
      <c r="C3334" s="227"/>
      <c r="D3334" s="227"/>
      <c r="E3334" s="227"/>
      <c r="F3334" s="227"/>
      <c r="G3334" s="227"/>
      <c r="H3334" s="227"/>
      <c r="I3334" s="227"/>
    </row>
    <row r="3335">
      <c r="B3335" s="389"/>
      <c r="C3335" s="227"/>
      <c r="D3335" s="227"/>
      <c r="E3335" s="227"/>
      <c r="F3335" s="227"/>
      <c r="G3335" s="227"/>
      <c r="H3335" s="227"/>
      <c r="I3335" s="227"/>
    </row>
    <row r="3336">
      <c r="B3336" s="389"/>
      <c r="C3336" s="227"/>
      <c r="D3336" s="227"/>
      <c r="E3336" s="227"/>
      <c r="F3336" s="227"/>
      <c r="G3336" s="227"/>
      <c r="H3336" s="227"/>
      <c r="I3336" s="227"/>
    </row>
    <row r="3337">
      <c r="B3337" s="389"/>
      <c r="C3337" s="227"/>
      <c r="D3337" s="227"/>
      <c r="E3337" s="227"/>
      <c r="F3337" s="227"/>
      <c r="G3337" s="227"/>
      <c r="H3337" s="227"/>
      <c r="I3337" s="227"/>
    </row>
    <row r="3338">
      <c r="B3338" s="389"/>
      <c r="C3338" s="227"/>
      <c r="D3338" s="227"/>
      <c r="E3338" s="227"/>
      <c r="F3338" s="227"/>
      <c r="G3338" s="227"/>
      <c r="H3338" s="227"/>
      <c r="I3338" s="227"/>
    </row>
    <row r="3339">
      <c r="B3339" s="389"/>
      <c r="C3339" s="227"/>
      <c r="D3339" s="227"/>
      <c r="E3339" s="227"/>
      <c r="F3339" s="227"/>
      <c r="G3339" s="227"/>
      <c r="H3339" s="227"/>
      <c r="I3339" s="227"/>
    </row>
    <row r="3340">
      <c r="B3340" s="389"/>
      <c r="C3340" s="227"/>
      <c r="D3340" s="227"/>
      <c r="E3340" s="227"/>
      <c r="F3340" s="227"/>
      <c r="G3340" s="227"/>
      <c r="H3340" s="227"/>
      <c r="I3340" s="227"/>
    </row>
    <row r="3341">
      <c r="B3341" s="389"/>
      <c r="C3341" s="227"/>
      <c r="D3341" s="227"/>
      <c r="E3341" s="227"/>
      <c r="F3341" s="227"/>
      <c r="G3341" s="227"/>
      <c r="H3341" s="227"/>
      <c r="I3341" s="227"/>
    </row>
    <row r="3342">
      <c r="B3342" s="389"/>
      <c r="C3342" s="227"/>
      <c r="D3342" s="227"/>
      <c r="E3342" s="227"/>
      <c r="F3342" s="227"/>
      <c r="G3342" s="227"/>
      <c r="H3342" s="227"/>
      <c r="I3342" s="227"/>
    </row>
    <row r="3343">
      <c r="B3343" s="389"/>
      <c r="C3343" s="227"/>
      <c r="D3343" s="227"/>
      <c r="E3343" s="227"/>
      <c r="F3343" s="227"/>
      <c r="G3343" s="227"/>
      <c r="H3343" s="227"/>
      <c r="I3343" s="227"/>
    </row>
    <row r="3344">
      <c r="B3344" s="389"/>
      <c r="C3344" s="227"/>
      <c r="D3344" s="227"/>
      <c r="E3344" s="227"/>
      <c r="F3344" s="227"/>
      <c r="G3344" s="227"/>
      <c r="H3344" s="227"/>
      <c r="I3344" s="227"/>
    </row>
    <row r="3345">
      <c r="B3345" s="389"/>
      <c r="C3345" s="227"/>
      <c r="D3345" s="227"/>
      <c r="E3345" s="227"/>
      <c r="F3345" s="227"/>
      <c r="G3345" s="227"/>
      <c r="H3345" s="227"/>
      <c r="I3345" s="227"/>
    </row>
    <row r="3346">
      <c r="B3346" s="389"/>
      <c r="C3346" s="227"/>
      <c r="D3346" s="227"/>
      <c r="E3346" s="227"/>
      <c r="F3346" s="227"/>
      <c r="G3346" s="227"/>
      <c r="H3346" s="227"/>
      <c r="I3346" s="227"/>
    </row>
    <row r="3347">
      <c r="B3347" s="389"/>
      <c r="C3347" s="227"/>
      <c r="D3347" s="227"/>
      <c r="E3347" s="227"/>
      <c r="F3347" s="227"/>
      <c r="G3347" s="227"/>
      <c r="H3347" s="227"/>
      <c r="I3347" s="227"/>
    </row>
    <row r="3348">
      <c r="B3348" s="389"/>
      <c r="C3348" s="227"/>
      <c r="D3348" s="227"/>
      <c r="E3348" s="227"/>
      <c r="F3348" s="227"/>
      <c r="G3348" s="227"/>
      <c r="H3348" s="227"/>
      <c r="I3348" s="227"/>
    </row>
    <row r="3349">
      <c r="B3349" s="389"/>
      <c r="C3349" s="227"/>
      <c r="D3349" s="227"/>
      <c r="E3349" s="227"/>
      <c r="F3349" s="227"/>
      <c r="G3349" s="227"/>
      <c r="H3349" s="227"/>
      <c r="I3349" s="227"/>
    </row>
    <row r="3350">
      <c r="B3350" s="389"/>
      <c r="C3350" s="227"/>
      <c r="D3350" s="227"/>
      <c r="E3350" s="227"/>
      <c r="F3350" s="227"/>
      <c r="G3350" s="227"/>
      <c r="H3350" s="227"/>
      <c r="I3350" s="227"/>
    </row>
    <row r="3351">
      <c r="B3351" s="389"/>
      <c r="C3351" s="227"/>
      <c r="D3351" s="227"/>
      <c r="E3351" s="227"/>
      <c r="F3351" s="227"/>
      <c r="G3351" s="227"/>
      <c r="H3351" s="227"/>
      <c r="I3351" s="227"/>
    </row>
    <row r="3352">
      <c r="B3352" s="389"/>
      <c r="C3352" s="227"/>
      <c r="D3352" s="227"/>
      <c r="E3352" s="227"/>
      <c r="F3352" s="227"/>
      <c r="G3352" s="227"/>
      <c r="H3352" s="227"/>
      <c r="I3352" s="227"/>
    </row>
    <row r="3353">
      <c r="B3353" s="389"/>
      <c r="C3353" s="227"/>
      <c r="D3353" s="227"/>
      <c r="E3353" s="227"/>
      <c r="F3353" s="227"/>
      <c r="G3353" s="227"/>
      <c r="H3353" s="227"/>
      <c r="I3353" s="227"/>
    </row>
    <row r="3354">
      <c r="B3354" s="389"/>
      <c r="C3354" s="227"/>
      <c r="D3354" s="227"/>
      <c r="E3354" s="227"/>
      <c r="F3354" s="227"/>
      <c r="G3354" s="227"/>
      <c r="H3354" s="227"/>
      <c r="I3354" s="227"/>
    </row>
    <row r="3355">
      <c r="B3355" s="389"/>
      <c r="C3355" s="227"/>
      <c r="D3355" s="227"/>
      <c r="E3355" s="227"/>
      <c r="F3355" s="227"/>
      <c r="G3355" s="227"/>
      <c r="H3355" s="227"/>
      <c r="I3355" s="227"/>
    </row>
    <row r="3356">
      <c r="B3356" s="389"/>
      <c r="C3356" s="227"/>
      <c r="D3356" s="227"/>
      <c r="E3356" s="227"/>
      <c r="F3356" s="227"/>
      <c r="G3356" s="227"/>
      <c r="H3356" s="227"/>
      <c r="I3356" s="227"/>
    </row>
    <row r="3357">
      <c r="B3357" s="389"/>
      <c r="C3357" s="227"/>
      <c r="D3357" s="227"/>
      <c r="E3357" s="227"/>
      <c r="F3357" s="227"/>
      <c r="G3357" s="227"/>
      <c r="H3357" s="227"/>
      <c r="I3357" s="227"/>
    </row>
    <row r="3358">
      <c r="B3358" s="389"/>
      <c r="C3358" s="227"/>
      <c r="D3358" s="227"/>
      <c r="E3358" s="227"/>
      <c r="F3358" s="227"/>
      <c r="G3358" s="227"/>
      <c r="H3358" s="227"/>
      <c r="I3358" s="227"/>
    </row>
    <row r="3359">
      <c r="B3359" s="389"/>
      <c r="C3359" s="227"/>
      <c r="D3359" s="227"/>
      <c r="E3359" s="227"/>
      <c r="F3359" s="227"/>
      <c r="G3359" s="227"/>
      <c r="H3359" s="227"/>
      <c r="I3359" s="227"/>
    </row>
    <row r="3360">
      <c r="B3360" s="389"/>
      <c r="C3360" s="227"/>
      <c r="D3360" s="227"/>
      <c r="E3360" s="227"/>
      <c r="F3360" s="227"/>
      <c r="G3360" s="227"/>
      <c r="H3360" s="227"/>
      <c r="I3360" s="227"/>
    </row>
    <row r="3361">
      <c r="B3361" s="389"/>
      <c r="C3361" s="227"/>
      <c r="D3361" s="227"/>
      <c r="E3361" s="227"/>
      <c r="F3361" s="227"/>
      <c r="G3361" s="227"/>
      <c r="H3361" s="227"/>
      <c r="I3361" s="227"/>
    </row>
    <row r="3362">
      <c r="B3362" s="389"/>
      <c r="C3362" s="227"/>
      <c r="D3362" s="227"/>
      <c r="E3362" s="227"/>
      <c r="F3362" s="227"/>
      <c r="G3362" s="227"/>
      <c r="H3362" s="227"/>
      <c r="I3362" s="227"/>
    </row>
    <row r="3363">
      <c r="B3363" s="389"/>
      <c r="C3363" s="227"/>
      <c r="D3363" s="227"/>
      <c r="E3363" s="227"/>
      <c r="F3363" s="227"/>
      <c r="G3363" s="227"/>
      <c r="H3363" s="227"/>
      <c r="I3363" s="227"/>
    </row>
    <row r="3364">
      <c r="B3364" s="389"/>
      <c r="C3364" s="227"/>
      <c r="D3364" s="227"/>
      <c r="E3364" s="227"/>
      <c r="F3364" s="227"/>
      <c r="G3364" s="227"/>
      <c r="H3364" s="227"/>
      <c r="I3364" s="227"/>
    </row>
    <row r="3365">
      <c r="B3365" s="389"/>
      <c r="C3365" s="227"/>
      <c r="D3365" s="227"/>
      <c r="E3365" s="227"/>
      <c r="F3365" s="227"/>
      <c r="G3365" s="227"/>
      <c r="H3365" s="227"/>
      <c r="I3365" s="227"/>
    </row>
    <row r="3366">
      <c r="B3366" s="389"/>
      <c r="C3366" s="227"/>
      <c r="D3366" s="227"/>
      <c r="E3366" s="227"/>
      <c r="F3366" s="227"/>
      <c r="G3366" s="227"/>
      <c r="H3366" s="227"/>
      <c r="I3366" s="227"/>
    </row>
    <row r="3367">
      <c r="B3367" s="389"/>
      <c r="C3367" s="227"/>
      <c r="D3367" s="227"/>
      <c r="E3367" s="227"/>
      <c r="F3367" s="227"/>
      <c r="G3367" s="227"/>
      <c r="H3367" s="227"/>
      <c r="I3367" s="227"/>
    </row>
    <row r="3368">
      <c r="B3368" s="389"/>
      <c r="C3368" s="227"/>
      <c r="D3368" s="227"/>
      <c r="E3368" s="227"/>
      <c r="F3368" s="227"/>
      <c r="G3368" s="227"/>
      <c r="H3368" s="227"/>
      <c r="I3368" s="227"/>
    </row>
    <row r="3369">
      <c r="B3369" s="389"/>
      <c r="C3369" s="227"/>
      <c r="D3369" s="227"/>
      <c r="E3369" s="227"/>
      <c r="F3369" s="227"/>
      <c r="G3369" s="227"/>
      <c r="H3369" s="227"/>
      <c r="I3369" s="227"/>
    </row>
    <row r="3370">
      <c r="B3370" s="389"/>
      <c r="C3370" s="227"/>
      <c r="D3370" s="227"/>
      <c r="E3370" s="227"/>
      <c r="F3370" s="227"/>
      <c r="G3370" s="227"/>
      <c r="H3370" s="227"/>
      <c r="I3370" s="227"/>
    </row>
    <row r="3371">
      <c r="B3371" s="389"/>
      <c r="C3371" s="227"/>
      <c r="D3371" s="227"/>
      <c r="E3371" s="227"/>
      <c r="F3371" s="227"/>
      <c r="G3371" s="227"/>
      <c r="H3371" s="227"/>
      <c r="I3371" s="227"/>
    </row>
    <row r="3372">
      <c r="B3372" s="389"/>
      <c r="C3372" s="227"/>
      <c r="D3372" s="227"/>
      <c r="E3372" s="227"/>
      <c r="F3372" s="227"/>
      <c r="G3372" s="227"/>
      <c r="H3372" s="227"/>
      <c r="I3372" s="227"/>
    </row>
    <row r="3373">
      <c r="B3373" s="389"/>
      <c r="C3373" s="227"/>
      <c r="D3373" s="227"/>
      <c r="E3373" s="227"/>
      <c r="F3373" s="227"/>
      <c r="G3373" s="227"/>
      <c r="H3373" s="227"/>
      <c r="I3373" s="227"/>
    </row>
    <row r="3374">
      <c r="B3374" s="389"/>
      <c r="C3374" s="227"/>
      <c r="D3374" s="227"/>
      <c r="E3374" s="227"/>
      <c r="F3374" s="227"/>
      <c r="G3374" s="227"/>
      <c r="H3374" s="227"/>
      <c r="I3374" s="227"/>
    </row>
    <row r="3375">
      <c r="B3375" s="389"/>
      <c r="C3375" s="227"/>
      <c r="D3375" s="227"/>
      <c r="E3375" s="227"/>
      <c r="F3375" s="227"/>
      <c r="G3375" s="227"/>
      <c r="H3375" s="227"/>
      <c r="I3375" s="227"/>
    </row>
    <row r="3376">
      <c r="B3376" s="389"/>
      <c r="C3376" s="227"/>
      <c r="D3376" s="227"/>
      <c r="E3376" s="227"/>
      <c r="F3376" s="227"/>
      <c r="G3376" s="227"/>
      <c r="H3376" s="227"/>
      <c r="I3376" s="227"/>
    </row>
    <row r="3377">
      <c r="B3377" s="389"/>
      <c r="C3377" s="227"/>
      <c r="D3377" s="227"/>
      <c r="E3377" s="227"/>
      <c r="F3377" s="227"/>
      <c r="G3377" s="227"/>
      <c r="H3377" s="227"/>
      <c r="I3377" s="227"/>
    </row>
    <row r="3378">
      <c r="B3378" s="389"/>
      <c r="C3378" s="227"/>
      <c r="D3378" s="227"/>
      <c r="E3378" s="227"/>
      <c r="F3378" s="227"/>
      <c r="G3378" s="227"/>
      <c r="H3378" s="227"/>
      <c r="I3378" s="227"/>
    </row>
    <row r="3379">
      <c r="B3379" s="389"/>
      <c r="C3379" s="227"/>
      <c r="D3379" s="227"/>
      <c r="E3379" s="227"/>
      <c r="F3379" s="227"/>
      <c r="G3379" s="227"/>
      <c r="H3379" s="227"/>
      <c r="I3379" s="227"/>
    </row>
    <row r="3380">
      <c r="B3380" s="389"/>
      <c r="C3380" s="227"/>
      <c r="D3380" s="227"/>
      <c r="E3380" s="227"/>
      <c r="F3380" s="227"/>
      <c r="G3380" s="227"/>
      <c r="H3380" s="227"/>
      <c r="I3380" s="227"/>
    </row>
    <row r="3381">
      <c r="B3381" s="389"/>
      <c r="C3381" s="227"/>
      <c r="D3381" s="227"/>
      <c r="E3381" s="227"/>
      <c r="F3381" s="227"/>
      <c r="G3381" s="227"/>
      <c r="H3381" s="227"/>
      <c r="I3381" s="227"/>
    </row>
    <row r="3382">
      <c r="B3382" s="389"/>
      <c r="C3382" s="227"/>
      <c r="D3382" s="227"/>
      <c r="E3382" s="227"/>
      <c r="F3382" s="227"/>
      <c r="G3382" s="227"/>
      <c r="H3382" s="227"/>
      <c r="I3382" s="227"/>
    </row>
    <row r="3383">
      <c r="B3383" s="389"/>
      <c r="C3383" s="227"/>
      <c r="D3383" s="227"/>
      <c r="E3383" s="227"/>
      <c r="F3383" s="227"/>
      <c r="G3383" s="227"/>
      <c r="H3383" s="227"/>
      <c r="I3383" s="227"/>
    </row>
    <row r="3384">
      <c r="B3384" s="389"/>
      <c r="C3384" s="227"/>
      <c r="D3384" s="227"/>
      <c r="E3384" s="227"/>
      <c r="F3384" s="227"/>
      <c r="G3384" s="227"/>
      <c r="H3384" s="227"/>
      <c r="I3384" s="227"/>
    </row>
    <row r="3385">
      <c r="B3385" s="389"/>
      <c r="C3385" s="227"/>
      <c r="D3385" s="227"/>
      <c r="E3385" s="227"/>
      <c r="F3385" s="227"/>
      <c r="G3385" s="227"/>
      <c r="H3385" s="227"/>
      <c r="I3385" s="227"/>
    </row>
    <row r="3386">
      <c r="B3386" s="389"/>
      <c r="C3386" s="227"/>
      <c r="D3386" s="227"/>
      <c r="E3386" s="227"/>
      <c r="F3386" s="227"/>
      <c r="G3386" s="227"/>
      <c r="H3386" s="227"/>
      <c r="I3386" s="227"/>
    </row>
    <row r="3387">
      <c r="B3387" s="389"/>
      <c r="C3387" s="227"/>
      <c r="D3387" s="227"/>
      <c r="E3387" s="227"/>
      <c r="F3387" s="227"/>
      <c r="G3387" s="227"/>
      <c r="H3387" s="227"/>
      <c r="I3387" s="227"/>
    </row>
    <row r="3388">
      <c r="B3388" s="389"/>
      <c r="C3388" s="227"/>
      <c r="D3388" s="227"/>
      <c r="E3388" s="227"/>
      <c r="F3388" s="227"/>
      <c r="G3388" s="227"/>
      <c r="H3388" s="227"/>
      <c r="I3388" s="227"/>
    </row>
    <row r="3389">
      <c r="B3389" s="389"/>
      <c r="C3389" s="227"/>
      <c r="D3389" s="227"/>
      <c r="E3389" s="227"/>
      <c r="F3389" s="227"/>
      <c r="G3389" s="227"/>
      <c r="H3389" s="227"/>
      <c r="I3389" s="227"/>
    </row>
    <row r="3390">
      <c r="B3390" s="389"/>
      <c r="C3390" s="227"/>
      <c r="D3390" s="227"/>
      <c r="E3390" s="227"/>
      <c r="F3390" s="227"/>
      <c r="G3390" s="227"/>
      <c r="H3390" s="227"/>
      <c r="I3390" s="227"/>
    </row>
    <row r="3391">
      <c r="B3391" s="389"/>
      <c r="C3391" s="227"/>
      <c r="D3391" s="227"/>
      <c r="E3391" s="227"/>
      <c r="F3391" s="227"/>
      <c r="G3391" s="227"/>
      <c r="H3391" s="227"/>
      <c r="I3391" s="227"/>
    </row>
    <row r="3392">
      <c r="B3392" s="389"/>
      <c r="C3392" s="227"/>
      <c r="D3392" s="227"/>
      <c r="E3392" s="227"/>
      <c r="F3392" s="227"/>
      <c r="G3392" s="227"/>
      <c r="H3392" s="227"/>
      <c r="I3392" s="227"/>
    </row>
    <row r="3393">
      <c r="B3393" s="389"/>
      <c r="C3393" s="227"/>
      <c r="D3393" s="227"/>
      <c r="E3393" s="227"/>
      <c r="F3393" s="227"/>
      <c r="G3393" s="227"/>
      <c r="H3393" s="227"/>
      <c r="I3393" s="227"/>
    </row>
    <row r="3394">
      <c r="B3394" s="389"/>
      <c r="C3394" s="227"/>
      <c r="D3394" s="227"/>
      <c r="E3394" s="227"/>
      <c r="F3394" s="227"/>
      <c r="G3394" s="227"/>
      <c r="H3394" s="227"/>
      <c r="I3394" s="227"/>
    </row>
    <row r="3395">
      <c r="B3395" s="389"/>
      <c r="C3395" s="227"/>
      <c r="D3395" s="227"/>
      <c r="E3395" s="227"/>
      <c r="F3395" s="227"/>
      <c r="G3395" s="227"/>
      <c r="H3395" s="227"/>
      <c r="I3395" s="227"/>
    </row>
    <row r="3396">
      <c r="B3396" s="389"/>
      <c r="C3396" s="227"/>
      <c r="D3396" s="227"/>
      <c r="E3396" s="227"/>
      <c r="F3396" s="227"/>
      <c r="G3396" s="227"/>
      <c r="H3396" s="227"/>
      <c r="I3396" s="227"/>
    </row>
    <row r="3397">
      <c r="B3397" s="389"/>
      <c r="C3397" s="227"/>
      <c r="D3397" s="227"/>
      <c r="E3397" s="227"/>
      <c r="F3397" s="227"/>
      <c r="G3397" s="227"/>
      <c r="H3397" s="227"/>
      <c r="I3397" s="227"/>
    </row>
    <row r="3398">
      <c r="B3398" s="389"/>
      <c r="C3398" s="227"/>
      <c r="D3398" s="227"/>
      <c r="E3398" s="227"/>
      <c r="F3398" s="227"/>
      <c r="G3398" s="227"/>
      <c r="H3398" s="227"/>
      <c r="I3398" s="227"/>
    </row>
    <row r="3399">
      <c r="B3399" s="389"/>
      <c r="C3399" s="227"/>
      <c r="D3399" s="227"/>
      <c r="E3399" s="227"/>
      <c r="F3399" s="227"/>
      <c r="G3399" s="227"/>
      <c r="H3399" s="227"/>
      <c r="I3399" s="227"/>
    </row>
    <row r="3400">
      <c r="B3400" s="389"/>
      <c r="C3400" s="227"/>
      <c r="D3400" s="227"/>
      <c r="E3400" s="227"/>
      <c r="F3400" s="227"/>
      <c r="G3400" s="227"/>
      <c r="H3400" s="227"/>
      <c r="I3400" s="227"/>
    </row>
    <row r="3401">
      <c r="B3401" s="389"/>
      <c r="C3401" s="227"/>
      <c r="D3401" s="227"/>
      <c r="E3401" s="227"/>
      <c r="F3401" s="227"/>
      <c r="G3401" s="227"/>
      <c r="H3401" s="227"/>
      <c r="I3401" s="227"/>
    </row>
    <row r="3402">
      <c r="B3402" s="389"/>
      <c r="C3402" s="227"/>
      <c r="D3402" s="227"/>
      <c r="E3402" s="227"/>
      <c r="F3402" s="227"/>
      <c r="G3402" s="227"/>
      <c r="H3402" s="227"/>
      <c r="I3402" s="227"/>
    </row>
    <row r="3403">
      <c r="B3403" s="389"/>
      <c r="C3403" s="227"/>
      <c r="D3403" s="227"/>
      <c r="E3403" s="227"/>
      <c r="F3403" s="227"/>
      <c r="G3403" s="227"/>
      <c r="H3403" s="227"/>
      <c r="I3403" s="227"/>
    </row>
    <row r="3404">
      <c r="B3404" s="389"/>
      <c r="C3404" s="227"/>
      <c r="D3404" s="227"/>
      <c r="E3404" s="227"/>
      <c r="F3404" s="227"/>
      <c r="G3404" s="227"/>
      <c r="H3404" s="227"/>
      <c r="I3404" s="227"/>
    </row>
    <row r="3405">
      <c r="B3405" s="389"/>
      <c r="C3405" s="227"/>
      <c r="D3405" s="227"/>
      <c r="E3405" s="227"/>
      <c r="F3405" s="227"/>
      <c r="G3405" s="227"/>
      <c r="H3405" s="227"/>
      <c r="I3405" s="227"/>
    </row>
    <row r="3406">
      <c r="B3406" s="389"/>
      <c r="C3406" s="227"/>
      <c r="D3406" s="227"/>
      <c r="E3406" s="227"/>
      <c r="F3406" s="227"/>
      <c r="G3406" s="227"/>
      <c r="H3406" s="227"/>
      <c r="I3406" s="227"/>
    </row>
    <row r="3407">
      <c r="B3407" s="389"/>
      <c r="C3407" s="227"/>
      <c r="D3407" s="227"/>
      <c r="E3407" s="227"/>
      <c r="F3407" s="227"/>
      <c r="G3407" s="227"/>
      <c r="H3407" s="227"/>
      <c r="I3407" s="227"/>
    </row>
    <row r="3408">
      <c r="B3408" s="389"/>
      <c r="C3408" s="227"/>
      <c r="D3408" s="227"/>
      <c r="E3408" s="227"/>
      <c r="F3408" s="227"/>
      <c r="G3408" s="227"/>
      <c r="H3408" s="227"/>
      <c r="I3408" s="227"/>
    </row>
    <row r="3409">
      <c r="B3409" s="389"/>
      <c r="C3409" s="227"/>
      <c r="D3409" s="227"/>
      <c r="E3409" s="227"/>
      <c r="F3409" s="227"/>
      <c r="G3409" s="227"/>
      <c r="H3409" s="227"/>
      <c r="I3409" s="227"/>
    </row>
    <row r="3410">
      <c r="B3410" s="389"/>
      <c r="C3410" s="227"/>
      <c r="D3410" s="227"/>
      <c r="E3410" s="227"/>
      <c r="F3410" s="227"/>
      <c r="G3410" s="227"/>
      <c r="H3410" s="227"/>
      <c r="I3410" s="227"/>
    </row>
    <row r="3411">
      <c r="B3411" s="389"/>
      <c r="C3411" s="227"/>
      <c r="D3411" s="227"/>
      <c r="E3411" s="227"/>
      <c r="F3411" s="227"/>
      <c r="G3411" s="227"/>
      <c r="H3411" s="227"/>
      <c r="I3411" s="227"/>
    </row>
    <row r="3412">
      <c r="B3412" s="389"/>
      <c r="C3412" s="227"/>
      <c r="D3412" s="227"/>
      <c r="E3412" s="227"/>
      <c r="F3412" s="227"/>
      <c r="G3412" s="227"/>
      <c r="H3412" s="227"/>
      <c r="I3412" s="227"/>
    </row>
    <row r="3413">
      <c r="B3413" s="389"/>
      <c r="C3413" s="227"/>
      <c r="D3413" s="227"/>
      <c r="E3413" s="227"/>
      <c r="F3413" s="227"/>
      <c r="G3413" s="227"/>
      <c r="H3413" s="227"/>
      <c r="I3413" s="227"/>
    </row>
    <row r="3414">
      <c r="B3414" s="389"/>
      <c r="C3414" s="227"/>
      <c r="D3414" s="227"/>
      <c r="E3414" s="227"/>
      <c r="F3414" s="227"/>
      <c r="G3414" s="227"/>
      <c r="H3414" s="227"/>
      <c r="I3414" s="227"/>
    </row>
    <row r="3415">
      <c r="B3415" s="389"/>
      <c r="C3415" s="227"/>
      <c r="D3415" s="227"/>
      <c r="E3415" s="227"/>
      <c r="F3415" s="227"/>
      <c r="G3415" s="227"/>
      <c r="H3415" s="227"/>
      <c r="I3415" s="227"/>
    </row>
    <row r="3416">
      <c r="B3416" s="389"/>
      <c r="C3416" s="227"/>
      <c r="D3416" s="227"/>
      <c r="E3416" s="227"/>
      <c r="F3416" s="227"/>
      <c r="G3416" s="227"/>
      <c r="H3416" s="227"/>
      <c r="I3416" s="227"/>
    </row>
    <row r="3417">
      <c r="B3417" s="389"/>
      <c r="C3417" s="227"/>
      <c r="D3417" s="227"/>
      <c r="E3417" s="227"/>
      <c r="F3417" s="227"/>
      <c r="G3417" s="227"/>
      <c r="H3417" s="227"/>
      <c r="I3417" s="227"/>
    </row>
    <row r="3418">
      <c r="B3418" s="389"/>
      <c r="C3418" s="227"/>
      <c r="D3418" s="227"/>
      <c r="E3418" s="227"/>
      <c r="F3418" s="227"/>
      <c r="G3418" s="227"/>
      <c r="H3418" s="227"/>
      <c r="I3418" s="227"/>
    </row>
    <row r="3419">
      <c r="B3419" s="389"/>
      <c r="C3419" s="227"/>
      <c r="D3419" s="227"/>
      <c r="E3419" s="227"/>
      <c r="F3419" s="227"/>
      <c r="G3419" s="227"/>
      <c r="H3419" s="227"/>
      <c r="I3419" s="227"/>
    </row>
    <row r="3420">
      <c r="B3420" s="389"/>
      <c r="C3420" s="227"/>
      <c r="D3420" s="227"/>
      <c r="E3420" s="227"/>
      <c r="F3420" s="227"/>
      <c r="G3420" s="227"/>
      <c r="H3420" s="227"/>
      <c r="I3420" s="227"/>
    </row>
    <row r="3421">
      <c r="B3421" s="389"/>
      <c r="C3421" s="227"/>
      <c r="D3421" s="227"/>
      <c r="E3421" s="227"/>
      <c r="F3421" s="227"/>
      <c r="G3421" s="227"/>
      <c r="H3421" s="227"/>
      <c r="I3421" s="227"/>
    </row>
    <row r="3422">
      <c r="B3422" s="389"/>
      <c r="C3422" s="227"/>
      <c r="D3422" s="227"/>
      <c r="E3422" s="227"/>
      <c r="F3422" s="227"/>
      <c r="G3422" s="227"/>
      <c r="H3422" s="227"/>
      <c r="I3422" s="227"/>
    </row>
    <row r="3423">
      <c r="B3423" s="389"/>
      <c r="C3423" s="227"/>
      <c r="D3423" s="227"/>
      <c r="E3423" s="227"/>
      <c r="F3423" s="227"/>
      <c r="G3423" s="227"/>
      <c r="H3423" s="227"/>
      <c r="I3423" s="227"/>
    </row>
    <row r="3424">
      <c r="B3424" s="389"/>
      <c r="C3424" s="227"/>
      <c r="D3424" s="227"/>
      <c r="E3424" s="227"/>
      <c r="F3424" s="227"/>
      <c r="G3424" s="227"/>
      <c r="H3424" s="227"/>
      <c r="I3424" s="227"/>
    </row>
    <row r="3425">
      <c r="B3425" s="389"/>
      <c r="C3425" s="227"/>
      <c r="D3425" s="227"/>
      <c r="E3425" s="227"/>
      <c r="F3425" s="227"/>
      <c r="G3425" s="227"/>
      <c r="H3425" s="227"/>
      <c r="I3425" s="227"/>
    </row>
    <row r="3426">
      <c r="B3426" s="389"/>
      <c r="C3426" s="227"/>
      <c r="D3426" s="227"/>
      <c r="E3426" s="227"/>
      <c r="F3426" s="227"/>
      <c r="G3426" s="227"/>
      <c r="H3426" s="227"/>
      <c r="I3426" s="227"/>
    </row>
    <row r="3427">
      <c r="B3427" s="389"/>
      <c r="C3427" s="227"/>
      <c r="D3427" s="227"/>
      <c r="E3427" s="227"/>
      <c r="F3427" s="227"/>
      <c r="G3427" s="227"/>
      <c r="H3427" s="227"/>
      <c r="I3427" s="227"/>
    </row>
    <row r="3428">
      <c r="B3428" s="389"/>
      <c r="C3428" s="227"/>
      <c r="D3428" s="227"/>
      <c r="E3428" s="227"/>
      <c r="F3428" s="227"/>
      <c r="G3428" s="227"/>
      <c r="H3428" s="227"/>
      <c r="I3428" s="227"/>
    </row>
    <row r="3429">
      <c r="B3429" s="389"/>
      <c r="C3429" s="227"/>
      <c r="D3429" s="227"/>
      <c r="E3429" s="227"/>
      <c r="F3429" s="227"/>
      <c r="G3429" s="227"/>
      <c r="H3429" s="227"/>
      <c r="I3429" s="227"/>
    </row>
    <row r="3430">
      <c r="B3430" s="389"/>
      <c r="C3430" s="227"/>
      <c r="D3430" s="227"/>
      <c r="E3430" s="227"/>
      <c r="F3430" s="227"/>
      <c r="G3430" s="227"/>
      <c r="H3430" s="227"/>
      <c r="I3430" s="227"/>
    </row>
    <row r="3431">
      <c r="B3431" s="389"/>
      <c r="C3431" s="227"/>
      <c r="D3431" s="227"/>
      <c r="E3431" s="227"/>
      <c r="F3431" s="227"/>
      <c r="G3431" s="227"/>
      <c r="H3431" s="227"/>
      <c r="I3431" s="227"/>
    </row>
    <row r="3432">
      <c r="B3432" s="389"/>
      <c r="C3432" s="227"/>
      <c r="D3432" s="227"/>
      <c r="E3432" s="227"/>
      <c r="F3432" s="227"/>
      <c r="G3432" s="227"/>
      <c r="H3432" s="227"/>
      <c r="I3432" s="227"/>
    </row>
    <row r="3433">
      <c r="B3433" s="389"/>
      <c r="C3433" s="227"/>
      <c r="D3433" s="227"/>
      <c r="E3433" s="227"/>
      <c r="F3433" s="227"/>
      <c r="G3433" s="227"/>
      <c r="H3433" s="227"/>
      <c r="I3433" s="227"/>
    </row>
    <row r="3434">
      <c r="B3434" s="389"/>
      <c r="C3434" s="227"/>
      <c r="D3434" s="227"/>
      <c r="E3434" s="227"/>
      <c r="F3434" s="227"/>
      <c r="G3434" s="227"/>
      <c r="H3434" s="227"/>
      <c r="I3434" s="227"/>
    </row>
    <row r="3435">
      <c r="B3435" s="389"/>
      <c r="C3435" s="227"/>
      <c r="D3435" s="227"/>
      <c r="E3435" s="227"/>
      <c r="F3435" s="227"/>
      <c r="G3435" s="227"/>
      <c r="H3435" s="227"/>
      <c r="I3435" s="227"/>
    </row>
    <row r="3436">
      <c r="B3436" s="389"/>
      <c r="C3436" s="227"/>
      <c r="D3436" s="227"/>
      <c r="E3436" s="227"/>
      <c r="F3436" s="227"/>
      <c r="G3436" s="227"/>
      <c r="H3436" s="227"/>
      <c r="I3436" s="227"/>
    </row>
    <row r="3437">
      <c r="B3437" s="389"/>
      <c r="C3437" s="227"/>
      <c r="D3437" s="227"/>
      <c r="E3437" s="227"/>
      <c r="F3437" s="227"/>
      <c r="G3437" s="227"/>
      <c r="H3437" s="227"/>
      <c r="I3437" s="227"/>
    </row>
    <row r="3438">
      <c r="B3438" s="389"/>
      <c r="C3438" s="227"/>
      <c r="D3438" s="227"/>
      <c r="E3438" s="227"/>
      <c r="F3438" s="227"/>
      <c r="G3438" s="227"/>
      <c r="H3438" s="227"/>
      <c r="I3438" s="227"/>
    </row>
    <row r="3439">
      <c r="B3439" s="389"/>
      <c r="C3439" s="227"/>
      <c r="D3439" s="227"/>
      <c r="E3439" s="227"/>
      <c r="F3439" s="227"/>
      <c r="G3439" s="227"/>
      <c r="H3439" s="227"/>
      <c r="I3439" s="227"/>
    </row>
    <row r="3440">
      <c r="B3440" s="389"/>
      <c r="C3440" s="227"/>
      <c r="D3440" s="227"/>
      <c r="E3440" s="227"/>
      <c r="F3440" s="227"/>
      <c r="G3440" s="227"/>
      <c r="H3440" s="227"/>
      <c r="I3440" s="227"/>
    </row>
    <row r="3441">
      <c r="B3441" s="389"/>
      <c r="C3441" s="227"/>
      <c r="D3441" s="227"/>
      <c r="E3441" s="227"/>
      <c r="F3441" s="227"/>
      <c r="G3441" s="227"/>
      <c r="H3441" s="227"/>
      <c r="I3441" s="227"/>
    </row>
    <row r="3442">
      <c r="B3442" s="389"/>
      <c r="C3442" s="227"/>
      <c r="D3442" s="227"/>
      <c r="E3442" s="227"/>
      <c r="F3442" s="227"/>
      <c r="G3442" s="227"/>
      <c r="H3442" s="227"/>
      <c r="I3442" s="227"/>
    </row>
    <row r="3443">
      <c r="B3443" s="389"/>
      <c r="C3443" s="227"/>
      <c r="D3443" s="227"/>
      <c r="E3443" s="227"/>
      <c r="F3443" s="227"/>
      <c r="G3443" s="227"/>
      <c r="H3443" s="227"/>
      <c r="I3443" s="227"/>
    </row>
    <row r="3444">
      <c r="B3444" s="389"/>
      <c r="C3444" s="227"/>
      <c r="D3444" s="227"/>
      <c r="E3444" s="227"/>
      <c r="F3444" s="227"/>
      <c r="G3444" s="227"/>
      <c r="H3444" s="227"/>
      <c r="I3444" s="227"/>
    </row>
    <row r="3445">
      <c r="B3445" s="389"/>
      <c r="C3445" s="227"/>
      <c r="D3445" s="227"/>
      <c r="E3445" s="227"/>
      <c r="F3445" s="227"/>
      <c r="G3445" s="227"/>
      <c r="H3445" s="227"/>
      <c r="I3445" s="227"/>
    </row>
    <row r="3446">
      <c r="B3446" s="389"/>
      <c r="C3446" s="227"/>
      <c r="D3446" s="227"/>
      <c r="E3446" s="227"/>
      <c r="F3446" s="227"/>
      <c r="G3446" s="227"/>
      <c r="H3446" s="227"/>
      <c r="I3446" s="227"/>
    </row>
    <row r="3447">
      <c r="B3447" s="389"/>
      <c r="C3447" s="227"/>
      <c r="D3447" s="227"/>
      <c r="E3447" s="227"/>
      <c r="F3447" s="227"/>
      <c r="G3447" s="227"/>
      <c r="H3447" s="227"/>
      <c r="I3447" s="227"/>
    </row>
    <row r="3448">
      <c r="B3448" s="389"/>
      <c r="C3448" s="227"/>
      <c r="D3448" s="227"/>
      <c r="E3448" s="227"/>
      <c r="F3448" s="227"/>
      <c r="G3448" s="227"/>
      <c r="H3448" s="227"/>
      <c r="I3448" s="227"/>
    </row>
    <row r="3449">
      <c r="B3449" s="389"/>
      <c r="C3449" s="227"/>
      <c r="D3449" s="227"/>
      <c r="E3449" s="227"/>
      <c r="F3449" s="227"/>
      <c r="G3449" s="227"/>
      <c r="H3449" s="227"/>
      <c r="I3449" s="227"/>
    </row>
    <row r="3450">
      <c r="B3450" s="389"/>
      <c r="C3450" s="227"/>
      <c r="D3450" s="227"/>
      <c r="E3450" s="227"/>
      <c r="F3450" s="227"/>
      <c r="G3450" s="227"/>
      <c r="H3450" s="227"/>
      <c r="I3450" s="227"/>
    </row>
    <row r="3451">
      <c r="B3451" s="389"/>
      <c r="C3451" s="227"/>
      <c r="D3451" s="227"/>
      <c r="E3451" s="227"/>
      <c r="F3451" s="227"/>
      <c r="G3451" s="227"/>
      <c r="H3451" s="227"/>
      <c r="I3451" s="227"/>
    </row>
    <row r="3452">
      <c r="B3452" s="389"/>
      <c r="C3452" s="227"/>
      <c r="D3452" s="227"/>
      <c r="E3452" s="227"/>
      <c r="F3452" s="227"/>
      <c r="G3452" s="227"/>
      <c r="H3452" s="227"/>
      <c r="I3452" s="227"/>
    </row>
    <row r="3453">
      <c r="B3453" s="389"/>
      <c r="C3453" s="227"/>
      <c r="D3453" s="227"/>
      <c r="E3453" s="227"/>
      <c r="F3453" s="227"/>
      <c r="G3453" s="227"/>
      <c r="H3453" s="227"/>
      <c r="I3453" s="227"/>
    </row>
    <row r="3454">
      <c r="B3454" s="389"/>
      <c r="C3454" s="227"/>
      <c r="D3454" s="227"/>
      <c r="E3454" s="227"/>
      <c r="F3454" s="227"/>
      <c r="G3454" s="227"/>
      <c r="H3454" s="227"/>
      <c r="I3454" s="227"/>
    </row>
    <row r="3455">
      <c r="B3455" s="389"/>
      <c r="C3455" s="227"/>
      <c r="D3455" s="227"/>
      <c r="E3455" s="227"/>
      <c r="F3455" s="227"/>
      <c r="G3455" s="227"/>
      <c r="H3455" s="227"/>
      <c r="I3455" s="227"/>
    </row>
    <row r="3456">
      <c r="B3456" s="389"/>
      <c r="C3456" s="227"/>
      <c r="D3456" s="227"/>
      <c r="E3456" s="227"/>
      <c r="F3456" s="227"/>
      <c r="G3456" s="227"/>
      <c r="H3456" s="227"/>
      <c r="I3456" s="227"/>
    </row>
    <row r="3457">
      <c r="B3457" s="389"/>
      <c r="C3457" s="227"/>
      <c r="D3457" s="227"/>
      <c r="E3457" s="227"/>
      <c r="F3457" s="227"/>
      <c r="G3457" s="227"/>
      <c r="H3457" s="227"/>
      <c r="I3457" s="227"/>
    </row>
    <row r="3458">
      <c r="B3458" s="389"/>
      <c r="C3458" s="227"/>
      <c r="D3458" s="227"/>
      <c r="E3458" s="227"/>
      <c r="F3458" s="227"/>
      <c r="G3458" s="227"/>
      <c r="H3458" s="227"/>
      <c r="I3458" s="227"/>
    </row>
    <row r="3459">
      <c r="B3459" s="389"/>
      <c r="C3459" s="227"/>
      <c r="D3459" s="227"/>
      <c r="E3459" s="227"/>
      <c r="F3459" s="227"/>
      <c r="G3459" s="227"/>
      <c r="H3459" s="227"/>
      <c r="I3459" s="227"/>
    </row>
    <row r="3460">
      <c r="B3460" s="389"/>
      <c r="C3460" s="227"/>
      <c r="D3460" s="227"/>
      <c r="E3460" s="227"/>
      <c r="F3460" s="227"/>
      <c r="G3460" s="227"/>
      <c r="H3460" s="227"/>
      <c r="I3460" s="227"/>
    </row>
    <row r="3461">
      <c r="B3461" s="389"/>
      <c r="C3461" s="227"/>
      <c r="D3461" s="227"/>
      <c r="E3461" s="227"/>
      <c r="F3461" s="227"/>
      <c r="G3461" s="227"/>
      <c r="H3461" s="227"/>
      <c r="I3461" s="227"/>
    </row>
    <row r="3462">
      <c r="B3462" s="389"/>
      <c r="C3462" s="227"/>
      <c r="D3462" s="227"/>
      <c r="E3462" s="227"/>
      <c r="F3462" s="227"/>
      <c r="G3462" s="227"/>
      <c r="H3462" s="227"/>
      <c r="I3462" s="227"/>
    </row>
    <row r="3463">
      <c r="B3463" s="389"/>
      <c r="C3463" s="227"/>
      <c r="D3463" s="227"/>
      <c r="E3463" s="227"/>
      <c r="F3463" s="227"/>
      <c r="G3463" s="227"/>
      <c r="H3463" s="227"/>
      <c r="I3463" s="227"/>
    </row>
    <row r="3464">
      <c r="B3464" s="389"/>
      <c r="C3464" s="227"/>
      <c r="D3464" s="227"/>
      <c r="E3464" s="227"/>
      <c r="F3464" s="227"/>
      <c r="G3464" s="227"/>
      <c r="H3464" s="227"/>
      <c r="I3464" s="227"/>
    </row>
    <row r="3465">
      <c r="B3465" s="389"/>
      <c r="C3465" s="227"/>
      <c r="D3465" s="227"/>
      <c r="E3465" s="227"/>
      <c r="F3465" s="227"/>
      <c r="G3465" s="227"/>
      <c r="H3465" s="227"/>
      <c r="I3465" s="227"/>
    </row>
    <row r="3466">
      <c r="B3466" s="389"/>
      <c r="C3466" s="227"/>
      <c r="D3466" s="227"/>
      <c r="E3466" s="227"/>
      <c r="F3466" s="227"/>
      <c r="G3466" s="227"/>
      <c r="H3466" s="227"/>
      <c r="I3466" s="227"/>
    </row>
    <row r="3467">
      <c r="B3467" s="389"/>
      <c r="C3467" s="227"/>
      <c r="D3467" s="227"/>
      <c r="E3467" s="227"/>
      <c r="F3467" s="227"/>
      <c r="G3467" s="227"/>
      <c r="H3467" s="227"/>
      <c r="I3467" s="227"/>
    </row>
    <row r="3468">
      <c r="B3468" s="389"/>
      <c r="C3468" s="227"/>
      <c r="D3468" s="227"/>
      <c r="E3468" s="227"/>
      <c r="F3468" s="227"/>
      <c r="G3468" s="227"/>
      <c r="H3468" s="227"/>
      <c r="I3468" s="227"/>
    </row>
    <row r="3469">
      <c r="B3469" s="389"/>
      <c r="C3469" s="227"/>
      <c r="D3469" s="227"/>
      <c r="E3469" s="227"/>
      <c r="F3469" s="227"/>
      <c r="G3469" s="227"/>
      <c r="H3469" s="227"/>
      <c r="I3469" s="227"/>
    </row>
    <row r="3470">
      <c r="B3470" s="389"/>
      <c r="C3470" s="227"/>
      <c r="D3470" s="227"/>
      <c r="E3470" s="227"/>
      <c r="F3470" s="227"/>
      <c r="G3470" s="227"/>
      <c r="H3470" s="227"/>
      <c r="I3470" s="227"/>
    </row>
    <row r="3471">
      <c r="B3471" s="389"/>
      <c r="C3471" s="227"/>
      <c r="D3471" s="227"/>
      <c r="E3471" s="227"/>
      <c r="F3471" s="227"/>
      <c r="G3471" s="227"/>
      <c r="H3471" s="227"/>
      <c r="I3471" s="227"/>
    </row>
    <row r="3472">
      <c r="B3472" s="389"/>
      <c r="C3472" s="227"/>
      <c r="D3472" s="227"/>
      <c r="E3472" s="227"/>
      <c r="F3472" s="227"/>
      <c r="G3472" s="227"/>
      <c r="H3472" s="227"/>
      <c r="I3472" s="227"/>
    </row>
    <row r="3473">
      <c r="B3473" s="389"/>
      <c r="C3473" s="227"/>
      <c r="D3473" s="227"/>
      <c r="E3473" s="227"/>
      <c r="F3473" s="227"/>
      <c r="G3473" s="227"/>
      <c r="H3473" s="227"/>
      <c r="I3473" s="227"/>
    </row>
    <row r="3474">
      <c r="B3474" s="389"/>
      <c r="C3474" s="227"/>
      <c r="D3474" s="227"/>
      <c r="E3474" s="227"/>
      <c r="F3474" s="227"/>
      <c r="G3474" s="227"/>
      <c r="H3474" s="227"/>
      <c r="I3474" s="227"/>
    </row>
    <row r="3475">
      <c r="B3475" s="389"/>
      <c r="C3475" s="227"/>
      <c r="D3475" s="227"/>
      <c r="E3475" s="227"/>
      <c r="F3475" s="227"/>
      <c r="G3475" s="227"/>
      <c r="H3475" s="227"/>
      <c r="I3475" s="227"/>
    </row>
    <row r="3476">
      <c r="B3476" s="389"/>
      <c r="C3476" s="227"/>
      <c r="D3476" s="227"/>
      <c r="E3476" s="227"/>
      <c r="F3476" s="227"/>
      <c r="G3476" s="227"/>
      <c r="H3476" s="227"/>
      <c r="I3476" s="227"/>
    </row>
    <row r="3477">
      <c r="B3477" s="389"/>
      <c r="C3477" s="227"/>
      <c r="D3477" s="227"/>
      <c r="E3477" s="227"/>
      <c r="F3477" s="227"/>
      <c r="G3477" s="227"/>
      <c r="H3477" s="227"/>
      <c r="I3477" s="227"/>
    </row>
    <row r="3478">
      <c r="B3478" s="389"/>
      <c r="C3478" s="227"/>
      <c r="D3478" s="227"/>
      <c r="E3478" s="227"/>
      <c r="F3478" s="227"/>
      <c r="G3478" s="227"/>
      <c r="H3478" s="227"/>
      <c r="I3478" s="227"/>
    </row>
    <row r="3479">
      <c r="B3479" s="389"/>
      <c r="C3479" s="227"/>
      <c r="D3479" s="227"/>
      <c r="E3479" s="227"/>
      <c r="F3479" s="227"/>
      <c r="G3479" s="227"/>
      <c r="H3479" s="227"/>
      <c r="I3479" s="227"/>
    </row>
    <row r="3480">
      <c r="B3480" s="389"/>
      <c r="C3480" s="227"/>
      <c r="D3480" s="227"/>
      <c r="E3480" s="227"/>
      <c r="F3480" s="227"/>
      <c r="G3480" s="227"/>
      <c r="H3480" s="227"/>
      <c r="I3480" s="227"/>
    </row>
    <row r="3481">
      <c r="B3481" s="389"/>
      <c r="C3481" s="227"/>
      <c r="D3481" s="227"/>
      <c r="E3481" s="227"/>
      <c r="F3481" s="227"/>
      <c r="G3481" s="227"/>
      <c r="H3481" s="227"/>
      <c r="I3481" s="227"/>
    </row>
    <row r="3482">
      <c r="B3482" s="389"/>
      <c r="C3482" s="227"/>
      <c r="D3482" s="227"/>
      <c r="E3482" s="227"/>
      <c r="F3482" s="227"/>
      <c r="G3482" s="227"/>
      <c r="H3482" s="227"/>
      <c r="I3482" s="227"/>
    </row>
    <row r="3483">
      <c r="B3483" s="389"/>
      <c r="C3483" s="227"/>
      <c r="D3483" s="227"/>
      <c r="E3483" s="227"/>
      <c r="F3483" s="227"/>
      <c r="G3483" s="227"/>
      <c r="H3483" s="227"/>
      <c r="I3483" s="227"/>
    </row>
    <row r="3484">
      <c r="B3484" s="389"/>
      <c r="C3484" s="227"/>
      <c r="D3484" s="227"/>
      <c r="E3484" s="227"/>
      <c r="F3484" s="227"/>
      <c r="G3484" s="227"/>
      <c r="H3484" s="227"/>
      <c r="I3484" s="227"/>
    </row>
    <row r="3485">
      <c r="B3485" s="389"/>
      <c r="C3485" s="227"/>
      <c r="D3485" s="227"/>
      <c r="E3485" s="227"/>
      <c r="F3485" s="227"/>
      <c r="G3485" s="227"/>
      <c r="H3485" s="227"/>
      <c r="I3485" s="227"/>
    </row>
    <row r="3486">
      <c r="B3486" s="389"/>
      <c r="C3486" s="227"/>
      <c r="D3486" s="227"/>
      <c r="E3486" s="227"/>
      <c r="F3486" s="227"/>
      <c r="G3486" s="227"/>
      <c r="H3486" s="227"/>
      <c r="I3486" s="227"/>
    </row>
    <row r="3487">
      <c r="B3487" s="389"/>
      <c r="C3487" s="227"/>
      <c r="D3487" s="227"/>
      <c r="E3487" s="227"/>
      <c r="F3487" s="227"/>
      <c r="G3487" s="227"/>
      <c r="H3487" s="227"/>
      <c r="I3487" s="227"/>
    </row>
    <row r="3488">
      <c r="B3488" s="389"/>
      <c r="C3488" s="227"/>
      <c r="D3488" s="227"/>
      <c r="E3488" s="227"/>
      <c r="F3488" s="227"/>
      <c r="G3488" s="227"/>
      <c r="H3488" s="227"/>
      <c r="I3488" s="227"/>
    </row>
    <row r="3489">
      <c r="B3489" s="389"/>
      <c r="C3489" s="227"/>
      <c r="D3489" s="227"/>
      <c r="E3489" s="227"/>
      <c r="F3489" s="227"/>
      <c r="G3489" s="227"/>
      <c r="H3489" s="227"/>
      <c r="I3489" s="227"/>
    </row>
    <row r="3490">
      <c r="B3490" s="389"/>
      <c r="C3490" s="227"/>
      <c r="D3490" s="227"/>
      <c r="E3490" s="227"/>
      <c r="F3490" s="227"/>
      <c r="G3490" s="227"/>
      <c r="H3490" s="227"/>
      <c r="I3490" s="227"/>
    </row>
    <row r="3491">
      <c r="B3491" s="389"/>
      <c r="C3491" s="227"/>
      <c r="D3491" s="227"/>
      <c r="E3491" s="227"/>
      <c r="F3491" s="227"/>
      <c r="G3491" s="227"/>
      <c r="H3491" s="227"/>
      <c r="I3491" s="227"/>
    </row>
    <row r="3492">
      <c r="B3492" s="389"/>
      <c r="C3492" s="227"/>
      <c r="D3492" s="227"/>
      <c r="E3492" s="227"/>
      <c r="F3492" s="227"/>
      <c r="G3492" s="227"/>
      <c r="H3492" s="227"/>
      <c r="I3492" s="227"/>
    </row>
    <row r="3493">
      <c r="B3493" s="389"/>
      <c r="C3493" s="227"/>
      <c r="D3493" s="227"/>
      <c r="E3493" s="227"/>
      <c r="F3493" s="227"/>
      <c r="G3493" s="227"/>
      <c r="H3493" s="227"/>
      <c r="I3493" s="227"/>
    </row>
    <row r="3494">
      <c r="B3494" s="389"/>
      <c r="C3494" s="227"/>
      <c r="D3494" s="227"/>
      <c r="E3494" s="227"/>
      <c r="F3494" s="227"/>
      <c r="G3494" s="227"/>
      <c r="H3494" s="227"/>
      <c r="I3494" s="227"/>
    </row>
    <row r="3495">
      <c r="B3495" s="389"/>
      <c r="C3495" s="227"/>
      <c r="D3495" s="227"/>
      <c r="E3495" s="227"/>
      <c r="F3495" s="227"/>
      <c r="G3495" s="227"/>
      <c r="H3495" s="227"/>
      <c r="I3495" s="227"/>
    </row>
    <row r="3496">
      <c r="B3496" s="389"/>
      <c r="C3496" s="227"/>
      <c r="D3496" s="227"/>
      <c r="E3496" s="227"/>
      <c r="F3496" s="227"/>
      <c r="G3496" s="227"/>
      <c r="H3496" s="227"/>
      <c r="I3496" s="227"/>
    </row>
    <row r="3497">
      <c r="B3497" s="389"/>
      <c r="C3497" s="227"/>
      <c r="D3497" s="227"/>
      <c r="E3497" s="227"/>
      <c r="F3497" s="227"/>
      <c r="G3497" s="227"/>
      <c r="H3497" s="227"/>
      <c r="I3497" s="227"/>
    </row>
    <row r="3498">
      <c r="B3498" s="389"/>
      <c r="C3498" s="227"/>
      <c r="D3498" s="227"/>
      <c r="E3498" s="227"/>
      <c r="F3498" s="227"/>
      <c r="G3498" s="227"/>
      <c r="H3498" s="227"/>
      <c r="I3498" s="227"/>
    </row>
    <row r="3499">
      <c r="B3499" s="389"/>
      <c r="C3499" s="227"/>
      <c r="D3499" s="227"/>
      <c r="E3499" s="227"/>
      <c r="F3499" s="227"/>
      <c r="G3499" s="227"/>
      <c r="H3499" s="227"/>
      <c r="I3499" s="227"/>
    </row>
    <row r="3500">
      <c r="B3500" s="389"/>
      <c r="C3500" s="227"/>
      <c r="D3500" s="227"/>
      <c r="E3500" s="227"/>
      <c r="F3500" s="227"/>
      <c r="G3500" s="227"/>
      <c r="H3500" s="227"/>
      <c r="I3500" s="227"/>
    </row>
    <row r="3501">
      <c r="B3501" s="389"/>
      <c r="C3501" s="227"/>
      <c r="D3501" s="227"/>
      <c r="E3501" s="227"/>
      <c r="F3501" s="227"/>
      <c r="G3501" s="227"/>
      <c r="H3501" s="227"/>
      <c r="I3501" s="227"/>
    </row>
    <row r="3502">
      <c r="B3502" s="389"/>
      <c r="C3502" s="227"/>
      <c r="D3502" s="227"/>
      <c r="E3502" s="227"/>
      <c r="F3502" s="227"/>
      <c r="G3502" s="227"/>
      <c r="H3502" s="227"/>
      <c r="I3502" s="227"/>
    </row>
    <row r="3503">
      <c r="B3503" s="389"/>
      <c r="C3503" s="227"/>
      <c r="D3503" s="227"/>
      <c r="E3503" s="227"/>
      <c r="F3503" s="227"/>
      <c r="G3503" s="227"/>
      <c r="H3503" s="227"/>
      <c r="I3503" s="227"/>
    </row>
    <row r="3504">
      <c r="B3504" s="389"/>
      <c r="C3504" s="227"/>
      <c r="D3504" s="227"/>
      <c r="E3504" s="227"/>
      <c r="F3504" s="227"/>
      <c r="G3504" s="227"/>
      <c r="H3504" s="227"/>
      <c r="I3504" s="227"/>
    </row>
    <row r="3505">
      <c r="B3505" s="389"/>
      <c r="C3505" s="227"/>
      <c r="D3505" s="227"/>
      <c r="E3505" s="227"/>
      <c r="F3505" s="227"/>
      <c r="G3505" s="227"/>
      <c r="H3505" s="227"/>
      <c r="I3505" s="227"/>
    </row>
    <row r="3506">
      <c r="B3506" s="389"/>
      <c r="C3506" s="227"/>
      <c r="D3506" s="227"/>
      <c r="E3506" s="227"/>
      <c r="F3506" s="227"/>
      <c r="G3506" s="227"/>
      <c r="H3506" s="227"/>
      <c r="I3506" s="227"/>
    </row>
    <row r="3507">
      <c r="B3507" s="389"/>
      <c r="C3507" s="227"/>
      <c r="D3507" s="227"/>
      <c r="E3507" s="227"/>
      <c r="F3507" s="227"/>
      <c r="G3507" s="227"/>
      <c r="H3507" s="227"/>
      <c r="I3507" s="227"/>
    </row>
    <row r="3508">
      <c r="B3508" s="389"/>
      <c r="C3508" s="227"/>
      <c r="D3508" s="227"/>
      <c r="E3508" s="227"/>
      <c r="F3508" s="227"/>
      <c r="G3508" s="227"/>
      <c r="H3508" s="227"/>
      <c r="I3508" s="227"/>
    </row>
    <row r="3509">
      <c r="B3509" s="389"/>
      <c r="C3509" s="227"/>
      <c r="D3509" s="227"/>
      <c r="E3509" s="227"/>
      <c r="F3509" s="227"/>
      <c r="G3509" s="227"/>
      <c r="H3509" s="227"/>
      <c r="I3509" s="227"/>
    </row>
    <row r="3510">
      <c r="B3510" s="389"/>
      <c r="C3510" s="227"/>
      <c r="D3510" s="227"/>
      <c r="E3510" s="227"/>
      <c r="F3510" s="227"/>
      <c r="G3510" s="227"/>
      <c r="H3510" s="227"/>
      <c r="I3510" s="227"/>
    </row>
    <row r="3511">
      <c r="B3511" s="389"/>
      <c r="C3511" s="227"/>
      <c r="D3511" s="227"/>
      <c r="E3511" s="227"/>
      <c r="F3511" s="227"/>
      <c r="G3511" s="227"/>
      <c r="H3511" s="227"/>
      <c r="I3511" s="227"/>
    </row>
    <row r="3512">
      <c r="B3512" s="389"/>
      <c r="C3512" s="227"/>
      <c r="D3512" s="227"/>
      <c r="E3512" s="227"/>
      <c r="F3512" s="227"/>
      <c r="G3512" s="227"/>
      <c r="H3512" s="227"/>
      <c r="I3512" s="227"/>
    </row>
    <row r="3513">
      <c r="B3513" s="389"/>
      <c r="C3513" s="227"/>
      <c r="D3513" s="227"/>
      <c r="E3513" s="227"/>
      <c r="F3513" s="227"/>
      <c r="G3513" s="227"/>
      <c r="H3513" s="227"/>
      <c r="I3513" s="227"/>
    </row>
    <row r="3514">
      <c r="B3514" s="389"/>
      <c r="C3514" s="227"/>
      <c r="D3514" s="227"/>
      <c r="E3514" s="227"/>
      <c r="F3514" s="227"/>
      <c r="G3514" s="227"/>
      <c r="H3514" s="227"/>
      <c r="I3514" s="227"/>
    </row>
    <row r="3515">
      <c r="B3515" s="389"/>
      <c r="C3515" s="227"/>
      <c r="D3515" s="227"/>
      <c r="E3515" s="227"/>
      <c r="F3515" s="227"/>
      <c r="G3515" s="227"/>
      <c r="H3515" s="227"/>
      <c r="I3515" s="227"/>
    </row>
    <row r="3516">
      <c r="B3516" s="389"/>
      <c r="C3516" s="227"/>
      <c r="D3516" s="227"/>
      <c r="E3516" s="227"/>
      <c r="F3516" s="227"/>
      <c r="G3516" s="227"/>
      <c r="H3516" s="227"/>
      <c r="I3516" s="227"/>
    </row>
    <row r="3517">
      <c r="B3517" s="389"/>
      <c r="C3517" s="227"/>
      <c r="D3517" s="227"/>
      <c r="E3517" s="227"/>
      <c r="F3517" s="227"/>
      <c r="G3517" s="227"/>
      <c r="H3517" s="227"/>
      <c r="I3517" s="227"/>
    </row>
    <row r="3518">
      <c r="B3518" s="389"/>
      <c r="C3518" s="227"/>
      <c r="D3518" s="227"/>
      <c r="E3518" s="227"/>
      <c r="F3518" s="227"/>
      <c r="G3518" s="227"/>
      <c r="H3518" s="227"/>
      <c r="I3518" s="227"/>
    </row>
    <row r="3519">
      <c r="B3519" s="389"/>
      <c r="C3519" s="227"/>
      <c r="D3519" s="227"/>
      <c r="E3519" s="227"/>
      <c r="F3519" s="227"/>
      <c r="G3519" s="227"/>
      <c r="H3519" s="227"/>
      <c r="I3519" s="227"/>
    </row>
    <row r="3520">
      <c r="B3520" s="389"/>
      <c r="C3520" s="227"/>
      <c r="D3520" s="227"/>
      <c r="E3520" s="227"/>
      <c r="F3520" s="227"/>
      <c r="G3520" s="227"/>
      <c r="H3520" s="227"/>
      <c r="I3520" s="227"/>
    </row>
    <row r="3521">
      <c r="B3521" s="389"/>
      <c r="C3521" s="227"/>
      <c r="D3521" s="227"/>
      <c r="E3521" s="227"/>
      <c r="F3521" s="227"/>
      <c r="G3521" s="227"/>
      <c r="H3521" s="227"/>
      <c r="I3521" s="227"/>
    </row>
    <row r="3522">
      <c r="B3522" s="389"/>
      <c r="C3522" s="227"/>
      <c r="D3522" s="227"/>
      <c r="E3522" s="227"/>
      <c r="F3522" s="227"/>
      <c r="G3522" s="227"/>
      <c r="H3522" s="227"/>
      <c r="I3522" s="227"/>
    </row>
    <row r="3523">
      <c r="B3523" s="389"/>
      <c r="C3523" s="227"/>
      <c r="D3523" s="227"/>
      <c r="E3523" s="227"/>
      <c r="F3523" s="227"/>
      <c r="G3523" s="227"/>
      <c r="H3523" s="227"/>
      <c r="I3523" s="227"/>
    </row>
    <row r="3524">
      <c r="B3524" s="389"/>
      <c r="C3524" s="227"/>
      <c r="D3524" s="227"/>
      <c r="E3524" s="227"/>
      <c r="F3524" s="227"/>
      <c r="G3524" s="227"/>
      <c r="H3524" s="227"/>
      <c r="I3524" s="227"/>
    </row>
    <row r="3525">
      <c r="B3525" s="389"/>
      <c r="C3525" s="227"/>
      <c r="D3525" s="227"/>
      <c r="E3525" s="227"/>
      <c r="F3525" s="227"/>
      <c r="G3525" s="227"/>
      <c r="H3525" s="227"/>
      <c r="I3525" s="227"/>
    </row>
    <row r="3526">
      <c r="B3526" s="389"/>
      <c r="C3526" s="227"/>
      <c r="D3526" s="227"/>
      <c r="E3526" s="227"/>
      <c r="F3526" s="227"/>
      <c r="G3526" s="227"/>
      <c r="H3526" s="227"/>
      <c r="I3526" s="227"/>
    </row>
    <row r="3527">
      <c r="B3527" s="389"/>
      <c r="C3527" s="227"/>
      <c r="D3527" s="227"/>
      <c r="E3527" s="227"/>
      <c r="F3527" s="227"/>
      <c r="G3527" s="227"/>
      <c r="H3527" s="227"/>
      <c r="I3527" s="227"/>
    </row>
    <row r="3528">
      <c r="B3528" s="389"/>
      <c r="C3528" s="227"/>
      <c r="D3528" s="227"/>
      <c r="E3528" s="227"/>
      <c r="F3528" s="227"/>
      <c r="G3528" s="227"/>
      <c r="H3528" s="227"/>
      <c r="I3528" s="227"/>
    </row>
    <row r="3529">
      <c r="B3529" s="389"/>
      <c r="C3529" s="227"/>
      <c r="D3529" s="227"/>
      <c r="E3529" s="227"/>
      <c r="F3529" s="227"/>
      <c r="G3529" s="227"/>
      <c r="H3529" s="227"/>
      <c r="I3529" s="227"/>
    </row>
    <row r="3530">
      <c r="B3530" s="389"/>
      <c r="C3530" s="227"/>
      <c r="D3530" s="227"/>
      <c r="E3530" s="227"/>
      <c r="F3530" s="227"/>
      <c r="G3530" s="227"/>
      <c r="H3530" s="227"/>
      <c r="I3530" s="227"/>
    </row>
    <row r="3531">
      <c r="B3531" s="389"/>
      <c r="C3531" s="227"/>
      <c r="D3531" s="227"/>
      <c r="E3531" s="227"/>
      <c r="F3531" s="227"/>
      <c r="G3531" s="227"/>
      <c r="H3531" s="227"/>
      <c r="I3531" s="227"/>
    </row>
    <row r="3532">
      <c r="B3532" s="389"/>
      <c r="C3532" s="227"/>
      <c r="D3532" s="227"/>
      <c r="E3532" s="227"/>
      <c r="F3532" s="227"/>
      <c r="G3532" s="227"/>
      <c r="H3532" s="227"/>
      <c r="I3532" s="227"/>
    </row>
    <row r="3533">
      <c r="B3533" s="389"/>
      <c r="C3533" s="227"/>
      <c r="D3533" s="227"/>
      <c r="E3533" s="227"/>
      <c r="F3533" s="227"/>
      <c r="G3533" s="227"/>
      <c r="H3533" s="227"/>
      <c r="I3533" s="227"/>
    </row>
    <row r="3534">
      <c r="B3534" s="389"/>
      <c r="C3534" s="227"/>
      <c r="D3534" s="227"/>
      <c r="E3534" s="227"/>
      <c r="F3534" s="227"/>
      <c r="G3534" s="227"/>
      <c r="H3534" s="227"/>
      <c r="I3534" s="227"/>
    </row>
    <row r="3535">
      <c r="B3535" s="389"/>
      <c r="C3535" s="227"/>
      <c r="D3535" s="227"/>
      <c r="E3535" s="227"/>
      <c r="F3535" s="227"/>
      <c r="G3535" s="227"/>
      <c r="H3535" s="227"/>
      <c r="I3535" s="227"/>
    </row>
    <row r="3536">
      <c r="B3536" s="389"/>
      <c r="C3536" s="227"/>
      <c r="D3536" s="227"/>
      <c r="E3536" s="227"/>
      <c r="F3536" s="227"/>
      <c r="G3536" s="227"/>
      <c r="H3536" s="227"/>
      <c r="I3536" s="227"/>
    </row>
    <row r="3537">
      <c r="B3537" s="389"/>
      <c r="C3537" s="227"/>
      <c r="D3537" s="227"/>
      <c r="E3537" s="227"/>
      <c r="F3537" s="227"/>
      <c r="G3537" s="227"/>
      <c r="H3537" s="227"/>
      <c r="I3537" s="227"/>
    </row>
    <row r="3538">
      <c r="B3538" s="389"/>
      <c r="C3538" s="227"/>
      <c r="D3538" s="227"/>
      <c r="E3538" s="227"/>
      <c r="F3538" s="227"/>
      <c r="G3538" s="227"/>
      <c r="H3538" s="227"/>
      <c r="I3538" s="227"/>
    </row>
    <row r="3539">
      <c r="B3539" s="389"/>
      <c r="C3539" s="227"/>
      <c r="D3539" s="227"/>
      <c r="E3539" s="227"/>
      <c r="F3539" s="227"/>
      <c r="G3539" s="227"/>
      <c r="H3539" s="227"/>
      <c r="I3539" s="227"/>
    </row>
    <row r="3540">
      <c r="B3540" s="389"/>
      <c r="C3540" s="227"/>
      <c r="D3540" s="227"/>
      <c r="E3540" s="227"/>
      <c r="F3540" s="227"/>
      <c r="G3540" s="227"/>
      <c r="H3540" s="227"/>
      <c r="I3540" s="227"/>
    </row>
    <row r="3541">
      <c r="B3541" s="389"/>
      <c r="C3541" s="227"/>
      <c r="D3541" s="227"/>
      <c r="E3541" s="227"/>
      <c r="F3541" s="227"/>
      <c r="G3541" s="227"/>
      <c r="H3541" s="227"/>
      <c r="I3541" s="227"/>
    </row>
    <row r="3542">
      <c r="B3542" s="389"/>
      <c r="C3542" s="227"/>
      <c r="D3542" s="227"/>
      <c r="E3542" s="227"/>
      <c r="F3542" s="227"/>
      <c r="G3542" s="227"/>
      <c r="H3542" s="227"/>
      <c r="I3542" s="227"/>
    </row>
    <row r="3543">
      <c r="B3543" s="389"/>
      <c r="C3543" s="227"/>
      <c r="D3543" s="227"/>
      <c r="E3543" s="227"/>
      <c r="F3543" s="227"/>
      <c r="G3543" s="227"/>
      <c r="H3543" s="227"/>
      <c r="I3543" s="227"/>
    </row>
    <row r="3544">
      <c r="B3544" s="389"/>
      <c r="C3544" s="227"/>
      <c r="D3544" s="227"/>
      <c r="E3544" s="227"/>
      <c r="F3544" s="227"/>
      <c r="G3544" s="227"/>
      <c r="H3544" s="227"/>
      <c r="I3544" s="227"/>
    </row>
    <row r="3545">
      <c r="B3545" s="389"/>
      <c r="C3545" s="227"/>
      <c r="D3545" s="227"/>
      <c r="E3545" s="227"/>
      <c r="F3545" s="227"/>
      <c r="G3545" s="227"/>
      <c r="H3545" s="227"/>
      <c r="I3545" s="227"/>
    </row>
    <row r="3546">
      <c r="B3546" s="389"/>
      <c r="C3546" s="227"/>
      <c r="D3546" s="227"/>
      <c r="E3546" s="227"/>
      <c r="F3546" s="227"/>
      <c r="G3546" s="227"/>
      <c r="H3546" s="227"/>
      <c r="I3546" s="227"/>
    </row>
    <row r="3547">
      <c r="B3547" s="389"/>
      <c r="C3547" s="227"/>
      <c r="D3547" s="227"/>
      <c r="E3547" s="227"/>
      <c r="F3547" s="227"/>
      <c r="G3547" s="227"/>
      <c r="H3547" s="227"/>
      <c r="I3547" s="227"/>
    </row>
    <row r="3548">
      <c r="B3548" s="389"/>
      <c r="C3548" s="227"/>
      <c r="D3548" s="227"/>
      <c r="E3548" s="227"/>
      <c r="F3548" s="227"/>
      <c r="G3548" s="227"/>
      <c r="H3548" s="227"/>
      <c r="I3548" s="227"/>
    </row>
    <row r="3549">
      <c r="B3549" s="389"/>
      <c r="C3549" s="227"/>
      <c r="D3549" s="227"/>
      <c r="E3549" s="227"/>
      <c r="F3549" s="227"/>
      <c r="G3549" s="227"/>
      <c r="H3549" s="227"/>
      <c r="I3549" s="227"/>
    </row>
    <row r="3550">
      <c r="B3550" s="389"/>
      <c r="C3550" s="227"/>
      <c r="D3550" s="227"/>
      <c r="E3550" s="227"/>
      <c r="F3550" s="227"/>
      <c r="G3550" s="227"/>
      <c r="H3550" s="227"/>
      <c r="I3550" s="227"/>
    </row>
    <row r="3551">
      <c r="B3551" s="389"/>
      <c r="C3551" s="227"/>
      <c r="D3551" s="227"/>
      <c r="E3551" s="227"/>
      <c r="F3551" s="227"/>
      <c r="G3551" s="227"/>
      <c r="H3551" s="227"/>
      <c r="I3551" s="227"/>
    </row>
    <row r="3552">
      <c r="B3552" s="389"/>
      <c r="C3552" s="227"/>
      <c r="D3552" s="227"/>
      <c r="E3552" s="227"/>
      <c r="F3552" s="227"/>
      <c r="G3552" s="227"/>
      <c r="H3552" s="227"/>
      <c r="I3552" s="227"/>
    </row>
    <row r="3553">
      <c r="B3553" s="389"/>
      <c r="C3553" s="227"/>
      <c r="D3553" s="227"/>
      <c r="E3553" s="227"/>
      <c r="F3553" s="227"/>
      <c r="G3553" s="227"/>
      <c r="H3553" s="227"/>
      <c r="I3553" s="227"/>
    </row>
    <row r="3554">
      <c r="B3554" s="389"/>
      <c r="C3554" s="227"/>
      <c r="D3554" s="227"/>
      <c r="E3554" s="227"/>
      <c r="F3554" s="227"/>
      <c r="G3554" s="227"/>
      <c r="H3554" s="227"/>
      <c r="I3554" s="227"/>
    </row>
    <row r="3555">
      <c r="B3555" s="389"/>
      <c r="C3555" s="227"/>
      <c r="D3555" s="227"/>
      <c r="E3555" s="227"/>
      <c r="F3555" s="227"/>
      <c r="G3555" s="227"/>
      <c r="H3555" s="227"/>
      <c r="I3555" s="227"/>
    </row>
    <row r="3556">
      <c r="B3556" s="389"/>
      <c r="C3556" s="227"/>
      <c r="D3556" s="227"/>
      <c r="E3556" s="227"/>
      <c r="F3556" s="227"/>
      <c r="G3556" s="227"/>
      <c r="H3556" s="227"/>
      <c r="I3556" s="227"/>
    </row>
    <row r="3557">
      <c r="B3557" s="389"/>
      <c r="C3557" s="227"/>
      <c r="D3557" s="227"/>
      <c r="E3557" s="227"/>
      <c r="F3557" s="227"/>
      <c r="G3557" s="227"/>
      <c r="H3557" s="227"/>
      <c r="I3557" s="227"/>
    </row>
    <row r="3558">
      <c r="B3558" s="389"/>
      <c r="C3558" s="227"/>
      <c r="D3558" s="227"/>
      <c r="E3558" s="227"/>
      <c r="F3558" s="227"/>
      <c r="G3558" s="227"/>
      <c r="H3558" s="227"/>
      <c r="I3558" s="227"/>
    </row>
    <row r="3559">
      <c r="B3559" s="389"/>
      <c r="C3559" s="227"/>
      <c r="D3559" s="227"/>
      <c r="E3559" s="227"/>
      <c r="F3559" s="227"/>
      <c r="G3559" s="227"/>
      <c r="H3559" s="227"/>
      <c r="I3559" s="227"/>
    </row>
    <row r="3560">
      <c r="B3560" s="389"/>
      <c r="C3560" s="227"/>
      <c r="D3560" s="227"/>
      <c r="E3560" s="227"/>
      <c r="F3560" s="227"/>
      <c r="G3560" s="227"/>
      <c r="H3560" s="227"/>
      <c r="I3560" s="227"/>
    </row>
    <row r="3561">
      <c r="B3561" s="389"/>
      <c r="C3561" s="227"/>
      <c r="D3561" s="227"/>
      <c r="E3561" s="227"/>
      <c r="F3561" s="227"/>
      <c r="G3561" s="227"/>
      <c r="H3561" s="227"/>
      <c r="I3561" s="227"/>
    </row>
    <row r="3562">
      <c r="B3562" s="389"/>
      <c r="C3562" s="227"/>
      <c r="D3562" s="227"/>
      <c r="E3562" s="227"/>
      <c r="F3562" s="227"/>
      <c r="G3562" s="227"/>
      <c r="H3562" s="227"/>
      <c r="I3562" s="227"/>
    </row>
    <row r="3563">
      <c r="B3563" s="389"/>
      <c r="C3563" s="227"/>
      <c r="D3563" s="227"/>
      <c r="E3563" s="227"/>
      <c r="F3563" s="227"/>
      <c r="G3563" s="227"/>
      <c r="H3563" s="227"/>
      <c r="I3563" s="227"/>
    </row>
    <row r="3564">
      <c r="B3564" s="389"/>
      <c r="C3564" s="227"/>
      <c r="D3564" s="227"/>
      <c r="E3564" s="227"/>
      <c r="F3564" s="227"/>
      <c r="G3564" s="227"/>
      <c r="H3564" s="227"/>
      <c r="I3564" s="227"/>
    </row>
    <row r="3565">
      <c r="B3565" s="389"/>
      <c r="C3565" s="227"/>
      <c r="D3565" s="227"/>
      <c r="E3565" s="227"/>
      <c r="F3565" s="227"/>
      <c r="G3565" s="227"/>
      <c r="H3565" s="227"/>
      <c r="I3565" s="227"/>
    </row>
    <row r="3566">
      <c r="B3566" s="389"/>
      <c r="C3566" s="227"/>
      <c r="D3566" s="227"/>
      <c r="E3566" s="227"/>
      <c r="F3566" s="227"/>
      <c r="G3566" s="227"/>
      <c r="H3566" s="227"/>
      <c r="I3566" s="227"/>
    </row>
    <row r="3567">
      <c r="B3567" s="389"/>
      <c r="C3567" s="227"/>
      <c r="D3567" s="227"/>
      <c r="E3567" s="227"/>
      <c r="F3567" s="227"/>
      <c r="G3567" s="227"/>
      <c r="H3567" s="227"/>
      <c r="I3567" s="227"/>
    </row>
    <row r="3568">
      <c r="B3568" s="389"/>
      <c r="C3568" s="227"/>
      <c r="D3568" s="227"/>
      <c r="E3568" s="227"/>
      <c r="F3568" s="227"/>
      <c r="G3568" s="227"/>
      <c r="H3568" s="227"/>
      <c r="I3568" s="227"/>
    </row>
    <row r="3569">
      <c r="B3569" s="389"/>
      <c r="C3569" s="227"/>
      <c r="D3569" s="227"/>
      <c r="E3569" s="227"/>
      <c r="F3569" s="227"/>
      <c r="G3569" s="227"/>
      <c r="H3569" s="227"/>
      <c r="I3569" s="227"/>
    </row>
    <row r="3570">
      <c r="B3570" s="389"/>
      <c r="C3570" s="227"/>
      <c r="D3570" s="227"/>
      <c r="E3570" s="227"/>
      <c r="F3570" s="227"/>
      <c r="G3570" s="227"/>
      <c r="H3570" s="227"/>
      <c r="I3570" s="227"/>
    </row>
    <row r="3571">
      <c r="B3571" s="389"/>
      <c r="C3571" s="227"/>
      <c r="D3571" s="227"/>
      <c r="E3571" s="227"/>
      <c r="F3571" s="227"/>
      <c r="G3571" s="227"/>
      <c r="H3571" s="227"/>
      <c r="I3571" s="227"/>
    </row>
    <row r="3572">
      <c r="B3572" s="389"/>
      <c r="C3572" s="227"/>
      <c r="D3572" s="227"/>
      <c r="E3572" s="227"/>
      <c r="F3572" s="227"/>
      <c r="G3572" s="227"/>
      <c r="H3572" s="227"/>
      <c r="I3572" s="227"/>
    </row>
    <row r="3573">
      <c r="B3573" s="389"/>
      <c r="C3573" s="227"/>
      <c r="D3573" s="227"/>
      <c r="E3573" s="227"/>
      <c r="F3573" s="227"/>
      <c r="G3573" s="227"/>
      <c r="H3573" s="227"/>
      <c r="I3573" s="227"/>
    </row>
    <row r="3574">
      <c r="B3574" s="389"/>
      <c r="C3574" s="227"/>
      <c r="D3574" s="227"/>
      <c r="E3574" s="227"/>
      <c r="F3574" s="227"/>
      <c r="G3574" s="227"/>
      <c r="H3574" s="227"/>
      <c r="I3574" s="227"/>
    </row>
    <row r="3575">
      <c r="B3575" s="389"/>
      <c r="C3575" s="227"/>
      <c r="D3575" s="227"/>
      <c r="E3575" s="227"/>
      <c r="F3575" s="227"/>
      <c r="G3575" s="227"/>
      <c r="H3575" s="227"/>
      <c r="I3575" s="227"/>
    </row>
    <row r="3576">
      <c r="B3576" s="389"/>
      <c r="C3576" s="227"/>
      <c r="D3576" s="227"/>
      <c r="E3576" s="227"/>
      <c r="F3576" s="227"/>
      <c r="G3576" s="227"/>
      <c r="H3576" s="227"/>
      <c r="I3576" s="227"/>
    </row>
    <row r="3577">
      <c r="B3577" s="389"/>
      <c r="C3577" s="227"/>
      <c r="D3577" s="227"/>
      <c r="E3577" s="227"/>
      <c r="F3577" s="227"/>
      <c r="G3577" s="227"/>
      <c r="H3577" s="227"/>
      <c r="I3577" s="227"/>
    </row>
    <row r="3578">
      <c r="B3578" s="389"/>
      <c r="C3578" s="227"/>
      <c r="D3578" s="227"/>
      <c r="E3578" s="227"/>
      <c r="F3578" s="227"/>
      <c r="G3578" s="227"/>
      <c r="H3578" s="227"/>
      <c r="I3578" s="227"/>
    </row>
    <row r="3579">
      <c r="B3579" s="389"/>
      <c r="C3579" s="227"/>
      <c r="D3579" s="227"/>
      <c r="E3579" s="227"/>
      <c r="F3579" s="227"/>
      <c r="G3579" s="227"/>
      <c r="H3579" s="227"/>
      <c r="I3579" s="227"/>
    </row>
    <row r="3580">
      <c r="B3580" s="389"/>
      <c r="C3580" s="227"/>
      <c r="D3580" s="227"/>
      <c r="E3580" s="227"/>
      <c r="F3580" s="227"/>
      <c r="G3580" s="227"/>
      <c r="H3580" s="227"/>
      <c r="I3580" s="227"/>
    </row>
    <row r="3581">
      <c r="B3581" s="389"/>
      <c r="C3581" s="227"/>
      <c r="D3581" s="227"/>
      <c r="E3581" s="227"/>
      <c r="F3581" s="227"/>
      <c r="G3581" s="227"/>
      <c r="H3581" s="227"/>
      <c r="I3581" s="227"/>
    </row>
    <row r="3582">
      <c r="B3582" s="389"/>
      <c r="C3582" s="227"/>
      <c r="D3582" s="227"/>
      <c r="E3582" s="227"/>
      <c r="F3582" s="227"/>
      <c r="G3582" s="227"/>
      <c r="H3582" s="227"/>
      <c r="I3582" s="227"/>
    </row>
    <row r="3583">
      <c r="B3583" s="389"/>
      <c r="C3583" s="227"/>
      <c r="D3583" s="227"/>
      <c r="E3583" s="227"/>
      <c r="F3583" s="227"/>
      <c r="G3583" s="227"/>
      <c r="H3583" s="227"/>
      <c r="I3583" s="227"/>
    </row>
    <row r="3584">
      <c r="B3584" s="389"/>
      <c r="C3584" s="227"/>
      <c r="D3584" s="227"/>
      <c r="E3584" s="227"/>
      <c r="F3584" s="227"/>
      <c r="G3584" s="227"/>
      <c r="H3584" s="227"/>
      <c r="I3584" s="227"/>
    </row>
    <row r="3585">
      <c r="B3585" s="389"/>
      <c r="C3585" s="227"/>
      <c r="D3585" s="227"/>
      <c r="E3585" s="227"/>
      <c r="F3585" s="227"/>
      <c r="G3585" s="227"/>
      <c r="H3585" s="227"/>
      <c r="I3585" s="227"/>
    </row>
    <row r="3586">
      <c r="B3586" s="389"/>
      <c r="C3586" s="227"/>
      <c r="D3586" s="227"/>
      <c r="E3586" s="227"/>
      <c r="F3586" s="227"/>
      <c r="G3586" s="227"/>
      <c r="H3586" s="227"/>
      <c r="I3586" s="227"/>
    </row>
    <row r="3587">
      <c r="B3587" s="389"/>
      <c r="C3587" s="227"/>
      <c r="D3587" s="227"/>
      <c r="E3587" s="227"/>
      <c r="F3587" s="227"/>
      <c r="G3587" s="227"/>
      <c r="H3587" s="227"/>
      <c r="I3587" s="227"/>
    </row>
    <row r="3588">
      <c r="B3588" s="389"/>
      <c r="C3588" s="227"/>
      <c r="D3588" s="227"/>
      <c r="E3588" s="227"/>
      <c r="F3588" s="227"/>
      <c r="G3588" s="227"/>
      <c r="H3588" s="227"/>
      <c r="I3588" s="227"/>
    </row>
    <row r="3589">
      <c r="B3589" s="389"/>
      <c r="C3589" s="227"/>
      <c r="D3589" s="227"/>
      <c r="E3589" s="227"/>
      <c r="F3589" s="227"/>
      <c r="G3589" s="227"/>
      <c r="H3589" s="227"/>
      <c r="I3589" s="227"/>
    </row>
    <row r="3590">
      <c r="B3590" s="389"/>
      <c r="C3590" s="227"/>
      <c r="D3590" s="227"/>
      <c r="E3590" s="227"/>
      <c r="F3590" s="227"/>
      <c r="G3590" s="227"/>
      <c r="H3590" s="227"/>
      <c r="I3590" s="227"/>
    </row>
    <row r="3591">
      <c r="B3591" s="389"/>
      <c r="C3591" s="227"/>
      <c r="D3591" s="227"/>
      <c r="E3591" s="227"/>
      <c r="F3591" s="227"/>
      <c r="G3591" s="227"/>
      <c r="H3591" s="227"/>
      <c r="I3591" s="227"/>
    </row>
    <row r="3592">
      <c r="B3592" s="389"/>
      <c r="C3592" s="227"/>
      <c r="D3592" s="227"/>
      <c r="E3592" s="227"/>
      <c r="F3592" s="227"/>
      <c r="G3592" s="227"/>
      <c r="H3592" s="227"/>
      <c r="I3592" s="227"/>
    </row>
    <row r="3593">
      <c r="B3593" s="389"/>
      <c r="C3593" s="227"/>
      <c r="D3593" s="227"/>
      <c r="E3593" s="227"/>
      <c r="F3593" s="227"/>
      <c r="G3593" s="227"/>
      <c r="H3593" s="227"/>
      <c r="I3593" s="227"/>
    </row>
    <row r="3594">
      <c r="B3594" s="389"/>
      <c r="C3594" s="227"/>
      <c r="D3594" s="227"/>
      <c r="E3594" s="227"/>
      <c r="F3594" s="227"/>
      <c r="G3594" s="227"/>
      <c r="H3594" s="227"/>
      <c r="I3594" s="227"/>
    </row>
    <row r="3595">
      <c r="B3595" s="389"/>
      <c r="C3595" s="227"/>
      <c r="D3595" s="227"/>
      <c r="E3595" s="227"/>
      <c r="F3595" s="227"/>
      <c r="G3595" s="227"/>
      <c r="H3595" s="227"/>
      <c r="I3595" s="227"/>
    </row>
    <row r="3596">
      <c r="B3596" s="389"/>
      <c r="C3596" s="227"/>
      <c r="D3596" s="227"/>
      <c r="E3596" s="227"/>
      <c r="F3596" s="227"/>
      <c r="G3596" s="227"/>
      <c r="H3596" s="227"/>
      <c r="I3596" s="227"/>
    </row>
    <row r="3597">
      <c r="B3597" s="389"/>
      <c r="C3597" s="227"/>
      <c r="D3597" s="227"/>
      <c r="E3597" s="227"/>
      <c r="F3597" s="227"/>
      <c r="G3597" s="227"/>
      <c r="H3597" s="227"/>
      <c r="I3597" s="227"/>
    </row>
    <row r="3598">
      <c r="B3598" s="389"/>
      <c r="C3598" s="227"/>
      <c r="D3598" s="227"/>
      <c r="E3598" s="227"/>
      <c r="F3598" s="227"/>
      <c r="G3598" s="227"/>
      <c r="H3598" s="227"/>
      <c r="I3598" s="227"/>
    </row>
    <row r="3599">
      <c r="B3599" s="389"/>
      <c r="C3599" s="227"/>
      <c r="D3599" s="227"/>
      <c r="E3599" s="227"/>
      <c r="F3599" s="227"/>
      <c r="G3599" s="227"/>
      <c r="H3599" s="227"/>
      <c r="I3599" s="227"/>
    </row>
    <row r="3600">
      <c r="B3600" s="389"/>
      <c r="C3600" s="227"/>
      <c r="D3600" s="227"/>
      <c r="E3600" s="227"/>
      <c r="F3600" s="227"/>
      <c r="G3600" s="227"/>
      <c r="H3600" s="227"/>
      <c r="I3600" s="227"/>
    </row>
    <row r="3601">
      <c r="B3601" s="389"/>
      <c r="C3601" s="227"/>
      <c r="D3601" s="227"/>
      <c r="E3601" s="227"/>
      <c r="F3601" s="227"/>
      <c r="G3601" s="227"/>
      <c r="H3601" s="227"/>
      <c r="I3601" s="227"/>
    </row>
    <row r="3602">
      <c r="B3602" s="389"/>
      <c r="C3602" s="227"/>
      <c r="D3602" s="227"/>
      <c r="E3602" s="227"/>
      <c r="F3602" s="227"/>
      <c r="G3602" s="227"/>
      <c r="H3602" s="227"/>
      <c r="I3602" s="227"/>
    </row>
    <row r="3603">
      <c r="B3603" s="389"/>
      <c r="C3603" s="227"/>
      <c r="D3603" s="227"/>
      <c r="E3603" s="227"/>
      <c r="F3603" s="227"/>
      <c r="G3603" s="227"/>
      <c r="H3603" s="227"/>
      <c r="I3603" s="227"/>
    </row>
    <row r="3604">
      <c r="B3604" s="389"/>
      <c r="C3604" s="227"/>
      <c r="D3604" s="227"/>
      <c r="E3604" s="227"/>
      <c r="F3604" s="227"/>
      <c r="G3604" s="227"/>
      <c r="H3604" s="227"/>
      <c r="I3604" s="227"/>
    </row>
    <row r="3605">
      <c r="B3605" s="389"/>
      <c r="C3605" s="227"/>
      <c r="D3605" s="227"/>
      <c r="E3605" s="227"/>
      <c r="F3605" s="227"/>
      <c r="G3605" s="227"/>
      <c r="H3605" s="227"/>
      <c r="I3605" s="227"/>
    </row>
    <row r="3606">
      <c r="B3606" s="389"/>
      <c r="C3606" s="227"/>
      <c r="D3606" s="227"/>
      <c r="E3606" s="227"/>
      <c r="F3606" s="227"/>
      <c r="G3606" s="227"/>
      <c r="H3606" s="227"/>
      <c r="I3606" s="227"/>
    </row>
    <row r="3607">
      <c r="B3607" s="389"/>
      <c r="C3607" s="227"/>
      <c r="D3607" s="227"/>
      <c r="E3607" s="227"/>
      <c r="F3607" s="227"/>
      <c r="G3607" s="227"/>
      <c r="H3607" s="227"/>
      <c r="I3607" s="227"/>
    </row>
    <row r="3608">
      <c r="B3608" s="389"/>
      <c r="C3608" s="227"/>
      <c r="D3608" s="227"/>
      <c r="E3608" s="227"/>
      <c r="F3608" s="227"/>
      <c r="G3608" s="227"/>
      <c r="H3608" s="227"/>
      <c r="I3608" s="227"/>
    </row>
    <row r="3609">
      <c r="B3609" s="389"/>
      <c r="C3609" s="227"/>
      <c r="D3609" s="227"/>
      <c r="E3609" s="227"/>
      <c r="F3609" s="227"/>
      <c r="G3609" s="227"/>
      <c r="H3609" s="227"/>
      <c r="I3609" s="227"/>
    </row>
    <row r="3610">
      <c r="B3610" s="389"/>
      <c r="C3610" s="227"/>
      <c r="D3610" s="227"/>
      <c r="E3610" s="227"/>
      <c r="F3610" s="227"/>
      <c r="G3610" s="227"/>
      <c r="H3610" s="227"/>
      <c r="I3610" s="227"/>
    </row>
    <row r="3611">
      <c r="B3611" s="389"/>
      <c r="C3611" s="227"/>
      <c r="D3611" s="227"/>
      <c r="E3611" s="227"/>
      <c r="F3611" s="227"/>
      <c r="G3611" s="227"/>
      <c r="H3611" s="227"/>
      <c r="I3611" s="227"/>
    </row>
    <row r="3612">
      <c r="B3612" s="389"/>
      <c r="C3612" s="227"/>
      <c r="D3612" s="227"/>
      <c r="E3612" s="227"/>
      <c r="F3612" s="227"/>
      <c r="G3612" s="227"/>
      <c r="H3612" s="227"/>
      <c r="I3612" s="227"/>
    </row>
    <row r="3613">
      <c r="B3613" s="389"/>
      <c r="C3613" s="227"/>
      <c r="D3613" s="227"/>
      <c r="E3613" s="227"/>
      <c r="F3613" s="227"/>
      <c r="G3613" s="227"/>
      <c r="H3613" s="227"/>
      <c r="I3613" s="227"/>
    </row>
    <row r="3614">
      <c r="B3614" s="389"/>
      <c r="C3614" s="227"/>
      <c r="D3614" s="227"/>
      <c r="E3614" s="227"/>
      <c r="F3614" s="227"/>
      <c r="G3614" s="227"/>
      <c r="H3614" s="227"/>
      <c r="I3614" s="227"/>
    </row>
    <row r="3615">
      <c r="B3615" s="389"/>
      <c r="C3615" s="227"/>
      <c r="D3615" s="227"/>
      <c r="E3615" s="227"/>
      <c r="F3615" s="227"/>
      <c r="G3615" s="227"/>
      <c r="H3615" s="227"/>
      <c r="I3615" s="227"/>
    </row>
    <row r="3616">
      <c r="B3616" s="389"/>
      <c r="C3616" s="227"/>
      <c r="D3616" s="227"/>
      <c r="E3616" s="227"/>
      <c r="F3616" s="227"/>
      <c r="G3616" s="227"/>
      <c r="H3616" s="227"/>
      <c r="I3616" s="227"/>
    </row>
    <row r="3617">
      <c r="B3617" s="389"/>
      <c r="C3617" s="227"/>
      <c r="D3617" s="227"/>
      <c r="E3617" s="227"/>
      <c r="F3617" s="227"/>
      <c r="G3617" s="227"/>
      <c r="H3617" s="227"/>
      <c r="I3617" s="227"/>
    </row>
    <row r="3618">
      <c r="B3618" s="389"/>
      <c r="C3618" s="227"/>
      <c r="D3618" s="227"/>
      <c r="E3618" s="227"/>
      <c r="F3618" s="227"/>
      <c r="G3618" s="227"/>
      <c r="H3618" s="227"/>
      <c r="I3618" s="227"/>
    </row>
    <row r="3619">
      <c r="B3619" s="389"/>
      <c r="C3619" s="227"/>
      <c r="D3619" s="227"/>
      <c r="E3619" s="227"/>
      <c r="F3619" s="227"/>
      <c r="G3619" s="227"/>
      <c r="H3619" s="227"/>
      <c r="I3619" s="227"/>
    </row>
    <row r="3620">
      <c r="B3620" s="389"/>
      <c r="C3620" s="227"/>
      <c r="D3620" s="227"/>
      <c r="E3620" s="227"/>
      <c r="F3620" s="227"/>
      <c r="G3620" s="227"/>
      <c r="H3620" s="227"/>
      <c r="I3620" s="227"/>
    </row>
    <row r="3621">
      <c r="B3621" s="389"/>
      <c r="C3621" s="227"/>
      <c r="D3621" s="227"/>
      <c r="E3621" s="227"/>
      <c r="F3621" s="227"/>
      <c r="G3621" s="227"/>
      <c r="H3621" s="227"/>
      <c r="I3621" s="227"/>
    </row>
    <row r="3622">
      <c r="B3622" s="389"/>
      <c r="C3622" s="227"/>
      <c r="D3622" s="227"/>
      <c r="E3622" s="227"/>
      <c r="F3622" s="227"/>
      <c r="G3622" s="227"/>
      <c r="H3622" s="227"/>
      <c r="I3622" s="227"/>
    </row>
    <row r="3623">
      <c r="B3623" s="389"/>
      <c r="C3623" s="227"/>
      <c r="D3623" s="227"/>
      <c r="E3623" s="227"/>
      <c r="F3623" s="227"/>
      <c r="G3623" s="227"/>
      <c r="H3623" s="227"/>
      <c r="I3623" s="227"/>
    </row>
    <row r="3624">
      <c r="B3624" s="389"/>
      <c r="C3624" s="227"/>
      <c r="D3624" s="227"/>
      <c r="E3624" s="227"/>
      <c r="F3624" s="227"/>
      <c r="G3624" s="227"/>
      <c r="H3624" s="227"/>
      <c r="I3624" s="227"/>
    </row>
    <row r="3625">
      <c r="B3625" s="389"/>
      <c r="C3625" s="227"/>
      <c r="D3625" s="227"/>
      <c r="E3625" s="227"/>
      <c r="F3625" s="227"/>
      <c r="G3625" s="227"/>
      <c r="H3625" s="227"/>
      <c r="I3625" s="227"/>
    </row>
    <row r="3626">
      <c r="B3626" s="389"/>
      <c r="C3626" s="227"/>
      <c r="D3626" s="227"/>
      <c r="E3626" s="227"/>
      <c r="F3626" s="227"/>
      <c r="G3626" s="227"/>
      <c r="H3626" s="227"/>
      <c r="I3626" s="227"/>
    </row>
    <row r="3627">
      <c r="B3627" s="389"/>
      <c r="C3627" s="227"/>
      <c r="D3627" s="227"/>
      <c r="E3627" s="227"/>
      <c r="F3627" s="227"/>
      <c r="G3627" s="227"/>
      <c r="H3627" s="227"/>
      <c r="I3627" s="227"/>
    </row>
    <row r="3628">
      <c r="B3628" s="389"/>
      <c r="C3628" s="227"/>
      <c r="D3628" s="227"/>
      <c r="E3628" s="227"/>
      <c r="F3628" s="227"/>
      <c r="G3628" s="227"/>
      <c r="H3628" s="227"/>
      <c r="I3628" s="227"/>
    </row>
    <row r="3629">
      <c r="B3629" s="389"/>
      <c r="C3629" s="227"/>
      <c r="D3629" s="227"/>
      <c r="E3629" s="227"/>
      <c r="F3629" s="227"/>
      <c r="G3629" s="227"/>
      <c r="H3629" s="227"/>
      <c r="I3629" s="227"/>
    </row>
    <row r="3630">
      <c r="B3630" s="389"/>
      <c r="C3630" s="227"/>
      <c r="D3630" s="227"/>
      <c r="E3630" s="227"/>
      <c r="F3630" s="227"/>
      <c r="G3630" s="227"/>
      <c r="H3630" s="227"/>
      <c r="I3630" s="227"/>
    </row>
    <row r="3631">
      <c r="B3631" s="389"/>
      <c r="C3631" s="227"/>
      <c r="D3631" s="227"/>
      <c r="E3631" s="227"/>
      <c r="F3631" s="227"/>
      <c r="G3631" s="227"/>
      <c r="H3631" s="227"/>
      <c r="I3631" s="227"/>
    </row>
    <row r="3632">
      <c r="B3632" s="389"/>
      <c r="C3632" s="227"/>
      <c r="D3632" s="227"/>
      <c r="E3632" s="227"/>
      <c r="F3632" s="227"/>
      <c r="G3632" s="227"/>
      <c r="H3632" s="227"/>
      <c r="I3632" s="227"/>
    </row>
    <row r="3633">
      <c r="B3633" s="389"/>
      <c r="C3633" s="227"/>
      <c r="D3633" s="227"/>
      <c r="E3633" s="227"/>
      <c r="F3633" s="227"/>
      <c r="G3633" s="227"/>
      <c r="H3633" s="227"/>
      <c r="I3633" s="227"/>
    </row>
    <row r="3634">
      <c r="B3634" s="389"/>
      <c r="C3634" s="227"/>
      <c r="D3634" s="227"/>
      <c r="E3634" s="227"/>
      <c r="F3634" s="227"/>
      <c r="G3634" s="227"/>
      <c r="H3634" s="227"/>
      <c r="I3634" s="227"/>
    </row>
    <row r="3635">
      <c r="B3635" s="389"/>
      <c r="C3635" s="227"/>
      <c r="D3635" s="227"/>
      <c r="E3635" s="227"/>
      <c r="F3635" s="227"/>
      <c r="G3635" s="227"/>
      <c r="H3635" s="227"/>
      <c r="I3635" s="227"/>
    </row>
    <row r="3636">
      <c r="B3636" s="389"/>
      <c r="C3636" s="227"/>
      <c r="D3636" s="227"/>
      <c r="E3636" s="227"/>
      <c r="F3636" s="227"/>
      <c r="G3636" s="227"/>
      <c r="H3636" s="227"/>
      <c r="I3636" s="227"/>
    </row>
    <row r="3637">
      <c r="B3637" s="389"/>
      <c r="C3637" s="227"/>
      <c r="D3637" s="227"/>
      <c r="E3637" s="227"/>
      <c r="F3637" s="227"/>
      <c r="G3637" s="227"/>
      <c r="H3637" s="227"/>
      <c r="I3637" s="227"/>
    </row>
    <row r="3638">
      <c r="B3638" s="389"/>
      <c r="C3638" s="227"/>
      <c r="D3638" s="227"/>
      <c r="E3638" s="227"/>
      <c r="F3638" s="227"/>
      <c r="G3638" s="227"/>
      <c r="H3638" s="227"/>
      <c r="I3638" s="227"/>
    </row>
    <row r="3639">
      <c r="B3639" s="389"/>
      <c r="C3639" s="227"/>
      <c r="D3639" s="227"/>
      <c r="E3639" s="227"/>
      <c r="F3639" s="227"/>
      <c r="G3639" s="227"/>
      <c r="H3639" s="227"/>
      <c r="I3639" s="227"/>
    </row>
    <row r="3640">
      <c r="B3640" s="389"/>
      <c r="C3640" s="227"/>
      <c r="D3640" s="227"/>
      <c r="E3640" s="227"/>
      <c r="F3640" s="227"/>
      <c r="G3640" s="227"/>
      <c r="H3640" s="227"/>
      <c r="I3640" s="227"/>
    </row>
    <row r="3641">
      <c r="B3641" s="389"/>
      <c r="C3641" s="227"/>
      <c r="D3641" s="227"/>
      <c r="E3641" s="227"/>
      <c r="F3641" s="227"/>
      <c r="G3641" s="227"/>
      <c r="H3641" s="227"/>
      <c r="I3641" s="227"/>
    </row>
    <row r="3642">
      <c r="B3642" s="389"/>
      <c r="C3642" s="227"/>
      <c r="D3642" s="227"/>
      <c r="E3642" s="227"/>
      <c r="F3642" s="227"/>
      <c r="G3642" s="227"/>
      <c r="H3642" s="227"/>
      <c r="I3642" s="227"/>
    </row>
    <row r="3643">
      <c r="B3643" s="389"/>
      <c r="C3643" s="227"/>
      <c r="D3643" s="227"/>
      <c r="E3643" s="227"/>
      <c r="F3643" s="227"/>
      <c r="G3643" s="227"/>
      <c r="H3643" s="227"/>
      <c r="I3643" s="227"/>
    </row>
    <row r="3644">
      <c r="B3644" s="389"/>
      <c r="C3644" s="227"/>
      <c r="D3644" s="227"/>
      <c r="E3644" s="227"/>
      <c r="F3644" s="227"/>
      <c r="G3644" s="227"/>
      <c r="H3644" s="227"/>
      <c r="I3644" s="227"/>
    </row>
    <row r="3645">
      <c r="B3645" s="389"/>
      <c r="C3645" s="227"/>
      <c r="D3645" s="227"/>
      <c r="E3645" s="227"/>
      <c r="F3645" s="227"/>
      <c r="G3645" s="227"/>
      <c r="H3645" s="227"/>
      <c r="I3645" s="227"/>
    </row>
    <row r="3646">
      <c r="B3646" s="389"/>
      <c r="C3646" s="227"/>
      <c r="D3646" s="227"/>
      <c r="E3646" s="227"/>
      <c r="F3646" s="227"/>
      <c r="G3646" s="227"/>
      <c r="H3646" s="227"/>
      <c r="I3646" s="227"/>
    </row>
    <row r="3647">
      <c r="B3647" s="389"/>
      <c r="C3647" s="227"/>
      <c r="D3647" s="227"/>
      <c r="E3647" s="227"/>
      <c r="F3647" s="227"/>
      <c r="G3647" s="227"/>
      <c r="H3647" s="227"/>
      <c r="I3647" s="227"/>
    </row>
    <row r="3648">
      <c r="B3648" s="389"/>
      <c r="C3648" s="227"/>
      <c r="D3648" s="227"/>
      <c r="E3648" s="227"/>
      <c r="F3648" s="227"/>
      <c r="G3648" s="227"/>
      <c r="H3648" s="227"/>
      <c r="I3648" s="227"/>
    </row>
    <row r="3649">
      <c r="B3649" s="389"/>
      <c r="C3649" s="227"/>
      <c r="D3649" s="227"/>
      <c r="E3649" s="227"/>
      <c r="F3649" s="227"/>
      <c r="G3649" s="227"/>
      <c r="H3649" s="227"/>
      <c r="I3649" s="227"/>
    </row>
    <row r="3650">
      <c r="B3650" s="389"/>
      <c r="C3650" s="227"/>
      <c r="D3650" s="227"/>
      <c r="E3650" s="227"/>
      <c r="F3650" s="227"/>
      <c r="G3650" s="227"/>
      <c r="H3650" s="227"/>
      <c r="I3650" s="227"/>
    </row>
    <row r="3651">
      <c r="B3651" s="389"/>
      <c r="C3651" s="227"/>
      <c r="D3651" s="227"/>
      <c r="E3651" s="227"/>
      <c r="F3651" s="227"/>
      <c r="G3651" s="227"/>
      <c r="H3651" s="227"/>
      <c r="I3651" s="227"/>
    </row>
    <row r="3652">
      <c r="B3652" s="389"/>
      <c r="C3652" s="227"/>
      <c r="D3652" s="227"/>
      <c r="E3652" s="227"/>
      <c r="F3652" s="227"/>
      <c r="G3652" s="227"/>
      <c r="H3652" s="227"/>
      <c r="I3652" s="227"/>
    </row>
    <row r="3653">
      <c r="B3653" s="389"/>
      <c r="C3653" s="227"/>
      <c r="D3653" s="227"/>
      <c r="E3653" s="227"/>
      <c r="F3653" s="227"/>
      <c r="G3653" s="227"/>
      <c r="H3653" s="227"/>
      <c r="I3653" s="227"/>
    </row>
    <row r="3654">
      <c r="B3654" s="389"/>
      <c r="C3654" s="227"/>
      <c r="D3654" s="227"/>
      <c r="E3654" s="227"/>
      <c r="F3654" s="227"/>
      <c r="G3654" s="227"/>
      <c r="H3654" s="227"/>
      <c r="I3654" s="227"/>
    </row>
    <row r="3655">
      <c r="B3655" s="389"/>
      <c r="C3655" s="227"/>
      <c r="D3655" s="227"/>
      <c r="E3655" s="227"/>
      <c r="F3655" s="227"/>
      <c r="G3655" s="227"/>
      <c r="H3655" s="227"/>
      <c r="I3655" s="227"/>
    </row>
    <row r="3656">
      <c r="B3656" s="389"/>
      <c r="C3656" s="227"/>
      <c r="D3656" s="227"/>
      <c r="E3656" s="227"/>
      <c r="F3656" s="227"/>
      <c r="G3656" s="227"/>
      <c r="H3656" s="227"/>
      <c r="I3656" s="227"/>
    </row>
    <row r="3657">
      <c r="B3657" s="389"/>
      <c r="C3657" s="227"/>
      <c r="D3657" s="227"/>
      <c r="E3657" s="227"/>
      <c r="F3657" s="227"/>
      <c r="G3657" s="227"/>
      <c r="H3657" s="227"/>
      <c r="I3657" s="227"/>
    </row>
    <row r="3658">
      <c r="B3658" s="389"/>
      <c r="C3658" s="227"/>
      <c r="D3658" s="227"/>
      <c r="E3658" s="227"/>
      <c r="F3658" s="227"/>
      <c r="G3658" s="227"/>
      <c r="H3658" s="227"/>
      <c r="I3658" s="227"/>
    </row>
    <row r="3659">
      <c r="B3659" s="389"/>
      <c r="C3659" s="227"/>
      <c r="D3659" s="227"/>
      <c r="E3659" s="227"/>
      <c r="F3659" s="227"/>
      <c r="G3659" s="227"/>
      <c r="H3659" s="227"/>
      <c r="I3659" s="227"/>
    </row>
    <row r="3660">
      <c r="B3660" s="389"/>
      <c r="C3660" s="227"/>
      <c r="D3660" s="227"/>
      <c r="E3660" s="227"/>
      <c r="F3660" s="227"/>
      <c r="G3660" s="227"/>
      <c r="H3660" s="227"/>
      <c r="I3660" s="227"/>
    </row>
    <row r="3661">
      <c r="B3661" s="389"/>
      <c r="C3661" s="227"/>
      <c r="D3661" s="227"/>
      <c r="E3661" s="227"/>
      <c r="F3661" s="227"/>
      <c r="G3661" s="227"/>
      <c r="H3661" s="227"/>
      <c r="I3661" s="227"/>
    </row>
    <row r="3662">
      <c r="B3662" s="389"/>
      <c r="C3662" s="227"/>
      <c r="D3662" s="227"/>
      <c r="E3662" s="227"/>
      <c r="F3662" s="227"/>
      <c r="G3662" s="227"/>
      <c r="H3662" s="227"/>
      <c r="I3662" s="227"/>
    </row>
    <row r="3663">
      <c r="B3663" s="389"/>
      <c r="C3663" s="227"/>
      <c r="D3663" s="227"/>
      <c r="E3663" s="227"/>
      <c r="F3663" s="227"/>
      <c r="G3663" s="227"/>
      <c r="H3663" s="227"/>
      <c r="I3663" s="227"/>
    </row>
    <row r="3664">
      <c r="B3664" s="389"/>
      <c r="C3664" s="227"/>
      <c r="D3664" s="227"/>
      <c r="E3664" s="227"/>
      <c r="F3664" s="227"/>
      <c r="G3664" s="227"/>
      <c r="H3664" s="227"/>
      <c r="I3664" s="227"/>
    </row>
    <row r="3665">
      <c r="B3665" s="389"/>
      <c r="C3665" s="227"/>
      <c r="D3665" s="227"/>
      <c r="E3665" s="227"/>
      <c r="F3665" s="227"/>
      <c r="G3665" s="227"/>
      <c r="H3665" s="227"/>
      <c r="I3665" s="227"/>
    </row>
    <row r="3666">
      <c r="B3666" s="389"/>
      <c r="C3666" s="227"/>
      <c r="D3666" s="227"/>
      <c r="E3666" s="227"/>
      <c r="F3666" s="227"/>
      <c r="G3666" s="227"/>
      <c r="H3666" s="227"/>
      <c r="I3666" s="227"/>
    </row>
    <row r="3667">
      <c r="B3667" s="389"/>
      <c r="C3667" s="227"/>
      <c r="D3667" s="227"/>
      <c r="E3667" s="227"/>
      <c r="F3667" s="227"/>
      <c r="G3667" s="227"/>
      <c r="H3667" s="227"/>
      <c r="I3667" s="227"/>
    </row>
    <row r="3668">
      <c r="B3668" s="389"/>
      <c r="C3668" s="227"/>
      <c r="D3668" s="227"/>
      <c r="E3668" s="227"/>
      <c r="F3668" s="227"/>
      <c r="G3668" s="227"/>
      <c r="H3668" s="227"/>
      <c r="I3668" s="227"/>
    </row>
    <row r="3669">
      <c r="B3669" s="389"/>
      <c r="C3669" s="227"/>
      <c r="D3669" s="227"/>
      <c r="E3669" s="227"/>
      <c r="F3669" s="227"/>
      <c r="G3669" s="227"/>
      <c r="H3669" s="227"/>
      <c r="I3669" s="227"/>
    </row>
    <row r="3670">
      <c r="B3670" s="389"/>
      <c r="C3670" s="227"/>
      <c r="D3670" s="227"/>
      <c r="E3670" s="227"/>
      <c r="F3670" s="227"/>
      <c r="G3670" s="227"/>
      <c r="H3670" s="227"/>
      <c r="I3670" s="227"/>
    </row>
    <row r="3671">
      <c r="B3671" s="389"/>
      <c r="C3671" s="227"/>
      <c r="D3671" s="227"/>
      <c r="E3671" s="227"/>
      <c r="F3671" s="227"/>
      <c r="G3671" s="227"/>
      <c r="H3671" s="227"/>
      <c r="I3671" s="227"/>
    </row>
    <row r="3672">
      <c r="B3672" s="389"/>
      <c r="C3672" s="227"/>
      <c r="D3672" s="227"/>
      <c r="E3672" s="227"/>
      <c r="F3672" s="227"/>
      <c r="G3672" s="227"/>
      <c r="H3672" s="227"/>
      <c r="I3672" s="227"/>
    </row>
    <row r="3673">
      <c r="B3673" s="389"/>
      <c r="C3673" s="227"/>
      <c r="D3673" s="227"/>
      <c r="E3673" s="227"/>
      <c r="F3673" s="227"/>
      <c r="G3673" s="227"/>
      <c r="H3673" s="227"/>
      <c r="I3673" s="227"/>
    </row>
    <row r="3674">
      <c r="B3674" s="389"/>
      <c r="C3674" s="227"/>
      <c r="D3674" s="227"/>
      <c r="E3674" s="227"/>
      <c r="F3674" s="227"/>
      <c r="G3674" s="227"/>
      <c r="H3674" s="227"/>
      <c r="I3674" s="227"/>
    </row>
    <row r="3675">
      <c r="B3675" s="389"/>
      <c r="C3675" s="227"/>
      <c r="D3675" s="227"/>
      <c r="E3675" s="227"/>
      <c r="F3675" s="227"/>
      <c r="G3675" s="227"/>
      <c r="H3675" s="227"/>
      <c r="I3675" s="227"/>
    </row>
    <row r="3676">
      <c r="B3676" s="389"/>
      <c r="C3676" s="227"/>
      <c r="D3676" s="227"/>
      <c r="E3676" s="227"/>
      <c r="F3676" s="227"/>
      <c r="G3676" s="227"/>
      <c r="H3676" s="227"/>
      <c r="I3676" s="227"/>
    </row>
    <row r="3677">
      <c r="B3677" s="389"/>
      <c r="C3677" s="227"/>
      <c r="D3677" s="227"/>
      <c r="E3677" s="227"/>
      <c r="F3677" s="227"/>
      <c r="G3677" s="227"/>
      <c r="H3677" s="227"/>
      <c r="I3677" s="227"/>
    </row>
    <row r="3678">
      <c r="B3678" s="389"/>
      <c r="C3678" s="227"/>
      <c r="D3678" s="227"/>
      <c r="E3678" s="227"/>
      <c r="F3678" s="227"/>
      <c r="G3678" s="227"/>
      <c r="H3678" s="227"/>
      <c r="I3678" s="227"/>
    </row>
    <row r="3679">
      <c r="B3679" s="389"/>
      <c r="C3679" s="227"/>
      <c r="D3679" s="227"/>
      <c r="E3679" s="227"/>
      <c r="F3679" s="227"/>
      <c r="G3679" s="227"/>
      <c r="H3679" s="227"/>
      <c r="I3679" s="227"/>
    </row>
    <row r="3680">
      <c r="B3680" s="389"/>
      <c r="C3680" s="227"/>
      <c r="D3680" s="227"/>
      <c r="E3680" s="227"/>
      <c r="F3680" s="227"/>
      <c r="G3680" s="227"/>
      <c r="H3680" s="227"/>
      <c r="I3680" s="227"/>
    </row>
    <row r="3681">
      <c r="B3681" s="389"/>
      <c r="C3681" s="227"/>
      <c r="D3681" s="227"/>
      <c r="E3681" s="227"/>
      <c r="F3681" s="227"/>
      <c r="G3681" s="227"/>
      <c r="H3681" s="227"/>
      <c r="I3681" s="227"/>
    </row>
    <row r="3682">
      <c r="B3682" s="389"/>
      <c r="C3682" s="227"/>
      <c r="D3682" s="227"/>
      <c r="E3682" s="227"/>
      <c r="F3682" s="227"/>
      <c r="G3682" s="227"/>
      <c r="H3682" s="227"/>
      <c r="I3682" s="227"/>
    </row>
    <row r="3683">
      <c r="B3683" s="389"/>
      <c r="C3683" s="227"/>
      <c r="D3683" s="227"/>
      <c r="E3683" s="227"/>
      <c r="F3683" s="227"/>
      <c r="G3683" s="227"/>
      <c r="H3683" s="227"/>
      <c r="I3683" s="227"/>
    </row>
    <row r="3684">
      <c r="B3684" s="389"/>
      <c r="C3684" s="227"/>
      <c r="D3684" s="227"/>
      <c r="E3684" s="227"/>
      <c r="F3684" s="227"/>
      <c r="G3684" s="227"/>
      <c r="H3684" s="227"/>
      <c r="I3684" s="227"/>
    </row>
    <row r="3685">
      <c r="B3685" s="389"/>
      <c r="C3685" s="227"/>
      <c r="D3685" s="227"/>
      <c r="E3685" s="227"/>
      <c r="F3685" s="227"/>
      <c r="G3685" s="227"/>
      <c r="H3685" s="227"/>
      <c r="I3685" s="227"/>
    </row>
    <row r="3686">
      <c r="B3686" s="389"/>
      <c r="C3686" s="227"/>
      <c r="D3686" s="227"/>
      <c r="E3686" s="227"/>
      <c r="F3686" s="227"/>
      <c r="G3686" s="227"/>
      <c r="H3686" s="227"/>
      <c r="I3686" s="227"/>
    </row>
    <row r="3687">
      <c r="B3687" s="389"/>
      <c r="C3687" s="227"/>
      <c r="D3687" s="227"/>
      <c r="E3687" s="227"/>
      <c r="F3687" s="227"/>
      <c r="G3687" s="227"/>
      <c r="H3687" s="227"/>
      <c r="I3687" s="227"/>
    </row>
    <row r="3688">
      <c r="B3688" s="389"/>
      <c r="C3688" s="227"/>
      <c r="D3688" s="227"/>
      <c r="E3688" s="227"/>
      <c r="F3688" s="227"/>
      <c r="G3688" s="227"/>
      <c r="H3688" s="227"/>
      <c r="I3688" s="227"/>
    </row>
    <row r="3689">
      <c r="B3689" s="389"/>
      <c r="C3689" s="227"/>
      <c r="D3689" s="227"/>
      <c r="E3689" s="227"/>
      <c r="F3689" s="227"/>
      <c r="G3689" s="227"/>
      <c r="H3689" s="227"/>
      <c r="I3689" s="227"/>
    </row>
    <row r="3690">
      <c r="B3690" s="389"/>
      <c r="C3690" s="227"/>
      <c r="D3690" s="227"/>
      <c r="E3690" s="227"/>
      <c r="F3690" s="227"/>
      <c r="G3690" s="227"/>
      <c r="H3690" s="227"/>
      <c r="I3690" s="227"/>
    </row>
    <row r="3691">
      <c r="B3691" s="389"/>
      <c r="C3691" s="227"/>
      <c r="D3691" s="227"/>
      <c r="E3691" s="227"/>
      <c r="F3691" s="227"/>
      <c r="G3691" s="227"/>
      <c r="H3691" s="227"/>
      <c r="I3691" s="227"/>
    </row>
    <row r="3692">
      <c r="B3692" s="389"/>
      <c r="C3692" s="227"/>
      <c r="D3692" s="227"/>
      <c r="E3692" s="227"/>
      <c r="F3692" s="227"/>
      <c r="G3692" s="227"/>
      <c r="H3692" s="227"/>
      <c r="I3692" s="227"/>
    </row>
    <row r="3693">
      <c r="B3693" s="389"/>
      <c r="C3693" s="227"/>
      <c r="D3693" s="227"/>
      <c r="E3693" s="227"/>
      <c r="F3693" s="227"/>
      <c r="G3693" s="227"/>
      <c r="H3693" s="227"/>
      <c r="I3693" s="227"/>
    </row>
    <row r="3694">
      <c r="B3694" s="389"/>
      <c r="C3694" s="227"/>
      <c r="D3694" s="227"/>
      <c r="E3694" s="227"/>
      <c r="F3694" s="227"/>
      <c r="G3694" s="227"/>
      <c r="H3694" s="227"/>
      <c r="I3694" s="227"/>
    </row>
    <row r="3695">
      <c r="B3695" s="389"/>
      <c r="C3695" s="227"/>
      <c r="D3695" s="227"/>
      <c r="E3695" s="227"/>
      <c r="F3695" s="227"/>
      <c r="G3695" s="227"/>
      <c r="H3695" s="227"/>
      <c r="I3695" s="227"/>
    </row>
    <row r="3696">
      <c r="B3696" s="389"/>
      <c r="C3696" s="227"/>
      <c r="D3696" s="227"/>
      <c r="E3696" s="227"/>
      <c r="F3696" s="227"/>
      <c r="G3696" s="227"/>
      <c r="H3696" s="227"/>
      <c r="I3696" s="227"/>
    </row>
    <row r="3697">
      <c r="B3697" s="389"/>
      <c r="C3697" s="227"/>
      <c r="D3697" s="227"/>
      <c r="E3697" s="227"/>
      <c r="F3697" s="227"/>
      <c r="G3697" s="227"/>
      <c r="H3697" s="227"/>
      <c r="I3697" s="227"/>
    </row>
    <row r="3698">
      <c r="B3698" s="389"/>
      <c r="C3698" s="227"/>
      <c r="D3698" s="227"/>
      <c r="E3698" s="227"/>
      <c r="F3698" s="227"/>
      <c r="G3698" s="227"/>
      <c r="H3698" s="227"/>
      <c r="I3698" s="227"/>
    </row>
    <row r="3699">
      <c r="B3699" s="389"/>
      <c r="C3699" s="227"/>
      <c r="D3699" s="227"/>
      <c r="E3699" s="227"/>
      <c r="F3699" s="227"/>
      <c r="G3699" s="227"/>
      <c r="H3699" s="227"/>
      <c r="I3699" s="227"/>
    </row>
    <row r="3700">
      <c r="B3700" s="389"/>
      <c r="C3700" s="227"/>
      <c r="D3700" s="227"/>
      <c r="E3700" s="227"/>
      <c r="F3700" s="227"/>
      <c r="G3700" s="227"/>
      <c r="H3700" s="227"/>
      <c r="I3700" s="227"/>
    </row>
    <row r="3701">
      <c r="B3701" s="389"/>
      <c r="C3701" s="227"/>
      <c r="D3701" s="227"/>
      <c r="E3701" s="227"/>
      <c r="F3701" s="227"/>
      <c r="G3701" s="227"/>
      <c r="H3701" s="227"/>
      <c r="I3701" s="227"/>
    </row>
    <row r="3702">
      <c r="B3702" s="389"/>
      <c r="C3702" s="227"/>
      <c r="D3702" s="227"/>
      <c r="E3702" s="227"/>
      <c r="F3702" s="227"/>
      <c r="G3702" s="227"/>
      <c r="H3702" s="227"/>
      <c r="I3702" s="227"/>
    </row>
    <row r="3703">
      <c r="B3703" s="389"/>
      <c r="C3703" s="227"/>
      <c r="D3703" s="227"/>
      <c r="E3703" s="227"/>
      <c r="F3703" s="227"/>
      <c r="G3703" s="227"/>
      <c r="H3703" s="227"/>
      <c r="I3703" s="227"/>
    </row>
    <row r="3704">
      <c r="B3704" s="389"/>
      <c r="C3704" s="227"/>
      <c r="D3704" s="227"/>
      <c r="E3704" s="227"/>
      <c r="F3704" s="227"/>
      <c r="G3704" s="227"/>
      <c r="H3704" s="227"/>
      <c r="I3704" s="227"/>
    </row>
    <row r="3705">
      <c r="B3705" s="389"/>
      <c r="C3705" s="227"/>
      <c r="D3705" s="227"/>
      <c r="E3705" s="227"/>
      <c r="F3705" s="227"/>
      <c r="G3705" s="227"/>
      <c r="H3705" s="227"/>
      <c r="I3705" s="227"/>
    </row>
    <row r="3706">
      <c r="B3706" s="389"/>
      <c r="C3706" s="227"/>
      <c r="D3706" s="227"/>
      <c r="E3706" s="227"/>
      <c r="F3706" s="227"/>
      <c r="G3706" s="227"/>
      <c r="H3706" s="227"/>
      <c r="I3706" s="227"/>
    </row>
    <row r="3707">
      <c r="B3707" s="389"/>
      <c r="C3707" s="227"/>
      <c r="D3707" s="227"/>
      <c r="E3707" s="227"/>
      <c r="F3707" s="227"/>
      <c r="G3707" s="227"/>
      <c r="H3707" s="227"/>
      <c r="I3707" s="227"/>
    </row>
    <row r="3708">
      <c r="B3708" s="389"/>
      <c r="C3708" s="227"/>
      <c r="D3708" s="227"/>
      <c r="E3708" s="227"/>
      <c r="F3708" s="227"/>
      <c r="G3708" s="227"/>
      <c r="H3708" s="227"/>
      <c r="I3708" s="227"/>
    </row>
    <row r="3709">
      <c r="B3709" s="389"/>
      <c r="C3709" s="227"/>
      <c r="D3709" s="227"/>
      <c r="E3709" s="227"/>
      <c r="F3709" s="227"/>
      <c r="G3709" s="227"/>
      <c r="H3709" s="227"/>
      <c r="I3709" s="227"/>
    </row>
    <row r="3710">
      <c r="B3710" s="389"/>
      <c r="C3710" s="227"/>
      <c r="D3710" s="227"/>
      <c r="E3710" s="227"/>
      <c r="F3710" s="227"/>
      <c r="G3710" s="227"/>
      <c r="H3710" s="227"/>
      <c r="I3710" s="227"/>
    </row>
    <row r="3711">
      <c r="B3711" s="389"/>
      <c r="C3711" s="227"/>
      <c r="D3711" s="227"/>
      <c r="E3711" s="227"/>
      <c r="F3711" s="227"/>
      <c r="G3711" s="227"/>
      <c r="H3711" s="227"/>
      <c r="I3711" s="227"/>
    </row>
    <row r="3712">
      <c r="B3712" s="389"/>
      <c r="C3712" s="227"/>
      <c r="D3712" s="227"/>
      <c r="E3712" s="227"/>
      <c r="F3712" s="227"/>
      <c r="G3712" s="227"/>
      <c r="H3712" s="227"/>
      <c r="I3712" s="227"/>
    </row>
    <row r="3713">
      <c r="B3713" s="389"/>
      <c r="C3713" s="227"/>
      <c r="D3713" s="227"/>
      <c r="E3713" s="227"/>
      <c r="F3713" s="227"/>
      <c r="G3713" s="227"/>
      <c r="H3713" s="227"/>
      <c r="I3713" s="227"/>
    </row>
    <row r="3714">
      <c r="B3714" s="389"/>
      <c r="C3714" s="227"/>
      <c r="D3714" s="227"/>
      <c r="E3714" s="227"/>
      <c r="F3714" s="227"/>
      <c r="G3714" s="227"/>
      <c r="H3714" s="227"/>
      <c r="I3714" s="227"/>
    </row>
    <row r="3715">
      <c r="B3715" s="389"/>
      <c r="C3715" s="227"/>
      <c r="D3715" s="227"/>
      <c r="E3715" s="227"/>
      <c r="F3715" s="227"/>
      <c r="G3715" s="227"/>
      <c r="H3715" s="227"/>
      <c r="I3715" s="227"/>
    </row>
    <row r="3716">
      <c r="B3716" s="389"/>
      <c r="C3716" s="227"/>
      <c r="D3716" s="227"/>
      <c r="E3716" s="227"/>
      <c r="F3716" s="227"/>
      <c r="G3716" s="227"/>
      <c r="H3716" s="227"/>
      <c r="I3716" s="227"/>
    </row>
    <row r="3717">
      <c r="B3717" s="389"/>
      <c r="C3717" s="227"/>
      <c r="D3717" s="227"/>
      <c r="E3717" s="227"/>
      <c r="F3717" s="227"/>
      <c r="G3717" s="227"/>
      <c r="H3717" s="227"/>
      <c r="I3717" s="227"/>
    </row>
    <row r="3718">
      <c r="B3718" s="389"/>
      <c r="C3718" s="227"/>
      <c r="D3718" s="227"/>
      <c r="E3718" s="227"/>
      <c r="F3718" s="227"/>
      <c r="G3718" s="227"/>
      <c r="H3718" s="227"/>
      <c r="I3718" s="227"/>
    </row>
    <row r="3719">
      <c r="B3719" s="389"/>
      <c r="C3719" s="227"/>
      <c r="D3719" s="227"/>
      <c r="E3719" s="227"/>
      <c r="F3719" s="227"/>
      <c r="G3719" s="227"/>
      <c r="H3719" s="227"/>
      <c r="I3719" s="227"/>
    </row>
    <row r="3720">
      <c r="B3720" s="389"/>
      <c r="C3720" s="227"/>
      <c r="D3720" s="227"/>
      <c r="E3720" s="227"/>
      <c r="F3720" s="227"/>
      <c r="G3720" s="227"/>
      <c r="H3720" s="227"/>
      <c r="I3720" s="227"/>
    </row>
    <row r="3721">
      <c r="B3721" s="389"/>
      <c r="C3721" s="227"/>
      <c r="D3721" s="227"/>
      <c r="E3721" s="227"/>
      <c r="F3721" s="227"/>
      <c r="G3721" s="227"/>
      <c r="H3721" s="227"/>
      <c r="I3721" s="227"/>
    </row>
    <row r="3722">
      <c r="B3722" s="389"/>
      <c r="C3722" s="227"/>
      <c r="D3722" s="227"/>
      <c r="E3722" s="227"/>
      <c r="F3722" s="227"/>
      <c r="G3722" s="227"/>
      <c r="H3722" s="227"/>
      <c r="I3722" s="227"/>
    </row>
    <row r="3723">
      <c r="B3723" s="389"/>
      <c r="C3723" s="227"/>
      <c r="D3723" s="227"/>
      <c r="E3723" s="227"/>
      <c r="F3723" s="227"/>
      <c r="G3723" s="227"/>
      <c r="H3723" s="227"/>
      <c r="I3723" s="227"/>
    </row>
    <row r="3724">
      <c r="B3724" s="389"/>
      <c r="C3724" s="227"/>
      <c r="D3724" s="227"/>
      <c r="E3724" s="227"/>
      <c r="F3724" s="227"/>
      <c r="G3724" s="227"/>
      <c r="H3724" s="227"/>
      <c r="I3724" s="227"/>
    </row>
    <row r="3725">
      <c r="B3725" s="389"/>
      <c r="C3725" s="227"/>
      <c r="D3725" s="227"/>
      <c r="E3725" s="227"/>
      <c r="F3725" s="227"/>
      <c r="G3725" s="227"/>
      <c r="H3725" s="227"/>
      <c r="I3725" s="227"/>
    </row>
    <row r="3726">
      <c r="B3726" s="389"/>
      <c r="C3726" s="227"/>
      <c r="D3726" s="227"/>
      <c r="E3726" s="227"/>
      <c r="F3726" s="227"/>
      <c r="G3726" s="227"/>
      <c r="H3726" s="227"/>
      <c r="I3726" s="227"/>
    </row>
    <row r="3727">
      <c r="B3727" s="389"/>
      <c r="C3727" s="227"/>
      <c r="D3727" s="227"/>
      <c r="E3727" s="227"/>
      <c r="F3727" s="227"/>
      <c r="G3727" s="227"/>
      <c r="H3727" s="227"/>
      <c r="I3727" s="227"/>
    </row>
    <row r="3728">
      <c r="B3728" s="389"/>
      <c r="C3728" s="227"/>
      <c r="D3728" s="227"/>
      <c r="E3728" s="227"/>
      <c r="F3728" s="227"/>
      <c r="G3728" s="227"/>
      <c r="H3728" s="227"/>
      <c r="I3728" s="227"/>
    </row>
    <row r="3729">
      <c r="B3729" s="389"/>
      <c r="C3729" s="227"/>
      <c r="D3729" s="227"/>
      <c r="E3729" s="227"/>
      <c r="F3729" s="227"/>
      <c r="G3729" s="227"/>
      <c r="H3729" s="227"/>
      <c r="I3729" s="227"/>
    </row>
    <row r="3730">
      <c r="B3730" s="389"/>
      <c r="C3730" s="227"/>
      <c r="D3730" s="227"/>
      <c r="E3730" s="227"/>
      <c r="F3730" s="227"/>
      <c r="G3730" s="227"/>
      <c r="H3730" s="227"/>
      <c r="I3730" s="227"/>
    </row>
    <row r="3731">
      <c r="B3731" s="389"/>
      <c r="C3731" s="227"/>
      <c r="D3731" s="227"/>
      <c r="E3731" s="227"/>
      <c r="F3731" s="227"/>
      <c r="G3731" s="227"/>
      <c r="H3731" s="227"/>
      <c r="I3731" s="227"/>
    </row>
    <row r="3732">
      <c r="B3732" s="389"/>
      <c r="C3732" s="227"/>
      <c r="D3732" s="227"/>
      <c r="E3732" s="227"/>
      <c r="F3732" s="227"/>
      <c r="G3732" s="227"/>
      <c r="H3732" s="227"/>
      <c r="I3732" s="227"/>
    </row>
    <row r="3733">
      <c r="B3733" s="389"/>
      <c r="C3733" s="227"/>
      <c r="D3733" s="227"/>
      <c r="E3733" s="227"/>
      <c r="F3733" s="227"/>
      <c r="G3733" s="227"/>
      <c r="H3733" s="227"/>
      <c r="I3733" s="227"/>
    </row>
    <row r="3734">
      <c r="B3734" s="389"/>
      <c r="C3734" s="227"/>
      <c r="D3734" s="227"/>
      <c r="E3734" s="227"/>
      <c r="F3734" s="227"/>
      <c r="G3734" s="227"/>
      <c r="H3734" s="227"/>
      <c r="I3734" s="227"/>
    </row>
    <row r="3735">
      <c r="B3735" s="389"/>
      <c r="C3735" s="227"/>
      <c r="D3735" s="227"/>
      <c r="E3735" s="227"/>
      <c r="F3735" s="227"/>
      <c r="G3735" s="227"/>
      <c r="H3735" s="227"/>
      <c r="I3735" s="227"/>
    </row>
    <row r="3736">
      <c r="B3736" s="389"/>
      <c r="C3736" s="227"/>
      <c r="D3736" s="227"/>
      <c r="E3736" s="227"/>
      <c r="F3736" s="227"/>
      <c r="G3736" s="227"/>
      <c r="H3736" s="227"/>
      <c r="I3736" s="227"/>
    </row>
    <row r="3737">
      <c r="B3737" s="389"/>
      <c r="C3737" s="227"/>
      <c r="D3737" s="227"/>
      <c r="E3737" s="227"/>
      <c r="F3737" s="227"/>
      <c r="G3737" s="227"/>
      <c r="H3737" s="227"/>
      <c r="I3737" s="227"/>
    </row>
    <row r="3738">
      <c r="B3738" s="389"/>
      <c r="C3738" s="227"/>
      <c r="D3738" s="227"/>
      <c r="E3738" s="227"/>
      <c r="F3738" s="227"/>
      <c r="G3738" s="227"/>
      <c r="H3738" s="227"/>
      <c r="I3738" s="227"/>
    </row>
    <row r="3739">
      <c r="B3739" s="389"/>
      <c r="C3739" s="227"/>
      <c r="D3739" s="227"/>
      <c r="E3739" s="227"/>
      <c r="F3739" s="227"/>
      <c r="G3739" s="227"/>
      <c r="H3739" s="227"/>
      <c r="I3739" s="227"/>
    </row>
    <row r="3740">
      <c r="B3740" s="389"/>
      <c r="C3740" s="227"/>
      <c r="D3740" s="227"/>
      <c r="E3740" s="227"/>
      <c r="F3740" s="227"/>
      <c r="G3740" s="227"/>
      <c r="H3740" s="227"/>
      <c r="I3740" s="227"/>
    </row>
    <row r="3741">
      <c r="B3741" s="389"/>
      <c r="C3741" s="227"/>
      <c r="D3741" s="227"/>
      <c r="E3741" s="227"/>
      <c r="F3741" s="227"/>
      <c r="G3741" s="227"/>
      <c r="H3741" s="227"/>
      <c r="I3741" s="227"/>
    </row>
    <row r="3742">
      <c r="B3742" s="389"/>
      <c r="C3742" s="227"/>
      <c r="D3742" s="227"/>
      <c r="E3742" s="227"/>
      <c r="F3742" s="227"/>
      <c r="G3742" s="227"/>
      <c r="H3742" s="227"/>
      <c r="I3742" s="227"/>
    </row>
    <row r="3743">
      <c r="B3743" s="389"/>
      <c r="C3743" s="227"/>
      <c r="D3743" s="227"/>
      <c r="E3743" s="227"/>
      <c r="F3743" s="227"/>
      <c r="G3743" s="227"/>
      <c r="H3743" s="227"/>
      <c r="I3743" s="227"/>
    </row>
    <row r="3744">
      <c r="B3744" s="389"/>
      <c r="C3744" s="227"/>
      <c r="D3744" s="227"/>
      <c r="E3744" s="227"/>
      <c r="F3744" s="227"/>
      <c r="G3744" s="227"/>
      <c r="H3744" s="227"/>
      <c r="I3744" s="227"/>
    </row>
    <row r="3745">
      <c r="B3745" s="389"/>
      <c r="C3745" s="227"/>
      <c r="D3745" s="227"/>
      <c r="E3745" s="227"/>
      <c r="F3745" s="227"/>
      <c r="G3745" s="227"/>
      <c r="H3745" s="227"/>
      <c r="I3745" s="227"/>
    </row>
    <row r="3746">
      <c r="B3746" s="389"/>
      <c r="C3746" s="227"/>
      <c r="D3746" s="227"/>
      <c r="E3746" s="227"/>
      <c r="F3746" s="227"/>
      <c r="G3746" s="227"/>
      <c r="H3746" s="227"/>
      <c r="I3746" s="227"/>
    </row>
    <row r="3747">
      <c r="B3747" s="389"/>
      <c r="C3747" s="227"/>
      <c r="D3747" s="227"/>
      <c r="E3747" s="227"/>
      <c r="F3747" s="227"/>
      <c r="G3747" s="227"/>
      <c r="H3747" s="227"/>
      <c r="I3747" s="227"/>
    </row>
    <row r="3748">
      <c r="B3748" s="389"/>
      <c r="C3748" s="227"/>
      <c r="D3748" s="227"/>
      <c r="E3748" s="227"/>
      <c r="F3748" s="227"/>
      <c r="G3748" s="227"/>
      <c r="H3748" s="227"/>
      <c r="I3748" s="227"/>
    </row>
    <row r="3749">
      <c r="B3749" s="389"/>
      <c r="C3749" s="227"/>
      <c r="D3749" s="227"/>
      <c r="E3749" s="227"/>
      <c r="F3749" s="227"/>
      <c r="G3749" s="227"/>
      <c r="H3749" s="227"/>
      <c r="I3749" s="227"/>
    </row>
    <row r="3750">
      <c r="B3750" s="389"/>
      <c r="C3750" s="227"/>
      <c r="D3750" s="227"/>
      <c r="E3750" s="227"/>
      <c r="F3750" s="227"/>
      <c r="G3750" s="227"/>
      <c r="H3750" s="227"/>
      <c r="I3750" s="227"/>
    </row>
    <row r="3751">
      <c r="B3751" s="389"/>
      <c r="C3751" s="227"/>
      <c r="D3751" s="227"/>
      <c r="E3751" s="227"/>
      <c r="F3751" s="227"/>
      <c r="G3751" s="227"/>
      <c r="H3751" s="227"/>
      <c r="I3751" s="227"/>
    </row>
    <row r="3752">
      <c r="B3752" s="389"/>
      <c r="C3752" s="227"/>
      <c r="D3752" s="227"/>
      <c r="E3752" s="227"/>
      <c r="F3752" s="227"/>
      <c r="G3752" s="227"/>
      <c r="H3752" s="227"/>
      <c r="I3752" s="227"/>
    </row>
    <row r="3753">
      <c r="B3753" s="389"/>
      <c r="C3753" s="227"/>
      <c r="D3753" s="227"/>
      <c r="E3753" s="227"/>
      <c r="F3753" s="227"/>
      <c r="G3753" s="227"/>
      <c r="H3753" s="227"/>
      <c r="I3753" s="227"/>
    </row>
    <row r="3754">
      <c r="B3754" s="389"/>
      <c r="C3754" s="227"/>
      <c r="D3754" s="227"/>
      <c r="E3754" s="227"/>
      <c r="F3754" s="227"/>
      <c r="G3754" s="227"/>
      <c r="H3754" s="227"/>
      <c r="I3754" s="227"/>
    </row>
    <row r="3755">
      <c r="B3755" s="389"/>
      <c r="C3755" s="227"/>
      <c r="D3755" s="227"/>
      <c r="E3755" s="227"/>
      <c r="F3755" s="227"/>
      <c r="G3755" s="227"/>
      <c r="H3755" s="227"/>
      <c r="I3755" s="227"/>
    </row>
    <row r="3756">
      <c r="B3756" s="389"/>
      <c r="C3756" s="227"/>
      <c r="D3756" s="227"/>
      <c r="E3756" s="227"/>
      <c r="F3756" s="227"/>
      <c r="G3756" s="227"/>
      <c r="H3756" s="227"/>
      <c r="I3756" s="227"/>
    </row>
    <row r="3757">
      <c r="B3757" s="389"/>
      <c r="C3757" s="227"/>
      <c r="D3757" s="227"/>
      <c r="E3757" s="227"/>
      <c r="F3757" s="227"/>
      <c r="G3757" s="227"/>
      <c r="H3757" s="227"/>
      <c r="I3757" s="227"/>
    </row>
    <row r="3758">
      <c r="B3758" s="389"/>
      <c r="C3758" s="227"/>
      <c r="D3758" s="227"/>
      <c r="E3758" s="227"/>
      <c r="F3758" s="227"/>
      <c r="G3758" s="227"/>
      <c r="H3758" s="227"/>
      <c r="I3758" s="227"/>
    </row>
    <row r="3759">
      <c r="B3759" s="389"/>
      <c r="C3759" s="227"/>
      <c r="D3759" s="227"/>
      <c r="E3759" s="227"/>
      <c r="F3759" s="227"/>
      <c r="G3759" s="227"/>
      <c r="H3759" s="227"/>
      <c r="I3759" s="227"/>
    </row>
    <row r="3760">
      <c r="B3760" s="389"/>
      <c r="C3760" s="227"/>
      <c r="D3760" s="227"/>
      <c r="E3760" s="227"/>
      <c r="F3760" s="227"/>
      <c r="G3760" s="227"/>
      <c r="H3760" s="227"/>
      <c r="I3760" s="227"/>
    </row>
    <row r="3761">
      <c r="B3761" s="389"/>
      <c r="C3761" s="227"/>
      <c r="D3761" s="227"/>
      <c r="E3761" s="227"/>
      <c r="F3761" s="227"/>
      <c r="G3761" s="227"/>
      <c r="H3761" s="227"/>
      <c r="I3761" s="227"/>
    </row>
    <row r="3762">
      <c r="B3762" s="389"/>
      <c r="C3762" s="227"/>
      <c r="D3762" s="227"/>
      <c r="E3762" s="227"/>
      <c r="F3762" s="227"/>
      <c r="G3762" s="227"/>
      <c r="H3762" s="227"/>
      <c r="I3762" s="227"/>
    </row>
    <row r="3763">
      <c r="B3763" s="389"/>
      <c r="C3763" s="227"/>
      <c r="D3763" s="227"/>
      <c r="E3763" s="227"/>
      <c r="F3763" s="227"/>
      <c r="G3763" s="227"/>
      <c r="H3763" s="227"/>
      <c r="I3763" s="227"/>
    </row>
    <row r="3764">
      <c r="B3764" s="389"/>
      <c r="C3764" s="227"/>
      <c r="D3764" s="227"/>
      <c r="E3764" s="227"/>
      <c r="F3764" s="227"/>
      <c r="G3764" s="227"/>
      <c r="H3764" s="227"/>
      <c r="I3764" s="227"/>
    </row>
    <row r="3765">
      <c r="B3765" s="389"/>
      <c r="C3765" s="227"/>
      <c r="D3765" s="227"/>
      <c r="E3765" s="227"/>
      <c r="F3765" s="227"/>
      <c r="G3765" s="227"/>
      <c r="H3765" s="227"/>
      <c r="I3765" s="227"/>
    </row>
    <row r="3766">
      <c r="B3766" s="389"/>
      <c r="C3766" s="227"/>
      <c r="D3766" s="227"/>
      <c r="E3766" s="227"/>
      <c r="F3766" s="227"/>
      <c r="G3766" s="227"/>
      <c r="H3766" s="227"/>
      <c r="I3766" s="227"/>
    </row>
    <row r="3767">
      <c r="B3767" s="389"/>
      <c r="C3767" s="227"/>
      <c r="D3767" s="227"/>
      <c r="E3767" s="227"/>
      <c r="F3767" s="227"/>
      <c r="G3767" s="227"/>
      <c r="H3767" s="227"/>
      <c r="I3767" s="227"/>
    </row>
    <row r="3768">
      <c r="B3768" s="389"/>
      <c r="C3768" s="227"/>
      <c r="D3768" s="227"/>
      <c r="E3768" s="227"/>
      <c r="F3768" s="227"/>
      <c r="G3768" s="227"/>
      <c r="H3768" s="227"/>
      <c r="I3768" s="227"/>
    </row>
    <row r="3769">
      <c r="B3769" s="389"/>
      <c r="C3769" s="227"/>
      <c r="D3769" s="227"/>
      <c r="E3769" s="227"/>
      <c r="F3769" s="227"/>
      <c r="G3769" s="227"/>
      <c r="H3769" s="227"/>
      <c r="I3769" s="227"/>
    </row>
    <row r="3770">
      <c r="B3770" s="389"/>
      <c r="C3770" s="227"/>
      <c r="D3770" s="227"/>
      <c r="E3770" s="227"/>
      <c r="F3770" s="227"/>
      <c r="G3770" s="227"/>
      <c r="H3770" s="227"/>
      <c r="I3770" s="227"/>
    </row>
    <row r="3771">
      <c r="B3771" s="389"/>
      <c r="C3771" s="227"/>
      <c r="D3771" s="227"/>
      <c r="E3771" s="227"/>
      <c r="F3771" s="227"/>
      <c r="G3771" s="227"/>
      <c r="H3771" s="227"/>
      <c r="I3771" s="227"/>
    </row>
    <row r="3772">
      <c r="B3772" s="389"/>
      <c r="C3772" s="227"/>
      <c r="D3772" s="227"/>
      <c r="E3772" s="227"/>
      <c r="F3772" s="227"/>
      <c r="G3772" s="227"/>
      <c r="H3772" s="227"/>
      <c r="I3772" s="227"/>
    </row>
    <row r="3773">
      <c r="B3773" s="389"/>
      <c r="C3773" s="227"/>
      <c r="D3773" s="227"/>
      <c r="E3773" s="227"/>
      <c r="F3773" s="227"/>
      <c r="G3773" s="227"/>
      <c r="H3773" s="227"/>
      <c r="I3773" s="227"/>
    </row>
    <row r="3774">
      <c r="B3774" s="389"/>
      <c r="C3774" s="227"/>
      <c r="D3774" s="227"/>
      <c r="E3774" s="227"/>
      <c r="F3774" s="227"/>
      <c r="G3774" s="227"/>
      <c r="H3774" s="227"/>
      <c r="I3774" s="227"/>
    </row>
    <row r="3775">
      <c r="B3775" s="389"/>
      <c r="C3775" s="227"/>
      <c r="D3775" s="227"/>
      <c r="E3775" s="227"/>
      <c r="F3775" s="227"/>
      <c r="G3775" s="227"/>
      <c r="H3775" s="227"/>
      <c r="I3775" s="227"/>
    </row>
    <row r="3776">
      <c r="B3776" s="389"/>
      <c r="C3776" s="227"/>
      <c r="D3776" s="227"/>
      <c r="E3776" s="227"/>
      <c r="F3776" s="227"/>
      <c r="G3776" s="227"/>
      <c r="H3776" s="227"/>
      <c r="I3776" s="227"/>
    </row>
    <row r="3777">
      <c r="B3777" s="389"/>
      <c r="C3777" s="227"/>
      <c r="D3777" s="227"/>
      <c r="E3777" s="227"/>
      <c r="F3777" s="227"/>
      <c r="G3777" s="227"/>
      <c r="H3777" s="227"/>
      <c r="I3777" s="227"/>
    </row>
    <row r="3778">
      <c r="B3778" s="389"/>
      <c r="C3778" s="227"/>
      <c r="D3778" s="227"/>
      <c r="E3778" s="227"/>
      <c r="F3778" s="227"/>
      <c r="G3778" s="227"/>
      <c r="H3778" s="227"/>
      <c r="I3778" s="227"/>
    </row>
    <row r="3779">
      <c r="B3779" s="389"/>
      <c r="C3779" s="227"/>
      <c r="D3779" s="227"/>
      <c r="E3779" s="227"/>
      <c r="F3779" s="227"/>
      <c r="G3779" s="227"/>
      <c r="H3779" s="227"/>
      <c r="I3779" s="227"/>
    </row>
    <row r="3780">
      <c r="B3780" s="389"/>
      <c r="C3780" s="227"/>
      <c r="D3780" s="227"/>
      <c r="E3780" s="227"/>
      <c r="F3780" s="227"/>
      <c r="G3780" s="227"/>
      <c r="H3780" s="227"/>
      <c r="I3780" s="227"/>
    </row>
    <row r="3781">
      <c r="B3781" s="389"/>
      <c r="C3781" s="227"/>
      <c r="D3781" s="227"/>
      <c r="E3781" s="227"/>
      <c r="F3781" s="227"/>
      <c r="G3781" s="227"/>
      <c r="H3781" s="227"/>
      <c r="I3781" s="227"/>
    </row>
    <row r="3782">
      <c r="B3782" s="389"/>
      <c r="C3782" s="227"/>
      <c r="D3782" s="227"/>
      <c r="E3782" s="227"/>
      <c r="F3782" s="227"/>
      <c r="G3782" s="227"/>
      <c r="H3782" s="227"/>
      <c r="I3782" s="227"/>
    </row>
    <row r="3783">
      <c r="B3783" s="389"/>
      <c r="C3783" s="227"/>
      <c r="D3783" s="227"/>
      <c r="E3783" s="227"/>
      <c r="F3783" s="227"/>
      <c r="G3783" s="227"/>
      <c r="H3783" s="227"/>
      <c r="I3783" s="227"/>
    </row>
    <row r="3784">
      <c r="B3784" s="389"/>
      <c r="C3784" s="227"/>
      <c r="D3784" s="227"/>
      <c r="E3784" s="227"/>
      <c r="F3784" s="227"/>
      <c r="G3784" s="227"/>
      <c r="H3784" s="227"/>
      <c r="I3784" s="227"/>
    </row>
    <row r="3785">
      <c r="B3785" s="389"/>
      <c r="C3785" s="227"/>
      <c r="D3785" s="227"/>
      <c r="E3785" s="227"/>
      <c r="F3785" s="227"/>
      <c r="G3785" s="227"/>
      <c r="H3785" s="227"/>
      <c r="I3785" s="227"/>
    </row>
    <row r="3786">
      <c r="B3786" s="389"/>
      <c r="C3786" s="227"/>
      <c r="D3786" s="227"/>
      <c r="E3786" s="227"/>
      <c r="F3786" s="227"/>
      <c r="G3786" s="227"/>
      <c r="H3786" s="227"/>
      <c r="I3786" s="227"/>
    </row>
    <row r="3787">
      <c r="B3787" s="389"/>
      <c r="C3787" s="227"/>
      <c r="D3787" s="227"/>
      <c r="E3787" s="227"/>
      <c r="F3787" s="227"/>
      <c r="G3787" s="227"/>
      <c r="H3787" s="227"/>
      <c r="I3787" s="227"/>
    </row>
    <row r="3788">
      <c r="B3788" s="389"/>
      <c r="C3788" s="227"/>
      <c r="D3788" s="227"/>
      <c r="E3788" s="227"/>
      <c r="F3788" s="227"/>
      <c r="G3788" s="227"/>
      <c r="H3788" s="227"/>
      <c r="I3788" s="227"/>
    </row>
    <row r="3789">
      <c r="B3789" s="389"/>
      <c r="C3789" s="227"/>
      <c r="D3789" s="227"/>
      <c r="E3789" s="227"/>
      <c r="F3789" s="227"/>
      <c r="G3789" s="227"/>
      <c r="H3789" s="227"/>
      <c r="I3789" s="227"/>
    </row>
    <row r="3790">
      <c r="B3790" s="389"/>
      <c r="C3790" s="227"/>
      <c r="D3790" s="227"/>
      <c r="E3790" s="227"/>
      <c r="F3790" s="227"/>
      <c r="G3790" s="227"/>
      <c r="H3790" s="227"/>
      <c r="I3790" s="227"/>
    </row>
    <row r="3791">
      <c r="B3791" s="389"/>
      <c r="C3791" s="227"/>
      <c r="D3791" s="227"/>
      <c r="E3791" s="227"/>
      <c r="F3791" s="227"/>
      <c r="G3791" s="227"/>
      <c r="H3791" s="227"/>
      <c r="I3791" s="227"/>
    </row>
    <row r="3792">
      <c r="B3792" s="389"/>
      <c r="C3792" s="227"/>
      <c r="D3792" s="227"/>
      <c r="E3792" s="227"/>
      <c r="F3792" s="227"/>
      <c r="G3792" s="227"/>
      <c r="H3792" s="227"/>
      <c r="I3792" s="227"/>
    </row>
    <row r="3793">
      <c r="B3793" s="389"/>
      <c r="C3793" s="227"/>
      <c r="D3793" s="227"/>
      <c r="E3793" s="227"/>
      <c r="F3793" s="227"/>
      <c r="G3793" s="227"/>
      <c r="H3793" s="227"/>
      <c r="I3793" s="227"/>
    </row>
    <row r="3794">
      <c r="B3794" s="389"/>
      <c r="C3794" s="227"/>
      <c r="D3794" s="227"/>
      <c r="E3794" s="227"/>
      <c r="F3794" s="227"/>
      <c r="G3794" s="227"/>
      <c r="H3794" s="227"/>
      <c r="I3794" s="227"/>
    </row>
    <row r="3795">
      <c r="B3795" s="389"/>
      <c r="C3795" s="227"/>
      <c r="D3795" s="227"/>
      <c r="E3795" s="227"/>
      <c r="F3795" s="227"/>
      <c r="G3795" s="227"/>
      <c r="H3795" s="227"/>
      <c r="I3795" s="227"/>
    </row>
    <row r="3796">
      <c r="B3796" s="389"/>
      <c r="C3796" s="227"/>
      <c r="D3796" s="227"/>
      <c r="E3796" s="227"/>
      <c r="F3796" s="227"/>
      <c r="G3796" s="227"/>
      <c r="H3796" s="227"/>
      <c r="I3796" s="227"/>
    </row>
    <row r="3797">
      <c r="B3797" s="389"/>
      <c r="C3797" s="227"/>
      <c r="D3797" s="227"/>
      <c r="E3797" s="227"/>
      <c r="F3797" s="227"/>
      <c r="G3797" s="227"/>
      <c r="H3797" s="227"/>
      <c r="I3797" s="227"/>
    </row>
    <row r="3798">
      <c r="B3798" s="389"/>
      <c r="C3798" s="227"/>
      <c r="D3798" s="227"/>
      <c r="E3798" s="227"/>
      <c r="F3798" s="227"/>
      <c r="G3798" s="227"/>
      <c r="H3798" s="227"/>
      <c r="I3798" s="227"/>
    </row>
    <row r="3799">
      <c r="B3799" s="389"/>
      <c r="C3799" s="227"/>
      <c r="D3799" s="227"/>
      <c r="E3799" s="227"/>
      <c r="F3799" s="227"/>
      <c r="G3799" s="227"/>
      <c r="H3799" s="227"/>
      <c r="I3799" s="227"/>
    </row>
    <row r="3800">
      <c r="B3800" s="389"/>
      <c r="C3800" s="227"/>
      <c r="D3800" s="227"/>
      <c r="E3800" s="227"/>
      <c r="F3800" s="227"/>
      <c r="G3800" s="227"/>
      <c r="H3800" s="227"/>
      <c r="I3800" s="227"/>
    </row>
    <row r="3801">
      <c r="B3801" s="389"/>
      <c r="C3801" s="227"/>
      <c r="D3801" s="227"/>
      <c r="E3801" s="227"/>
      <c r="F3801" s="227"/>
      <c r="G3801" s="227"/>
      <c r="H3801" s="227"/>
      <c r="I3801" s="227"/>
    </row>
    <row r="3802">
      <c r="B3802" s="389"/>
      <c r="C3802" s="227"/>
      <c r="D3802" s="227"/>
      <c r="E3802" s="227"/>
      <c r="F3802" s="227"/>
      <c r="G3802" s="227"/>
      <c r="H3802" s="227"/>
      <c r="I3802" s="227"/>
    </row>
    <row r="3803">
      <c r="B3803" s="389"/>
      <c r="C3803" s="227"/>
      <c r="D3803" s="227"/>
      <c r="E3803" s="227"/>
      <c r="F3803" s="227"/>
      <c r="G3803" s="227"/>
      <c r="H3803" s="227"/>
      <c r="I3803" s="227"/>
    </row>
    <row r="3804">
      <c r="B3804" s="389"/>
      <c r="C3804" s="227"/>
      <c r="D3804" s="227"/>
      <c r="E3804" s="227"/>
      <c r="F3804" s="227"/>
      <c r="G3804" s="227"/>
      <c r="H3804" s="227"/>
      <c r="I3804" s="227"/>
    </row>
    <row r="3805">
      <c r="B3805" s="389"/>
      <c r="C3805" s="227"/>
      <c r="D3805" s="227"/>
      <c r="E3805" s="227"/>
      <c r="F3805" s="227"/>
      <c r="G3805" s="227"/>
      <c r="H3805" s="227"/>
      <c r="I3805" s="227"/>
    </row>
    <row r="3806">
      <c r="B3806" s="389"/>
      <c r="C3806" s="227"/>
      <c r="D3806" s="227"/>
      <c r="E3806" s="227"/>
      <c r="F3806" s="227"/>
      <c r="G3806" s="227"/>
      <c r="H3806" s="227"/>
      <c r="I3806" s="227"/>
    </row>
    <row r="3807">
      <c r="B3807" s="389"/>
      <c r="C3807" s="227"/>
      <c r="D3807" s="227"/>
      <c r="E3807" s="227"/>
      <c r="F3807" s="227"/>
      <c r="G3807" s="227"/>
      <c r="H3807" s="227"/>
      <c r="I3807" s="227"/>
    </row>
    <row r="3808">
      <c r="B3808" s="389"/>
      <c r="C3808" s="227"/>
      <c r="D3808" s="227"/>
      <c r="E3808" s="227"/>
      <c r="F3808" s="227"/>
      <c r="G3808" s="227"/>
      <c r="H3808" s="227"/>
      <c r="I3808" s="227"/>
    </row>
    <row r="3809">
      <c r="B3809" s="389"/>
      <c r="C3809" s="227"/>
      <c r="D3809" s="227"/>
      <c r="E3809" s="227"/>
      <c r="F3809" s="227"/>
      <c r="G3809" s="227"/>
      <c r="H3809" s="227"/>
      <c r="I3809" s="227"/>
    </row>
    <row r="3810">
      <c r="B3810" s="389"/>
      <c r="C3810" s="227"/>
      <c r="D3810" s="227"/>
      <c r="E3810" s="227"/>
      <c r="F3810" s="227"/>
      <c r="G3810" s="227"/>
      <c r="H3810" s="227"/>
      <c r="I3810" s="227"/>
    </row>
    <row r="3811">
      <c r="B3811" s="389"/>
      <c r="C3811" s="227"/>
      <c r="D3811" s="227"/>
      <c r="E3811" s="227"/>
      <c r="F3811" s="227"/>
      <c r="G3811" s="227"/>
      <c r="H3811" s="227"/>
      <c r="I3811" s="227"/>
    </row>
    <row r="3812">
      <c r="B3812" s="389"/>
      <c r="C3812" s="227"/>
      <c r="D3812" s="227"/>
      <c r="E3812" s="227"/>
      <c r="F3812" s="227"/>
      <c r="G3812" s="227"/>
      <c r="H3812" s="227"/>
      <c r="I3812" s="227"/>
    </row>
    <row r="3813">
      <c r="B3813" s="389"/>
      <c r="C3813" s="227"/>
      <c r="D3813" s="227"/>
      <c r="E3813" s="227"/>
      <c r="F3813" s="227"/>
      <c r="G3813" s="227"/>
      <c r="H3813" s="227"/>
      <c r="I3813" s="227"/>
    </row>
    <row r="3814">
      <c r="B3814" s="389"/>
      <c r="C3814" s="227"/>
      <c r="D3814" s="227"/>
      <c r="E3814" s="227"/>
      <c r="F3814" s="227"/>
      <c r="G3814" s="227"/>
      <c r="H3814" s="227"/>
      <c r="I3814" s="227"/>
    </row>
    <row r="3815">
      <c r="B3815" s="389"/>
      <c r="C3815" s="227"/>
      <c r="D3815" s="227"/>
      <c r="E3815" s="227"/>
      <c r="F3815" s="227"/>
      <c r="G3815" s="227"/>
      <c r="H3815" s="227"/>
      <c r="I3815" s="227"/>
    </row>
    <row r="3816">
      <c r="B3816" s="389"/>
      <c r="C3816" s="227"/>
      <c r="D3816" s="227"/>
      <c r="E3816" s="227"/>
      <c r="F3816" s="227"/>
      <c r="G3816" s="227"/>
      <c r="H3816" s="227"/>
      <c r="I3816" s="227"/>
    </row>
    <row r="3817">
      <c r="B3817" s="389"/>
      <c r="C3817" s="227"/>
      <c r="D3817" s="227"/>
      <c r="E3817" s="227"/>
      <c r="F3817" s="227"/>
      <c r="G3817" s="227"/>
      <c r="H3817" s="227"/>
      <c r="I3817" s="227"/>
    </row>
    <row r="3818">
      <c r="B3818" s="389"/>
      <c r="C3818" s="227"/>
      <c r="D3818" s="227"/>
      <c r="E3818" s="227"/>
      <c r="F3818" s="227"/>
      <c r="G3818" s="227"/>
      <c r="H3818" s="227"/>
      <c r="I3818" s="227"/>
    </row>
    <row r="3819">
      <c r="B3819" s="389"/>
      <c r="C3819" s="227"/>
      <c r="D3819" s="227"/>
      <c r="E3819" s="227"/>
      <c r="F3819" s="227"/>
      <c r="G3819" s="227"/>
      <c r="H3819" s="227"/>
      <c r="I3819" s="227"/>
    </row>
    <row r="3820">
      <c r="B3820" s="389"/>
      <c r="C3820" s="227"/>
      <c r="D3820" s="227"/>
      <c r="E3820" s="227"/>
      <c r="F3820" s="227"/>
      <c r="G3820" s="227"/>
      <c r="H3820" s="227"/>
      <c r="I3820" s="227"/>
    </row>
    <row r="3821">
      <c r="B3821" s="389"/>
      <c r="C3821" s="227"/>
      <c r="D3821" s="227"/>
      <c r="E3821" s="227"/>
      <c r="F3821" s="227"/>
      <c r="G3821" s="227"/>
      <c r="H3821" s="227"/>
      <c r="I3821" s="227"/>
    </row>
    <row r="3822">
      <c r="B3822" s="389"/>
      <c r="C3822" s="227"/>
      <c r="D3822" s="227"/>
      <c r="E3822" s="227"/>
      <c r="F3822" s="227"/>
      <c r="G3822" s="227"/>
      <c r="H3822" s="227"/>
      <c r="I3822" s="227"/>
    </row>
    <row r="3823">
      <c r="B3823" s="389"/>
      <c r="C3823" s="227"/>
      <c r="D3823" s="227"/>
      <c r="E3823" s="227"/>
      <c r="F3823" s="227"/>
      <c r="G3823" s="227"/>
      <c r="H3823" s="227"/>
      <c r="I3823" s="227"/>
    </row>
    <row r="3824">
      <c r="B3824" s="389"/>
      <c r="C3824" s="227"/>
      <c r="D3824" s="227"/>
      <c r="E3824" s="227"/>
      <c r="F3824" s="227"/>
      <c r="G3824" s="227"/>
      <c r="H3824" s="227"/>
      <c r="I3824" s="227"/>
    </row>
    <row r="3825">
      <c r="B3825" s="389"/>
      <c r="C3825" s="227"/>
      <c r="D3825" s="227"/>
      <c r="E3825" s="227"/>
      <c r="F3825" s="227"/>
      <c r="G3825" s="227"/>
      <c r="H3825" s="227"/>
      <c r="I3825" s="227"/>
    </row>
    <row r="3826">
      <c r="B3826" s="389"/>
      <c r="C3826" s="227"/>
      <c r="D3826" s="227"/>
      <c r="E3826" s="227"/>
      <c r="F3826" s="227"/>
      <c r="G3826" s="227"/>
      <c r="H3826" s="227"/>
      <c r="I3826" s="227"/>
    </row>
    <row r="3827">
      <c r="B3827" s="389"/>
      <c r="C3827" s="227"/>
      <c r="D3827" s="227"/>
      <c r="E3827" s="227"/>
      <c r="F3827" s="227"/>
      <c r="G3827" s="227"/>
      <c r="H3827" s="227"/>
      <c r="I3827" s="227"/>
    </row>
    <row r="3828">
      <c r="B3828" s="389"/>
      <c r="C3828" s="227"/>
      <c r="D3828" s="227"/>
      <c r="E3828" s="227"/>
      <c r="F3828" s="227"/>
      <c r="G3828" s="227"/>
      <c r="H3828" s="227"/>
      <c r="I3828" s="227"/>
    </row>
    <row r="3829">
      <c r="B3829" s="389"/>
      <c r="C3829" s="227"/>
      <c r="D3829" s="227"/>
      <c r="E3829" s="227"/>
      <c r="F3829" s="227"/>
      <c r="G3829" s="227"/>
      <c r="H3829" s="227"/>
      <c r="I3829" s="227"/>
    </row>
    <row r="3830">
      <c r="B3830" s="389"/>
      <c r="C3830" s="227"/>
      <c r="D3830" s="227"/>
      <c r="E3830" s="227"/>
      <c r="F3830" s="227"/>
      <c r="G3830" s="227"/>
      <c r="H3830" s="227"/>
      <c r="I3830" s="227"/>
    </row>
    <row r="3831">
      <c r="B3831" s="389"/>
      <c r="C3831" s="227"/>
      <c r="D3831" s="227"/>
      <c r="E3831" s="227"/>
      <c r="F3831" s="227"/>
      <c r="G3831" s="227"/>
      <c r="H3831" s="227"/>
      <c r="I3831" s="227"/>
    </row>
    <row r="3832">
      <c r="B3832" s="389"/>
      <c r="C3832" s="227"/>
      <c r="D3832" s="227"/>
      <c r="E3832" s="227"/>
      <c r="F3832" s="227"/>
      <c r="G3832" s="227"/>
      <c r="H3832" s="227"/>
      <c r="I3832" s="227"/>
    </row>
    <row r="3833">
      <c r="B3833" s="389"/>
      <c r="C3833" s="227"/>
      <c r="D3833" s="227"/>
      <c r="E3833" s="227"/>
      <c r="F3833" s="227"/>
      <c r="G3833" s="227"/>
      <c r="H3833" s="227"/>
      <c r="I3833" s="227"/>
    </row>
    <row r="3834">
      <c r="B3834" s="389"/>
      <c r="C3834" s="227"/>
      <c r="D3834" s="227"/>
      <c r="E3834" s="227"/>
      <c r="F3834" s="227"/>
      <c r="G3834" s="227"/>
      <c r="H3834" s="227"/>
      <c r="I3834" s="227"/>
    </row>
    <row r="3835">
      <c r="B3835" s="389"/>
      <c r="C3835" s="227"/>
      <c r="D3835" s="227"/>
      <c r="E3835" s="227"/>
      <c r="F3835" s="227"/>
      <c r="G3835" s="227"/>
      <c r="H3835" s="227"/>
      <c r="I3835" s="227"/>
    </row>
    <row r="3836">
      <c r="B3836" s="389"/>
      <c r="C3836" s="227"/>
      <c r="D3836" s="227"/>
      <c r="E3836" s="227"/>
      <c r="F3836" s="227"/>
      <c r="G3836" s="227"/>
      <c r="H3836" s="227"/>
      <c r="I3836" s="227"/>
    </row>
    <row r="3837">
      <c r="B3837" s="389"/>
      <c r="C3837" s="227"/>
      <c r="D3837" s="227"/>
      <c r="E3837" s="227"/>
      <c r="F3837" s="227"/>
      <c r="G3837" s="227"/>
      <c r="H3837" s="227"/>
      <c r="I3837" s="227"/>
    </row>
    <row r="3838">
      <c r="B3838" s="389"/>
      <c r="C3838" s="227"/>
      <c r="D3838" s="227"/>
      <c r="E3838" s="227"/>
      <c r="F3838" s="227"/>
      <c r="G3838" s="227"/>
      <c r="H3838" s="227"/>
      <c r="I3838" s="227"/>
    </row>
    <row r="3839">
      <c r="B3839" s="389"/>
      <c r="C3839" s="227"/>
      <c r="D3839" s="227"/>
      <c r="E3839" s="227"/>
      <c r="F3839" s="227"/>
      <c r="G3839" s="227"/>
      <c r="H3839" s="227"/>
      <c r="I3839" s="227"/>
    </row>
    <row r="3840">
      <c r="B3840" s="389"/>
      <c r="C3840" s="227"/>
      <c r="D3840" s="227"/>
      <c r="E3840" s="227"/>
      <c r="F3840" s="227"/>
      <c r="G3840" s="227"/>
      <c r="H3840" s="227"/>
      <c r="I3840" s="227"/>
    </row>
    <row r="3841">
      <c r="B3841" s="389"/>
      <c r="C3841" s="227"/>
      <c r="D3841" s="227"/>
      <c r="E3841" s="227"/>
      <c r="F3841" s="227"/>
      <c r="G3841" s="227"/>
      <c r="H3841" s="227"/>
      <c r="I3841" s="227"/>
    </row>
    <row r="3842">
      <c r="B3842" s="389"/>
      <c r="C3842" s="227"/>
      <c r="D3842" s="227"/>
      <c r="E3842" s="227"/>
      <c r="F3842" s="227"/>
      <c r="G3842" s="227"/>
      <c r="H3842" s="227"/>
      <c r="I3842" s="227"/>
    </row>
    <row r="3843">
      <c r="B3843" s="389"/>
      <c r="C3843" s="227"/>
      <c r="D3843" s="227"/>
      <c r="E3843" s="227"/>
      <c r="F3843" s="227"/>
      <c r="G3843" s="227"/>
      <c r="H3843" s="227"/>
      <c r="I3843" s="227"/>
    </row>
    <row r="3844">
      <c r="B3844" s="389"/>
      <c r="C3844" s="227"/>
      <c r="D3844" s="227"/>
      <c r="E3844" s="227"/>
      <c r="F3844" s="227"/>
      <c r="G3844" s="227"/>
      <c r="H3844" s="227"/>
      <c r="I3844" s="227"/>
    </row>
    <row r="3845">
      <c r="B3845" s="389"/>
      <c r="C3845" s="227"/>
      <c r="D3845" s="227"/>
      <c r="E3845" s="227"/>
      <c r="F3845" s="227"/>
      <c r="G3845" s="227"/>
      <c r="H3845" s="227"/>
      <c r="I3845" s="227"/>
    </row>
    <row r="3846">
      <c r="B3846" s="389"/>
      <c r="C3846" s="227"/>
      <c r="D3846" s="227"/>
      <c r="E3846" s="227"/>
      <c r="F3846" s="227"/>
      <c r="G3846" s="227"/>
      <c r="H3846" s="227"/>
      <c r="I3846" s="227"/>
    </row>
    <row r="3847">
      <c r="B3847" s="389"/>
      <c r="C3847" s="227"/>
      <c r="D3847" s="227"/>
      <c r="E3847" s="227"/>
      <c r="F3847" s="227"/>
      <c r="G3847" s="227"/>
      <c r="H3847" s="227"/>
      <c r="I3847" s="227"/>
    </row>
    <row r="3848">
      <c r="B3848" s="389"/>
      <c r="C3848" s="227"/>
      <c r="D3848" s="227"/>
      <c r="E3848" s="227"/>
      <c r="F3848" s="227"/>
      <c r="G3848" s="227"/>
      <c r="H3848" s="227"/>
      <c r="I3848" s="227"/>
    </row>
    <row r="3849">
      <c r="B3849" s="389"/>
      <c r="C3849" s="227"/>
      <c r="D3849" s="227"/>
      <c r="E3849" s="227"/>
      <c r="F3849" s="227"/>
      <c r="G3849" s="227"/>
      <c r="H3849" s="227"/>
      <c r="I3849" s="227"/>
    </row>
    <row r="3850">
      <c r="B3850" s="389"/>
      <c r="C3850" s="227"/>
      <c r="D3850" s="227"/>
      <c r="E3850" s="227"/>
      <c r="F3850" s="227"/>
      <c r="G3850" s="227"/>
      <c r="H3850" s="227"/>
      <c r="I3850" s="227"/>
    </row>
    <row r="3851">
      <c r="B3851" s="389"/>
      <c r="C3851" s="227"/>
      <c r="D3851" s="227"/>
      <c r="E3851" s="227"/>
      <c r="F3851" s="227"/>
      <c r="G3851" s="227"/>
      <c r="H3851" s="227"/>
      <c r="I3851" s="227"/>
    </row>
    <row r="3852">
      <c r="B3852" s="389"/>
      <c r="C3852" s="227"/>
      <c r="D3852" s="227"/>
      <c r="E3852" s="227"/>
      <c r="F3852" s="227"/>
      <c r="G3852" s="227"/>
      <c r="H3852" s="227"/>
      <c r="I3852" s="227"/>
    </row>
    <row r="3853">
      <c r="B3853" s="389"/>
      <c r="C3853" s="227"/>
      <c r="D3853" s="227"/>
      <c r="E3853" s="227"/>
      <c r="F3853" s="227"/>
      <c r="G3853" s="227"/>
      <c r="H3853" s="227"/>
      <c r="I3853" s="227"/>
    </row>
    <row r="3854">
      <c r="B3854" s="389"/>
      <c r="C3854" s="227"/>
      <c r="D3854" s="227"/>
      <c r="E3854" s="227"/>
      <c r="F3854" s="227"/>
      <c r="G3854" s="227"/>
      <c r="H3854" s="227"/>
      <c r="I3854" s="227"/>
    </row>
    <row r="3855">
      <c r="B3855" s="389"/>
      <c r="C3855" s="227"/>
      <c r="D3855" s="227"/>
      <c r="E3855" s="227"/>
      <c r="F3855" s="227"/>
      <c r="G3855" s="227"/>
      <c r="H3855" s="227"/>
      <c r="I3855" s="227"/>
    </row>
    <row r="3856">
      <c r="B3856" s="389"/>
      <c r="C3856" s="227"/>
      <c r="D3856" s="227"/>
      <c r="E3856" s="227"/>
      <c r="F3856" s="227"/>
      <c r="G3856" s="227"/>
      <c r="H3856" s="227"/>
      <c r="I3856" s="227"/>
    </row>
    <row r="3857">
      <c r="B3857" s="389"/>
      <c r="C3857" s="227"/>
      <c r="D3857" s="227"/>
      <c r="E3857" s="227"/>
      <c r="F3857" s="227"/>
      <c r="G3857" s="227"/>
      <c r="H3857" s="227"/>
      <c r="I3857" s="227"/>
    </row>
    <row r="3858">
      <c r="B3858" s="389"/>
      <c r="C3858" s="227"/>
      <c r="D3858" s="227"/>
      <c r="E3858" s="227"/>
      <c r="F3858" s="227"/>
      <c r="G3858" s="227"/>
      <c r="H3858" s="227"/>
      <c r="I3858" s="227"/>
    </row>
    <row r="3859">
      <c r="B3859" s="389"/>
      <c r="C3859" s="227"/>
      <c r="D3859" s="227"/>
      <c r="E3859" s="227"/>
      <c r="F3859" s="227"/>
      <c r="G3859" s="227"/>
      <c r="H3859" s="227"/>
      <c r="I3859" s="227"/>
    </row>
    <row r="3860">
      <c r="B3860" s="389"/>
      <c r="C3860" s="227"/>
      <c r="D3860" s="227"/>
      <c r="E3860" s="227"/>
      <c r="F3860" s="227"/>
      <c r="G3860" s="227"/>
      <c r="H3860" s="227"/>
      <c r="I3860" s="227"/>
    </row>
    <row r="3861">
      <c r="B3861" s="389"/>
      <c r="C3861" s="227"/>
      <c r="D3861" s="227"/>
      <c r="E3861" s="227"/>
      <c r="F3861" s="227"/>
      <c r="G3861" s="227"/>
      <c r="H3861" s="227"/>
      <c r="I3861" s="227"/>
    </row>
    <row r="3862">
      <c r="B3862" s="389"/>
      <c r="C3862" s="227"/>
      <c r="D3862" s="227"/>
      <c r="E3862" s="227"/>
      <c r="F3862" s="227"/>
      <c r="G3862" s="227"/>
      <c r="H3862" s="227"/>
      <c r="I3862" s="227"/>
    </row>
    <row r="3863">
      <c r="B3863" s="389"/>
      <c r="C3863" s="227"/>
      <c r="D3863" s="227"/>
      <c r="E3863" s="227"/>
      <c r="F3863" s="227"/>
      <c r="G3863" s="227"/>
      <c r="H3863" s="227"/>
      <c r="I3863" s="227"/>
    </row>
    <row r="3864">
      <c r="B3864" s="389"/>
      <c r="C3864" s="227"/>
      <c r="D3864" s="227"/>
      <c r="E3864" s="227"/>
      <c r="F3864" s="227"/>
      <c r="G3864" s="227"/>
      <c r="H3864" s="227"/>
      <c r="I3864" s="227"/>
    </row>
    <row r="3865">
      <c r="B3865" s="389"/>
      <c r="C3865" s="227"/>
      <c r="D3865" s="227"/>
      <c r="E3865" s="227"/>
      <c r="F3865" s="227"/>
      <c r="G3865" s="227"/>
      <c r="H3865" s="227"/>
      <c r="I3865" s="227"/>
    </row>
    <row r="3866">
      <c r="B3866" s="389"/>
      <c r="C3866" s="227"/>
      <c r="D3866" s="227"/>
      <c r="E3866" s="227"/>
      <c r="F3866" s="227"/>
      <c r="G3866" s="227"/>
      <c r="H3866" s="227"/>
      <c r="I3866" s="227"/>
    </row>
    <row r="3867">
      <c r="B3867" s="389"/>
      <c r="C3867" s="227"/>
      <c r="D3867" s="227"/>
      <c r="E3867" s="227"/>
      <c r="F3867" s="227"/>
      <c r="G3867" s="227"/>
      <c r="H3867" s="227"/>
      <c r="I3867" s="227"/>
    </row>
    <row r="3868">
      <c r="B3868" s="389"/>
      <c r="C3868" s="227"/>
      <c r="D3868" s="227"/>
      <c r="E3868" s="227"/>
      <c r="F3868" s="227"/>
      <c r="G3868" s="227"/>
      <c r="H3868" s="227"/>
      <c r="I3868" s="227"/>
    </row>
    <row r="3869">
      <c r="B3869" s="389"/>
      <c r="C3869" s="227"/>
      <c r="D3869" s="227"/>
      <c r="E3869" s="227"/>
      <c r="F3869" s="227"/>
      <c r="G3869" s="227"/>
      <c r="H3869" s="227"/>
      <c r="I3869" s="227"/>
    </row>
    <row r="3870">
      <c r="B3870" s="389"/>
      <c r="C3870" s="227"/>
      <c r="D3870" s="227"/>
      <c r="E3870" s="227"/>
      <c r="F3870" s="227"/>
      <c r="G3870" s="227"/>
      <c r="H3870" s="227"/>
      <c r="I3870" s="227"/>
    </row>
    <row r="3871">
      <c r="B3871" s="389"/>
      <c r="C3871" s="227"/>
      <c r="D3871" s="227"/>
      <c r="E3871" s="227"/>
      <c r="F3871" s="227"/>
      <c r="G3871" s="227"/>
      <c r="H3871" s="227"/>
      <c r="I3871" s="227"/>
    </row>
    <row r="3872">
      <c r="B3872" s="389"/>
      <c r="C3872" s="227"/>
      <c r="D3872" s="227"/>
      <c r="E3872" s="227"/>
      <c r="F3872" s="227"/>
      <c r="G3872" s="227"/>
      <c r="H3872" s="227"/>
      <c r="I3872" s="227"/>
    </row>
    <row r="3873">
      <c r="B3873" s="389"/>
      <c r="C3873" s="227"/>
      <c r="D3873" s="227"/>
      <c r="E3873" s="227"/>
      <c r="F3873" s="227"/>
      <c r="G3873" s="227"/>
      <c r="H3873" s="227"/>
      <c r="I3873" s="227"/>
    </row>
    <row r="3874">
      <c r="B3874" s="389"/>
      <c r="C3874" s="227"/>
      <c r="D3874" s="227"/>
      <c r="E3874" s="227"/>
      <c r="F3874" s="227"/>
      <c r="G3874" s="227"/>
      <c r="H3874" s="227"/>
      <c r="I3874" s="227"/>
    </row>
    <row r="3875">
      <c r="B3875" s="389"/>
      <c r="C3875" s="227"/>
      <c r="D3875" s="227"/>
      <c r="E3875" s="227"/>
      <c r="F3875" s="227"/>
      <c r="G3875" s="227"/>
      <c r="H3875" s="227"/>
      <c r="I3875" s="227"/>
    </row>
    <row r="3876">
      <c r="B3876" s="389"/>
      <c r="C3876" s="227"/>
      <c r="D3876" s="227"/>
      <c r="E3876" s="227"/>
      <c r="F3876" s="227"/>
      <c r="G3876" s="227"/>
      <c r="H3876" s="227"/>
      <c r="I3876" s="227"/>
    </row>
    <row r="3877">
      <c r="B3877" s="389"/>
      <c r="C3877" s="227"/>
      <c r="D3877" s="227"/>
      <c r="E3877" s="227"/>
      <c r="F3877" s="227"/>
      <c r="G3877" s="227"/>
      <c r="H3877" s="227"/>
      <c r="I3877" s="227"/>
    </row>
    <row r="3878">
      <c r="B3878" s="389"/>
      <c r="C3878" s="227"/>
      <c r="D3878" s="227"/>
      <c r="E3878" s="227"/>
      <c r="F3878" s="227"/>
      <c r="G3878" s="227"/>
      <c r="H3878" s="227"/>
      <c r="I3878" s="227"/>
    </row>
    <row r="3879">
      <c r="B3879" s="389"/>
      <c r="C3879" s="227"/>
      <c r="D3879" s="227"/>
      <c r="E3879" s="227"/>
      <c r="F3879" s="227"/>
      <c r="G3879" s="227"/>
      <c r="H3879" s="227"/>
      <c r="I3879" s="227"/>
    </row>
    <row r="3880">
      <c r="B3880" s="389"/>
      <c r="C3880" s="227"/>
      <c r="D3880" s="227"/>
      <c r="E3880" s="227"/>
      <c r="F3880" s="227"/>
      <c r="G3880" s="227"/>
      <c r="H3880" s="227"/>
      <c r="I3880" s="227"/>
    </row>
    <row r="3881">
      <c r="B3881" s="389"/>
      <c r="C3881" s="227"/>
      <c r="D3881" s="227"/>
      <c r="E3881" s="227"/>
      <c r="F3881" s="227"/>
      <c r="G3881" s="227"/>
      <c r="H3881" s="227"/>
      <c r="I3881" s="227"/>
    </row>
    <row r="3882">
      <c r="B3882" s="389"/>
      <c r="C3882" s="227"/>
      <c r="D3882" s="227"/>
      <c r="E3882" s="227"/>
      <c r="F3882" s="227"/>
      <c r="G3882" s="227"/>
      <c r="H3882" s="227"/>
      <c r="I3882" s="227"/>
    </row>
    <row r="3883">
      <c r="B3883" s="389"/>
      <c r="C3883" s="227"/>
      <c r="D3883" s="227"/>
      <c r="E3883" s="227"/>
      <c r="F3883" s="227"/>
      <c r="G3883" s="227"/>
      <c r="H3883" s="227"/>
      <c r="I3883" s="227"/>
    </row>
    <row r="3884">
      <c r="B3884" s="389"/>
      <c r="C3884" s="227"/>
      <c r="D3884" s="227"/>
      <c r="E3884" s="227"/>
      <c r="F3884" s="227"/>
      <c r="G3884" s="227"/>
      <c r="H3884" s="227"/>
      <c r="I3884" s="227"/>
    </row>
    <row r="3885">
      <c r="B3885" s="389"/>
      <c r="C3885" s="227"/>
      <c r="D3885" s="227"/>
      <c r="E3885" s="227"/>
      <c r="F3885" s="227"/>
      <c r="G3885" s="227"/>
      <c r="H3885" s="227"/>
      <c r="I3885" s="227"/>
    </row>
    <row r="3886">
      <c r="B3886" s="389"/>
      <c r="C3886" s="227"/>
      <c r="D3886" s="227"/>
      <c r="E3886" s="227"/>
      <c r="F3886" s="227"/>
      <c r="G3886" s="227"/>
      <c r="H3886" s="227"/>
      <c r="I3886" s="227"/>
    </row>
    <row r="3887">
      <c r="B3887" s="389"/>
      <c r="C3887" s="227"/>
      <c r="D3887" s="227"/>
      <c r="E3887" s="227"/>
      <c r="F3887" s="227"/>
      <c r="G3887" s="227"/>
      <c r="H3887" s="227"/>
      <c r="I3887" s="227"/>
    </row>
    <row r="3888">
      <c r="B3888" s="389"/>
      <c r="C3888" s="227"/>
      <c r="D3888" s="227"/>
      <c r="E3888" s="227"/>
      <c r="F3888" s="227"/>
      <c r="G3888" s="227"/>
      <c r="H3888" s="227"/>
      <c r="I3888" s="227"/>
    </row>
    <row r="3889">
      <c r="B3889" s="389"/>
      <c r="C3889" s="227"/>
      <c r="D3889" s="227"/>
      <c r="E3889" s="227"/>
      <c r="F3889" s="227"/>
      <c r="G3889" s="227"/>
      <c r="H3889" s="227"/>
      <c r="I3889" s="227"/>
    </row>
    <row r="3890">
      <c r="B3890" s="389"/>
      <c r="C3890" s="227"/>
      <c r="D3890" s="227"/>
      <c r="E3890" s="227"/>
      <c r="F3890" s="227"/>
      <c r="G3890" s="227"/>
      <c r="H3890" s="227"/>
      <c r="I3890" s="227"/>
    </row>
    <row r="3891">
      <c r="B3891" s="389"/>
      <c r="C3891" s="227"/>
      <c r="D3891" s="227"/>
      <c r="E3891" s="227"/>
      <c r="F3891" s="227"/>
      <c r="G3891" s="227"/>
      <c r="H3891" s="227"/>
      <c r="I3891" s="227"/>
    </row>
    <row r="3892">
      <c r="B3892" s="389"/>
      <c r="C3892" s="227"/>
      <c r="D3892" s="227"/>
      <c r="E3892" s="227"/>
      <c r="F3892" s="227"/>
      <c r="G3892" s="227"/>
      <c r="H3892" s="227"/>
      <c r="I3892" s="227"/>
    </row>
    <row r="3893">
      <c r="B3893" s="389"/>
      <c r="C3893" s="227"/>
      <c r="D3893" s="227"/>
      <c r="E3893" s="227"/>
      <c r="F3893" s="227"/>
      <c r="G3893" s="227"/>
      <c r="H3893" s="227"/>
      <c r="I3893" s="227"/>
    </row>
    <row r="3894">
      <c r="B3894" s="389"/>
      <c r="C3894" s="227"/>
      <c r="D3894" s="227"/>
      <c r="E3894" s="227"/>
      <c r="F3894" s="227"/>
      <c r="G3894" s="227"/>
      <c r="H3894" s="227"/>
      <c r="I3894" s="227"/>
    </row>
    <row r="3895">
      <c r="B3895" s="389"/>
      <c r="C3895" s="227"/>
      <c r="D3895" s="227"/>
      <c r="E3895" s="227"/>
      <c r="F3895" s="227"/>
      <c r="G3895" s="227"/>
      <c r="H3895" s="227"/>
      <c r="I3895" s="227"/>
    </row>
    <row r="3896">
      <c r="B3896" s="389"/>
      <c r="C3896" s="227"/>
      <c r="D3896" s="227"/>
      <c r="E3896" s="227"/>
      <c r="F3896" s="227"/>
      <c r="G3896" s="227"/>
      <c r="H3896" s="227"/>
      <c r="I3896" s="227"/>
    </row>
    <row r="3897">
      <c r="B3897" s="389"/>
      <c r="C3897" s="227"/>
      <c r="D3897" s="227"/>
      <c r="E3897" s="227"/>
      <c r="F3897" s="227"/>
      <c r="G3897" s="227"/>
      <c r="H3897" s="227"/>
      <c r="I3897" s="227"/>
    </row>
    <row r="3898">
      <c r="B3898" s="389"/>
      <c r="C3898" s="227"/>
      <c r="D3898" s="227"/>
      <c r="E3898" s="227"/>
      <c r="F3898" s="227"/>
      <c r="G3898" s="227"/>
      <c r="H3898" s="227"/>
      <c r="I3898" s="227"/>
    </row>
    <row r="3899">
      <c r="B3899" s="389"/>
      <c r="C3899" s="227"/>
      <c r="D3899" s="227"/>
      <c r="E3899" s="227"/>
      <c r="F3899" s="227"/>
      <c r="G3899" s="227"/>
      <c r="H3899" s="227"/>
      <c r="I3899" s="227"/>
    </row>
    <row r="3900">
      <c r="B3900" s="389"/>
      <c r="C3900" s="227"/>
      <c r="D3900" s="227"/>
      <c r="E3900" s="227"/>
      <c r="F3900" s="227"/>
      <c r="G3900" s="227"/>
      <c r="H3900" s="227"/>
      <c r="I3900" s="227"/>
    </row>
    <row r="3901">
      <c r="B3901" s="389"/>
      <c r="C3901" s="227"/>
      <c r="D3901" s="227"/>
      <c r="E3901" s="227"/>
      <c r="F3901" s="227"/>
      <c r="G3901" s="227"/>
      <c r="H3901" s="227"/>
      <c r="I3901" s="227"/>
    </row>
    <row r="3902">
      <c r="B3902" s="389"/>
      <c r="C3902" s="227"/>
      <c r="D3902" s="227"/>
      <c r="E3902" s="227"/>
      <c r="F3902" s="227"/>
      <c r="G3902" s="227"/>
      <c r="H3902" s="227"/>
      <c r="I3902" s="227"/>
    </row>
    <row r="3903">
      <c r="B3903" s="389"/>
      <c r="C3903" s="227"/>
      <c r="D3903" s="227"/>
      <c r="E3903" s="227"/>
      <c r="F3903" s="227"/>
      <c r="G3903" s="227"/>
      <c r="H3903" s="227"/>
      <c r="I3903" s="227"/>
    </row>
    <row r="3904">
      <c r="B3904" s="389"/>
      <c r="C3904" s="227"/>
      <c r="D3904" s="227"/>
      <c r="E3904" s="227"/>
      <c r="F3904" s="227"/>
      <c r="G3904" s="227"/>
      <c r="H3904" s="227"/>
      <c r="I3904" s="227"/>
    </row>
    <row r="3905">
      <c r="B3905" s="389"/>
      <c r="C3905" s="227"/>
      <c r="D3905" s="227"/>
      <c r="E3905" s="227"/>
      <c r="F3905" s="227"/>
      <c r="G3905" s="227"/>
      <c r="H3905" s="227"/>
      <c r="I3905" s="227"/>
    </row>
    <row r="3906">
      <c r="B3906" s="389"/>
      <c r="C3906" s="227"/>
      <c r="D3906" s="227"/>
      <c r="E3906" s="227"/>
      <c r="F3906" s="227"/>
      <c r="G3906" s="227"/>
      <c r="H3906" s="227"/>
      <c r="I3906" s="227"/>
    </row>
    <row r="3907">
      <c r="B3907" s="389"/>
      <c r="C3907" s="227"/>
      <c r="D3907" s="227"/>
      <c r="E3907" s="227"/>
      <c r="F3907" s="227"/>
      <c r="G3907" s="227"/>
      <c r="H3907" s="227"/>
      <c r="I3907" s="227"/>
    </row>
    <row r="3908">
      <c r="B3908" s="389"/>
      <c r="C3908" s="227"/>
      <c r="D3908" s="227"/>
      <c r="E3908" s="227"/>
      <c r="F3908" s="227"/>
      <c r="G3908" s="227"/>
      <c r="H3908" s="227"/>
      <c r="I3908" s="227"/>
    </row>
    <row r="3909">
      <c r="B3909" s="389"/>
      <c r="C3909" s="227"/>
      <c r="D3909" s="227"/>
      <c r="E3909" s="227"/>
      <c r="F3909" s="227"/>
      <c r="G3909" s="227"/>
      <c r="H3909" s="227"/>
      <c r="I3909" s="227"/>
    </row>
    <row r="3910">
      <c r="B3910" s="389"/>
      <c r="C3910" s="227"/>
      <c r="D3910" s="227"/>
      <c r="E3910" s="227"/>
      <c r="F3910" s="227"/>
      <c r="G3910" s="227"/>
      <c r="H3910" s="227"/>
      <c r="I3910" s="227"/>
    </row>
    <row r="3911">
      <c r="B3911" s="389"/>
      <c r="C3911" s="227"/>
      <c r="D3911" s="227"/>
      <c r="E3911" s="227"/>
      <c r="F3911" s="227"/>
      <c r="G3911" s="227"/>
      <c r="H3911" s="227"/>
      <c r="I3911" s="227"/>
    </row>
    <row r="3912">
      <c r="B3912" s="389"/>
      <c r="C3912" s="227"/>
      <c r="D3912" s="227"/>
      <c r="E3912" s="227"/>
      <c r="F3912" s="227"/>
      <c r="G3912" s="227"/>
      <c r="H3912" s="227"/>
      <c r="I3912" s="227"/>
    </row>
    <row r="3913">
      <c r="B3913" s="389"/>
      <c r="C3913" s="227"/>
      <c r="D3913" s="227"/>
      <c r="E3913" s="227"/>
      <c r="F3913" s="227"/>
      <c r="G3913" s="227"/>
      <c r="H3913" s="227"/>
      <c r="I3913" s="227"/>
    </row>
    <row r="3914">
      <c r="B3914" s="389"/>
      <c r="C3914" s="227"/>
      <c r="D3914" s="227"/>
      <c r="E3914" s="227"/>
      <c r="F3914" s="227"/>
      <c r="G3914" s="227"/>
      <c r="H3914" s="227"/>
      <c r="I3914" s="227"/>
    </row>
    <row r="3915">
      <c r="B3915" s="389"/>
      <c r="C3915" s="227"/>
      <c r="D3915" s="227"/>
      <c r="E3915" s="227"/>
      <c r="F3915" s="227"/>
      <c r="G3915" s="227"/>
      <c r="H3915" s="227"/>
      <c r="I3915" s="227"/>
    </row>
    <row r="3916">
      <c r="B3916" s="389"/>
      <c r="C3916" s="227"/>
      <c r="D3916" s="227"/>
      <c r="E3916" s="227"/>
      <c r="F3916" s="227"/>
      <c r="G3916" s="227"/>
      <c r="H3916" s="227"/>
      <c r="I3916" s="227"/>
    </row>
    <row r="3917">
      <c r="B3917" s="389"/>
      <c r="C3917" s="227"/>
      <c r="D3917" s="227"/>
      <c r="E3917" s="227"/>
      <c r="F3917" s="227"/>
      <c r="G3917" s="227"/>
      <c r="H3917" s="227"/>
      <c r="I3917" s="227"/>
    </row>
    <row r="3918">
      <c r="B3918" s="389"/>
      <c r="C3918" s="227"/>
      <c r="D3918" s="227"/>
      <c r="E3918" s="227"/>
      <c r="F3918" s="227"/>
      <c r="G3918" s="227"/>
      <c r="H3918" s="227"/>
      <c r="I3918" s="227"/>
    </row>
    <row r="3919">
      <c r="B3919" s="389"/>
      <c r="C3919" s="227"/>
      <c r="D3919" s="227"/>
      <c r="E3919" s="227"/>
      <c r="F3919" s="227"/>
      <c r="G3919" s="227"/>
      <c r="H3919" s="227"/>
      <c r="I3919" s="227"/>
    </row>
    <row r="3920">
      <c r="B3920" s="389"/>
      <c r="C3920" s="227"/>
      <c r="D3920" s="227"/>
      <c r="E3920" s="227"/>
      <c r="F3920" s="227"/>
      <c r="G3920" s="227"/>
      <c r="H3920" s="227"/>
      <c r="I3920" s="227"/>
    </row>
    <row r="3921">
      <c r="B3921" s="389"/>
      <c r="C3921" s="227"/>
      <c r="D3921" s="227"/>
      <c r="E3921" s="227"/>
      <c r="F3921" s="227"/>
      <c r="G3921" s="227"/>
      <c r="H3921" s="227"/>
      <c r="I3921" s="227"/>
    </row>
    <row r="3922">
      <c r="B3922" s="389"/>
      <c r="C3922" s="227"/>
      <c r="D3922" s="227"/>
      <c r="E3922" s="227"/>
      <c r="F3922" s="227"/>
      <c r="G3922" s="227"/>
      <c r="H3922" s="227"/>
      <c r="I3922" s="227"/>
    </row>
    <row r="3923">
      <c r="B3923" s="389"/>
      <c r="C3923" s="227"/>
      <c r="D3923" s="227"/>
      <c r="E3923" s="227"/>
      <c r="F3923" s="227"/>
      <c r="G3923" s="227"/>
      <c r="H3923" s="227"/>
      <c r="I3923" s="227"/>
    </row>
    <row r="3924">
      <c r="B3924" s="389"/>
      <c r="C3924" s="227"/>
      <c r="D3924" s="227"/>
      <c r="E3924" s="227"/>
      <c r="F3924" s="227"/>
      <c r="G3924" s="227"/>
      <c r="H3924" s="227"/>
      <c r="I3924" s="227"/>
    </row>
    <row r="3925">
      <c r="B3925" s="389"/>
      <c r="C3925" s="227"/>
      <c r="D3925" s="227"/>
      <c r="E3925" s="227"/>
      <c r="F3925" s="227"/>
      <c r="G3925" s="227"/>
      <c r="H3925" s="227"/>
      <c r="I3925" s="227"/>
    </row>
    <row r="3926">
      <c r="B3926" s="389"/>
      <c r="C3926" s="227"/>
      <c r="D3926" s="227"/>
      <c r="E3926" s="227"/>
      <c r="F3926" s="227"/>
      <c r="G3926" s="227"/>
      <c r="H3926" s="227"/>
      <c r="I3926" s="227"/>
    </row>
    <row r="3927">
      <c r="B3927" s="389"/>
      <c r="C3927" s="227"/>
      <c r="D3927" s="227"/>
      <c r="E3927" s="227"/>
      <c r="F3927" s="227"/>
      <c r="G3927" s="227"/>
      <c r="H3927" s="227"/>
      <c r="I3927" s="227"/>
    </row>
    <row r="3928">
      <c r="B3928" s="389"/>
      <c r="C3928" s="227"/>
      <c r="D3928" s="227"/>
      <c r="E3928" s="227"/>
      <c r="F3928" s="227"/>
      <c r="G3928" s="227"/>
      <c r="H3928" s="227"/>
      <c r="I3928" s="227"/>
    </row>
    <row r="3929">
      <c r="B3929" s="389"/>
      <c r="C3929" s="227"/>
      <c r="D3929" s="227"/>
      <c r="E3929" s="227"/>
      <c r="F3929" s="227"/>
      <c r="G3929" s="227"/>
      <c r="H3929" s="227"/>
      <c r="I3929" s="227"/>
    </row>
    <row r="3930">
      <c r="B3930" s="389"/>
      <c r="C3930" s="227"/>
      <c r="D3930" s="227"/>
      <c r="E3930" s="227"/>
      <c r="F3930" s="227"/>
      <c r="G3930" s="227"/>
      <c r="H3930" s="227"/>
      <c r="I3930" s="227"/>
    </row>
    <row r="3931">
      <c r="B3931" s="389"/>
      <c r="C3931" s="227"/>
      <c r="D3931" s="227"/>
      <c r="E3931" s="227"/>
      <c r="F3931" s="227"/>
      <c r="G3931" s="227"/>
      <c r="H3931" s="227"/>
      <c r="I3931" s="227"/>
    </row>
    <row r="3932">
      <c r="B3932" s="389"/>
      <c r="C3932" s="227"/>
      <c r="D3932" s="227"/>
      <c r="E3932" s="227"/>
      <c r="F3932" s="227"/>
      <c r="G3932" s="227"/>
      <c r="H3932" s="227"/>
      <c r="I3932" s="227"/>
    </row>
    <row r="3933">
      <c r="B3933" s="389"/>
      <c r="C3933" s="227"/>
      <c r="D3933" s="227"/>
      <c r="E3933" s="227"/>
      <c r="F3933" s="227"/>
      <c r="G3933" s="227"/>
      <c r="H3933" s="227"/>
      <c r="I3933" s="227"/>
    </row>
    <row r="3934">
      <c r="B3934" s="389"/>
      <c r="C3934" s="227"/>
      <c r="D3934" s="227"/>
      <c r="E3934" s="227"/>
      <c r="F3934" s="227"/>
      <c r="G3934" s="227"/>
      <c r="H3934" s="227"/>
      <c r="I3934" s="227"/>
    </row>
    <row r="3935">
      <c r="B3935" s="389"/>
      <c r="C3935" s="227"/>
      <c r="D3935" s="227"/>
      <c r="E3935" s="227"/>
      <c r="F3935" s="227"/>
      <c r="G3935" s="227"/>
      <c r="H3935" s="227"/>
      <c r="I3935" s="227"/>
    </row>
    <row r="3936">
      <c r="B3936" s="389"/>
      <c r="C3936" s="227"/>
      <c r="D3936" s="227"/>
      <c r="E3936" s="227"/>
      <c r="F3936" s="227"/>
      <c r="G3936" s="227"/>
      <c r="H3936" s="227"/>
      <c r="I3936" s="227"/>
    </row>
    <row r="3937">
      <c r="B3937" s="389"/>
      <c r="C3937" s="227"/>
      <c r="D3937" s="227"/>
      <c r="E3937" s="227"/>
      <c r="F3937" s="227"/>
      <c r="G3937" s="227"/>
      <c r="H3937" s="227"/>
      <c r="I3937" s="227"/>
    </row>
    <row r="3938">
      <c r="B3938" s="389"/>
      <c r="C3938" s="227"/>
      <c r="D3938" s="227"/>
      <c r="E3938" s="227"/>
      <c r="F3938" s="227"/>
      <c r="G3938" s="227"/>
      <c r="H3938" s="227"/>
      <c r="I3938" s="227"/>
    </row>
    <row r="3939">
      <c r="B3939" s="389"/>
      <c r="C3939" s="227"/>
      <c r="D3939" s="227"/>
      <c r="E3939" s="227"/>
      <c r="F3939" s="227"/>
      <c r="G3939" s="227"/>
      <c r="H3939" s="227"/>
      <c r="I3939" s="227"/>
    </row>
    <row r="3940">
      <c r="B3940" s="389"/>
      <c r="C3940" s="227"/>
      <c r="D3940" s="227"/>
      <c r="E3940" s="227"/>
      <c r="F3940" s="227"/>
      <c r="G3940" s="227"/>
      <c r="H3940" s="227"/>
      <c r="I3940" s="227"/>
    </row>
    <row r="3941">
      <c r="B3941" s="389"/>
      <c r="C3941" s="227"/>
      <c r="D3941" s="227"/>
      <c r="E3941" s="227"/>
      <c r="F3941" s="227"/>
      <c r="G3941" s="227"/>
      <c r="H3941" s="227"/>
      <c r="I3941" s="227"/>
    </row>
    <row r="3942">
      <c r="B3942" s="389"/>
      <c r="C3942" s="227"/>
      <c r="D3942" s="227"/>
      <c r="E3942" s="227"/>
      <c r="F3942" s="227"/>
      <c r="G3942" s="227"/>
      <c r="H3942" s="227"/>
      <c r="I3942" s="227"/>
    </row>
    <row r="3943">
      <c r="B3943" s="389"/>
      <c r="C3943" s="227"/>
      <c r="D3943" s="227"/>
      <c r="E3943" s="227"/>
      <c r="F3943" s="227"/>
      <c r="G3943" s="227"/>
      <c r="H3943" s="227"/>
      <c r="I3943" s="227"/>
    </row>
    <row r="3944">
      <c r="B3944" s="389"/>
      <c r="C3944" s="227"/>
      <c r="D3944" s="227"/>
      <c r="E3944" s="227"/>
      <c r="F3944" s="227"/>
      <c r="G3944" s="227"/>
      <c r="H3944" s="227"/>
      <c r="I3944" s="227"/>
    </row>
    <row r="3945">
      <c r="B3945" s="389"/>
      <c r="C3945" s="227"/>
      <c r="D3945" s="227"/>
      <c r="E3945" s="227"/>
      <c r="F3945" s="227"/>
      <c r="G3945" s="227"/>
      <c r="H3945" s="227"/>
      <c r="I3945" s="227"/>
    </row>
    <row r="3946">
      <c r="B3946" s="389"/>
      <c r="C3946" s="227"/>
      <c r="D3946" s="227"/>
      <c r="E3946" s="227"/>
      <c r="F3946" s="227"/>
      <c r="G3946" s="227"/>
      <c r="H3946" s="227"/>
      <c r="I3946" s="227"/>
    </row>
    <row r="3947">
      <c r="B3947" s="389"/>
      <c r="C3947" s="227"/>
      <c r="D3947" s="227"/>
      <c r="E3947" s="227"/>
      <c r="F3947" s="227"/>
      <c r="G3947" s="227"/>
      <c r="H3947" s="227"/>
      <c r="I3947" s="227"/>
    </row>
    <row r="3948">
      <c r="B3948" s="389"/>
      <c r="C3948" s="227"/>
      <c r="D3948" s="227"/>
      <c r="E3948" s="227"/>
      <c r="F3948" s="227"/>
      <c r="G3948" s="227"/>
      <c r="H3948" s="227"/>
      <c r="I3948" s="227"/>
    </row>
    <row r="3949">
      <c r="B3949" s="389"/>
      <c r="C3949" s="227"/>
      <c r="D3949" s="227"/>
      <c r="E3949" s="227"/>
      <c r="F3949" s="227"/>
      <c r="G3949" s="227"/>
      <c r="H3949" s="227"/>
      <c r="I3949" s="227"/>
    </row>
    <row r="3950">
      <c r="B3950" s="389"/>
      <c r="C3950" s="227"/>
      <c r="D3950" s="227"/>
      <c r="E3950" s="227"/>
      <c r="F3950" s="227"/>
      <c r="G3950" s="227"/>
      <c r="H3950" s="227"/>
      <c r="I3950" s="227"/>
    </row>
    <row r="3951">
      <c r="B3951" s="389"/>
      <c r="C3951" s="227"/>
      <c r="D3951" s="227"/>
      <c r="E3951" s="227"/>
      <c r="F3951" s="227"/>
      <c r="G3951" s="227"/>
      <c r="H3951" s="227"/>
      <c r="I3951" s="227"/>
    </row>
    <row r="3952">
      <c r="B3952" s="389"/>
      <c r="C3952" s="227"/>
      <c r="D3952" s="227"/>
      <c r="E3952" s="227"/>
      <c r="F3952" s="227"/>
      <c r="G3952" s="227"/>
      <c r="H3952" s="227"/>
      <c r="I3952" s="227"/>
    </row>
    <row r="3953">
      <c r="B3953" s="389"/>
      <c r="C3953" s="227"/>
      <c r="D3953" s="227"/>
      <c r="E3953" s="227"/>
      <c r="F3953" s="227"/>
      <c r="G3953" s="227"/>
      <c r="H3953" s="227"/>
      <c r="I3953" s="227"/>
    </row>
    <row r="3954">
      <c r="B3954" s="389"/>
      <c r="C3954" s="227"/>
      <c r="D3954" s="227"/>
      <c r="E3954" s="227"/>
      <c r="F3954" s="227"/>
      <c r="G3954" s="227"/>
      <c r="H3954" s="227"/>
      <c r="I3954" s="227"/>
    </row>
    <row r="3955">
      <c r="B3955" s="389"/>
      <c r="C3955" s="227"/>
      <c r="D3955" s="227"/>
      <c r="E3955" s="227"/>
      <c r="F3955" s="227"/>
      <c r="G3955" s="227"/>
      <c r="H3955" s="227"/>
      <c r="I3955" s="227"/>
    </row>
    <row r="3956">
      <c r="B3956" s="389"/>
      <c r="C3956" s="227"/>
      <c r="D3956" s="227"/>
      <c r="E3956" s="227"/>
      <c r="F3956" s="227"/>
      <c r="G3956" s="227"/>
      <c r="H3956" s="227"/>
      <c r="I3956" s="227"/>
    </row>
    <row r="3957">
      <c r="B3957" s="389"/>
      <c r="C3957" s="227"/>
      <c r="D3957" s="227"/>
      <c r="E3957" s="227"/>
      <c r="F3957" s="227"/>
      <c r="G3957" s="227"/>
      <c r="H3957" s="227"/>
      <c r="I3957" s="227"/>
    </row>
    <row r="3958">
      <c r="B3958" s="389"/>
      <c r="C3958" s="227"/>
      <c r="D3958" s="227"/>
      <c r="E3958" s="227"/>
      <c r="F3958" s="227"/>
      <c r="G3958" s="227"/>
      <c r="H3958" s="227"/>
      <c r="I3958" s="227"/>
    </row>
    <row r="3959">
      <c r="B3959" s="389"/>
      <c r="C3959" s="227"/>
      <c r="D3959" s="227"/>
      <c r="E3959" s="227"/>
      <c r="F3959" s="227"/>
      <c r="G3959" s="227"/>
      <c r="H3959" s="227"/>
      <c r="I3959" s="227"/>
    </row>
    <row r="3960">
      <c r="B3960" s="389"/>
      <c r="C3960" s="227"/>
      <c r="D3960" s="227"/>
      <c r="E3960" s="227"/>
      <c r="F3960" s="227"/>
      <c r="G3960" s="227"/>
      <c r="H3960" s="227"/>
      <c r="I3960" s="227"/>
    </row>
    <row r="3961">
      <c r="B3961" s="389"/>
      <c r="C3961" s="227"/>
      <c r="D3961" s="227"/>
      <c r="E3961" s="227"/>
      <c r="F3961" s="227"/>
      <c r="G3961" s="227"/>
      <c r="H3961" s="227"/>
      <c r="I3961" s="227"/>
    </row>
    <row r="3962">
      <c r="B3962" s="389"/>
      <c r="C3962" s="227"/>
      <c r="D3962" s="227"/>
      <c r="E3962" s="227"/>
      <c r="F3962" s="227"/>
      <c r="G3962" s="227"/>
      <c r="H3962" s="227"/>
      <c r="I3962" s="227"/>
    </row>
    <row r="3963">
      <c r="B3963" s="389"/>
      <c r="C3963" s="227"/>
      <c r="D3963" s="227"/>
      <c r="E3963" s="227"/>
      <c r="F3963" s="227"/>
      <c r="G3963" s="227"/>
      <c r="H3963" s="227"/>
      <c r="I3963" s="227"/>
    </row>
    <row r="3964">
      <c r="B3964" s="389"/>
      <c r="C3964" s="227"/>
      <c r="D3964" s="227"/>
      <c r="E3964" s="227"/>
      <c r="F3964" s="227"/>
      <c r="G3964" s="227"/>
      <c r="H3964" s="227"/>
      <c r="I3964" s="227"/>
    </row>
    <row r="3965">
      <c r="B3965" s="389"/>
      <c r="C3965" s="227"/>
      <c r="D3965" s="227"/>
      <c r="E3965" s="227"/>
      <c r="F3965" s="227"/>
      <c r="G3965" s="227"/>
      <c r="H3965" s="227"/>
      <c r="I3965" s="227"/>
    </row>
    <row r="3966">
      <c r="B3966" s="389"/>
      <c r="C3966" s="227"/>
      <c r="D3966" s="227"/>
      <c r="E3966" s="227"/>
      <c r="F3966" s="227"/>
      <c r="G3966" s="227"/>
      <c r="H3966" s="227"/>
      <c r="I3966" s="227"/>
    </row>
    <row r="3967">
      <c r="B3967" s="389"/>
      <c r="C3967" s="227"/>
      <c r="D3967" s="227"/>
      <c r="E3967" s="227"/>
      <c r="F3967" s="227"/>
      <c r="G3967" s="227"/>
      <c r="H3967" s="227"/>
      <c r="I3967" s="227"/>
    </row>
    <row r="3968">
      <c r="B3968" s="389"/>
      <c r="C3968" s="227"/>
      <c r="D3968" s="227"/>
      <c r="E3968" s="227"/>
      <c r="F3968" s="227"/>
      <c r="G3968" s="227"/>
      <c r="H3968" s="227"/>
      <c r="I3968" s="227"/>
    </row>
    <row r="3969">
      <c r="B3969" s="389"/>
      <c r="C3969" s="227"/>
      <c r="D3969" s="227"/>
      <c r="E3969" s="227"/>
      <c r="F3969" s="227"/>
      <c r="G3969" s="227"/>
      <c r="H3969" s="227"/>
      <c r="I3969" s="227"/>
    </row>
    <row r="3970">
      <c r="B3970" s="389"/>
      <c r="C3970" s="227"/>
      <c r="D3970" s="227"/>
      <c r="E3970" s="227"/>
      <c r="F3970" s="227"/>
      <c r="G3970" s="227"/>
      <c r="H3970" s="227"/>
      <c r="I3970" s="227"/>
    </row>
    <row r="3971">
      <c r="B3971" s="389"/>
      <c r="C3971" s="227"/>
      <c r="D3971" s="227"/>
      <c r="E3971" s="227"/>
      <c r="F3971" s="227"/>
      <c r="G3971" s="227"/>
      <c r="H3971" s="227"/>
      <c r="I3971" s="227"/>
    </row>
    <row r="3972">
      <c r="B3972" s="389"/>
      <c r="C3972" s="227"/>
      <c r="D3972" s="227"/>
      <c r="E3972" s="227"/>
      <c r="F3972" s="227"/>
      <c r="G3972" s="227"/>
      <c r="H3972" s="227"/>
      <c r="I3972" s="227"/>
    </row>
    <row r="3973">
      <c r="B3973" s="389"/>
      <c r="C3973" s="227"/>
      <c r="D3973" s="227"/>
      <c r="E3973" s="227"/>
      <c r="F3973" s="227"/>
      <c r="G3973" s="227"/>
      <c r="H3973" s="227"/>
      <c r="I3973" s="227"/>
    </row>
    <row r="3974">
      <c r="B3974" s="389"/>
      <c r="C3974" s="227"/>
      <c r="D3974" s="227"/>
      <c r="E3974" s="227"/>
      <c r="F3974" s="227"/>
      <c r="G3974" s="227"/>
      <c r="H3974" s="227"/>
      <c r="I3974" s="227"/>
    </row>
    <row r="3975">
      <c r="B3975" s="389"/>
      <c r="C3975" s="227"/>
      <c r="D3975" s="227"/>
      <c r="E3975" s="227"/>
      <c r="F3975" s="227"/>
      <c r="G3975" s="227"/>
      <c r="H3975" s="227"/>
      <c r="I3975" s="227"/>
    </row>
    <row r="3976">
      <c r="B3976" s="389"/>
      <c r="C3976" s="227"/>
      <c r="D3976" s="227"/>
      <c r="E3976" s="227"/>
      <c r="F3976" s="227"/>
      <c r="G3976" s="227"/>
      <c r="H3976" s="227"/>
      <c r="I3976" s="227"/>
    </row>
    <row r="3977">
      <c r="B3977" s="389"/>
      <c r="C3977" s="227"/>
      <c r="D3977" s="227"/>
      <c r="E3977" s="227"/>
      <c r="F3977" s="227"/>
      <c r="G3977" s="227"/>
      <c r="H3977" s="227"/>
      <c r="I3977" s="227"/>
    </row>
    <row r="3978">
      <c r="B3978" s="389"/>
      <c r="C3978" s="227"/>
      <c r="D3978" s="227"/>
      <c r="E3978" s="227"/>
      <c r="F3978" s="227"/>
      <c r="G3978" s="227"/>
      <c r="H3978" s="227"/>
      <c r="I3978" s="227"/>
    </row>
    <row r="3979">
      <c r="B3979" s="389"/>
      <c r="C3979" s="227"/>
      <c r="D3979" s="227"/>
      <c r="E3979" s="227"/>
      <c r="F3979" s="227"/>
      <c r="G3979" s="227"/>
      <c r="H3979" s="227"/>
      <c r="I3979" s="227"/>
    </row>
    <row r="3980">
      <c r="B3980" s="389"/>
      <c r="C3980" s="227"/>
      <c r="D3980" s="227"/>
      <c r="E3980" s="227"/>
      <c r="F3980" s="227"/>
      <c r="G3980" s="227"/>
      <c r="H3980" s="227"/>
      <c r="I3980" s="227"/>
    </row>
    <row r="3981">
      <c r="B3981" s="389"/>
      <c r="C3981" s="227"/>
      <c r="D3981" s="227"/>
      <c r="E3981" s="227"/>
      <c r="F3981" s="227"/>
      <c r="G3981" s="227"/>
      <c r="H3981" s="227"/>
      <c r="I3981" s="227"/>
    </row>
    <row r="3982">
      <c r="B3982" s="389"/>
      <c r="C3982" s="227"/>
      <c r="D3982" s="227"/>
      <c r="E3982" s="227"/>
      <c r="F3982" s="227"/>
      <c r="G3982" s="227"/>
      <c r="H3982" s="227"/>
      <c r="I3982" s="227"/>
    </row>
    <row r="3983">
      <c r="B3983" s="389"/>
      <c r="C3983" s="227"/>
      <c r="D3983" s="227"/>
      <c r="E3983" s="227"/>
      <c r="F3983" s="227"/>
      <c r="G3983" s="227"/>
      <c r="H3983" s="227"/>
      <c r="I3983" s="227"/>
    </row>
    <row r="3984">
      <c r="B3984" s="389"/>
      <c r="C3984" s="227"/>
      <c r="D3984" s="227"/>
      <c r="E3984" s="227"/>
      <c r="F3984" s="227"/>
      <c r="G3984" s="227"/>
      <c r="H3984" s="227"/>
      <c r="I3984" s="227"/>
    </row>
    <row r="3985">
      <c r="B3985" s="389"/>
      <c r="C3985" s="227"/>
      <c r="D3985" s="227"/>
      <c r="E3985" s="227"/>
      <c r="F3985" s="227"/>
      <c r="G3985" s="227"/>
      <c r="H3985" s="227"/>
      <c r="I3985" s="227"/>
    </row>
    <row r="3986">
      <c r="B3986" s="389"/>
      <c r="C3986" s="227"/>
      <c r="D3986" s="227"/>
      <c r="E3986" s="227"/>
      <c r="F3986" s="227"/>
      <c r="G3986" s="227"/>
      <c r="H3986" s="227"/>
      <c r="I3986" s="227"/>
    </row>
    <row r="3987">
      <c r="B3987" s="389"/>
      <c r="C3987" s="227"/>
      <c r="D3987" s="227"/>
      <c r="E3987" s="227"/>
      <c r="F3987" s="227"/>
      <c r="G3987" s="227"/>
      <c r="H3987" s="227"/>
      <c r="I3987" s="227"/>
    </row>
    <row r="3988">
      <c r="B3988" s="389"/>
      <c r="C3988" s="227"/>
      <c r="D3988" s="227"/>
      <c r="E3988" s="227"/>
      <c r="F3988" s="227"/>
      <c r="G3988" s="227"/>
      <c r="H3988" s="227"/>
      <c r="I3988" s="227"/>
    </row>
    <row r="3989">
      <c r="B3989" s="389"/>
      <c r="C3989" s="227"/>
      <c r="D3989" s="227"/>
      <c r="E3989" s="227"/>
      <c r="F3989" s="227"/>
      <c r="G3989" s="227"/>
      <c r="H3989" s="227"/>
      <c r="I3989" s="227"/>
    </row>
    <row r="3990">
      <c r="B3990" s="389"/>
      <c r="C3990" s="227"/>
      <c r="D3990" s="227"/>
      <c r="E3990" s="227"/>
      <c r="F3990" s="227"/>
      <c r="G3990" s="227"/>
      <c r="H3990" s="227"/>
      <c r="I3990" s="227"/>
    </row>
    <row r="3991">
      <c r="B3991" s="389"/>
      <c r="C3991" s="227"/>
      <c r="D3991" s="227"/>
      <c r="E3991" s="227"/>
      <c r="F3991" s="227"/>
      <c r="G3991" s="227"/>
      <c r="H3991" s="227"/>
      <c r="I3991" s="227"/>
    </row>
    <row r="3992">
      <c r="B3992" s="389"/>
      <c r="C3992" s="227"/>
      <c r="D3992" s="227"/>
      <c r="E3992" s="227"/>
      <c r="F3992" s="227"/>
      <c r="G3992" s="227"/>
      <c r="H3992" s="227"/>
      <c r="I3992" s="227"/>
    </row>
    <row r="3993">
      <c r="B3993" s="389"/>
      <c r="C3993" s="227"/>
      <c r="D3993" s="227"/>
      <c r="E3993" s="227"/>
      <c r="F3993" s="227"/>
      <c r="G3993" s="227"/>
      <c r="H3993" s="227"/>
      <c r="I3993" s="227"/>
    </row>
    <row r="3994">
      <c r="B3994" s="389"/>
      <c r="C3994" s="227"/>
      <c r="D3994" s="227"/>
      <c r="E3994" s="227"/>
      <c r="F3994" s="227"/>
      <c r="G3994" s="227"/>
      <c r="H3994" s="227"/>
      <c r="I3994" s="227"/>
    </row>
    <row r="3995">
      <c r="B3995" s="389"/>
      <c r="C3995" s="227"/>
      <c r="D3995" s="227"/>
      <c r="E3995" s="227"/>
      <c r="F3995" s="227"/>
      <c r="G3995" s="227"/>
      <c r="H3995" s="227"/>
      <c r="I3995" s="227"/>
    </row>
    <row r="3996">
      <c r="B3996" s="389"/>
      <c r="C3996" s="227"/>
      <c r="D3996" s="227"/>
      <c r="E3996" s="227"/>
      <c r="F3996" s="227"/>
      <c r="G3996" s="227"/>
      <c r="H3996" s="227"/>
      <c r="I3996" s="227"/>
    </row>
    <row r="3997">
      <c r="B3997" s="389"/>
      <c r="C3997" s="227"/>
      <c r="D3997" s="227"/>
      <c r="E3997" s="227"/>
      <c r="F3997" s="227"/>
      <c r="G3997" s="227"/>
      <c r="H3997" s="227"/>
      <c r="I3997" s="227"/>
    </row>
    <row r="3998">
      <c r="B3998" s="389"/>
      <c r="C3998" s="227"/>
      <c r="D3998" s="227"/>
      <c r="E3998" s="227"/>
      <c r="F3998" s="227"/>
      <c r="G3998" s="227"/>
      <c r="H3998" s="227"/>
      <c r="I3998" s="227"/>
    </row>
    <row r="3999">
      <c r="B3999" s="389"/>
      <c r="C3999" s="227"/>
      <c r="D3999" s="227"/>
      <c r="E3999" s="227"/>
      <c r="F3999" s="227"/>
      <c r="G3999" s="227"/>
      <c r="H3999" s="227"/>
      <c r="I3999" s="227"/>
    </row>
    <row r="4000">
      <c r="B4000" s="389"/>
      <c r="C4000" s="227"/>
      <c r="D4000" s="227"/>
      <c r="E4000" s="227"/>
      <c r="F4000" s="227"/>
      <c r="G4000" s="227"/>
      <c r="H4000" s="227"/>
      <c r="I4000" s="227"/>
    </row>
    <row r="4001">
      <c r="B4001" s="389"/>
      <c r="C4001" s="227"/>
      <c r="D4001" s="227"/>
      <c r="E4001" s="227"/>
      <c r="F4001" s="227"/>
      <c r="G4001" s="227"/>
      <c r="H4001" s="227"/>
      <c r="I4001" s="227"/>
    </row>
    <row r="4002">
      <c r="B4002" s="389"/>
      <c r="C4002" s="227"/>
      <c r="D4002" s="227"/>
      <c r="E4002" s="227"/>
      <c r="F4002" s="227"/>
      <c r="G4002" s="227"/>
      <c r="H4002" s="227"/>
      <c r="I4002" s="227"/>
    </row>
    <row r="4003">
      <c r="B4003" s="389"/>
      <c r="C4003" s="227"/>
      <c r="D4003" s="227"/>
      <c r="E4003" s="227"/>
      <c r="F4003" s="227"/>
      <c r="G4003" s="227"/>
      <c r="H4003" s="227"/>
      <c r="I4003" s="227"/>
    </row>
    <row r="4004">
      <c r="B4004" s="389"/>
      <c r="C4004" s="227"/>
      <c r="D4004" s="227"/>
      <c r="E4004" s="227"/>
      <c r="F4004" s="227"/>
      <c r="G4004" s="227"/>
      <c r="H4004" s="227"/>
      <c r="I4004" s="227"/>
    </row>
    <row r="4005">
      <c r="B4005" s="389"/>
      <c r="C4005" s="227"/>
      <c r="D4005" s="227"/>
      <c r="E4005" s="227"/>
      <c r="F4005" s="227"/>
      <c r="G4005" s="227"/>
      <c r="H4005" s="227"/>
      <c r="I4005" s="227"/>
    </row>
    <row r="4006">
      <c r="B4006" s="389"/>
      <c r="C4006" s="227"/>
      <c r="D4006" s="227"/>
      <c r="E4006" s="227"/>
      <c r="F4006" s="227"/>
      <c r="G4006" s="227"/>
      <c r="H4006" s="227"/>
      <c r="I4006" s="227"/>
    </row>
    <row r="4007">
      <c r="B4007" s="389"/>
      <c r="C4007" s="227"/>
      <c r="D4007" s="227"/>
      <c r="E4007" s="227"/>
      <c r="F4007" s="227"/>
      <c r="G4007" s="227"/>
      <c r="H4007" s="227"/>
      <c r="I4007" s="227"/>
    </row>
    <row r="4008">
      <c r="B4008" s="389"/>
      <c r="C4008" s="227"/>
      <c r="D4008" s="227"/>
      <c r="E4008" s="227"/>
      <c r="F4008" s="227"/>
      <c r="G4008" s="227"/>
      <c r="H4008" s="227"/>
      <c r="I4008" s="227"/>
    </row>
    <row r="4009">
      <c r="B4009" s="389"/>
      <c r="C4009" s="227"/>
      <c r="D4009" s="227"/>
      <c r="E4009" s="227"/>
      <c r="F4009" s="227"/>
      <c r="G4009" s="227"/>
      <c r="H4009" s="227"/>
      <c r="I4009" s="227"/>
    </row>
    <row r="4010">
      <c r="B4010" s="389"/>
      <c r="C4010" s="227"/>
      <c r="D4010" s="227"/>
      <c r="E4010" s="227"/>
      <c r="F4010" s="227"/>
      <c r="G4010" s="227"/>
      <c r="H4010" s="227"/>
      <c r="I4010" s="227"/>
    </row>
    <row r="4011">
      <c r="B4011" s="389"/>
      <c r="C4011" s="227"/>
      <c r="D4011" s="227"/>
      <c r="E4011" s="227"/>
      <c r="F4011" s="227"/>
      <c r="G4011" s="227"/>
      <c r="H4011" s="227"/>
      <c r="I4011" s="227"/>
    </row>
    <row r="4012">
      <c r="B4012" s="389"/>
      <c r="C4012" s="227"/>
      <c r="D4012" s="227"/>
      <c r="E4012" s="227"/>
      <c r="F4012" s="227"/>
      <c r="G4012" s="227"/>
      <c r="H4012" s="227"/>
      <c r="I4012" s="227"/>
    </row>
    <row r="4013">
      <c r="B4013" s="389"/>
      <c r="C4013" s="227"/>
      <c r="D4013" s="227"/>
      <c r="E4013" s="227"/>
      <c r="F4013" s="227"/>
      <c r="G4013" s="227"/>
      <c r="H4013" s="227"/>
      <c r="I4013" s="227"/>
    </row>
    <row r="4014">
      <c r="B4014" s="389"/>
      <c r="C4014" s="227"/>
      <c r="D4014" s="227"/>
      <c r="E4014" s="227"/>
      <c r="F4014" s="227"/>
      <c r="G4014" s="227"/>
      <c r="H4014" s="227"/>
      <c r="I4014" s="227"/>
    </row>
    <row r="4015">
      <c r="B4015" s="389"/>
      <c r="C4015" s="227"/>
      <c r="D4015" s="227"/>
      <c r="E4015" s="227"/>
      <c r="F4015" s="227"/>
      <c r="G4015" s="227"/>
      <c r="H4015" s="227"/>
      <c r="I4015" s="227"/>
    </row>
    <row r="4016">
      <c r="B4016" s="389"/>
      <c r="C4016" s="227"/>
      <c r="D4016" s="227"/>
      <c r="E4016" s="227"/>
      <c r="F4016" s="227"/>
      <c r="G4016" s="227"/>
      <c r="H4016" s="227"/>
      <c r="I4016" s="227"/>
    </row>
    <row r="4017">
      <c r="B4017" s="389"/>
      <c r="C4017" s="227"/>
      <c r="D4017" s="227"/>
      <c r="E4017" s="227"/>
      <c r="F4017" s="227"/>
      <c r="G4017" s="227"/>
      <c r="H4017" s="227"/>
      <c r="I4017" s="227"/>
    </row>
    <row r="4018">
      <c r="B4018" s="389"/>
      <c r="C4018" s="227"/>
      <c r="D4018" s="227"/>
      <c r="E4018" s="227"/>
      <c r="F4018" s="227"/>
      <c r="G4018" s="227"/>
      <c r="H4018" s="227"/>
      <c r="I4018" s="227"/>
    </row>
    <row r="4019">
      <c r="B4019" s="389"/>
      <c r="C4019" s="227"/>
      <c r="D4019" s="227"/>
      <c r="E4019" s="227"/>
      <c r="F4019" s="227"/>
      <c r="G4019" s="227"/>
      <c r="H4019" s="227"/>
      <c r="I4019" s="227"/>
    </row>
    <row r="4020">
      <c r="B4020" s="389"/>
      <c r="C4020" s="227"/>
      <c r="D4020" s="227"/>
      <c r="E4020" s="227"/>
      <c r="F4020" s="227"/>
      <c r="G4020" s="227"/>
      <c r="H4020" s="227"/>
      <c r="I4020" s="227"/>
    </row>
    <row r="4021">
      <c r="B4021" s="389"/>
      <c r="C4021" s="227"/>
      <c r="D4021" s="227"/>
      <c r="E4021" s="227"/>
      <c r="F4021" s="227"/>
      <c r="G4021" s="227"/>
      <c r="H4021" s="227"/>
      <c r="I4021" s="227"/>
    </row>
    <row r="4022">
      <c r="B4022" s="389"/>
      <c r="C4022" s="227"/>
      <c r="D4022" s="227"/>
      <c r="E4022" s="227"/>
      <c r="F4022" s="227"/>
      <c r="G4022" s="227"/>
      <c r="H4022" s="227"/>
      <c r="I4022" s="227"/>
    </row>
    <row r="4023">
      <c r="B4023" s="389"/>
      <c r="C4023" s="227"/>
      <c r="D4023" s="227"/>
      <c r="E4023" s="227"/>
      <c r="F4023" s="227"/>
      <c r="G4023" s="227"/>
      <c r="H4023" s="227"/>
      <c r="I4023" s="227"/>
    </row>
    <row r="4024">
      <c r="B4024" s="389"/>
      <c r="C4024" s="227"/>
      <c r="D4024" s="227"/>
      <c r="E4024" s="227"/>
      <c r="F4024" s="227"/>
      <c r="G4024" s="227"/>
      <c r="H4024" s="227"/>
      <c r="I4024" s="227"/>
    </row>
    <row r="4025">
      <c r="B4025" s="389"/>
      <c r="C4025" s="227"/>
      <c r="D4025" s="227"/>
      <c r="E4025" s="227"/>
      <c r="F4025" s="227"/>
      <c r="G4025" s="227"/>
      <c r="H4025" s="227"/>
      <c r="I4025" s="227"/>
    </row>
    <row r="4026">
      <c r="B4026" s="389"/>
      <c r="C4026" s="227"/>
      <c r="D4026" s="227"/>
      <c r="E4026" s="227"/>
      <c r="F4026" s="227"/>
      <c r="G4026" s="227"/>
      <c r="H4026" s="227"/>
      <c r="I4026" s="227"/>
    </row>
    <row r="4027">
      <c r="B4027" s="389"/>
      <c r="C4027" s="227"/>
      <c r="D4027" s="227"/>
      <c r="E4027" s="227"/>
      <c r="F4027" s="227"/>
      <c r="G4027" s="227"/>
      <c r="H4027" s="227"/>
      <c r="I4027" s="227"/>
    </row>
    <row r="4028">
      <c r="B4028" s="389"/>
      <c r="C4028" s="227"/>
      <c r="D4028" s="227"/>
      <c r="E4028" s="227"/>
      <c r="F4028" s="227"/>
      <c r="G4028" s="227"/>
      <c r="H4028" s="227"/>
      <c r="I4028" s="227"/>
    </row>
    <row r="4029">
      <c r="B4029" s="389"/>
      <c r="C4029" s="227"/>
      <c r="D4029" s="227"/>
      <c r="E4029" s="227"/>
      <c r="F4029" s="227"/>
      <c r="G4029" s="227"/>
      <c r="H4029" s="227"/>
      <c r="I4029" s="227"/>
    </row>
    <row r="4030">
      <c r="B4030" s="389"/>
      <c r="C4030" s="227"/>
      <c r="D4030" s="227"/>
      <c r="E4030" s="227"/>
      <c r="F4030" s="227"/>
      <c r="G4030" s="227"/>
      <c r="H4030" s="227"/>
      <c r="I4030" s="227"/>
    </row>
    <row r="4031">
      <c r="B4031" s="389"/>
      <c r="C4031" s="227"/>
      <c r="D4031" s="227"/>
      <c r="E4031" s="227"/>
      <c r="F4031" s="227"/>
      <c r="G4031" s="227"/>
      <c r="H4031" s="227"/>
      <c r="I4031" s="227"/>
    </row>
    <row r="4032">
      <c r="B4032" s="389"/>
      <c r="C4032" s="227"/>
      <c r="D4032" s="227"/>
      <c r="E4032" s="227"/>
      <c r="F4032" s="227"/>
      <c r="G4032" s="227"/>
      <c r="H4032" s="227"/>
      <c r="I4032" s="227"/>
    </row>
    <row r="4033">
      <c r="B4033" s="389"/>
      <c r="C4033" s="227"/>
      <c r="D4033" s="227"/>
      <c r="E4033" s="227"/>
      <c r="F4033" s="227"/>
      <c r="G4033" s="227"/>
      <c r="H4033" s="227"/>
      <c r="I4033" s="227"/>
    </row>
    <row r="4034">
      <c r="B4034" s="389"/>
      <c r="C4034" s="227"/>
      <c r="D4034" s="227"/>
      <c r="E4034" s="227"/>
      <c r="F4034" s="227"/>
      <c r="G4034" s="227"/>
      <c r="H4034" s="227"/>
      <c r="I4034" s="227"/>
    </row>
    <row r="4035">
      <c r="B4035" s="389"/>
      <c r="C4035" s="227"/>
      <c r="D4035" s="227"/>
      <c r="E4035" s="227"/>
      <c r="F4035" s="227"/>
      <c r="G4035" s="227"/>
      <c r="H4035" s="227"/>
      <c r="I4035" s="227"/>
    </row>
    <row r="4036">
      <c r="B4036" s="389"/>
      <c r="C4036" s="227"/>
      <c r="D4036" s="227"/>
      <c r="E4036" s="227"/>
      <c r="F4036" s="227"/>
      <c r="G4036" s="227"/>
      <c r="H4036" s="227"/>
      <c r="I4036" s="227"/>
    </row>
    <row r="4037">
      <c r="B4037" s="389"/>
      <c r="C4037" s="227"/>
      <c r="D4037" s="227"/>
      <c r="E4037" s="227"/>
      <c r="F4037" s="227"/>
      <c r="G4037" s="227"/>
      <c r="H4037" s="227"/>
      <c r="I4037" s="227"/>
    </row>
    <row r="4038">
      <c r="B4038" s="389"/>
      <c r="C4038" s="227"/>
      <c r="D4038" s="227"/>
      <c r="E4038" s="227"/>
      <c r="F4038" s="227"/>
      <c r="G4038" s="227"/>
      <c r="H4038" s="227"/>
      <c r="I4038" s="227"/>
    </row>
    <row r="4039">
      <c r="B4039" s="389"/>
      <c r="C4039" s="227"/>
      <c r="D4039" s="227"/>
      <c r="E4039" s="227"/>
      <c r="F4039" s="227"/>
      <c r="G4039" s="227"/>
      <c r="H4039" s="227"/>
      <c r="I4039" s="227"/>
    </row>
    <row r="4040">
      <c r="B4040" s="389"/>
      <c r="C4040" s="227"/>
      <c r="D4040" s="227"/>
      <c r="E4040" s="227"/>
      <c r="F4040" s="227"/>
      <c r="G4040" s="227"/>
      <c r="H4040" s="227"/>
      <c r="I4040" s="227"/>
    </row>
    <row r="4041">
      <c r="B4041" s="389"/>
      <c r="C4041" s="227"/>
      <c r="D4041" s="227"/>
      <c r="E4041" s="227"/>
      <c r="F4041" s="227"/>
      <c r="G4041" s="227"/>
      <c r="H4041" s="227"/>
      <c r="I4041" s="227"/>
    </row>
    <row r="4042">
      <c r="B4042" s="389"/>
      <c r="C4042" s="227"/>
      <c r="D4042" s="227"/>
      <c r="E4042" s="227"/>
      <c r="F4042" s="227"/>
      <c r="G4042" s="227"/>
      <c r="H4042" s="227"/>
      <c r="I4042" s="227"/>
    </row>
    <row r="4043">
      <c r="B4043" s="389"/>
      <c r="C4043" s="227"/>
      <c r="D4043" s="227"/>
      <c r="E4043" s="227"/>
      <c r="F4043" s="227"/>
      <c r="G4043" s="227"/>
      <c r="H4043" s="227"/>
      <c r="I4043" s="227"/>
    </row>
    <row r="4044">
      <c r="B4044" s="389"/>
      <c r="C4044" s="227"/>
      <c r="D4044" s="227"/>
      <c r="E4044" s="227"/>
      <c r="F4044" s="227"/>
      <c r="G4044" s="227"/>
      <c r="H4044" s="227"/>
      <c r="I4044" s="227"/>
    </row>
    <row r="4045">
      <c r="B4045" s="389"/>
      <c r="C4045" s="227"/>
      <c r="D4045" s="227"/>
      <c r="E4045" s="227"/>
      <c r="F4045" s="227"/>
      <c r="G4045" s="227"/>
      <c r="H4045" s="227"/>
      <c r="I4045" s="227"/>
    </row>
    <row r="4046">
      <c r="B4046" s="389"/>
      <c r="C4046" s="227"/>
      <c r="D4046" s="227"/>
      <c r="E4046" s="227"/>
      <c r="F4046" s="227"/>
      <c r="G4046" s="227"/>
      <c r="H4046" s="227"/>
      <c r="I4046" s="227"/>
    </row>
    <row r="4047">
      <c r="B4047" s="389"/>
      <c r="C4047" s="227"/>
      <c r="D4047" s="227"/>
      <c r="E4047" s="227"/>
      <c r="F4047" s="227"/>
      <c r="G4047" s="227"/>
      <c r="H4047" s="227"/>
      <c r="I4047" s="227"/>
    </row>
    <row r="4048">
      <c r="B4048" s="389"/>
      <c r="C4048" s="227"/>
      <c r="D4048" s="227"/>
      <c r="E4048" s="227"/>
      <c r="F4048" s="227"/>
      <c r="G4048" s="227"/>
      <c r="H4048" s="227"/>
      <c r="I4048" s="227"/>
    </row>
    <row r="4049">
      <c r="B4049" s="389"/>
      <c r="C4049" s="227"/>
      <c r="D4049" s="227"/>
      <c r="E4049" s="227"/>
      <c r="F4049" s="227"/>
      <c r="G4049" s="227"/>
      <c r="H4049" s="227"/>
      <c r="I4049" s="227"/>
    </row>
    <row r="4050">
      <c r="B4050" s="389"/>
      <c r="C4050" s="227"/>
      <c r="D4050" s="227"/>
      <c r="E4050" s="227"/>
      <c r="F4050" s="227"/>
      <c r="G4050" s="227"/>
      <c r="H4050" s="227"/>
      <c r="I4050" s="227"/>
    </row>
    <row r="4051">
      <c r="B4051" s="389"/>
      <c r="C4051" s="227"/>
      <c r="D4051" s="227"/>
      <c r="E4051" s="227"/>
      <c r="F4051" s="227"/>
      <c r="G4051" s="227"/>
      <c r="H4051" s="227"/>
      <c r="I4051" s="227"/>
    </row>
    <row r="4052">
      <c r="B4052" s="389"/>
      <c r="C4052" s="227"/>
      <c r="D4052" s="227"/>
      <c r="E4052" s="227"/>
      <c r="F4052" s="227"/>
      <c r="G4052" s="227"/>
      <c r="H4052" s="227"/>
      <c r="I4052" s="227"/>
    </row>
    <row r="4053">
      <c r="B4053" s="389"/>
      <c r="C4053" s="227"/>
      <c r="D4053" s="227"/>
      <c r="E4053" s="227"/>
      <c r="F4053" s="227"/>
      <c r="G4053" s="227"/>
      <c r="H4053" s="227"/>
      <c r="I4053" s="227"/>
    </row>
    <row r="4054">
      <c r="B4054" s="389"/>
      <c r="C4054" s="227"/>
      <c r="D4054" s="227"/>
      <c r="E4054" s="227"/>
      <c r="F4054" s="227"/>
      <c r="G4054" s="227"/>
      <c r="H4054" s="227"/>
      <c r="I4054" s="227"/>
    </row>
    <row r="4055">
      <c r="B4055" s="389"/>
      <c r="C4055" s="227"/>
      <c r="D4055" s="227"/>
      <c r="E4055" s="227"/>
      <c r="F4055" s="227"/>
      <c r="G4055" s="227"/>
      <c r="H4055" s="227"/>
      <c r="I4055" s="227"/>
    </row>
    <row r="4056">
      <c r="B4056" s="389"/>
      <c r="C4056" s="227"/>
      <c r="D4056" s="227"/>
      <c r="E4056" s="227"/>
      <c r="F4056" s="227"/>
      <c r="G4056" s="227"/>
      <c r="H4056" s="227"/>
      <c r="I4056" s="227"/>
    </row>
    <row r="4057">
      <c r="B4057" s="389"/>
      <c r="C4057" s="227"/>
      <c r="D4057" s="227"/>
      <c r="E4057" s="227"/>
      <c r="F4057" s="227"/>
      <c r="G4057" s="227"/>
      <c r="H4057" s="227"/>
      <c r="I4057" s="227"/>
    </row>
    <row r="4058">
      <c r="B4058" s="389"/>
      <c r="C4058" s="227"/>
      <c r="D4058" s="227"/>
      <c r="E4058" s="227"/>
      <c r="F4058" s="227"/>
      <c r="G4058" s="227"/>
      <c r="H4058" s="227"/>
      <c r="I4058" s="227"/>
    </row>
    <row r="4059">
      <c r="B4059" s="389"/>
      <c r="C4059" s="227"/>
      <c r="D4059" s="227"/>
      <c r="E4059" s="227"/>
      <c r="F4059" s="227"/>
      <c r="G4059" s="227"/>
      <c r="H4059" s="227"/>
      <c r="I4059" s="227"/>
    </row>
    <row r="4060">
      <c r="B4060" s="389"/>
      <c r="C4060" s="227"/>
      <c r="D4060" s="227"/>
      <c r="E4060" s="227"/>
      <c r="F4060" s="227"/>
      <c r="G4060" s="227"/>
      <c r="H4060" s="227"/>
      <c r="I4060" s="227"/>
    </row>
    <row r="4061">
      <c r="B4061" s="389"/>
      <c r="C4061" s="227"/>
      <c r="D4061" s="227"/>
      <c r="E4061" s="227"/>
      <c r="F4061" s="227"/>
      <c r="G4061" s="227"/>
      <c r="H4061" s="227"/>
      <c r="I4061" s="227"/>
    </row>
    <row r="4062">
      <c r="B4062" s="389"/>
      <c r="C4062" s="227"/>
      <c r="D4062" s="227"/>
      <c r="E4062" s="227"/>
      <c r="F4062" s="227"/>
      <c r="G4062" s="227"/>
      <c r="H4062" s="227"/>
      <c r="I4062" s="227"/>
    </row>
    <row r="4063">
      <c r="B4063" s="389"/>
      <c r="C4063" s="227"/>
      <c r="D4063" s="227"/>
      <c r="E4063" s="227"/>
      <c r="F4063" s="227"/>
      <c r="G4063" s="227"/>
      <c r="H4063" s="227"/>
      <c r="I4063" s="227"/>
    </row>
    <row r="4064">
      <c r="B4064" s="389"/>
      <c r="C4064" s="227"/>
      <c r="D4064" s="227"/>
      <c r="E4064" s="227"/>
      <c r="F4064" s="227"/>
      <c r="G4064" s="227"/>
      <c r="H4064" s="227"/>
      <c r="I4064" s="227"/>
    </row>
    <row r="4065">
      <c r="B4065" s="389"/>
      <c r="C4065" s="227"/>
      <c r="D4065" s="227"/>
      <c r="E4065" s="227"/>
      <c r="F4065" s="227"/>
      <c r="G4065" s="227"/>
      <c r="H4065" s="227"/>
      <c r="I4065" s="227"/>
    </row>
    <row r="4066">
      <c r="B4066" s="389"/>
      <c r="C4066" s="227"/>
      <c r="D4066" s="227"/>
      <c r="E4066" s="227"/>
      <c r="F4066" s="227"/>
      <c r="G4066" s="227"/>
      <c r="H4066" s="227"/>
      <c r="I4066" s="227"/>
    </row>
    <row r="4067">
      <c r="B4067" s="389"/>
      <c r="C4067" s="227"/>
      <c r="D4067" s="227"/>
      <c r="E4067" s="227"/>
      <c r="F4067" s="227"/>
      <c r="G4067" s="227"/>
      <c r="H4067" s="227"/>
      <c r="I4067" s="227"/>
    </row>
    <row r="4068">
      <c r="B4068" s="389"/>
      <c r="C4068" s="227"/>
      <c r="D4068" s="227"/>
      <c r="E4068" s="227"/>
      <c r="F4068" s="227"/>
      <c r="G4068" s="227"/>
      <c r="H4068" s="227"/>
      <c r="I4068" s="227"/>
    </row>
    <row r="4069">
      <c r="B4069" s="389"/>
      <c r="C4069" s="227"/>
      <c r="D4069" s="227"/>
      <c r="E4069" s="227"/>
      <c r="F4069" s="227"/>
      <c r="G4069" s="227"/>
      <c r="H4069" s="227"/>
      <c r="I4069" s="227"/>
    </row>
    <row r="4070">
      <c r="B4070" s="389"/>
      <c r="C4070" s="227"/>
      <c r="D4070" s="227"/>
      <c r="E4070" s="227"/>
      <c r="F4070" s="227"/>
      <c r="G4070" s="227"/>
      <c r="H4070" s="227"/>
      <c r="I4070" s="227"/>
    </row>
    <row r="4071">
      <c r="B4071" s="389"/>
      <c r="C4071" s="227"/>
      <c r="D4071" s="227"/>
      <c r="E4071" s="227"/>
      <c r="F4071" s="227"/>
      <c r="G4071" s="227"/>
      <c r="H4071" s="227"/>
      <c r="I4071" s="227"/>
    </row>
    <row r="4072">
      <c r="B4072" s="389"/>
      <c r="C4072" s="227"/>
      <c r="D4072" s="227"/>
      <c r="E4072" s="227"/>
      <c r="F4072" s="227"/>
      <c r="G4072" s="227"/>
      <c r="H4072" s="227"/>
      <c r="I4072" s="227"/>
    </row>
    <row r="4073">
      <c r="B4073" s="389"/>
      <c r="C4073" s="227"/>
      <c r="D4073" s="227"/>
      <c r="E4073" s="227"/>
      <c r="F4073" s="227"/>
      <c r="G4073" s="227"/>
      <c r="H4073" s="227"/>
      <c r="I4073" s="227"/>
    </row>
    <row r="4074">
      <c r="B4074" s="389"/>
      <c r="C4074" s="227"/>
      <c r="D4074" s="227"/>
      <c r="E4074" s="227"/>
      <c r="F4074" s="227"/>
      <c r="G4074" s="227"/>
      <c r="H4074" s="227"/>
      <c r="I4074" s="227"/>
    </row>
    <row r="4075">
      <c r="B4075" s="389"/>
      <c r="C4075" s="227"/>
      <c r="D4075" s="227"/>
      <c r="E4075" s="227"/>
      <c r="F4075" s="227"/>
      <c r="G4075" s="227"/>
      <c r="H4075" s="227"/>
      <c r="I4075" s="227"/>
    </row>
    <row r="4076">
      <c r="B4076" s="389"/>
      <c r="C4076" s="227"/>
      <c r="D4076" s="227"/>
      <c r="E4076" s="227"/>
      <c r="F4076" s="227"/>
      <c r="G4076" s="227"/>
      <c r="H4076" s="227"/>
      <c r="I4076" s="227"/>
    </row>
    <row r="4077">
      <c r="B4077" s="389"/>
      <c r="C4077" s="227"/>
      <c r="D4077" s="227"/>
      <c r="E4077" s="227"/>
      <c r="F4077" s="227"/>
      <c r="G4077" s="227"/>
      <c r="H4077" s="227"/>
      <c r="I4077" s="227"/>
    </row>
    <row r="4078">
      <c r="B4078" s="389"/>
      <c r="C4078" s="227"/>
      <c r="D4078" s="227"/>
      <c r="E4078" s="227"/>
      <c r="F4078" s="227"/>
      <c r="G4078" s="227"/>
      <c r="H4078" s="227"/>
      <c r="I4078" s="227"/>
    </row>
    <row r="4079">
      <c r="B4079" s="389"/>
      <c r="C4079" s="227"/>
      <c r="D4079" s="227"/>
      <c r="E4079" s="227"/>
      <c r="F4079" s="227"/>
      <c r="G4079" s="227"/>
      <c r="H4079" s="227"/>
      <c r="I4079" s="227"/>
    </row>
    <row r="4080">
      <c r="B4080" s="389"/>
      <c r="C4080" s="227"/>
      <c r="D4080" s="227"/>
      <c r="E4080" s="227"/>
      <c r="F4080" s="227"/>
      <c r="G4080" s="227"/>
      <c r="H4080" s="227"/>
      <c r="I4080" s="227"/>
    </row>
    <row r="4081">
      <c r="B4081" s="389"/>
      <c r="C4081" s="227"/>
      <c r="D4081" s="227"/>
      <c r="E4081" s="227"/>
      <c r="F4081" s="227"/>
      <c r="G4081" s="227"/>
      <c r="H4081" s="227"/>
      <c r="I4081" s="227"/>
    </row>
    <row r="4082">
      <c r="B4082" s="389"/>
      <c r="C4082" s="227"/>
      <c r="D4082" s="227"/>
      <c r="E4082" s="227"/>
      <c r="F4082" s="227"/>
      <c r="G4082" s="227"/>
      <c r="H4082" s="227"/>
      <c r="I4082" s="227"/>
    </row>
    <row r="4083">
      <c r="B4083" s="389"/>
      <c r="C4083" s="227"/>
      <c r="D4083" s="227"/>
      <c r="E4083" s="227"/>
      <c r="F4083" s="227"/>
      <c r="G4083" s="227"/>
      <c r="H4083" s="227"/>
      <c r="I4083" s="227"/>
    </row>
    <row r="4084">
      <c r="B4084" s="389"/>
      <c r="C4084" s="227"/>
      <c r="D4084" s="227"/>
      <c r="E4084" s="227"/>
      <c r="F4084" s="227"/>
      <c r="G4084" s="227"/>
      <c r="H4084" s="227"/>
      <c r="I4084" s="227"/>
    </row>
    <row r="4085">
      <c r="B4085" s="389"/>
      <c r="C4085" s="227"/>
      <c r="D4085" s="227"/>
      <c r="E4085" s="227"/>
      <c r="F4085" s="227"/>
      <c r="G4085" s="227"/>
      <c r="H4085" s="227"/>
      <c r="I4085" s="227"/>
    </row>
    <row r="4086">
      <c r="B4086" s="389"/>
      <c r="C4086" s="227"/>
      <c r="D4086" s="227"/>
      <c r="E4086" s="227"/>
      <c r="F4086" s="227"/>
      <c r="G4086" s="227"/>
      <c r="H4086" s="227"/>
      <c r="I4086" s="227"/>
    </row>
    <row r="4087">
      <c r="B4087" s="389"/>
      <c r="C4087" s="227"/>
      <c r="D4087" s="227"/>
      <c r="E4087" s="227"/>
      <c r="F4087" s="227"/>
      <c r="G4087" s="227"/>
      <c r="H4087" s="227"/>
      <c r="I4087" s="227"/>
    </row>
    <row r="4088">
      <c r="B4088" s="389"/>
      <c r="C4088" s="227"/>
      <c r="D4088" s="227"/>
      <c r="E4088" s="227"/>
      <c r="F4088" s="227"/>
      <c r="G4088" s="227"/>
      <c r="H4088" s="227"/>
      <c r="I4088" s="227"/>
    </row>
    <row r="4089">
      <c r="B4089" s="389"/>
      <c r="C4089" s="227"/>
      <c r="D4089" s="227"/>
      <c r="E4089" s="227"/>
      <c r="F4089" s="227"/>
      <c r="G4089" s="227"/>
      <c r="H4089" s="227"/>
      <c r="I4089" s="227"/>
    </row>
    <row r="4090">
      <c r="B4090" s="389"/>
      <c r="C4090" s="227"/>
      <c r="D4090" s="227"/>
      <c r="E4090" s="227"/>
      <c r="F4090" s="227"/>
      <c r="G4090" s="227"/>
      <c r="H4090" s="227"/>
      <c r="I4090" s="227"/>
    </row>
    <row r="4091">
      <c r="B4091" s="389"/>
      <c r="C4091" s="227"/>
      <c r="D4091" s="227"/>
      <c r="E4091" s="227"/>
      <c r="F4091" s="227"/>
      <c r="G4091" s="227"/>
      <c r="H4091" s="227"/>
      <c r="I4091" s="227"/>
    </row>
    <row r="4092">
      <c r="B4092" s="389"/>
      <c r="C4092" s="227"/>
      <c r="D4092" s="227"/>
      <c r="E4092" s="227"/>
      <c r="F4092" s="227"/>
      <c r="G4092" s="227"/>
      <c r="H4092" s="227"/>
      <c r="I4092" s="227"/>
    </row>
    <row r="4093">
      <c r="B4093" s="389"/>
      <c r="C4093" s="227"/>
      <c r="D4093" s="227"/>
      <c r="E4093" s="227"/>
      <c r="F4093" s="227"/>
      <c r="G4093" s="227"/>
      <c r="H4093" s="227"/>
      <c r="I4093" s="227"/>
    </row>
    <row r="4094">
      <c r="B4094" s="389"/>
      <c r="C4094" s="227"/>
      <c r="D4094" s="227"/>
      <c r="E4094" s="227"/>
      <c r="F4094" s="227"/>
      <c r="G4094" s="227"/>
      <c r="H4094" s="227"/>
      <c r="I4094" s="227"/>
    </row>
    <row r="4095">
      <c r="B4095" s="389"/>
      <c r="C4095" s="227"/>
      <c r="D4095" s="227"/>
      <c r="E4095" s="227"/>
      <c r="F4095" s="227"/>
      <c r="G4095" s="227"/>
      <c r="H4095" s="227"/>
      <c r="I4095" s="227"/>
    </row>
    <row r="4096">
      <c r="B4096" s="389"/>
      <c r="C4096" s="227"/>
      <c r="D4096" s="227"/>
      <c r="E4096" s="227"/>
      <c r="F4096" s="227"/>
      <c r="G4096" s="227"/>
      <c r="H4096" s="227"/>
      <c r="I4096" s="227"/>
    </row>
    <row r="4097">
      <c r="B4097" s="389"/>
      <c r="C4097" s="227"/>
      <c r="D4097" s="227"/>
      <c r="E4097" s="227"/>
      <c r="F4097" s="227"/>
      <c r="G4097" s="227"/>
      <c r="H4097" s="227"/>
      <c r="I4097" s="227"/>
    </row>
    <row r="4098">
      <c r="B4098" s="389"/>
      <c r="C4098" s="227"/>
      <c r="D4098" s="227"/>
      <c r="E4098" s="227"/>
      <c r="F4098" s="227"/>
      <c r="G4098" s="227"/>
      <c r="H4098" s="227"/>
      <c r="I4098" s="227"/>
    </row>
    <row r="4099">
      <c r="B4099" s="389"/>
      <c r="C4099" s="227"/>
      <c r="D4099" s="227"/>
      <c r="E4099" s="227"/>
      <c r="F4099" s="227"/>
      <c r="G4099" s="227"/>
      <c r="H4099" s="227"/>
      <c r="I4099" s="227"/>
    </row>
    <row r="4100">
      <c r="B4100" s="389"/>
      <c r="C4100" s="227"/>
      <c r="D4100" s="227"/>
      <c r="E4100" s="227"/>
      <c r="F4100" s="227"/>
      <c r="G4100" s="227"/>
      <c r="H4100" s="227"/>
      <c r="I4100" s="227"/>
    </row>
    <row r="4101">
      <c r="B4101" s="389"/>
      <c r="C4101" s="227"/>
      <c r="D4101" s="227"/>
      <c r="E4101" s="227"/>
      <c r="F4101" s="227"/>
      <c r="G4101" s="227"/>
      <c r="H4101" s="227"/>
      <c r="I4101" s="227"/>
    </row>
    <row r="4102">
      <c r="B4102" s="389"/>
      <c r="C4102" s="227"/>
      <c r="D4102" s="227"/>
      <c r="E4102" s="227"/>
      <c r="F4102" s="227"/>
      <c r="G4102" s="227"/>
      <c r="H4102" s="227"/>
      <c r="I4102" s="227"/>
    </row>
    <row r="4103">
      <c r="B4103" s="389"/>
      <c r="C4103" s="227"/>
      <c r="D4103" s="227"/>
      <c r="E4103" s="227"/>
      <c r="F4103" s="227"/>
      <c r="G4103" s="227"/>
      <c r="H4103" s="227"/>
      <c r="I4103" s="227"/>
    </row>
    <row r="4104">
      <c r="B4104" s="389"/>
      <c r="C4104" s="227"/>
      <c r="D4104" s="227"/>
      <c r="E4104" s="227"/>
      <c r="F4104" s="227"/>
      <c r="G4104" s="227"/>
      <c r="H4104" s="227"/>
      <c r="I4104" s="227"/>
    </row>
    <row r="4105">
      <c r="B4105" s="389"/>
      <c r="C4105" s="227"/>
      <c r="D4105" s="227"/>
      <c r="E4105" s="227"/>
      <c r="F4105" s="227"/>
      <c r="G4105" s="227"/>
      <c r="H4105" s="227"/>
      <c r="I4105" s="227"/>
    </row>
    <row r="4106">
      <c r="B4106" s="389"/>
      <c r="C4106" s="227"/>
      <c r="D4106" s="227"/>
      <c r="E4106" s="227"/>
      <c r="F4106" s="227"/>
      <c r="G4106" s="227"/>
      <c r="H4106" s="227"/>
      <c r="I4106" s="227"/>
    </row>
    <row r="4107">
      <c r="B4107" s="389"/>
      <c r="C4107" s="227"/>
      <c r="D4107" s="227"/>
      <c r="E4107" s="227"/>
      <c r="F4107" s="227"/>
      <c r="G4107" s="227"/>
      <c r="H4107" s="227"/>
      <c r="I4107" s="227"/>
    </row>
    <row r="4108">
      <c r="B4108" s="389"/>
      <c r="C4108" s="227"/>
      <c r="D4108" s="227"/>
      <c r="E4108" s="227"/>
      <c r="F4108" s="227"/>
      <c r="G4108" s="227"/>
      <c r="H4108" s="227"/>
      <c r="I4108" s="227"/>
    </row>
    <row r="4109">
      <c r="B4109" s="389"/>
      <c r="C4109" s="227"/>
      <c r="D4109" s="227"/>
      <c r="E4109" s="227"/>
      <c r="F4109" s="227"/>
      <c r="G4109" s="227"/>
      <c r="H4109" s="227"/>
      <c r="I4109" s="227"/>
    </row>
    <row r="4110">
      <c r="B4110" s="389"/>
      <c r="C4110" s="227"/>
      <c r="D4110" s="227"/>
      <c r="E4110" s="227"/>
      <c r="F4110" s="227"/>
      <c r="G4110" s="227"/>
      <c r="H4110" s="227"/>
      <c r="I4110" s="227"/>
    </row>
    <row r="4111">
      <c r="B4111" s="389"/>
      <c r="C4111" s="227"/>
      <c r="D4111" s="227"/>
      <c r="E4111" s="227"/>
      <c r="F4111" s="227"/>
      <c r="G4111" s="227"/>
      <c r="H4111" s="227"/>
      <c r="I4111" s="227"/>
    </row>
    <row r="4112">
      <c r="B4112" s="389"/>
      <c r="C4112" s="227"/>
      <c r="D4112" s="227"/>
      <c r="E4112" s="227"/>
      <c r="F4112" s="227"/>
      <c r="G4112" s="227"/>
      <c r="H4112" s="227"/>
      <c r="I4112" s="227"/>
    </row>
    <row r="4113">
      <c r="B4113" s="389"/>
      <c r="C4113" s="227"/>
      <c r="D4113" s="227"/>
      <c r="E4113" s="227"/>
      <c r="F4113" s="227"/>
      <c r="G4113" s="227"/>
      <c r="H4113" s="227"/>
      <c r="I4113" s="227"/>
    </row>
    <row r="4114">
      <c r="B4114" s="389"/>
      <c r="C4114" s="227"/>
      <c r="D4114" s="227"/>
      <c r="E4114" s="227"/>
      <c r="F4114" s="227"/>
      <c r="G4114" s="227"/>
      <c r="H4114" s="227"/>
      <c r="I4114" s="227"/>
    </row>
    <row r="4115">
      <c r="B4115" s="389"/>
      <c r="C4115" s="227"/>
      <c r="D4115" s="227"/>
      <c r="E4115" s="227"/>
      <c r="F4115" s="227"/>
      <c r="G4115" s="227"/>
      <c r="H4115" s="227"/>
      <c r="I4115" s="227"/>
    </row>
    <row r="4116">
      <c r="B4116" s="389"/>
      <c r="C4116" s="227"/>
      <c r="D4116" s="227"/>
      <c r="E4116" s="227"/>
      <c r="F4116" s="227"/>
      <c r="G4116" s="227"/>
      <c r="H4116" s="227"/>
      <c r="I4116" s="227"/>
    </row>
    <row r="4117">
      <c r="B4117" s="389"/>
      <c r="C4117" s="227"/>
      <c r="D4117" s="227"/>
      <c r="E4117" s="227"/>
      <c r="F4117" s="227"/>
      <c r="G4117" s="227"/>
      <c r="H4117" s="227"/>
      <c r="I4117" s="227"/>
    </row>
    <row r="4118">
      <c r="B4118" s="389"/>
      <c r="C4118" s="227"/>
      <c r="D4118" s="227"/>
      <c r="E4118" s="227"/>
      <c r="F4118" s="227"/>
      <c r="G4118" s="227"/>
      <c r="H4118" s="227"/>
      <c r="I4118" s="227"/>
    </row>
    <row r="4119">
      <c r="B4119" s="389"/>
      <c r="C4119" s="227"/>
      <c r="D4119" s="227"/>
      <c r="E4119" s="227"/>
      <c r="F4119" s="227"/>
      <c r="G4119" s="227"/>
      <c r="H4119" s="227"/>
      <c r="I4119" s="227"/>
    </row>
    <row r="4120">
      <c r="B4120" s="389"/>
      <c r="C4120" s="227"/>
      <c r="D4120" s="227"/>
      <c r="E4120" s="227"/>
      <c r="F4120" s="227"/>
      <c r="G4120" s="227"/>
      <c r="H4120" s="227"/>
      <c r="I4120" s="227"/>
    </row>
    <row r="4121">
      <c r="B4121" s="389"/>
      <c r="C4121" s="227"/>
      <c r="D4121" s="227"/>
      <c r="E4121" s="227"/>
      <c r="F4121" s="227"/>
      <c r="G4121" s="227"/>
      <c r="H4121" s="227"/>
      <c r="I4121" s="227"/>
    </row>
  </sheetData>
  <mergeCells count="2157">
    <mergeCell ref="B1155:N1155"/>
    <mergeCell ref="B1156:N1156"/>
    <mergeCell ref="B1157:N1157"/>
    <mergeCell ref="B1158:N1158"/>
    <mergeCell ref="B1159:N1159"/>
    <mergeCell ref="B1160:N1160"/>
    <mergeCell ref="B1161:N1161"/>
    <mergeCell ref="B1162:N1162"/>
    <mergeCell ref="B1163:N1163"/>
    <mergeCell ref="B1164:N1164"/>
    <mergeCell ref="B1165:N1165"/>
    <mergeCell ref="B1166:N1166"/>
    <mergeCell ref="B1167:N1167"/>
    <mergeCell ref="B1168:N1168"/>
    <mergeCell ref="B1169:N1169"/>
    <mergeCell ref="B1170:N1170"/>
    <mergeCell ref="B1171:N1171"/>
    <mergeCell ref="B1172:N1172"/>
    <mergeCell ref="B1173:N1173"/>
    <mergeCell ref="B1174:N1174"/>
    <mergeCell ref="B1175:N1175"/>
    <mergeCell ref="B1176:N1176"/>
    <mergeCell ref="B1177:N1177"/>
    <mergeCell ref="B1178:N1178"/>
    <mergeCell ref="B1179:N1179"/>
    <mergeCell ref="B1180:N1180"/>
    <mergeCell ref="B1181:N1181"/>
    <mergeCell ref="B1182:N1182"/>
    <mergeCell ref="B1183:N1183"/>
    <mergeCell ref="B1184:N1184"/>
    <mergeCell ref="B1185:N1185"/>
    <mergeCell ref="B1186:N1186"/>
    <mergeCell ref="B1187:N1187"/>
    <mergeCell ref="B1188:N1188"/>
    <mergeCell ref="B1189:N1189"/>
    <mergeCell ref="B1190:N1190"/>
    <mergeCell ref="B1191:N1191"/>
    <mergeCell ref="B1192:N1192"/>
    <mergeCell ref="B1193:N1193"/>
    <mergeCell ref="B1194:N1194"/>
    <mergeCell ref="B1195:N1195"/>
    <mergeCell ref="B1196:N1196"/>
    <mergeCell ref="B1197:N1197"/>
    <mergeCell ref="B1198:N1198"/>
    <mergeCell ref="B1199:N1199"/>
    <mergeCell ref="B1200:N1200"/>
    <mergeCell ref="B1201:N1201"/>
    <mergeCell ref="B1202:N1202"/>
    <mergeCell ref="B1203:N1203"/>
    <mergeCell ref="B1204:N1204"/>
    <mergeCell ref="B1205:N1205"/>
    <mergeCell ref="B1206:N1206"/>
    <mergeCell ref="B1207:N1207"/>
    <mergeCell ref="B1208:N1208"/>
    <mergeCell ref="B1209:N1209"/>
    <mergeCell ref="B1210:N1210"/>
    <mergeCell ref="B1211:N1211"/>
    <mergeCell ref="B1212:N1212"/>
    <mergeCell ref="B1213:N1213"/>
    <mergeCell ref="B1214:N1214"/>
    <mergeCell ref="B1215:N1215"/>
    <mergeCell ref="B1216:N1216"/>
    <mergeCell ref="B1217:N1217"/>
    <mergeCell ref="B1218:N1218"/>
    <mergeCell ref="B1219:N1219"/>
    <mergeCell ref="B1220:N1220"/>
    <mergeCell ref="B1221:N1221"/>
    <mergeCell ref="B1222:N1222"/>
    <mergeCell ref="B1223:N1223"/>
    <mergeCell ref="B1224:N1224"/>
    <mergeCell ref="B1225:N1225"/>
    <mergeCell ref="B1226:N1226"/>
    <mergeCell ref="B1227:N1227"/>
    <mergeCell ref="B1228:N1228"/>
    <mergeCell ref="B1229:N1229"/>
    <mergeCell ref="B1230:N1230"/>
    <mergeCell ref="B1231:N1231"/>
    <mergeCell ref="B1232:N1232"/>
    <mergeCell ref="B1233:N1233"/>
    <mergeCell ref="B1234:N1234"/>
    <mergeCell ref="B1235:N1235"/>
    <mergeCell ref="B1236:N1236"/>
    <mergeCell ref="B1237:N1237"/>
    <mergeCell ref="B1238:N1238"/>
    <mergeCell ref="B1239:N1239"/>
    <mergeCell ref="B1240:N1240"/>
    <mergeCell ref="B1241:N1241"/>
    <mergeCell ref="B1242:N1242"/>
    <mergeCell ref="B1243:N1243"/>
    <mergeCell ref="B1244:N1244"/>
    <mergeCell ref="B1245:N1245"/>
    <mergeCell ref="B1246:N1246"/>
    <mergeCell ref="B1247:N1247"/>
    <mergeCell ref="B1248:N1248"/>
    <mergeCell ref="B1249:N1249"/>
    <mergeCell ref="B1250:N1250"/>
    <mergeCell ref="B1251:N1251"/>
    <mergeCell ref="B1252:N1252"/>
    <mergeCell ref="B1253:N1253"/>
    <mergeCell ref="B1254:N1254"/>
    <mergeCell ref="B1255:N1255"/>
    <mergeCell ref="B1256:N1256"/>
    <mergeCell ref="B1257:N1257"/>
    <mergeCell ref="B1258:N1258"/>
    <mergeCell ref="B1259:N1259"/>
    <mergeCell ref="B1260:N1260"/>
    <mergeCell ref="B1261:N1261"/>
    <mergeCell ref="B1262:N1262"/>
    <mergeCell ref="B1263:N1263"/>
    <mergeCell ref="B1264:N1264"/>
    <mergeCell ref="B1265:N1265"/>
    <mergeCell ref="B1266:N1266"/>
    <mergeCell ref="B1267:N1267"/>
    <mergeCell ref="B1268:N1268"/>
    <mergeCell ref="B1269:N1269"/>
    <mergeCell ref="B1270:N1270"/>
    <mergeCell ref="B1271:N1271"/>
    <mergeCell ref="B1272:N1272"/>
    <mergeCell ref="B1273:N1273"/>
    <mergeCell ref="B1274:N1274"/>
    <mergeCell ref="B1275:N1275"/>
    <mergeCell ref="B1276:N1276"/>
    <mergeCell ref="B1277:N1277"/>
    <mergeCell ref="B1278:N1278"/>
    <mergeCell ref="B1279:N1279"/>
    <mergeCell ref="B1280:N1280"/>
    <mergeCell ref="B1281:N1281"/>
    <mergeCell ref="B1282:N1282"/>
    <mergeCell ref="B1283:N1283"/>
    <mergeCell ref="B1284:N1284"/>
    <mergeCell ref="B1285:N1285"/>
    <mergeCell ref="B1286:N1286"/>
    <mergeCell ref="B1287:N1287"/>
    <mergeCell ref="B1288:N1288"/>
    <mergeCell ref="B1289:N1289"/>
    <mergeCell ref="B1290:N1290"/>
    <mergeCell ref="B1291:N1291"/>
    <mergeCell ref="B1292:N1292"/>
    <mergeCell ref="B1293:N1293"/>
    <mergeCell ref="B1294:N1294"/>
    <mergeCell ref="B1295:N1295"/>
    <mergeCell ref="B1296:N1296"/>
    <mergeCell ref="B1297:N1297"/>
    <mergeCell ref="B1298:N1298"/>
    <mergeCell ref="B1299:N1299"/>
    <mergeCell ref="B1300:N1300"/>
    <mergeCell ref="B1301:N1301"/>
    <mergeCell ref="B1302:N1302"/>
    <mergeCell ref="B1303:N1303"/>
    <mergeCell ref="B1304:N1304"/>
    <mergeCell ref="B1305:N1305"/>
    <mergeCell ref="B1306:N1306"/>
    <mergeCell ref="B1307:N1307"/>
    <mergeCell ref="B1308:N1308"/>
    <mergeCell ref="B1309:N1309"/>
    <mergeCell ref="B1310:N1310"/>
    <mergeCell ref="B1311:N1311"/>
    <mergeCell ref="B1312:N1312"/>
    <mergeCell ref="B1313:N1313"/>
    <mergeCell ref="B1314:N1314"/>
    <mergeCell ref="B1315:N1315"/>
    <mergeCell ref="B1316:N1316"/>
    <mergeCell ref="B1317:N1317"/>
    <mergeCell ref="B1318:N1318"/>
    <mergeCell ref="B1319:N1319"/>
    <mergeCell ref="B1320:N1320"/>
    <mergeCell ref="B1321:N1321"/>
    <mergeCell ref="B1322:N1322"/>
    <mergeCell ref="B1323:N1323"/>
    <mergeCell ref="B1324:N1324"/>
    <mergeCell ref="B1325:N1325"/>
    <mergeCell ref="B1326:N1326"/>
    <mergeCell ref="B1327:N1327"/>
    <mergeCell ref="B1328:N1328"/>
    <mergeCell ref="B1329:N1329"/>
    <mergeCell ref="B1330:N1330"/>
    <mergeCell ref="B1331:N1331"/>
    <mergeCell ref="B1332:N1332"/>
    <mergeCell ref="B1333:N1333"/>
    <mergeCell ref="B1334:N1334"/>
    <mergeCell ref="B1335:N1335"/>
    <mergeCell ref="B1336:N1336"/>
    <mergeCell ref="B1337:N1337"/>
    <mergeCell ref="B1338:N1338"/>
    <mergeCell ref="B1339:N1339"/>
    <mergeCell ref="B1340:N1340"/>
    <mergeCell ref="B1341:N1341"/>
    <mergeCell ref="B1342:N1342"/>
    <mergeCell ref="B1343:N1343"/>
    <mergeCell ref="B1344:N1344"/>
    <mergeCell ref="B1345:N1345"/>
    <mergeCell ref="B1346:N1346"/>
    <mergeCell ref="B1347:N1347"/>
    <mergeCell ref="B1348:N1348"/>
    <mergeCell ref="B1349:N1349"/>
    <mergeCell ref="B1350:N1350"/>
    <mergeCell ref="B1351:N1351"/>
    <mergeCell ref="B1352:N1352"/>
    <mergeCell ref="B1353:N1353"/>
    <mergeCell ref="B1354:N1354"/>
    <mergeCell ref="B1355:N1355"/>
    <mergeCell ref="B1356:N1356"/>
    <mergeCell ref="B1357:N1357"/>
    <mergeCell ref="B1358:N1358"/>
    <mergeCell ref="B1359:N1359"/>
    <mergeCell ref="B1360:N1360"/>
    <mergeCell ref="B1361:N1361"/>
    <mergeCell ref="B1362:N1362"/>
    <mergeCell ref="B1363:N1363"/>
    <mergeCell ref="B1364:N1364"/>
    <mergeCell ref="B1365:N1365"/>
    <mergeCell ref="B1366:N1366"/>
    <mergeCell ref="B1367:N1367"/>
    <mergeCell ref="B1368:N1368"/>
    <mergeCell ref="B1369:N1369"/>
    <mergeCell ref="B1370:N1370"/>
    <mergeCell ref="B1371:N1371"/>
    <mergeCell ref="B1372:N1372"/>
    <mergeCell ref="B1373:N1373"/>
    <mergeCell ref="B1374:N1374"/>
    <mergeCell ref="B1375:N1375"/>
    <mergeCell ref="B1376:N1376"/>
    <mergeCell ref="B1377:N1377"/>
    <mergeCell ref="B1378:N1378"/>
    <mergeCell ref="B1379:N1379"/>
    <mergeCell ref="B1380:N1380"/>
    <mergeCell ref="B1381:N1381"/>
    <mergeCell ref="B1382:N1382"/>
    <mergeCell ref="B1383:N1383"/>
    <mergeCell ref="B1384:N1384"/>
    <mergeCell ref="B1385:N1385"/>
    <mergeCell ref="B1386:N1386"/>
    <mergeCell ref="B1387:N1387"/>
    <mergeCell ref="B1388:N1388"/>
    <mergeCell ref="B1389:N1389"/>
    <mergeCell ref="B1390:N1390"/>
    <mergeCell ref="B1391:N1391"/>
    <mergeCell ref="B1392:N1392"/>
    <mergeCell ref="B1393:N1393"/>
    <mergeCell ref="B1394:N1394"/>
    <mergeCell ref="B1395:N1395"/>
    <mergeCell ref="B1396:N1396"/>
    <mergeCell ref="B1397:N1397"/>
    <mergeCell ref="B1398:N1398"/>
    <mergeCell ref="B1399:N1399"/>
    <mergeCell ref="B1442:N1442"/>
    <mergeCell ref="B1443:N1443"/>
    <mergeCell ref="B1444:N1444"/>
    <mergeCell ref="B1445:N1445"/>
    <mergeCell ref="B1446:N1446"/>
    <mergeCell ref="B1447:N1447"/>
    <mergeCell ref="B1448:N1448"/>
    <mergeCell ref="B1449:N1449"/>
    <mergeCell ref="B1450:N1450"/>
    <mergeCell ref="B1451:N1451"/>
    <mergeCell ref="B1452:N1452"/>
    <mergeCell ref="B1453:N1453"/>
    <mergeCell ref="B1454:N1454"/>
    <mergeCell ref="B1456:Q1456"/>
    <mergeCell ref="M1457:Q1457"/>
    <mergeCell ref="B1400:N1400"/>
    <mergeCell ref="B1401:N1401"/>
    <mergeCell ref="B1402:N1402"/>
    <mergeCell ref="B1403:N1403"/>
    <mergeCell ref="B1404:N1404"/>
    <mergeCell ref="B1405:N1405"/>
    <mergeCell ref="B1406:N1406"/>
    <mergeCell ref="B1407:N1407"/>
    <mergeCell ref="B1408:N1408"/>
    <mergeCell ref="B1409:N1409"/>
    <mergeCell ref="B1410:N1410"/>
    <mergeCell ref="B1411:N1411"/>
    <mergeCell ref="B1412:N1412"/>
    <mergeCell ref="B1413:N1413"/>
    <mergeCell ref="B1414:N1414"/>
    <mergeCell ref="B1415:N1415"/>
    <mergeCell ref="B1416:N1416"/>
    <mergeCell ref="B1417:N1417"/>
    <mergeCell ref="B1418:N1418"/>
    <mergeCell ref="B1419:N1419"/>
    <mergeCell ref="B1420:N1420"/>
    <mergeCell ref="B1421:N1421"/>
    <mergeCell ref="B1422:N1422"/>
    <mergeCell ref="B1423:N1423"/>
    <mergeCell ref="B1424:N1424"/>
    <mergeCell ref="B1425:N1425"/>
    <mergeCell ref="B1426:N1426"/>
    <mergeCell ref="B1427:N1427"/>
    <mergeCell ref="B1428:N1428"/>
    <mergeCell ref="B1429:N1429"/>
    <mergeCell ref="B1430:N1430"/>
    <mergeCell ref="B1431:N1431"/>
    <mergeCell ref="B1432:N1432"/>
    <mergeCell ref="B1433:N1433"/>
    <mergeCell ref="B1434:N1434"/>
    <mergeCell ref="B1435:N1435"/>
    <mergeCell ref="B1436:N1436"/>
    <mergeCell ref="B1437:N1437"/>
    <mergeCell ref="B1438:N1438"/>
    <mergeCell ref="B1439:N1439"/>
    <mergeCell ref="B1440:N1440"/>
    <mergeCell ref="B1441:N1441"/>
    <mergeCell ref="C1465:F1465"/>
    <mergeCell ref="C1466:F1466"/>
    <mergeCell ref="P1553:Q1553"/>
    <mergeCell ref="P1554:Q1554"/>
    <mergeCell ref="B1550:N1550"/>
    <mergeCell ref="B1551:N1551"/>
    <mergeCell ref="O1551:Q1551"/>
    <mergeCell ref="B1552:N1552"/>
    <mergeCell ref="P1552:Q1552"/>
    <mergeCell ref="B1553:N1553"/>
    <mergeCell ref="B1554:N1554"/>
    <mergeCell ref="B1555:N1555"/>
    <mergeCell ref="P1555:Q1555"/>
    <mergeCell ref="B1556:N1556"/>
    <mergeCell ref="P1556:Q1556"/>
    <mergeCell ref="B1557:N1557"/>
    <mergeCell ref="P1557:Q1557"/>
    <mergeCell ref="P1558:Q1558"/>
    <mergeCell ref="B1558:N1558"/>
    <mergeCell ref="B1559:N1559"/>
    <mergeCell ref="O1559:O1560"/>
    <mergeCell ref="P1559:Q1560"/>
    <mergeCell ref="B1560:N1560"/>
    <mergeCell ref="B1561:N1561"/>
    <mergeCell ref="B1562:N1562"/>
    <mergeCell ref="P1567:Q1567"/>
    <mergeCell ref="P1568:Q1568"/>
    <mergeCell ref="B1563:N1563"/>
    <mergeCell ref="B1564:N1564"/>
    <mergeCell ref="B1565:N1565"/>
    <mergeCell ref="B1566:N1566"/>
    <mergeCell ref="O1566:Q1566"/>
    <mergeCell ref="B1567:N1567"/>
    <mergeCell ref="B1568:N1568"/>
    <mergeCell ref="B1576:N1576"/>
    <mergeCell ref="B1577:N1577"/>
    <mergeCell ref="B1578:N1578"/>
    <mergeCell ref="B1579:N1579"/>
    <mergeCell ref="B1580:N1580"/>
    <mergeCell ref="B1581:N1581"/>
    <mergeCell ref="O1581:Q1581"/>
    <mergeCell ref="B1582:N1582"/>
    <mergeCell ref="P1582:Q1582"/>
    <mergeCell ref="B1583:N1583"/>
    <mergeCell ref="P1583:Q1583"/>
    <mergeCell ref="B1584:N1584"/>
    <mergeCell ref="P1584:Q1584"/>
    <mergeCell ref="P1585:Q1585"/>
    <mergeCell ref="P1588:Q1588"/>
    <mergeCell ref="O1589:O1590"/>
    <mergeCell ref="P1589:Q1590"/>
    <mergeCell ref="B1585:N1585"/>
    <mergeCell ref="B1586:N1586"/>
    <mergeCell ref="P1586:Q1586"/>
    <mergeCell ref="B1587:N1587"/>
    <mergeCell ref="P1587:Q1587"/>
    <mergeCell ref="B1588:N1588"/>
    <mergeCell ref="B1589:N1589"/>
    <mergeCell ref="B1590:N1590"/>
    <mergeCell ref="B1591:N1591"/>
    <mergeCell ref="B1592:N1592"/>
    <mergeCell ref="B1593:N1593"/>
    <mergeCell ref="B1594:N1594"/>
    <mergeCell ref="B1595:N1595"/>
    <mergeCell ref="B1596:N1596"/>
    <mergeCell ref="B1597:N1597"/>
    <mergeCell ref="B1598:N1598"/>
    <mergeCell ref="B1599:N1599"/>
    <mergeCell ref="B1600:N1600"/>
    <mergeCell ref="B1601:N1601"/>
    <mergeCell ref="B1602:N1602"/>
    <mergeCell ref="B1603:N1603"/>
    <mergeCell ref="B1604:N1604"/>
    <mergeCell ref="B1605:N1605"/>
    <mergeCell ref="B1606:N1606"/>
    <mergeCell ref="B1607:N1607"/>
    <mergeCell ref="B1608:N1608"/>
    <mergeCell ref="B1609:N1609"/>
    <mergeCell ref="B1610:N1610"/>
    <mergeCell ref="B1611:N1611"/>
    <mergeCell ref="B1612:N1612"/>
    <mergeCell ref="B1613:N1613"/>
    <mergeCell ref="B1614:N1614"/>
    <mergeCell ref="B1615:N1615"/>
    <mergeCell ref="B1616:N1616"/>
    <mergeCell ref="B1617:N1617"/>
    <mergeCell ref="B1667:N1667"/>
    <mergeCell ref="B1668:N1668"/>
    <mergeCell ref="B1669:N1669"/>
    <mergeCell ref="B1670:N1670"/>
    <mergeCell ref="B1671:N1671"/>
    <mergeCell ref="B1672:N1672"/>
    <mergeCell ref="B1673:N1673"/>
    <mergeCell ref="B1674:N1674"/>
    <mergeCell ref="B1675:N1675"/>
    <mergeCell ref="B1676:N1676"/>
    <mergeCell ref="B1677:N1677"/>
    <mergeCell ref="B1678:N1678"/>
    <mergeCell ref="B1679:N1679"/>
    <mergeCell ref="B1680:N1680"/>
    <mergeCell ref="B1681:N1681"/>
    <mergeCell ref="B1682:N1682"/>
    <mergeCell ref="B1683:N1683"/>
    <mergeCell ref="B1684:N1684"/>
    <mergeCell ref="B1685:N1685"/>
    <mergeCell ref="B1686:N1686"/>
    <mergeCell ref="B1687:N1687"/>
    <mergeCell ref="B1688:N1688"/>
    <mergeCell ref="B1689:N1689"/>
    <mergeCell ref="B1690:N1690"/>
    <mergeCell ref="B1691:N1691"/>
    <mergeCell ref="B1692:N1692"/>
    <mergeCell ref="B1693:N1693"/>
    <mergeCell ref="B1694:N1694"/>
    <mergeCell ref="B1695:N1695"/>
    <mergeCell ref="B1696:N1696"/>
    <mergeCell ref="B1697:N1697"/>
    <mergeCell ref="B1698:N1698"/>
    <mergeCell ref="B1699:N1699"/>
    <mergeCell ref="B1700:N1700"/>
    <mergeCell ref="B1701:N1701"/>
    <mergeCell ref="B1702:N1702"/>
    <mergeCell ref="B1703:N1703"/>
    <mergeCell ref="B1704:N1704"/>
    <mergeCell ref="B1705:N1705"/>
    <mergeCell ref="B1706:N1706"/>
    <mergeCell ref="B1707:N1707"/>
    <mergeCell ref="B1708:N1708"/>
    <mergeCell ref="B1709:N1709"/>
    <mergeCell ref="B1710:N1710"/>
    <mergeCell ref="B1711:N1711"/>
    <mergeCell ref="B1712:N1712"/>
    <mergeCell ref="B1713:N1713"/>
    <mergeCell ref="B1714:N1714"/>
    <mergeCell ref="B1715:N1715"/>
    <mergeCell ref="B1716:N1716"/>
    <mergeCell ref="B1717:N1717"/>
    <mergeCell ref="B1718:N1718"/>
    <mergeCell ref="B1719:N1719"/>
    <mergeCell ref="B1720:N1720"/>
    <mergeCell ref="B1721:N1721"/>
    <mergeCell ref="B1722:N1722"/>
    <mergeCell ref="B1723:N1723"/>
    <mergeCell ref="B1724:N1724"/>
    <mergeCell ref="B1725:N1725"/>
    <mergeCell ref="B1726:N1726"/>
    <mergeCell ref="B1727:N1727"/>
    <mergeCell ref="B1728:N1728"/>
    <mergeCell ref="B1729:N1729"/>
    <mergeCell ref="B1730:N1730"/>
    <mergeCell ref="B1731:N1731"/>
    <mergeCell ref="B1732:N1732"/>
    <mergeCell ref="B1733:N1733"/>
    <mergeCell ref="B1734:N1734"/>
    <mergeCell ref="B1735:N1735"/>
    <mergeCell ref="B1736:N1736"/>
    <mergeCell ref="B1737:N1737"/>
    <mergeCell ref="B1738:N1738"/>
    <mergeCell ref="B1739:N1739"/>
    <mergeCell ref="B1740:N1740"/>
    <mergeCell ref="B1741:N1741"/>
    <mergeCell ref="B1742:N1742"/>
    <mergeCell ref="B1743:N1743"/>
    <mergeCell ref="B1744:N1744"/>
    <mergeCell ref="B1745:N1745"/>
    <mergeCell ref="B1746:N1746"/>
    <mergeCell ref="B1747:N1747"/>
    <mergeCell ref="B1748:N1748"/>
    <mergeCell ref="B1749:N1749"/>
    <mergeCell ref="B1750:N1750"/>
    <mergeCell ref="B1751:N1751"/>
    <mergeCell ref="B1752:N1752"/>
    <mergeCell ref="B1753:N1753"/>
    <mergeCell ref="B1754:N1754"/>
    <mergeCell ref="B1755:N1755"/>
    <mergeCell ref="B1756:N1756"/>
    <mergeCell ref="B1757:N1757"/>
    <mergeCell ref="B1758:N1758"/>
    <mergeCell ref="B1759:N1759"/>
    <mergeCell ref="B1760:N1760"/>
    <mergeCell ref="B1761:N1761"/>
    <mergeCell ref="B1762:N1762"/>
    <mergeCell ref="B1763:N1763"/>
    <mergeCell ref="B1764:N1764"/>
    <mergeCell ref="B1765:N1765"/>
    <mergeCell ref="B1766:N1766"/>
    <mergeCell ref="B1767:N1767"/>
    <mergeCell ref="B1768:N1768"/>
    <mergeCell ref="B1769:N1769"/>
    <mergeCell ref="B1770:N1770"/>
    <mergeCell ref="B1771:N1771"/>
    <mergeCell ref="B1772:N1772"/>
    <mergeCell ref="B1773:N1773"/>
    <mergeCell ref="B1774:N1774"/>
    <mergeCell ref="B1775:N1775"/>
    <mergeCell ref="B1776:N1776"/>
    <mergeCell ref="B1777:N1777"/>
    <mergeCell ref="B1778:N1778"/>
    <mergeCell ref="B1779:N1779"/>
    <mergeCell ref="B1780:N1780"/>
    <mergeCell ref="B1781:N1781"/>
    <mergeCell ref="B1782:N1782"/>
    <mergeCell ref="B1783:N1783"/>
    <mergeCell ref="B1784:N1784"/>
    <mergeCell ref="B1785:N1785"/>
    <mergeCell ref="B1786:N1786"/>
    <mergeCell ref="B1787:N1787"/>
    <mergeCell ref="B1788:N1788"/>
    <mergeCell ref="B1789:N1789"/>
    <mergeCell ref="B1790:N1790"/>
    <mergeCell ref="B1791:N1791"/>
    <mergeCell ref="B1792:N1792"/>
    <mergeCell ref="B1793:N1793"/>
    <mergeCell ref="B1794:N1794"/>
    <mergeCell ref="B1795:N1795"/>
    <mergeCell ref="B1796:N1796"/>
    <mergeCell ref="B1797:N1797"/>
    <mergeCell ref="B1798:N1798"/>
    <mergeCell ref="B1799:N1799"/>
    <mergeCell ref="B1800:N1800"/>
    <mergeCell ref="B1801:N1801"/>
    <mergeCell ref="B1802:N1802"/>
    <mergeCell ref="B1803:N1803"/>
    <mergeCell ref="B1804:N1804"/>
    <mergeCell ref="B1805:N1805"/>
    <mergeCell ref="B1806:N1806"/>
    <mergeCell ref="B1807:N1807"/>
    <mergeCell ref="B1808:N1808"/>
    <mergeCell ref="B1809:N1809"/>
    <mergeCell ref="B1810:N1810"/>
    <mergeCell ref="B1811:N1811"/>
    <mergeCell ref="B1812:N1812"/>
    <mergeCell ref="B1813:N1813"/>
    <mergeCell ref="B1863:N1863"/>
    <mergeCell ref="B1864:N1864"/>
    <mergeCell ref="B1865:N1865"/>
    <mergeCell ref="B1866:N1866"/>
    <mergeCell ref="B1867:N1867"/>
    <mergeCell ref="B1868:N1868"/>
    <mergeCell ref="B1869:N1869"/>
    <mergeCell ref="B1870:N1870"/>
    <mergeCell ref="B1871:N1871"/>
    <mergeCell ref="B1872:N1872"/>
    <mergeCell ref="B1873:N1873"/>
    <mergeCell ref="B1874:N1874"/>
    <mergeCell ref="B1875:N1875"/>
    <mergeCell ref="B1876:N1876"/>
    <mergeCell ref="B1877:N1877"/>
    <mergeCell ref="B1878:N1878"/>
    <mergeCell ref="B1879:N1879"/>
    <mergeCell ref="B1880:N1880"/>
    <mergeCell ref="B1881:N1881"/>
    <mergeCell ref="B1882:N1882"/>
    <mergeCell ref="B1883:N1883"/>
    <mergeCell ref="B1884:N1884"/>
    <mergeCell ref="B1885:N1885"/>
    <mergeCell ref="B1886:N1886"/>
    <mergeCell ref="B1887:N1887"/>
    <mergeCell ref="B1888:N1888"/>
    <mergeCell ref="B1889:N1889"/>
    <mergeCell ref="B1890:N1890"/>
    <mergeCell ref="B1898:Q1898"/>
    <mergeCell ref="B1938:Q1938"/>
    <mergeCell ref="B1981:Q1981"/>
    <mergeCell ref="B1891:N1891"/>
    <mergeCell ref="B1892:N1892"/>
    <mergeCell ref="B1893:N1893"/>
    <mergeCell ref="B1894:N1894"/>
    <mergeCell ref="B1895:N1895"/>
    <mergeCell ref="B1896:F1896"/>
    <mergeCell ref="B1897:Q1897"/>
    <mergeCell ref="B1814:N1814"/>
    <mergeCell ref="B1815:N1815"/>
    <mergeCell ref="B1816:N1816"/>
    <mergeCell ref="B1817:N1817"/>
    <mergeCell ref="B1818:N1818"/>
    <mergeCell ref="B1819:N1819"/>
    <mergeCell ref="B1820:N1820"/>
    <mergeCell ref="B1821:N1821"/>
    <mergeCell ref="B1822:N1822"/>
    <mergeCell ref="B1823:N1823"/>
    <mergeCell ref="B1824:N1824"/>
    <mergeCell ref="B1825:N1825"/>
    <mergeCell ref="B1826:N1826"/>
    <mergeCell ref="B1827:N1827"/>
    <mergeCell ref="B1828:N1828"/>
    <mergeCell ref="B1829:N1829"/>
    <mergeCell ref="B1830:N1830"/>
    <mergeCell ref="B1831:N1831"/>
    <mergeCell ref="B1832:N1832"/>
    <mergeCell ref="B1833:N1833"/>
    <mergeCell ref="B1834:N1834"/>
    <mergeCell ref="B1835:N1835"/>
    <mergeCell ref="B1836:N1836"/>
    <mergeCell ref="B1837:N1837"/>
    <mergeCell ref="B1838:N1838"/>
    <mergeCell ref="B1839:N1839"/>
    <mergeCell ref="B1840:N1840"/>
    <mergeCell ref="B1841:N1841"/>
    <mergeCell ref="B1842:N1842"/>
    <mergeCell ref="B1843:N1843"/>
    <mergeCell ref="B1844:N1844"/>
    <mergeCell ref="B1845:N1845"/>
    <mergeCell ref="B1846:N1846"/>
    <mergeCell ref="B1847:N1847"/>
    <mergeCell ref="B1848:N1848"/>
    <mergeCell ref="B1849:N1849"/>
    <mergeCell ref="B1850:N1850"/>
    <mergeCell ref="B1851:N1851"/>
    <mergeCell ref="B1852:N1852"/>
    <mergeCell ref="B1853:N1853"/>
    <mergeCell ref="B1854:N1854"/>
    <mergeCell ref="B1855:N1855"/>
    <mergeCell ref="B1856:N1856"/>
    <mergeCell ref="B1857:N1857"/>
    <mergeCell ref="B1858:N1858"/>
    <mergeCell ref="B1859:N1859"/>
    <mergeCell ref="B1860:N1860"/>
    <mergeCell ref="B1861:N1861"/>
    <mergeCell ref="B1862:N1862"/>
    <mergeCell ref="C1461:C1464"/>
    <mergeCell ref="D1461:F1464"/>
    <mergeCell ref="B1455:F1455"/>
    <mergeCell ref="B1457:B1479"/>
    <mergeCell ref="C1457:F1457"/>
    <mergeCell ref="G1457:L1457"/>
    <mergeCell ref="D1458:F1458"/>
    <mergeCell ref="D1459:F1459"/>
    <mergeCell ref="D1460:F1460"/>
    <mergeCell ref="B1483:C1483"/>
    <mergeCell ref="C1467:F1467"/>
    <mergeCell ref="C1468:F1468"/>
    <mergeCell ref="C1469:F1469"/>
    <mergeCell ref="C1470:F1470"/>
    <mergeCell ref="G1471:Q1471"/>
    <mergeCell ref="C1471:F1471"/>
    <mergeCell ref="C1472:F1472"/>
    <mergeCell ref="C1473:F1473"/>
    <mergeCell ref="C1474:F1474"/>
    <mergeCell ref="C1475:F1475"/>
    <mergeCell ref="C1476:F1476"/>
    <mergeCell ref="C1477:F1477"/>
    <mergeCell ref="C1478:F1478"/>
    <mergeCell ref="P1494:Q1494"/>
    <mergeCell ref="P1495:Q1495"/>
    <mergeCell ref="P1509:Q1509"/>
    <mergeCell ref="P1510:Q1510"/>
    <mergeCell ref="P1511:Q1511"/>
    <mergeCell ref="P1512:Q1512"/>
    <mergeCell ref="P1513:Q1513"/>
    <mergeCell ref="O1514:O1515"/>
    <mergeCell ref="P1514:Q1515"/>
    <mergeCell ref="O1561:O1565"/>
    <mergeCell ref="O1576:O1580"/>
    <mergeCell ref="P1576:Q1580"/>
    <mergeCell ref="O1591:O1595"/>
    <mergeCell ref="P1591:Q1595"/>
    <mergeCell ref="O1516:O1520"/>
    <mergeCell ref="P1516:Q1520"/>
    <mergeCell ref="O1531:O1535"/>
    <mergeCell ref="P1531:Q1535"/>
    <mergeCell ref="O1546:O1550"/>
    <mergeCell ref="P1546:Q1550"/>
    <mergeCell ref="P1561:Q1565"/>
    <mergeCell ref="C1479:F1479"/>
    <mergeCell ref="B1480:C1480"/>
    <mergeCell ref="E1480:F1480"/>
    <mergeCell ref="G1480:K1480"/>
    <mergeCell ref="L1480:Q1480"/>
    <mergeCell ref="B1489:Q1489"/>
    <mergeCell ref="O1491:Q1491"/>
    <mergeCell ref="B1491:N1491"/>
    <mergeCell ref="B1492:N1492"/>
    <mergeCell ref="P1492:Q1492"/>
    <mergeCell ref="B1493:N1493"/>
    <mergeCell ref="P1493:Q1493"/>
    <mergeCell ref="B1494:N1494"/>
    <mergeCell ref="B1495:N1495"/>
    <mergeCell ref="B1496:N1496"/>
    <mergeCell ref="P1496:Q1496"/>
    <mergeCell ref="B1497:N1497"/>
    <mergeCell ref="P1497:Q1497"/>
    <mergeCell ref="B1498:N1498"/>
    <mergeCell ref="P1498:Q1498"/>
    <mergeCell ref="B1499:N1499"/>
    <mergeCell ref="B1500:N1500"/>
    <mergeCell ref="B1501:N1501"/>
    <mergeCell ref="B1502:N1502"/>
    <mergeCell ref="B1503:N1503"/>
    <mergeCell ref="B1504:N1504"/>
    <mergeCell ref="B1505:N1505"/>
    <mergeCell ref="B1506:N1506"/>
    <mergeCell ref="O1499:O1500"/>
    <mergeCell ref="P1499:Q1500"/>
    <mergeCell ref="O1501:O1505"/>
    <mergeCell ref="P1501:Q1505"/>
    <mergeCell ref="O1506:Q1506"/>
    <mergeCell ref="P1507:Q1507"/>
    <mergeCell ref="P1508:Q1508"/>
    <mergeCell ref="B1507:N1507"/>
    <mergeCell ref="B1508:N1508"/>
    <mergeCell ref="B1509:N1509"/>
    <mergeCell ref="B1510:N1510"/>
    <mergeCell ref="B1511:N1511"/>
    <mergeCell ref="B1512:N1512"/>
    <mergeCell ref="B1513:N1513"/>
    <mergeCell ref="B1514:N1514"/>
    <mergeCell ref="B1515:N1515"/>
    <mergeCell ref="B1516:N1516"/>
    <mergeCell ref="B1517:N1517"/>
    <mergeCell ref="B1518:N1518"/>
    <mergeCell ref="B1519:N1519"/>
    <mergeCell ref="B1520:N1520"/>
    <mergeCell ref="B1521:N1521"/>
    <mergeCell ref="O1521:Q1521"/>
    <mergeCell ref="B1522:N1522"/>
    <mergeCell ref="P1522:Q1522"/>
    <mergeCell ref="B1523:N1523"/>
    <mergeCell ref="P1523:Q1523"/>
    <mergeCell ref="P1524:Q1524"/>
    <mergeCell ref="B1524:N1524"/>
    <mergeCell ref="B1525:N1525"/>
    <mergeCell ref="P1525:Q1525"/>
    <mergeCell ref="B1526:N1526"/>
    <mergeCell ref="P1526:Q1526"/>
    <mergeCell ref="B1527:N1527"/>
    <mergeCell ref="B1528:N1528"/>
    <mergeCell ref="B1529:N1529"/>
    <mergeCell ref="B1530:N1530"/>
    <mergeCell ref="B1531:N1531"/>
    <mergeCell ref="B1532:N1532"/>
    <mergeCell ref="B1533:N1533"/>
    <mergeCell ref="B1534:N1534"/>
    <mergeCell ref="B1535:N1535"/>
    <mergeCell ref="P1539:Q1539"/>
    <mergeCell ref="P1540:Q1540"/>
    <mergeCell ref="P1541:Q1541"/>
    <mergeCell ref="P1542:Q1542"/>
    <mergeCell ref="P1543:Q1543"/>
    <mergeCell ref="O1544:O1545"/>
    <mergeCell ref="P1544:Q1545"/>
    <mergeCell ref="P1527:Q1527"/>
    <mergeCell ref="P1528:Q1528"/>
    <mergeCell ref="O1529:O1530"/>
    <mergeCell ref="P1529:Q1530"/>
    <mergeCell ref="O1536:Q1536"/>
    <mergeCell ref="P1537:Q1537"/>
    <mergeCell ref="P1538:Q1538"/>
    <mergeCell ref="B1536:N1536"/>
    <mergeCell ref="B1537:N1537"/>
    <mergeCell ref="B1538:N1538"/>
    <mergeCell ref="B1539:N1539"/>
    <mergeCell ref="B1540:N1540"/>
    <mergeCell ref="B1541:N1541"/>
    <mergeCell ref="B1542:N1542"/>
    <mergeCell ref="B1543:N1543"/>
    <mergeCell ref="B1544:N1544"/>
    <mergeCell ref="B1545:N1545"/>
    <mergeCell ref="B1546:N1546"/>
    <mergeCell ref="B1547:N1547"/>
    <mergeCell ref="B1548:N1548"/>
    <mergeCell ref="B1549:N1549"/>
    <mergeCell ref="B1569:N1569"/>
    <mergeCell ref="P1569:Q1569"/>
    <mergeCell ref="B1570:N1570"/>
    <mergeCell ref="P1570:Q1570"/>
    <mergeCell ref="B1571:N1571"/>
    <mergeCell ref="P1571:Q1571"/>
    <mergeCell ref="P1572:Q1572"/>
    <mergeCell ref="B1572:N1572"/>
    <mergeCell ref="B1573:N1573"/>
    <mergeCell ref="P1573:Q1573"/>
    <mergeCell ref="B1574:N1574"/>
    <mergeCell ref="O1574:O1575"/>
    <mergeCell ref="P1574:Q1575"/>
    <mergeCell ref="B1575:N1575"/>
    <mergeCell ref="B1618:N1618"/>
    <mergeCell ref="B1619:N1619"/>
    <mergeCell ref="B1620:N1620"/>
    <mergeCell ref="B1621:N1621"/>
    <mergeCell ref="B1622:N1622"/>
    <mergeCell ref="B1623:N1623"/>
    <mergeCell ref="B1624:N1624"/>
    <mergeCell ref="B1625:N1625"/>
    <mergeCell ref="B1626:N1626"/>
    <mergeCell ref="B1627:N1627"/>
    <mergeCell ref="B1628:N1628"/>
    <mergeCell ref="B1629:N1629"/>
    <mergeCell ref="B1630:N1630"/>
    <mergeCell ref="B1631:N1631"/>
    <mergeCell ref="B1632:N1632"/>
    <mergeCell ref="B1633:N1633"/>
    <mergeCell ref="B1634:N1634"/>
    <mergeCell ref="B1635:N1635"/>
    <mergeCell ref="B1636:N1636"/>
    <mergeCell ref="B1637:N1637"/>
    <mergeCell ref="B1638:N1638"/>
    <mergeCell ref="B1639:N1639"/>
    <mergeCell ref="B1640:N1640"/>
    <mergeCell ref="B1641:N1641"/>
    <mergeCell ref="B1642:N1642"/>
    <mergeCell ref="B1643:N1643"/>
    <mergeCell ref="B1644:N1644"/>
    <mergeCell ref="B1645:N1645"/>
    <mergeCell ref="B1646:N1646"/>
    <mergeCell ref="B1647:N1647"/>
    <mergeCell ref="B1648:N1648"/>
    <mergeCell ref="B1649:N1649"/>
    <mergeCell ref="B1650:N1650"/>
    <mergeCell ref="B1651:N1651"/>
    <mergeCell ref="B1652:N1652"/>
    <mergeCell ref="B1653:N1653"/>
    <mergeCell ref="B1654:N1654"/>
    <mergeCell ref="B1655:N1655"/>
    <mergeCell ref="B1656:N1656"/>
    <mergeCell ref="B1657:N1657"/>
    <mergeCell ref="B1658:N1658"/>
    <mergeCell ref="B1659:N1659"/>
    <mergeCell ref="B1660:N1660"/>
    <mergeCell ref="B1661:N1661"/>
    <mergeCell ref="B1662:N1662"/>
    <mergeCell ref="B1663:N1663"/>
    <mergeCell ref="B1664:N1664"/>
    <mergeCell ref="B1665:N1665"/>
    <mergeCell ref="B1666:N1666"/>
    <mergeCell ref="I179:P179"/>
    <mergeCell ref="I180:P180"/>
    <mergeCell ref="I181:P181"/>
    <mergeCell ref="I182:P182"/>
    <mergeCell ref="I183:P183"/>
    <mergeCell ref="I184:P184"/>
    <mergeCell ref="I185:P185"/>
    <mergeCell ref="I186:P186"/>
    <mergeCell ref="I187:P187"/>
    <mergeCell ref="I188:P188"/>
    <mergeCell ref="I189:P189"/>
    <mergeCell ref="I190:P190"/>
    <mergeCell ref="I191:P191"/>
    <mergeCell ref="I192:P192"/>
    <mergeCell ref="I193:P193"/>
    <mergeCell ref="I194:P194"/>
    <mergeCell ref="I195:P195"/>
    <mergeCell ref="I196:P196"/>
    <mergeCell ref="I197:P197"/>
    <mergeCell ref="I198:P198"/>
    <mergeCell ref="I199:P199"/>
    <mergeCell ref="C207:F207"/>
    <mergeCell ref="G207:L207"/>
    <mergeCell ref="D209:F209"/>
    <mergeCell ref="D210:F210"/>
    <mergeCell ref="C211:C214"/>
    <mergeCell ref="D211:F214"/>
    <mergeCell ref="C215:F215"/>
    <mergeCell ref="C216:F216"/>
    <mergeCell ref="M207:Q207"/>
    <mergeCell ref="D208:F208"/>
    <mergeCell ref="I200:P200"/>
    <mergeCell ref="I201:P201"/>
    <mergeCell ref="I202:P202"/>
    <mergeCell ref="I203:P203"/>
    <mergeCell ref="I204:P204"/>
    <mergeCell ref="B206:Q206"/>
    <mergeCell ref="B207:B229"/>
    <mergeCell ref="B230:C230"/>
    <mergeCell ref="E230:F230"/>
    <mergeCell ref="G230:K230"/>
    <mergeCell ref="L230:Q230"/>
    <mergeCell ref="B233:C233"/>
    <mergeCell ref="B239:P239"/>
    <mergeCell ref="O240:Q240"/>
    <mergeCell ref="P243:Q243"/>
    <mergeCell ref="P244:Q244"/>
    <mergeCell ref="B240:N240"/>
    <mergeCell ref="B241:N241"/>
    <mergeCell ref="P241:Q241"/>
    <mergeCell ref="B242:N242"/>
    <mergeCell ref="P242:Q242"/>
    <mergeCell ref="B243:N243"/>
    <mergeCell ref="B244:N244"/>
    <mergeCell ref="O248:O249"/>
    <mergeCell ref="P248:Q249"/>
    <mergeCell ref="O250:O254"/>
    <mergeCell ref="P250:Q254"/>
    <mergeCell ref="O255:Q255"/>
    <mergeCell ref="P256:Q256"/>
    <mergeCell ref="B245:N245"/>
    <mergeCell ref="P245:Q245"/>
    <mergeCell ref="B246:N246"/>
    <mergeCell ref="P246:Q246"/>
    <mergeCell ref="B247:N247"/>
    <mergeCell ref="P247:Q247"/>
    <mergeCell ref="B248:N248"/>
    <mergeCell ref="B280:N280"/>
    <mergeCell ref="B281:N281"/>
    <mergeCell ref="B273:N273"/>
    <mergeCell ref="B274:N274"/>
    <mergeCell ref="B275:N275"/>
    <mergeCell ref="B276:N276"/>
    <mergeCell ref="B277:N277"/>
    <mergeCell ref="B278:N278"/>
    <mergeCell ref="B279:N279"/>
    <mergeCell ref="B249:N249"/>
    <mergeCell ref="B250:N250"/>
    <mergeCell ref="B251:N251"/>
    <mergeCell ref="B252:N252"/>
    <mergeCell ref="B253:N253"/>
    <mergeCell ref="B254:N254"/>
    <mergeCell ref="B255:N255"/>
    <mergeCell ref="B256:N256"/>
    <mergeCell ref="B257:N257"/>
    <mergeCell ref="P257:Q257"/>
    <mergeCell ref="B258:N258"/>
    <mergeCell ref="P258:Q258"/>
    <mergeCell ref="B259:N259"/>
    <mergeCell ref="B260:N260"/>
    <mergeCell ref="B261:N261"/>
    <mergeCell ref="P261:Q261"/>
    <mergeCell ref="B262:N262"/>
    <mergeCell ref="P262:Q262"/>
    <mergeCell ref="B263:N263"/>
    <mergeCell ref="B264:N264"/>
    <mergeCell ref="B265:N265"/>
    <mergeCell ref="P259:Q259"/>
    <mergeCell ref="P260:Q260"/>
    <mergeCell ref="O263:O264"/>
    <mergeCell ref="P263:Q264"/>
    <mergeCell ref="O265:O269"/>
    <mergeCell ref="P265:Q269"/>
    <mergeCell ref="O270:Q270"/>
    <mergeCell ref="B266:N266"/>
    <mergeCell ref="B267:N267"/>
    <mergeCell ref="B268:N268"/>
    <mergeCell ref="B269:N269"/>
    <mergeCell ref="B270:N270"/>
    <mergeCell ref="B271:N271"/>
    <mergeCell ref="B272:N272"/>
    <mergeCell ref="P271:Q271"/>
    <mergeCell ref="P272:Q272"/>
    <mergeCell ref="P273:Q273"/>
    <mergeCell ref="P274:Q274"/>
    <mergeCell ref="P275:Q275"/>
    <mergeCell ref="P276:Q276"/>
    <mergeCell ref="P277:Q277"/>
    <mergeCell ref="O278:O279"/>
    <mergeCell ref="P278:Q279"/>
    <mergeCell ref="O280:O284"/>
    <mergeCell ref="P280:Q284"/>
    <mergeCell ref="B282:N282"/>
    <mergeCell ref="B283:N283"/>
    <mergeCell ref="B284:N284"/>
    <mergeCell ref="B285:N285"/>
    <mergeCell ref="O285:Q285"/>
    <mergeCell ref="B286:N286"/>
    <mergeCell ref="P286:Q286"/>
    <mergeCell ref="B287:N287"/>
    <mergeCell ref="P287:Q287"/>
    <mergeCell ref="P288:Q288"/>
    <mergeCell ref="B288:N288"/>
    <mergeCell ref="B289:N289"/>
    <mergeCell ref="P289:Q289"/>
    <mergeCell ref="B290:N290"/>
    <mergeCell ref="P290:Q290"/>
    <mergeCell ref="B291:N291"/>
    <mergeCell ref="B292:N292"/>
    <mergeCell ref="B293:N293"/>
    <mergeCell ref="B294:N294"/>
    <mergeCell ref="B295:N295"/>
    <mergeCell ref="B296:N296"/>
    <mergeCell ref="B297:N297"/>
    <mergeCell ref="B298:N298"/>
    <mergeCell ref="B299:N299"/>
    <mergeCell ref="P291:Q291"/>
    <mergeCell ref="P292:Q292"/>
    <mergeCell ref="O293:O294"/>
    <mergeCell ref="P293:Q294"/>
    <mergeCell ref="O295:O299"/>
    <mergeCell ref="P295:Q299"/>
    <mergeCell ref="O300:Q300"/>
    <mergeCell ref="B300:N300"/>
    <mergeCell ref="B301:N301"/>
    <mergeCell ref="B302:N302"/>
    <mergeCell ref="B303:N303"/>
    <mergeCell ref="B304:N304"/>
    <mergeCell ref="B305:N305"/>
    <mergeCell ref="B306:N306"/>
    <mergeCell ref="P301:Q301"/>
    <mergeCell ref="P302:Q302"/>
    <mergeCell ref="P303:Q303"/>
    <mergeCell ref="P304:Q304"/>
    <mergeCell ref="P305:Q305"/>
    <mergeCell ref="P306:Q306"/>
    <mergeCell ref="P307:Q307"/>
    <mergeCell ref="P318:Q318"/>
    <mergeCell ref="P319:Q319"/>
    <mergeCell ref="P320:Q320"/>
    <mergeCell ref="P321:Q321"/>
    <mergeCell ref="P322:Q322"/>
    <mergeCell ref="P323:Q324"/>
    <mergeCell ref="O308:O309"/>
    <mergeCell ref="P308:Q309"/>
    <mergeCell ref="O310:O314"/>
    <mergeCell ref="P310:Q314"/>
    <mergeCell ref="O315:Q315"/>
    <mergeCell ref="P316:Q316"/>
    <mergeCell ref="P317:Q317"/>
    <mergeCell ref="B307:N307"/>
    <mergeCell ref="B308:N308"/>
    <mergeCell ref="B309:N309"/>
    <mergeCell ref="B310:N310"/>
    <mergeCell ref="B311:N311"/>
    <mergeCell ref="B312:N312"/>
    <mergeCell ref="B313:N313"/>
    <mergeCell ref="B314:N314"/>
    <mergeCell ref="B315:N315"/>
    <mergeCell ref="B316:N316"/>
    <mergeCell ref="B317:N317"/>
    <mergeCell ref="B318:N318"/>
    <mergeCell ref="B319:N319"/>
    <mergeCell ref="B320:N320"/>
    <mergeCell ref="B325:N325"/>
    <mergeCell ref="B326:N326"/>
    <mergeCell ref="B327:N327"/>
    <mergeCell ref="B328:N328"/>
    <mergeCell ref="B321:N321"/>
    <mergeCell ref="B322:N322"/>
    <mergeCell ref="B323:N323"/>
    <mergeCell ref="O323:O324"/>
    <mergeCell ref="B324:N324"/>
    <mergeCell ref="O325:O329"/>
    <mergeCell ref="P325:Q329"/>
    <mergeCell ref="P332:Q332"/>
    <mergeCell ref="P333:Q333"/>
    <mergeCell ref="B329:N329"/>
    <mergeCell ref="B330:N330"/>
    <mergeCell ref="O330:Q330"/>
    <mergeCell ref="B331:N331"/>
    <mergeCell ref="P331:Q331"/>
    <mergeCell ref="B332:N332"/>
    <mergeCell ref="B333:N333"/>
    <mergeCell ref="F23:G23"/>
    <mergeCell ref="C24:E24"/>
    <mergeCell ref="B17:K17"/>
    <mergeCell ref="C18:E18"/>
    <mergeCell ref="C19:E19"/>
    <mergeCell ref="C20:E20"/>
    <mergeCell ref="F20:G20"/>
    <mergeCell ref="B21:B27"/>
    <mergeCell ref="D21:E21"/>
    <mergeCell ref="B2:D2"/>
    <mergeCell ref="B4:F4"/>
    <mergeCell ref="G4:N4"/>
    <mergeCell ref="O4:P5"/>
    <mergeCell ref="R4:V4"/>
    <mergeCell ref="G5:H5"/>
    <mergeCell ref="G6:H6"/>
    <mergeCell ref="L10:N10"/>
    <mergeCell ref="L11:N11"/>
    <mergeCell ref="L12:N12"/>
    <mergeCell ref="L13:N13"/>
    <mergeCell ref="G14:Q14"/>
    <mergeCell ref="L5:N5"/>
    <mergeCell ref="L6:N6"/>
    <mergeCell ref="G7:H7"/>
    <mergeCell ref="L7:N7"/>
    <mergeCell ref="G8:H8"/>
    <mergeCell ref="L8:N8"/>
    <mergeCell ref="L9:N9"/>
    <mergeCell ref="G9:H9"/>
    <mergeCell ref="G10:H10"/>
    <mergeCell ref="G11:H11"/>
    <mergeCell ref="G12:H12"/>
    <mergeCell ref="G13:H13"/>
    <mergeCell ref="B14:F14"/>
    <mergeCell ref="B16:H16"/>
    <mergeCell ref="D22:E22"/>
    <mergeCell ref="C23:E23"/>
    <mergeCell ref="C27:E27"/>
    <mergeCell ref="C28:E28"/>
    <mergeCell ref="C25:E25"/>
    <mergeCell ref="C26:E26"/>
    <mergeCell ref="I27:R27"/>
    <mergeCell ref="I28:R28"/>
    <mergeCell ref="I29:P29"/>
    <mergeCell ref="I30:P30"/>
    <mergeCell ref="I31:P31"/>
    <mergeCell ref="I32:P32"/>
    <mergeCell ref="I33:P33"/>
    <mergeCell ref="I34:P34"/>
    <mergeCell ref="I35:P35"/>
    <mergeCell ref="I36:P36"/>
    <mergeCell ref="I37:P37"/>
    <mergeCell ref="I38:P38"/>
    <mergeCell ref="I39:P39"/>
    <mergeCell ref="I40:P40"/>
    <mergeCell ref="I41:P41"/>
    <mergeCell ref="I42:P42"/>
    <mergeCell ref="I43:P43"/>
    <mergeCell ref="I44:P44"/>
    <mergeCell ref="I45:P45"/>
    <mergeCell ref="I46:P46"/>
    <mergeCell ref="I47:P47"/>
    <mergeCell ref="I48:P48"/>
    <mergeCell ref="I49:P49"/>
    <mergeCell ref="I50:P50"/>
    <mergeCell ref="I51:P51"/>
    <mergeCell ref="I52:P52"/>
    <mergeCell ref="I53:P53"/>
    <mergeCell ref="I54:P54"/>
    <mergeCell ref="I55:P55"/>
    <mergeCell ref="I56:P56"/>
    <mergeCell ref="I57:P57"/>
    <mergeCell ref="I58:P58"/>
    <mergeCell ref="I59:P59"/>
    <mergeCell ref="I60:P60"/>
    <mergeCell ref="I61:P61"/>
    <mergeCell ref="I62:P62"/>
    <mergeCell ref="I63:P63"/>
    <mergeCell ref="I64:P64"/>
    <mergeCell ref="I65:P65"/>
    <mergeCell ref="I66:P66"/>
    <mergeCell ref="I67:P67"/>
    <mergeCell ref="I68:P68"/>
    <mergeCell ref="I69:P69"/>
    <mergeCell ref="I70:P70"/>
    <mergeCell ref="I71:P71"/>
    <mergeCell ref="I72:P72"/>
    <mergeCell ref="I73:P73"/>
    <mergeCell ref="I74:P74"/>
    <mergeCell ref="I75:P75"/>
    <mergeCell ref="I76:P76"/>
    <mergeCell ref="I77:P77"/>
    <mergeCell ref="I78:P78"/>
    <mergeCell ref="I79:P79"/>
    <mergeCell ref="I80:P80"/>
    <mergeCell ref="I81:P81"/>
    <mergeCell ref="I82:P82"/>
    <mergeCell ref="I83:P83"/>
    <mergeCell ref="I84:P84"/>
    <mergeCell ref="I85:P85"/>
    <mergeCell ref="I86:P86"/>
    <mergeCell ref="I87:P87"/>
    <mergeCell ref="I88:P88"/>
    <mergeCell ref="I89:P89"/>
    <mergeCell ref="I90:P90"/>
    <mergeCell ref="I91:P91"/>
    <mergeCell ref="I92:P92"/>
    <mergeCell ref="I93:P93"/>
    <mergeCell ref="I94:P94"/>
    <mergeCell ref="I95:P95"/>
    <mergeCell ref="I96:P96"/>
    <mergeCell ref="I97:P97"/>
    <mergeCell ref="I98:P98"/>
    <mergeCell ref="I99:P99"/>
    <mergeCell ref="I100:P100"/>
    <mergeCell ref="I101:P101"/>
    <mergeCell ref="I102:P102"/>
    <mergeCell ref="I103:P103"/>
    <mergeCell ref="I104:P104"/>
    <mergeCell ref="I105:P105"/>
    <mergeCell ref="I106:P106"/>
    <mergeCell ref="I107:P107"/>
    <mergeCell ref="I108:P108"/>
    <mergeCell ref="I109:P109"/>
    <mergeCell ref="I110:P110"/>
    <mergeCell ref="I111:P111"/>
    <mergeCell ref="I112:P112"/>
    <mergeCell ref="I113:P113"/>
    <mergeCell ref="I114:P114"/>
    <mergeCell ref="I115:P115"/>
    <mergeCell ref="I116:P116"/>
    <mergeCell ref="I117:P117"/>
    <mergeCell ref="I118:P118"/>
    <mergeCell ref="I119:P119"/>
    <mergeCell ref="I120:P120"/>
    <mergeCell ref="I121:P121"/>
    <mergeCell ref="I122:P122"/>
    <mergeCell ref="I123:P123"/>
    <mergeCell ref="I124:P124"/>
    <mergeCell ref="I125:P125"/>
    <mergeCell ref="I126:P126"/>
    <mergeCell ref="I127:P127"/>
    <mergeCell ref="I128:P128"/>
    <mergeCell ref="I129:P129"/>
    <mergeCell ref="I130:P130"/>
    <mergeCell ref="I131:P131"/>
    <mergeCell ref="I132:P132"/>
    <mergeCell ref="I133:P133"/>
    <mergeCell ref="I134:P134"/>
    <mergeCell ref="I135:P135"/>
    <mergeCell ref="I136:P136"/>
    <mergeCell ref="I137:P137"/>
    <mergeCell ref="I138:P138"/>
    <mergeCell ref="I139:P139"/>
    <mergeCell ref="I140:P140"/>
    <mergeCell ref="I141:P141"/>
    <mergeCell ref="I142:P142"/>
    <mergeCell ref="I143:P143"/>
    <mergeCell ref="I144:P144"/>
    <mergeCell ref="I145:P145"/>
    <mergeCell ref="I146:P146"/>
    <mergeCell ref="I147:P147"/>
    <mergeCell ref="I148:P148"/>
    <mergeCell ref="I149:P149"/>
    <mergeCell ref="I150:P150"/>
    <mergeCell ref="I151:P151"/>
    <mergeCell ref="I152:P152"/>
    <mergeCell ref="I153:P153"/>
    <mergeCell ref="I154:P154"/>
    <mergeCell ref="I155:P155"/>
    <mergeCell ref="I156:P156"/>
    <mergeCell ref="I157:P157"/>
    <mergeCell ref="I158:P158"/>
    <mergeCell ref="I159:P159"/>
    <mergeCell ref="I160:P160"/>
    <mergeCell ref="I161:P161"/>
    <mergeCell ref="I162:P162"/>
    <mergeCell ref="I163:P163"/>
    <mergeCell ref="I164:P164"/>
    <mergeCell ref="I165:P165"/>
    <mergeCell ref="I166:P166"/>
    <mergeCell ref="I167:P167"/>
    <mergeCell ref="I168:P168"/>
    <mergeCell ref="I169:P169"/>
    <mergeCell ref="I170:P170"/>
    <mergeCell ref="I171:P171"/>
    <mergeCell ref="I172:P172"/>
    <mergeCell ref="I173:P173"/>
    <mergeCell ref="I174:P174"/>
    <mergeCell ref="I175:P175"/>
    <mergeCell ref="I176:P176"/>
    <mergeCell ref="I177:P177"/>
    <mergeCell ref="I178:P178"/>
    <mergeCell ref="C217:F217"/>
    <mergeCell ref="C218:F218"/>
    <mergeCell ref="C219:F219"/>
    <mergeCell ref="C220:F220"/>
    <mergeCell ref="C221:F221"/>
    <mergeCell ref="G221:Q221"/>
    <mergeCell ref="C222:F222"/>
    <mergeCell ref="C223:F223"/>
    <mergeCell ref="C224:F224"/>
    <mergeCell ref="C225:F225"/>
    <mergeCell ref="C226:F226"/>
    <mergeCell ref="C227:F227"/>
    <mergeCell ref="C228:F228"/>
    <mergeCell ref="C229:F229"/>
    <mergeCell ref="B334:N334"/>
    <mergeCell ref="P334:Q334"/>
    <mergeCell ref="B335:N335"/>
    <mergeCell ref="P335:Q335"/>
    <mergeCell ref="B336:N336"/>
    <mergeCell ref="P336:Q336"/>
    <mergeCell ref="P337:Q337"/>
    <mergeCell ref="B340:N340"/>
    <mergeCell ref="B341:N341"/>
    <mergeCell ref="B342:N342"/>
    <mergeCell ref="B343:N343"/>
    <mergeCell ref="B337:N337"/>
    <mergeCell ref="B338:N338"/>
    <mergeCell ref="O338:O339"/>
    <mergeCell ref="P338:Q339"/>
    <mergeCell ref="B339:N339"/>
    <mergeCell ref="O340:O344"/>
    <mergeCell ref="P340:Q344"/>
    <mergeCell ref="B344:N344"/>
    <mergeCell ref="B345:N345"/>
    <mergeCell ref="B346:N346"/>
    <mergeCell ref="B347:N347"/>
    <mergeCell ref="B348:N348"/>
    <mergeCell ref="B349:N349"/>
    <mergeCell ref="B350:N350"/>
    <mergeCell ref="B351:N351"/>
    <mergeCell ref="B352:N352"/>
    <mergeCell ref="B353:N353"/>
    <mergeCell ref="B354:N354"/>
    <mergeCell ref="B355:N355"/>
    <mergeCell ref="B356:N356"/>
    <mergeCell ref="B357:N357"/>
    <mergeCell ref="B358:N358"/>
    <mergeCell ref="B359:N359"/>
    <mergeCell ref="B360:N360"/>
    <mergeCell ref="B361:N361"/>
    <mergeCell ref="B362:N362"/>
    <mergeCell ref="B363:N363"/>
    <mergeCell ref="B364:N364"/>
    <mergeCell ref="B365:N365"/>
    <mergeCell ref="B366:N366"/>
    <mergeCell ref="B367:N367"/>
    <mergeCell ref="B368:N368"/>
    <mergeCell ref="B369:N369"/>
    <mergeCell ref="B370:N370"/>
    <mergeCell ref="B371:N371"/>
    <mergeCell ref="B372:N372"/>
    <mergeCell ref="B373:N373"/>
    <mergeCell ref="B374:N374"/>
    <mergeCell ref="B375:N375"/>
    <mergeCell ref="B376:N376"/>
    <mergeCell ref="B377:N377"/>
    <mergeCell ref="B378:N378"/>
    <mergeCell ref="B379:N379"/>
    <mergeCell ref="B380:N380"/>
    <mergeCell ref="B381:N381"/>
    <mergeCell ref="B382:N382"/>
    <mergeCell ref="B383:N383"/>
    <mergeCell ref="B384:N384"/>
    <mergeCell ref="B385:N385"/>
    <mergeCell ref="B386:N386"/>
    <mergeCell ref="B387:N387"/>
    <mergeCell ref="B388:N388"/>
    <mergeCell ref="B389:N389"/>
    <mergeCell ref="B390:N390"/>
    <mergeCell ref="B391:N391"/>
    <mergeCell ref="B392:N392"/>
    <mergeCell ref="B393:N393"/>
    <mergeCell ref="B394:N394"/>
    <mergeCell ref="B395:N395"/>
    <mergeCell ref="B396:N396"/>
    <mergeCell ref="B397:N397"/>
    <mergeCell ref="B398:N398"/>
    <mergeCell ref="B399:N399"/>
    <mergeCell ref="B400:N400"/>
    <mergeCell ref="B401:N401"/>
    <mergeCell ref="B402:N402"/>
    <mergeCell ref="B403:N403"/>
    <mergeCell ref="B404:N404"/>
    <mergeCell ref="B405:N405"/>
    <mergeCell ref="B406:N406"/>
    <mergeCell ref="B407:N407"/>
    <mergeCell ref="B408:N408"/>
    <mergeCell ref="B409:N409"/>
    <mergeCell ref="B410:N410"/>
    <mergeCell ref="B411:N411"/>
    <mergeCell ref="B412:N412"/>
    <mergeCell ref="B413:N413"/>
    <mergeCell ref="B414:N414"/>
    <mergeCell ref="B415:N415"/>
    <mergeCell ref="B416:N416"/>
    <mergeCell ref="B417:N417"/>
    <mergeCell ref="B418:N418"/>
    <mergeCell ref="B419:N419"/>
    <mergeCell ref="B420:N420"/>
    <mergeCell ref="B421:N421"/>
    <mergeCell ref="B422:N422"/>
    <mergeCell ref="B423:N423"/>
    <mergeCell ref="B424:N424"/>
    <mergeCell ref="B425:N425"/>
    <mergeCell ref="B426:N426"/>
    <mergeCell ref="B427:N427"/>
    <mergeCell ref="B428:N428"/>
    <mergeCell ref="B429:N429"/>
    <mergeCell ref="B430:N430"/>
    <mergeCell ref="B431:N431"/>
    <mergeCell ref="B432:N432"/>
    <mergeCell ref="B433:N433"/>
    <mergeCell ref="B434:N434"/>
    <mergeCell ref="B435:N435"/>
    <mergeCell ref="B436:N436"/>
    <mergeCell ref="B437:N437"/>
    <mergeCell ref="B438:N438"/>
    <mergeCell ref="B439:N439"/>
    <mergeCell ref="B440:N440"/>
    <mergeCell ref="B441:N441"/>
    <mergeCell ref="B442:N442"/>
    <mergeCell ref="B443:N443"/>
    <mergeCell ref="B444:N444"/>
    <mergeCell ref="B445:N445"/>
    <mergeCell ref="B446:N446"/>
    <mergeCell ref="B447:N447"/>
    <mergeCell ref="B448:N448"/>
    <mergeCell ref="B449:N449"/>
    <mergeCell ref="B450:N450"/>
    <mergeCell ref="B451:N451"/>
    <mergeCell ref="B452:N452"/>
    <mergeCell ref="B453:N453"/>
    <mergeCell ref="B454:N454"/>
    <mergeCell ref="B455:N455"/>
    <mergeCell ref="B456:N456"/>
    <mergeCell ref="B457:N457"/>
    <mergeCell ref="B458:N458"/>
    <mergeCell ref="B459:N459"/>
    <mergeCell ref="B460:N460"/>
    <mergeCell ref="B461:N461"/>
    <mergeCell ref="B462:N462"/>
    <mergeCell ref="B463:N463"/>
    <mergeCell ref="B464:N464"/>
    <mergeCell ref="B465:N465"/>
    <mergeCell ref="B466:N466"/>
    <mergeCell ref="B467:N467"/>
    <mergeCell ref="B468:N468"/>
    <mergeCell ref="B469:N469"/>
    <mergeCell ref="B470:N470"/>
    <mergeCell ref="B471:N471"/>
    <mergeCell ref="B472:N472"/>
    <mergeCell ref="B473:N473"/>
    <mergeCell ref="B474:N474"/>
    <mergeCell ref="B475:N475"/>
    <mergeCell ref="B476:N476"/>
    <mergeCell ref="B477:N477"/>
    <mergeCell ref="B478:N478"/>
    <mergeCell ref="B479:N479"/>
    <mergeCell ref="B480:N480"/>
    <mergeCell ref="B481:N481"/>
    <mergeCell ref="B482:N482"/>
    <mergeCell ref="B483:N483"/>
    <mergeCell ref="B484:N484"/>
    <mergeCell ref="B485:N485"/>
    <mergeCell ref="B486:N486"/>
    <mergeCell ref="B487:N487"/>
    <mergeCell ref="B488:N488"/>
    <mergeCell ref="B489:N489"/>
    <mergeCell ref="B490:N490"/>
    <mergeCell ref="B491:N491"/>
    <mergeCell ref="B492:N492"/>
    <mergeCell ref="B493:N493"/>
    <mergeCell ref="B494:N494"/>
    <mergeCell ref="B495:N495"/>
    <mergeCell ref="B496:N496"/>
    <mergeCell ref="B497:N497"/>
    <mergeCell ref="B498:N498"/>
    <mergeCell ref="B499:N499"/>
    <mergeCell ref="B500:N500"/>
    <mergeCell ref="B501:N501"/>
    <mergeCell ref="B502:N502"/>
    <mergeCell ref="B503:N503"/>
    <mergeCell ref="B504:N504"/>
    <mergeCell ref="B505:N505"/>
    <mergeCell ref="B506:N506"/>
    <mergeCell ref="B507:N507"/>
    <mergeCell ref="B508:N508"/>
    <mergeCell ref="B509:N509"/>
    <mergeCell ref="B510:N510"/>
    <mergeCell ref="B511:N511"/>
    <mergeCell ref="B512:N512"/>
    <mergeCell ref="B513:N513"/>
    <mergeCell ref="B514:N514"/>
    <mergeCell ref="B515:N515"/>
    <mergeCell ref="B516:N516"/>
    <mergeCell ref="B517:N517"/>
    <mergeCell ref="B518:N518"/>
    <mergeCell ref="B519:N519"/>
    <mergeCell ref="B520:N520"/>
    <mergeCell ref="B521:N521"/>
    <mergeCell ref="B522:N522"/>
    <mergeCell ref="B523:N523"/>
    <mergeCell ref="B524:N524"/>
    <mergeCell ref="B525:N525"/>
    <mergeCell ref="B526:N526"/>
    <mergeCell ref="B527:N527"/>
    <mergeCell ref="B528:N528"/>
    <mergeCell ref="B529:N529"/>
    <mergeCell ref="B530:N530"/>
    <mergeCell ref="B531:N531"/>
    <mergeCell ref="B532:N532"/>
    <mergeCell ref="B533:N533"/>
    <mergeCell ref="B534:N534"/>
    <mergeCell ref="B535:N535"/>
    <mergeCell ref="B536:N536"/>
    <mergeCell ref="B537:N537"/>
    <mergeCell ref="B538:N538"/>
    <mergeCell ref="B539:N539"/>
    <mergeCell ref="B540:N540"/>
    <mergeCell ref="B541:N541"/>
    <mergeCell ref="B542:N542"/>
    <mergeCell ref="B543:N543"/>
    <mergeCell ref="B544:N544"/>
    <mergeCell ref="B545:N545"/>
    <mergeCell ref="B546:N546"/>
    <mergeCell ref="B547:N547"/>
    <mergeCell ref="B548:N548"/>
    <mergeCell ref="B549:N549"/>
    <mergeCell ref="B550:N550"/>
    <mergeCell ref="B551:N551"/>
    <mergeCell ref="B552:N552"/>
    <mergeCell ref="B553:N553"/>
    <mergeCell ref="B554:N554"/>
    <mergeCell ref="B555:N555"/>
    <mergeCell ref="B556:N556"/>
    <mergeCell ref="B557:N557"/>
    <mergeCell ref="B558:N558"/>
    <mergeCell ref="B559:N559"/>
    <mergeCell ref="B560:N560"/>
    <mergeCell ref="B561:N561"/>
    <mergeCell ref="B562:N562"/>
    <mergeCell ref="B563:N563"/>
    <mergeCell ref="B564:N564"/>
    <mergeCell ref="B565:N565"/>
    <mergeCell ref="B566:N566"/>
    <mergeCell ref="B567:N567"/>
    <mergeCell ref="B568:N568"/>
    <mergeCell ref="B569:N569"/>
    <mergeCell ref="B570:N570"/>
    <mergeCell ref="B571:N571"/>
    <mergeCell ref="B572:N572"/>
    <mergeCell ref="B573:N573"/>
    <mergeCell ref="B574:N574"/>
    <mergeCell ref="B575:N575"/>
    <mergeCell ref="B576:N576"/>
    <mergeCell ref="B577:N577"/>
    <mergeCell ref="B578:N578"/>
    <mergeCell ref="B579:N579"/>
    <mergeCell ref="B580:N580"/>
    <mergeCell ref="B581:N581"/>
    <mergeCell ref="B582:N582"/>
    <mergeCell ref="B583:N583"/>
    <mergeCell ref="B584:N584"/>
    <mergeCell ref="B585:N585"/>
    <mergeCell ref="B586:N586"/>
    <mergeCell ref="B587:N587"/>
    <mergeCell ref="B588:N588"/>
    <mergeCell ref="B589:N589"/>
    <mergeCell ref="B590:N590"/>
    <mergeCell ref="B591:N591"/>
    <mergeCell ref="B592:N592"/>
    <mergeCell ref="B593:N593"/>
    <mergeCell ref="B594:N594"/>
    <mergeCell ref="B595:N595"/>
    <mergeCell ref="B596:N596"/>
    <mergeCell ref="B597:N597"/>
    <mergeCell ref="B598:N598"/>
    <mergeCell ref="B599:N599"/>
    <mergeCell ref="B600:N600"/>
    <mergeCell ref="B601:N601"/>
    <mergeCell ref="B602:N602"/>
    <mergeCell ref="B603:N603"/>
    <mergeCell ref="B604:N604"/>
    <mergeCell ref="B605:N605"/>
    <mergeCell ref="B606:N606"/>
    <mergeCell ref="B607:N607"/>
    <mergeCell ref="B608:N608"/>
    <mergeCell ref="B609:N609"/>
    <mergeCell ref="B610:N610"/>
    <mergeCell ref="B611:N611"/>
    <mergeCell ref="B612:N612"/>
    <mergeCell ref="B613:N613"/>
    <mergeCell ref="B614:N614"/>
    <mergeCell ref="B615:N615"/>
    <mergeCell ref="B616:N616"/>
    <mergeCell ref="B617:N617"/>
    <mergeCell ref="B618:N618"/>
    <mergeCell ref="B619:N619"/>
    <mergeCell ref="B620:N620"/>
    <mergeCell ref="B621:N621"/>
    <mergeCell ref="B622:N622"/>
    <mergeCell ref="B623:N623"/>
    <mergeCell ref="B624:N624"/>
    <mergeCell ref="B625:N625"/>
    <mergeCell ref="B626:N626"/>
    <mergeCell ref="B627:N627"/>
    <mergeCell ref="B628:N628"/>
    <mergeCell ref="B629:N629"/>
    <mergeCell ref="B630:N630"/>
    <mergeCell ref="B631:N631"/>
    <mergeCell ref="B632:N632"/>
    <mergeCell ref="B633:N633"/>
    <mergeCell ref="B634:N634"/>
    <mergeCell ref="B635:N635"/>
    <mergeCell ref="B636:N636"/>
    <mergeCell ref="B637:N637"/>
    <mergeCell ref="B638:N638"/>
    <mergeCell ref="B639:N639"/>
    <mergeCell ref="B640:N640"/>
    <mergeCell ref="B641:N641"/>
    <mergeCell ref="B642:N642"/>
    <mergeCell ref="B643:N643"/>
    <mergeCell ref="B644:N644"/>
    <mergeCell ref="B645:N645"/>
    <mergeCell ref="B646:N646"/>
    <mergeCell ref="B647:N647"/>
    <mergeCell ref="B648:N648"/>
    <mergeCell ref="B649:N649"/>
    <mergeCell ref="B650:N650"/>
    <mergeCell ref="B651:N651"/>
    <mergeCell ref="B652:N652"/>
    <mergeCell ref="B653:N653"/>
    <mergeCell ref="B654:N654"/>
    <mergeCell ref="B655:N655"/>
    <mergeCell ref="B656:N656"/>
    <mergeCell ref="B657:N657"/>
    <mergeCell ref="B658:N658"/>
    <mergeCell ref="B659:N659"/>
    <mergeCell ref="B660:N660"/>
    <mergeCell ref="B661:N661"/>
    <mergeCell ref="B662:N662"/>
    <mergeCell ref="B663:N663"/>
    <mergeCell ref="B664:N664"/>
    <mergeCell ref="B665:N665"/>
    <mergeCell ref="B666:N666"/>
    <mergeCell ref="B667:N667"/>
    <mergeCell ref="B668:N668"/>
    <mergeCell ref="B669:N669"/>
    <mergeCell ref="B670:N670"/>
    <mergeCell ref="B671:N671"/>
    <mergeCell ref="B672:N672"/>
    <mergeCell ref="B673:N673"/>
    <mergeCell ref="B674:N674"/>
    <mergeCell ref="B675:N675"/>
    <mergeCell ref="B676:N676"/>
    <mergeCell ref="B677:N677"/>
    <mergeCell ref="B678:N678"/>
    <mergeCell ref="B679:N679"/>
    <mergeCell ref="B680:N680"/>
    <mergeCell ref="B681:N681"/>
    <mergeCell ref="B682:N682"/>
    <mergeCell ref="B683:N683"/>
    <mergeCell ref="B684:N684"/>
    <mergeCell ref="B685:N685"/>
    <mergeCell ref="B686:N686"/>
    <mergeCell ref="B687:N687"/>
    <mergeCell ref="B688:N688"/>
    <mergeCell ref="B689:N689"/>
    <mergeCell ref="B690:N690"/>
    <mergeCell ref="B691:N691"/>
    <mergeCell ref="B692:N692"/>
    <mergeCell ref="B693:N693"/>
    <mergeCell ref="B694:N694"/>
    <mergeCell ref="B695:N695"/>
    <mergeCell ref="B696:N696"/>
    <mergeCell ref="B697:N697"/>
    <mergeCell ref="B698:N698"/>
    <mergeCell ref="B699:N699"/>
    <mergeCell ref="B700:N700"/>
    <mergeCell ref="B701:N701"/>
    <mergeCell ref="B702:N702"/>
    <mergeCell ref="B703:N703"/>
    <mergeCell ref="B704:N704"/>
    <mergeCell ref="B705:N705"/>
    <mergeCell ref="B706:N706"/>
    <mergeCell ref="B707:N707"/>
    <mergeCell ref="B708:N708"/>
    <mergeCell ref="B709:N709"/>
    <mergeCell ref="B710:N710"/>
    <mergeCell ref="B711:N711"/>
    <mergeCell ref="B712:N712"/>
    <mergeCell ref="B713:N713"/>
    <mergeCell ref="B714:N714"/>
    <mergeCell ref="B715:N715"/>
    <mergeCell ref="B716:N716"/>
    <mergeCell ref="B717:N717"/>
    <mergeCell ref="B718:N718"/>
    <mergeCell ref="B719:N719"/>
    <mergeCell ref="B720:N720"/>
    <mergeCell ref="B721:N721"/>
    <mergeCell ref="B722:N722"/>
    <mergeCell ref="B723:N723"/>
    <mergeCell ref="B724:N724"/>
    <mergeCell ref="B725:N725"/>
    <mergeCell ref="B726:N726"/>
    <mergeCell ref="B727:N727"/>
    <mergeCell ref="B728:N728"/>
    <mergeCell ref="B729:N729"/>
    <mergeCell ref="B730:N730"/>
    <mergeCell ref="B731:N731"/>
    <mergeCell ref="B732:N732"/>
    <mergeCell ref="B733:N733"/>
    <mergeCell ref="B734:N734"/>
    <mergeCell ref="B735:N735"/>
    <mergeCell ref="B736:N736"/>
    <mergeCell ref="B737:N737"/>
    <mergeCell ref="B738:N738"/>
    <mergeCell ref="B739:N739"/>
    <mergeCell ref="B740:N740"/>
    <mergeCell ref="B741:N741"/>
    <mergeCell ref="B742:N742"/>
    <mergeCell ref="B750:Q750"/>
    <mergeCell ref="C751:F751"/>
    <mergeCell ref="G751:L751"/>
    <mergeCell ref="M751:Q751"/>
    <mergeCell ref="D752:F752"/>
    <mergeCell ref="D753:F753"/>
    <mergeCell ref="D754:F754"/>
    <mergeCell ref="C755:C758"/>
    <mergeCell ref="D755:F758"/>
    <mergeCell ref="C773:F773"/>
    <mergeCell ref="B774:C774"/>
    <mergeCell ref="E774:F774"/>
    <mergeCell ref="G774:K774"/>
    <mergeCell ref="B777:C777"/>
    <mergeCell ref="B743:N743"/>
    <mergeCell ref="B744:N744"/>
    <mergeCell ref="B745:N745"/>
    <mergeCell ref="B746:N746"/>
    <mergeCell ref="B747:N747"/>
    <mergeCell ref="B748:N748"/>
    <mergeCell ref="B751:B773"/>
    <mergeCell ref="C759:F759"/>
    <mergeCell ref="C760:F760"/>
    <mergeCell ref="C761:F761"/>
    <mergeCell ref="C762:F762"/>
    <mergeCell ref="C763:F763"/>
    <mergeCell ref="C764:F764"/>
    <mergeCell ref="G765:Q765"/>
    <mergeCell ref="C765:F765"/>
    <mergeCell ref="C766:F766"/>
    <mergeCell ref="C767:F767"/>
    <mergeCell ref="C768:F768"/>
    <mergeCell ref="C769:F769"/>
    <mergeCell ref="C770:F770"/>
    <mergeCell ref="P789:Q789"/>
    <mergeCell ref="P790:Q790"/>
    <mergeCell ref="B804:N804"/>
    <mergeCell ref="P804:Q804"/>
    <mergeCell ref="B805:N805"/>
    <mergeCell ref="P805:Q805"/>
    <mergeCell ref="B806:N806"/>
    <mergeCell ref="P806:Q806"/>
    <mergeCell ref="P807:Q807"/>
    <mergeCell ref="B807:N807"/>
    <mergeCell ref="B808:N808"/>
    <mergeCell ref="O808:O809"/>
    <mergeCell ref="P808:Q809"/>
    <mergeCell ref="B809:N809"/>
    <mergeCell ref="B810:N810"/>
    <mergeCell ref="B811:N811"/>
    <mergeCell ref="C771:F771"/>
    <mergeCell ref="C772:F772"/>
    <mergeCell ref="L774:Q774"/>
    <mergeCell ref="B783:Q783"/>
    <mergeCell ref="B785:N785"/>
    <mergeCell ref="O785:Q785"/>
    <mergeCell ref="P786:Q786"/>
    <mergeCell ref="B786:N786"/>
    <mergeCell ref="B787:N787"/>
    <mergeCell ref="P787:Q787"/>
    <mergeCell ref="B788:N788"/>
    <mergeCell ref="P788:Q788"/>
    <mergeCell ref="B789:N789"/>
    <mergeCell ref="B790:N790"/>
    <mergeCell ref="B791:N791"/>
    <mergeCell ref="P791:Q791"/>
    <mergeCell ref="B792:N792"/>
    <mergeCell ref="P792:Q792"/>
    <mergeCell ref="B793:N793"/>
    <mergeCell ref="O793:O794"/>
    <mergeCell ref="P793:Q794"/>
    <mergeCell ref="B794:N794"/>
    <mergeCell ref="B795:N795"/>
    <mergeCell ref="O795:O799"/>
    <mergeCell ref="P795:Q799"/>
    <mergeCell ref="B796:N796"/>
    <mergeCell ref="B797:N797"/>
    <mergeCell ref="B798:N798"/>
    <mergeCell ref="B799:N799"/>
    <mergeCell ref="B800:N800"/>
    <mergeCell ref="O800:Q800"/>
    <mergeCell ref="B801:N801"/>
    <mergeCell ref="P801:Q801"/>
    <mergeCell ref="B802:N802"/>
    <mergeCell ref="B803:N803"/>
    <mergeCell ref="P818:Q818"/>
    <mergeCell ref="P819:Q819"/>
    <mergeCell ref="P820:Q820"/>
    <mergeCell ref="P821:Q821"/>
    <mergeCell ref="P822:Q822"/>
    <mergeCell ref="P802:Q802"/>
    <mergeCell ref="P803:Q803"/>
    <mergeCell ref="O810:O814"/>
    <mergeCell ref="P810:Q814"/>
    <mergeCell ref="O815:Q815"/>
    <mergeCell ref="P816:Q816"/>
    <mergeCell ref="P817:Q817"/>
    <mergeCell ref="P848:Q848"/>
    <mergeCell ref="P849:Q849"/>
    <mergeCell ref="O853:O854"/>
    <mergeCell ref="P853:Q854"/>
    <mergeCell ref="O855:O859"/>
    <mergeCell ref="P855:Q859"/>
    <mergeCell ref="O870:O874"/>
    <mergeCell ref="P870:Q874"/>
    <mergeCell ref="P832:Q832"/>
    <mergeCell ref="P833:Q833"/>
    <mergeCell ref="O840:O844"/>
    <mergeCell ref="P840:Q844"/>
    <mergeCell ref="O845:Q845"/>
    <mergeCell ref="P846:Q846"/>
    <mergeCell ref="P847:Q847"/>
    <mergeCell ref="B812:N812"/>
    <mergeCell ref="B813:N813"/>
    <mergeCell ref="B814:N814"/>
    <mergeCell ref="B815:N815"/>
    <mergeCell ref="B816:N816"/>
    <mergeCell ref="B817:N817"/>
    <mergeCell ref="B818:N818"/>
    <mergeCell ref="B819:N819"/>
    <mergeCell ref="B820:N820"/>
    <mergeCell ref="B821:N821"/>
    <mergeCell ref="B822:N822"/>
    <mergeCell ref="B823:N823"/>
    <mergeCell ref="O823:O824"/>
    <mergeCell ref="P823:Q824"/>
    <mergeCell ref="B824:N824"/>
    <mergeCell ref="B825:N825"/>
    <mergeCell ref="O825:O829"/>
    <mergeCell ref="P825:Q829"/>
    <mergeCell ref="B826:N826"/>
    <mergeCell ref="B827:N827"/>
    <mergeCell ref="B828:N828"/>
    <mergeCell ref="B829:N829"/>
    <mergeCell ref="B830:N830"/>
    <mergeCell ref="O830:Q830"/>
    <mergeCell ref="B831:N831"/>
    <mergeCell ref="P831:Q831"/>
    <mergeCell ref="B832:N832"/>
    <mergeCell ref="B833:N833"/>
    <mergeCell ref="B834:N834"/>
    <mergeCell ref="P834:Q834"/>
    <mergeCell ref="B835:N835"/>
    <mergeCell ref="P835:Q835"/>
    <mergeCell ref="B836:N836"/>
    <mergeCell ref="P836:Q836"/>
    <mergeCell ref="P837:Q837"/>
    <mergeCell ref="B837:N837"/>
    <mergeCell ref="B838:N838"/>
    <mergeCell ref="O838:O839"/>
    <mergeCell ref="P838:Q839"/>
    <mergeCell ref="B839:N839"/>
    <mergeCell ref="B840:N840"/>
    <mergeCell ref="B841:N841"/>
    <mergeCell ref="B842:N842"/>
    <mergeCell ref="B843:N843"/>
    <mergeCell ref="B844:N844"/>
    <mergeCell ref="B845:N845"/>
    <mergeCell ref="B846:N846"/>
    <mergeCell ref="B847:N847"/>
    <mergeCell ref="B848:N848"/>
    <mergeCell ref="B849:N849"/>
    <mergeCell ref="B850:N850"/>
    <mergeCell ref="P850:Q850"/>
    <mergeCell ref="B851:N851"/>
    <mergeCell ref="P851:Q851"/>
    <mergeCell ref="B852:N852"/>
    <mergeCell ref="P852:Q852"/>
    <mergeCell ref="B853:N853"/>
    <mergeCell ref="B854:N854"/>
    <mergeCell ref="B855:N855"/>
    <mergeCell ref="B856:N856"/>
    <mergeCell ref="B857:N857"/>
    <mergeCell ref="B858:N858"/>
    <mergeCell ref="B859:N859"/>
    <mergeCell ref="B860:N860"/>
    <mergeCell ref="O860:Q860"/>
    <mergeCell ref="B861:N861"/>
    <mergeCell ref="P861:Q861"/>
    <mergeCell ref="B862:N862"/>
    <mergeCell ref="P862:Q862"/>
    <mergeCell ref="P863:Q863"/>
    <mergeCell ref="B863:N863"/>
    <mergeCell ref="B864:N864"/>
    <mergeCell ref="P864:Q864"/>
    <mergeCell ref="B865:N865"/>
    <mergeCell ref="P865:Q865"/>
    <mergeCell ref="B866:N866"/>
    <mergeCell ref="B867:N867"/>
    <mergeCell ref="B868:N868"/>
    <mergeCell ref="B869:N869"/>
    <mergeCell ref="B870:N870"/>
    <mergeCell ref="B871:N871"/>
    <mergeCell ref="B872:N872"/>
    <mergeCell ref="B873:N873"/>
    <mergeCell ref="B874:N874"/>
    <mergeCell ref="P878:Q878"/>
    <mergeCell ref="P879:Q879"/>
    <mergeCell ref="P880:Q880"/>
    <mergeCell ref="P881:Q881"/>
    <mergeCell ref="P882:Q882"/>
    <mergeCell ref="P866:Q866"/>
    <mergeCell ref="P867:Q867"/>
    <mergeCell ref="O868:O869"/>
    <mergeCell ref="P868:Q869"/>
    <mergeCell ref="O875:Q875"/>
    <mergeCell ref="P876:Q876"/>
    <mergeCell ref="P877:Q877"/>
    <mergeCell ref="B875:N875"/>
    <mergeCell ref="B876:N876"/>
    <mergeCell ref="B877:N877"/>
    <mergeCell ref="B878:N878"/>
    <mergeCell ref="B879:N879"/>
    <mergeCell ref="B880:N880"/>
    <mergeCell ref="B881:N881"/>
    <mergeCell ref="B885:N885"/>
    <mergeCell ref="B886:N886"/>
    <mergeCell ref="B887:N887"/>
    <mergeCell ref="B888:N888"/>
    <mergeCell ref="B882:N882"/>
    <mergeCell ref="B883:N883"/>
    <mergeCell ref="O883:O884"/>
    <mergeCell ref="P883:Q884"/>
    <mergeCell ref="B884:N884"/>
    <mergeCell ref="O885:O889"/>
    <mergeCell ref="P885:Q889"/>
    <mergeCell ref="B889:N889"/>
    <mergeCell ref="B890:N890"/>
    <mergeCell ref="B891:N891"/>
    <mergeCell ref="B892:N892"/>
    <mergeCell ref="B893:N893"/>
    <mergeCell ref="B894:N894"/>
    <mergeCell ref="B895:N895"/>
    <mergeCell ref="B896:N896"/>
    <mergeCell ref="B897:N897"/>
    <mergeCell ref="B898:N898"/>
    <mergeCell ref="B899:N899"/>
    <mergeCell ref="B900:N900"/>
    <mergeCell ref="B901:N901"/>
    <mergeCell ref="B902:N902"/>
    <mergeCell ref="B903:N903"/>
    <mergeCell ref="B904:N904"/>
    <mergeCell ref="B905:N905"/>
    <mergeCell ref="B906:N906"/>
    <mergeCell ref="B907:N907"/>
    <mergeCell ref="B908:N908"/>
    <mergeCell ref="B909:N909"/>
    <mergeCell ref="B910:N910"/>
    <mergeCell ref="B911:N911"/>
    <mergeCell ref="B912:N912"/>
    <mergeCell ref="B913:N913"/>
    <mergeCell ref="B914:N914"/>
    <mergeCell ref="B915:N915"/>
    <mergeCell ref="B916:N916"/>
    <mergeCell ref="B917:N917"/>
    <mergeCell ref="B918:N918"/>
    <mergeCell ref="B919:N919"/>
    <mergeCell ref="B920:N920"/>
    <mergeCell ref="B921:N921"/>
    <mergeCell ref="B922:N922"/>
    <mergeCell ref="B923:N923"/>
    <mergeCell ref="B924:N924"/>
    <mergeCell ref="B925:N925"/>
    <mergeCell ref="B926:N926"/>
    <mergeCell ref="B927:N927"/>
    <mergeCell ref="B928:N928"/>
    <mergeCell ref="B929:N929"/>
    <mergeCell ref="B930:N930"/>
    <mergeCell ref="B931:N931"/>
    <mergeCell ref="B932:N932"/>
    <mergeCell ref="B933:N933"/>
    <mergeCell ref="B934:N934"/>
    <mergeCell ref="B935:N935"/>
    <mergeCell ref="B936:N936"/>
    <mergeCell ref="B937:N937"/>
    <mergeCell ref="B938:N938"/>
    <mergeCell ref="B939:N939"/>
    <mergeCell ref="B940:N940"/>
    <mergeCell ref="B941:N941"/>
    <mergeCell ref="B942:N942"/>
    <mergeCell ref="B943:N943"/>
    <mergeCell ref="B944:N944"/>
    <mergeCell ref="B945:N945"/>
    <mergeCell ref="B946:N946"/>
    <mergeCell ref="B947:N947"/>
    <mergeCell ref="B948:N948"/>
    <mergeCell ref="B949:N949"/>
    <mergeCell ref="B950:N950"/>
    <mergeCell ref="B951:N951"/>
    <mergeCell ref="B952:N952"/>
    <mergeCell ref="B953:N953"/>
    <mergeCell ref="B954:N954"/>
    <mergeCell ref="B955:N955"/>
    <mergeCell ref="B956:N956"/>
    <mergeCell ref="B957:N957"/>
    <mergeCell ref="B958:N958"/>
    <mergeCell ref="B959:N959"/>
    <mergeCell ref="B960:N960"/>
    <mergeCell ref="B961:N961"/>
    <mergeCell ref="B962:N962"/>
    <mergeCell ref="B963:N963"/>
    <mergeCell ref="B964:N964"/>
    <mergeCell ref="B965:N965"/>
    <mergeCell ref="B966:N966"/>
    <mergeCell ref="B967:N967"/>
    <mergeCell ref="B968:N968"/>
    <mergeCell ref="B969:N969"/>
    <mergeCell ref="B970:N970"/>
    <mergeCell ref="B971:N971"/>
    <mergeCell ref="B972:N972"/>
    <mergeCell ref="B973:N973"/>
    <mergeCell ref="B974:N974"/>
    <mergeCell ref="B975:N975"/>
    <mergeCell ref="B976:N976"/>
    <mergeCell ref="B977:N977"/>
    <mergeCell ref="B978:N978"/>
    <mergeCell ref="B979:N979"/>
    <mergeCell ref="B980:N980"/>
    <mergeCell ref="B981:N981"/>
    <mergeCell ref="B982:N982"/>
    <mergeCell ref="B983:N983"/>
    <mergeCell ref="B984:N984"/>
    <mergeCell ref="B985:N985"/>
    <mergeCell ref="B986:N986"/>
    <mergeCell ref="B987:N987"/>
    <mergeCell ref="B988:N988"/>
    <mergeCell ref="B989:N989"/>
    <mergeCell ref="B990:N990"/>
    <mergeCell ref="B991:N991"/>
    <mergeCell ref="B992:N992"/>
    <mergeCell ref="B993:N993"/>
    <mergeCell ref="B994:N994"/>
    <mergeCell ref="B995:N995"/>
    <mergeCell ref="B996:N996"/>
    <mergeCell ref="B997:N997"/>
    <mergeCell ref="B998:N998"/>
    <mergeCell ref="B999:N999"/>
    <mergeCell ref="B1000:N1000"/>
    <mergeCell ref="B1001:N1001"/>
    <mergeCell ref="B1002:N1002"/>
    <mergeCell ref="B1003:N1003"/>
    <mergeCell ref="B1004:N1004"/>
    <mergeCell ref="B1005:N1005"/>
    <mergeCell ref="B1006:N1006"/>
    <mergeCell ref="B1007:N1007"/>
    <mergeCell ref="B1008:N1008"/>
    <mergeCell ref="B1009:N1009"/>
    <mergeCell ref="B1010:N1010"/>
    <mergeCell ref="B1011:N1011"/>
    <mergeCell ref="B1012:N1012"/>
    <mergeCell ref="B1013:N1013"/>
    <mergeCell ref="B1014:N1014"/>
    <mergeCell ref="B1015:N1015"/>
    <mergeCell ref="B1016:N1016"/>
    <mergeCell ref="B1017:N1017"/>
    <mergeCell ref="B1018:N1018"/>
    <mergeCell ref="B1019:N1019"/>
    <mergeCell ref="B1020:N1020"/>
    <mergeCell ref="B1021:N1021"/>
    <mergeCell ref="B1022:N1022"/>
    <mergeCell ref="B1023:N1023"/>
    <mergeCell ref="B1024:N1024"/>
    <mergeCell ref="B1025:N1025"/>
    <mergeCell ref="B1026:N1026"/>
    <mergeCell ref="B1027:N1027"/>
    <mergeCell ref="B1028:N1028"/>
    <mergeCell ref="B1029:N1029"/>
    <mergeCell ref="B1030:N1030"/>
    <mergeCell ref="B1031:N1031"/>
    <mergeCell ref="B1032:N1032"/>
    <mergeCell ref="B1033:N1033"/>
    <mergeCell ref="B1034:N1034"/>
    <mergeCell ref="B1035:N1035"/>
    <mergeCell ref="B1036:N1036"/>
    <mergeCell ref="B1037:N1037"/>
    <mergeCell ref="B1038:N1038"/>
    <mergeCell ref="B1039:N1039"/>
    <mergeCell ref="B1040:N1040"/>
    <mergeCell ref="B1041:N1041"/>
    <mergeCell ref="B1042:N1042"/>
    <mergeCell ref="B1043:N1043"/>
    <mergeCell ref="B1044:N1044"/>
    <mergeCell ref="B1045:N1045"/>
    <mergeCell ref="B1046:N1046"/>
    <mergeCell ref="B1047:N1047"/>
    <mergeCell ref="B1048:N1048"/>
    <mergeCell ref="B1049:N1049"/>
    <mergeCell ref="B1050:N1050"/>
    <mergeCell ref="B1051:N1051"/>
    <mergeCell ref="B1052:N1052"/>
    <mergeCell ref="B1053:N1053"/>
    <mergeCell ref="B1054:N1054"/>
    <mergeCell ref="B1055:N1055"/>
    <mergeCell ref="B1056:N1056"/>
    <mergeCell ref="B1057:N1057"/>
    <mergeCell ref="B1058:N1058"/>
    <mergeCell ref="B1059:N1059"/>
    <mergeCell ref="B1060:N1060"/>
    <mergeCell ref="B1061:N1061"/>
    <mergeCell ref="B1062:N1062"/>
    <mergeCell ref="B1063:N1063"/>
    <mergeCell ref="B1064:N1064"/>
    <mergeCell ref="B1065:N1065"/>
    <mergeCell ref="B1066:N1066"/>
    <mergeCell ref="B1067:N1067"/>
    <mergeCell ref="B1068:N1068"/>
    <mergeCell ref="B1069:N1069"/>
    <mergeCell ref="B1070:N1070"/>
    <mergeCell ref="B1071:N1071"/>
    <mergeCell ref="B1072:N1072"/>
    <mergeCell ref="B1073:N1073"/>
    <mergeCell ref="B1074:N1074"/>
    <mergeCell ref="B1075:N1075"/>
    <mergeCell ref="B1076:N1076"/>
    <mergeCell ref="B1077:N1077"/>
    <mergeCell ref="B1078:N1078"/>
    <mergeCell ref="B1079:N1079"/>
    <mergeCell ref="B1080:N1080"/>
    <mergeCell ref="B1081:N1081"/>
    <mergeCell ref="B1082:N1082"/>
    <mergeCell ref="B1083:N1083"/>
    <mergeCell ref="B1084:N1084"/>
    <mergeCell ref="B1085:N1085"/>
    <mergeCell ref="B1086:N1086"/>
    <mergeCell ref="B1087:N1087"/>
    <mergeCell ref="B1088:N1088"/>
    <mergeCell ref="B1089:N1089"/>
    <mergeCell ref="B1090:N1090"/>
    <mergeCell ref="B1091:N1091"/>
    <mergeCell ref="B1092:N1092"/>
    <mergeCell ref="B1093:N1093"/>
    <mergeCell ref="B1094:N1094"/>
    <mergeCell ref="B1095:N1095"/>
    <mergeCell ref="B1096:N1096"/>
    <mergeCell ref="B1097:N1097"/>
    <mergeCell ref="B1098:N1098"/>
    <mergeCell ref="B1099:N1099"/>
    <mergeCell ref="B1100:N1100"/>
    <mergeCell ref="B1101:N1101"/>
    <mergeCell ref="B1102:N1102"/>
    <mergeCell ref="B1103:N1103"/>
    <mergeCell ref="B1104:N1104"/>
    <mergeCell ref="B1105:N1105"/>
    <mergeCell ref="B1106:N1106"/>
    <mergeCell ref="B1107:N1107"/>
    <mergeCell ref="B1108:N1108"/>
    <mergeCell ref="B1109:N1109"/>
    <mergeCell ref="B1110:N1110"/>
    <mergeCell ref="B1111:N1111"/>
    <mergeCell ref="B1112:N1112"/>
    <mergeCell ref="B1113:N1113"/>
    <mergeCell ref="B1114:N1114"/>
    <mergeCell ref="B1115:N1115"/>
    <mergeCell ref="B1116:N1116"/>
    <mergeCell ref="B1117:N1117"/>
    <mergeCell ref="B1118:N1118"/>
    <mergeCell ref="B1119:N1119"/>
    <mergeCell ref="B1120:N1120"/>
    <mergeCell ref="B1121:N1121"/>
    <mergeCell ref="B1122:N1122"/>
    <mergeCell ref="B1123:N1123"/>
    <mergeCell ref="B1124:N1124"/>
    <mergeCell ref="B1125:N1125"/>
    <mergeCell ref="B1126:N1126"/>
    <mergeCell ref="B1127:N1127"/>
    <mergeCell ref="B1128:N1128"/>
    <mergeCell ref="B1129:N1129"/>
    <mergeCell ref="B1130:N1130"/>
    <mergeCell ref="B1131:N1131"/>
    <mergeCell ref="B1132:N1132"/>
    <mergeCell ref="B1133:N1133"/>
    <mergeCell ref="B1134:N1134"/>
    <mergeCell ref="B1135:N1135"/>
    <mergeCell ref="B1136:N1136"/>
    <mergeCell ref="B1137:N1137"/>
    <mergeCell ref="B1138:N1138"/>
    <mergeCell ref="B1139:N1139"/>
    <mergeCell ref="B1140:N1140"/>
    <mergeCell ref="B1141:N1141"/>
    <mergeCell ref="B1142:N1142"/>
    <mergeCell ref="B1143:N1143"/>
    <mergeCell ref="B1144:N1144"/>
    <mergeCell ref="B1145:N1145"/>
    <mergeCell ref="B1146:N1146"/>
    <mergeCell ref="B1147:N1147"/>
    <mergeCell ref="B1148:N1148"/>
    <mergeCell ref="B1149:N1149"/>
    <mergeCell ref="B1150:N1150"/>
    <mergeCell ref="B1151:N1151"/>
    <mergeCell ref="B1152:N1152"/>
    <mergeCell ref="B1153:N1153"/>
    <mergeCell ref="B1154:N1154"/>
  </mergeCells>
  <conditionalFormatting sqref="O241:Q254 O256:Q269 O271:Q284 O286:Q299 O301:Q314 O316:Q329 O331:Q344 B778:B781 O786:Q799 O801:Q814 O816:Q829 O831:Q844 O846:Q859 O861:Q874 O876:Q889 B1484:B1487 O1492:Q1505 O1507:Q1520 O1522:Q1535 O1537:Q1550 O1552:Q1565 O1567:Q1580 O1582:Q1595">
    <cfRule type="containsBlanks" dxfId="13" priority="1">
      <formula>LEN(TRIM(O241))=0</formula>
    </cfRule>
  </conditionalFormatting>
  <conditionalFormatting sqref="E1:E3 E29:E205 E749">
    <cfRule type="containsText" dxfId="14" priority="2" operator="containsText" text="ASA">
      <formula>NOT(ISERROR(SEARCH(("ASA"),(E1))))</formula>
    </cfRule>
  </conditionalFormatting>
  <conditionalFormatting sqref="E1:E3 E29:E205 E749">
    <cfRule type="containsText" dxfId="15" priority="3" operator="containsText" text="@all">
      <formula>NOT(ISERROR(SEARCH(("@all"),(E1))))</formula>
    </cfRule>
  </conditionalFormatting>
  <conditionalFormatting sqref="A1:A4121">
    <cfRule type="notContainsBlanks" dxfId="4" priority="4">
      <formula>LEN(TRIM(A1))&gt;0</formula>
    </cfRule>
  </conditionalFormatting>
  <conditionalFormatting sqref="E1:E3 E29:E205 E749">
    <cfRule type="containsText" dxfId="16" priority="5" operator="containsText" text="note:">
      <formula>NOT(ISERROR(SEARCH(("note:"),(E1))))</formula>
    </cfRule>
  </conditionalFormatting>
  <conditionalFormatting sqref="B1:B3 C1:F229 R4:V4 B5:B229 G14 G230 L230 B238:F773 L774 B782:F1479 L1480 B1488:F4121">
    <cfRule type="containsText" dxfId="4" priority="6" operator="containsText" text="Yesterday">
      <formula>NOT(ISERROR(SEARCH(("Yesterday"),(B1))))</formula>
    </cfRule>
  </conditionalFormatting>
  <conditionalFormatting sqref="B1:B3 C1:F229 R4:V4 B5:B229 G14 G230 L230 B238:F773 L774 B782:F1479 L1480 B1488:F4121">
    <cfRule type="containsText" dxfId="17" priority="7" operator="containsText" text="Jason Epp">
      <formula>NOT(ISERROR(SEARCH(("Jason Epp"),(B1))))</formula>
    </cfRule>
  </conditionalFormatting>
  <conditionalFormatting sqref="B1:B3 C1:F229 R4:V4 B5:B229 G14 G230 L230 B238:F773 L774 B782:F1479 L1480 B1488:F4121">
    <cfRule type="containsText" dxfId="17" priority="8" operator="containsText" text="Junia">
      <formula>NOT(ISERROR(SEARCH(("Junia"),(B1))))</formula>
    </cfRule>
  </conditionalFormatting>
  <conditionalFormatting sqref="B1:B3 C1:F229 R4:V4 B5:B229 G14 G230 L230 B238:F773 L774 B782:F1479 L1480 B1488:F4121">
    <cfRule type="containsText" dxfId="17" priority="9" operator="containsText" text="Jessica">
      <formula>NOT(ISERROR(SEARCH(("Jessica"),(B1))))</formula>
    </cfRule>
  </conditionalFormatting>
  <conditionalFormatting sqref="B1:B3 C1:F229 R4:V4 B5:B229 G14 G230 L230 B238:F773 L774 B782:F1479 L1480 B1488:F4121">
    <cfRule type="containsText" dxfId="17" priority="10" operator="containsText" text="Elizabeth">
      <formula>NOT(ISERROR(SEARCH(("Elizabeth"),(B1))))</formula>
    </cfRule>
  </conditionalFormatting>
  <conditionalFormatting sqref="B1:B3 C1:F229 R4:V4 B5:B229 G14 G230 L230 B238:F773 L774 B782:F1479 L1480 B1488:F4121">
    <cfRule type="containsText" dxfId="17" priority="11" operator="containsText" text="Karen">
      <formula>NOT(ISERROR(SEARCH(("Karen"),(B1))))</formula>
    </cfRule>
  </conditionalFormatting>
  <conditionalFormatting sqref="B1:B3 C1:F229 R4:V4 B5:B229 G14 G230 L230 B238:F773 L774 B782:F1479 L1480 B1488:F4121">
    <cfRule type="containsText" dxfId="17" priority="12" operator="containsText" text="Stephanie">
      <formula>NOT(ISERROR(SEARCH(("Stephanie"),(B1))))</formula>
    </cfRule>
  </conditionalFormatting>
  <conditionalFormatting sqref="B1:B3 C1:F229 R4:V4 B5:B229 G14 G230 L230 B238:F773 L774 B782:F1479 L1480 B1488:F4121">
    <cfRule type="containsText" dxfId="17" priority="13" operator="containsText" text="Shawn">
      <formula>NOT(ISERROR(SEARCH(("Shawn"),(B1))))</formula>
    </cfRule>
  </conditionalFormatting>
  <conditionalFormatting sqref="B1:B3 C1:F229 R4:V4 B5:B229 G14 G230 L230 B238:F773 L774 B782:F1479 L1480 B1488:F4121">
    <cfRule type="containsText" dxfId="17" priority="14" operator="containsText" text="Christopher">
      <formula>NOT(ISERROR(SEARCH(("Christopher"),(B1))))</formula>
    </cfRule>
  </conditionalFormatting>
  <conditionalFormatting sqref="B1:B3 C1:F229 R4:V4 B5:B229 G14 G230 L230 B238:F773 L774 B782:F1479 L1480 B1488:F4121">
    <cfRule type="containsText" dxfId="17" priority="15" operator="containsText" text="Nancy">
      <formula>NOT(ISERROR(SEARCH(("Nancy"),(B1))))</formula>
    </cfRule>
  </conditionalFormatting>
  <conditionalFormatting sqref="B1:B3 C1:F229 R4:V4 B5:B229 G14 G230 L230 B238:F773 L774 B782:F1479 L1480 B1488:F4121">
    <cfRule type="containsText" dxfId="17" priority="16" operator="containsText" text="Roberto">
      <formula>NOT(ISERROR(SEARCH(("Roberto"),(B1))))</formula>
    </cfRule>
  </conditionalFormatting>
  <conditionalFormatting sqref="B1:B3 C1:F229 R4:V4 B5:B229 G14 G230 L230 B238:F773 L774 B782:F1479 L1480 B1488:F4121">
    <cfRule type="containsText" dxfId="17" priority="17" operator="containsText" text="Roberto">
      <formula>NOT(ISERROR(SEARCH(("Roberto"),(B1))))</formula>
    </cfRule>
  </conditionalFormatting>
  <conditionalFormatting sqref="B1:B3 C1:F229 R4:V4 B5:B229 G14 G230 L230 B238:F773 L774 B782:F1479 L1480 B1488:F4121">
    <cfRule type="containsText" dxfId="17" priority="18" operator="containsText" text="Armand">
      <formula>NOT(ISERROR(SEARCH(("Armand"),(B1))))</formula>
    </cfRule>
  </conditionalFormatting>
  <conditionalFormatting sqref="B1:B3 C1:F229 R4:V4 B5:B229 G14 G230 L230 B238:F773 L774 B782:F1479 L1480 B1488:F4121">
    <cfRule type="containsText" dxfId="17" priority="19" operator="containsText" text="David">
      <formula>NOT(ISERROR(SEARCH(("David"),(B1))))</formula>
    </cfRule>
  </conditionalFormatting>
  <conditionalFormatting sqref="B1:B3 C1:F229 R4:V4 B5:B229 G14 G230 L230 B238:F773 L774 B782:F1479 L1480 B1488:F4121">
    <cfRule type="containsText" dxfId="17" priority="20" operator="containsText" text="Eddy">
      <formula>NOT(ISERROR(SEARCH(("Eddy"),(B1))))</formula>
    </cfRule>
  </conditionalFormatting>
  <conditionalFormatting sqref="B1:B3 C1:F229 R4:V4 B5:B229 G14 G230 L230 B238:F773 L774 B782:F1479 L1480 B1488:F4121">
    <cfRule type="containsText" dxfId="17" priority="21" operator="containsText" text="Emily">
      <formula>NOT(ISERROR(SEARCH(("Emily"),(B1))))</formula>
    </cfRule>
  </conditionalFormatting>
  <conditionalFormatting sqref="B1:B3 C1:F229 R4:V4 B5:B229 G14 G230 L230 B238:F773 L774 B782:F1479 L1480 B1488:F4121">
    <cfRule type="containsText" dxfId="17" priority="22" operator="containsText" text="Sabrina">
      <formula>NOT(ISERROR(SEARCH(("Sabrina"),(B1))))</formula>
    </cfRule>
  </conditionalFormatting>
  <conditionalFormatting sqref="B1:B3 C1:F229 R4:V4 B5:B229 G14 G230 L230 B238:F773 L774 B782:F1479 L1480 B1488:F4121">
    <cfRule type="containsText" dxfId="17" priority="23" operator="containsText" text="Whilston">
      <formula>NOT(ISERROR(SEARCH(("Whilston"),(B1))))</formula>
    </cfRule>
  </conditionalFormatting>
  <conditionalFormatting sqref="B1:B3 C1:F229 R4:V4 B5:B229 G14 G230 L230 B238:F773 L774 B782:F1479 L1480 B1488:F4121">
    <cfRule type="containsText" dxfId="17" priority="24" operator="containsText" text="Kanitha">
      <formula>NOT(ISERROR(SEARCH(("Kanitha"),(B1))))</formula>
    </cfRule>
  </conditionalFormatting>
  <conditionalFormatting sqref="F231:F237">
    <cfRule type="containsText" dxfId="18" priority="25" operator="containsText" text="Logged">
      <formula>NOT(ISERROR(SEARCH(("Logged"),(F231))))</formula>
    </cfRule>
  </conditionalFormatting>
  <conditionalFormatting sqref="F231:F237">
    <cfRule type="containsText" dxfId="19" priority="26" operator="containsText" text="Missing">
      <formula>NOT(ISERROR(SEARCH(("Missing"),(F231))))</formula>
    </cfRule>
  </conditionalFormatting>
  <conditionalFormatting sqref="F775:F781">
    <cfRule type="containsText" dxfId="18" priority="27" operator="containsText" text="Logged">
      <formula>NOT(ISERROR(SEARCH(("Logged"),(F775))))</formula>
    </cfRule>
  </conditionalFormatting>
  <conditionalFormatting sqref="F775:F781">
    <cfRule type="containsText" dxfId="19" priority="28" operator="containsText" text="Missing">
      <formula>NOT(ISERROR(SEARCH(("Missing"),(F775))))</formula>
    </cfRule>
  </conditionalFormatting>
  <conditionalFormatting sqref="C778:C781">
    <cfRule type="cellIs" dxfId="4" priority="29" operator="greaterThanOrEqual">
      <formula>22</formula>
    </cfRule>
  </conditionalFormatting>
  <conditionalFormatting sqref="C778:C781">
    <cfRule type="cellIs" dxfId="20" priority="30" operator="greaterThanOrEqual">
      <formula>16</formula>
    </cfRule>
  </conditionalFormatting>
  <conditionalFormatting sqref="C778:C781">
    <cfRule type="cellIs" dxfId="8" priority="31" operator="lessThanOrEqual">
      <formula>15</formula>
    </cfRule>
  </conditionalFormatting>
  <conditionalFormatting sqref="F1481:F1487">
    <cfRule type="containsText" dxfId="21" priority="32" operator="containsText" text="Logged">
      <formula>NOT(ISERROR(SEARCH(("Logged"),(F1481))))</formula>
    </cfRule>
  </conditionalFormatting>
  <conditionalFormatting sqref="F1481:F1487">
    <cfRule type="containsText" dxfId="22" priority="33" operator="containsText" text="Missing">
      <formula>NOT(ISERROR(SEARCH(("Missing"),(F1481))))</formula>
    </cfRule>
  </conditionalFormatting>
  <conditionalFormatting sqref="C1484:C1487">
    <cfRule type="cellIs" dxfId="4" priority="34" operator="greaterThanOrEqual">
      <formula>20</formula>
    </cfRule>
  </conditionalFormatting>
  <conditionalFormatting sqref="C1484:C1487">
    <cfRule type="cellIs" dxfId="20" priority="35" operator="greaterThanOrEqual">
      <formula>15</formula>
    </cfRule>
  </conditionalFormatting>
  <conditionalFormatting sqref="C1484:C1487">
    <cfRule type="cellIs" dxfId="8" priority="36" operator="lessThanOrEqual">
      <formula>14</formula>
    </cfRule>
  </conditionalFormatting>
  <conditionalFormatting sqref="C234:C237">
    <cfRule type="cellIs" dxfId="8" priority="37" operator="lessThanOrEqual">
      <formula>9</formula>
    </cfRule>
  </conditionalFormatting>
  <conditionalFormatting sqref="C234:C237">
    <cfRule type="cellIs" dxfId="20" priority="38" operator="lessThanOrEqual">
      <formula>14</formula>
    </cfRule>
  </conditionalFormatting>
  <conditionalFormatting sqref="C234:C237">
    <cfRule type="cellIs" dxfId="23" priority="39" operator="greaterThanOrEqual">
      <formula>15</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
        <v>115</v>
      </c>
      <c r="B1" s="41" t="s">
        <v>597</v>
      </c>
    </row>
    <row r="2">
      <c r="A2" s="41" t="s">
        <v>598</v>
      </c>
      <c r="B2" s="41" t="s">
        <v>599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9.13"/>
    <col customWidth="1" min="3" max="3" width="27.5"/>
    <col customWidth="1" min="5" max="5" width="26.25"/>
    <col hidden="1" min="10" max="10" width="12.63"/>
    <col hidden="1" min="15" max="15" width="12.63"/>
    <col hidden="1" min="20" max="20" width="12.63"/>
    <col customWidth="1" min="23" max="23" width="24.88"/>
    <col customWidth="1" min="31" max="33" width="13.38"/>
    <col customWidth="1" min="40" max="40" width="14.75"/>
  </cols>
  <sheetData>
    <row r="1">
      <c r="A1" s="398"/>
      <c r="B1" s="399"/>
      <c r="C1" s="398"/>
      <c r="D1" s="399"/>
      <c r="E1" s="398"/>
      <c r="F1" s="334" t="s">
        <v>546</v>
      </c>
      <c r="G1" s="35"/>
      <c r="H1" s="36"/>
      <c r="I1" s="400"/>
      <c r="J1" s="401"/>
      <c r="K1" s="368" t="s">
        <v>570</v>
      </c>
      <c r="L1" s="35"/>
      <c r="M1" s="36"/>
      <c r="N1" s="400"/>
      <c r="O1" s="198"/>
      <c r="P1" s="390" t="s">
        <v>589</v>
      </c>
      <c r="Q1" s="35"/>
      <c r="R1" s="36"/>
      <c r="S1" s="400"/>
      <c r="W1" s="402">
        <v>0.0</v>
      </c>
      <c r="X1" s="403">
        <f>OriginalIDP!C3</f>
        <v>16.43</v>
      </c>
      <c r="Y1" s="403">
        <f>OriginalIDP!D3</f>
        <v>19</v>
      </c>
      <c r="Z1" s="403">
        <f>OriginalIDP!E3</f>
        <v>2.57</v>
      </c>
      <c r="AC1" s="404">
        <v>0.0</v>
      </c>
      <c r="AD1" s="405">
        <v>0.0</v>
      </c>
      <c r="AE1" s="406">
        <v>0.0</v>
      </c>
      <c r="AF1" s="407"/>
      <c r="AG1" s="407"/>
      <c r="AH1" s="408">
        <v>0.0</v>
      </c>
      <c r="AI1" s="408">
        <v>0.0</v>
      </c>
      <c r="AJ1" s="408"/>
      <c r="AK1" s="408"/>
      <c r="AL1" s="408"/>
      <c r="AM1" s="408"/>
      <c r="AN1" s="409"/>
      <c r="AO1" s="409"/>
      <c r="AP1" s="408"/>
      <c r="AQ1" s="408"/>
      <c r="AR1" s="408"/>
      <c r="AS1" s="408"/>
    </row>
    <row r="2">
      <c r="A2" s="398"/>
      <c r="B2" s="399"/>
      <c r="C2" s="398"/>
      <c r="D2" s="399"/>
      <c r="E2" s="398"/>
      <c r="F2" s="335" t="s">
        <v>94</v>
      </c>
      <c r="G2" s="336" t="str">
        <f t="shared" ref="G2:G4" si="1">J5</f>
        <v/>
      </c>
      <c r="H2" s="337"/>
      <c r="I2" s="410"/>
      <c r="J2" s="411" t="str">
        <f>IFERROR(__xludf.DUMMYFUNCTION("REGEXREPLACE(I2,""(.*)ACK:(.*)"",""$2"")"),"")</f>
        <v/>
      </c>
      <c r="K2" s="335" t="s">
        <v>94</v>
      </c>
      <c r="L2" s="336" t="str">
        <f t="shared" ref="L2:L4" si="2">O5</f>
        <v/>
      </c>
      <c r="M2" s="337"/>
      <c r="N2" s="410"/>
      <c r="O2" s="411" t="str">
        <f>IFERROR(__xludf.DUMMYFUNCTION("REGEXREPLACE(N2,""(.*)ACK:(.*)"",""$2"")"),"")</f>
        <v/>
      </c>
      <c r="P2" s="335" t="s">
        <v>94</v>
      </c>
      <c r="Q2" s="336" t="str">
        <f t="shared" ref="Q2:Q4" si="3">T5</f>
        <v/>
      </c>
      <c r="R2" s="337"/>
      <c r="S2" s="410"/>
      <c r="T2" s="411" t="str">
        <f>IFERROR(__xludf.DUMMYFUNCTION("REGEXREPLACE(S2,""(.*)ACK:(.*)"",""$2"")"),"")</f>
        <v/>
      </c>
      <c r="W2" s="412">
        <v>0.010416666666666666</v>
      </c>
      <c r="X2" s="403">
        <f>OriginalIDP!C4</f>
        <v>16.77</v>
      </c>
      <c r="Y2" s="403">
        <f>OriginalIDP!D4</f>
        <v>19.33</v>
      </c>
      <c r="Z2" s="403">
        <f>OriginalIDP!E4</f>
        <v>2.56</v>
      </c>
      <c r="AA2" s="41" t="s">
        <v>535</v>
      </c>
      <c r="AB2" s="413">
        <f>AVERAGE(Y1:Y8)</f>
        <v>21.41625</v>
      </c>
      <c r="AC2" s="414" t="s">
        <v>83</v>
      </c>
      <c r="AD2" s="415" t="s">
        <v>472</v>
      </c>
      <c r="AE2" s="416" t="s">
        <v>471</v>
      </c>
      <c r="AF2" s="414" t="s">
        <v>600</v>
      </c>
      <c r="AG2" s="416" t="s">
        <v>601</v>
      </c>
      <c r="AH2" s="417"/>
      <c r="AI2" s="414" t="s">
        <v>83</v>
      </c>
      <c r="AJ2" s="415" t="s">
        <v>472</v>
      </c>
      <c r="AK2" s="416" t="s">
        <v>471</v>
      </c>
      <c r="AL2" s="418" t="s">
        <v>600</v>
      </c>
      <c r="AM2" s="419" t="s">
        <v>601</v>
      </c>
      <c r="AN2" s="420" t="s">
        <v>602</v>
      </c>
      <c r="AO2" s="420" t="s">
        <v>603</v>
      </c>
      <c r="AP2" s="421"/>
      <c r="AQ2" s="421"/>
      <c r="AR2" s="421"/>
      <c r="AS2" s="421"/>
    </row>
    <row r="3">
      <c r="A3" s="422"/>
      <c r="B3" s="399"/>
      <c r="C3" s="422"/>
      <c r="D3" s="399"/>
      <c r="E3" s="422"/>
      <c r="F3" s="338" t="s">
        <v>497</v>
      </c>
      <c r="G3" s="336" t="str">
        <f t="shared" si="1"/>
        <v/>
      </c>
      <c r="H3" s="337"/>
      <c r="I3" s="410"/>
      <c r="J3" s="411" t="str">
        <f>IFERROR(__xludf.DUMMYFUNCTION("REGEXREPLACE(I3,""(.*)SVL OUT:(.*)"",""$2"")"),"")</f>
        <v/>
      </c>
      <c r="K3" s="338" t="s">
        <v>497</v>
      </c>
      <c r="L3" s="336" t="str">
        <f t="shared" si="2"/>
        <v/>
      </c>
      <c r="M3" s="337"/>
      <c r="N3" s="410"/>
      <c r="O3" s="411" t="str">
        <f>IFERROR(__xludf.DUMMYFUNCTION("REGEXREPLACE(N3,""(.*)SVL OUT:(.*)"",""$2"")"),"")</f>
        <v/>
      </c>
      <c r="P3" s="338" t="s">
        <v>497</v>
      </c>
      <c r="Q3" s="336" t="str">
        <f t="shared" si="3"/>
        <v/>
      </c>
      <c r="R3" s="337"/>
      <c r="S3" s="410"/>
      <c r="T3" s="411" t="str">
        <f>IFERROR(__xludf.DUMMYFUNCTION("REGEXREPLACE(S3,""(.*)SVL OUT:(.*)"",""$2"")"),"")</f>
        <v/>
      </c>
      <c r="W3" s="412">
        <v>0.020833333333333332</v>
      </c>
      <c r="X3" s="403">
        <f>OriginalIDP!C5</f>
        <v>14.65</v>
      </c>
      <c r="Y3" s="403">
        <f>OriginalIDP!D5</f>
        <v>21</v>
      </c>
      <c r="Z3" s="403">
        <f>OriginalIDP!E5</f>
        <v>6.35</v>
      </c>
      <c r="AA3" s="41" t="s">
        <v>537</v>
      </c>
      <c r="AB3" s="413">
        <f>AVERAGE(Y9:Y16)</f>
        <v>19.415</v>
      </c>
      <c r="AC3" s="423" t="s">
        <v>604</v>
      </c>
      <c r="AD3" s="424">
        <f>VALUE(G5)</f>
        <v>0</v>
      </c>
      <c r="AE3" s="425">
        <f>VALUE(G6)</f>
        <v>0</v>
      </c>
      <c r="AF3" s="426">
        <f>VALUE(G7)</f>
        <v>0</v>
      </c>
      <c r="AG3" s="425">
        <f>VALUE(G8)</f>
        <v>0</v>
      </c>
      <c r="AH3" s="427" t="str">
        <f t="shared" ref="AH3:AH23" si="5">IF(AD3 =0, "Missing", "Logged")</f>
        <v>Missing</v>
      </c>
      <c r="AI3" s="423" t="s">
        <v>604</v>
      </c>
      <c r="AJ3" s="428" t="str">
        <f t="shared" ref="AJ3:AM3" si="4">IF(AD3&lt;&gt;0, AD3, "")</f>
        <v/>
      </c>
      <c r="AK3" s="429" t="str">
        <f t="shared" si="4"/>
        <v/>
      </c>
      <c r="AL3" s="430" t="str">
        <f t="shared" si="4"/>
        <v/>
      </c>
      <c r="AM3" s="431" t="str">
        <f t="shared" si="4"/>
        <v/>
      </c>
      <c r="AN3" s="432">
        <f>COUNTIFS(AM25:AM224, "Sun", AO25:AO224, "0:00") +
 COUNTIFS(AM25:AM224, "Sun", AO25:AO224, "0:15") +
 COUNTIFS(AM25:AM224, "Sun", AO25:AO224, "0:30") +
 COUNTIFS(AM25:AM224, "Sun", AO25:AO224, "0:45")
</f>
        <v>0</v>
      </c>
      <c r="AO3" s="432">
        <f>COUNTIFS(AM226:AM1170, "Sun", AO226:AO1170, "0:00") +
 COUNTIFS(AM226:AM1170, "Sun", AO226:AO1170, "0:15") +
 COUNTIFS(AM226:AM1170, "Sun", AO226:AO1170, "0:30") +
 COUNTIFS(AM226:AM1170, "Sun", AO226:AO1170, "0:45")
</f>
        <v>0</v>
      </c>
      <c r="AP3" s="433"/>
      <c r="AQ3" s="433"/>
      <c r="AR3" s="433"/>
      <c r="AS3" s="433"/>
    </row>
    <row r="4">
      <c r="A4" s="398"/>
      <c r="B4" s="399"/>
      <c r="C4" s="398"/>
      <c r="D4" s="399"/>
      <c r="E4" s="398"/>
      <c r="F4" s="338" t="s">
        <v>100</v>
      </c>
      <c r="G4" s="336" t="str">
        <f t="shared" si="1"/>
        <v/>
      </c>
      <c r="H4" s="337"/>
      <c r="I4" s="410"/>
      <c r="J4" s="411" t="str">
        <f>IFERROR(__xludf.DUMMYFUNCTION("REGEXREPLACE(I4,""(.*)SVL IN:(.*)"",""$2"")"),"")</f>
        <v/>
      </c>
      <c r="K4" s="338" t="s">
        <v>100</v>
      </c>
      <c r="L4" s="336" t="str">
        <f t="shared" si="2"/>
        <v/>
      </c>
      <c r="M4" s="337"/>
      <c r="N4" s="410"/>
      <c r="O4" s="411" t="str">
        <f>IFERROR(__xludf.DUMMYFUNCTION("REGEXREPLACE(N4,""(.*)SVL IN:(.*)"",""$2"")"),"")</f>
        <v/>
      </c>
      <c r="P4" s="338" t="s">
        <v>100</v>
      </c>
      <c r="Q4" s="336" t="str">
        <f t="shared" si="3"/>
        <v/>
      </c>
      <c r="R4" s="337"/>
      <c r="S4" s="410"/>
      <c r="T4" s="411" t="str">
        <f>IFERROR(__xludf.DUMMYFUNCTION("REGEXREPLACE(S4,""(.*)SVL IN:(.*)"",""$2"")"),"")</f>
        <v/>
      </c>
      <c r="W4" s="412">
        <v>0.03125</v>
      </c>
      <c r="X4" s="403">
        <f>OriginalIDP!C6</f>
        <v>12.93</v>
      </c>
      <c r="Y4" s="403">
        <f>OriginalIDP!D6</f>
        <v>22</v>
      </c>
      <c r="Z4" s="403">
        <f>OriginalIDP!E6</f>
        <v>9.07</v>
      </c>
      <c r="AA4" s="41" t="s">
        <v>540</v>
      </c>
      <c r="AB4" s="413">
        <f>AVERAGE(Y16:Y24)</f>
        <v>18.74111111</v>
      </c>
      <c r="AC4" s="423" t="s">
        <v>531</v>
      </c>
      <c r="AD4" s="434">
        <f>VALUE(G20)</f>
        <v>0</v>
      </c>
      <c r="AE4" s="425">
        <f>VALUE(G21)</f>
        <v>0</v>
      </c>
      <c r="AF4" s="426">
        <f>VALUE(G22)</f>
        <v>0</v>
      </c>
      <c r="AG4" s="425">
        <f>VALUE(G23)</f>
        <v>0</v>
      </c>
      <c r="AH4" s="427" t="str">
        <f t="shared" si="5"/>
        <v>Missing</v>
      </c>
      <c r="AI4" s="423" t="s">
        <v>531</v>
      </c>
      <c r="AJ4" s="428" t="str">
        <f t="shared" ref="AJ4:AM4" si="6">IF(AD4&lt;&gt;0, AD4, "")</f>
        <v/>
      </c>
      <c r="AK4" s="429" t="str">
        <f t="shared" si="6"/>
        <v/>
      </c>
      <c r="AL4" s="430" t="str">
        <f t="shared" si="6"/>
        <v/>
      </c>
      <c r="AM4" s="431" t="str">
        <f t="shared" si="6"/>
        <v/>
      </c>
      <c r="AN4" s="432">
        <f>COUNTIFS(AM25:AM224, "Sun", AO25:AO224, "1:00") +
 COUNTIFS(AM25:AM224, "Sun", AO25:AO224, "1:15") +
 COUNTIFS(AM25:AM224, "Sun", AO25:AO224, "1:30") +
 COUNTIFS(AM25:AM224, "Sun", AO25:AO224, "1:45")
</f>
        <v>0</v>
      </c>
      <c r="AO4" s="432">
        <f>COUNTIFS(AM226:AM1170, "Sun", AO226:AO1170, "1:00") +
 COUNTIFS(AM226:AM1170, "Sun", AO226:AO1170, "1:15") +
 COUNTIFS(AM226:AM1170, "Sun", AO226:AO1170, "1:30") +
 COUNTIFS(AM226:AM1170, "Sun", AO226:AO1170, "1:45")
</f>
        <v>0</v>
      </c>
      <c r="AP4" s="433"/>
      <c r="AQ4" s="433"/>
      <c r="AR4" s="433"/>
      <c r="AS4" s="433"/>
    </row>
    <row r="5">
      <c r="A5" s="435"/>
      <c r="B5" s="399"/>
      <c r="C5" s="398"/>
      <c r="D5" s="399"/>
      <c r="E5" s="436"/>
      <c r="F5" s="338" t="s">
        <v>547</v>
      </c>
      <c r="G5" s="336" t="str">
        <f t="shared" ref="G5:G6" si="8">J3</f>
        <v/>
      </c>
      <c r="H5" s="337"/>
      <c r="I5" s="410"/>
      <c r="J5" s="411" t="str">
        <f>IFERROR(__xludf.DUMMYFUNCTION("REGEXREPLACE(I5,""(.*)ACK:(.*)"",""$2"")"),"")</f>
        <v/>
      </c>
      <c r="K5" s="338" t="s">
        <v>547</v>
      </c>
      <c r="L5" s="336" t="str">
        <f t="shared" ref="L5:L6" si="9">O3</f>
        <v/>
      </c>
      <c r="M5" s="337"/>
      <c r="N5" s="410"/>
      <c r="O5" s="411" t="str">
        <f>IFERROR(__xludf.DUMMYFUNCTION("REGEXREPLACE(N5,""(.*)ACK:(.*)"",""$2"")"),"")</f>
        <v/>
      </c>
      <c r="P5" s="338" t="s">
        <v>547</v>
      </c>
      <c r="Q5" s="336" t="str">
        <f t="shared" ref="Q5:Q6" si="10">T3</f>
        <v/>
      </c>
      <c r="R5" s="337"/>
      <c r="S5" s="410"/>
      <c r="T5" s="411" t="str">
        <f>IFERROR(__xludf.DUMMYFUNCTION("REGEXREPLACE(S5,""(.*)ACK:(.*)"",""$2"")"),"")</f>
        <v/>
      </c>
      <c r="W5" s="412">
        <v>0.041666666666666664</v>
      </c>
      <c r="X5" s="403">
        <f>OriginalIDP!C7</f>
        <v>16.05</v>
      </c>
      <c r="Y5" s="403">
        <f>OriginalIDP!D7</f>
        <v>23.67</v>
      </c>
      <c r="Z5" s="403">
        <f>OriginalIDP!E7</f>
        <v>7.62</v>
      </c>
      <c r="AA5" s="41" t="s">
        <v>543</v>
      </c>
      <c r="AB5" s="413">
        <f>AVERAGE(Y24:Y32)</f>
        <v>27.51666667</v>
      </c>
      <c r="AC5" s="423" t="s">
        <v>534</v>
      </c>
      <c r="AD5" s="437">
        <f>VALUE(G35)</f>
        <v>0</v>
      </c>
      <c r="AE5" s="425">
        <f>VALUE(G36)</f>
        <v>0</v>
      </c>
      <c r="AF5" s="426">
        <f>VALUE(G37)</f>
        <v>0</v>
      </c>
      <c r="AG5" s="425">
        <f>VALUE(G38)</f>
        <v>0</v>
      </c>
      <c r="AH5" s="427" t="str">
        <f t="shared" si="5"/>
        <v>Missing</v>
      </c>
      <c r="AI5" s="423" t="s">
        <v>534</v>
      </c>
      <c r="AJ5" s="428" t="str">
        <f t="shared" ref="AJ5:AM5" si="7">IF(AD5&lt;&gt;0, AD5, "")</f>
        <v/>
      </c>
      <c r="AK5" s="429" t="str">
        <f t="shared" si="7"/>
        <v/>
      </c>
      <c r="AL5" s="430" t="str">
        <f t="shared" si="7"/>
        <v/>
      </c>
      <c r="AM5" s="431" t="str">
        <f t="shared" si="7"/>
        <v/>
      </c>
      <c r="AN5" s="432">
        <f>COUNTIFS(AM25:AM224, "Sun", AO25:AO224, "2:00") +
 COUNTIFS(AM25:AM224, "Sun", AO25:AO224, "2:15") +
 COUNTIFS(AM25:AM224, "Sun", AO25:AO224, "2:30") +
 COUNTIFS(AM25:AM224, "Sun", AO25:AO224, "2:45")</f>
        <v>0</v>
      </c>
      <c r="AO5" s="432">
        <f>COUNTIFS(AM226:AM1170, "Sun", AO226:AO1170, "2:00") +
 COUNTIFS(AM226:AM1170, "Sun", AO226:AO1170, "2:15") +
 COUNTIFS(AM226:AM1170, "Sun", AO226:AO1170, "2:30") +
 COUNTIFS(AM226:AM1170, "Sun", AO226:AO1170, "2:45")</f>
        <v>0</v>
      </c>
      <c r="AP5" s="433"/>
      <c r="AQ5" s="433"/>
      <c r="AR5" s="433"/>
      <c r="AS5" s="433"/>
    </row>
    <row r="6">
      <c r="A6" s="435"/>
      <c r="B6" s="399"/>
      <c r="C6" s="398"/>
      <c r="D6" s="399"/>
      <c r="E6" s="398"/>
      <c r="F6" s="338" t="s">
        <v>548</v>
      </c>
      <c r="G6" s="336" t="str">
        <f t="shared" si="8"/>
        <v/>
      </c>
      <c r="H6" s="337"/>
      <c r="I6" s="410"/>
      <c r="J6" s="411" t="str">
        <f>IFERROR(__xludf.DUMMYFUNCTION("REGEXREPLACE(I6,""(.*)ASA:(.*)"",""$2"")"),"")</f>
        <v/>
      </c>
      <c r="K6" s="338" t="s">
        <v>548</v>
      </c>
      <c r="L6" s="336" t="str">
        <f t="shared" si="9"/>
        <v/>
      </c>
      <c r="M6" s="337"/>
      <c r="N6" s="410"/>
      <c r="O6" s="411" t="str">
        <f>IFERROR(__xludf.DUMMYFUNCTION("REGEXREPLACE(N6,""(.*)ASA:(.*)"",""$2"")"),"")</f>
        <v/>
      </c>
      <c r="P6" s="338" t="s">
        <v>548</v>
      </c>
      <c r="Q6" s="336" t="str">
        <f t="shared" si="10"/>
        <v/>
      </c>
      <c r="R6" s="337"/>
      <c r="S6" s="410"/>
      <c r="T6" s="411" t="str">
        <f>IFERROR(__xludf.DUMMYFUNCTION("REGEXREPLACE(S6,""(.*)ASA:(.*)"",""$2"")"),"")</f>
        <v/>
      </c>
      <c r="W6" s="412">
        <v>0.052083333333333336</v>
      </c>
      <c r="X6" s="403">
        <f>OriginalIDP!C8</f>
        <v>15.88</v>
      </c>
      <c r="Y6" s="403">
        <f>OriginalIDP!D8</f>
        <v>23</v>
      </c>
      <c r="Z6" s="403">
        <f>OriginalIDP!E8</f>
        <v>7.12</v>
      </c>
      <c r="AA6" s="438"/>
      <c r="AB6" s="439"/>
      <c r="AC6" s="423" t="s">
        <v>536</v>
      </c>
      <c r="AD6" s="437">
        <f>VALUE(G50)</f>
        <v>0</v>
      </c>
      <c r="AE6" s="425">
        <f>VALUE(G51)</f>
        <v>0</v>
      </c>
      <c r="AF6" s="426">
        <f>VALUE(G52)</f>
        <v>0</v>
      </c>
      <c r="AG6" s="425">
        <f>VALUE(G53)</f>
        <v>0</v>
      </c>
      <c r="AH6" s="427" t="str">
        <f t="shared" si="5"/>
        <v>Missing</v>
      </c>
      <c r="AI6" s="423" t="s">
        <v>536</v>
      </c>
      <c r="AJ6" s="428" t="str">
        <f t="shared" ref="AJ6:AM6" si="11">IF(AD6&lt;&gt;0, AD6, "")</f>
        <v/>
      </c>
      <c r="AK6" s="429" t="str">
        <f t="shared" si="11"/>
        <v/>
      </c>
      <c r="AL6" s="430" t="str">
        <f t="shared" si="11"/>
        <v/>
      </c>
      <c r="AM6" s="431" t="str">
        <f t="shared" si="11"/>
        <v/>
      </c>
      <c r="AN6" s="432">
        <f>COUNTIFS(AM25:AM224, "Sun", AO25:AO224, "3:00") +
 COUNTIFS(AM25:AM224, "Sun", AO25:AO224, "3:15") +
 COUNTIFS(AM25:AM224, "Sun", AO25:AO224, "3:30") +
 COUNTIFS(AM25:AM224, "Sun", AO25:AO224, "3:45")</f>
        <v>0</v>
      </c>
      <c r="AO6" s="432">
        <f>COUNTIFS(AM226:AM1170, "Sun", AO226:AO1170, "3:00") +
 COUNTIFS(AM226:AM1170, "Sun", AO226:AO1170, "3:15") +
 COUNTIFS(AM226:AM1170, "Sun", AO226:AO1170, "3:30") +
 COUNTIFS(AM226:AM1170, "Sun", AO226:AO1170, "3:45")</f>
        <v>0</v>
      </c>
      <c r="AP6" s="433"/>
      <c r="AQ6" s="433"/>
      <c r="AR6" s="433"/>
      <c r="AS6" s="433"/>
    </row>
    <row r="7">
      <c r="A7" s="435"/>
      <c r="B7" s="399"/>
      <c r="C7" s="398"/>
      <c r="D7" s="399"/>
      <c r="E7" s="435"/>
      <c r="F7" s="338" t="s">
        <v>549</v>
      </c>
      <c r="G7" s="370" t="str">
        <f t="shared" ref="G7:G8" si="13">J10</f>
        <v/>
      </c>
      <c r="H7" s="29"/>
      <c r="I7" s="410"/>
      <c r="J7" s="411" t="str">
        <f>IFERROR(__xludf.DUMMYFUNCTION("REGEXREPLACE(I7,""(.*)SAFE:(.*)"",""$2"")"),"")</f>
        <v/>
      </c>
      <c r="K7" s="338" t="s">
        <v>549</v>
      </c>
      <c r="L7" s="370" t="str">
        <f t="shared" ref="L7:L8" si="14">O10</f>
        <v/>
      </c>
      <c r="M7" s="29"/>
      <c r="N7" s="410"/>
      <c r="O7" s="411" t="str">
        <f>IFERROR(__xludf.DUMMYFUNCTION("REGEXREPLACE(N7,""(.*)SAFE:(.*)"",""$2"")"),"")</f>
        <v/>
      </c>
      <c r="P7" s="338" t="s">
        <v>549</v>
      </c>
      <c r="Q7" s="370" t="str">
        <f t="shared" ref="Q7:Q8" si="15">T10</f>
        <v/>
      </c>
      <c r="R7" s="29"/>
      <c r="S7" s="410"/>
      <c r="T7" s="411" t="str">
        <f>IFERROR(__xludf.DUMMYFUNCTION("REGEXREPLACE(S7,""(.*)SAFE:(.*)"",""$2"")"),"")</f>
        <v/>
      </c>
      <c r="W7" s="412">
        <v>0.0625</v>
      </c>
      <c r="X7" s="403">
        <f>OriginalIDP!C9</f>
        <v>16.36</v>
      </c>
      <c r="Y7" s="403">
        <f>OriginalIDP!D9</f>
        <v>20.33</v>
      </c>
      <c r="Z7" s="403">
        <f>OriginalIDP!E9</f>
        <v>3.97</v>
      </c>
      <c r="AA7" s="41" t="s">
        <v>562</v>
      </c>
      <c r="AB7" s="413">
        <f>AVERAGE(Y32:Y39)</f>
        <v>28.0825</v>
      </c>
      <c r="AC7" s="423" t="s">
        <v>539</v>
      </c>
      <c r="AD7" s="437">
        <f>VALUE(G65)</f>
        <v>0</v>
      </c>
      <c r="AE7" s="425">
        <f>VALUE(G66)</f>
        <v>0</v>
      </c>
      <c r="AF7" s="426">
        <f>VALUE(G67)</f>
        <v>0</v>
      </c>
      <c r="AG7" s="425">
        <f>VALUE(G68)</f>
        <v>0</v>
      </c>
      <c r="AH7" s="427" t="str">
        <f t="shared" si="5"/>
        <v>Missing</v>
      </c>
      <c r="AI7" s="423" t="s">
        <v>539</v>
      </c>
      <c r="AJ7" s="428" t="str">
        <f t="shared" ref="AJ7:AM7" si="12">IF(AD7&lt;&gt;0, AD7, "")</f>
        <v/>
      </c>
      <c r="AK7" s="429" t="str">
        <f t="shared" si="12"/>
        <v/>
      </c>
      <c r="AL7" s="430" t="str">
        <f t="shared" si="12"/>
        <v/>
      </c>
      <c r="AM7" s="431" t="str">
        <f t="shared" si="12"/>
        <v/>
      </c>
      <c r="AN7" s="432">
        <f>COUNTIFS(AM25:AM224, "Sun", AO25:AO224, "4:00") +
 COUNTIFS(AM25:AM224, "Sun", AO25:AO224, "4:15") +
 COUNTIFS(AM25:AM224, "Sun", AO25:AO224, "4:30") +
 COUNTIFS(AM25:AM224, "Sun", AO25:AO224, "4:45")</f>
        <v>0</v>
      </c>
      <c r="AO7" s="432">
        <f>COUNTIFS(AM226:AM1170, "Sun", AO226:AO1170, "4:00") +
 COUNTIFS(AM226:AM1170, "Sun", AO226:AO1170, "4:15") +
 COUNTIFS(AM226:AM1170, "Sun", AO226:AO1170, "4:30") +
 COUNTIFS(AM226:AM1170, "Sun", AO226:AO1170, "4:45")</f>
        <v>0</v>
      </c>
      <c r="AP7" s="433"/>
      <c r="AQ7" s="433"/>
      <c r="AR7" s="433"/>
      <c r="AS7" s="433"/>
    </row>
    <row r="8">
      <c r="A8" s="410"/>
      <c r="B8" s="399"/>
      <c r="C8" s="398"/>
      <c r="D8" s="399"/>
      <c r="E8" s="410"/>
      <c r="F8" s="338" t="s">
        <v>550</v>
      </c>
      <c r="G8" s="371" t="str">
        <f t="shared" si="13"/>
        <v/>
      </c>
      <c r="H8" s="372"/>
      <c r="I8" s="398"/>
      <c r="J8" s="411" t="str">
        <f>IFERROR(__xludf.DUMMYFUNCTION("REGEXREPLACE(I2,""(.*)DELAYS:(.*)"",""$2"")"),"")</f>
        <v/>
      </c>
      <c r="K8" s="338" t="s">
        <v>550</v>
      </c>
      <c r="L8" s="371" t="str">
        <f t="shared" si="14"/>
        <v/>
      </c>
      <c r="M8" s="372"/>
      <c r="N8" s="398"/>
      <c r="O8" s="411" t="str">
        <f>IFERROR(__xludf.DUMMYFUNCTION("REGEXREPLACE(N2,""(.*)DELAYS:(.*)"",""$2"")"),"")</f>
        <v/>
      </c>
      <c r="P8" s="338" t="s">
        <v>550</v>
      </c>
      <c r="Q8" s="371" t="str">
        <f t="shared" si="15"/>
        <v/>
      </c>
      <c r="R8" s="372"/>
      <c r="S8" s="398"/>
      <c r="T8" s="411" t="str">
        <f>IFERROR(__xludf.DUMMYFUNCTION("REGEXREPLACE(S2,""(.*)DELAYS:(.*)"",""$2"")"),"")</f>
        <v/>
      </c>
      <c r="W8" s="412">
        <v>0.07291666666666667</v>
      </c>
      <c r="X8" s="403">
        <f>OriginalIDP!C10</f>
        <v>13.41</v>
      </c>
      <c r="Y8" s="403">
        <f>OriginalIDP!D10</f>
        <v>23</v>
      </c>
      <c r="Z8" s="403">
        <f>OriginalIDP!E10</f>
        <v>9.59</v>
      </c>
      <c r="AA8" s="41" t="s">
        <v>564</v>
      </c>
      <c r="AB8" s="413">
        <f>Average(Y39:Y43)</f>
        <v>24.464</v>
      </c>
      <c r="AC8" s="423" t="s">
        <v>542</v>
      </c>
      <c r="AD8" s="437">
        <f>VALUE(G80)</f>
        <v>0</v>
      </c>
      <c r="AE8" s="425">
        <f>VALUE(G81)</f>
        <v>0</v>
      </c>
      <c r="AF8" s="426">
        <f>VALUE(G82)</f>
        <v>0</v>
      </c>
      <c r="AG8" s="425">
        <f>VALUE(G83)</f>
        <v>0</v>
      </c>
      <c r="AH8" s="427" t="str">
        <f t="shared" si="5"/>
        <v>Missing</v>
      </c>
      <c r="AI8" s="423" t="s">
        <v>542</v>
      </c>
      <c r="AJ8" s="428" t="str">
        <f t="shared" ref="AJ8:AM8" si="16">IF(AD8&lt;&gt;0, AD8, "")</f>
        <v/>
      </c>
      <c r="AK8" s="429" t="str">
        <f t="shared" si="16"/>
        <v/>
      </c>
      <c r="AL8" s="430" t="str">
        <f t="shared" si="16"/>
        <v/>
      </c>
      <c r="AM8" s="431" t="str">
        <f t="shared" si="16"/>
        <v/>
      </c>
      <c r="AN8" s="432">
        <f>COUNTIFS(AM25:AM224, "Sun", AO25:AO224, "5:00") +
 COUNTIFS(AM25:AM224, "Sun", AO25:AO224, "5:15") +
 COUNTIFS(AM25:AM224, "Sun", AO25:AO224, "5:30") +
 COUNTIFS(AM25:AM224, "Sun", AO25:AO224, "5:45")</f>
        <v>0</v>
      </c>
      <c r="AO8" s="432">
        <f>COUNTIFS(AM226:AM1170, "Sun", AO226:AO1170, "5:00") +
 COUNTIFS(AM226:AM1170, "Sun", AO226:AO1170, "5:15") +
 COUNTIFS(AM226:AM1170, "Sun", AO226:AO1170, "5:30") +
 COUNTIFS(AM226:AM1170, "Sun", AO226:AO1170, "5:45")</f>
        <v>0</v>
      </c>
      <c r="AP8" s="433"/>
      <c r="AQ8" s="433"/>
      <c r="AR8" s="433"/>
      <c r="AS8" s="433"/>
    </row>
    <row r="9">
      <c r="A9" s="410"/>
      <c r="B9" s="399"/>
      <c r="C9" s="398"/>
      <c r="D9" s="399"/>
      <c r="E9" s="410"/>
      <c r="F9" s="339" t="s">
        <v>551</v>
      </c>
      <c r="G9" s="340" t="str">
        <f>J13</f>
        <v/>
      </c>
      <c r="H9" s="39"/>
      <c r="I9" s="440"/>
      <c r="J9" s="411" t="str">
        <f>IF(J52=FALSE,"",LEFT(J46,3))</f>
        <v/>
      </c>
      <c r="K9" s="339" t="s">
        <v>551</v>
      </c>
      <c r="L9" s="340" t="str">
        <f>O13</f>
        <v/>
      </c>
      <c r="M9" s="39"/>
      <c r="N9" s="440"/>
      <c r="O9" s="411" t="str">
        <f>IF(O52=FALSE,"",LEFT(O46,3))</f>
        <v/>
      </c>
      <c r="P9" s="339" t="s">
        <v>551</v>
      </c>
      <c r="Q9" s="340" t="str">
        <f>T13</f>
        <v/>
      </c>
      <c r="R9" s="39"/>
      <c r="S9" s="440"/>
      <c r="T9" s="411" t="str">
        <f>IF(T52=FALSE,"",LEFT(T46,3))</f>
        <v/>
      </c>
      <c r="W9" s="412">
        <v>0.09375</v>
      </c>
      <c r="X9" s="403">
        <f>OriginalIDP!C12</f>
        <v>13.38</v>
      </c>
      <c r="Y9" s="403">
        <f>OriginalIDP!D12</f>
        <v>22.66</v>
      </c>
      <c r="Z9" s="403">
        <f>OriginalIDP!E12</f>
        <v>9.28</v>
      </c>
      <c r="AA9" s="270" t="s">
        <v>566</v>
      </c>
      <c r="AB9" s="441">
        <f>Average(Y43:Y47)</f>
        <v>31.132</v>
      </c>
      <c r="AC9" s="442" t="s">
        <v>544</v>
      </c>
      <c r="AD9" s="443">
        <f>VALUE(G95)</f>
        <v>0</v>
      </c>
      <c r="AE9" s="444">
        <f>VALUE(G96)</f>
        <v>0</v>
      </c>
      <c r="AF9" s="445">
        <f>VALUE(G97)</f>
        <v>0</v>
      </c>
      <c r="AG9" s="444">
        <f>VALUE(G98)</f>
        <v>0</v>
      </c>
      <c r="AH9" s="427" t="str">
        <f t="shared" si="5"/>
        <v>Missing</v>
      </c>
      <c r="AI9" s="442" t="s">
        <v>544</v>
      </c>
      <c r="AJ9" s="446" t="str">
        <f t="shared" ref="AJ9:AM9" si="17">IF(AD9&lt;&gt;0, AD9, "")</f>
        <v/>
      </c>
      <c r="AK9" s="447" t="str">
        <f t="shared" si="17"/>
        <v/>
      </c>
      <c r="AL9" s="448" t="str">
        <f t="shared" si="17"/>
        <v/>
      </c>
      <c r="AM9" s="449" t="str">
        <f t="shared" si="17"/>
        <v/>
      </c>
      <c r="AN9" s="432">
        <f>COUNTIFS(AM25:AM224, "Sun", AO25:AO224, "6:00") +
 COUNTIFS(AM25:AM224, "Sun", AO25:AO224, "6:15") +
 COUNTIFS(AM25:AM224, "Sun", AO25:AO224, "6:30") +
 COUNTIFS(AM25:AM224, "Sun", AO25:AO224, "6:45")</f>
        <v>0</v>
      </c>
      <c r="AO9" s="432">
        <f>COUNTIFS(AM226:AM1170, "Sun", AO226:AO1170, "6:00") +
 COUNTIFS(AM226:AM1170, "Sun", AO226:AO1170, "6:15") +
 COUNTIFS(AM226:AM1170, "Sun", AO226:AO1170, "6:30") +
 COUNTIFS(AM226:AM1170, "Sun", AO226:AO1170, "6:45")</f>
        <v>0</v>
      </c>
      <c r="AP9" s="433"/>
      <c r="AQ9" s="433"/>
      <c r="AR9" s="433"/>
      <c r="AS9" s="433"/>
    </row>
    <row r="10">
      <c r="A10" s="410"/>
      <c r="B10" s="399"/>
      <c r="C10" s="398"/>
      <c r="D10" s="399"/>
      <c r="E10" s="440"/>
      <c r="F10" s="341"/>
      <c r="G10" s="114"/>
      <c r="H10" s="32"/>
      <c r="I10" s="440"/>
      <c r="J10" s="411" t="str">
        <f>IFERROR(__xludf.DUMMYFUNCTION("REGEXREPLACE(I10,""(.*)Inbound:(.*)"",""$2"")"),"")</f>
        <v/>
      </c>
      <c r="K10" s="341"/>
      <c r="L10" s="114"/>
      <c r="M10" s="32"/>
      <c r="N10" s="440"/>
      <c r="O10" s="411" t="str">
        <f>IFERROR(__xludf.DUMMYFUNCTION("REGEXREPLACE(N10,""(.*)Inbound:(.*)"",""$2"")"),"")</f>
        <v/>
      </c>
      <c r="P10" s="341"/>
      <c r="Q10" s="114"/>
      <c r="R10" s="32"/>
      <c r="S10" s="440"/>
      <c r="T10" s="411" t="str">
        <f>IFERROR(__xludf.DUMMYFUNCTION("REGEXREPLACE(S10,""(.*)Inbound:(.*)"",""$2"")"),"")</f>
        <v/>
      </c>
      <c r="W10" s="412">
        <v>0.10416666666666667</v>
      </c>
      <c r="X10" s="403">
        <f>OriginalIDP!C13</f>
        <v>14.87</v>
      </c>
      <c r="Y10" s="403">
        <f>OriginalIDP!D13</f>
        <v>19</v>
      </c>
      <c r="Z10" s="403">
        <f>OriginalIDP!E13</f>
        <v>4.13</v>
      </c>
      <c r="AA10" s="41" t="s">
        <v>568</v>
      </c>
      <c r="AB10" s="413">
        <f>AVERAGE(Y47:Y54)</f>
        <v>32.8325</v>
      </c>
      <c r="AC10" s="450" t="s">
        <v>605</v>
      </c>
      <c r="AD10" s="451">
        <f>VALUE(L5)</f>
        <v>0</v>
      </c>
      <c r="AE10" s="452">
        <f>VALUE(L6)</f>
        <v>0</v>
      </c>
      <c r="AF10" s="453">
        <f>VALUE(L7)</f>
        <v>0</v>
      </c>
      <c r="AG10" s="453">
        <f>VALUE(L8)</f>
        <v>0</v>
      </c>
      <c r="AH10" s="454" t="str">
        <f t="shared" si="5"/>
        <v>Missing</v>
      </c>
      <c r="AI10" s="450" t="s">
        <v>605</v>
      </c>
      <c r="AJ10" s="455" t="str">
        <f t="shared" ref="AJ10:AM10" si="18">IF(AD10&lt;&gt;0, AD10, "")</f>
        <v/>
      </c>
      <c r="AK10" s="456" t="str">
        <f t="shared" si="18"/>
        <v/>
      </c>
      <c r="AL10" s="457" t="str">
        <f t="shared" si="18"/>
        <v/>
      </c>
      <c r="AM10" s="458" t="str">
        <f t="shared" si="18"/>
        <v/>
      </c>
      <c r="AN10" s="459">
        <f>COUNTIFS(AM25:AM224, "Sun", AO25:AO224, "7:00") +
 COUNTIFS(AM25:AM224, "Sun", AO25:AO224, "7:15") +
 COUNTIFS(AM25:AM224, "Sun", AO25:AO224, "7:30") +
 COUNTIFS(AM25:AM224, "Sun", AO25:AO224, "7:45") +
 COUNTIFS(AM25:AM224, "Sun", AO25:AO224, "8:00") +
 COUNTIFS(AM25:AM224, "Sun", AO25:AO224, "8:15") +
 COUNTIFS(AM25:AM224, "Sun", AO25:AO224, "8:30") +
 COUNTIFS(AM25:AM224, "Sun", AO25:AO224, "8:45")</f>
        <v>0</v>
      </c>
      <c r="AO10" s="459">
        <f>COUNTIFS(AM226:AM1170, "Sun", AO226:AO1170, "7:00") +
 COUNTIFS(AM226:AM1170, "Sun", AO226:AO1170, "7:15") +
 COUNTIFS(AM226:AM1170, "Sun", AO226:AO1170, "7:30") +
 COUNTIFS(AM226:AM1170, "Sun", AO226:AO1170, "7:45") +
 COUNTIFS(AM226:AM1170, "Sun", AO226:AO1170, "8:00") +
 COUNTIFS(AM226:AM1170, "Sun", AO226:AO1170, "8:15") +
 COUNTIFS(AM226:AM1170, "Sun", AO226:AO1170, "8:30") +
 COUNTIFS(AM226:AM1170, "Sun", AO226:AO1170, "8:45")</f>
        <v>0</v>
      </c>
      <c r="AP10" s="460"/>
      <c r="AQ10" s="460"/>
      <c r="AR10" s="460"/>
      <c r="AS10" s="460"/>
    </row>
    <row r="11">
      <c r="A11" s="398"/>
      <c r="B11" s="399"/>
      <c r="C11" s="398"/>
      <c r="D11" s="399"/>
      <c r="E11" s="410"/>
      <c r="F11" s="342" t="s">
        <v>485</v>
      </c>
      <c r="G11" s="343" t="str">
        <f>J15</f>
        <v/>
      </c>
      <c r="H11" s="275"/>
      <c r="I11" s="440"/>
      <c r="J11" s="411" t="str">
        <f>IFERROR(__xludf.DUMMYFUNCTION("REGEXREPLACE(I11,""(.*)Outbound:(.*)"",""$2"")"),"")</f>
        <v/>
      </c>
      <c r="K11" s="342" t="s">
        <v>485</v>
      </c>
      <c r="L11" s="343" t="str">
        <f>O15</f>
        <v/>
      </c>
      <c r="M11" s="275"/>
      <c r="N11" s="440"/>
      <c r="O11" s="411" t="str">
        <f>IFERROR(__xludf.DUMMYFUNCTION("REGEXREPLACE(N11,""(.*)Outbound:(.*)"",""$2"")"),"")</f>
        <v/>
      </c>
      <c r="P11" s="342" t="s">
        <v>485</v>
      </c>
      <c r="Q11" s="343" t="str">
        <f>T15</f>
        <v/>
      </c>
      <c r="R11" s="275"/>
      <c r="S11" s="440"/>
      <c r="T11" s="411" t="str">
        <f>IFERROR(__xludf.DUMMYFUNCTION("REGEXREPLACE(S11,""(.*)Outbound:(.*)"",""$2"")"),"")</f>
        <v/>
      </c>
      <c r="W11" s="412">
        <v>0.11458333333333333</v>
      </c>
      <c r="X11" s="403">
        <f>OriginalIDP!C14</f>
        <v>15.83</v>
      </c>
      <c r="Y11" s="403">
        <f>OriginalIDP!D14</f>
        <v>18</v>
      </c>
      <c r="Z11" s="403">
        <f>OriginalIDP!E14</f>
        <v>2.17</v>
      </c>
      <c r="AA11" s="439"/>
      <c r="AB11" s="439"/>
      <c r="AC11" s="461" t="s">
        <v>560</v>
      </c>
      <c r="AD11" s="462">
        <f>VALUE(L20)</f>
        <v>0</v>
      </c>
      <c r="AE11" s="463">
        <f>VALUE(L21)</f>
        <v>0</v>
      </c>
      <c r="AF11" s="453">
        <f>VALUE(L22)</f>
        <v>0</v>
      </c>
      <c r="AG11" s="453">
        <f>VALUE(L23)</f>
        <v>0</v>
      </c>
      <c r="AH11" s="454" t="str">
        <f t="shared" si="5"/>
        <v>Missing</v>
      </c>
      <c r="AI11" s="461" t="s">
        <v>560</v>
      </c>
      <c r="AJ11" s="455" t="str">
        <f t="shared" ref="AJ11:AM11" si="19">IF(AD11&lt;&gt;0, AD11, "")</f>
        <v/>
      </c>
      <c r="AK11" s="456" t="str">
        <f t="shared" si="19"/>
        <v/>
      </c>
      <c r="AL11" s="457" t="str">
        <f t="shared" si="19"/>
        <v/>
      </c>
      <c r="AM11" s="458" t="str">
        <f t="shared" si="19"/>
        <v/>
      </c>
      <c r="AN11" s="459">
        <f>COUNTIFS(AM25:AM224, "Sun", AO25:AO224, "9:00") +
 COUNTIFS(AM25:AM224, "Sun", AO25:AO224, "9:15") +
 COUNTIFS(AM25:AM224, "Sun", AO25:AO224, "9:30") +
 COUNTIFS(AM25:AM224, "Sun", AO25:AO224, "9:45")</f>
        <v>0</v>
      </c>
      <c r="AO11" s="459">
        <f>COUNTIFS(AM226:AM1170, "Sun", AO226:AO1170, "9:00") +
 COUNTIFS(AM226:AM1170, "Sun", AO226:AO1170, "9:15") +
 COUNTIFS(AM226:AM1170, "Sun", AO226:AO1170, "9:30") +
 COUNTIFS(AM226:AM1170, "Sun", AO226:AO1170, "9:45")</f>
        <v>0</v>
      </c>
      <c r="AP11" s="460"/>
      <c r="AQ11" s="460"/>
      <c r="AR11" s="460"/>
      <c r="AS11" s="460"/>
    </row>
    <row r="12">
      <c r="A12" s="440"/>
      <c r="B12" s="399"/>
      <c r="C12" s="398"/>
      <c r="D12" s="399"/>
      <c r="E12" s="410"/>
      <c r="F12" s="344"/>
      <c r="G12" s="345"/>
      <c r="H12" s="275"/>
      <c r="I12" s="398"/>
      <c r="J12" s="411"/>
      <c r="K12" s="344"/>
      <c r="L12" s="345"/>
      <c r="M12" s="275"/>
      <c r="N12" s="398"/>
      <c r="O12" s="411"/>
      <c r="P12" s="344"/>
      <c r="Q12" s="345"/>
      <c r="R12" s="275"/>
      <c r="S12" s="398"/>
      <c r="T12" s="411"/>
      <c r="W12" s="412">
        <v>0.125</v>
      </c>
      <c r="X12" s="403">
        <f>OriginalIDP!C15</f>
        <v>13.36</v>
      </c>
      <c r="Y12" s="403">
        <f>OriginalIDP!D15</f>
        <v>16.67</v>
      </c>
      <c r="Z12" s="403">
        <f>OriginalIDP!E15</f>
        <v>3.31</v>
      </c>
      <c r="AA12" s="41" t="s">
        <v>581</v>
      </c>
      <c r="AB12" s="413">
        <f>AVERAGE(Y62:Y69)</f>
        <v>22.70875</v>
      </c>
      <c r="AC12" s="461" t="s">
        <v>561</v>
      </c>
      <c r="AD12" s="462">
        <f>VALUE(L35)</f>
        <v>0</v>
      </c>
      <c r="AE12" s="463">
        <f>VALUE(L36)</f>
        <v>0</v>
      </c>
      <c r="AF12" s="453">
        <f>VALUE(L37)</f>
        <v>0</v>
      </c>
      <c r="AG12" s="453">
        <f>VALUE(L38)</f>
        <v>0</v>
      </c>
      <c r="AH12" s="454" t="str">
        <f t="shared" si="5"/>
        <v>Missing</v>
      </c>
      <c r="AI12" s="461" t="s">
        <v>561</v>
      </c>
      <c r="AJ12" s="455" t="str">
        <f t="shared" ref="AJ12:AM12" si="20">IF(AD12&lt;&gt;0, AD12, "")</f>
        <v/>
      </c>
      <c r="AK12" s="456" t="str">
        <f t="shared" si="20"/>
        <v/>
      </c>
      <c r="AL12" s="457" t="str">
        <f t="shared" si="20"/>
        <v/>
      </c>
      <c r="AM12" s="458" t="str">
        <f t="shared" si="20"/>
        <v/>
      </c>
      <c r="AN12" s="459">
        <f>COUNTIFS(AM25:AM224, "Sun", AO25:AO224, "10:00") +
 COUNTIFS(AM25:AM224, "Sun", AO25:AO224, "10:15") +
 COUNTIFS(AM25:AM224, "Sun", AO25:AO224, "10:30") +
 COUNTIFS(AM25:AM224, "Sun", AO25:AO224, "10:45")</f>
        <v>0</v>
      </c>
      <c r="AO12" s="459">
        <f>COUNTIFS(AM226:AM1170, "Sun", AO226:AO1170, "10:00") +
 COUNTIFS(AM226:AM1170, "Sun", AO226:AO1170, "10:15") +
 COUNTIFS(AM226:AM1170, "Sun", AO226:AO1170, "10:30") +
 COUNTIFS(AM226:AM1170, "Sun", AO226:AO1170, "10:45")</f>
        <v>0</v>
      </c>
      <c r="AP12" s="460"/>
      <c r="AQ12" s="460"/>
      <c r="AR12" s="460"/>
      <c r="AS12" s="460"/>
    </row>
    <row r="13">
      <c r="A13" s="440"/>
      <c r="B13" s="399"/>
      <c r="C13" s="398"/>
      <c r="D13" s="399"/>
      <c r="E13" s="410"/>
      <c r="F13" s="344"/>
      <c r="G13" s="345"/>
      <c r="H13" s="275"/>
      <c r="I13" s="410"/>
      <c r="J13" s="411" t="str">
        <f>Right(I13,100)</f>
        <v/>
      </c>
      <c r="K13" s="344"/>
      <c r="L13" s="345"/>
      <c r="M13" s="275"/>
      <c r="N13" s="410"/>
      <c r="O13" s="411" t="str">
        <f>Right(N13,100)</f>
        <v/>
      </c>
      <c r="P13" s="344"/>
      <c r="Q13" s="345"/>
      <c r="R13" s="275"/>
      <c r="S13" s="410"/>
      <c r="T13" s="411" t="str">
        <f>Right(S13,100)</f>
        <v/>
      </c>
      <c r="W13" s="412">
        <v>0.13541666666666666</v>
      </c>
      <c r="X13" s="403">
        <f>OriginalIDP!C16</f>
        <v>13.46</v>
      </c>
      <c r="Y13" s="403">
        <f>OriginalIDP!D16</f>
        <v>17.33</v>
      </c>
      <c r="Z13" s="403">
        <f>OriginalIDP!E16</f>
        <v>3.87</v>
      </c>
      <c r="AA13" s="41" t="s">
        <v>583</v>
      </c>
      <c r="AB13" s="413">
        <f>AVERAGE(Y69:Y77)</f>
        <v>22.59111111</v>
      </c>
      <c r="AC13" s="461" t="s">
        <v>563</v>
      </c>
      <c r="AD13" s="462">
        <f>VALUE(L50)</f>
        <v>0</v>
      </c>
      <c r="AE13" s="463">
        <f>VALUE(L51)</f>
        <v>0</v>
      </c>
      <c r="AF13" s="453">
        <f>VALUE(L52)</f>
        <v>0</v>
      </c>
      <c r="AG13" s="453">
        <f>VALUE(L53)</f>
        <v>0</v>
      </c>
      <c r="AH13" s="454" t="str">
        <f t="shared" si="5"/>
        <v>Missing</v>
      </c>
      <c r="AI13" s="461" t="s">
        <v>563</v>
      </c>
      <c r="AJ13" s="455" t="str">
        <f t="shared" ref="AJ13:AM13" si="21">IF(AD13&lt;&gt;0, AD13, "")</f>
        <v/>
      </c>
      <c r="AK13" s="456" t="str">
        <f t="shared" si="21"/>
        <v/>
      </c>
      <c r="AL13" s="457" t="str">
        <f t="shared" si="21"/>
        <v/>
      </c>
      <c r="AM13" s="458" t="str">
        <f t="shared" si="21"/>
        <v/>
      </c>
      <c r="AN13" s="459">
        <f>COUNTIFS(AM25:AM224, "Sun", AO25:AO224, "11:00") +
 COUNTIFS(AM25:AM224, "Sun", AO25:AO224, "11:15") +
 COUNTIFS(AM25:AM224, "Sun", AO25:AO224, "11:30") +
 COUNTIFS(AM25:AM224, "Sun", AO25:AO224, "11:45")</f>
        <v>0</v>
      </c>
      <c r="AO13" s="459">
        <f>COUNTIFS(AM226:AM1170, "Sun", AO226:AO1170, "11:00") +
 COUNTIFS(AM226:AM1170, "Sun", AO226:AO1170, "11:15") +
 COUNTIFS(AM226:AM1170, "Sun", AO226:AO1170, "11:30") +
 COUNTIFS(AM226:AM1170, "Sun", AO226:AO1170, "11:45")</f>
        <v>0</v>
      </c>
      <c r="AP13" s="460"/>
      <c r="AQ13" s="460"/>
      <c r="AR13" s="460"/>
      <c r="AS13" s="460"/>
    </row>
    <row r="14">
      <c r="A14" s="440"/>
      <c r="B14" s="399"/>
      <c r="C14" s="398"/>
      <c r="D14" s="399"/>
      <c r="E14" s="435"/>
      <c r="F14" s="344"/>
      <c r="G14" s="345"/>
      <c r="H14" s="275"/>
      <c r="I14" s="435"/>
      <c r="J14" s="411"/>
      <c r="K14" s="344"/>
      <c r="L14" s="345"/>
      <c r="M14" s="275"/>
      <c r="N14" s="435"/>
      <c r="O14" s="411"/>
      <c r="P14" s="344"/>
      <c r="Q14" s="345"/>
      <c r="R14" s="275"/>
      <c r="S14" s="435"/>
      <c r="T14" s="411"/>
      <c r="W14" s="412">
        <v>0.14583333333333334</v>
      </c>
      <c r="X14" s="403">
        <f>OriginalIDP!C17</f>
        <v>22.56</v>
      </c>
      <c r="Y14" s="403">
        <f>OriginalIDP!D17</f>
        <v>22.33</v>
      </c>
      <c r="Z14" s="403">
        <f>OriginalIDP!E17</f>
        <v>-0.23</v>
      </c>
      <c r="AA14" s="41" t="s">
        <v>585</v>
      </c>
      <c r="AB14" s="464">
        <f>AVERAGE(Y77:Y85)</f>
        <v>17.18444444</v>
      </c>
      <c r="AC14" s="461" t="s">
        <v>565</v>
      </c>
      <c r="AD14" s="462">
        <f>VALUE(L65)</f>
        <v>0</v>
      </c>
      <c r="AE14" s="463">
        <f>VALUE(L66)</f>
        <v>0</v>
      </c>
      <c r="AF14" s="453">
        <f>VALUE(L67)</f>
        <v>0</v>
      </c>
      <c r="AG14" s="453">
        <f>VALUE(L68)</f>
        <v>0</v>
      </c>
      <c r="AH14" s="454" t="str">
        <f t="shared" si="5"/>
        <v>Missing</v>
      </c>
      <c r="AI14" s="461" t="s">
        <v>565</v>
      </c>
      <c r="AJ14" s="455" t="str">
        <f t="shared" ref="AJ14:AM14" si="22">IF(AD14&lt;&gt;0, AD14, "")</f>
        <v/>
      </c>
      <c r="AK14" s="456" t="str">
        <f t="shared" si="22"/>
        <v/>
      </c>
      <c r="AL14" s="457" t="str">
        <f t="shared" si="22"/>
        <v/>
      </c>
      <c r="AM14" s="458" t="str">
        <f t="shared" si="22"/>
        <v/>
      </c>
      <c r="AN14" s="459">
        <f>COUNTIFS(AM25:AM224, "Sun", AO25:AO224, "12:00") +
 COUNTIFS(AM25:AM224, "Sun", AO25:AO224, "12:15") +
 COUNTIFS(AM25:AM224, "Sun", AO25:AO224, "12:30") +
 COUNTIFS(AM25:AM224, "Sun", AO25:AO224, "12:45")</f>
        <v>0</v>
      </c>
      <c r="AO14" s="459">
        <f>COUNTIFS(AM226:AM1170, "Sun", AO226:AO1170, "12:00") +
 COUNTIFS(AM226:AM1170, "Sun", AO226:AO1170, "12:15") +
 COUNTIFS(AM226:AM1170, "Sun", AO226:AO1170, "12:30") +
 COUNTIFS(AM226:AM1170, "Sun", AO226:AO1170, "12:45")</f>
        <v>0</v>
      </c>
      <c r="AP14" s="460"/>
      <c r="AQ14" s="460"/>
      <c r="AR14" s="460"/>
      <c r="AS14" s="460"/>
    </row>
    <row r="15">
      <c r="A15" s="398"/>
      <c r="B15" s="399"/>
      <c r="C15" s="440"/>
      <c r="D15" s="399"/>
      <c r="E15" s="410"/>
      <c r="F15" s="346"/>
      <c r="G15" s="347"/>
      <c r="H15" s="337"/>
      <c r="I15" s="410"/>
      <c r="J15" s="411" t="str">
        <f>Right(I15,150)</f>
        <v/>
      </c>
      <c r="K15" s="346"/>
      <c r="L15" s="347"/>
      <c r="M15" s="337"/>
      <c r="N15" s="410"/>
      <c r="O15" s="411" t="str">
        <f>Right(N15,150)</f>
        <v/>
      </c>
      <c r="P15" s="346"/>
      <c r="Q15" s="347"/>
      <c r="R15" s="337"/>
      <c r="S15" s="410"/>
      <c r="T15" s="411" t="str">
        <f>Right(S15,150)</f>
        <v/>
      </c>
      <c r="W15" s="412">
        <v>0.15625</v>
      </c>
      <c r="X15" s="403">
        <f>OriginalIDP!C18</f>
        <v>22.92</v>
      </c>
      <c r="Y15" s="403">
        <f>OriginalIDP!D18</f>
        <v>19.33</v>
      </c>
      <c r="Z15" s="403">
        <f>OriginalIDP!E18</f>
        <v>-3.59</v>
      </c>
      <c r="AA15" s="41" t="s">
        <v>587</v>
      </c>
      <c r="AB15" s="413">
        <f>AVERAGE(Y85:Y92)</f>
        <v>16.415</v>
      </c>
      <c r="AC15" s="461" t="s">
        <v>567</v>
      </c>
      <c r="AD15" s="462">
        <f>VALUE(L80)</f>
        <v>0</v>
      </c>
      <c r="AE15" s="463">
        <f>VALUE(L81)</f>
        <v>0</v>
      </c>
      <c r="AF15" s="453">
        <f>VALUE(L82)</f>
        <v>0</v>
      </c>
      <c r="AG15" s="453">
        <f>VALUE(L83)</f>
        <v>0</v>
      </c>
      <c r="AH15" s="454" t="str">
        <f t="shared" si="5"/>
        <v>Missing</v>
      </c>
      <c r="AI15" s="461" t="s">
        <v>567</v>
      </c>
      <c r="AJ15" s="455" t="str">
        <f t="shared" ref="AJ15:AM15" si="23">IF(AD15&lt;&gt;0, AD15, "")</f>
        <v/>
      </c>
      <c r="AK15" s="456" t="str">
        <f t="shared" si="23"/>
        <v/>
      </c>
      <c r="AL15" s="457" t="str">
        <f t="shared" si="23"/>
        <v/>
      </c>
      <c r="AM15" s="458" t="str">
        <f t="shared" si="23"/>
        <v/>
      </c>
      <c r="AN15" s="459">
        <f>COUNTIFS(AM25:AM224, "Sun", AO25:AO224, "13:00") +
 COUNTIFS(AM25:AM224, "Sun", AO25:AO224, "13:15") +
 COUNTIFS(AM25:AM224, "Sun", AO25:AO224, "13:30") +
 COUNTIFS(AM25:AM224, "Sun", AO25:AO224, "13:45")</f>
        <v>0</v>
      </c>
      <c r="AO15" s="459">
        <f>COUNTIFS(AM226:AM1170, "Sun", AO226:AO1170, "13:00") +
 COUNTIFS(AM226:AM1170, "Sun", AO226:AO1170, "13:15") +
 COUNTIFS(AM226:AM1170, "Sun", AO226:AO1170, "13:30") +
 COUNTIFS(AM226:AM1170, "Sun", AO226:AO1170, "13:45")</f>
        <v>0</v>
      </c>
      <c r="AP15" s="460"/>
      <c r="AQ15" s="460"/>
      <c r="AR15" s="460"/>
      <c r="AS15" s="460"/>
    </row>
    <row r="16">
      <c r="A16" s="410"/>
      <c r="B16" s="399"/>
      <c r="C16" s="440"/>
      <c r="D16" s="399"/>
      <c r="E16" s="440"/>
      <c r="F16" s="348" t="s">
        <v>552</v>
      </c>
      <c r="G16" s="31"/>
      <c r="H16" s="32"/>
      <c r="I16" s="400"/>
      <c r="J16" s="401"/>
      <c r="K16" s="373" t="s">
        <v>571</v>
      </c>
      <c r="L16" s="31"/>
      <c r="M16" s="32"/>
      <c r="N16" s="400"/>
      <c r="O16" s="198"/>
      <c r="P16" s="391" t="s">
        <v>590</v>
      </c>
      <c r="Q16" s="31"/>
      <c r="R16" s="32"/>
      <c r="S16" s="400"/>
      <c r="W16" s="412">
        <v>0.16666666666666666</v>
      </c>
      <c r="X16" s="403">
        <f>OriginalIDP!C19</f>
        <v>11.53</v>
      </c>
      <c r="Y16" s="403">
        <f>OriginalIDP!D19</f>
        <v>20</v>
      </c>
      <c r="Z16" s="403">
        <f>OriginalIDP!E19</f>
        <v>8.47</v>
      </c>
      <c r="AA16" s="465"/>
      <c r="AB16" s="465"/>
      <c r="AC16" s="455" t="s">
        <v>569</v>
      </c>
      <c r="AD16" s="462">
        <f>VALUE(L95)</f>
        <v>0</v>
      </c>
      <c r="AE16" s="453">
        <f>VALUE(L96)</f>
        <v>0</v>
      </c>
      <c r="AF16" s="453">
        <f>VALUE(L97)</f>
        <v>0</v>
      </c>
      <c r="AG16" s="453">
        <f>VALUE(L98)</f>
        <v>0</v>
      </c>
      <c r="AH16" s="454" t="str">
        <f t="shared" si="5"/>
        <v>Missing</v>
      </c>
      <c r="AI16" s="455" t="s">
        <v>569</v>
      </c>
      <c r="AJ16" s="455" t="str">
        <f t="shared" ref="AJ16:AM16" si="24">IF(AD16&lt;&gt;0, AD16, "")</f>
        <v/>
      </c>
      <c r="AK16" s="456" t="str">
        <f t="shared" si="24"/>
        <v/>
      </c>
      <c r="AL16" s="457" t="str">
        <f t="shared" si="24"/>
        <v/>
      </c>
      <c r="AM16" s="458" t="str">
        <f t="shared" si="24"/>
        <v/>
      </c>
      <c r="AN16" s="459">
        <f>COUNTIFS(AM25:AM224, "Sun", AO25:AO224, "14:00") +
 COUNTIFS(AM25:AM224, "Sun", AO25:AO224, "14:15") +
 COUNTIFS(AM25:AM224, "Sun", AO25:AO224, "14:30") +
 COUNTIFS(AM25:AM224, "Sun", AO25:AO224, "14:45")</f>
        <v>0</v>
      </c>
      <c r="AO16" s="459">
        <f>COUNTIFS(AM226:AM1170, "Sun", AO226:AO1170, "14:00") +
 COUNTIFS(AM226:AM1170, "Sun", AO226:AO1170, "14:15") +
 COUNTIFS(AM226:AM1170, "Sun", AO226:AO1170, "14:30") +
 COUNTIFS(AM226:AM1170, "Sun", AO226:AO1170, "14:45")</f>
        <v>0</v>
      </c>
      <c r="AP16" s="460"/>
      <c r="AQ16" s="460"/>
      <c r="AR16" s="460"/>
      <c r="AS16" s="460"/>
    </row>
    <row r="17">
      <c r="A17" s="410"/>
      <c r="B17" s="399"/>
      <c r="C17" s="440"/>
      <c r="D17" s="399"/>
      <c r="E17" s="410"/>
      <c r="F17" s="335" t="s">
        <v>94</v>
      </c>
      <c r="G17" s="336" t="str">
        <f t="shared" ref="G17:G19" si="26">J20</f>
        <v/>
      </c>
      <c r="H17" s="337"/>
      <c r="I17" s="410"/>
      <c r="J17" s="411" t="str">
        <f>IFERROR(__xludf.DUMMYFUNCTION("REGEXREPLACE(I17,""(.*)ACK:(.*)"",""$2"")"),"")</f>
        <v/>
      </c>
      <c r="K17" s="335" t="s">
        <v>94</v>
      </c>
      <c r="L17" s="336" t="str">
        <f t="shared" ref="L17:L19" si="27">O20</f>
        <v/>
      </c>
      <c r="M17" s="337"/>
      <c r="N17" s="410"/>
      <c r="O17" s="411" t="str">
        <f>IFERROR(__xludf.DUMMYFUNCTION("REGEXREPLACE(N17,""(.*)ACK:(.*)"",""$2"")"),"")</f>
        <v/>
      </c>
      <c r="P17" s="335" t="s">
        <v>94</v>
      </c>
      <c r="Q17" s="336" t="str">
        <f t="shared" ref="Q17:Q19" si="28">T20</f>
        <v/>
      </c>
      <c r="R17" s="337"/>
      <c r="S17" s="410"/>
      <c r="T17" s="411" t="str">
        <f>IFERROR(__xludf.DUMMYFUNCTION("REGEXREPLACE(S17,""(.*)ACK:(.*)"",""$2"")"),"")</f>
        <v/>
      </c>
      <c r="W17" s="412">
        <v>0.17708333333333334</v>
      </c>
      <c r="X17" s="403">
        <f>OriginalIDP!C20</f>
        <v>14.03</v>
      </c>
      <c r="Y17" s="403">
        <f>OriginalIDP!D20</f>
        <v>17.67</v>
      </c>
      <c r="Z17" s="403">
        <f>OriginalIDP!E20</f>
        <v>3.64</v>
      </c>
      <c r="AA17" s="465"/>
      <c r="AB17" s="465"/>
      <c r="AC17" s="383" t="s">
        <v>578</v>
      </c>
      <c r="AD17" s="466">
        <f>VALUE(Q5)</f>
        <v>0</v>
      </c>
      <c r="AE17" s="467">
        <f>VALUE(Q6)</f>
        <v>0</v>
      </c>
      <c r="AF17" s="468">
        <f>VALUE(Q7)</f>
        <v>0</v>
      </c>
      <c r="AG17" s="467">
        <f>VALUE(Q8)</f>
        <v>0</v>
      </c>
      <c r="AH17" s="469" t="str">
        <f t="shared" si="5"/>
        <v>Missing</v>
      </c>
      <c r="AI17" s="383" t="s">
        <v>578</v>
      </c>
      <c r="AJ17" s="470" t="str">
        <f t="shared" ref="AJ17:AM17" si="25">IF(AD17&lt;&gt;0, AD17, "")</f>
        <v/>
      </c>
      <c r="AK17" s="471" t="str">
        <f t="shared" si="25"/>
        <v/>
      </c>
      <c r="AL17" s="472" t="str">
        <f t="shared" si="25"/>
        <v/>
      </c>
      <c r="AM17" s="473" t="str">
        <f t="shared" si="25"/>
        <v/>
      </c>
      <c r="AN17" s="474">
        <f>COUNTIFS(AM25:AM224, "Sun", AO25:AO224, "15:00") +
 COUNTIFS(AM25:AM224, "Sun", AO25:AO224, "15:15") +
 COUNTIFS(AM25:AM224, "Sun", AO25:AO224, "15:30") +
 COUNTIFS(AM25:AM224, "Sun", AO25:AO224, "15:45") +
 COUNTIFS(AM25:AM224, "Sun", AO25:AO224, "16:00") +
 COUNTIFS(AM25:AM224, "Sun", AO25:AO224, "16:15") +
 COUNTIFS(AM25:AM224, "Sun", AO25:AO224, "16:30") +
 COUNTIFS(AM25:AM224, "Sun", AO25:AO224, "16:45")</f>
        <v>0</v>
      </c>
      <c r="AO17" s="474">
        <f>COUNTIFS(AM226:AM1170, "Sun", AO226:AO1170, "15:00") +
 COUNTIFS(AM226:AM1170, "Sun", AO226:AO1170, "15:15") +
 COUNTIFS(AM226:AM1170, "Sun", AO226:AO1170, "15:30") +
 COUNTIFS(AM226:AM1170, "Sun", AO226:AO1170, "15:45") +
 COUNTIFS(AM226:AM1170, "Sun", AO226:AO1170, "16:00") +
 COUNTIFS(AM226:AM1170, "Sun", AO226:AO1170, "16:15") +
 COUNTIFS(AM226:AM1170, "Sun", AO226:AO1170, "16:30") +
 COUNTIFS(AM226:AM1170, "Sun", AO226:AO1170, "16:45")</f>
        <v>0</v>
      </c>
      <c r="AP17" s="475"/>
      <c r="AQ17" s="475"/>
      <c r="AR17" s="475"/>
      <c r="AS17" s="475"/>
    </row>
    <row r="18">
      <c r="A18" s="435"/>
      <c r="B18" s="399"/>
      <c r="C18" s="440"/>
      <c r="D18" s="399"/>
      <c r="E18" s="435"/>
      <c r="F18" s="338" t="s">
        <v>497</v>
      </c>
      <c r="G18" s="336" t="str">
        <f t="shared" si="26"/>
        <v/>
      </c>
      <c r="H18" s="337"/>
      <c r="I18" s="410"/>
      <c r="J18" s="411" t="str">
        <f>IFERROR(__xludf.DUMMYFUNCTION("REGEXREPLACE(I18,""(.*)SVL OUT:(.*)"",""$2"")"),"")</f>
        <v/>
      </c>
      <c r="K18" s="338" t="s">
        <v>497</v>
      </c>
      <c r="L18" s="336" t="str">
        <f t="shared" si="27"/>
        <v/>
      </c>
      <c r="M18" s="337"/>
      <c r="N18" s="410"/>
      <c r="O18" s="411" t="str">
        <f>IFERROR(__xludf.DUMMYFUNCTION("REGEXREPLACE(N18,""(.*)SVL OUT:(.*)"",""$2"")"),"")</f>
        <v/>
      </c>
      <c r="P18" s="338" t="s">
        <v>497</v>
      </c>
      <c r="Q18" s="336" t="str">
        <f t="shared" si="28"/>
        <v/>
      </c>
      <c r="R18" s="337"/>
      <c r="S18" s="410"/>
      <c r="T18" s="411" t="str">
        <f>IFERROR(__xludf.DUMMYFUNCTION("REGEXREPLACE(S18,""(.*)SVL OUT:(.*)"",""$2"")"),"")</f>
        <v/>
      </c>
      <c r="W18" s="412">
        <v>0.1875</v>
      </c>
      <c r="X18" s="403">
        <f>OriginalIDP!C21</f>
        <v>11.31</v>
      </c>
      <c r="Y18" s="403">
        <f>OriginalIDP!D21</f>
        <v>17.67</v>
      </c>
      <c r="Z18" s="403">
        <f>OriginalIDP!E21</f>
        <v>6.36</v>
      </c>
      <c r="AA18" s="465"/>
      <c r="AB18" s="465"/>
      <c r="AC18" s="386" t="s">
        <v>579</v>
      </c>
      <c r="AD18" s="476">
        <f>VALUE(Q20)</f>
        <v>0</v>
      </c>
      <c r="AE18" s="477">
        <f>VALUE(Q21)</f>
        <v>0</v>
      </c>
      <c r="AF18" s="478">
        <f>VALUE(Q22)</f>
        <v>0</v>
      </c>
      <c r="AG18" s="477">
        <f>VALUE(Q23)</f>
        <v>0</v>
      </c>
      <c r="AH18" s="469" t="str">
        <f t="shared" si="5"/>
        <v>Missing</v>
      </c>
      <c r="AI18" s="386" t="s">
        <v>579</v>
      </c>
      <c r="AJ18" s="479" t="str">
        <f t="shared" ref="AJ18:AM18" si="29">IF(AD18&lt;&gt;0, AD18, "")</f>
        <v/>
      </c>
      <c r="AK18" s="480" t="str">
        <f t="shared" si="29"/>
        <v/>
      </c>
      <c r="AL18" s="481" t="str">
        <f t="shared" si="29"/>
        <v/>
      </c>
      <c r="AM18" s="482" t="str">
        <f t="shared" si="29"/>
        <v/>
      </c>
      <c r="AN18" s="474">
        <f>COUNTIFS(AM25:AM224, "Sun", AO25:AO224, "17:00") +
 COUNTIFS(AM25:AM224, "Sun", AO25:AO224, "17:15") +
 COUNTIFS(AM25:AM224, "Sun", AO25:AO224, "17:30") +
 COUNTIFS(AM25:AM224, "Sun", AO25:AO224, "17:45")</f>
        <v>0</v>
      </c>
      <c r="AO18" s="474">
        <f>COUNTIFS(AM226:AM1170, "Sun", AO226:AO1170, "17:00") +
 COUNTIFS(AM226:AM1170, "Sun", AO226:AO1170, "17:15") +
 COUNTIFS(AM226:AM1170, "Sun", AO226:AO1170, "17:30") +
 COUNTIFS(AM226:AM1170, "Sun", AO226:AO1170, "17:45")</f>
        <v>0</v>
      </c>
      <c r="AP18" s="475"/>
      <c r="AQ18" s="475"/>
      <c r="AR18" s="475"/>
      <c r="AS18" s="475"/>
    </row>
    <row r="19">
      <c r="A19" s="440"/>
      <c r="B19" s="399"/>
      <c r="C19" s="440"/>
      <c r="D19" s="399"/>
      <c r="E19" s="410"/>
      <c r="F19" s="338" t="s">
        <v>100</v>
      </c>
      <c r="G19" s="336" t="str">
        <f t="shared" si="26"/>
        <v/>
      </c>
      <c r="H19" s="337"/>
      <c r="I19" s="410"/>
      <c r="J19" s="411" t="str">
        <f>IFERROR(__xludf.DUMMYFUNCTION("REGEXREPLACE(I19,""(.*)SVL IN:(.*)"",""$2"")"),"")</f>
        <v/>
      </c>
      <c r="K19" s="338" t="s">
        <v>100</v>
      </c>
      <c r="L19" s="336" t="str">
        <f t="shared" si="27"/>
        <v/>
      </c>
      <c r="M19" s="337"/>
      <c r="N19" s="410"/>
      <c r="O19" s="411" t="str">
        <f>IFERROR(__xludf.DUMMYFUNCTION("REGEXREPLACE(N19,""(.*)SVL IN:(.*)"",""$2"")"),"")</f>
        <v/>
      </c>
      <c r="P19" s="338" t="s">
        <v>100</v>
      </c>
      <c r="Q19" s="336" t="str">
        <f t="shared" si="28"/>
        <v/>
      </c>
      <c r="R19" s="337"/>
      <c r="S19" s="410"/>
      <c r="T19" s="411" t="str">
        <f>IFERROR(__xludf.DUMMYFUNCTION("REGEXREPLACE(S19,""(.*)SVL IN:(.*)"",""$2"")"),"")</f>
        <v/>
      </c>
      <c r="W19" s="412">
        <v>0.19791666666666666</v>
      </c>
      <c r="X19" s="403">
        <f>OriginalIDP!C22</f>
        <v>12.61</v>
      </c>
      <c r="Y19" s="403">
        <f>OriginalIDP!D22</f>
        <v>16</v>
      </c>
      <c r="Z19" s="403">
        <f>OriginalIDP!E22</f>
        <v>3.39</v>
      </c>
      <c r="AA19" s="465"/>
      <c r="AB19" s="465"/>
      <c r="AC19" s="386" t="s">
        <v>580</v>
      </c>
      <c r="AD19" s="476">
        <f>VALUE(Q35)</f>
        <v>0</v>
      </c>
      <c r="AE19" s="477">
        <f>VALUE(Q36)</f>
        <v>0</v>
      </c>
      <c r="AF19" s="478">
        <f>VALUE(Q37)</f>
        <v>0</v>
      </c>
      <c r="AG19" s="477">
        <f>VALUE(Q38)</f>
        <v>0</v>
      </c>
      <c r="AH19" s="469" t="str">
        <f t="shared" si="5"/>
        <v>Missing</v>
      </c>
      <c r="AI19" s="386" t="s">
        <v>580</v>
      </c>
      <c r="AJ19" s="479" t="str">
        <f t="shared" ref="AJ19:AM19" si="30">IF(AD19&lt;&gt;0, AD19, "")</f>
        <v/>
      </c>
      <c r="AK19" s="480" t="str">
        <f t="shared" si="30"/>
        <v/>
      </c>
      <c r="AL19" s="481" t="str">
        <f t="shared" si="30"/>
        <v/>
      </c>
      <c r="AM19" s="482" t="str">
        <f t="shared" si="30"/>
        <v/>
      </c>
      <c r="AN19" s="474">
        <f>COUNTIFS(AM25:AM224, "Sun", AO25:AO224, "18:00") +
 COUNTIFS(AM25:AM224, "Sun", AO25:AO224, "18:15") +
 COUNTIFS(AM25:AM224, "Sun", AO25:AO224, "18:30") +
 COUNTIFS(AM25:AM224, "Sun", AO25:AO224, "18:45")</f>
        <v>0</v>
      </c>
      <c r="AO19" s="474">
        <f>COUNTIFS(AM226:AM1170, "Sun", AO226:AO1170, "18:00") +
 COUNTIFS(AM226:AM1170, "Sun", AO226:AO1170, "18:15") +
 COUNTIFS(AM226:AM1170, "Sun", AO226:AO1170, "18:30") +
 COUNTIFS(AM226:AM1170, "Sun", AO226:AO1170, "18:45")</f>
        <v>0</v>
      </c>
      <c r="AP19" s="475"/>
      <c r="AQ19" s="475"/>
      <c r="AR19" s="475"/>
      <c r="AS19" s="475"/>
    </row>
    <row r="20">
      <c r="A20" s="435"/>
      <c r="B20" s="399"/>
      <c r="C20" s="440"/>
      <c r="D20" s="399"/>
      <c r="E20" s="398"/>
      <c r="F20" s="338" t="s">
        <v>547</v>
      </c>
      <c r="G20" s="336" t="str">
        <f t="shared" ref="G20:G21" si="32">J18</f>
        <v/>
      </c>
      <c r="H20" s="337"/>
      <c r="I20" s="410"/>
      <c r="J20" s="411" t="str">
        <f>IFERROR(__xludf.DUMMYFUNCTION("REGEXREPLACE(I20,""(.*)ACK:(.*)"",""$2"")"),"")</f>
        <v/>
      </c>
      <c r="K20" s="338" t="s">
        <v>547</v>
      </c>
      <c r="L20" s="336" t="str">
        <f t="shared" ref="L20:L21" si="33">O18</f>
        <v/>
      </c>
      <c r="M20" s="337"/>
      <c r="N20" s="410"/>
      <c r="O20" s="411" t="str">
        <f>IFERROR(__xludf.DUMMYFUNCTION("REGEXREPLACE(N20,""(.*)ACK:(.*)"",""$2"")"),"")</f>
        <v/>
      </c>
      <c r="P20" s="338" t="s">
        <v>547</v>
      </c>
      <c r="Q20" s="336" t="str">
        <f t="shared" ref="Q20:Q21" si="34">T18</f>
        <v/>
      </c>
      <c r="R20" s="337"/>
      <c r="S20" s="410"/>
      <c r="T20" s="411" t="str">
        <f>IFERROR(__xludf.DUMMYFUNCTION("REGEXREPLACE(S20,""(.*)ACK:(.*)"",""$2"")"),"")</f>
        <v/>
      </c>
      <c r="W20" s="412">
        <v>0.20833333333333334</v>
      </c>
      <c r="X20" s="403">
        <f>OriginalIDP!C23</f>
        <v>14.2</v>
      </c>
      <c r="Y20" s="403">
        <f>OriginalIDP!D23</f>
        <v>19</v>
      </c>
      <c r="Z20" s="403">
        <f>OriginalIDP!E23</f>
        <v>4.8</v>
      </c>
      <c r="AA20" s="438"/>
      <c r="AB20" s="438"/>
      <c r="AC20" s="386" t="s">
        <v>582</v>
      </c>
      <c r="AD20" s="476">
        <f>VALUE(Q50)</f>
        <v>0</v>
      </c>
      <c r="AE20" s="477">
        <f>VALUE(Q51)</f>
        <v>0</v>
      </c>
      <c r="AF20" s="478">
        <f>VALUE(Q52)</f>
        <v>0</v>
      </c>
      <c r="AG20" s="477">
        <f>VALUE(Q53)</f>
        <v>0</v>
      </c>
      <c r="AH20" s="469" t="str">
        <f t="shared" si="5"/>
        <v>Missing</v>
      </c>
      <c r="AI20" s="386" t="s">
        <v>582</v>
      </c>
      <c r="AJ20" s="479" t="str">
        <f t="shared" ref="AJ20:AM20" si="31">IF(AD20&lt;&gt;0, AD20, "")</f>
        <v/>
      </c>
      <c r="AK20" s="480" t="str">
        <f t="shared" si="31"/>
        <v/>
      </c>
      <c r="AL20" s="481" t="str">
        <f t="shared" si="31"/>
        <v/>
      </c>
      <c r="AM20" s="482" t="str">
        <f t="shared" si="31"/>
        <v/>
      </c>
      <c r="AN20" s="474">
        <f>COUNTIFS(AM25:AM224, "Sun", AO25:AO224, "19:00") +
 COUNTIFS(AM25:AM224, "Sun", AO25:AO224, "19:15") +
 COUNTIFS(AM25:AM224, "Sun", AO25:AO224, "19:30") +
 COUNTIFS(AM25:AM224, "Sun", AO25:AO224, "19:45")</f>
        <v>0</v>
      </c>
      <c r="AO20" s="474">
        <f>COUNTIFS(AM226:AM1170, "Sun", AO226:AO1170, "19:00") +
 COUNTIFS(AM226:AM1170, "Sun", AO226:AO1170, "19:15") +
 COUNTIFS(AM226:AM1170, "Sun", AO226:AO1170, "19:30") +
 COUNTIFS(AM226:AM1170, "Sun", AO226:AO1170, "19:45")</f>
        <v>0</v>
      </c>
      <c r="AP20" s="475"/>
      <c r="AQ20" s="475"/>
      <c r="AR20" s="475"/>
      <c r="AS20" s="475"/>
    </row>
    <row r="21">
      <c r="A21" s="410"/>
      <c r="B21" s="399"/>
      <c r="C21" s="398"/>
      <c r="D21" s="399"/>
      <c r="E21" s="483"/>
      <c r="F21" s="338" t="s">
        <v>548</v>
      </c>
      <c r="G21" s="336" t="str">
        <f t="shared" si="32"/>
        <v/>
      </c>
      <c r="H21" s="337"/>
      <c r="I21" s="410"/>
      <c r="J21" s="411" t="str">
        <f>IFERROR(__xludf.DUMMYFUNCTION("REGEXREPLACE(I21,""(.*)ASA:(.*)"",""$2"")"),"")</f>
        <v/>
      </c>
      <c r="K21" s="338" t="s">
        <v>548</v>
      </c>
      <c r="L21" s="336" t="str">
        <f t="shared" si="33"/>
        <v/>
      </c>
      <c r="M21" s="337"/>
      <c r="N21" s="410"/>
      <c r="O21" s="411" t="str">
        <f>IFERROR(__xludf.DUMMYFUNCTION("REGEXREPLACE(N21,""(.*)ASA:(.*)"",""$2"")"),"")</f>
        <v/>
      </c>
      <c r="P21" s="338" t="s">
        <v>548</v>
      </c>
      <c r="Q21" s="336" t="str">
        <f t="shared" si="34"/>
        <v/>
      </c>
      <c r="R21" s="337"/>
      <c r="S21" s="410"/>
      <c r="T21" s="411" t="str">
        <f>IFERROR(__xludf.DUMMYFUNCTION("REGEXREPLACE(S21,""(.*)ASA:(.*)"",""$2"")"),"")</f>
        <v/>
      </c>
      <c r="W21" s="412">
        <v>0.21875</v>
      </c>
      <c r="X21" s="403">
        <f>OriginalIDP!C24</f>
        <v>13.99</v>
      </c>
      <c r="Y21" s="403">
        <f>OriginalIDP!D24</f>
        <v>18</v>
      </c>
      <c r="Z21" s="403">
        <f>OriginalIDP!E24</f>
        <v>4.01</v>
      </c>
      <c r="AA21" s="168"/>
      <c r="AB21" s="168"/>
      <c r="AC21" s="386" t="s">
        <v>584</v>
      </c>
      <c r="AD21" s="476">
        <f>VALUE(Q65)</f>
        <v>0</v>
      </c>
      <c r="AE21" s="477">
        <f>VALUE(Q66)</f>
        <v>0</v>
      </c>
      <c r="AF21" s="478">
        <f>VALUE(Q67)</f>
        <v>0</v>
      </c>
      <c r="AG21" s="477">
        <f>VALUE(Q68)</f>
        <v>0</v>
      </c>
      <c r="AH21" s="469" t="str">
        <f t="shared" si="5"/>
        <v>Missing</v>
      </c>
      <c r="AI21" s="386" t="s">
        <v>584</v>
      </c>
      <c r="AJ21" s="479" t="str">
        <f t="shared" ref="AJ21:AM21" si="35">IF(AD21&lt;&gt;0, AD21, "")</f>
        <v/>
      </c>
      <c r="AK21" s="480" t="str">
        <f t="shared" si="35"/>
        <v/>
      </c>
      <c r="AL21" s="481" t="str">
        <f t="shared" si="35"/>
        <v/>
      </c>
      <c r="AM21" s="482" t="str">
        <f t="shared" si="35"/>
        <v/>
      </c>
      <c r="AN21" s="474">
        <f>COUNTIFS(AM25:AM224, "Sun", AO25:AO224, "20:00") +
 COUNTIFS(AM25:AM224, "Sun", AO25:AO224, "20:15") +
 COUNTIFS(AM25:AM224, "Sun", AO25:AO224, "20:30") +
 COUNTIFS(AM25:AM224, "Sun", AO25:AO224, "20:45")</f>
        <v>0</v>
      </c>
      <c r="AO21" s="474">
        <f>COUNTIFS(AM226:AM1170, "Sun", AO226:AO1170, "20:00") +
 COUNTIFS(AM226:AM1170, "Sun", AO226:AO1170, "20:15") +
 COUNTIFS(AM226:AM1170, "Sun", AO226:AO1170, "20:30") +
 COUNTIFS(AM226:AM1170, "Sun", AO226:AO1170, "20:45")</f>
        <v>0</v>
      </c>
      <c r="AP21" s="475"/>
      <c r="AQ21" s="475"/>
      <c r="AR21" s="475"/>
      <c r="AS21" s="475"/>
    </row>
    <row r="22">
      <c r="A22" s="410"/>
      <c r="B22" s="399"/>
      <c r="C22" s="440"/>
      <c r="D22" s="399"/>
      <c r="E22" s="398"/>
      <c r="F22" s="338" t="s">
        <v>549</v>
      </c>
      <c r="G22" s="370" t="str">
        <f t="shared" ref="G22:G23" si="37">J25</f>
        <v/>
      </c>
      <c r="H22" s="29"/>
      <c r="I22" s="410"/>
      <c r="J22" s="411" t="str">
        <f>IFERROR(__xludf.DUMMYFUNCTION("REGEXREPLACE(I22,""(.*)SAFE:(.*)"",""$2"")"),"")</f>
        <v/>
      </c>
      <c r="K22" s="338" t="s">
        <v>549</v>
      </c>
      <c r="L22" s="370" t="str">
        <f t="shared" ref="L22:L23" si="38">O25</f>
        <v/>
      </c>
      <c r="M22" s="29"/>
      <c r="N22" s="410"/>
      <c r="O22" s="411" t="str">
        <f>IFERROR(__xludf.DUMMYFUNCTION("REGEXREPLACE(N22,""(.*)SAFE:(.*)"",""$2"")"),"")</f>
        <v/>
      </c>
      <c r="P22" s="338" t="s">
        <v>549</v>
      </c>
      <c r="Q22" s="370" t="str">
        <f t="shared" ref="Q22:Q23" si="39">T25</f>
        <v/>
      </c>
      <c r="R22" s="29"/>
      <c r="S22" s="410"/>
      <c r="T22" s="411" t="str">
        <f>IFERROR(__xludf.DUMMYFUNCTION("REGEXREPLACE(S22,""(.*)SAFE:(.*)"",""$2"")"),"")</f>
        <v/>
      </c>
      <c r="W22" s="412">
        <v>0.22916666666666666</v>
      </c>
      <c r="X22" s="403">
        <f>OriginalIDP!C25</f>
        <v>13.15</v>
      </c>
      <c r="Y22" s="403">
        <f>OriginalIDP!D25</f>
        <v>16.33</v>
      </c>
      <c r="Z22" s="403">
        <f>OriginalIDP!E25</f>
        <v>3.18</v>
      </c>
      <c r="AA22" s="168"/>
      <c r="AB22" s="168"/>
      <c r="AC22" s="386" t="s">
        <v>586</v>
      </c>
      <c r="AD22" s="476">
        <f>VALUE(Q80)</f>
        <v>0</v>
      </c>
      <c r="AE22" s="477">
        <f>VALUE(Q81)</f>
        <v>0</v>
      </c>
      <c r="AF22" s="478">
        <f>VALUE(Q82)</f>
        <v>0</v>
      </c>
      <c r="AG22" s="477">
        <f>VALUE(Q83)</f>
        <v>0</v>
      </c>
      <c r="AH22" s="469" t="str">
        <f t="shared" si="5"/>
        <v>Missing</v>
      </c>
      <c r="AI22" s="386" t="s">
        <v>586</v>
      </c>
      <c r="AJ22" s="479" t="str">
        <f t="shared" ref="AJ22:AM22" si="36">IF(AD22&lt;&gt;0, AD22, "")</f>
        <v/>
      </c>
      <c r="AK22" s="480" t="str">
        <f t="shared" si="36"/>
        <v/>
      </c>
      <c r="AL22" s="481" t="str">
        <f t="shared" si="36"/>
        <v/>
      </c>
      <c r="AM22" s="482" t="str">
        <f t="shared" si="36"/>
        <v/>
      </c>
      <c r="AN22" s="474">
        <f>COUNTIFS(AM25:AM224, "Sun", AO25:AO224, "21:00") +
 COUNTIFS(AM25:AM224, "Sun", AO25:AO224, "21:15") +
 COUNTIFS(AM25:AM224, "Sun", AO25:AO224, "21:30") +
 COUNTIFS(AM25:AM224, "Sun", AO25:AO224, "21:45")</f>
        <v>0</v>
      </c>
      <c r="AO22" s="474">
        <f>COUNTIFS(AM226:AM1170, "Sun", AO226:AO1170, "21:00") +
 COUNTIFS(AM226:AM1170, "Sun", AO226:AO1170, "21:15") +
 COUNTIFS(AM226:AM1170, "Sun", AO226:AO1170, "21:30") +
 COUNTIFS(AM226:AM1170, "Sun", AO226:AO1170, "21:45")</f>
        <v>0</v>
      </c>
      <c r="AP22" s="475"/>
      <c r="AQ22" s="475"/>
      <c r="AR22" s="475"/>
      <c r="AS22" s="475"/>
    </row>
    <row r="23">
      <c r="A23" s="410"/>
      <c r="B23" s="399"/>
      <c r="C23" s="440"/>
      <c r="D23" s="399"/>
      <c r="E23" s="410"/>
      <c r="F23" s="338" t="s">
        <v>550</v>
      </c>
      <c r="G23" s="371" t="str">
        <f t="shared" si="37"/>
        <v/>
      </c>
      <c r="H23" s="372"/>
      <c r="I23" s="398"/>
      <c r="J23" s="411" t="str">
        <f>IFERROR(__xludf.DUMMYFUNCTION("REGEXREPLACE(I17,""(.*)DELAYS:(.*)"",""$2"")"),"")</f>
        <v/>
      </c>
      <c r="K23" s="338" t="s">
        <v>550</v>
      </c>
      <c r="L23" s="371" t="str">
        <f t="shared" si="38"/>
        <v/>
      </c>
      <c r="M23" s="372"/>
      <c r="N23" s="398"/>
      <c r="O23" s="411" t="str">
        <f>IFERROR(__xludf.DUMMYFUNCTION("REGEXREPLACE(N17,""(.*)DELAYS:(.*)"",""$2"")"),"")</f>
        <v/>
      </c>
      <c r="P23" s="338" t="s">
        <v>550</v>
      </c>
      <c r="Q23" s="371" t="str">
        <f t="shared" si="39"/>
        <v/>
      </c>
      <c r="R23" s="372"/>
      <c r="S23" s="398"/>
      <c r="T23" s="411" t="str">
        <f>IFERROR(__xludf.DUMMYFUNCTION("REGEXREPLACE(S17,""(.*)DELAYS:(.*)"",""$2"")"),"")</f>
        <v/>
      </c>
      <c r="W23" s="412">
        <v>0.23958333333333334</v>
      </c>
      <c r="X23" s="403">
        <f>OriginalIDP!C26</f>
        <v>14.78</v>
      </c>
      <c r="Y23" s="403">
        <f>OriginalIDP!D26</f>
        <v>18</v>
      </c>
      <c r="Z23" s="403">
        <f>OriginalIDP!E26</f>
        <v>3.22</v>
      </c>
      <c r="AA23" s="168"/>
      <c r="AB23" s="168"/>
      <c r="AC23" s="388" t="s">
        <v>588</v>
      </c>
      <c r="AD23" s="484">
        <f>VALUE(Q95)</f>
        <v>0</v>
      </c>
      <c r="AE23" s="485">
        <f>VALUE(Q96)</f>
        <v>0</v>
      </c>
      <c r="AF23" s="486">
        <f>VALUE(Q97)</f>
        <v>0</v>
      </c>
      <c r="AG23" s="485">
        <f>VALUE(Q98)</f>
        <v>0</v>
      </c>
      <c r="AH23" s="469" t="str">
        <f t="shared" si="5"/>
        <v>Missing</v>
      </c>
      <c r="AI23" s="388" t="s">
        <v>588</v>
      </c>
      <c r="AJ23" s="487" t="str">
        <f t="shared" ref="AJ23:AM23" si="40">IF(AD23&lt;&gt;0, AD23, "")</f>
        <v/>
      </c>
      <c r="AK23" s="488" t="str">
        <f t="shared" si="40"/>
        <v/>
      </c>
      <c r="AL23" s="489" t="str">
        <f t="shared" si="40"/>
        <v/>
      </c>
      <c r="AM23" s="490" t="str">
        <f t="shared" si="40"/>
        <v/>
      </c>
      <c r="AN23" s="474">
        <f>COUNTIFS(AM25:AM224, "Sun", AO25:AO224, "22:00") +
 COUNTIFS(AM25:AM224, "Sun", AO25:AO224, "22:15") +
 COUNTIFS(AM25:AM224, "Sun", AO25:AO224, "22:30") +
 COUNTIFS(AM25:AM224, "Sun", AO25:AO224, "22:45")</f>
        <v>0</v>
      </c>
      <c r="AO23" s="474">
        <f>COUNTIFS(AM226:AM1170, "Sun", AO226:AO1170, "22:00") +
 COUNTIFS(AM226:AM1170, "Sun", AO226:AO1170, "22:15") +
 COUNTIFS(AM226:AM1170, "Sun", AO226:AO1170, "22:30") +
 COUNTIFS(AM226:AM1170, "Sun", AO226:AO1170, "22:45")</f>
        <v>0</v>
      </c>
      <c r="AP23" s="475"/>
      <c r="AQ23" s="475"/>
      <c r="AR23" s="475"/>
      <c r="AS23" s="475"/>
    </row>
    <row r="24">
      <c r="A24" s="410"/>
      <c r="B24" s="399"/>
      <c r="C24" s="440"/>
      <c r="D24" s="399"/>
      <c r="E24" s="440"/>
      <c r="F24" s="339" t="s">
        <v>551</v>
      </c>
      <c r="G24" s="340" t="str">
        <f>J28</f>
        <v/>
      </c>
      <c r="H24" s="39"/>
      <c r="I24" s="440"/>
      <c r="J24" s="411" t="str">
        <f>IF(J67=FALSE,"",LEFT(J61,3))</f>
        <v/>
      </c>
      <c r="K24" s="339" t="s">
        <v>551</v>
      </c>
      <c r="L24" s="340" t="str">
        <f>O28</f>
        <v/>
      </c>
      <c r="M24" s="39"/>
      <c r="N24" s="440"/>
      <c r="O24" s="411" t="str">
        <f>IF(O67=FALSE,"",LEFT(O61,3))</f>
        <v/>
      </c>
      <c r="P24" s="339" t="s">
        <v>551</v>
      </c>
      <c r="Q24" s="340" t="str">
        <f>T28</f>
        <v/>
      </c>
      <c r="R24" s="39"/>
      <c r="S24" s="440"/>
      <c r="T24" s="411" t="str">
        <f>IF(T67=FALSE,"",LEFT(T61,3))</f>
        <v/>
      </c>
      <c r="W24" s="412">
        <v>0.25</v>
      </c>
      <c r="X24" s="403">
        <f>OriginalIDP!C27</f>
        <v>14.83</v>
      </c>
      <c r="Y24" s="403">
        <f>OriginalIDP!D27</f>
        <v>26</v>
      </c>
      <c r="Z24" s="403">
        <f>OriginalIDP!E27</f>
        <v>11.17</v>
      </c>
      <c r="AA24" s="168"/>
      <c r="AB24" s="168"/>
      <c r="AC24" s="491" t="s">
        <v>606</v>
      </c>
      <c r="AS24" s="278"/>
    </row>
    <row r="25">
      <c r="A25" s="410"/>
      <c r="B25" s="399"/>
      <c r="C25" s="435"/>
      <c r="D25" s="399"/>
      <c r="E25" s="410"/>
      <c r="F25" s="341"/>
      <c r="G25" s="114"/>
      <c r="H25" s="32"/>
      <c r="I25" s="440"/>
      <c r="J25" s="411" t="str">
        <f>IFERROR(__xludf.DUMMYFUNCTION("REGEXREPLACE(I25,""(.*)Inbound:(.*)"",""$2"")"),"")</f>
        <v/>
      </c>
      <c r="K25" s="341"/>
      <c r="L25" s="114"/>
      <c r="M25" s="32"/>
      <c r="N25" s="440"/>
      <c r="O25" s="411" t="str">
        <f>IFERROR(__xludf.DUMMYFUNCTION("REGEXREPLACE(N25,""(.*)Inbound:(.*)"",""$2"")"),"")</f>
        <v/>
      </c>
      <c r="P25" s="341"/>
      <c r="Q25" s="114"/>
      <c r="R25" s="32"/>
      <c r="S25" s="440"/>
      <c r="T25" s="411" t="str">
        <f>IFERROR(__xludf.DUMMYFUNCTION("REGEXREPLACE(S25,""(.*)Inbound:(.*)"",""$2"")"),"")</f>
        <v/>
      </c>
      <c r="W25" s="412">
        <v>0.2604166666666667</v>
      </c>
      <c r="X25" s="403">
        <f>OriginalIDP!C28</f>
        <v>13.81</v>
      </c>
      <c r="Y25" s="403">
        <f>OriginalIDP!D28</f>
        <v>26</v>
      </c>
      <c r="Z25" s="403">
        <f>OriginalIDP!E28</f>
        <v>12.19</v>
      </c>
      <c r="AC25" s="492">
        <v>1.0</v>
      </c>
      <c r="AD25" s="493"/>
      <c r="AE25" s="493"/>
      <c r="AF25" s="493"/>
      <c r="AG25" s="493"/>
      <c r="AH25" s="493"/>
      <c r="AI25" s="493"/>
      <c r="AJ25" s="493"/>
      <c r="AK25" s="493"/>
      <c r="AL25" s="494"/>
      <c r="AM25" s="495"/>
      <c r="AN25" s="496"/>
      <c r="AO25" s="496"/>
      <c r="AP25" s="493"/>
      <c r="AQ25" s="497"/>
      <c r="AR25" s="498"/>
      <c r="AS25" s="499"/>
    </row>
    <row r="26">
      <c r="A26" s="410"/>
      <c r="B26" s="399"/>
      <c r="C26" s="410"/>
      <c r="D26" s="399"/>
      <c r="E26" s="483"/>
      <c r="F26" s="342" t="s">
        <v>485</v>
      </c>
      <c r="G26" s="343" t="str">
        <f>J30</f>
        <v/>
      </c>
      <c r="H26" s="275"/>
      <c r="I26" s="440"/>
      <c r="J26" s="411" t="str">
        <f>IFERROR(__xludf.DUMMYFUNCTION("REGEXREPLACE(I26,""(.*)Outbound:(.*)"",""$2"")"),"")</f>
        <v/>
      </c>
      <c r="K26" s="342" t="s">
        <v>485</v>
      </c>
      <c r="L26" s="343" t="str">
        <f>O30</f>
        <v/>
      </c>
      <c r="M26" s="275"/>
      <c r="N26" s="440"/>
      <c r="O26" s="411" t="str">
        <f>IFERROR(__xludf.DUMMYFUNCTION("REGEXREPLACE(N26,""(.*)Outbound:(.*)"",""$2"")"),"")</f>
        <v/>
      </c>
      <c r="P26" s="342" t="s">
        <v>485</v>
      </c>
      <c r="Q26" s="343" t="str">
        <f>T30</f>
        <v/>
      </c>
      <c r="R26" s="275"/>
      <c r="S26" s="440"/>
      <c r="T26" s="411" t="str">
        <f>IFERROR(__xludf.DUMMYFUNCTION("REGEXREPLACE(S26,""(.*)Outbound:(.*)"",""$2"")"),"")</f>
        <v/>
      </c>
      <c r="W26" s="412">
        <v>0.2708333333333333</v>
      </c>
      <c r="X26" s="403">
        <f>OriginalIDP!C29</f>
        <v>15.48</v>
      </c>
      <c r="Y26" s="403">
        <f>OriginalIDP!D29</f>
        <v>26</v>
      </c>
      <c r="Z26" s="403">
        <f>OriginalIDP!E29</f>
        <v>10.52</v>
      </c>
      <c r="AC26" s="492">
        <v>2.0</v>
      </c>
      <c r="AD26" s="493"/>
      <c r="AE26" s="493"/>
      <c r="AF26" s="493"/>
      <c r="AG26" s="493"/>
      <c r="AH26" s="493"/>
      <c r="AI26" s="493"/>
      <c r="AJ26" s="493"/>
      <c r="AK26" s="493"/>
      <c r="AL26" s="494"/>
      <c r="AM26" s="495"/>
      <c r="AN26" s="496"/>
      <c r="AO26" s="496"/>
      <c r="AP26" s="493"/>
      <c r="AQ26" s="497"/>
      <c r="AR26" s="498"/>
      <c r="AS26" s="499"/>
    </row>
    <row r="27">
      <c r="A27" s="435"/>
      <c r="B27" s="399"/>
      <c r="C27" s="435"/>
      <c r="D27" s="399"/>
      <c r="E27" s="435"/>
      <c r="F27" s="344"/>
      <c r="G27" s="345"/>
      <c r="H27" s="275"/>
      <c r="I27" s="398"/>
      <c r="J27" s="411"/>
      <c r="K27" s="344"/>
      <c r="L27" s="345"/>
      <c r="M27" s="275"/>
      <c r="N27" s="398"/>
      <c r="O27" s="411"/>
      <c r="P27" s="344"/>
      <c r="Q27" s="345"/>
      <c r="R27" s="275"/>
      <c r="S27" s="398"/>
      <c r="T27" s="411"/>
      <c r="W27" s="412">
        <v>0.28125</v>
      </c>
      <c r="X27" s="403">
        <f>OriginalIDP!C30</f>
        <v>16.59</v>
      </c>
      <c r="Y27" s="403">
        <f>OriginalIDP!D30</f>
        <v>28</v>
      </c>
      <c r="Z27" s="403">
        <f>OriginalIDP!E30</f>
        <v>11.41</v>
      </c>
      <c r="AC27" s="492">
        <v>3.0</v>
      </c>
      <c r="AD27" s="493"/>
      <c r="AE27" s="493"/>
      <c r="AF27" s="493"/>
      <c r="AG27" s="493"/>
      <c r="AH27" s="493"/>
      <c r="AI27" s="493"/>
      <c r="AJ27" s="493"/>
      <c r="AK27" s="493"/>
      <c r="AL27" s="494"/>
      <c r="AM27" s="495"/>
      <c r="AN27" s="496"/>
      <c r="AO27" s="496"/>
      <c r="AP27" s="493"/>
      <c r="AQ27" s="497"/>
      <c r="AR27" s="498"/>
      <c r="AS27" s="499"/>
    </row>
    <row r="28">
      <c r="A28" s="410"/>
      <c r="B28" s="399"/>
      <c r="C28" s="410"/>
      <c r="D28" s="399"/>
      <c r="E28" s="410"/>
      <c r="F28" s="344"/>
      <c r="G28" s="345"/>
      <c r="H28" s="275"/>
      <c r="I28" s="410"/>
      <c r="J28" s="411" t="str">
        <f>Right(I28,100)</f>
        <v/>
      </c>
      <c r="K28" s="344"/>
      <c r="L28" s="345"/>
      <c r="M28" s="275"/>
      <c r="N28" s="410"/>
      <c r="O28" s="411" t="str">
        <f>Right(N28,100)</f>
        <v/>
      </c>
      <c r="P28" s="344"/>
      <c r="Q28" s="345"/>
      <c r="R28" s="275"/>
      <c r="S28" s="410"/>
      <c r="T28" s="411" t="str">
        <f>Right(S28,100)</f>
        <v/>
      </c>
      <c r="W28" s="412">
        <v>0.2916666666666667</v>
      </c>
      <c r="X28" s="403">
        <f>OriginalIDP!C31</f>
        <v>16.86</v>
      </c>
      <c r="Y28" s="403">
        <f>OriginalIDP!D31</f>
        <v>31</v>
      </c>
      <c r="Z28" s="403">
        <f>OriginalIDP!E31</f>
        <v>14.14</v>
      </c>
      <c r="AC28" s="492">
        <v>4.0</v>
      </c>
      <c r="AD28" s="493"/>
      <c r="AE28" s="493"/>
      <c r="AF28" s="493"/>
      <c r="AG28" s="493"/>
      <c r="AH28" s="493"/>
      <c r="AI28" s="493"/>
      <c r="AJ28" s="493"/>
      <c r="AK28" s="493"/>
      <c r="AL28" s="494"/>
      <c r="AM28" s="495"/>
      <c r="AN28" s="496"/>
      <c r="AO28" s="496"/>
      <c r="AP28" s="493"/>
      <c r="AQ28" s="497"/>
      <c r="AR28" s="498"/>
      <c r="AS28" s="499"/>
    </row>
    <row r="29">
      <c r="A29" s="410"/>
      <c r="B29" s="399"/>
      <c r="C29" s="435"/>
      <c r="D29" s="399"/>
      <c r="E29" s="410"/>
      <c r="F29" s="344"/>
      <c r="G29" s="345"/>
      <c r="H29" s="275"/>
      <c r="I29" s="435"/>
      <c r="J29" s="411"/>
      <c r="K29" s="344"/>
      <c r="L29" s="345"/>
      <c r="M29" s="275"/>
      <c r="N29" s="435"/>
      <c r="O29" s="411"/>
      <c r="P29" s="344"/>
      <c r="Q29" s="345"/>
      <c r="R29" s="275"/>
      <c r="S29" s="435"/>
      <c r="T29" s="411"/>
      <c r="W29" s="412">
        <v>0.3020833333333333</v>
      </c>
      <c r="X29" s="403">
        <f>OriginalIDP!C32</f>
        <v>16.78</v>
      </c>
      <c r="Y29" s="403">
        <f>OriginalIDP!D32</f>
        <v>28.33</v>
      </c>
      <c r="Z29" s="403">
        <f>OriginalIDP!E32</f>
        <v>11.55</v>
      </c>
      <c r="AC29" s="492">
        <v>5.0</v>
      </c>
      <c r="AD29" s="493"/>
      <c r="AE29" s="493"/>
      <c r="AF29" s="493"/>
      <c r="AG29" s="493"/>
      <c r="AH29" s="493"/>
      <c r="AI29" s="493"/>
      <c r="AJ29" s="493"/>
      <c r="AK29" s="493"/>
      <c r="AL29" s="494"/>
      <c r="AM29" s="495"/>
      <c r="AN29" s="496"/>
      <c r="AO29" s="496"/>
      <c r="AP29" s="493"/>
      <c r="AQ29" s="497"/>
      <c r="AR29" s="498"/>
      <c r="AS29" s="499"/>
    </row>
    <row r="30">
      <c r="A30" s="410"/>
      <c r="B30" s="399"/>
      <c r="C30" s="410"/>
      <c r="D30" s="399"/>
      <c r="E30" s="440"/>
      <c r="F30" s="346"/>
      <c r="G30" s="347"/>
      <c r="H30" s="337"/>
      <c r="I30" s="440"/>
      <c r="J30" s="411" t="str">
        <f>Right(I30,150)</f>
        <v/>
      </c>
      <c r="K30" s="346"/>
      <c r="L30" s="347"/>
      <c r="M30" s="337"/>
      <c r="N30" s="440"/>
      <c r="O30" s="411" t="str">
        <f>Right(N30,150)</f>
        <v/>
      </c>
      <c r="P30" s="346"/>
      <c r="Q30" s="347"/>
      <c r="R30" s="337"/>
      <c r="S30" s="440"/>
      <c r="T30" s="411" t="str">
        <f>Right(S30,150)</f>
        <v/>
      </c>
      <c r="W30" s="412">
        <v>0.3125</v>
      </c>
      <c r="X30" s="403">
        <f>OriginalIDP!C33</f>
        <v>16.71</v>
      </c>
      <c r="Y30" s="403">
        <f>OriginalIDP!D33</f>
        <v>26.66</v>
      </c>
      <c r="Z30" s="403">
        <f>OriginalIDP!E33</f>
        <v>9.95</v>
      </c>
      <c r="AC30" s="492">
        <v>6.0</v>
      </c>
      <c r="AD30" s="493"/>
      <c r="AE30" s="493"/>
      <c r="AF30" s="493"/>
      <c r="AG30" s="493"/>
      <c r="AH30" s="493"/>
      <c r="AI30" s="493"/>
      <c r="AJ30" s="493"/>
      <c r="AK30" s="493"/>
      <c r="AL30" s="494"/>
      <c r="AM30" s="495"/>
      <c r="AN30" s="496"/>
      <c r="AO30" s="496"/>
      <c r="AP30" s="493"/>
      <c r="AQ30" s="497"/>
      <c r="AR30" s="498"/>
      <c r="AS30" s="499"/>
    </row>
    <row r="31">
      <c r="A31" s="435"/>
      <c r="B31" s="399"/>
      <c r="C31" s="410"/>
      <c r="D31" s="399"/>
      <c r="E31" s="410"/>
      <c r="F31" s="348" t="s">
        <v>553</v>
      </c>
      <c r="G31" s="31"/>
      <c r="H31" s="32"/>
      <c r="I31" s="400"/>
      <c r="J31" s="401"/>
      <c r="K31" s="373" t="s">
        <v>572</v>
      </c>
      <c r="L31" s="31"/>
      <c r="M31" s="32"/>
      <c r="N31" s="400"/>
      <c r="O31" s="198"/>
      <c r="P31" s="391" t="s">
        <v>591</v>
      </c>
      <c r="Q31" s="31"/>
      <c r="R31" s="32"/>
      <c r="S31" s="400"/>
      <c r="W31" s="412">
        <v>0.3229166666666667</v>
      </c>
      <c r="X31" s="403">
        <f>OriginalIDP!C34</f>
        <v>17.19</v>
      </c>
      <c r="Y31" s="403">
        <f>OriginalIDP!D34</f>
        <v>26.33</v>
      </c>
      <c r="Z31" s="403">
        <f>OriginalIDP!E34</f>
        <v>9.14</v>
      </c>
      <c r="AC31" s="492">
        <v>7.0</v>
      </c>
      <c r="AD31" s="493"/>
      <c r="AE31" s="493"/>
      <c r="AF31" s="493"/>
      <c r="AG31" s="493"/>
      <c r="AH31" s="493"/>
      <c r="AI31" s="493"/>
      <c r="AJ31" s="493"/>
      <c r="AK31" s="493"/>
      <c r="AL31" s="494"/>
      <c r="AM31" s="495"/>
      <c r="AN31" s="496"/>
      <c r="AO31" s="496"/>
      <c r="AP31" s="493"/>
      <c r="AQ31" s="497"/>
      <c r="AR31" s="498"/>
      <c r="AS31" s="499"/>
    </row>
    <row r="32">
      <c r="A32" s="410"/>
      <c r="B32" s="399"/>
      <c r="C32" s="483"/>
      <c r="D32" s="399"/>
      <c r="E32" s="440"/>
      <c r="F32" s="335" t="s">
        <v>94</v>
      </c>
      <c r="G32" s="336" t="str">
        <f t="shared" ref="G32:G34" si="41">J35</f>
        <v/>
      </c>
      <c r="H32" s="337"/>
      <c r="I32" s="440"/>
      <c r="J32" s="411" t="str">
        <f>IFERROR(__xludf.DUMMYFUNCTION("REGEXREPLACE(I32,""(.*)ACK:(.*)"",""$2"")"),"")</f>
        <v/>
      </c>
      <c r="K32" s="335" t="s">
        <v>94</v>
      </c>
      <c r="L32" s="336" t="str">
        <f t="shared" ref="L32:L34" si="42">O35</f>
        <v/>
      </c>
      <c r="M32" s="337"/>
      <c r="N32" s="440"/>
      <c r="O32" s="411" t="str">
        <f>IFERROR(__xludf.DUMMYFUNCTION("REGEXREPLACE(N32,""(.*)ACK:(.*)"",""$2"")"),"")</f>
        <v/>
      </c>
      <c r="P32" s="335" t="s">
        <v>94</v>
      </c>
      <c r="Q32" s="336" t="str">
        <f t="shared" ref="Q32:Q34" si="43">T35</f>
        <v/>
      </c>
      <c r="R32" s="337"/>
      <c r="S32" s="440"/>
      <c r="T32" s="411" t="str">
        <f>IFERROR(__xludf.DUMMYFUNCTION("REGEXREPLACE(S32,""(.*)ACK:(.*)"",""$2"")"),"")</f>
        <v/>
      </c>
      <c r="W32" s="412">
        <v>0.3333333333333333</v>
      </c>
      <c r="X32" s="403">
        <f>OriginalIDP!C35</f>
        <v>18.46</v>
      </c>
      <c r="Y32" s="403">
        <f>OriginalIDP!D35</f>
        <v>29.33</v>
      </c>
      <c r="Z32" s="403">
        <f>OriginalIDP!E35</f>
        <v>10.87</v>
      </c>
      <c r="AC32" s="492">
        <v>8.0</v>
      </c>
      <c r="AD32" s="493"/>
      <c r="AE32" s="493"/>
      <c r="AF32" s="493"/>
      <c r="AG32" s="493"/>
      <c r="AH32" s="493"/>
      <c r="AI32" s="493"/>
      <c r="AJ32" s="493"/>
      <c r="AK32" s="493"/>
      <c r="AL32" s="494"/>
      <c r="AM32" s="495"/>
      <c r="AN32" s="496"/>
      <c r="AO32" s="496"/>
      <c r="AP32" s="493"/>
      <c r="AQ32" s="497"/>
      <c r="AR32" s="498"/>
      <c r="AS32" s="499"/>
    </row>
    <row r="33">
      <c r="A33" s="435"/>
      <c r="B33" s="399"/>
      <c r="C33" s="435"/>
      <c r="D33" s="399"/>
      <c r="E33" s="410"/>
      <c r="F33" s="338" t="s">
        <v>497</v>
      </c>
      <c r="G33" s="336" t="str">
        <f t="shared" si="41"/>
        <v/>
      </c>
      <c r="H33" s="337"/>
      <c r="I33" s="440"/>
      <c r="J33" s="411" t="str">
        <f>IFERROR(__xludf.DUMMYFUNCTION("REGEXREPLACE(I33,""(.*)SVL OUT:(.*)"",""$2"")"),"")</f>
        <v/>
      </c>
      <c r="K33" s="338" t="s">
        <v>497</v>
      </c>
      <c r="L33" s="336" t="str">
        <f t="shared" si="42"/>
        <v/>
      </c>
      <c r="M33" s="337"/>
      <c r="N33" s="440"/>
      <c r="O33" s="411" t="str">
        <f>IFERROR(__xludf.DUMMYFUNCTION("REGEXREPLACE(N33,""(.*)SVL OUT:(.*)"",""$2"")"),"")</f>
        <v/>
      </c>
      <c r="P33" s="338" t="s">
        <v>497</v>
      </c>
      <c r="Q33" s="336" t="str">
        <f t="shared" si="43"/>
        <v/>
      </c>
      <c r="R33" s="337"/>
      <c r="S33" s="440"/>
      <c r="T33" s="411" t="str">
        <f>IFERROR(__xludf.DUMMYFUNCTION("REGEXREPLACE(S33,""(.*)SVL OUT:(.*)"",""$2"")"),"")</f>
        <v/>
      </c>
      <c r="W33" s="412">
        <v>0.34375</v>
      </c>
      <c r="X33" s="403">
        <f>OriginalIDP!C36</f>
        <v>19.79</v>
      </c>
      <c r="Y33" s="403">
        <f>OriginalIDP!D36</f>
        <v>24.67</v>
      </c>
      <c r="Z33" s="403">
        <f>OriginalIDP!E36</f>
        <v>4.88</v>
      </c>
      <c r="AC33" s="492">
        <v>9.0</v>
      </c>
      <c r="AD33" s="493"/>
      <c r="AE33" s="493"/>
      <c r="AF33" s="493"/>
      <c r="AG33" s="493"/>
      <c r="AH33" s="493"/>
      <c r="AI33" s="493"/>
      <c r="AJ33" s="493"/>
      <c r="AK33" s="493"/>
      <c r="AL33" s="494"/>
      <c r="AM33" s="495"/>
      <c r="AN33" s="496"/>
      <c r="AO33" s="496"/>
      <c r="AP33" s="493"/>
      <c r="AQ33" s="497"/>
      <c r="AR33" s="498"/>
      <c r="AS33" s="499"/>
    </row>
    <row r="34">
      <c r="A34" s="410"/>
      <c r="B34" s="399"/>
      <c r="C34" s="410"/>
      <c r="D34" s="399"/>
      <c r="E34" s="398"/>
      <c r="F34" s="338" t="s">
        <v>100</v>
      </c>
      <c r="G34" s="336" t="str">
        <f t="shared" si="41"/>
        <v/>
      </c>
      <c r="H34" s="337"/>
      <c r="I34" s="440"/>
      <c r="J34" s="411" t="str">
        <f>IFERROR(__xludf.DUMMYFUNCTION("REGEXREPLACE(I34,""(.*)SVL IN:(.*)"",""$2"")"),"")</f>
        <v/>
      </c>
      <c r="K34" s="338" t="s">
        <v>100</v>
      </c>
      <c r="L34" s="336" t="str">
        <f t="shared" si="42"/>
        <v/>
      </c>
      <c r="M34" s="337"/>
      <c r="N34" s="440"/>
      <c r="O34" s="411" t="str">
        <f>IFERROR(__xludf.DUMMYFUNCTION("REGEXREPLACE(N34,""(.*)SVL IN:(.*)"",""$2"")"),"")</f>
        <v/>
      </c>
      <c r="P34" s="338" t="s">
        <v>100</v>
      </c>
      <c r="Q34" s="336" t="str">
        <f t="shared" si="43"/>
        <v/>
      </c>
      <c r="R34" s="337"/>
      <c r="S34" s="440"/>
      <c r="T34" s="411" t="str">
        <f>IFERROR(__xludf.DUMMYFUNCTION("REGEXREPLACE(S34,""(.*)SVL IN:(.*)"",""$2"")"),"")</f>
        <v/>
      </c>
      <c r="W34" s="412">
        <v>0.3541666666666667</v>
      </c>
      <c r="X34" s="403">
        <f>OriginalIDP!C37</f>
        <v>20.2</v>
      </c>
      <c r="Y34" s="403">
        <f>OriginalIDP!D37</f>
        <v>28.33</v>
      </c>
      <c r="Z34" s="403">
        <f>OriginalIDP!E37</f>
        <v>8.13</v>
      </c>
      <c r="AC34" s="492">
        <v>10.0</v>
      </c>
      <c r="AD34" s="493"/>
      <c r="AE34" s="493"/>
      <c r="AF34" s="493"/>
      <c r="AG34" s="493"/>
      <c r="AH34" s="493"/>
      <c r="AI34" s="493"/>
      <c r="AJ34" s="493"/>
      <c r="AK34" s="493"/>
      <c r="AL34" s="494"/>
      <c r="AM34" s="495"/>
      <c r="AN34" s="496"/>
      <c r="AO34" s="496"/>
      <c r="AP34" s="493"/>
      <c r="AQ34" s="497"/>
      <c r="AR34" s="498"/>
      <c r="AS34" s="499"/>
    </row>
    <row r="35">
      <c r="A35" s="435"/>
      <c r="B35" s="399"/>
      <c r="C35" s="410"/>
      <c r="D35" s="399"/>
      <c r="E35" s="410"/>
      <c r="F35" s="338" t="s">
        <v>547</v>
      </c>
      <c r="G35" s="336" t="str">
        <f t="shared" ref="G35:G36" si="44">J33</f>
        <v/>
      </c>
      <c r="H35" s="337"/>
      <c r="I35" s="440"/>
      <c r="J35" s="411" t="str">
        <f>IFERROR(__xludf.DUMMYFUNCTION("REGEXREPLACE(I35,""(.*)ACK:(.*)"",""$2"")"),"")</f>
        <v/>
      </c>
      <c r="K35" s="338" t="s">
        <v>547</v>
      </c>
      <c r="L35" s="336" t="str">
        <f t="shared" ref="L35:L36" si="45">O33</f>
        <v/>
      </c>
      <c r="M35" s="337"/>
      <c r="N35" s="440"/>
      <c r="O35" s="411" t="str">
        <f>IFERROR(__xludf.DUMMYFUNCTION("REGEXREPLACE(N35,""(.*)ACK:(.*)"",""$2"")"),"")</f>
        <v/>
      </c>
      <c r="P35" s="338" t="s">
        <v>547</v>
      </c>
      <c r="Q35" s="336" t="str">
        <f t="shared" ref="Q35:Q36" si="46">T33</f>
        <v/>
      </c>
      <c r="R35" s="337"/>
      <c r="S35" s="440"/>
      <c r="T35" s="411" t="str">
        <f>IFERROR(__xludf.DUMMYFUNCTION("REGEXREPLACE(S35,""(.*)ACK:(.*)"",""$2"")"),"")</f>
        <v/>
      </c>
      <c r="W35" s="412">
        <v>0.3645833333333333</v>
      </c>
      <c r="X35" s="403">
        <f>OriginalIDP!C38</f>
        <v>21.26</v>
      </c>
      <c r="Y35" s="403">
        <f>OriginalIDP!D38</f>
        <v>31</v>
      </c>
      <c r="Z35" s="403">
        <f>OriginalIDP!E38</f>
        <v>9.74</v>
      </c>
      <c r="AC35" s="492">
        <v>11.0</v>
      </c>
      <c r="AD35" s="493"/>
      <c r="AE35" s="493"/>
      <c r="AF35" s="493"/>
      <c r="AG35" s="493"/>
      <c r="AH35" s="493"/>
      <c r="AI35" s="493"/>
      <c r="AJ35" s="493"/>
      <c r="AK35" s="493"/>
      <c r="AL35" s="494"/>
      <c r="AM35" s="495"/>
      <c r="AN35" s="496"/>
      <c r="AO35" s="496"/>
      <c r="AP35" s="493"/>
      <c r="AQ35" s="497"/>
      <c r="AR35" s="498"/>
      <c r="AS35" s="499"/>
    </row>
    <row r="36">
      <c r="A36" s="410"/>
      <c r="B36" s="399"/>
      <c r="C36" s="410"/>
      <c r="D36" s="399"/>
      <c r="E36" s="440"/>
      <c r="F36" s="338" t="s">
        <v>548</v>
      </c>
      <c r="G36" s="336" t="str">
        <f t="shared" si="44"/>
        <v/>
      </c>
      <c r="H36" s="337"/>
      <c r="I36" s="440"/>
      <c r="J36" s="411" t="str">
        <f>IFERROR(__xludf.DUMMYFUNCTION("REGEXREPLACE(I36,""(.*)ASA:(.*)"",""$2"")"),"")</f>
        <v/>
      </c>
      <c r="K36" s="338" t="s">
        <v>548</v>
      </c>
      <c r="L36" s="336" t="str">
        <f t="shared" si="45"/>
        <v/>
      </c>
      <c r="M36" s="337"/>
      <c r="N36" s="440"/>
      <c r="O36" s="411" t="str">
        <f>IFERROR(__xludf.DUMMYFUNCTION("REGEXREPLACE(N36,""(.*)ASA:(.*)"",""$2"")"),"")</f>
        <v/>
      </c>
      <c r="P36" s="338" t="s">
        <v>548</v>
      </c>
      <c r="Q36" s="336" t="str">
        <f t="shared" si="46"/>
        <v/>
      </c>
      <c r="R36" s="337"/>
      <c r="S36" s="440"/>
      <c r="T36" s="411" t="str">
        <f>IFERROR(__xludf.DUMMYFUNCTION("REGEXREPLACE(S36,""(.*)ASA:(.*)"",""$2"")"),"")</f>
        <v/>
      </c>
      <c r="W36" s="412">
        <v>0.375</v>
      </c>
      <c r="X36" s="403">
        <f>OriginalIDP!C39</f>
        <v>23.24</v>
      </c>
      <c r="Y36" s="403">
        <f>OriginalIDP!D39</f>
        <v>29</v>
      </c>
      <c r="Z36" s="403">
        <f>OriginalIDP!E39</f>
        <v>5.76</v>
      </c>
      <c r="AC36" s="492">
        <v>12.0</v>
      </c>
      <c r="AD36" s="493"/>
      <c r="AE36" s="493"/>
      <c r="AF36" s="493"/>
      <c r="AG36" s="493"/>
      <c r="AH36" s="493"/>
      <c r="AI36" s="493"/>
      <c r="AJ36" s="493"/>
      <c r="AK36" s="493"/>
      <c r="AL36" s="494"/>
      <c r="AM36" s="495"/>
      <c r="AN36" s="496"/>
      <c r="AO36" s="496"/>
      <c r="AP36" s="493"/>
      <c r="AQ36" s="497"/>
      <c r="AR36" s="498"/>
      <c r="AS36" s="499"/>
    </row>
    <row r="37">
      <c r="A37" s="410"/>
      <c r="B37" s="399"/>
      <c r="C37" s="410"/>
      <c r="D37" s="399"/>
      <c r="E37" s="440"/>
      <c r="F37" s="338" t="s">
        <v>549</v>
      </c>
      <c r="G37" s="370" t="str">
        <f t="shared" ref="G37:G38" si="47">J40</f>
        <v/>
      </c>
      <c r="H37" s="29"/>
      <c r="I37" s="440"/>
      <c r="J37" s="411" t="str">
        <f>IFERROR(__xludf.DUMMYFUNCTION("REGEXREPLACE(I37,""(.*)SAFE:(.*)"",""$2"")"),"")</f>
        <v/>
      </c>
      <c r="K37" s="338" t="s">
        <v>549</v>
      </c>
      <c r="L37" s="370" t="str">
        <f t="shared" ref="L37:L38" si="48">O40</f>
        <v/>
      </c>
      <c r="M37" s="29"/>
      <c r="N37" s="440"/>
      <c r="O37" s="411" t="str">
        <f>IFERROR(__xludf.DUMMYFUNCTION("REGEXREPLACE(N37,""(.*)SAFE:(.*)"",""$2"")"),"")</f>
        <v/>
      </c>
      <c r="P37" s="338" t="s">
        <v>549</v>
      </c>
      <c r="Q37" s="370" t="str">
        <f t="shared" ref="Q37:Q38" si="49">T40</f>
        <v/>
      </c>
      <c r="R37" s="29"/>
      <c r="S37" s="440"/>
      <c r="T37" s="411" t="str">
        <f>IFERROR(__xludf.DUMMYFUNCTION("REGEXREPLACE(S37,""(.*)SAFE:(.*)"",""$2"")"),"")</f>
        <v/>
      </c>
      <c r="W37" s="412">
        <v>0.3854166666666667</v>
      </c>
      <c r="X37" s="403">
        <f>OriginalIDP!C40</f>
        <v>23.11</v>
      </c>
      <c r="Y37" s="403">
        <f>OriginalIDP!D40</f>
        <v>32</v>
      </c>
      <c r="Z37" s="403">
        <f>OriginalIDP!E40</f>
        <v>8.89</v>
      </c>
      <c r="AC37" s="492">
        <v>13.0</v>
      </c>
      <c r="AD37" s="493"/>
      <c r="AE37" s="493"/>
      <c r="AF37" s="493"/>
      <c r="AG37" s="493"/>
      <c r="AH37" s="493"/>
      <c r="AI37" s="493"/>
      <c r="AJ37" s="493"/>
      <c r="AK37" s="493"/>
      <c r="AL37" s="494"/>
      <c r="AM37" s="495"/>
      <c r="AN37" s="496"/>
      <c r="AO37" s="496"/>
      <c r="AP37" s="493"/>
      <c r="AQ37" s="497"/>
      <c r="AR37" s="498"/>
      <c r="AS37" s="499"/>
    </row>
    <row r="38">
      <c r="A38" s="483"/>
      <c r="B38" s="399"/>
      <c r="C38" s="410"/>
      <c r="D38" s="399"/>
      <c r="E38" s="435"/>
      <c r="F38" s="338" t="s">
        <v>550</v>
      </c>
      <c r="G38" s="371" t="str">
        <f t="shared" si="47"/>
        <v/>
      </c>
      <c r="H38" s="372"/>
      <c r="I38" s="398"/>
      <c r="J38" s="411" t="str">
        <f>IFERROR(__xludf.DUMMYFUNCTION("REGEXREPLACE(I32,""(.*)DELAYS:(.*)"",""$2"")"),"")</f>
        <v/>
      </c>
      <c r="K38" s="338" t="s">
        <v>550</v>
      </c>
      <c r="L38" s="371" t="str">
        <f t="shared" si="48"/>
        <v/>
      </c>
      <c r="M38" s="372"/>
      <c r="N38" s="398"/>
      <c r="O38" s="411" t="str">
        <f>IFERROR(__xludf.DUMMYFUNCTION("REGEXREPLACE(N32,""(.*)DELAYS:(.*)"",""$2"")"),"")</f>
        <v/>
      </c>
      <c r="P38" s="338" t="s">
        <v>550</v>
      </c>
      <c r="Q38" s="371" t="str">
        <f t="shared" si="49"/>
        <v/>
      </c>
      <c r="R38" s="372"/>
      <c r="S38" s="398"/>
      <c r="T38" s="411" t="str">
        <f>IFERROR(__xludf.DUMMYFUNCTION("REGEXREPLACE(S32,""(.*)DELAYS:(.*)"",""$2"")"),"")</f>
        <v/>
      </c>
      <c r="W38" s="412">
        <v>0.3958333333333333</v>
      </c>
      <c r="X38" s="403">
        <f>OriginalIDP!C41</f>
        <v>20.63</v>
      </c>
      <c r="Y38" s="403">
        <f>OriginalIDP!D41</f>
        <v>29.67</v>
      </c>
      <c r="Z38" s="403">
        <f>OriginalIDP!E41</f>
        <v>9.04</v>
      </c>
      <c r="AC38" s="492">
        <v>14.0</v>
      </c>
      <c r="AD38" s="493"/>
      <c r="AE38" s="493"/>
      <c r="AF38" s="493"/>
      <c r="AG38" s="493"/>
      <c r="AH38" s="493"/>
      <c r="AI38" s="493"/>
      <c r="AJ38" s="493"/>
      <c r="AK38" s="493"/>
      <c r="AL38" s="494"/>
      <c r="AM38" s="495"/>
      <c r="AN38" s="496"/>
      <c r="AO38" s="496"/>
      <c r="AP38" s="493"/>
      <c r="AQ38" s="497"/>
      <c r="AR38" s="498"/>
      <c r="AS38" s="499"/>
    </row>
    <row r="39">
      <c r="A39" s="435"/>
      <c r="B39" s="399"/>
      <c r="C39" s="410"/>
      <c r="D39" s="399"/>
      <c r="E39" s="440"/>
      <c r="F39" s="339" t="s">
        <v>551</v>
      </c>
      <c r="G39" s="340" t="str">
        <f>J43</f>
        <v/>
      </c>
      <c r="H39" s="39"/>
      <c r="I39" s="440"/>
      <c r="J39" s="411" t="str">
        <f>IF(J82=FALSE,"",LEFT(J76,3))</f>
        <v/>
      </c>
      <c r="K39" s="339" t="s">
        <v>551</v>
      </c>
      <c r="L39" s="340" t="str">
        <f>O43</f>
        <v/>
      </c>
      <c r="M39" s="39"/>
      <c r="N39" s="440"/>
      <c r="O39" s="411" t="str">
        <f>IF(O82=FALSE,"",LEFT(O76,3))</f>
        <v/>
      </c>
      <c r="P39" s="339" t="s">
        <v>551</v>
      </c>
      <c r="Q39" s="340" t="str">
        <f>T43</f>
        <v/>
      </c>
      <c r="R39" s="39"/>
      <c r="S39" s="440"/>
      <c r="T39" s="411" t="str">
        <f>IF(T82=FALSE,"",LEFT(T76,3))</f>
        <v/>
      </c>
      <c r="W39" s="412">
        <v>0.4166666666666667</v>
      </c>
      <c r="X39" s="403">
        <f>OriginalIDP!C43</f>
        <v>24.29</v>
      </c>
      <c r="Y39" s="403">
        <f>OriginalIDP!D43</f>
        <v>20.66</v>
      </c>
      <c r="Z39" s="403">
        <f>OriginalIDP!E43</f>
        <v>-3.63</v>
      </c>
      <c r="AC39" s="492">
        <v>15.0</v>
      </c>
      <c r="AD39" s="493"/>
      <c r="AE39" s="493"/>
      <c r="AF39" s="493"/>
      <c r="AG39" s="493"/>
      <c r="AH39" s="493"/>
      <c r="AI39" s="493"/>
      <c r="AJ39" s="493"/>
      <c r="AK39" s="493"/>
      <c r="AL39" s="494"/>
      <c r="AM39" s="495"/>
      <c r="AN39" s="496"/>
      <c r="AO39" s="496"/>
      <c r="AP39" s="493"/>
      <c r="AQ39" s="497"/>
      <c r="AR39" s="498"/>
      <c r="AS39" s="499"/>
    </row>
    <row r="40">
      <c r="A40" s="410"/>
      <c r="B40" s="399"/>
      <c r="C40" s="435"/>
      <c r="D40" s="399"/>
      <c r="E40" s="435"/>
      <c r="F40" s="341"/>
      <c r="G40" s="114"/>
      <c r="H40" s="32"/>
      <c r="I40" s="440"/>
      <c r="J40" s="411" t="str">
        <f>IFERROR(__xludf.DUMMYFUNCTION("REGEXREPLACE(I40,""(.*)Inbound:(.*)"",""$2"")"),"")</f>
        <v/>
      </c>
      <c r="K40" s="341"/>
      <c r="L40" s="114"/>
      <c r="M40" s="32"/>
      <c r="N40" s="440"/>
      <c r="O40" s="411" t="str">
        <f>IFERROR(__xludf.DUMMYFUNCTION("REGEXREPLACE(N40,""(.*)Inbound:(.*)"",""$2"")"),"")</f>
        <v/>
      </c>
      <c r="P40" s="341"/>
      <c r="Q40" s="114"/>
      <c r="R40" s="32"/>
      <c r="S40" s="440"/>
      <c r="T40" s="411" t="str">
        <f>IFERROR(__xludf.DUMMYFUNCTION("REGEXREPLACE(S40,""(.*)Inbound:(.*)"",""$2"")"),"")</f>
        <v/>
      </c>
      <c r="W40" s="412">
        <v>0.4270833333333333</v>
      </c>
      <c r="X40" s="403">
        <f>OriginalIDP!C44</f>
        <v>25.78</v>
      </c>
      <c r="Y40" s="403">
        <f>OriginalIDP!D44</f>
        <v>25.33</v>
      </c>
      <c r="Z40" s="403">
        <f>OriginalIDP!E44</f>
        <v>-0.45</v>
      </c>
      <c r="AC40" s="492">
        <v>16.0</v>
      </c>
      <c r="AD40" s="493"/>
      <c r="AE40" s="493"/>
      <c r="AF40" s="493"/>
      <c r="AG40" s="493"/>
      <c r="AH40" s="493"/>
      <c r="AI40" s="493"/>
      <c r="AJ40" s="493"/>
      <c r="AK40" s="493"/>
      <c r="AL40" s="494"/>
      <c r="AM40" s="495"/>
      <c r="AN40" s="496"/>
      <c r="AO40" s="496"/>
      <c r="AP40" s="493"/>
      <c r="AQ40" s="497"/>
      <c r="AR40" s="498"/>
      <c r="AS40" s="499"/>
    </row>
    <row r="41">
      <c r="A41" s="410"/>
      <c r="B41" s="399"/>
      <c r="C41" s="410"/>
      <c r="D41" s="399"/>
      <c r="E41" s="483"/>
      <c r="F41" s="342" t="s">
        <v>485</v>
      </c>
      <c r="G41" s="343" t="str">
        <f>J45</f>
        <v/>
      </c>
      <c r="H41" s="275"/>
      <c r="I41" s="440"/>
      <c r="J41" s="411" t="str">
        <f>IFERROR(__xludf.DUMMYFUNCTION("REGEXREPLACE(I41,""(.*)Outbound:(.*)"",""$2"")"),"")</f>
        <v/>
      </c>
      <c r="K41" s="342" t="s">
        <v>485</v>
      </c>
      <c r="L41" s="343" t="str">
        <f>O45</f>
        <v/>
      </c>
      <c r="M41" s="275"/>
      <c r="N41" s="440"/>
      <c r="O41" s="411" t="str">
        <f>IFERROR(__xludf.DUMMYFUNCTION("REGEXREPLACE(N41,""(.*)Outbound:(.*)"",""$2"")"),"")</f>
        <v/>
      </c>
      <c r="P41" s="342" t="s">
        <v>485</v>
      </c>
      <c r="Q41" s="343" t="str">
        <f>T45</f>
        <v/>
      </c>
      <c r="R41" s="275"/>
      <c r="S41" s="440"/>
      <c r="T41" s="411" t="str">
        <f>IFERROR(__xludf.DUMMYFUNCTION("REGEXREPLACE(S41,""(.*)Outbound:(.*)"",""$2"")"),"")</f>
        <v/>
      </c>
      <c r="W41" s="412">
        <v>0.4375</v>
      </c>
      <c r="X41" s="403">
        <f>OriginalIDP!C45</f>
        <v>26.49</v>
      </c>
      <c r="Y41" s="403">
        <f>OriginalIDP!D45</f>
        <v>26.33</v>
      </c>
      <c r="Z41" s="403">
        <f>OriginalIDP!E45</f>
        <v>-0.16</v>
      </c>
      <c r="AC41" s="492">
        <v>17.0</v>
      </c>
      <c r="AD41" s="493"/>
      <c r="AE41" s="493"/>
      <c r="AF41" s="493"/>
      <c r="AG41" s="493"/>
      <c r="AH41" s="493"/>
      <c r="AI41" s="493"/>
      <c r="AJ41" s="493"/>
      <c r="AK41" s="493"/>
      <c r="AL41" s="494"/>
      <c r="AM41" s="495"/>
      <c r="AN41" s="496"/>
      <c r="AO41" s="496"/>
      <c r="AP41" s="493"/>
      <c r="AQ41" s="497"/>
      <c r="AR41" s="498"/>
      <c r="AS41" s="499"/>
    </row>
    <row r="42">
      <c r="A42" s="410"/>
      <c r="B42" s="399"/>
      <c r="C42" s="410"/>
      <c r="D42" s="399"/>
      <c r="E42" s="435"/>
      <c r="F42" s="344"/>
      <c r="G42" s="345"/>
      <c r="H42" s="275"/>
      <c r="I42" s="398"/>
      <c r="J42" s="411"/>
      <c r="K42" s="344"/>
      <c r="L42" s="345"/>
      <c r="M42" s="275"/>
      <c r="N42" s="398"/>
      <c r="O42" s="411"/>
      <c r="P42" s="344"/>
      <c r="Q42" s="345"/>
      <c r="R42" s="275"/>
      <c r="S42" s="398"/>
      <c r="T42" s="411"/>
      <c r="W42" s="412">
        <v>0.4479166666666667</v>
      </c>
      <c r="X42" s="403">
        <f>OriginalIDP!C46</f>
        <v>23.57</v>
      </c>
      <c r="Y42" s="403">
        <f>OriginalIDP!D46</f>
        <v>25</v>
      </c>
      <c r="Z42" s="403">
        <f>OriginalIDP!E46</f>
        <v>1.43</v>
      </c>
      <c r="AC42" s="492">
        <v>18.0</v>
      </c>
      <c r="AD42" s="493"/>
      <c r="AE42" s="493"/>
      <c r="AF42" s="493"/>
      <c r="AG42" s="493"/>
      <c r="AH42" s="493"/>
      <c r="AI42" s="493"/>
      <c r="AJ42" s="493"/>
      <c r="AK42" s="493"/>
      <c r="AL42" s="494"/>
      <c r="AM42" s="495"/>
      <c r="AN42" s="496"/>
      <c r="AO42" s="496"/>
      <c r="AP42" s="493"/>
      <c r="AQ42" s="497"/>
      <c r="AR42" s="498"/>
      <c r="AS42" s="499"/>
    </row>
    <row r="43">
      <c r="A43" s="410"/>
      <c r="B43" s="399"/>
      <c r="C43" s="410"/>
      <c r="D43" s="399"/>
      <c r="E43" s="410"/>
      <c r="F43" s="344"/>
      <c r="G43" s="345"/>
      <c r="H43" s="275"/>
      <c r="I43" s="440"/>
      <c r="J43" s="411" t="str">
        <f>Right(I43,100)</f>
        <v/>
      </c>
      <c r="K43" s="344"/>
      <c r="L43" s="345"/>
      <c r="M43" s="275"/>
      <c r="N43" s="440"/>
      <c r="O43" s="411" t="str">
        <f>Right(N43,100)</f>
        <v/>
      </c>
      <c r="P43" s="344"/>
      <c r="Q43" s="345"/>
      <c r="R43" s="275"/>
      <c r="S43" s="440"/>
      <c r="T43" s="411" t="str">
        <f>Right(S43,100)</f>
        <v/>
      </c>
      <c r="W43" s="412">
        <v>0.4583333333333333</v>
      </c>
      <c r="X43" s="403">
        <f>OriginalIDP!C47</f>
        <v>25.02</v>
      </c>
      <c r="Y43" s="403">
        <f>OriginalIDP!D47</f>
        <v>25</v>
      </c>
      <c r="Z43" s="403">
        <f>OriginalIDP!E47</f>
        <v>-0.02</v>
      </c>
      <c r="AC43" s="492">
        <v>19.0</v>
      </c>
      <c r="AD43" s="227"/>
      <c r="AE43" s="500"/>
      <c r="AF43" s="278"/>
      <c r="AG43" s="278"/>
      <c r="AJ43" s="501"/>
      <c r="AL43" s="502"/>
      <c r="AM43" s="502"/>
      <c r="AN43" s="503"/>
      <c r="AO43" s="503"/>
      <c r="AP43" s="502"/>
      <c r="AQ43" s="502"/>
      <c r="AR43" s="504"/>
      <c r="AS43" s="502"/>
    </row>
    <row r="44">
      <c r="A44" s="410"/>
      <c r="B44" s="399"/>
      <c r="C44" s="435"/>
      <c r="D44" s="399"/>
      <c r="E44" s="410"/>
      <c r="F44" s="344"/>
      <c r="G44" s="345"/>
      <c r="H44" s="275"/>
      <c r="I44" s="398"/>
      <c r="J44" s="411"/>
      <c r="K44" s="344"/>
      <c r="L44" s="345"/>
      <c r="M44" s="275"/>
      <c r="N44" s="398"/>
      <c r="O44" s="411"/>
      <c r="P44" s="344"/>
      <c r="Q44" s="345"/>
      <c r="R44" s="275"/>
      <c r="S44" s="398"/>
      <c r="T44" s="411"/>
      <c r="W44" s="412">
        <v>0.46875</v>
      </c>
      <c r="X44" s="403">
        <f>OriginalIDP!C48</f>
        <v>23.94</v>
      </c>
      <c r="Y44" s="403">
        <f>OriginalIDP!D48</f>
        <v>30</v>
      </c>
      <c r="Z44" s="403">
        <f>OriginalIDP!E48</f>
        <v>6.06</v>
      </c>
      <c r="AC44" s="492">
        <v>20.0</v>
      </c>
      <c r="AD44" s="227"/>
      <c r="AE44" s="500"/>
      <c r="AF44" s="278"/>
      <c r="AG44" s="278"/>
      <c r="AJ44" s="501"/>
      <c r="AL44" s="502"/>
      <c r="AM44" s="502"/>
      <c r="AN44" s="503"/>
      <c r="AO44" s="503"/>
      <c r="AP44" s="502"/>
      <c r="AQ44" s="502"/>
      <c r="AR44" s="504"/>
      <c r="AS44" s="502"/>
    </row>
    <row r="45">
      <c r="A45" s="410"/>
      <c r="B45" s="399"/>
      <c r="C45" s="410"/>
      <c r="D45" s="399"/>
      <c r="E45" s="483"/>
      <c r="F45" s="346"/>
      <c r="G45" s="347"/>
      <c r="H45" s="337"/>
      <c r="I45" s="440"/>
      <c r="J45" s="411" t="str">
        <f>Right(I45,150)</f>
        <v/>
      </c>
      <c r="K45" s="346"/>
      <c r="L45" s="347"/>
      <c r="M45" s="337"/>
      <c r="N45" s="440"/>
      <c r="O45" s="411" t="str">
        <f>Right(N45,150)</f>
        <v/>
      </c>
      <c r="P45" s="346"/>
      <c r="Q45" s="347"/>
      <c r="R45" s="337"/>
      <c r="S45" s="440"/>
      <c r="T45" s="411" t="str">
        <f>Right(S45,150)</f>
        <v/>
      </c>
      <c r="W45" s="412">
        <v>0.4791666666666667</v>
      </c>
      <c r="X45" s="403">
        <f>OriginalIDP!C49</f>
        <v>24</v>
      </c>
      <c r="Y45" s="403">
        <f>OriginalIDP!D49</f>
        <v>34</v>
      </c>
      <c r="Z45" s="403">
        <f>OriginalIDP!E49</f>
        <v>10</v>
      </c>
      <c r="AC45" s="492">
        <v>21.0</v>
      </c>
      <c r="AD45" s="227"/>
      <c r="AE45" s="500"/>
      <c r="AF45" s="278"/>
      <c r="AG45" s="278"/>
      <c r="AJ45" s="501"/>
      <c r="AL45" s="502"/>
      <c r="AM45" s="502"/>
      <c r="AN45" s="503"/>
      <c r="AO45" s="503"/>
      <c r="AP45" s="502"/>
      <c r="AQ45" s="502"/>
      <c r="AR45" s="504"/>
      <c r="AS45" s="502"/>
    </row>
    <row r="46">
      <c r="A46" s="435"/>
      <c r="B46" s="399"/>
      <c r="C46" s="435"/>
      <c r="D46" s="399"/>
      <c r="E46" s="435"/>
      <c r="F46" s="348" t="s">
        <v>554</v>
      </c>
      <c r="G46" s="31"/>
      <c r="H46" s="32"/>
      <c r="I46" s="400"/>
      <c r="J46" s="401"/>
      <c r="K46" s="373" t="s">
        <v>573</v>
      </c>
      <c r="L46" s="31"/>
      <c r="M46" s="32"/>
      <c r="N46" s="400"/>
      <c r="O46" s="198"/>
      <c r="P46" s="391" t="s">
        <v>592</v>
      </c>
      <c r="Q46" s="31"/>
      <c r="R46" s="32"/>
      <c r="S46" s="400"/>
      <c r="W46" s="412">
        <v>0.4895833333333333</v>
      </c>
      <c r="X46" s="403">
        <f>OriginalIDP!C50</f>
        <v>33.9</v>
      </c>
      <c r="Y46" s="403">
        <f>OriginalIDP!D50</f>
        <v>34</v>
      </c>
      <c r="Z46" s="403">
        <f>OriginalIDP!E50</f>
        <v>0.1</v>
      </c>
      <c r="AC46" s="492">
        <v>22.0</v>
      </c>
      <c r="AD46" s="227"/>
      <c r="AE46" s="500"/>
      <c r="AF46" s="278"/>
      <c r="AG46" s="278"/>
      <c r="AJ46" s="501"/>
      <c r="AL46" s="502"/>
      <c r="AM46" s="502"/>
      <c r="AN46" s="503"/>
      <c r="AO46" s="503"/>
      <c r="AP46" s="502"/>
      <c r="AQ46" s="502"/>
      <c r="AR46" s="504"/>
      <c r="AS46" s="502"/>
    </row>
    <row r="47">
      <c r="A47" s="410"/>
      <c r="B47" s="399"/>
      <c r="C47" s="410"/>
      <c r="D47" s="399"/>
      <c r="E47" s="440"/>
      <c r="F47" s="335" t="s">
        <v>94</v>
      </c>
      <c r="G47" s="336" t="str">
        <f t="shared" ref="G47:G49" si="50">J50</f>
        <v/>
      </c>
      <c r="H47" s="337"/>
      <c r="I47" s="440"/>
      <c r="J47" s="411" t="str">
        <f>IFERROR(__xludf.DUMMYFUNCTION("REGEXREPLACE(I47,""(.*)ACK:(.*)"",""$2"")"),"")</f>
        <v/>
      </c>
      <c r="K47" s="335" t="s">
        <v>94</v>
      </c>
      <c r="L47" s="336" t="str">
        <f t="shared" ref="L47:L49" si="51">O50</f>
        <v/>
      </c>
      <c r="M47" s="337"/>
      <c r="N47" s="440"/>
      <c r="O47" s="411" t="str">
        <f>IFERROR(__xludf.DUMMYFUNCTION("REGEXREPLACE(N47,""(.*)ACK:(.*)"",""$2"")"),"")</f>
        <v/>
      </c>
      <c r="P47" s="335" t="s">
        <v>94</v>
      </c>
      <c r="Q47" s="336" t="str">
        <f t="shared" ref="Q47:Q49" si="52">T50</f>
        <v/>
      </c>
      <c r="R47" s="337"/>
      <c r="S47" s="440"/>
      <c r="T47" s="411" t="str">
        <f>IFERROR(__xludf.DUMMYFUNCTION("REGEXREPLACE(S47,""(.*)ACK:(.*)"",""$2"")"),"")</f>
        <v/>
      </c>
      <c r="W47" s="412">
        <v>0.5</v>
      </c>
      <c r="X47" s="403">
        <f>OriginalIDP!C51</f>
        <v>36.22</v>
      </c>
      <c r="Y47" s="403">
        <f>OriginalIDP!D51</f>
        <v>32.66</v>
      </c>
      <c r="Z47" s="403">
        <f>OriginalIDP!E51</f>
        <v>-3.56</v>
      </c>
      <c r="AC47" s="492">
        <v>23.0</v>
      </c>
      <c r="AD47" s="227"/>
      <c r="AE47" s="500"/>
      <c r="AF47" s="278"/>
      <c r="AG47" s="278"/>
      <c r="AJ47" s="501"/>
      <c r="AL47" s="502"/>
      <c r="AM47" s="502"/>
      <c r="AN47" s="503"/>
      <c r="AO47" s="503"/>
      <c r="AP47" s="502"/>
      <c r="AQ47" s="502"/>
      <c r="AR47" s="504"/>
      <c r="AS47" s="502"/>
    </row>
    <row r="48">
      <c r="A48" s="410"/>
      <c r="B48" s="399"/>
      <c r="C48" s="435"/>
      <c r="D48" s="399"/>
      <c r="E48" s="410"/>
      <c r="F48" s="338" t="s">
        <v>497</v>
      </c>
      <c r="G48" s="336" t="str">
        <f t="shared" si="50"/>
        <v/>
      </c>
      <c r="H48" s="337"/>
      <c r="I48" s="440"/>
      <c r="J48" s="411" t="str">
        <f>IFERROR(__xludf.DUMMYFUNCTION("REGEXREPLACE(I48,""(.*)SVL OUT:(.*)"",""$2"")"),"")</f>
        <v/>
      </c>
      <c r="K48" s="338" t="s">
        <v>497</v>
      </c>
      <c r="L48" s="336" t="str">
        <f t="shared" si="51"/>
        <v/>
      </c>
      <c r="M48" s="337"/>
      <c r="N48" s="440"/>
      <c r="O48" s="411" t="str">
        <f>IFERROR(__xludf.DUMMYFUNCTION("REGEXREPLACE(N48,""(.*)SVL OUT:(.*)"",""$2"")"),"")</f>
        <v/>
      </c>
      <c r="P48" s="338" t="s">
        <v>497</v>
      </c>
      <c r="Q48" s="336" t="str">
        <f t="shared" si="52"/>
        <v/>
      </c>
      <c r="R48" s="337"/>
      <c r="S48" s="440"/>
      <c r="T48" s="411" t="str">
        <f>IFERROR(__xludf.DUMMYFUNCTION("REGEXREPLACE(S48,""(.*)SVL OUT:(.*)"",""$2"")"),"")</f>
        <v/>
      </c>
      <c r="W48" s="412">
        <v>0.5208333333333334</v>
      </c>
      <c r="X48" s="403">
        <f>OriginalIDP!C53</f>
        <v>34.61</v>
      </c>
      <c r="Y48" s="403">
        <f>OriginalIDP!D53</f>
        <v>31.33</v>
      </c>
      <c r="Z48" s="403">
        <f>OriginalIDP!E53</f>
        <v>-3.28</v>
      </c>
      <c r="AC48" s="492">
        <v>24.0</v>
      </c>
      <c r="AD48" s="227"/>
      <c r="AE48" s="500"/>
      <c r="AF48" s="278"/>
      <c r="AG48" s="278"/>
      <c r="AJ48" s="501"/>
      <c r="AL48" s="502"/>
      <c r="AM48" s="502"/>
      <c r="AN48" s="503"/>
      <c r="AO48" s="503"/>
      <c r="AP48" s="502"/>
      <c r="AQ48" s="502"/>
      <c r="AR48" s="504"/>
      <c r="AS48" s="502"/>
    </row>
    <row r="49">
      <c r="A49" s="410"/>
      <c r="B49" s="399"/>
      <c r="C49" s="410"/>
      <c r="D49" s="399"/>
      <c r="E49" s="440"/>
      <c r="F49" s="338" t="s">
        <v>100</v>
      </c>
      <c r="G49" s="336" t="str">
        <f t="shared" si="50"/>
        <v/>
      </c>
      <c r="H49" s="337"/>
      <c r="I49" s="440"/>
      <c r="J49" s="411" t="str">
        <f>IFERROR(__xludf.DUMMYFUNCTION("REGEXREPLACE(I49,""(.*)SVL IN:(.*)"",""$2"")"),"")</f>
        <v/>
      </c>
      <c r="K49" s="338" t="s">
        <v>100</v>
      </c>
      <c r="L49" s="336" t="str">
        <f t="shared" si="51"/>
        <v/>
      </c>
      <c r="M49" s="337"/>
      <c r="N49" s="440"/>
      <c r="O49" s="411" t="str">
        <f>IFERROR(__xludf.DUMMYFUNCTION("REGEXREPLACE(N49,""(.*)SVL IN:(.*)"",""$2"")"),"")</f>
        <v/>
      </c>
      <c r="P49" s="338" t="s">
        <v>100</v>
      </c>
      <c r="Q49" s="336" t="str">
        <f t="shared" si="52"/>
        <v/>
      </c>
      <c r="R49" s="337"/>
      <c r="S49" s="440"/>
      <c r="T49" s="411" t="str">
        <f>IFERROR(__xludf.DUMMYFUNCTION("REGEXREPLACE(S49,""(.*)SVL IN:(.*)"",""$2"")"),"")</f>
        <v/>
      </c>
      <c r="W49" s="412">
        <v>0.53125</v>
      </c>
      <c r="X49" s="403">
        <f>OriginalIDP!C54</f>
        <v>38.68</v>
      </c>
      <c r="Y49" s="403">
        <f>OriginalIDP!D54</f>
        <v>33</v>
      </c>
      <c r="Z49" s="403">
        <f>OriginalIDP!E54</f>
        <v>-5.68</v>
      </c>
      <c r="AC49" s="492">
        <v>25.0</v>
      </c>
      <c r="AD49" s="227"/>
      <c r="AE49" s="500"/>
      <c r="AF49" s="278"/>
      <c r="AG49" s="278"/>
      <c r="AJ49" s="501"/>
      <c r="AL49" s="502"/>
      <c r="AM49" s="502"/>
      <c r="AN49" s="503"/>
      <c r="AO49" s="503"/>
      <c r="AP49" s="502"/>
      <c r="AQ49" s="502"/>
      <c r="AR49" s="504"/>
      <c r="AS49" s="502"/>
    </row>
    <row r="50">
      <c r="A50" s="435"/>
      <c r="B50" s="399"/>
      <c r="C50" s="410"/>
      <c r="D50" s="399"/>
      <c r="E50" s="410"/>
      <c r="F50" s="338" t="s">
        <v>547</v>
      </c>
      <c r="G50" s="336" t="str">
        <f t="shared" ref="G50:G51" si="53">J48</f>
        <v/>
      </c>
      <c r="H50" s="337"/>
      <c r="I50" s="440"/>
      <c r="J50" s="411" t="str">
        <f>IFERROR(__xludf.DUMMYFUNCTION("REGEXREPLACE(I50,""(.*)ACK:(.*)"",""$2"")"),"")</f>
        <v/>
      </c>
      <c r="K50" s="338" t="s">
        <v>547</v>
      </c>
      <c r="L50" s="336" t="str">
        <f t="shared" ref="L50:L51" si="54">O48</f>
        <v/>
      </c>
      <c r="M50" s="337"/>
      <c r="N50" s="440"/>
      <c r="O50" s="411" t="str">
        <f>IFERROR(__xludf.DUMMYFUNCTION("REGEXREPLACE(N50,""(.*)ACK:(.*)"",""$2"")"),"")</f>
        <v/>
      </c>
      <c r="P50" s="338" t="s">
        <v>547</v>
      </c>
      <c r="Q50" s="336" t="str">
        <f t="shared" ref="Q50:Q51" si="55">T48</f>
        <v/>
      </c>
      <c r="R50" s="337"/>
      <c r="S50" s="440"/>
      <c r="T50" s="411" t="str">
        <f>IFERROR(__xludf.DUMMYFUNCTION("REGEXREPLACE(S50,""(.*)ACK:(.*)"",""$2"")"),"")</f>
        <v/>
      </c>
      <c r="W50" s="412">
        <v>0.5416666666666666</v>
      </c>
      <c r="X50" s="403">
        <f>OriginalIDP!C55</f>
        <v>30.44</v>
      </c>
      <c r="Y50" s="403">
        <f>OriginalIDP!D55</f>
        <v>36</v>
      </c>
      <c r="Z50" s="403">
        <f>OriginalIDP!E55</f>
        <v>5.56</v>
      </c>
      <c r="AC50" s="492">
        <v>26.0</v>
      </c>
      <c r="AD50" s="227"/>
      <c r="AE50" s="500"/>
      <c r="AF50" s="278"/>
      <c r="AG50" s="278"/>
      <c r="AJ50" s="501"/>
      <c r="AL50" s="502"/>
      <c r="AM50" s="502"/>
      <c r="AN50" s="503"/>
      <c r="AO50" s="503"/>
      <c r="AP50" s="502"/>
      <c r="AQ50" s="502"/>
      <c r="AR50" s="504"/>
      <c r="AS50" s="502"/>
    </row>
    <row r="51">
      <c r="A51" s="410"/>
      <c r="B51" s="399"/>
      <c r="C51" s="483"/>
      <c r="D51" s="399"/>
      <c r="E51" s="410"/>
      <c r="F51" s="338" t="s">
        <v>548</v>
      </c>
      <c r="G51" s="336" t="str">
        <f t="shared" si="53"/>
        <v/>
      </c>
      <c r="H51" s="337"/>
      <c r="I51" s="440"/>
      <c r="J51" s="411" t="str">
        <f>IFERROR(__xludf.DUMMYFUNCTION("REGEXREPLACE(I51,""(.*)ASA:(.*)"",""$2"")"),"")</f>
        <v/>
      </c>
      <c r="K51" s="338" t="s">
        <v>548</v>
      </c>
      <c r="L51" s="336" t="str">
        <f t="shared" si="54"/>
        <v/>
      </c>
      <c r="M51" s="337"/>
      <c r="N51" s="440"/>
      <c r="O51" s="411" t="str">
        <f>IFERROR(__xludf.DUMMYFUNCTION("REGEXREPLACE(N51,""(.*)ASA:(.*)"",""$2"")"),"")</f>
        <v/>
      </c>
      <c r="P51" s="338" t="s">
        <v>548</v>
      </c>
      <c r="Q51" s="336" t="str">
        <f t="shared" si="55"/>
        <v/>
      </c>
      <c r="R51" s="337"/>
      <c r="S51" s="440"/>
      <c r="T51" s="411" t="str">
        <f>IFERROR(__xludf.DUMMYFUNCTION("REGEXREPLACE(S51,""(.*)ASA:(.*)"",""$2"")"),"")</f>
        <v/>
      </c>
      <c r="W51" s="412">
        <v>0.5520833333333334</v>
      </c>
      <c r="X51" s="403">
        <f>OriginalIDP!C56</f>
        <v>28.06</v>
      </c>
      <c r="Y51" s="403">
        <f>OriginalIDP!D56</f>
        <v>34</v>
      </c>
      <c r="Z51" s="403">
        <f>OriginalIDP!E56</f>
        <v>5.94</v>
      </c>
      <c r="AC51" s="492">
        <v>27.0</v>
      </c>
      <c r="AD51" s="227"/>
      <c r="AE51" s="500"/>
      <c r="AF51" s="278"/>
      <c r="AG51" s="278"/>
      <c r="AJ51" s="501"/>
      <c r="AL51" s="502"/>
      <c r="AM51" s="502"/>
      <c r="AN51" s="503"/>
      <c r="AO51" s="503"/>
      <c r="AP51" s="502"/>
      <c r="AQ51" s="502"/>
      <c r="AR51" s="504"/>
      <c r="AS51" s="502"/>
    </row>
    <row r="52">
      <c r="A52" s="435"/>
      <c r="B52" s="399"/>
      <c r="C52" s="435"/>
      <c r="D52" s="399"/>
      <c r="E52" s="410"/>
      <c r="F52" s="338" t="s">
        <v>549</v>
      </c>
      <c r="G52" s="370" t="str">
        <f t="shared" ref="G52:G53" si="56">J55</f>
        <v/>
      </c>
      <c r="H52" s="29"/>
      <c r="I52" s="440"/>
      <c r="J52" s="411" t="str">
        <f>IFERROR(__xludf.DUMMYFUNCTION("REGEXREPLACE(I52,""(.*)SAFE:(.*)"",""$2"")"),"")</f>
        <v/>
      </c>
      <c r="K52" s="338" t="s">
        <v>549</v>
      </c>
      <c r="L52" s="370" t="str">
        <f t="shared" ref="L52:L53" si="57">O55</f>
        <v/>
      </c>
      <c r="M52" s="29"/>
      <c r="N52" s="440"/>
      <c r="O52" s="411" t="str">
        <f>IFERROR(__xludf.DUMMYFUNCTION("REGEXREPLACE(N52,""(.*)SAFE:(.*)"",""$2"")"),"")</f>
        <v/>
      </c>
      <c r="P52" s="338" t="s">
        <v>549</v>
      </c>
      <c r="Q52" s="370" t="str">
        <f t="shared" ref="Q52:Q53" si="58">T55</f>
        <v/>
      </c>
      <c r="R52" s="29"/>
      <c r="S52" s="440"/>
      <c r="T52" s="411" t="str">
        <f>IFERROR(__xludf.DUMMYFUNCTION("REGEXREPLACE(S52,""(.*)SAFE:(.*)"",""$2"")"),"")</f>
        <v/>
      </c>
      <c r="W52" s="412">
        <v>0.5625</v>
      </c>
      <c r="X52" s="403">
        <f>OriginalIDP!C57</f>
        <v>32.97</v>
      </c>
      <c r="Y52" s="403">
        <f>OriginalIDP!D57</f>
        <v>30.67</v>
      </c>
      <c r="Z52" s="403">
        <f>OriginalIDP!E57</f>
        <v>-2.3</v>
      </c>
      <c r="AC52" s="492">
        <v>28.0</v>
      </c>
      <c r="AD52" s="227"/>
      <c r="AE52" s="500"/>
      <c r="AF52" s="278"/>
      <c r="AG52" s="278"/>
      <c r="AJ52" s="501"/>
      <c r="AL52" s="502"/>
      <c r="AM52" s="502"/>
      <c r="AN52" s="503"/>
      <c r="AO52" s="503"/>
      <c r="AP52" s="502"/>
      <c r="AQ52" s="502"/>
      <c r="AR52" s="504"/>
      <c r="AS52" s="502"/>
    </row>
    <row r="53">
      <c r="A53" s="410"/>
      <c r="B53" s="399"/>
      <c r="C53" s="410"/>
      <c r="D53" s="399"/>
      <c r="E53" s="435"/>
      <c r="F53" s="338" t="s">
        <v>550</v>
      </c>
      <c r="G53" s="371" t="str">
        <f t="shared" si="56"/>
        <v/>
      </c>
      <c r="H53" s="372"/>
      <c r="I53" s="398"/>
      <c r="J53" s="411" t="str">
        <f>IFERROR(__xludf.DUMMYFUNCTION("REGEXREPLACE(I47,""(.*)DELAYS:(.*)"",""$2"")"),"")</f>
        <v/>
      </c>
      <c r="K53" s="338" t="s">
        <v>550</v>
      </c>
      <c r="L53" s="371" t="str">
        <f t="shared" si="57"/>
        <v/>
      </c>
      <c r="M53" s="372"/>
      <c r="N53" s="398"/>
      <c r="O53" s="411" t="str">
        <f>IFERROR(__xludf.DUMMYFUNCTION("REGEXREPLACE(N47,""(.*)DELAYS:(.*)"",""$2"")"),"")</f>
        <v/>
      </c>
      <c r="P53" s="338" t="s">
        <v>550</v>
      </c>
      <c r="Q53" s="371" t="str">
        <f t="shared" si="58"/>
        <v/>
      </c>
      <c r="R53" s="372"/>
      <c r="S53" s="398"/>
      <c r="T53" s="411" t="str">
        <f>IFERROR(__xludf.DUMMYFUNCTION("REGEXREPLACE(S47,""(.*)DELAYS:(.*)"",""$2"")"),"")</f>
        <v/>
      </c>
      <c r="W53" s="412">
        <v>0.5729166666666666</v>
      </c>
      <c r="X53" s="403">
        <f>OriginalIDP!C58</f>
        <v>28.65</v>
      </c>
      <c r="Y53" s="403">
        <f>OriginalIDP!D58</f>
        <v>33</v>
      </c>
      <c r="Z53" s="403">
        <f>OriginalIDP!E58</f>
        <v>4.35</v>
      </c>
      <c r="AC53" s="492">
        <v>29.0</v>
      </c>
      <c r="AD53" s="227"/>
      <c r="AE53" s="500"/>
      <c r="AF53" s="278"/>
      <c r="AG53" s="278"/>
      <c r="AJ53" s="501"/>
      <c r="AL53" s="502"/>
      <c r="AM53" s="502"/>
      <c r="AN53" s="503"/>
      <c r="AO53" s="503"/>
      <c r="AP53" s="502"/>
      <c r="AQ53" s="502"/>
      <c r="AR53" s="504"/>
      <c r="AS53" s="502"/>
    </row>
    <row r="54">
      <c r="A54" s="435"/>
      <c r="B54" s="399"/>
      <c r="C54" s="440"/>
      <c r="D54" s="399"/>
      <c r="E54" s="440"/>
      <c r="F54" s="339" t="s">
        <v>551</v>
      </c>
      <c r="G54" s="340" t="str">
        <f>J58</f>
        <v/>
      </c>
      <c r="H54" s="39"/>
      <c r="I54" s="440"/>
      <c r="J54" s="411" t="str">
        <f>IF(J97=FALSE,"",LEFT(J91,3))</f>
        <v/>
      </c>
      <c r="K54" s="339" t="s">
        <v>551</v>
      </c>
      <c r="L54" s="340" t="str">
        <f>O58</f>
        <v/>
      </c>
      <c r="M54" s="39"/>
      <c r="N54" s="440"/>
      <c r="O54" s="411" t="str">
        <f>IF(O97=FALSE,"",LEFT(O91,3))</f>
        <v/>
      </c>
      <c r="P54" s="339" t="s">
        <v>551</v>
      </c>
      <c r="Q54" s="340" t="str">
        <f>T58</f>
        <v/>
      </c>
      <c r="R54" s="39"/>
      <c r="S54" s="440"/>
      <c r="T54" s="411" t="str">
        <f>IF(T97=FALSE,"",LEFT(T91,3))</f>
        <v/>
      </c>
      <c r="W54" s="412">
        <v>0.5833333333333334</v>
      </c>
      <c r="X54" s="403">
        <f>OriginalIDP!C59</f>
        <v>28.01</v>
      </c>
      <c r="Y54" s="403">
        <f>OriginalIDP!D59</f>
        <v>32</v>
      </c>
      <c r="Z54" s="403">
        <f>OriginalIDP!E59</f>
        <v>3.99</v>
      </c>
      <c r="AC54" s="492">
        <v>30.0</v>
      </c>
      <c r="AD54" s="227"/>
      <c r="AE54" s="500"/>
      <c r="AF54" s="278"/>
      <c r="AG54" s="278"/>
      <c r="AJ54" s="501"/>
      <c r="AL54" s="502"/>
      <c r="AM54" s="502"/>
      <c r="AN54" s="503"/>
      <c r="AO54" s="503"/>
      <c r="AP54" s="502"/>
      <c r="AQ54" s="502"/>
      <c r="AR54" s="504"/>
      <c r="AS54" s="502"/>
    </row>
    <row r="55">
      <c r="A55" s="410"/>
      <c r="B55" s="399"/>
      <c r="C55" s="410"/>
      <c r="D55" s="399"/>
      <c r="E55" s="410"/>
      <c r="F55" s="341"/>
      <c r="G55" s="114"/>
      <c r="H55" s="32"/>
      <c r="I55" s="440"/>
      <c r="J55" s="411" t="str">
        <f>IFERROR(__xludf.DUMMYFUNCTION("REGEXREPLACE(I55,""(.*)Inbound:(.*)"",""$2"")"),"")</f>
        <v/>
      </c>
      <c r="K55" s="341"/>
      <c r="L55" s="114"/>
      <c r="M55" s="32"/>
      <c r="N55" s="440"/>
      <c r="O55" s="411" t="str">
        <f>IFERROR(__xludf.DUMMYFUNCTION("REGEXREPLACE(N55,""(.*)Inbound:(.*)"",""$2"")"),"")</f>
        <v/>
      </c>
      <c r="P55" s="341"/>
      <c r="Q55" s="114"/>
      <c r="R55" s="32"/>
      <c r="S55" s="440"/>
      <c r="T55" s="411" t="str">
        <f>IFERROR(__xludf.DUMMYFUNCTION("REGEXREPLACE(S55,""(.*)Inbound:(.*)"",""$2"")"),"")</f>
        <v/>
      </c>
      <c r="W55" s="412">
        <v>0.59375</v>
      </c>
      <c r="X55" s="403">
        <f>OriginalIDP!C60</f>
        <v>27.25</v>
      </c>
      <c r="Y55" s="403">
        <f>OriginalIDP!D60</f>
        <v>29.67</v>
      </c>
      <c r="Z55" s="403">
        <f>OriginalIDP!E60</f>
        <v>2.42</v>
      </c>
      <c r="AC55" s="492">
        <v>31.0</v>
      </c>
      <c r="AD55" s="227"/>
      <c r="AE55" s="500"/>
      <c r="AF55" s="278"/>
      <c r="AG55" s="278"/>
      <c r="AJ55" s="501"/>
      <c r="AL55" s="502"/>
      <c r="AM55" s="502"/>
      <c r="AN55" s="503"/>
      <c r="AO55" s="503"/>
      <c r="AP55" s="502"/>
      <c r="AQ55" s="502"/>
      <c r="AR55" s="504"/>
      <c r="AS55" s="502"/>
    </row>
    <row r="56">
      <c r="A56" s="410"/>
      <c r="B56" s="399"/>
      <c r="C56" s="410"/>
      <c r="D56" s="399"/>
      <c r="E56" s="410"/>
      <c r="F56" s="342" t="s">
        <v>485</v>
      </c>
      <c r="G56" s="343" t="str">
        <f>J60</f>
        <v/>
      </c>
      <c r="H56" s="275"/>
      <c r="I56" s="440"/>
      <c r="J56" s="411" t="str">
        <f>IFERROR(__xludf.DUMMYFUNCTION("REGEXREPLACE(I56,""(.*)Outbound:(.*)"",""$2"")"),"")</f>
        <v/>
      </c>
      <c r="K56" s="342" t="s">
        <v>485</v>
      </c>
      <c r="L56" s="343" t="str">
        <f>O60</f>
        <v/>
      </c>
      <c r="M56" s="275"/>
      <c r="N56" s="440"/>
      <c r="O56" s="411" t="str">
        <f>IFERROR(__xludf.DUMMYFUNCTION("REGEXREPLACE(N56,""(.*)Outbound:(.*)"",""$2"")"),"")</f>
        <v/>
      </c>
      <c r="P56" s="342" t="s">
        <v>485</v>
      </c>
      <c r="Q56" s="343" t="str">
        <f>T60</f>
        <v/>
      </c>
      <c r="R56" s="275"/>
      <c r="S56" s="440"/>
      <c r="T56" s="411" t="str">
        <f>IFERROR(__xludf.DUMMYFUNCTION("REGEXREPLACE(S56,""(.*)Outbound:(.*)"",""$2"")"),"")</f>
        <v/>
      </c>
      <c r="W56" s="412">
        <v>0.6041666666666666</v>
      </c>
      <c r="X56" s="403">
        <f>OriginalIDP!C61</f>
        <v>29.02</v>
      </c>
      <c r="Y56" s="403">
        <f>OriginalIDP!D61</f>
        <v>30.33</v>
      </c>
      <c r="Z56" s="403">
        <f>OriginalIDP!E61</f>
        <v>1.31</v>
      </c>
      <c r="AC56" s="492">
        <v>32.0</v>
      </c>
      <c r="AD56" s="227"/>
      <c r="AE56" s="500"/>
      <c r="AF56" s="278"/>
      <c r="AG56" s="278"/>
      <c r="AJ56" s="501"/>
      <c r="AL56" s="502"/>
      <c r="AM56" s="502"/>
      <c r="AN56" s="503"/>
      <c r="AO56" s="503"/>
      <c r="AP56" s="502"/>
      <c r="AQ56" s="502"/>
      <c r="AR56" s="504"/>
      <c r="AS56" s="502"/>
    </row>
    <row r="57">
      <c r="A57" s="483"/>
      <c r="B57" s="399"/>
      <c r="C57" s="410"/>
      <c r="D57" s="399"/>
      <c r="E57" s="435"/>
      <c r="F57" s="344"/>
      <c r="G57" s="345"/>
      <c r="H57" s="275"/>
      <c r="I57" s="398"/>
      <c r="J57" s="411"/>
      <c r="K57" s="344"/>
      <c r="L57" s="345"/>
      <c r="M57" s="275"/>
      <c r="N57" s="398"/>
      <c r="O57" s="411"/>
      <c r="P57" s="344"/>
      <c r="Q57" s="345"/>
      <c r="R57" s="275"/>
      <c r="S57" s="398"/>
      <c r="T57" s="411"/>
      <c r="W57" s="412">
        <v>0.6145833333333334</v>
      </c>
      <c r="X57" s="403">
        <f>OriginalIDP!C62</f>
        <v>32.12</v>
      </c>
      <c r="Y57" s="403">
        <f>OriginalIDP!D62</f>
        <v>31.67</v>
      </c>
      <c r="Z57" s="403">
        <f>OriginalIDP!E62</f>
        <v>-0.45</v>
      </c>
      <c r="AC57" s="492">
        <v>33.0</v>
      </c>
      <c r="AD57" s="227"/>
      <c r="AE57" s="500"/>
      <c r="AF57" s="278"/>
      <c r="AG57" s="278"/>
      <c r="AJ57" s="501"/>
      <c r="AL57" s="502"/>
      <c r="AM57" s="502"/>
      <c r="AN57" s="503"/>
      <c r="AO57" s="503"/>
      <c r="AP57" s="502"/>
      <c r="AQ57" s="502"/>
      <c r="AR57" s="504"/>
      <c r="AS57" s="502"/>
    </row>
    <row r="58">
      <c r="A58" s="435"/>
      <c r="B58" s="399"/>
      <c r="C58" s="410"/>
      <c r="D58" s="399"/>
      <c r="E58" s="410"/>
      <c r="F58" s="344"/>
      <c r="G58" s="345"/>
      <c r="H58" s="275"/>
      <c r="I58" s="440"/>
      <c r="J58" s="411" t="str">
        <f>Right(I58,100)</f>
        <v/>
      </c>
      <c r="K58" s="344"/>
      <c r="L58" s="345"/>
      <c r="M58" s="275"/>
      <c r="N58" s="440"/>
      <c r="O58" s="411" t="str">
        <f>Right(N58,100)</f>
        <v/>
      </c>
      <c r="P58" s="344"/>
      <c r="Q58" s="345"/>
      <c r="R58" s="275"/>
      <c r="S58" s="440"/>
      <c r="T58" s="411" t="str">
        <f>Right(S58,100)</f>
        <v/>
      </c>
      <c r="W58" s="412">
        <v>0.625</v>
      </c>
      <c r="X58" s="403">
        <f>OriginalIDP!C63</f>
        <v>28.03</v>
      </c>
      <c r="Y58" s="403">
        <f>OriginalIDP!D63</f>
        <v>31.67</v>
      </c>
      <c r="Z58" s="403">
        <f>OriginalIDP!E63</f>
        <v>3.64</v>
      </c>
      <c r="AC58" s="492">
        <v>34.0</v>
      </c>
      <c r="AD58" s="227"/>
      <c r="AE58" s="500"/>
      <c r="AF58" s="278"/>
      <c r="AG58" s="278"/>
      <c r="AJ58" s="501"/>
      <c r="AL58" s="502"/>
      <c r="AM58" s="502"/>
      <c r="AN58" s="503"/>
      <c r="AO58" s="503"/>
      <c r="AP58" s="502"/>
      <c r="AQ58" s="502"/>
      <c r="AR58" s="504"/>
      <c r="AS58" s="502"/>
    </row>
    <row r="59">
      <c r="A59" s="410"/>
      <c r="B59" s="399"/>
      <c r="C59" s="435"/>
      <c r="D59" s="399"/>
      <c r="E59" s="435"/>
      <c r="F59" s="344"/>
      <c r="G59" s="345"/>
      <c r="H59" s="275"/>
      <c r="I59" s="398"/>
      <c r="J59" s="411"/>
      <c r="K59" s="344"/>
      <c r="L59" s="345"/>
      <c r="M59" s="275"/>
      <c r="N59" s="398"/>
      <c r="O59" s="411"/>
      <c r="P59" s="344"/>
      <c r="Q59" s="345"/>
      <c r="R59" s="275"/>
      <c r="S59" s="398"/>
      <c r="T59" s="411"/>
      <c r="W59" s="412">
        <v>0.6354166666666666</v>
      </c>
      <c r="X59" s="403">
        <f>OriginalIDP!C64</f>
        <v>27.34</v>
      </c>
      <c r="Y59" s="403">
        <f>OriginalIDP!D64</f>
        <v>30</v>
      </c>
      <c r="Z59" s="403">
        <f>OriginalIDP!E64</f>
        <v>2.66</v>
      </c>
      <c r="AC59" s="492">
        <v>35.0</v>
      </c>
      <c r="AD59" s="227"/>
      <c r="AE59" s="500"/>
      <c r="AF59" s="278"/>
      <c r="AG59" s="278"/>
      <c r="AJ59" s="501"/>
      <c r="AL59" s="502"/>
      <c r="AM59" s="502"/>
      <c r="AN59" s="503"/>
      <c r="AO59" s="503"/>
      <c r="AP59" s="502"/>
      <c r="AQ59" s="502"/>
      <c r="AR59" s="504"/>
      <c r="AS59" s="502"/>
    </row>
    <row r="60">
      <c r="A60" s="410"/>
      <c r="B60" s="399"/>
      <c r="C60" s="410"/>
      <c r="D60" s="399"/>
      <c r="E60" s="483"/>
      <c r="F60" s="346"/>
      <c r="G60" s="347"/>
      <c r="H60" s="337"/>
      <c r="I60" s="440"/>
      <c r="J60" s="411" t="str">
        <f>Right(I60,150)</f>
        <v/>
      </c>
      <c r="K60" s="346"/>
      <c r="L60" s="347"/>
      <c r="M60" s="337"/>
      <c r="N60" s="440"/>
      <c r="O60" s="411" t="str">
        <f>Right(N60,150)</f>
        <v/>
      </c>
      <c r="P60" s="346"/>
      <c r="Q60" s="347"/>
      <c r="R60" s="337"/>
      <c r="S60" s="440"/>
      <c r="T60" s="411" t="str">
        <f>Right(S60,150)</f>
        <v/>
      </c>
      <c r="W60" s="412">
        <v>0.6458333333333334</v>
      </c>
      <c r="X60" s="403">
        <f>OriginalIDP!C65</f>
        <v>22.78</v>
      </c>
      <c r="Y60" s="403">
        <f>OriginalIDP!D65</f>
        <v>24.67</v>
      </c>
      <c r="Z60" s="403">
        <f>OriginalIDP!E65</f>
        <v>1.89</v>
      </c>
      <c r="AC60" s="492">
        <v>36.0</v>
      </c>
      <c r="AD60" s="227"/>
      <c r="AE60" s="500"/>
      <c r="AF60" s="278"/>
      <c r="AG60" s="278"/>
      <c r="AJ60" s="501"/>
      <c r="AL60" s="502"/>
      <c r="AM60" s="502"/>
      <c r="AN60" s="503"/>
      <c r="AO60" s="503"/>
      <c r="AP60" s="502"/>
      <c r="AQ60" s="502"/>
      <c r="AR60" s="504"/>
      <c r="AS60" s="502"/>
    </row>
    <row r="61">
      <c r="A61" s="410"/>
      <c r="B61" s="399"/>
      <c r="C61" s="410"/>
      <c r="D61" s="399"/>
      <c r="E61" s="435"/>
      <c r="F61" s="348" t="s">
        <v>555</v>
      </c>
      <c r="G61" s="31"/>
      <c r="H61" s="32"/>
      <c r="I61" s="400"/>
      <c r="J61" s="401"/>
      <c r="K61" s="373" t="s">
        <v>574</v>
      </c>
      <c r="L61" s="31"/>
      <c r="M61" s="32"/>
      <c r="N61" s="400"/>
      <c r="O61" s="198"/>
      <c r="P61" s="391" t="s">
        <v>593</v>
      </c>
      <c r="Q61" s="31"/>
      <c r="R61" s="32"/>
      <c r="S61" s="400"/>
      <c r="W61" s="412">
        <v>0.65625</v>
      </c>
      <c r="X61" s="403">
        <f>OriginalIDP!C66</f>
        <v>25.92</v>
      </c>
      <c r="Y61" s="403">
        <f>OriginalIDP!D66</f>
        <v>26</v>
      </c>
      <c r="Z61" s="403">
        <f>OriginalIDP!E66</f>
        <v>0.08</v>
      </c>
      <c r="AC61" s="492">
        <v>37.0</v>
      </c>
      <c r="AD61" s="227"/>
      <c r="AE61" s="500"/>
      <c r="AF61" s="278"/>
      <c r="AG61" s="278"/>
      <c r="AJ61" s="501"/>
      <c r="AL61" s="502"/>
      <c r="AM61" s="502"/>
      <c r="AN61" s="503"/>
      <c r="AO61" s="503"/>
      <c r="AP61" s="502"/>
      <c r="AQ61" s="502"/>
      <c r="AR61" s="504"/>
      <c r="AS61" s="502"/>
    </row>
    <row r="62">
      <c r="A62" s="410"/>
      <c r="B62" s="399"/>
      <c r="C62" s="410"/>
      <c r="D62" s="399"/>
      <c r="E62" s="410"/>
      <c r="F62" s="335" t="s">
        <v>94</v>
      </c>
      <c r="G62" s="336" t="str">
        <f t="shared" ref="G62:G64" si="59">J65</f>
        <v/>
      </c>
      <c r="H62" s="337"/>
      <c r="I62" s="440"/>
      <c r="J62" s="411" t="str">
        <f>IFERROR(__xludf.DUMMYFUNCTION("REGEXREPLACE(I62,""(.*)ACK:(.*)"",""$2"")"),"")</f>
        <v/>
      </c>
      <c r="K62" s="335" t="s">
        <v>94</v>
      </c>
      <c r="L62" s="336" t="str">
        <f t="shared" ref="L62:L64" si="60">O65</f>
        <v/>
      </c>
      <c r="M62" s="337"/>
      <c r="N62" s="440"/>
      <c r="O62" s="411" t="str">
        <f>IFERROR(__xludf.DUMMYFUNCTION("REGEXREPLACE(N62,""(.*)ACK:(.*)"",""$2"")"),"")</f>
        <v/>
      </c>
      <c r="P62" s="335" t="s">
        <v>94</v>
      </c>
      <c r="Q62" s="336" t="str">
        <f t="shared" ref="Q62:Q64" si="61">T65</f>
        <v/>
      </c>
      <c r="R62" s="337"/>
      <c r="S62" s="440"/>
      <c r="T62" s="411" t="str">
        <f>IFERROR(__xludf.DUMMYFUNCTION("REGEXREPLACE(S62,""(.*)ACK:(.*)"",""$2"")"),"")</f>
        <v/>
      </c>
      <c r="W62" s="412">
        <v>0.6666666666666666</v>
      </c>
      <c r="X62" s="403">
        <f>OriginalIDP!C67</f>
        <v>26</v>
      </c>
      <c r="Y62" s="403">
        <f>OriginalIDP!D67</f>
        <v>23</v>
      </c>
      <c r="Z62" s="403">
        <f>OriginalIDP!E67</f>
        <v>-3</v>
      </c>
      <c r="AC62" s="492">
        <v>38.0</v>
      </c>
      <c r="AD62" s="505"/>
      <c r="AE62" s="500"/>
      <c r="AF62" s="278"/>
      <c r="AG62" s="278"/>
      <c r="AJ62" s="501"/>
      <c r="AL62" s="502"/>
      <c r="AM62" s="502"/>
      <c r="AN62" s="503"/>
      <c r="AO62" s="503"/>
      <c r="AP62" s="502"/>
      <c r="AQ62" s="502"/>
      <c r="AR62" s="504"/>
      <c r="AS62" s="502"/>
    </row>
    <row r="63">
      <c r="A63" s="410"/>
      <c r="B63" s="399"/>
      <c r="C63" s="435"/>
      <c r="D63" s="399"/>
      <c r="E63" s="410"/>
      <c r="F63" s="338" t="s">
        <v>497</v>
      </c>
      <c r="G63" s="336" t="str">
        <f t="shared" si="59"/>
        <v/>
      </c>
      <c r="H63" s="337"/>
      <c r="I63" s="440"/>
      <c r="J63" s="411" t="str">
        <f>IFERROR(__xludf.DUMMYFUNCTION("REGEXREPLACE(I63,""(.*)SVL OUT:(.*)"",""$2"")"),"")</f>
        <v/>
      </c>
      <c r="K63" s="338" t="s">
        <v>497</v>
      </c>
      <c r="L63" s="336" t="str">
        <f t="shared" si="60"/>
        <v/>
      </c>
      <c r="M63" s="337"/>
      <c r="N63" s="440"/>
      <c r="O63" s="411" t="str">
        <f>IFERROR(__xludf.DUMMYFUNCTION("REGEXREPLACE(N63,""(.*)SVL OUT:(.*)"",""$2"")"),"")</f>
        <v/>
      </c>
      <c r="P63" s="338" t="s">
        <v>497</v>
      </c>
      <c r="Q63" s="336" t="str">
        <f t="shared" si="61"/>
        <v/>
      </c>
      <c r="R63" s="337"/>
      <c r="S63" s="440"/>
      <c r="T63" s="411" t="str">
        <f>IFERROR(__xludf.DUMMYFUNCTION("REGEXREPLACE(S63,""(.*)SVL OUT:(.*)"",""$2"")"),"")</f>
        <v/>
      </c>
      <c r="W63" s="412">
        <v>0.6770833333333334</v>
      </c>
      <c r="X63" s="403">
        <f>OriginalIDP!C68</f>
        <v>28.34</v>
      </c>
      <c r="Y63" s="403">
        <f>OriginalIDP!D68</f>
        <v>22</v>
      </c>
      <c r="Z63" s="403">
        <f>OriginalIDP!E68</f>
        <v>-6.34</v>
      </c>
      <c r="AC63" s="492">
        <v>39.0</v>
      </c>
      <c r="AD63" s="227"/>
      <c r="AE63" s="500"/>
      <c r="AF63" s="278"/>
      <c r="AG63" s="278"/>
      <c r="AJ63" s="501"/>
      <c r="AL63" s="502"/>
      <c r="AM63" s="502"/>
      <c r="AN63" s="503"/>
      <c r="AO63" s="503"/>
      <c r="AP63" s="502"/>
      <c r="AQ63" s="502"/>
      <c r="AR63" s="504"/>
      <c r="AS63" s="502"/>
    </row>
    <row r="64">
      <c r="A64" s="410"/>
      <c r="B64" s="399"/>
      <c r="C64" s="410"/>
      <c r="D64" s="399"/>
      <c r="E64" s="483"/>
      <c r="F64" s="338" t="s">
        <v>100</v>
      </c>
      <c r="G64" s="336" t="str">
        <f t="shared" si="59"/>
        <v/>
      </c>
      <c r="H64" s="337"/>
      <c r="I64" s="440"/>
      <c r="J64" s="411" t="str">
        <f>IFERROR(__xludf.DUMMYFUNCTION("REGEXREPLACE(I64,""(.*)SVL IN:(.*)"",""$2"")"),"")</f>
        <v/>
      </c>
      <c r="K64" s="338" t="s">
        <v>100</v>
      </c>
      <c r="L64" s="336" t="str">
        <f t="shared" si="60"/>
        <v/>
      </c>
      <c r="M64" s="337"/>
      <c r="N64" s="440"/>
      <c r="O64" s="411" t="str">
        <f>IFERROR(__xludf.DUMMYFUNCTION("REGEXREPLACE(N64,""(.*)SVL IN:(.*)"",""$2"")"),"")</f>
        <v/>
      </c>
      <c r="P64" s="338" t="s">
        <v>100</v>
      </c>
      <c r="Q64" s="336" t="str">
        <f t="shared" si="61"/>
        <v/>
      </c>
      <c r="R64" s="337"/>
      <c r="S64" s="440"/>
      <c r="T64" s="411" t="str">
        <f>IFERROR(__xludf.DUMMYFUNCTION("REGEXREPLACE(S64,""(.*)SVL IN:(.*)"",""$2"")"),"")</f>
        <v/>
      </c>
      <c r="W64" s="412">
        <v>0.6875</v>
      </c>
      <c r="X64" s="403">
        <f>OriginalIDP!C69</f>
        <v>28.19</v>
      </c>
      <c r="Y64" s="403">
        <f>OriginalIDP!D69</f>
        <v>19.34</v>
      </c>
      <c r="Z64" s="403">
        <f>OriginalIDP!E69</f>
        <v>-8.85</v>
      </c>
      <c r="AC64" s="492">
        <v>40.0</v>
      </c>
      <c r="AD64" s="227"/>
      <c r="AE64" s="500"/>
      <c r="AF64" s="278"/>
      <c r="AG64" s="278"/>
      <c r="AJ64" s="501"/>
      <c r="AL64" s="502"/>
      <c r="AM64" s="502"/>
      <c r="AN64" s="503"/>
      <c r="AO64" s="503"/>
      <c r="AP64" s="502"/>
      <c r="AQ64" s="502"/>
      <c r="AR64" s="504"/>
      <c r="AS64" s="502"/>
    </row>
    <row r="65">
      <c r="A65" s="435"/>
      <c r="B65" s="399"/>
      <c r="C65" s="435"/>
      <c r="D65" s="399"/>
      <c r="E65" s="398"/>
      <c r="F65" s="338" t="s">
        <v>547</v>
      </c>
      <c r="G65" s="336" t="str">
        <f t="shared" ref="G65:G66" si="62">J63</f>
        <v/>
      </c>
      <c r="H65" s="337"/>
      <c r="I65" s="440"/>
      <c r="J65" s="411" t="str">
        <f>IFERROR(__xludf.DUMMYFUNCTION("REGEXREPLACE(I65,""(.*)ACK:(.*)"",""$2"")"),"")</f>
        <v/>
      </c>
      <c r="K65" s="338" t="s">
        <v>547</v>
      </c>
      <c r="L65" s="336" t="str">
        <f t="shared" ref="L65:L66" si="63">O63</f>
        <v/>
      </c>
      <c r="M65" s="337"/>
      <c r="N65" s="440"/>
      <c r="O65" s="411" t="str">
        <f>IFERROR(__xludf.DUMMYFUNCTION("REGEXREPLACE(N65,""(.*)ACK:(.*)"",""$2"")"),"")</f>
        <v/>
      </c>
      <c r="P65" s="338" t="s">
        <v>547</v>
      </c>
      <c r="Q65" s="336" t="str">
        <f t="shared" ref="Q65:Q66" si="64">T63</f>
        <v/>
      </c>
      <c r="R65" s="337"/>
      <c r="S65" s="440"/>
      <c r="T65" s="411" t="str">
        <f>IFERROR(__xludf.DUMMYFUNCTION("REGEXREPLACE(S65,""(.*)ACK:(.*)"",""$2"")"),"")</f>
        <v/>
      </c>
      <c r="W65" s="412">
        <v>0.6979166666666666</v>
      </c>
      <c r="X65" s="403">
        <f>OriginalIDP!C70</f>
        <v>27.62</v>
      </c>
      <c r="Y65" s="403">
        <f>OriginalIDP!D70</f>
        <v>23</v>
      </c>
      <c r="Z65" s="403">
        <f>OriginalIDP!E70</f>
        <v>-4.62</v>
      </c>
      <c r="AC65" s="492">
        <v>41.0</v>
      </c>
      <c r="AD65" s="227"/>
      <c r="AE65" s="500"/>
      <c r="AF65" s="278"/>
      <c r="AG65" s="278"/>
      <c r="AJ65" s="501"/>
      <c r="AL65" s="502"/>
      <c r="AM65" s="502"/>
      <c r="AN65" s="503"/>
      <c r="AO65" s="503"/>
      <c r="AP65" s="502"/>
      <c r="AQ65" s="502"/>
      <c r="AR65" s="504"/>
      <c r="AS65" s="502"/>
    </row>
    <row r="66">
      <c r="A66" s="410"/>
      <c r="B66" s="399"/>
      <c r="C66" s="410"/>
      <c r="D66" s="399"/>
      <c r="E66" s="410"/>
      <c r="F66" s="338" t="s">
        <v>548</v>
      </c>
      <c r="G66" s="336" t="str">
        <f t="shared" si="62"/>
        <v/>
      </c>
      <c r="H66" s="337"/>
      <c r="I66" s="440"/>
      <c r="J66" s="411" t="str">
        <f>IFERROR(__xludf.DUMMYFUNCTION("REGEXREPLACE(I66,""(.*)ASA:(.*)"",""$2"")"),"")</f>
        <v/>
      </c>
      <c r="K66" s="338" t="s">
        <v>548</v>
      </c>
      <c r="L66" s="336" t="str">
        <f t="shared" si="63"/>
        <v/>
      </c>
      <c r="M66" s="337"/>
      <c r="N66" s="440"/>
      <c r="O66" s="411" t="str">
        <f>IFERROR(__xludf.DUMMYFUNCTION("REGEXREPLACE(N66,""(.*)ASA:(.*)"",""$2"")"),"")</f>
        <v/>
      </c>
      <c r="P66" s="338" t="s">
        <v>548</v>
      </c>
      <c r="Q66" s="336" t="str">
        <f t="shared" si="64"/>
        <v/>
      </c>
      <c r="R66" s="337"/>
      <c r="S66" s="440"/>
      <c r="T66" s="411" t="str">
        <f>IFERROR(__xludf.DUMMYFUNCTION("REGEXREPLACE(S66,""(.*)ASA:(.*)"",""$2"")"),"")</f>
        <v/>
      </c>
      <c r="W66" s="412">
        <v>0.7083333333333334</v>
      </c>
      <c r="X66" s="403">
        <f>OriginalIDP!C71</f>
        <v>27.22</v>
      </c>
      <c r="Y66" s="403">
        <f>OriginalIDP!D71</f>
        <v>18.33</v>
      </c>
      <c r="Z66" s="403">
        <f>OriginalIDP!E71</f>
        <v>-8.89</v>
      </c>
      <c r="AC66" s="492">
        <v>42.0</v>
      </c>
      <c r="AD66" s="227"/>
      <c r="AE66" s="500"/>
      <c r="AF66" s="278"/>
      <c r="AG66" s="278"/>
      <c r="AJ66" s="501"/>
      <c r="AL66" s="502"/>
      <c r="AM66" s="502"/>
      <c r="AN66" s="503"/>
      <c r="AO66" s="503"/>
      <c r="AP66" s="502"/>
      <c r="AQ66" s="502"/>
      <c r="AR66" s="504"/>
      <c r="AS66" s="502"/>
    </row>
    <row r="67">
      <c r="A67" s="410"/>
      <c r="B67" s="399"/>
      <c r="C67" s="483"/>
      <c r="D67" s="399"/>
      <c r="E67" s="410"/>
      <c r="F67" s="338" t="s">
        <v>549</v>
      </c>
      <c r="G67" s="370" t="str">
        <f t="shared" ref="G67:G68" si="65">J70</f>
        <v/>
      </c>
      <c r="H67" s="29"/>
      <c r="I67" s="440"/>
      <c r="J67" s="411" t="str">
        <f>IFERROR(__xludf.DUMMYFUNCTION("REGEXREPLACE(I67,""(.*)SAFE:(.*)"",""$2"")"),"")</f>
        <v/>
      </c>
      <c r="K67" s="338" t="s">
        <v>549</v>
      </c>
      <c r="L67" s="370" t="str">
        <f t="shared" ref="L67:L68" si="66">O70</f>
        <v/>
      </c>
      <c r="M67" s="29"/>
      <c r="N67" s="440"/>
      <c r="O67" s="411" t="str">
        <f>IFERROR(__xludf.DUMMYFUNCTION("REGEXREPLACE(N67,""(.*)SAFE:(.*)"",""$2"")"),"")</f>
        <v/>
      </c>
      <c r="P67" s="338" t="s">
        <v>549</v>
      </c>
      <c r="Q67" s="370" t="str">
        <f t="shared" ref="Q67:Q68" si="67">T70</f>
        <v/>
      </c>
      <c r="R67" s="29"/>
      <c r="S67" s="440"/>
      <c r="T67" s="411" t="str">
        <f>IFERROR(__xludf.DUMMYFUNCTION("REGEXREPLACE(S67,""(.*)SAFE:(.*)"",""$2"")"),"")</f>
        <v/>
      </c>
      <c r="W67" s="412">
        <v>0.71875</v>
      </c>
      <c r="X67" s="403">
        <f>OriginalIDP!C72</f>
        <v>31.71</v>
      </c>
      <c r="Y67" s="403">
        <f>OriginalIDP!D72</f>
        <v>22</v>
      </c>
      <c r="Z67" s="403">
        <f>OriginalIDP!E72</f>
        <v>-9.71</v>
      </c>
      <c r="AC67" s="492">
        <v>43.0</v>
      </c>
      <c r="AD67" s="227"/>
      <c r="AE67" s="500"/>
      <c r="AF67" s="278"/>
      <c r="AG67" s="278"/>
      <c r="AJ67" s="501"/>
      <c r="AL67" s="502"/>
      <c r="AM67" s="502"/>
      <c r="AN67" s="503"/>
      <c r="AO67" s="503"/>
      <c r="AP67" s="502"/>
      <c r="AQ67" s="502"/>
      <c r="AR67" s="504"/>
      <c r="AS67" s="502"/>
    </row>
    <row r="68">
      <c r="A68" s="410"/>
      <c r="B68" s="399"/>
      <c r="C68" s="435"/>
      <c r="D68" s="399"/>
      <c r="E68" s="410"/>
      <c r="F68" s="338" t="s">
        <v>550</v>
      </c>
      <c r="G68" s="371" t="str">
        <f t="shared" si="65"/>
        <v/>
      </c>
      <c r="H68" s="372"/>
      <c r="I68" s="398"/>
      <c r="J68" s="411" t="str">
        <f>IFERROR(__xludf.DUMMYFUNCTION("REGEXREPLACE(I62,""(.*)DELAYS:(.*)"",""$2"")"),"")</f>
        <v/>
      </c>
      <c r="K68" s="338" t="s">
        <v>550</v>
      </c>
      <c r="L68" s="371" t="str">
        <f t="shared" si="66"/>
        <v/>
      </c>
      <c r="M68" s="372"/>
      <c r="N68" s="398"/>
      <c r="O68" s="411" t="str">
        <f>IFERROR(__xludf.DUMMYFUNCTION("REGEXREPLACE(N62,""(.*)DELAYS:(.*)"",""$2"")"),"")</f>
        <v/>
      </c>
      <c r="P68" s="338" t="s">
        <v>550</v>
      </c>
      <c r="Q68" s="371" t="str">
        <f t="shared" si="67"/>
        <v/>
      </c>
      <c r="R68" s="372"/>
      <c r="S68" s="398"/>
      <c r="T68" s="411" t="str">
        <f>IFERROR(__xludf.DUMMYFUNCTION("REGEXREPLACE(S62,""(.*)DELAYS:(.*)"",""$2"")"),"")</f>
        <v/>
      </c>
      <c r="W68" s="412">
        <v>0.7291666666666666</v>
      </c>
      <c r="X68" s="403">
        <f>OriginalIDP!C73</f>
        <v>30.62</v>
      </c>
      <c r="Y68" s="403">
        <f>OriginalIDP!D73</f>
        <v>27</v>
      </c>
      <c r="Z68" s="403">
        <f>OriginalIDP!E73</f>
        <v>-3.62</v>
      </c>
      <c r="AC68" s="492">
        <v>44.0</v>
      </c>
      <c r="AD68" s="227"/>
      <c r="AE68" s="500"/>
      <c r="AF68" s="278"/>
      <c r="AG68" s="278"/>
      <c r="AJ68" s="501"/>
      <c r="AL68" s="502"/>
      <c r="AM68" s="502"/>
      <c r="AN68" s="503"/>
      <c r="AO68" s="503"/>
      <c r="AP68" s="502"/>
      <c r="AQ68" s="502"/>
      <c r="AR68" s="504"/>
      <c r="AS68" s="502"/>
    </row>
    <row r="69">
      <c r="A69" s="435"/>
      <c r="B69" s="399"/>
      <c r="C69" s="410"/>
      <c r="D69" s="399"/>
      <c r="E69" s="410"/>
      <c r="F69" s="339" t="s">
        <v>551</v>
      </c>
      <c r="G69" s="340" t="str">
        <f>J73</f>
        <v/>
      </c>
      <c r="H69" s="39"/>
      <c r="I69" s="440"/>
      <c r="J69" s="411" t="str">
        <f>IF(J112=FALSE,"",LEFT(J106,3))</f>
        <v/>
      </c>
      <c r="K69" s="339" t="s">
        <v>551</v>
      </c>
      <c r="L69" s="340" t="str">
        <f>O73</f>
        <v/>
      </c>
      <c r="M69" s="39"/>
      <c r="N69" s="440"/>
      <c r="O69" s="411" t="str">
        <f>IF(O112=FALSE,"",LEFT(O106,3))</f>
        <v/>
      </c>
      <c r="P69" s="339" t="s">
        <v>551</v>
      </c>
      <c r="Q69" s="340" t="str">
        <f>T73</f>
        <v/>
      </c>
      <c r="R69" s="39"/>
      <c r="S69" s="440"/>
      <c r="T69" s="411" t="str">
        <f>IF(T112=FALSE,"",LEFT(T106,3))</f>
        <v/>
      </c>
      <c r="W69" s="412">
        <v>0.75</v>
      </c>
      <c r="X69" s="403">
        <f>OriginalIDP!C75</f>
        <v>26.66</v>
      </c>
      <c r="Y69" s="403">
        <f>OriginalIDP!D75</f>
        <v>27</v>
      </c>
      <c r="Z69" s="403">
        <f>OriginalIDP!E75</f>
        <v>0.34</v>
      </c>
      <c r="AC69" s="492">
        <v>45.0</v>
      </c>
      <c r="AD69" s="227"/>
      <c r="AE69" s="500"/>
      <c r="AF69" s="278"/>
      <c r="AG69" s="278"/>
      <c r="AJ69" s="501"/>
      <c r="AL69" s="502"/>
      <c r="AM69" s="502"/>
      <c r="AN69" s="503"/>
      <c r="AO69" s="503"/>
      <c r="AP69" s="502"/>
      <c r="AQ69" s="502"/>
      <c r="AR69" s="504"/>
      <c r="AS69" s="502"/>
    </row>
    <row r="70">
      <c r="A70" s="410"/>
      <c r="B70" s="399"/>
      <c r="C70" s="410"/>
      <c r="D70" s="399"/>
      <c r="E70" s="440"/>
      <c r="F70" s="341"/>
      <c r="G70" s="114"/>
      <c r="H70" s="32"/>
      <c r="I70" s="440"/>
      <c r="J70" s="411" t="str">
        <f>IFERROR(__xludf.DUMMYFUNCTION("REGEXREPLACE(I70,""(.*)Inbound:(.*)"",""$2"")"),"")</f>
        <v/>
      </c>
      <c r="K70" s="341"/>
      <c r="L70" s="114"/>
      <c r="M70" s="32"/>
      <c r="N70" s="440"/>
      <c r="O70" s="411" t="str">
        <f>IFERROR(__xludf.DUMMYFUNCTION("REGEXREPLACE(N70,""(.*)Inbound:(.*)"",""$2"")"),"")</f>
        <v/>
      </c>
      <c r="P70" s="341"/>
      <c r="Q70" s="114"/>
      <c r="R70" s="32"/>
      <c r="S70" s="440"/>
      <c r="T70" s="411" t="str">
        <f>IFERROR(__xludf.DUMMYFUNCTION("REGEXREPLACE(S70,""(.*)Inbound:(.*)"",""$2"")"),"")</f>
        <v/>
      </c>
      <c r="W70" s="412">
        <v>0.7604166666666666</v>
      </c>
      <c r="X70" s="403">
        <f>OriginalIDP!C76</f>
        <v>25.02</v>
      </c>
      <c r="Y70" s="403">
        <f>OriginalIDP!D76</f>
        <v>26</v>
      </c>
      <c r="Z70" s="403">
        <f>OriginalIDP!E76</f>
        <v>0.98</v>
      </c>
      <c r="AC70" s="492">
        <v>46.0</v>
      </c>
      <c r="AD70" s="227"/>
      <c r="AE70" s="500"/>
      <c r="AF70" s="278"/>
      <c r="AG70" s="278"/>
      <c r="AJ70" s="501"/>
      <c r="AL70" s="502"/>
      <c r="AM70" s="502"/>
      <c r="AN70" s="503"/>
      <c r="AO70" s="503"/>
      <c r="AP70" s="502"/>
      <c r="AQ70" s="502"/>
      <c r="AR70" s="504"/>
      <c r="AS70" s="502"/>
    </row>
    <row r="71">
      <c r="A71" s="435"/>
      <c r="B71" s="399"/>
      <c r="C71" s="483"/>
      <c r="D71" s="399"/>
      <c r="E71" s="440"/>
      <c r="F71" s="342" t="s">
        <v>485</v>
      </c>
      <c r="G71" s="343" t="str">
        <f>J75</f>
        <v/>
      </c>
      <c r="H71" s="275"/>
      <c r="I71" s="440"/>
      <c r="J71" s="411" t="str">
        <f>IFERROR(__xludf.DUMMYFUNCTION("REGEXREPLACE(I71,""(.*)Outbound:(.*)"",""$2"")"),"")</f>
        <v/>
      </c>
      <c r="K71" s="342" t="s">
        <v>485</v>
      </c>
      <c r="L71" s="343" t="str">
        <f>O75</f>
        <v/>
      </c>
      <c r="M71" s="275"/>
      <c r="N71" s="440"/>
      <c r="O71" s="411" t="str">
        <f>IFERROR(__xludf.DUMMYFUNCTION("REGEXREPLACE(N71,""(.*)Outbound:(.*)"",""$2"")"),"")</f>
        <v/>
      </c>
      <c r="P71" s="342" t="s">
        <v>485</v>
      </c>
      <c r="Q71" s="343" t="str">
        <f>T75</f>
        <v/>
      </c>
      <c r="R71" s="275"/>
      <c r="S71" s="440"/>
      <c r="T71" s="411" t="str">
        <f>IFERROR(__xludf.DUMMYFUNCTION("REGEXREPLACE(S71,""(.*)Outbound:(.*)"",""$2"")"),"")</f>
        <v/>
      </c>
      <c r="W71" s="412">
        <v>0.7708333333333334</v>
      </c>
      <c r="X71" s="403">
        <f>OriginalIDP!C77</f>
        <v>38.43</v>
      </c>
      <c r="Y71" s="403">
        <f>OriginalIDP!D77</f>
        <v>21.33</v>
      </c>
      <c r="Z71" s="403">
        <f>OriginalIDP!E77</f>
        <v>-17.1</v>
      </c>
      <c r="AC71" s="492">
        <v>47.0</v>
      </c>
      <c r="AD71" s="227"/>
      <c r="AE71" s="500"/>
      <c r="AF71" s="278"/>
      <c r="AG71" s="278"/>
      <c r="AJ71" s="501"/>
      <c r="AL71" s="502"/>
      <c r="AM71" s="502"/>
      <c r="AN71" s="503"/>
      <c r="AO71" s="503"/>
      <c r="AP71" s="502"/>
      <c r="AQ71" s="502"/>
      <c r="AR71" s="504"/>
      <c r="AS71" s="502"/>
    </row>
    <row r="72">
      <c r="A72" s="410"/>
      <c r="B72" s="399"/>
      <c r="C72" s="435"/>
      <c r="D72" s="399"/>
      <c r="E72" s="398"/>
      <c r="F72" s="344"/>
      <c r="G72" s="345"/>
      <c r="H72" s="275"/>
      <c r="I72" s="398"/>
      <c r="J72" s="411"/>
      <c r="K72" s="344"/>
      <c r="L72" s="345"/>
      <c r="M72" s="275"/>
      <c r="N72" s="398"/>
      <c r="O72" s="411"/>
      <c r="P72" s="344"/>
      <c r="Q72" s="345"/>
      <c r="R72" s="275"/>
      <c r="S72" s="398"/>
      <c r="T72" s="411"/>
      <c r="W72" s="412">
        <v>0.78125</v>
      </c>
      <c r="X72" s="403">
        <f>OriginalIDP!C78</f>
        <v>28.77</v>
      </c>
      <c r="Y72" s="403">
        <f>OriginalIDP!D78</f>
        <v>24</v>
      </c>
      <c r="Z72" s="403">
        <f>OriginalIDP!E78</f>
        <v>-4.77</v>
      </c>
      <c r="AC72" s="492">
        <v>48.0</v>
      </c>
      <c r="AD72" s="227"/>
      <c r="AE72" s="500"/>
      <c r="AF72" s="278"/>
      <c r="AG72" s="278"/>
      <c r="AJ72" s="501"/>
      <c r="AL72" s="502"/>
      <c r="AM72" s="502"/>
      <c r="AN72" s="503"/>
      <c r="AO72" s="503"/>
      <c r="AP72" s="502"/>
      <c r="AQ72" s="502"/>
      <c r="AR72" s="504"/>
      <c r="AS72" s="502"/>
    </row>
    <row r="73">
      <c r="A73" s="435"/>
      <c r="B73" s="399"/>
      <c r="C73" s="410"/>
      <c r="D73" s="399"/>
      <c r="E73" s="440"/>
      <c r="F73" s="344"/>
      <c r="G73" s="345"/>
      <c r="H73" s="275"/>
      <c r="I73" s="440"/>
      <c r="J73" s="411" t="str">
        <f>Right(I73,100)</f>
        <v/>
      </c>
      <c r="K73" s="344"/>
      <c r="L73" s="345"/>
      <c r="M73" s="275"/>
      <c r="N73" s="440"/>
      <c r="O73" s="411" t="str">
        <f>Right(N73,100)</f>
        <v/>
      </c>
      <c r="P73" s="344"/>
      <c r="Q73" s="345"/>
      <c r="R73" s="275"/>
      <c r="S73" s="440"/>
      <c r="T73" s="411" t="str">
        <f>Right(S73,100)</f>
        <v/>
      </c>
      <c r="W73" s="412">
        <v>0.7916666666666666</v>
      </c>
      <c r="X73" s="403">
        <f>OriginalIDP!C79</f>
        <v>34.25</v>
      </c>
      <c r="Y73" s="403">
        <f>OriginalIDP!D79</f>
        <v>20.33</v>
      </c>
      <c r="Z73" s="403">
        <f>OriginalIDP!E79</f>
        <v>-13.92</v>
      </c>
      <c r="AC73" s="492">
        <v>49.0</v>
      </c>
      <c r="AD73" s="227"/>
      <c r="AE73" s="500"/>
      <c r="AF73" s="278"/>
      <c r="AG73" s="278"/>
      <c r="AJ73" s="501"/>
      <c r="AL73" s="502"/>
      <c r="AM73" s="502"/>
      <c r="AN73" s="503"/>
      <c r="AO73" s="503"/>
      <c r="AP73" s="502"/>
      <c r="AQ73" s="502"/>
      <c r="AR73" s="504"/>
      <c r="AS73" s="502"/>
    </row>
    <row r="74">
      <c r="A74" s="410"/>
      <c r="B74" s="399"/>
      <c r="C74" s="410"/>
      <c r="D74" s="399"/>
      <c r="E74" s="440"/>
      <c r="F74" s="344"/>
      <c r="G74" s="345"/>
      <c r="H74" s="275"/>
      <c r="I74" s="398"/>
      <c r="J74" s="411"/>
      <c r="K74" s="344"/>
      <c r="L74" s="345"/>
      <c r="M74" s="275"/>
      <c r="N74" s="398"/>
      <c r="O74" s="411"/>
      <c r="P74" s="344"/>
      <c r="Q74" s="345"/>
      <c r="R74" s="275"/>
      <c r="S74" s="398"/>
      <c r="T74" s="411"/>
      <c r="W74" s="412">
        <v>0.8020833333333334</v>
      </c>
      <c r="X74" s="403">
        <f>OriginalIDP!C80</f>
        <v>29.34</v>
      </c>
      <c r="Y74" s="403">
        <f>OriginalIDP!D80</f>
        <v>20</v>
      </c>
      <c r="Z74" s="403">
        <f>OriginalIDP!E80</f>
        <v>-9.34</v>
      </c>
      <c r="AC74" s="492">
        <v>50.0</v>
      </c>
      <c r="AD74" s="227"/>
      <c r="AE74" s="500"/>
      <c r="AF74" s="278"/>
      <c r="AG74" s="278"/>
      <c r="AJ74" s="501"/>
      <c r="AL74" s="502"/>
      <c r="AM74" s="502"/>
      <c r="AN74" s="503"/>
      <c r="AO74" s="503"/>
      <c r="AP74" s="502"/>
      <c r="AQ74" s="502"/>
      <c r="AR74" s="504"/>
      <c r="AS74" s="502"/>
    </row>
    <row r="75">
      <c r="A75" s="410"/>
      <c r="B75" s="399"/>
      <c r="C75" s="410"/>
      <c r="D75" s="399"/>
      <c r="E75" s="410"/>
      <c r="F75" s="346"/>
      <c r="G75" s="347"/>
      <c r="H75" s="337"/>
      <c r="I75" s="440"/>
      <c r="J75" s="411" t="str">
        <f>Right(I75,150)</f>
        <v/>
      </c>
      <c r="K75" s="346"/>
      <c r="L75" s="347"/>
      <c r="M75" s="337"/>
      <c r="N75" s="440"/>
      <c r="O75" s="411" t="str">
        <f>Right(N75,150)</f>
        <v/>
      </c>
      <c r="P75" s="346"/>
      <c r="Q75" s="347"/>
      <c r="R75" s="337"/>
      <c r="S75" s="440"/>
      <c r="T75" s="411" t="str">
        <f>Right(S75,150)</f>
        <v/>
      </c>
      <c r="W75" s="412">
        <v>0.8125</v>
      </c>
      <c r="X75" s="403">
        <f>OriginalIDP!C81</f>
        <v>27.91</v>
      </c>
      <c r="Y75" s="403">
        <f>OriginalIDP!D81</f>
        <v>21.33</v>
      </c>
      <c r="Z75" s="403">
        <f>OriginalIDP!E81</f>
        <v>-6.58</v>
      </c>
      <c r="AC75" s="492">
        <v>51.0</v>
      </c>
      <c r="AD75" s="227"/>
      <c r="AE75" s="500"/>
      <c r="AF75" s="278"/>
      <c r="AG75" s="278"/>
      <c r="AJ75" s="501"/>
      <c r="AL75" s="502"/>
      <c r="AM75" s="502"/>
      <c r="AN75" s="503"/>
      <c r="AO75" s="503"/>
      <c r="AP75" s="502"/>
      <c r="AQ75" s="502"/>
      <c r="AR75" s="504"/>
      <c r="AS75" s="502"/>
    </row>
    <row r="76">
      <c r="A76" s="483"/>
      <c r="B76" s="399"/>
      <c r="C76" s="410"/>
      <c r="D76" s="399"/>
      <c r="E76" s="435"/>
      <c r="F76" s="348" t="s">
        <v>556</v>
      </c>
      <c r="G76" s="31"/>
      <c r="H76" s="32"/>
      <c r="I76" s="400"/>
      <c r="J76" s="401"/>
      <c r="K76" s="373" t="s">
        <v>575</v>
      </c>
      <c r="L76" s="31"/>
      <c r="M76" s="32"/>
      <c r="N76" s="400"/>
      <c r="O76" s="198"/>
      <c r="P76" s="391" t="s">
        <v>594</v>
      </c>
      <c r="Q76" s="31"/>
      <c r="R76" s="32"/>
      <c r="S76" s="400"/>
      <c r="W76" s="412">
        <v>0.8229166666666666</v>
      </c>
      <c r="X76" s="403">
        <f>OriginalIDP!C82</f>
        <v>28.3</v>
      </c>
      <c r="Y76" s="403">
        <f>OriginalIDP!D82</f>
        <v>22</v>
      </c>
      <c r="Z76" s="403">
        <f>OriginalIDP!E82</f>
        <v>-6.3</v>
      </c>
      <c r="AC76" s="492">
        <v>52.0</v>
      </c>
      <c r="AD76" s="227"/>
      <c r="AE76" s="500"/>
      <c r="AF76" s="278"/>
      <c r="AG76" s="278"/>
      <c r="AJ76" s="501"/>
      <c r="AL76" s="502"/>
      <c r="AM76" s="502"/>
      <c r="AN76" s="503"/>
      <c r="AO76" s="503"/>
      <c r="AP76" s="502"/>
      <c r="AQ76" s="502"/>
      <c r="AR76" s="504"/>
      <c r="AS76" s="502"/>
    </row>
    <row r="77">
      <c r="A77" s="435"/>
      <c r="B77" s="399"/>
      <c r="C77" s="410"/>
      <c r="D77" s="399"/>
      <c r="E77" s="410"/>
      <c r="F77" s="335" t="s">
        <v>94</v>
      </c>
      <c r="G77" s="336" t="str">
        <f t="shared" ref="G77:G79" si="68">J80</f>
        <v/>
      </c>
      <c r="H77" s="337"/>
      <c r="I77" s="440"/>
      <c r="J77" s="411" t="str">
        <f>IFERROR(__xludf.DUMMYFUNCTION("REGEXREPLACE(I77,""(.*)ACK:(.*)"",""$2"")"),"")</f>
        <v/>
      </c>
      <c r="K77" s="335" t="s">
        <v>94</v>
      </c>
      <c r="L77" s="336" t="str">
        <f t="shared" ref="L77:L79" si="69">O80</f>
        <v/>
      </c>
      <c r="M77" s="337"/>
      <c r="N77" s="440"/>
      <c r="O77" s="411" t="str">
        <f>IFERROR(__xludf.DUMMYFUNCTION("REGEXREPLACE(N77,""(.*)ACK:(.*)"",""$2"")"),"")</f>
        <v/>
      </c>
      <c r="P77" s="335" t="s">
        <v>94</v>
      </c>
      <c r="Q77" s="336" t="str">
        <f t="shared" ref="Q77:Q79" si="70">T80</f>
        <v/>
      </c>
      <c r="R77" s="337"/>
      <c r="S77" s="440"/>
      <c r="T77" s="411" t="str">
        <f>IFERROR(__xludf.DUMMYFUNCTION("REGEXREPLACE(S77,""(.*)ACK:(.*)"",""$2"")"),"")</f>
        <v/>
      </c>
      <c r="W77" s="412">
        <v>0.8333333333333334</v>
      </c>
      <c r="X77" s="403">
        <f>OriginalIDP!C83</f>
        <v>28.12</v>
      </c>
      <c r="Y77" s="403">
        <f>OriginalIDP!D83</f>
        <v>21.33</v>
      </c>
      <c r="Z77" s="403">
        <f>OriginalIDP!E83</f>
        <v>-6.79</v>
      </c>
      <c r="AC77" s="492">
        <v>53.0</v>
      </c>
      <c r="AD77" s="227"/>
      <c r="AE77" s="500"/>
      <c r="AF77" s="278"/>
      <c r="AG77" s="278"/>
      <c r="AJ77" s="501"/>
      <c r="AL77" s="502"/>
      <c r="AM77" s="502"/>
      <c r="AN77" s="503"/>
      <c r="AO77" s="503"/>
      <c r="AP77" s="502"/>
      <c r="AQ77" s="502"/>
      <c r="AR77" s="504"/>
      <c r="AS77" s="502"/>
    </row>
    <row r="78">
      <c r="A78" s="410"/>
      <c r="B78" s="399"/>
      <c r="C78" s="410"/>
      <c r="D78" s="399"/>
      <c r="E78" s="398"/>
      <c r="F78" s="338" t="s">
        <v>497</v>
      </c>
      <c r="G78" s="336" t="str">
        <f t="shared" si="68"/>
        <v/>
      </c>
      <c r="H78" s="337"/>
      <c r="I78" s="440"/>
      <c r="J78" s="411" t="str">
        <f>IFERROR(__xludf.DUMMYFUNCTION("REGEXREPLACE(I78,""(.*)SVL OUT:(.*)"",""$2"")"),"")</f>
        <v/>
      </c>
      <c r="K78" s="338" t="s">
        <v>497</v>
      </c>
      <c r="L78" s="336" t="str">
        <f t="shared" si="69"/>
        <v/>
      </c>
      <c r="M78" s="337"/>
      <c r="N78" s="440"/>
      <c r="O78" s="411" t="str">
        <f>IFERROR(__xludf.DUMMYFUNCTION("REGEXREPLACE(N78,""(.*)SVL OUT:(.*)"",""$2"")"),"")</f>
        <v/>
      </c>
      <c r="P78" s="338" t="s">
        <v>497</v>
      </c>
      <c r="Q78" s="336" t="str">
        <f t="shared" si="70"/>
        <v/>
      </c>
      <c r="R78" s="337"/>
      <c r="S78" s="440"/>
      <c r="T78" s="411" t="str">
        <f>IFERROR(__xludf.DUMMYFUNCTION("REGEXREPLACE(S78,""(.*)SVL OUT:(.*)"",""$2"")"),"")</f>
        <v/>
      </c>
      <c r="W78" s="412">
        <v>0.84375</v>
      </c>
      <c r="X78" s="403">
        <f>OriginalIDP!C84</f>
        <v>27.31</v>
      </c>
      <c r="Y78" s="403">
        <f>OriginalIDP!D84</f>
        <v>23</v>
      </c>
      <c r="Z78" s="403">
        <f>OriginalIDP!E84</f>
        <v>-4.31</v>
      </c>
      <c r="AC78" s="492">
        <v>54.0</v>
      </c>
      <c r="AD78" s="227"/>
      <c r="AE78" s="500"/>
      <c r="AF78" s="278"/>
      <c r="AG78" s="278"/>
      <c r="AJ78" s="501"/>
      <c r="AL78" s="502"/>
      <c r="AM78" s="502"/>
      <c r="AN78" s="503"/>
      <c r="AO78" s="503"/>
      <c r="AP78" s="502"/>
      <c r="AQ78" s="502"/>
      <c r="AR78" s="504"/>
      <c r="AS78" s="502"/>
    </row>
    <row r="79">
      <c r="A79" s="410"/>
      <c r="B79" s="399"/>
      <c r="C79" s="435"/>
      <c r="D79" s="399"/>
      <c r="E79" s="506"/>
      <c r="F79" s="338" t="s">
        <v>100</v>
      </c>
      <c r="G79" s="336" t="str">
        <f t="shared" si="68"/>
        <v/>
      </c>
      <c r="H79" s="337"/>
      <c r="I79" s="440"/>
      <c r="J79" s="411" t="str">
        <f>IFERROR(__xludf.DUMMYFUNCTION("REGEXREPLACE(I79,""(.*)SVL IN:(.*)"",""$2"")"),"")</f>
        <v/>
      </c>
      <c r="K79" s="338" t="s">
        <v>100</v>
      </c>
      <c r="L79" s="336" t="str">
        <f t="shared" si="69"/>
        <v/>
      </c>
      <c r="M79" s="337"/>
      <c r="N79" s="440"/>
      <c r="O79" s="411" t="str">
        <f>IFERROR(__xludf.DUMMYFUNCTION("REGEXREPLACE(N79,""(.*)SVL IN:(.*)"",""$2"")"),"")</f>
        <v/>
      </c>
      <c r="P79" s="338" t="s">
        <v>100</v>
      </c>
      <c r="Q79" s="336" t="str">
        <f t="shared" si="70"/>
        <v/>
      </c>
      <c r="R79" s="337"/>
      <c r="S79" s="440"/>
      <c r="T79" s="411" t="str">
        <f>IFERROR(__xludf.DUMMYFUNCTION("REGEXREPLACE(S79,""(.*)SVL IN:(.*)"",""$2"")"),"")</f>
        <v/>
      </c>
      <c r="W79" s="412">
        <v>0.8541666666666666</v>
      </c>
      <c r="X79" s="403">
        <f>OriginalIDP!C85</f>
        <v>22.44</v>
      </c>
      <c r="Y79" s="403">
        <f>OriginalIDP!D85</f>
        <v>18.33</v>
      </c>
      <c r="Z79" s="403">
        <f>OriginalIDP!E85</f>
        <v>-4.11</v>
      </c>
      <c r="AC79" s="492">
        <v>55.0</v>
      </c>
      <c r="AD79" s="227"/>
      <c r="AE79" s="500"/>
      <c r="AF79" s="278"/>
      <c r="AG79" s="278"/>
      <c r="AJ79" s="501"/>
      <c r="AL79" s="502"/>
      <c r="AM79" s="502"/>
      <c r="AN79" s="503"/>
      <c r="AO79" s="503"/>
      <c r="AP79" s="502"/>
      <c r="AQ79" s="502"/>
      <c r="AR79" s="504"/>
      <c r="AS79" s="502"/>
    </row>
    <row r="80">
      <c r="A80" s="410"/>
      <c r="B80" s="399"/>
      <c r="C80" s="410"/>
      <c r="D80" s="399"/>
      <c r="E80" s="398"/>
      <c r="F80" s="338" t="s">
        <v>547</v>
      </c>
      <c r="G80" s="336" t="str">
        <f t="shared" ref="G80:G81" si="71">J78</f>
        <v/>
      </c>
      <c r="H80" s="337"/>
      <c r="I80" s="440"/>
      <c r="J80" s="411" t="str">
        <f>IFERROR(__xludf.DUMMYFUNCTION("REGEXREPLACE(I80,""(.*)ACK:(.*)"",""$2"")"),"")</f>
        <v/>
      </c>
      <c r="K80" s="338" t="s">
        <v>547</v>
      </c>
      <c r="L80" s="336" t="str">
        <f t="shared" ref="L80:L81" si="72">O78</f>
        <v/>
      </c>
      <c r="M80" s="337"/>
      <c r="N80" s="440"/>
      <c r="O80" s="411" t="str">
        <f>IFERROR(__xludf.DUMMYFUNCTION("REGEXREPLACE(N80,""(.*)ACK:(.*)"",""$2"")"),"")</f>
        <v/>
      </c>
      <c r="P80" s="338" t="s">
        <v>547</v>
      </c>
      <c r="Q80" s="336" t="str">
        <f t="shared" ref="Q80:Q81" si="73">T78</f>
        <v/>
      </c>
      <c r="R80" s="337"/>
      <c r="S80" s="440"/>
      <c r="T80" s="411" t="str">
        <f>IFERROR(__xludf.DUMMYFUNCTION("REGEXREPLACE(S80,""(.*)ACK:(.*)"",""$2"")"),"")</f>
        <v/>
      </c>
      <c r="W80" s="412">
        <v>0.8645833333333334</v>
      </c>
      <c r="X80" s="403">
        <f>OriginalIDP!C86</f>
        <v>17.56</v>
      </c>
      <c r="Y80" s="403">
        <f>OriginalIDP!D86</f>
        <v>17</v>
      </c>
      <c r="Z80" s="403">
        <f>OriginalIDP!E86</f>
        <v>-0.56</v>
      </c>
      <c r="AC80" s="492">
        <v>56.0</v>
      </c>
      <c r="AD80" s="227"/>
      <c r="AE80" s="500"/>
      <c r="AF80" s="278"/>
      <c r="AG80" s="278"/>
      <c r="AJ80" s="501"/>
      <c r="AL80" s="502"/>
      <c r="AM80" s="502"/>
      <c r="AN80" s="503"/>
      <c r="AO80" s="503"/>
      <c r="AP80" s="502"/>
      <c r="AQ80" s="502"/>
      <c r="AR80" s="504"/>
      <c r="AS80" s="502"/>
    </row>
    <row r="81">
      <c r="A81" s="410"/>
      <c r="B81" s="399"/>
      <c r="C81" s="410"/>
      <c r="D81" s="399"/>
      <c r="E81" s="410"/>
      <c r="F81" s="338" t="s">
        <v>548</v>
      </c>
      <c r="G81" s="336" t="str">
        <f t="shared" si="71"/>
        <v/>
      </c>
      <c r="H81" s="337"/>
      <c r="I81" s="440"/>
      <c r="J81" s="411" t="str">
        <f>IFERROR(__xludf.DUMMYFUNCTION("REGEXREPLACE(I81,""(.*)ASA:(.*)"",""$2"")"),"")</f>
        <v/>
      </c>
      <c r="K81" s="338" t="s">
        <v>548</v>
      </c>
      <c r="L81" s="336" t="str">
        <f t="shared" si="72"/>
        <v/>
      </c>
      <c r="M81" s="337"/>
      <c r="N81" s="440"/>
      <c r="O81" s="411" t="str">
        <f>IFERROR(__xludf.DUMMYFUNCTION("REGEXREPLACE(N81,""(.*)ASA:(.*)"",""$2"")"),"")</f>
        <v/>
      </c>
      <c r="P81" s="338" t="s">
        <v>548</v>
      </c>
      <c r="Q81" s="336" t="str">
        <f t="shared" si="73"/>
        <v/>
      </c>
      <c r="R81" s="337"/>
      <c r="S81" s="440"/>
      <c r="T81" s="411" t="str">
        <f>IFERROR(__xludf.DUMMYFUNCTION("REGEXREPLACE(S81,""(.*)ASA:(.*)"",""$2"")"),"")</f>
        <v/>
      </c>
      <c r="W81" s="412">
        <v>0.875</v>
      </c>
      <c r="X81" s="403">
        <f>OriginalIDP!C87</f>
        <v>18.86</v>
      </c>
      <c r="Y81" s="403">
        <f>OriginalIDP!D87</f>
        <v>15</v>
      </c>
      <c r="Z81" s="403">
        <f>OriginalIDP!E87</f>
        <v>-3.86</v>
      </c>
      <c r="AC81" s="492">
        <v>57.0</v>
      </c>
      <c r="AD81" s="227"/>
      <c r="AE81" s="500"/>
      <c r="AF81" s="278"/>
      <c r="AG81" s="278"/>
      <c r="AJ81" s="501"/>
      <c r="AL81" s="502"/>
      <c r="AM81" s="502"/>
      <c r="AN81" s="503"/>
      <c r="AO81" s="503"/>
      <c r="AP81" s="502"/>
      <c r="AQ81" s="502"/>
      <c r="AR81" s="504"/>
      <c r="AS81" s="502"/>
    </row>
    <row r="82">
      <c r="A82" s="410"/>
      <c r="B82" s="399"/>
      <c r="C82" s="410"/>
      <c r="D82" s="399"/>
      <c r="E82" s="440"/>
      <c r="F82" s="338" t="s">
        <v>549</v>
      </c>
      <c r="G82" s="370" t="str">
        <f t="shared" ref="G82:G83" si="74">J85</f>
        <v/>
      </c>
      <c r="H82" s="29"/>
      <c r="I82" s="440"/>
      <c r="J82" s="411" t="str">
        <f>IFERROR(__xludf.DUMMYFUNCTION("REGEXREPLACE(I82,""(.*)SAFE:(.*)"",""$2"")"),"")</f>
        <v/>
      </c>
      <c r="K82" s="338" t="s">
        <v>549</v>
      </c>
      <c r="L82" s="370" t="str">
        <f t="shared" ref="L82:L83" si="75">O85</f>
        <v/>
      </c>
      <c r="M82" s="29"/>
      <c r="N82" s="440"/>
      <c r="O82" s="411" t="str">
        <f>IFERROR(__xludf.DUMMYFUNCTION("REGEXREPLACE(N82,""(.*)SAFE:(.*)"",""$2"")"),"")</f>
        <v/>
      </c>
      <c r="P82" s="338" t="s">
        <v>549</v>
      </c>
      <c r="Q82" s="392" t="str">
        <f t="shared" ref="Q82:Q83" si="76">T85</f>
        <v/>
      </c>
      <c r="R82" s="29"/>
      <c r="S82" s="440"/>
      <c r="T82" s="411" t="str">
        <f>IFERROR(__xludf.DUMMYFUNCTION("REGEXREPLACE(S82,""(.*)SAFE:(.*)"",""$2"")"),"")</f>
        <v/>
      </c>
      <c r="W82" s="412">
        <v>0.8854166666666666</v>
      </c>
      <c r="X82" s="403">
        <f>OriginalIDP!C88</f>
        <v>15.82</v>
      </c>
      <c r="Y82" s="403">
        <f>OriginalIDP!D88</f>
        <v>16.67</v>
      </c>
      <c r="Z82" s="403">
        <f>OriginalIDP!E88</f>
        <v>0.85</v>
      </c>
      <c r="AC82" s="492">
        <v>58.0</v>
      </c>
      <c r="AD82" s="227"/>
      <c r="AE82" s="500"/>
      <c r="AF82" s="278"/>
      <c r="AG82" s="278"/>
      <c r="AJ82" s="501"/>
      <c r="AL82" s="502"/>
      <c r="AM82" s="502"/>
      <c r="AN82" s="503"/>
      <c r="AO82" s="503"/>
      <c r="AP82" s="502"/>
      <c r="AQ82" s="502"/>
      <c r="AR82" s="504"/>
      <c r="AS82" s="502"/>
    </row>
    <row r="83">
      <c r="A83" s="410"/>
      <c r="B83" s="399"/>
      <c r="C83" s="435"/>
      <c r="D83" s="399"/>
      <c r="E83" s="483"/>
      <c r="F83" s="338" t="s">
        <v>550</v>
      </c>
      <c r="G83" s="371" t="str">
        <f t="shared" si="74"/>
        <v/>
      </c>
      <c r="H83" s="372"/>
      <c r="I83" s="398"/>
      <c r="J83" s="411" t="str">
        <f>IFERROR(__xludf.DUMMYFUNCTION("REGEXREPLACE(I77,""(.*)DELAYS:(.*)"",""$2"")"),"")</f>
        <v/>
      </c>
      <c r="K83" s="338" t="s">
        <v>550</v>
      </c>
      <c r="L83" s="371" t="str">
        <f t="shared" si="75"/>
        <v/>
      </c>
      <c r="M83" s="372"/>
      <c r="N83" s="398"/>
      <c r="O83" s="411" t="str">
        <f>IFERROR(__xludf.DUMMYFUNCTION("REGEXREPLACE(N77,""(.*)DELAYS:(.*)"",""$2"")"),"")</f>
        <v/>
      </c>
      <c r="P83" s="338" t="s">
        <v>550</v>
      </c>
      <c r="Q83" s="371" t="str">
        <f t="shared" si="76"/>
        <v/>
      </c>
      <c r="R83" s="372"/>
      <c r="S83" s="398"/>
      <c r="T83" s="411" t="str">
        <f>IFERROR(__xludf.DUMMYFUNCTION("REGEXREPLACE(S77,""(.*)DELAYS:(.*)"",""$2"")"),"")</f>
        <v/>
      </c>
      <c r="W83" s="412">
        <v>0.8958333333333334</v>
      </c>
      <c r="X83" s="403">
        <f>OriginalIDP!C89</f>
        <v>15.66</v>
      </c>
      <c r="Y83" s="403">
        <f>OriginalIDP!D89</f>
        <v>15</v>
      </c>
      <c r="Z83" s="403">
        <f>OriginalIDP!E89</f>
        <v>-0.66</v>
      </c>
      <c r="AC83" s="492">
        <v>59.0</v>
      </c>
      <c r="AD83" s="227"/>
      <c r="AE83" s="500"/>
      <c r="AF83" s="278"/>
      <c r="AG83" s="278"/>
      <c r="AJ83" s="501"/>
      <c r="AL83" s="502"/>
      <c r="AM83" s="502"/>
      <c r="AN83" s="503"/>
      <c r="AO83" s="503"/>
      <c r="AP83" s="502"/>
      <c r="AQ83" s="502"/>
      <c r="AR83" s="504"/>
      <c r="AS83" s="502"/>
    </row>
    <row r="84">
      <c r="A84" s="435"/>
      <c r="B84" s="399"/>
      <c r="C84" s="410"/>
      <c r="D84" s="399"/>
      <c r="E84" s="435"/>
      <c r="F84" s="339" t="s">
        <v>551</v>
      </c>
      <c r="G84" s="340" t="str">
        <f>J88</f>
        <v/>
      </c>
      <c r="H84" s="39"/>
      <c r="I84" s="440"/>
      <c r="J84" s="411" t="str">
        <f>IF(J127=FALSE,"",LEFT(J121,3))</f>
        <v/>
      </c>
      <c r="K84" s="339" t="s">
        <v>551</v>
      </c>
      <c r="L84" s="340" t="str">
        <f>O88</f>
        <v/>
      </c>
      <c r="M84" s="39"/>
      <c r="N84" s="440"/>
      <c r="O84" s="411" t="str">
        <f>IF(O127=FALSE,"",LEFT(O121,3))</f>
        <v/>
      </c>
      <c r="P84" s="339" t="s">
        <v>551</v>
      </c>
      <c r="Q84" s="340" t="str">
        <f>T88</f>
        <v/>
      </c>
      <c r="R84" s="39"/>
      <c r="S84" s="440"/>
      <c r="T84" s="411" t="str">
        <f>IF(T127=FALSE,"",LEFT(T121,3))</f>
        <v/>
      </c>
      <c r="W84" s="412">
        <v>0.90625</v>
      </c>
      <c r="X84" s="403">
        <f>OriginalIDP!C90</f>
        <v>16.23</v>
      </c>
      <c r="Y84" s="403">
        <f>OriginalIDP!D90</f>
        <v>14</v>
      </c>
      <c r="Z84" s="403">
        <f>OriginalIDP!E90</f>
        <v>-2.23</v>
      </c>
      <c r="AC84" s="492">
        <v>60.0</v>
      </c>
      <c r="AD84" s="227"/>
      <c r="AE84" s="500"/>
      <c r="AF84" s="278"/>
      <c r="AG84" s="278"/>
      <c r="AJ84" s="501"/>
      <c r="AL84" s="502"/>
      <c r="AM84" s="502"/>
      <c r="AN84" s="503"/>
      <c r="AO84" s="503"/>
      <c r="AP84" s="502"/>
      <c r="AQ84" s="502"/>
      <c r="AR84" s="504"/>
      <c r="AS84" s="502"/>
    </row>
    <row r="85">
      <c r="A85" s="410"/>
      <c r="B85" s="399"/>
      <c r="C85" s="435"/>
      <c r="D85" s="399"/>
      <c r="E85" s="410"/>
      <c r="F85" s="341"/>
      <c r="G85" s="114"/>
      <c r="H85" s="32"/>
      <c r="I85" s="440"/>
      <c r="J85" s="411" t="str">
        <f>IFERROR(__xludf.DUMMYFUNCTION("REGEXREPLACE(I85,""(.*)Inbound:(.*)"",""$2"")"),"")</f>
        <v/>
      </c>
      <c r="K85" s="341"/>
      <c r="L85" s="114"/>
      <c r="M85" s="32"/>
      <c r="N85" s="440"/>
      <c r="O85" s="411" t="str">
        <f>IFERROR(__xludf.DUMMYFUNCTION("REGEXREPLACE(N85,""(.*)Inbound:(.*)"",""$2"")"),"")</f>
        <v/>
      </c>
      <c r="P85" s="341"/>
      <c r="Q85" s="114"/>
      <c r="R85" s="32"/>
      <c r="S85" s="440"/>
      <c r="T85" s="411" t="str">
        <f>IFERROR(__xludf.DUMMYFUNCTION("REGEXREPLACE(S85,""(.*)Inbound:(.*)"",""$2"")"),"")</f>
        <v/>
      </c>
      <c r="U85" s="465" t="str">
        <f>IFERROR(__xludf.DUMMYFUNCTION("REGEXREPLACE(S85,""(.*)Inbound:(.*)"",""$2"")"),"")</f>
        <v/>
      </c>
      <c r="W85" s="412">
        <v>0.9166666666666666</v>
      </c>
      <c r="X85" s="403">
        <f>OriginalIDP!C91</f>
        <v>16.44</v>
      </c>
      <c r="Y85" s="403">
        <f>OriginalIDP!D91</f>
        <v>14.33</v>
      </c>
      <c r="Z85" s="403">
        <f>OriginalIDP!E91</f>
        <v>-2.11</v>
      </c>
      <c r="AC85" s="492">
        <v>61.0</v>
      </c>
      <c r="AD85" s="227"/>
      <c r="AE85" s="500"/>
      <c r="AF85" s="278"/>
      <c r="AG85" s="278"/>
      <c r="AJ85" s="501"/>
      <c r="AL85" s="502"/>
      <c r="AM85" s="502"/>
      <c r="AN85" s="503"/>
      <c r="AO85" s="503"/>
      <c r="AP85" s="502"/>
      <c r="AQ85" s="502"/>
      <c r="AR85" s="504"/>
      <c r="AS85" s="502"/>
    </row>
    <row r="86">
      <c r="A86" s="410"/>
      <c r="B86" s="399"/>
      <c r="C86" s="410"/>
      <c r="D86" s="399"/>
      <c r="E86" s="410"/>
      <c r="F86" s="342" t="s">
        <v>485</v>
      </c>
      <c r="G86" s="343" t="str">
        <f>J90</f>
        <v/>
      </c>
      <c r="H86" s="275"/>
      <c r="I86" s="440"/>
      <c r="J86" s="411" t="str">
        <f>IFERROR(__xludf.DUMMYFUNCTION("REGEXREPLACE(I86,""(.*)Outbound:(.*)"",""$2"")"),"")</f>
        <v/>
      </c>
      <c r="K86" s="342" t="s">
        <v>485</v>
      </c>
      <c r="L86" s="343" t="str">
        <f>O90</f>
        <v/>
      </c>
      <c r="M86" s="275"/>
      <c r="N86" s="440"/>
      <c r="O86" s="411" t="str">
        <f>IFERROR(__xludf.DUMMYFUNCTION("REGEXREPLACE(N86,""(.*)Outbound:(.*)"",""$2"")"),"")</f>
        <v/>
      </c>
      <c r="P86" s="342" t="s">
        <v>485</v>
      </c>
      <c r="Q86" s="343" t="str">
        <f>T90</f>
        <v/>
      </c>
      <c r="R86" s="275"/>
      <c r="S86" s="440"/>
      <c r="T86" s="411" t="str">
        <f>IFERROR(__xludf.DUMMYFUNCTION("REGEXREPLACE(S86,""(.*)Outbound:(.*)"",""$2"")"),"")</f>
        <v/>
      </c>
      <c r="W86" s="412">
        <v>0.9270833333333334</v>
      </c>
      <c r="X86" s="403">
        <f>OriginalIDP!C92</f>
        <v>14.9</v>
      </c>
      <c r="Y86" s="403">
        <f>OriginalIDP!D92</f>
        <v>15.33</v>
      </c>
      <c r="Z86" s="403">
        <f>OriginalIDP!E92</f>
        <v>0.43</v>
      </c>
      <c r="AC86" s="492">
        <v>62.0</v>
      </c>
      <c r="AD86" s="227"/>
      <c r="AE86" s="500"/>
      <c r="AF86" s="278"/>
      <c r="AG86" s="278"/>
      <c r="AJ86" s="501"/>
      <c r="AL86" s="502"/>
      <c r="AM86" s="502"/>
      <c r="AN86" s="503"/>
      <c r="AO86" s="503"/>
      <c r="AP86" s="502"/>
      <c r="AQ86" s="502"/>
      <c r="AR86" s="504"/>
      <c r="AS86" s="502"/>
    </row>
    <row r="87">
      <c r="A87" s="410"/>
      <c r="B87" s="399"/>
      <c r="C87" s="410"/>
      <c r="D87" s="399"/>
      <c r="E87" s="410"/>
      <c r="F87" s="344"/>
      <c r="G87" s="345"/>
      <c r="H87" s="275"/>
      <c r="I87" s="398"/>
      <c r="J87" s="411"/>
      <c r="K87" s="344"/>
      <c r="L87" s="345"/>
      <c r="M87" s="275"/>
      <c r="N87" s="398"/>
      <c r="O87" s="411"/>
      <c r="P87" s="344"/>
      <c r="Q87" s="345"/>
      <c r="R87" s="275"/>
      <c r="S87" s="398"/>
      <c r="T87" s="411"/>
      <c r="W87" s="412">
        <v>0.9375</v>
      </c>
      <c r="X87" s="403">
        <f>OriginalIDP!C93</f>
        <v>15.66</v>
      </c>
      <c r="Y87" s="403">
        <f>OriginalIDP!D93</f>
        <v>14.33</v>
      </c>
      <c r="Z87" s="403">
        <f>OriginalIDP!E93</f>
        <v>-1.33</v>
      </c>
      <c r="AC87" s="492">
        <v>63.0</v>
      </c>
      <c r="AD87" s="227"/>
      <c r="AE87" s="500"/>
      <c r="AF87" s="278"/>
      <c r="AG87" s="278"/>
      <c r="AJ87" s="501"/>
      <c r="AL87" s="502"/>
      <c r="AM87" s="502"/>
      <c r="AN87" s="503"/>
      <c r="AO87" s="503"/>
      <c r="AP87" s="502"/>
      <c r="AQ87" s="502"/>
      <c r="AR87" s="504"/>
      <c r="AS87" s="502"/>
    </row>
    <row r="88">
      <c r="A88" s="435"/>
      <c r="B88" s="399"/>
      <c r="C88" s="435"/>
      <c r="D88" s="399"/>
      <c r="E88" s="410"/>
      <c r="F88" s="344"/>
      <c r="G88" s="345"/>
      <c r="H88" s="275"/>
      <c r="I88" s="440"/>
      <c r="J88" s="411" t="str">
        <f>Right(I88,100)</f>
        <v/>
      </c>
      <c r="K88" s="344"/>
      <c r="L88" s="345"/>
      <c r="M88" s="275"/>
      <c r="N88" s="440"/>
      <c r="O88" s="411" t="str">
        <f>Right(N88,100)</f>
        <v/>
      </c>
      <c r="P88" s="344"/>
      <c r="Q88" s="345"/>
      <c r="R88" s="275"/>
      <c r="S88" s="440"/>
      <c r="T88" s="411" t="str">
        <f>Right(S88,100)</f>
        <v/>
      </c>
      <c r="W88" s="412">
        <v>0.9479166666666666</v>
      </c>
      <c r="X88" s="403">
        <f>OriginalIDP!C94</f>
        <v>12.74</v>
      </c>
      <c r="Y88" s="403">
        <f>OriginalIDP!D94</f>
        <v>18</v>
      </c>
      <c r="Z88" s="403">
        <f>OriginalIDP!E94</f>
        <v>5.26</v>
      </c>
      <c r="AC88" s="492">
        <v>64.0</v>
      </c>
      <c r="AD88" s="227"/>
      <c r="AE88" s="500"/>
      <c r="AF88" s="278"/>
      <c r="AG88" s="278"/>
      <c r="AJ88" s="501"/>
      <c r="AL88" s="502"/>
      <c r="AM88" s="502"/>
      <c r="AN88" s="503"/>
      <c r="AO88" s="503"/>
      <c r="AP88" s="502"/>
      <c r="AQ88" s="502"/>
      <c r="AR88" s="504"/>
      <c r="AS88" s="502"/>
    </row>
    <row r="89">
      <c r="A89" s="410"/>
      <c r="B89" s="399"/>
      <c r="C89" s="410"/>
      <c r="D89" s="399"/>
      <c r="E89" s="410"/>
      <c r="F89" s="344"/>
      <c r="G89" s="345"/>
      <c r="H89" s="275"/>
      <c r="I89" s="398"/>
      <c r="J89" s="411"/>
      <c r="K89" s="344"/>
      <c r="L89" s="345"/>
      <c r="M89" s="275"/>
      <c r="N89" s="398"/>
      <c r="O89" s="411"/>
      <c r="P89" s="344"/>
      <c r="Q89" s="345"/>
      <c r="R89" s="275"/>
      <c r="S89" s="398"/>
      <c r="T89" s="411"/>
      <c r="W89" s="412">
        <v>0.9583333333333334</v>
      </c>
      <c r="X89" s="403">
        <f>OriginalIDP!C95</f>
        <v>15.36</v>
      </c>
      <c r="Y89" s="403">
        <f>OriginalIDP!D95</f>
        <v>19</v>
      </c>
      <c r="Z89" s="403">
        <f>OriginalIDP!E95</f>
        <v>3.64</v>
      </c>
      <c r="AC89" s="492">
        <v>65.0</v>
      </c>
      <c r="AD89" s="227"/>
      <c r="AE89" s="500"/>
      <c r="AF89" s="278"/>
      <c r="AG89" s="278"/>
      <c r="AJ89" s="501"/>
      <c r="AL89" s="502"/>
      <c r="AM89" s="502"/>
      <c r="AN89" s="503"/>
      <c r="AO89" s="503"/>
      <c r="AP89" s="502"/>
      <c r="AQ89" s="502"/>
      <c r="AR89" s="504"/>
      <c r="AS89" s="502"/>
    </row>
    <row r="90">
      <c r="A90" s="435"/>
      <c r="B90" s="399"/>
      <c r="C90" s="410"/>
      <c r="D90" s="399"/>
      <c r="E90" s="410"/>
      <c r="F90" s="346"/>
      <c r="G90" s="347"/>
      <c r="H90" s="337"/>
      <c r="I90" s="440"/>
      <c r="J90" s="411" t="str">
        <f>Right(I90,150)</f>
        <v/>
      </c>
      <c r="K90" s="346"/>
      <c r="L90" s="347"/>
      <c r="M90" s="337"/>
      <c r="N90" s="440"/>
      <c r="O90" s="411" t="str">
        <f>Right(N90,150)</f>
        <v/>
      </c>
      <c r="P90" s="346"/>
      <c r="Q90" s="347"/>
      <c r="R90" s="337"/>
      <c r="S90" s="440"/>
      <c r="T90" s="411" t="str">
        <f>Right(S90,150)</f>
        <v/>
      </c>
      <c r="W90" s="412">
        <v>0.96875</v>
      </c>
      <c r="X90" s="403">
        <f>OriginalIDP!C96</f>
        <v>15.5</v>
      </c>
      <c r="Y90" s="403">
        <f>OriginalIDP!D96</f>
        <v>19.33</v>
      </c>
      <c r="Z90" s="403">
        <f>OriginalIDP!E96</f>
        <v>3.83</v>
      </c>
      <c r="AC90" s="492">
        <v>66.0</v>
      </c>
      <c r="AD90" s="227"/>
      <c r="AE90" s="500"/>
      <c r="AF90" s="278"/>
      <c r="AG90" s="278"/>
      <c r="AJ90" s="501"/>
      <c r="AL90" s="502"/>
      <c r="AM90" s="502"/>
      <c r="AN90" s="503"/>
      <c r="AO90" s="503"/>
      <c r="AP90" s="502"/>
      <c r="AQ90" s="502"/>
      <c r="AR90" s="504"/>
      <c r="AS90" s="502"/>
    </row>
    <row r="91">
      <c r="A91" s="410"/>
      <c r="B91" s="399"/>
      <c r="C91" s="483"/>
      <c r="D91" s="399"/>
      <c r="E91" s="398"/>
      <c r="F91" s="348" t="s">
        <v>557</v>
      </c>
      <c r="G91" s="31"/>
      <c r="H91" s="32"/>
      <c r="I91" s="400"/>
      <c r="J91" s="401"/>
      <c r="K91" s="373" t="s">
        <v>576</v>
      </c>
      <c r="L91" s="31"/>
      <c r="M91" s="32"/>
      <c r="N91" s="400"/>
      <c r="O91" s="198"/>
      <c r="P91" s="391" t="s">
        <v>595</v>
      </c>
      <c r="Q91" s="31"/>
      <c r="R91" s="32"/>
      <c r="S91" s="400"/>
      <c r="W91" s="412">
        <v>0.9791666666666666</v>
      </c>
      <c r="X91" s="403">
        <f>OriginalIDP!C97</f>
        <v>13.17</v>
      </c>
      <c r="Y91" s="403">
        <f>OriginalIDP!D97</f>
        <v>16</v>
      </c>
      <c r="Z91" s="403">
        <f>OriginalIDP!E97</f>
        <v>2.83</v>
      </c>
      <c r="AC91" s="492">
        <v>67.0</v>
      </c>
      <c r="AD91" s="227"/>
      <c r="AE91" s="500"/>
      <c r="AF91" s="278"/>
      <c r="AG91" s="278"/>
      <c r="AJ91" s="501"/>
      <c r="AL91" s="502"/>
      <c r="AM91" s="502"/>
      <c r="AN91" s="503"/>
      <c r="AO91" s="503"/>
      <c r="AP91" s="502"/>
      <c r="AQ91" s="502"/>
      <c r="AR91" s="504"/>
      <c r="AS91" s="502"/>
    </row>
    <row r="92">
      <c r="A92" s="435"/>
      <c r="B92" s="399"/>
      <c r="C92" s="435"/>
      <c r="D92" s="399"/>
      <c r="E92" s="410"/>
      <c r="F92" s="335" t="s">
        <v>94</v>
      </c>
      <c r="G92" s="336" t="str">
        <f t="shared" ref="G92:G94" si="77">J95</f>
        <v/>
      </c>
      <c r="H92" s="337"/>
      <c r="I92" s="440"/>
      <c r="J92" s="411" t="str">
        <f>IFERROR(__xludf.DUMMYFUNCTION("REGEXREPLACE(I92,""(.*)ACK:(.*)"",""$2"")"),"")</f>
        <v/>
      </c>
      <c r="K92" s="335" t="s">
        <v>94</v>
      </c>
      <c r="L92" s="336" t="str">
        <f t="shared" ref="L92:L94" si="78">O95</f>
        <v/>
      </c>
      <c r="M92" s="337"/>
      <c r="N92" s="440"/>
      <c r="O92" s="411" t="str">
        <f>IFERROR(__xludf.DUMMYFUNCTION("REGEXREPLACE(N92,""(.*)ACK:(.*)"",""$2"")"),"")</f>
        <v/>
      </c>
      <c r="P92" s="335" t="s">
        <v>94</v>
      </c>
      <c r="Q92" s="336" t="str">
        <f t="shared" ref="Q92:Q94" si="79">T95</f>
        <v/>
      </c>
      <c r="R92" s="337"/>
      <c r="S92" s="440"/>
      <c r="T92" s="411" t="str">
        <f>IFERROR(__xludf.DUMMYFUNCTION("REGEXREPLACE(S92,""(.*)ACK:(.*)"",""$2"")"),"")</f>
        <v/>
      </c>
      <c r="W92" s="507">
        <v>0.9895833333333334</v>
      </c>
      <c r="X92" s="403">
        <f>OriginalIDP!C98</f>
        <v>14.28</v>
      </c>
      <c r="Y92" s="403">
        <f>OriginalIDP!D98</f>
        <v>15</v>
      </c>
      <c r="Z92" s="403">
        <f>OriginalIDP!E98</f>
        <v>0.72</v>
      </c>
      <c r="AC92" s="492">
        <v>68.0</v>
      </c>
      <c r="AD92" s="227"/>
      <c r="AE92" s="500"/>
      <c r="AF92" s="278"/>
      <c r="AG92" s="278"/>
      <c r="AJ92" s="501"/>
      <c r="AL92" s="502"/>
      <c r="AM92" s="502"/>
      <c r="AN92" s="503"/>
      <c r="AO92" s="503"/>
      <c r="AP92" s="502"/>
      <c r="AQ92" s="502"/>
      <c r="AR92" s="504"/>
      <c r="AS92" s="502"/>
    </row>
    <row r="93">
      <c r="A93" s="410"/>
      <c r="B93" s="399"/>
      <c r="C93" s="410"/>
      <c r="D93" s="399"/>
      <c r="E93" s="440"/>
      <c r="F93" s="338" t="s">
        <v>497</v>
      </c>
      <c r="G93" s="336" t="str">
        <f t="shared" si="77"/>
        <v/>
      </c>
      <c r="H93" s="337"/>
      <c r="I93" s="440"/>
      <c r="J93" s="411" t="str">
        <f>IFERROR(__xludf.DUMMYFUNCTION("REGEXREPLACE(I93,""(.*)SVL OUT:(.*)"",""$2"")"),"")</f>
        <v/>
      </c>
      <c r="K93" s="338" t="s">
        <v>497</v>
      </c>
      <c r="L93" s="336" t="str">
        <f t="shared" si="78"/>
        <v/>
      </c>
      <c r="M93" s="337"/>
      <c r="N93" s="440"/>
      <c r="O93" s="411" t="str">
        <f>IFERROR(__xludf.DUMMYFUNCTION("REGEXREPLACE(N93,""(.*)SVL OUT:(.*)"",""$2"")"),"")</f>
        <v/>
      </c>
      <c r="P93" s="338" t="s">
        <v>497</v>
      </c>
      <c r="Q93" s="336" t="str">
        <f t="shared" si="79"/>
        <v/>
      </c>
      <c r="R93" s="337"/>
      <c r="S93" s="440"/>
      <c r="T93" s="411" t="str">
        <f>IFERROR(__xludf.DUMMYFUNCTION("REGEXREPLACE(S93,""(.*)SVL OUT:(.*)"",""$2"")"),"")</f>
        <v/>
      </c>
      <c r="AC93" s="492">
        <v>69.0</v>
      </c>
      <c r="AD93" s="227"/>
      <c r="AE93" s="500"/>
      <c r="AF93" s="278"/>
      <c r="AG93" s="278"/>
      <c r="AJ93" s="501"/>
      <c r="AL93" s="502"/>
      <c r="AM93" s="502"/>
      <c r="AN93" s="503"/>
      <c r="AO93" s="503"/>
      <c r="AP93" s="502"/>
      <c r="AQ93" s="502"/>
      <c r="AR93" s="504"/>
      <c r="AS93" s="502"/>
    </row>
    <row r="94">
      <c r="A94" s="410"/>
      <c r="B94" s="399"/>
      <c r="C94" s="410"/>
      <c r="D94" s="399"/>
      <c r="E94" s="410"/>
      <c r="F94" s="338" t="s">
        <v>100</v>
      </c>
      <c r="G94" s="336" t="str">
        <f t="shared" si="77"/>
        <v/>
      </c>
      <c r="H94" s="337"/>
      <c r="I94" s="440"/>
      <c r="J94" s="411" t="str">
        <f>IFERROR(__xludf.DUMMYFUNCTION("REGEXREPLACE(I94,""(.*)SVL IN:(.*)"",""$2"")"),"")</f>
        <v/>
      </c>
      <c r="K94" s="338" t="s">
        <v>100</v>
      </c>
      <c r="L94" s="336" t="str">
        <f t="shared" si="78"/>
        <v/>
      </c>
      <c r="M94" s="337"/>
      <c r="N94" s="440"/>
      <c r="O94" s="411" t="str">
        <f>IFERROR(__xludf.DUMMYFUNCTION("REGEXREPLACE(N94,""(.*)SVL IN:(.*)"",""$2"")"),"")</f>
        <v/>
      </c>
      <c r="P94" s="338" t="s">
        <v>100</v>
      </c>
      <c r="Q94" s="336" t="str">
        <f t="shared" si="79"/>
        <v/>
      </c>
      <c r="R94" s="337"/>
      <c r="S94" s="440"/>
      <c r="T94" s="411" t="str">
        <f>IFERROR(__xludf.DUMMYFUNCTION("REGEXREPLACE(S94,""(.*)SVL IN:(.*)"",""$2"")"),"")</f>
        <v/>
      </c>
      <c r="AC94" s="492">
        <v>70.0</v>
      </c>
      <c r="AD94" s="227"/>
      <c r="AE94" s="500"/>
      <c r="AF94" s="278"/>
      <c r="AG94" s="278"/>
      <c r="AJ94" s="501"/>
      <c r="AL94" s="502"/>
      <c r="AM94" s="502"/>
      <c r="AN94" s="503"/>
      <c r="AO94" s="503"/>
      <c r="AP94" s="502"/>
      <c r="AQ94" s="502"/>
      <c r="AR94" s="504"/>
      <c r="AS94" s="502"/>
    </row>
    <row r="95">
      <c r="A95" s="483"/>
      <c r="B95" s="399"/>
      <c r="C95" s="410"/>
      <c r="D95" s="399"/>
      <c r="E95" s="435"/>
      <c r="F95" s="338" t="s">
        <v>547</v>
      </c>
      <c r="G95" s="336" t="str">
        <f t="shared" ref="G95:G96" si="80">J93</f>
        <v/>
      </c>
      <c r="H95" s="337"/>
      <c r="I95" s="440"/>
      <c r="J95" s="411" t="str">
        <f>IFERROR(__xludf.DUMMYFUNCTION("REGEXREPLACE(I95,""(.*)ACK:(.*)"",""$2"")"),"")</f>
        <v/>
      </c>
      <c r="K95" s="338" t="s">
        <v>547</v>
      </c>
      <c r="L95" s="336" t="str">
        <f t="shared" ref="L95:L96" si="81">O93</f>
        <v/>
      </c>
      <c r="M95" s="337"/>
      <c r="N95" s="440"/>
      <c r="O95" s="411" t="str">
        <f>IFERROR(__xludf.DUMMYFUNCTION("REGEXREPLACE(N95,""(.*)ACK:(.*)"",""$2"")"),"")</f>
        <v/>
      </c>
      <c r="P95" s="338" t="s">
        <v>547</v>
      </c>
      <c r="Q95" s="336" t="str">
        <f t="shared" ref="Q95:Q96" si="82">T93</f>
        <v/>
      </c>
      <c r="R95" s="337"/>
      <c r="S95" s="440"/>
      <c r="T95" s="411" t="str">
        <f>IFERROR(__xludf.DUMMYFUNCTION("REGEXREPLACE(S95,""(.*)ACK:(.*)"",""$2"")"),"")</f>
        <v/>
      </c>
      <c r="AC95" s="492">
        <v>71.0</v>
      </c>
      <c r="AD95" s="227"/>
      <c r="AE95" s="500"/>
      <c r="AF95" s="278"/>
      <c r="AG95" s="278"/>
      <c r="AJ95" s="501"/>
      <c r="AL95" s="502"/>
      <c r="AM95" s="502"/>
      <c r="AN95" s="503"/>
      <c r="AO95" s="503"/>
      <c r="AP95" s="502"/>
      <c r="AQ95" s="502"/>
      <c r="AR95" s="504"/>
      <c r="AS95" s="502"/>
    </row>
    <row r="96">
      <c r="A96" s="435"/>
      <c r="B96" s="399"/>
      <c r="C96" s="410"/>
      <c r="D96" s="399"/>
      <c r="E96" s="410"/>
      <c r="F96" s="338" t="s">
        <v>548</v>
      </c>
      <c r="G96" s="336" t="str">
        <f t="shared" si="80"/>
        <v/>
      </c>
      <c r="H96" s="337"/>
      <c r="I96" s="440"/>
      <c r="J96" s="411" t="str">
        <f>IFERROR(__xludf.DUMMYFUNCTION("REGEXREPLACE(I96,""(.*)ASA:(.*)"",""$2"")"),"")</f>
        <v/>
      </c>
      <c r="K96" s="338" t="s">
        <v>548</v>
      </c>
      <c r="L96" s="336" t="str">
        <f t="shared" si="81"/>
        <v/>
      </c>
      <c r="M96" s="337"/>
      <c r="N96" s="440"/>
      <c r="O96" s="411" t="str">
        <f>IFERROR(__xludf.DUMMYFUNCTION("REGEXREPLACE(N96,""(.*)ASA:(.*)"",""$2"")"),"")</f>
        <v/>
      </c>
      <c r="P96" s="338" t="s">
        <v>548</v>
      </c>
      <c r="Q96" s="336" t="str">
        <f t="shared" si="82"/>
        <v/>
      </c>
      <c r="R96" s="337"/>
      <c r="S96" s="440"/>
      <c r="T96" s="411" t="str">
        <f>IFERROR(__xludf.DUMMYFUNCTION("REGEXREPLACE(S96,""(.*)ASA:(.*)"",""$2"")"),"")</f>
        <v/>
      </c>
      <c r="AC96" s="492">
        <v>72.0</v>
      </c>
      <c r="AD96" s="227"/>
      <c r="AE96" s="500"/>
      <c r="AF96" s="278"/>
      <c r="AG96" s="278"/>
      <c r="AJ96" s="501"/>
      <c r="AL96" s="502"/>
      <c r="AM96" s="502"/>
      <c r="AN96" s="503"/>
      <c r="AO96" s="503"/>
      <c r="AP96" s="502"/>
      <c r="AQ96" s="502"/>
      <c r="AR96" s="504"/>
      <c r="AS96" s="502"/>
    </row>
    <row r="97">
      <c r="A97" s="410"/>
      <c r="B97" s="399"/>
      <c r="C97" s="410"/>
      <c r="D97" s="399"/>
      <c r="E97" s="398"/>
      <c r="F97" s="338" t="s">
        <v>549</v>
      </c>
      <c r="G97" s="370" t="str">
        <f t="shared" ref="G97:G98" si="83">J100</f>
        <v/>
      </c>
      <c r="H97" s="29"/>
      <c r="I97" s="440"/>
      <c r="J97" s="411" t="str">
        <f>IFERROR(__xludf.DUMMYFUNCTION("REGEXREPLACE(I97,""(.*)SAFE:(.*)"",""$2"")"),"")</f>
        <v/>
      </c>
      <c r="K97" s="338" t="s">
        <v>549</v>
      </c>
      <c r="L97" s="370" t="str">
        <f t="shared" ref="L97:L98" si="84">O100</f>
        <v/>
      </c>
      <c r="M97" s="29"/>
      <c r="N97" s="440"/>
      <c r="O97" s="411" t="str">
        <f>IFERROR(__xludf.DUMMYFUNCTION("REGEXREPLACE(N97,""(.*)SAFE:(.*)"",""$2"")"),"")</f>
        <v/>
      </c>
      <c r="P97" s="338" t="s">
        <v>549</v>
      </c>
      <c r="Q97" s="370" t="str">
        <f t="shared" ref="Q97:Q98" si="85">T100</f>
        <v/>
      </c>
      <c r="R97" s="29"/>
      <c r="S97" s="440"/>
      <c r="T97" s="411" t="str">
        <f>IFERROR(__xludf.DUMMYFUNCTION("REGEXREPLACE(S97,""(.*)SAFE:(.*)"",""$2"")"),"")</f>
        <v/>
      </c>
      <c r="AC97" s="492">
        <v>73.0</v>
      </c>
      <c r="AD97" s="227"/>
      <c r="AE97" s="500"/>
      <c r="AF97" s="278"/>
      <c r="AG97" s="278"/>
      <c r="AJ97" s="501"/>
      <c r="AL97" s="502"/>
      <c r="AM97" s="502"/>
      <c r="AN97" s="503"/>
      <c r="AO97" s="503"/>
      <c r="AP97" s="502"/>
      <c r="AQ97" s="502"/>
      <c r="AR97" s="504"/>
      <c r="AS97" s="502"/>
    </row>
    <row r="98">
      <c r="A98" s="435"/>
      <c r="B98" s="399"/>
      <c r="C98" s="410"/>
      <c r="D98" s="399"/>
      <c r="E98" s="483"/>
      <c r="F98" s="338" t="s">
        <v>550</v>
      </c>
      <c r="G98" s="371" t="str">
        <f t="shared" si="83"/>
        <v/>
      </c>
      <c r="H98" s="372"/>
      <c r="I98" s="398"/>
      <c r="J98" s="411" t="str">
        <f>IFERROR(__xludf.DUMMYFUNCTION("REGEXREPLACE(I92,""(.*)DELAYS:(.*)"",""$2"")"),"")</f>
        <v/>
      </c>
      <c r="K98" s="338" t="s">
        <v>550</v>
      </c>
      <c r="L98" s="371" t="str">
        <f t="shared" si="84"/>
        <v/>
      </c>
      <c r="M98" s="372"/>
      <c r="N98" s="398"/>
      <c r="O98" s="411" t="str">
        <f>IFERROR(__xludf.DUMMYFUNCTION("REGEXREPLACE(N92,""(.*)DELAYS:(.*)"",""$2"")"),"")</f>
        <v/>
      </c>
      <c r="P98" s="338" t="s">
        <v>550</v>
      </c>
      <c r="Q98" s="371" t="str">
        <f t="shared" si="85"/>
        <v/>
      </c>
      <c r="R98" s="372"/>
      <c r="S98" s="398"/>
      <c r="T98" s="411" t="str">
        <f>IFERROR(__xludf.DUMMYFUNCTION("REGEXREPLACE(S92,""(.*)DELAYS:(.*)"",""$2"")"),"")</f>
        <v/>
      </c>
      <c r="AC98" s="492">
        <v>74.0</v>
      </c>
      <c r="AD98" s="227"/>
      <c r="AE98" s="500"/>
      <c r="AF98" s="278"/>
      <c r="AG98" s="278"/>
      <c r="AJ98" s="501"/>
      <c r="AL98" s="502"/>
      <c r="AM98" s="502"/>
      <c r="AN98" s="503"/>
      <c r="AO98" s="503"/>
      <c r="AP98" s="502"/>
      <c r="AQ98" s="502"/>
      <c r="AR98" s="504"/>
      <c r="AS98" s="502"/>
    </row>
    <row r="99">
      <c r="A99" s="410"/>
      <c r="B99" s="399"/>
      <c r="C99" s="435"/>
      <c r="D99" s="399"/>
      <c r="E99" s="435"/>
      <c r="F99" s="339" t="s">
        <v>551</v>
      </c>
      <c r="G99" s="340" t="str">
        <f>J103</f>
        <v/>
      </c>
      <c r="H99" s="39"/>
      <c r="I99" s="440"/>
      <c r="J99" s="411" t="str">
        <f>IF(J142=FALSE,"",LEFT(J136,3))</f>
        <v/>
      </c>
      <c r="K99" s="339" t="s">
        <v>551</v>
      </c>
      <c r="L99" s="340" t="str">
        <f>O103</f>
        <v/>
      </c>
      <c r="M99" s="39"/>
      <c r="N99" s="440"/>
      <c r="O99" s="411" t="str">
        <f>IF(O142=FALSE,"",LEFT(O136,3))</f>
        <v/>
      </c>
      <c r="P99" s="339" t="s">
        <v>551</v>
      </c>
      <c r="Q99" s="340" t="str">
        <f>T103</f>
        <v/>
      </c>
      <c r="R99" s="39"/>
      <c r="S99" s="440"/>
      <c r="T99" s="411" t="str">
        <f>IF(T142=FALSE,"",LEFT(T136,3))</f>
        <v/>
      </c>
      <c r="AC99" s="492">
        <v>75.0</v>
      </c>
      <c r="AD99" s="227"/>
      <c r="AE99" s="500"/>
      <c r="AF99" s="278"/>
      <c r="AG99" s="278"/>
      <c r="AJ99" s="501"/>
      <c r="AL99" s="502"/>
      <c r="AM99" s="502"/>
      <c r="AN99" s="503"/>
      <c r="AO99" s="503"/>
      <c r="AP99" s="502"/>
      <c r="AQ99" s="502"/>
      <c r="AR99" s="504"/>
      <c r="AS99" s="502"/>
    </row>
    <row r="100">
      <c r="A100" s="410"/>
      <c r="B100" s="399"/>
      <c r="C100" s="410"/>
      <c r="D100" s="399"/>
      <c r="E100" s="410"/>
      <c r="F100" s="341"/>
      <c r="G100" s="114"/>
      <c r="H100" s="32"/>
      <c r="I100" s="440"/>
      <c r="J100" s="411" t="str">
        <f>IFERROR(__xludf.DUMMYFUNCTION("REGEXREPLACE(I100,""(.*)Inbound:(.*)"",""$2"")"),"")</f>
        <v/>
      </c>
      <c r="K100" s="341"/>
      <c r="L100" s="114"/>
      <c r="M100" s="32"/>
      <c r="N100" s="440"/>
      <c r="O100" s="411" t="str">
        <f>IFERROR(__xludf.DUMMYFUNCTION("REGEXREPLACE(N100,""(.*)Inbound:(.*)"",""$2"")"),"")</f>
        <v/>
      </c>
      <c r="P100" s="341"/>
      <c r="Q100" s="114"/>
      <c r="R100" s="32"/>
      <c r="S100" s="440"/>
      <c r="T100" s="411" t="str">
        <f>IFERROR(__xludf.DUMMYFUNCTION("REGEXREPLACE(S100,""(.*)Inbound:(.*)"",""$2"")"),"")</f>
        <v/>
      </c>
      <c r="W100" s="412"/>
      <c r="X100" s="403"/>
      <c r="Y100" s="403"/>
      <c r="Z100" s="403"/>
      <c r="AC100" s="492">
        <v>76.0</v>
      </c>
      <c r="AD100" s="227"/>
      <c r="AE100" s="500"/>
      <c r="AF100" s="278"/>
      <c r="AG100" s="278"/>
      <c r="AJ100" s="501"/>
      <c r="AL100" s="502"/>
      <c r="AM100" s="502"/>
      <c r="AN100" s="503"/>
      <c r="AO100" s="503"/>
      <c r="AP100" s="502"/>
      <c r="AQ100" s="502"/>
      <c r="AR100" s="504"/>
      <c r="AS100" s="502"/>
    </row>
    <row r="101">
      <c r="A101" s="483"/>
      <c r="B101" s="399"/>
      <c r="C101" s="410"/>
      <c r="D101" s="399"/>
      <c r="E101" s="410"/>
      <c r="F101" s="342" t="s">
        <v>485</v>
      </c>
      <c r="G101" s="343" t="str">
        <f>J105</f>
        <v/>
      </c>
      <c r="H101" s="275"/>
      <c r="I101" s="440"/>
      <c r="J101" s="411" t="str">
        <f>IFERROR(__xludf.DUMMYFUNCTION("REGEXREPLACE(I101,""(.*)Outbound:(.*)"",""$2"")"),"")</f>
        <v/>
      </c>
      <c r="K101" s="342" t="s">
        <v>485</v>
      </c>
      <c r="L101" s="343" t="str">
        <f>O105</f>
        <v/>
      </c>
      <c r="M101" s="275"/>
      <c r="N101" s="440"/>
      <c r="O101" s="411" t="str">
        <f>IFERROR(__xludf.DUMMYFUNCTION("REGEXREPLACE(N101,""(.*)Outbound:(.*)"",""$2"")"),"")</f>
        <v/>
      </c>
      <c r="P101" s="342" t="s">
        <v>485</v>
      </c>
      <c r="Q101" s="343" t="str">
        <f>T105</f>
        <v/>
      </c>
      <c r="R101" s="275"/>
      <c r="S101" s="440"/>
      <c r="T101" s="411" t="str">
        <f>IFERROR(__xludf.DUMMYFUNCTION("REGEXREPLACE(S101,""(.*)Outbound:(.*)"",""$2"")"),"")</f>
        <v/>
      </c>
      <c r="W101" s="412"/>
      <c r="X101" s="403"/>
      <c r="Y101" s="403"/>
      <c r="Z101" s="403"/>
      <c r="AC101" s="492">
        <v>77.0</v>
      </c>
      <c r="AD101" s="227"/>
      <c r="AE101" s="500"/>
      <c r="AF101" s="278"/>
      <c r="AG101" s="278"/>
      <c r="AJ101" s="501"/>
      <c r="AL101" s="502"/>
      <c r="AM101" s="502"/>
      <c r="AN101" s="503"/>
      <c r="AO101" s="503"/>
      <c r="AP101" s="502"/>
      <c r="AQ101" s="502"/>
      <c r="AR101" s="504"/>
      <c r="AS101" s="502"/>
    </row>
    <row r="102">
      <c r="A102" s="410"/>
      <c r="B102" s="399"/>
      <c r="C102" s="410"/>
      <c r="D102" s="399"/>
      <c r="E102" s="483"/>
      <c r="F102" s="344"/>
      <c r="G102" s="345"/>
      <c r="H102" s="275"/>
      <c r="I102" s="398"/>
      <c r="J102" s="411"/>
      <c r="K102" s="344"/>
      <c r="L102" s="345"/>
      <c r="M102" s="275"/>
      <c r="N102" s="398"/>
      <c r="O102" s="411"/>
      <c r="P102" s="344"/>
      <c r="Q102" s="345"/>
      <c r="R102" s="275"/>
      <c r="S102" s="398"/>
      <c r="T102" s="411"/>
      <c r="W102" s="412"/>
      <c r="X102" s="403"/>
      <c r="Y102" s="403"/>
      <c r="Z102" s="403"/>
      <c r="AC102" s="492">
        <v>78.0</v>
      </c>
      <c r="AD102" s="227"/>
      <c r="AE102" s="500"/>
      <c r="AF102" s="278"/>
      <c r="AG102" s="278"/>
      <c r="AJ102" s="501"/>
      <c r="AL102" s="502"/>
      <c r="AM102" s="502"/>
      <c r="AN102" s="503"/>
      <c r="AO102" s="503"/>
      <c r="AP102" s="502"/>
      <c r="AQ102" s="502"/>
      <c r="AR102" s="504"/>
      <c r="AS102" s="502"/>
    </row>
    <row r="103">
      <c r="A103" s="435"/>
      <c r="B103" s="399"/>
      <c r="C103" s="435"/>
      <c r="D103" s="399"/>
      <c r="E103" s="410"/>
      <c r="F103" s="344"/>
      <c r="G103" s="345"/>
      <c r="H103" s="275"/>
      <c r="I103" s="440"/>
      <c r="J103" s="411" t="str">
        <f>Right(I103,100)</f>
        <v/>
      </c>
      <c r="K103" s="344"/>
      <c r="L103" s="345"/>
      <c r="M103" s="275"/>
      <c r="N103" s="440"/>
      <c r="O103" s="411" t="str">
        <f>Right(N103,100)</f>
        <v/>
      </c>
      <c r="P103" s="344"/>
      <c r="Q103" s="345"/>
      <c r="R103" s="275"/>
      <c r="S103" s="440"/>
      <c r="T103" s="411" t="str">
        <f>Right(S103,100)</f>
        <v/>
      </c>
      <c r="AC103" s="492">
        <v>79.0</v>
      </c>
      <c r="AD103" s="227"/>
      <c r="AE103" s="500"/>
      <c r="AF103" s="278"/>
      <c r="AG103" s="278"/>
      <c r="AJ103" s="501"/>
      <c r="AL103" s="502"/>
      <c r="AM103" s="502"/>
      <c r="AN103" s="503"/>
      <c r="AO103" s="503"/>
      <c r="AP103" s="502"/>
      <c r="AQ103" s="502"/>
      <c r="AR103" s="504"/>
      <c r="AS103" s="502"/>
    </row>
    <row r="104">
      <c r="A104" s="410"/>
      <c r="B104" s="399"/>
      <c r="C104" s="410"/>
      <c r="D104" s="399"/>
      <c r="E104" s="435"/>
      <c r="F104" s="344"/>
      <c r="G104" s="345"/>
      <c r="H104" s="275"/>
      <c r="I104" s="398"/>
      <c r="J104" s="411"/>
      <c r="K104" s="344"/>
      <c r="L104" s="345"/>
      <c r="M104" s="275"/>
      <c r="N104" s="398"/>
      <c r="O104" s="411"/>
      <c r="P104" s="344"/>
      <c r="Q104" s="345"/>
      <c r="R104" s="275"/>
      <c r="S104" s="398"/>
      <c r="T104" s="411"/>
      <c r="AC104" s="492">
        <v>80.0</v>
      </c>
      <c r="AD104" s="227"/>
      <c r="AE104" s="500"/>
      <c r="AF104" s="278"/>
      <c r="AG104" s="278"/>
      <c r="AJ104" s="501"/>
      <c r="AL104" s="502"/>
      <c r="AM104" s="502"/>
      <c r="AN104" s="503"/>
      <c r="AO104" s="503"/>
      <c r="AP104" s="502"/>
      <c r="AQ104" s="502"/>
      <c r="AR104" s="504"/>
      <c r="AS104" s="502"/>
    </row>
    <row r="105">
      <c r="A105" s="435"/>
      <c r="B105" s="399"/>
      <c r="C105" s="435"/>
      <c r="D105" s="399"/>
      <c r="E105" s="410"/>
      <c r="F105" s="346"/>
      <c r="G105" s="347"/>
      <c r="H105" s="337"/>
      <c r="I105" s="440"/>
      <c r="J105" s="411" t="str">
        <f>Right(I105,150)</f>
        <v/>
      </c>
      <c r="K105" s="346"/>
      <c r="L105" s="347"/>
      <c r="M105" s="337"/>
      <c r="N105" s="440"/>
      <c r="O105" s="411" t="str">
        <f>Right(N105,150)</f>
        <v/>
      </c>
      <c r="P105" s="346"/>
      <c r="Q105" s="347"/>
      <c r="R105" s="337"/>
      <c r="S105" s="440"/>
      <c r="T105" s="411" t="str">
        <f>Right(S105,150)</f>
        <v/>
      </c>
      <c r="AC105" s="492">
        <v>81.0</v>
      </c>
      <c r="AD105" s="227"/>
      <c r="AE105" s="500"/>
      <c r="AF105" s="278"/>
      <c r="AG105" s="278"/>
      <c r="AJ105" s="501"/>
      <c r="AL105" s="502"/>
      <c r="AM105" s="502"/>
      <c r="AN105" s="503"/>
      <c r="AO105" s="503"/>
      <c r="AP105" s="502"/>
      <c r="AQ105" s="502"/>
      <c r="AR105" s="504"/>
      <c r="AS105" s="502"/>
    </row>
    <row r="106">
      <c r="A106" s="410"/>
      <c r="B106" s="399"/>
      <c r="C106" s="410"/>
      <c r="D106" s="399"/>
      <c r="E106" s="410"/>
      <c r="I106" s="411"/>
      <c r="J106" s="411"/>
      <c r="N106" s="411"/>
      <c r="S106" s="411"/>
      <c r="AC106" s="492">
        <v>82.0</v>
      </c>
      <c r="AD106" s="227"/>
      <c r="AE106" s="500"/>
      <c r="AF106" s="278"/>
      <c r="AG106" s="278"/>
      <c r="AJ106" s="501"/>
      <c r="AL106" s="502"/>
      <c r="AM106" s="502"/>
      <c r="AN106" s="503"/>
      <c r="AO106" s="503"/>
      <c r="AP106" s="502"/>
      <c r="AQ106" s="502"/>
      <c r="AR106" s="504"/>
      <c r="AS106" s="502"/>
    </row>
    <row r="107">
      <c r="A107" s="410"/>
      <c r="B107" s="399"/>
      <c r="C107" s="398"/>
      <c r="D107" s="399"/>
      <c r="E107" s="440"/>
      <c r="I107" s="411"/>
      <c r="J107" s="411"/>
      <c r="N107" s="411"/>
      <c r="S107" s="411"/>
      <c r="AC107" s="492">
        <v>83.0</v>
      </c>
      <c r="AD107" s="227"/>
      <c r="AE107" s="500"/>
      <c r="AF107" s="278"/>
      <c r="AG107" s="278"/>
      <c r="AJ107" s="501"/>
      <c r="AL107" s="502"/>
      <c r="AM107" s="502"/>
      <c r="AN107" s="503"/>
      <c r="AO107" s="503"/>
      <c r="AP107" s="502"/>
      <c r="AQ107" s="502"/>
      <c r="AR107" s="504"/>
      <c r="AS107" s="502"/>
    </row>
    <row r="108">
      <c r="A108" s="483"/>
      <c r="B108" s="399"/>
      <c r="C108" s="410"/>
      <c r="D108" s="399"/>
      <c r="E108" s="410"/>
      <c r="I108" s="411"/>
      <c r="J108" s="411"/>
      <c r="N108" s="411"/>
      <c r="S108" s="411"/>
      <c r="AC108" s="492">
        <v>84.0</v>
      </c>
      <c r="AD108" s="227"/>
      <c r="AE108" s="500"/>
      <c r="AF108" s="278"/>
      <c r="AG108" s="278"/>
      <c r="AJ108" s="501"/>
      <c r="AL108" s="502"/>
      <c r="AM108" s="502"/>
      <c r="AN108" s="503"/>
      <c r="AO108" s="503"/>
      <c r="AP108" s="502"/>
      <c r="AQ108" s="502"/>
      <c r="AR108" s="504"/>
      <c r="AS108" s="502"/>
    </row>
    <row r="109">
      <c r="A109" s="435"/>
      <c r="B109" s="399"/>
      <c r="C109" s="410"/>
      <c r="D109" s="399"/>
      <c r="E109" s="410"/>
      <c r="I109" s="411"/>
      <c r="J109" s="411"/>
      <c r="N109" s="411"/>
      <c r="S109" s="411"/>
      <c r="AC109" s="492">
        <v>85.0</v>
      </c>
      <c r="AD109" s="227"/>
      <c r="AE109" s="500"/>
      <c r="AF109" s="278"/>
      <c r="AG109" s="278"/>
      <c r="AJ109" s="501"/>
      <c r="AL109" s="502"/>
      <c r="AM109" s="502"/>
      <c r="AN109" s="503"/>
      <c r="AO109" s="503"/>
      <c r="AP109" s="502"/>
      <c r="AQ109" s="502"/>
      <c r="AR109" s="504"/>
      <c r="AS109" s="502"/>
    </row>
    <row r="110">
      <c r="A110" s="410"/>
      <c r="B110" s="399"/>
      <c r="C110" s="410"/>
      <c r="D110" s="399"/>
      <c r="E110" s="410"/>
      <c r="I110" s="411"/>
      <c r="J110" s="411"/>
      <c r="N110" s="411"/>
      <c r="S110" s="411"/>
      <c r="AC110" s="492">
        <v>86.0</v>
      </c>
      <c r="AD110" s="227"/>
      <c r="AE110" s="500"/>
      <c r="AF110" s="278"/>
      <c r="AG110" s="278"/>
      <c r="AJ110" s="501"/>
      <c r="AL110" s="502"/>
      <c r="AM110" s="502"/>
      <c r="AN110" s="503"/>
      <c r="AO110" s="503"/>
      <c r="AP110" s="502"/>
      <c r="AQ110" s="502"/>
      <c r="AR110" s="504"/>
      <c r="AS110" s="502"/>
    </row>
    <row r="111">
      <c r="A111" s="410"/>
      <c r="B111" s="399"/>
      <c r="C111" s="506"/>
      <c r="D111" s="399"/>
      <c r="E111" s="435"/>
      <c r="I111" s="411"/>
      <c r="J111" s="411"/>
      <c r="N111" s="411"/>
      <c r="S111" s="411"/>
      <c r="AC111" s="492">
        <v>87.0</v>
      </c>
      <c r="AD111" s="227"/>
      <c r="AE111" s="500"/>
      <c r="AF111" s="278"/>
      <c r="AG111" s="278"/>
      <c r="AJ111" s="501"/>
      <c r="AL111" s="502"/>
      <c r="AM111" s="502"/>
      <c r="AN111" s="503"/>
      <c r="AO111" s="503"/>
      <c r="AP111" s="502"/>
      <c r="AQ111" s="502"/>
      <c r="AR111" s="504"/>
      <c r="AS111" s="502"/>
    </row>
    <row r="112">
      <c r="A112" s="410"/>
      <c r="B112" s="399"/>
      <c r="C112" s="435"/>
      <c r="D112" s="399"/>
      <c r="E112" s="440"/>
      <c r="I112" s="411"/>
      <c r="J112" s="411"/>
      <c r="N112" s="411"/>
      <c r="S112" s="411"/>
      <c r="AC112" s="492">
        <v>88.0</v>
      </c>
      <c r="AD112" s="227"/>
      <c r="AE112" s="500"/>
      <c r="AF112" s="278"/>
      <c r="AG112" s="278"/>
      <c r="AJ112" s="501"/>
      <c r="AL112" s="502"/>
      <c r="AM112" s="502"/>
      <c r="AN112" s="503"/>
      <c r="AO112" s="503"/>
      <c r="AP112" s="502"/>
      <c r="AQ112" s="502"/>
      <c r="AR112" s="504"/>
      <c r="AS112" s="502"/>
    </row>
    <row r="113">
      <c r="A113" s="410"/>
      <c r="B113" s="399"/>
      <c r="C113" s="410"/>
      <c r="D113" s="399"/>
      <c r="E113" s="410"/>
      <c r="I113" s="411"/>
      <c r="J113" s="411"/>
      <c r="N113" s="411"/>
      <c r="S113" s="411"/>
      <c r="AC113" s="492">
        <v>89.0</v>
      </c>
      <c r="AD113" s="227"/>
      <c r="AE113" s="500"/>
      <c r="AF113" s="278"/>
      <c r="AG113" s="278"/>
      <c r="AJ113" s="501"/>
      <c r="AL113" s="502"/>
      <c r="AM113" s="502"/>
      <c r="AN113" s="503"/>
      <c r="AO113" s="503"/>
      <c r="AP113" s="502"/>
      <c r="AQ113" s="502"/>
      <c r="AR113" s="504"/>
      <c r="AS113" s="502"/>
    </row>
    <row r="114">
      <c r="A114" s="410"/>
      <c r="B114" s="399"/>
      <c r="C114" s="410"/>
      <c r="D114" s="399"/>
      <c r="E114" s="410"/>
      <c r="I114" s="411"/>
      <c r="J114" s="411"/>
      <c r="N114" s="411"/>
      <c r="S114" s="411"/>
      <c r="AC114" s="492">
        <v>90.0</v>
      </c>
      <c r="AD114" s="227"/>
      <c r="AE114" s="500"/>
      <c r="AF114" s="278"/>
      <c r="AG114" s="278"/>
      <c r="AJ114" s="501"/>
      <c r="AL114" s="502"/>
      <c r="AM114" s="502"/>
      <c r="AN114" s="503"/>
      <c r="AO114" s="503"/>
      <c r="AP114" s="502"/>
      <c r="AQ114" s="502"/>
      <c r="AR114" s="504"/>
      <c r="AS114" s="502"/>
    </row>
    <row r="115">
      <c r="A115" s="410"/>
      <c r="B115" s="399"/>
      <c r="C115" s="410"/>
      <c r="D115" s="399"/>
      <c r="E115" s="435"/>
      <c r="I115" s="411"/>
      <c r="J115" s="411"/>
      <c r="N115" s="411"/>
      <c r="S115" s="411"/>
      <c r="AC115" s="492">
        <v>91.0</v>
      </c>
      <c r="AD115" s="227"/>
      <c r="AE115" s="500"/>
      <c r="AF115" s="278"/>
      <c r="AG115" s="278"/>
      <c r="AJ115" s="501"/>
      <c r="AL115" s="502"/>
      <c r="AM115" s="502"/>
      <c r="AN115" s="503"/>
      <c r="AO115" s="503"/>
      <c r="AP115" s="502"/>
      <c r="AQ115" s="502"/>
      <c r="AR115" s="504"/>
      <c r="AS115" s="502"/>
    </row>
    <row r="116">
      <c r="A116" s="435"/>
      <c r="B116" s="399"/>
      <c r="C116" s="410"/>
      <c r="D116" s="399"/>
      <c r="E116" s="410"/>
      <c r="I116" s="411"/>
      <c r="J116" s="411"/>
      <c r="N116" s="411"/>
      <c r="S116" s="411"/>
      <c r="AC116" s="492">
        <v>92.0</v>
      </c>
      <c r="AD116" s="227"/>
      <c r="AE116" s="500"/>
      <c r="AF116" s="278"/>
      <c r="AG116" s="278"/>
      <c r="AJ116" s="501"/>
      <c r="AL116" s="502"/>
      <c r="AM116" s="502"/>
      <c r="AN116" s="503"/>
      <c r="AO116" s="503"/>
      <c r="AP116" s="502"/>
      <c r="AQ116" s="502"/>
      <c r="AR116" s="504"/>
      <c r="AS116" s="502"/>
    </row>
    <row r="117">
      <c r="A117" s="410"/>
      <c r="B117" s="399"/>
      <c r="C117" s="410"/>
      <c r="D117" s="399"/>
      <c r="E117" s="435"/>
      <c r="I117" s="411"/>
      <c r="J117" s="411"/>
      <c r="N117" s="411"/>
      <c r="S117" s="411"/>
      <c r="AC117" s="492">
        <v>93.0</v>
      </c>
      <c r="AD117" s="227"/>
      <c r="AE117" s="500"/>
      <c r="AF117" s="278"/>
      <c r="AG117" s="278"/>
      <c r="AJ117" s="501"/>
      <c r="AL117" s="502"/>
      <c r="AM117" s="502"/>
      <c r="AN117" s="503"/>
      <c r="AO117" s="503"/>
      <c r="AP117" s="502"/>
      <c r="AQ117" s="502"/>
      <c r="AR117" s="504"/>
      <c r="AS117" s="502"/>
    </row>
    <row r="118">
      <c r="A118" s="410"/>
      <c r="B118" s="399"/>
      <c r="C118" s="440"/>
      <c r="D118" s="399"/>
      <c r="E118" s="440"/>
      <c r="I118" s="411"/>
      <c r="J118" s="411"/>
      <c r="N118" s="411"/>
      <c r="S118" s="411"/>
      <c r="AC118" s="492">
        <v>94.0</v>
      </c>
      <c r="AD118" s="227"/>
      <c r="AE118" s="500"/>
      <c r="AF118" s="278"/>
      <c r="AG118" s="278"/>
      <c r="AJ118" s="501"/>
      <c r="AL118" s="502"/>
      <c r="AM118" s="502"/>
      <c r="AN118" s="503"/>
      <c r="AO118" s="503"/>
      <c r="AP118" s="502"/>
      <c r="AQ118" s="502"/>
      <c r="AR118" s="504"/>
      <c r="AS118" s="502"/>
    </row>
    <row r="119">
      <c r="A119" s="410"/>
      <c r="B119" s="399"/>
      <c r="C119" s="435"/>
      <c r="D119" s="399"/>
      <c r="E119" s="410"/>
      <c r="I119" s="411"/>
      <c r="J119" s="411"/>
      <c r="N119" s="411"/>
      <c r="S119" s="411"/>
      <c r="AC119" s="492">
        <v>95.0</v>
      </c>
      <c r="AD119" s="227"/>
      <c r="AE119" s="500"/>
      <c r="AF119" s="278"/>
      <c r="AG119" s="278"/>
      <c r="AJ119" s="501"/>
      <c r="AL119" s="502"/>
      <c r="AM119" s="502"/>
      <c r="AN119" s="503"/>
      <c r="AO119" s="503"/>
      <c r="AP119" s="502"/>
      <c r="AQ119" s="502"/>
      <c r="AR119" s="504"/>
      <c r="AS119" s="502"/>
    </row>
    <row r="120">
      <c r="A120" s="435"/>
      <c r="B120" s="399"/>
      <c r="C120" s="410"/>
      <c r="D120" s="399"/>
      <c r="E120" s="483"/>
      <c r="I120" s="411"/>
      <c r="J120" s="411"/>
      <c r="N120" s="411"/>
      <c r="S120" s="411"/>
      <c r="W120" s="41"/>
      <c r="X120" s="403">
        <f>OriginalIDP!C99</f>
        <v>523.36</v>
      </c>
      <c r="Y120" s="41"/>
      <c r="AC120" s="492">
        <v>96.0</v>
      </c>
      <c r="AD120" s="508"/>
      <c r="AE120" s="500"/>
      <c r="AF120" s="278"/>
      <c r="AG120" s="278"/>
      <c r="AJ120" s="501"/>
      <c r="AL120" s="502"/>
      <c r="AM120" s="502"/>
      <c r="AN120" s="503"/>
      <c r="AO120" s="503"/>
      <c r="AP120" s="502"/>
      <c r="AQ120" s="502"/>
      <c r="AR120" s="504"/>
      <c r="AS120" s="502"/>
    </row>
    <row r="121">
      <c r="A121" s="410"/>
      <c r="B121" s="399"/>
      <c r="C121" s="410"/>
      <c r="D121" s="399"/>
      <c r="E121" s="435"/>
      <c r="I121" s="411"/>
      <c r="J121" s="411"/>
      <c r="N121" s="411"/>
      <c r="S121" s="411"/>
      <c r="W121" s="41"/>
      <c r="X121" s="403">
        <f>OriginalIDP!C100</f>
        <v>21.81</v>
      </c>
      <c r="Y121" s="41"/>
      <c r="AC121" s="492">
        <v>97.0</v>
      </c>
      <c r="AD121" s="227"/>
      <c r="AE121" s="500"/>
      <c r="AF121" s="278"/>
      <c r="AG121" s="278"/>
      <c r="AJ121" s="501"/>
      <c r="AL121" s="502"/>
      <c r="AM121" s="502"/>
      <c r="AN121" s="503"/>
      <c r="AO121" s="503"/>
      <c r="AP121" s="502"/>
      <c r="AQ121" s="502"/>
      <c r="AR121" s="504"/>
      <c r="AS121" s="502"/>
    </row>
    <row r="122">
      <c r="A122" s="435"/>
      <c r="B122" s="399"/>
      <c r="C122" s="440"/>
      <c r="D122" s="399"/>
      <c r="E122" s="440"/>
      <c r="I122" s="411"/>
      <c r="J122" s="411"/>
      <c r="N122" s="411"/>
      <c r="S122" s="411"/>
      <c r="W122" s="41" t="s">
        <v>83</v>
      </c>
      <c r="X122" s="41" t="s">
        <v>607</v>
      </c>
      <c r="Y122" s="41" t="s">
        <v>608</v>
      </c>
      <c r="AC122" s="492">
        <v>98.0</v>
      </c>
      <c r="AD122" s="227"/>
      <c r="AE122" s="500"/>
      <c r="AF122" s="278"/>
      <c r="AG122" s="278"/>
      <c r="AJ122" s="501"/>
      <c r="AL122" s="502"/>
      <c r="AM122" s="502"/>
      <c r="AN122" s="503"/>
      <c r="AO122" s="503"/>
      <c r="AP122" s="502"/>
      <c r="AQ122" s="502"/>
      <c r="AR122" s="504"/>
      <c r="AS122" s="502"/>
    </row>
    <row r="123">
      <c r="A123" s="410"/>
      <c r="B123" s="399"/>
      <c r="C123" s="435"/>
      <c r="D123" s="399"/>
      <c r="E123" s="410"/>
      <c r="I123" s="411"/>
      <c r="J123" s="411"/>
      <c r="N123" s="411"/>
      <c r="S123" s="411"/>
      <c r="W123" s="509">
        <v>0.0</v>
      </c>
      <c r="X123" s="214">
        <f t="shared" ref="X123:Y123" si="86">AVERAGE(X1:X4)</f>
        <v>15.195</v>
      </c>
      <c r="Y123" s="214">
        <f t="shared" si="86"/>
        <v>20.3325</v>
      </c>
      <c r="AC123" s="492">
        <v>99.0</v>
      </c>
      <c r="AD123" s="227"/>
      <c r="AE123" s="500"/>
      <c r="AF123" s="278"/>
      <c r="AG123" s="278"/>
      <c r="AJ123" s="501"/>
      <c r="AL123" s="502"/>
      <c r="AM123" s="502"/>
      <c r="AN123" s="503"/>
      <c r="AO123" s="503"/>
      <c r="AP123" s="502"/>
      <c r="AQ123" s="502"/>
      <c r="AR123" s="504"/>
      <c r="AS123" s="502"/>
    </row>
    <row r="124">
      <c r="A124" s="435"/>
      <c r="B124" s="399"/>
      <c r="C124" s="410"/>
      <c r="D124" s="399"/>
      <c r="E124" s="506"/>
      <c r="I124" s="411"/>
      <c r="J124" s="411"/>
      <c r="N124" s="411"/>
      <c r="S124" s="411"/>
      <c r="W124" s="510">
        <v>0.041666666666666664</v>
      </c>
      <c r="X124" s="214">
        <f t="shared" ref="X124:Y124" si="87">AVERAGE(X5:X8)</f>
        <v>15.425</v>
      </c>
      <c r="Y124" s="214">
        <f t="shared" si="87"/>
        <v>22.5</v>
      </c>
      <c r="AC124" s="492">
        <v>100.0</v>
      </c>
      <c r="AD124" s="511"/>
      <c r="AE124" s="512"/>
      <c r="AF124" s="278"/>
      <c r="AG124" s="278"/>
      <c r="AJ124" s="501"/>
      <c r="AL124" s="502"/>
      <c r="AM124" s="502"/>
      <c r="AN124" s="503"/>
      <c r="AO124" s="503"/>
      <c r="AP124" s="502"/>
      <c r="AQ124" s="502"/>
      <c r="AR124" s="504"/>
      <c r="AS124" s="502"/>
    </row>
    <row r="125">
      <c r="A125" s="410"/>
      <c r="B125" s="399"/>
      <c r="C125" s="435"/>
      <c r="D125" s="399"/>
      <c r="E125" s="435"/>
      <c r="I125" s="411"/>
      <c r="J125" s="411"/>
      <c r="N125" s="411"/>
      <c r="S125" s="411"/>
      <c r="W125" s="510">
        <v>0.08333333333333333</v>
      </c>
      <c r="X125" s="214">
        <f t="shared" ref="X125:Y125" si="88">AVERAGE(X9:X11)</f>
        <v>14.69333333</v>
      </c>
      <c r="Y125" s="214">
        <f t="shared" si="88"/>
        <v>19.88666667</v>
      </c>
      <c r="AC125" s="492">
        <v>101.0</v>
      </c>
      <c r="AD125" s="269"/>
      <c r="AE125" s="513"/>
      <c r="AF125" s="269"/>
      <c r="AG125" s="269"/>
      <c r="AL125" s="224"/>
      <c r="AM125" s="224"/>
      <c r="AN125" s="514"/>
      <c r="AO125" s="514"/>
      <c r="AP125" s="224"/>
      <c r="AQ125" s="224"/>
      <c r="AR125" s="515"/>
      <c r="AS125" s="224"/>
    </row>
    <row r="126">
      <c r="A126" s="410"/>
      <c r="B126" s="399"/>
      <c r="C126" s="410"/>
      <c r="D126" s="399"/>
      <c r="E126" s="410"/>
      <c r="I126" s="411"/>
      <c r="J126" s="411"/>
      <c r="N126" s="411"/>
      <c r="S126" s="411"/>
      <c r="W126" s="510">
        <v>0.125</v>
      </c>
      <c r="X126" s="214">
        <f t="shared" ref="X126:Y126" si="89">AVERAGE(X12:X15)</f>
        <v>18.075</v>
      </c>
      <c r="Y126" s="214">
        <f t="shared" si="89"/>
        <v>18.915</v>
      </c>
      <c r="AC126" s="492">
        <v>102.0</v>
      </c>
      <c r="AD126" s="516"/>
      <c r="AE126" s="517"/>
      <c r="AF126" s="269"/>
      <c r="AG126" s="269"/>
      <c r="AL126" s="224"/>
      <c r="AM126" s="224"/>
      <c r="AN126" s="514"/>
      <c r="AO126" s="514"/>
      <c r="AP126" s="224"/>
      <c r="AQ126" s="224"/>
      <c r="AR126" s="515"/>
      <c r="AS126" s="224"/>
    </row>
    <row r="127">
      <c r="A127" s="483"/>
      <c r="B127" s="399"/>
      <c r="C127" s="410"/>
      <c r="D127" s="399"/>
      <c r="E127" s="410"/>
      <c r="I127" s="411"/>
      <c r="J127" s="411"/>
      <c r="N127" s="411"/>
      <c r="S127" s="411"/>
      <c r="W127" s="510">
        <v>0.16666666666666666</v>
      </c>
      <c r="X127" s="214">
        <f t="shared" ref="X127:Y127" si="90">AVERAGE(X16:X19)</f>
        <v>12.37</v>
      </c>
      <c r="Y127" s="214">
        <f t="shared" si="90"/>
        <v>17.835</v>
      </c>
      <c r="AC127" s="492">
        <v>103.0</v>
      </c>
      <c r="AD127" s="278"/>
      <c r="AE127" s="227"/>
      <c r="AF127" s="227"/>
      <c r="AG127" s="227"/>
      <c r="AL127" s="224"/>
      <c r="AM127" s="224"/>
      <c r="AN127" s="514"/>
      <c r="AO127" s="514"/>
      <c r="AP127" s="224"/>
      <c r="AQ127" s="224"/>
      <c r="AR127" s="515"/>
      <c r="AS127" s="224"/>
    </row>
    <row r="128">
      <c r="A128" s="435"/>
      <c r="B128" s="399"/>
      <c r="C128" s="435"/>
      <c r="D128" s="399"/>
      <c r="E128" s="440"/>
      <c r="I128" s="411"/>
      <c r="J128" s="411"/>
      <c r="N128" s="411"/>
      <c r="S128" s="411"/>
      <c r="W128" s="510">
        <v>0.20833333333333334</v>
      </c>
      <c r="X128" s="214">
        <f t="shared" ref="X128:Y128" si="91">AVERAGE(X20:X23)</f>
        <v>14.03</v>
      </c>
      <c r="Y128" s="214">
        <f t="shared" si="91"/>
        <v>17.8325</v>
      </c>
      <c r="AC128" s="492">
        <v>104.0</v>
      </c>
      <c r="AD128" s="278"/>
      <c r="AE128" s="227"/>
      <c r="AF128" s="227"/>
      <c r="AG128" s="227"/>
      <c r="AL128" s="224"/>
      <c r="AM128" s="224"/>
      <c r="AN128" s="514"/>
      <c r="AO128" s="514"/>
      <c r="AP128" s="224"/>
      <c r="AQ128" s="224"/>
      <c r="AR128" s="515"/>
      <c r="AS128" s="224"/>
    </row>
    <row r="129">
      <c r="A129" s="410"/>
      <c r="B129" s="399"/>
      <c r="C129" s="436"/>
      <c r="D129" s="399"/>
      <c r="E129" s="410"/>
      <c r="I129" s="411"/>
      <c r="J129" s="411"/>
      <c r="N129" s="411"/>
      <c r="S129" s="411"/>
      <c r="W129" s="510">
        <v>0.25</v>
      </c>
      <c r="X129" s="214">
        <f t="shared" ref="X129:Y129" si="92">AVERAGE(X24:X27)</f>
        <v>15.1775</v>
      </c>
      <c r="Y129" s="214">
        <f t="shared" si="92"/>
        <v>26.5</v>
      </c>
      <c r="AC129" s="492">
        <v>105.0</v>
      </c>
      <c r="AD129" s="278"/>
      <c r="AE129" s="227"/>
      <c r="AF129" s="227"/>
      <c r="AG129" s="227"/>
      <c r="AL129" s="224"/>
      <c r="AM129" s="224"/>
      <c r="AN129" s="514"/>
      <c r="AO129" s="514"/>
      <c r="AP129" s="224"/>
      <c r="AQ129" s="224"/>
      <c r="AR129" s="515"/>
      <c r="AS129" s="224"/>
    </row>
    <row r="130">
      <c r="A130" s="410"/>
      <c r="B130" s="399"/>
      <c r="C130" s="435"/>
      <c r="D130" s="399"/>
      <c r="E130" s="410"/>
      <c r="I130" s="411"/>
      <c r="J130" s="411"/>
      <c r="N130" s="411"/>
      <c r="S130" s="411"/>
      <c r="W130" s="510">
        <v>0.2916666666666667</v>
      </c>
      <c r="X130" s="214">
        <f t="shared" ref="X130:Y130" si="93">AVERAGE(X28:X31)</f>
        <v>16.885</v>
      </c>
      <c r="Y130" s="214">
        <f t="shared" si="93"/>
        <v>28.08</v>
      </c>
      <c r="AC130" s="492">
        <v>106.0</v>
      </c>
      <c r="AD130" s="278"/>
      <c r="AE130" s="227"/>
      <c r="AF130" s="227"/>
      <c r="AG130" s="227"/>
      <c r="AL130" s="224"/>
      <c r="AM130" s="224"/>
      <c r="AN130" s="514"/>
      <c r="AO130" s="514"/>
      <c r="AP130" s="224"/>
      <c r="AQ130" s="224"/>
      <c r="AR130" s="515"/>
      <c r="AS130" s="224"/>
    </row>
    <row r="131">
      <c r="A131" s="410"/>
      <c r="B131" s="399"/>
      <c r="C131" s="435"/>
      <c r="D131" s="399"/>
      <c r="E131" s="410"/>
      <c r="I131" s="411"/>
      <c r="J131" s="411"/>
      <c r="N131" s="411"/>
      <c r="S131" s="411"/>
      <c r="W131" s="510">
        <v>0.3333333333333333</v>
      </c>
      <c r="X131" s="214">
        <f t="shared" ref="X131:Y131" si="94">AVERAGE(X32:X35)</f>
        <v>19.9275</v>
      </c>
      <c r="Y131" s="214">
        <f t="shared" si="94"/>
        <v>28.3325</v>
      </c>
      <c r="AC131" s="492">
        <v>107.0</v>
      </c>
      <c r="AD131" s="278"/>
      <c r="AE131" s="227"/>
      <c r="AF131" s="227"/>
      <c r="AG131" s="227"/>
      <c r="AL131" s="224"/>
      <c r="AM131" s="224"/>
      <c r="AN131" s="514"/>
      <c r="AO131" s="514"/>
      <c r="AP131" s="224"/>
      <c r="AQ131" s="224"/>
      <c r="AR131" s="515"/>
      <c r="AS131" s="224"/>
    </row>
    <row r="132">
      <c r="A132" s="410"/>
      <c r="B132" s="399"/>
      <c r="C132" s="435"/>
      <c r="D132" s="399"/>
      <c r="E132" s="435"/>
      <c r="I132" s="411"/>
      <c r="J132" s="411"/>
      <c r="N132" s="411"/>
      <c r="S132" s="411"/>
      <c r="W132" s="510">
        <v>0.375</v>
      </c>
      <c r="X132" s="214">
        <f t="shared" ref="X132:Y132" si="95">AVERAGE(X36:X38)</f>
        <v>22.32666667</v>
      </c>
      <c r="Y132" s="214">
        <f t="shared" si="95"/>
        <v>30.22333333</v>
      </c>
      <c r="AC132" s="492">
        <v>108.0</v>
      </c>
      <c r="AD132" s="278"/>
      <c r="AE132" s="227"/>
      <c r="AF132" s="227"/>
      <c r="AG132" s="227"/>
      <c r="AL132" s="224"/>
      <c r="AM132" s="224"/>
      <c r="AN132" s="514"/>
      <c r="AO132" s="514"/>
      <c r="AP132" s="224"/>
      <c r="AQ132" s="224"/>
      <c r="AR132" s="515"/>
      <c r="AS132" s="224"/>
    </row>
    <row r="133">
      <c r="A133" s="410"/>
      <c r="B133" s="399"/>
      <c r="C133" s="435"/>
      <c r="D133" s="399"/>
      <c r="E133" s="410"/>
      <c r="I133" s="411"/>
      <c r="J133" s="411"/>
      <c r="N133" s="411"/>
      <c r="S133" s="411"/>
      <c r="W133" s="510">
        <v>0.4166666666666667</v>
      </c>
      <c r="X133" s="214">
        <f t="shared" ref="X133:Y133" si="96">AVERAGE(X39:X42)</f>
        <v>25.0325</v>
      </c>
      <c r="Y133" s="214">
        <f t="shared" si="96"/>
        <v>24.33</v>
      </c>
      <c r="AC133" s="492">
        <v>109.0</v>
      </c>
      <c r="AD133" s="278"/>
      <c r="AE133" s="227"/>
      <c r="AF133" s="227"/>
      <c r="AG133" s="227"/>
      <c r="AL133" s="224"/>
      <c r="AM133" s="224"/>
      <c r="AN133" s="514"/>
      <c r="AO133" s="514"/>
      <c r="AP133" s="224"/>
      <c r="AQ133" s="224"/>
      <c r="AR133" s="515"/>
      <c r="AS133" s="224"/>
    </row>
    <row r="134">
      <c r="A134" s="410"/>
      <c r="B134" s="399"/>
      <c r="C134" s="435"/>
      <c r="D134" s="399"/>
      <c r="E134" s="410"/>
      <c r="I134" s="411"/>
      <c r="J134" s="411"/>
      <c r="N134" s="411"/>
      <c r="S134" s="411"/>
      <c r="W134" s="510">
        <v>0.4583333333333333</v>
      </c>
      <c r="X134" s="214">
        <f t="shared" ref="X134:Y134" si="97">AVERAGE(X43:X46)</f>
        <v>26.715</v>
      </c>
      <c r="Y134" s="214">
        <f t="shared" si="97"/>
        <v>30.75</v>
      </c>
      <c r="AC134" s="492">
        <v>110.0</v>
      </c>
      <c r="AD134" s="278"/>
      <c r="AE134" s="227"/>
      <c r="AF134" s="227"/>
      <c r="AG134" s="227"/>
      <c r="AL134" s="224"/>
      <c r="AM134" s="224"/>
      <c r="AN134" s="514"/>
      <c r="AO134" s="514"/>
      <c r="AP134" s="224"/>
      <c r="AQ134" s="224"/>
      <c r="AR134" s="515"/>
      <c r="AS134" s="224"/>
    </row>
    <row r="135">
      <c r="A135" s="435"/>
      <c r="B135" s="399"/>
      <c r="C135" s="435"/>
      <c r="D135" s="399"/>
      <c r="E135" s="440"/>
      <c r="I135" s="411"/>
      <c r="J135" s="411"/>
      <c r="N135" s="411"/>
      <c r="S135" s="411"/>
      <c r="W135" s="510">
        <v>0.5</v>
      </c>
      <c r="X135" s="214">
        <f t="shared" ref="X135:Y135" si="98">AVERAGE(X47:X49)</f>
        <v>36.50333333</v>
      </c>
      <c r="Y135" s="214">
        <f t="shared" si="98"/>
        <v>32.33</v>
      </c>
      <c r="AC135" s="492">
        <v>111.0</v>
      </c>
      <c r="AD135" s="278"/>
      <c r="AE135" s="227"/>
      <c r="AF135" s="227"/>
      <c r="AG135" s="227"/>
      <c r="AL135" s="224"/>
      <c r="AM135" s="224"/>
      <c r="AN135" s="514"/>
      <c r="AO135" s="514"/>
      <c r="AP135" s="224"/>
      <c r="AQ135" s="224"/>
      <c r="AR135" s="515"/>
      <c r="AS135" s="224"/>
    </row>
    <row r="136">
      <c r="A136" s="410"/>
      <c r="B136" s="399"/>
      <c r="C136" s="398"/>
      <c r="D136" s="399"/>
      <c r="E136" s="435"/>
      <c r="I136" s="411"/>
      <c r="J136" s="411"/>
      <c r="N136" s="411"/>
      <c r="S136" s="411"/>
      <c r="W136" s="510">
        <v>0.5416666666666666</v>
      </c>
      <c r="X136" s="214">
        <f t="shared" ref="X136:Y136" si="99">AVERAGE(X50:X53)</f>
        <v>30.03</v>
      </c>
      <c r="Y136" s="214">
        <f t="shared" si="99"/>
        <v>33.4175</v>
      </c>
      <c r="AC136" s="492">
        <v>112.0</v>
      </c>
      <c r="AD136" s="278"/>
      <c r="AE136" s="227"/>
      <c r="AF136" s="227"/>
      <c r="AG136" s="227"/>
      <c r="AL136" s="224"/>
      <c r="AM136" s="224"/>
      <c r="AN136" s="514"/>
      <c r="AO136" s="514"/>
      <c r="AP136" s="224"/>
      <c r="AQ136" s="224"/>
      <c r="AR136" s="515"/>
      <c r="AS136" s="224"/>
    </row>
    <row r="137">
      <c r="A137" s="410"/>
      <c r="B137" s="399"/>
      <c r="C137" s="435"/>
      <c r="D137" s="399"/>
      <c r="E137" s="410"/>
      <c r="I137" s="411"/>
      <c r="J137" s="411"/>
      <c r="N137" s="411"/>
      <c r="S137" s="411"/>
      <c r="W137" s="510">
        <v>0.5833333333333334</v>
      </c>
      <c r="X137" s="214">
        <f t="shared" ref="X137:Y137" si="100">AVERAGE(X54:X57)</f>
        <v>29.1</v>
      </c>
      <c r="Y137" s="214">
        <f t="shared" si="100"/>
        <v>30.9175</v>
      </c>
      <c r="AC137" s="492">
        <v>113.0</v>
      </c>
      <c r="AD137" s="278"/>
      <c r="AE137" s="227"/>
      <c r="AF137" s="227"/>
      <c r="AG137" s="227"/>
      <c r="AL137" s="224"/>
      <c r="AM137" s="224"/>
      <c r="AN137" s="514"/>
      <c r="AO137" s="514"/>
      <c r="AP137" s="224"/>
      <c r="AQ137" s="224"/>
      <c r="AR137" s="515"/>
      <c r="AS137" s="224"/>
    </row>
    <row r="138">
      <c r="A138" s="410"/>
      <c r="B138" s="399"/>
      <c r="C138" s="435"/>
      <c r="D138" s="399"/>
      <c r="E138" s="435"/>
      <c r="I138" s="411"/>
      <c r="J138" s="411"/>
      <c r="N138" s="411"/>
      <c r="S138" s="411"/>
      <c r="W138" s="510">
        <v>0.625</v>
      </c>
      <c r="X138" s="214">
        <f t="shared" ref="X138:Y138" si="101">AVERAGE(X58:X61)</f>
        <v>26.0175</v>
      </c>
      <c r="Y138" s="214">
        <f t="shared" si="101"/>
        <v>28.085</v>
      </c>
      <c r="AC138" s="492">
        <v>114.0</v>
      </c>
      <c r="AD138" s="278"/>
      <c r="AE138" s="227"/>
      <c r="AF138" s="227"/>
      <c r="AG138" s="227"/>
      <c r="AL138" s="224"/>
      <c r="AM138" s="224"/>
      <c r="AN138" s="514"/>
      <c r="AO138" s="514"/>
      <c r="AP138" s="224"/>
      <c r="AQ138" s="224"/>
      <c r="AR138" s="515"/>
      <c r="AS138" s="224"/>
    </row>
    <row r="139">
      <c r="A139" s="435"/>
      <c r="B139" s="399"/>
      <c r="C139" s="435"/>
      <c r="D139" s="399"/>
      <c r="E139" s="410"/>
      <c r="I139" s="411"/>
      <c r="J139" s="411"/>
      <c r="N139" s="411"/>
      <c r="S139" s="411"/>
      <c r="W139" s="510">
        <v>0.6666666666666666</v>
      </c>
      <c r="X139" s="214">
        <f t="shared" ref="X139:Y139" si="102">AVERAGE(X62:X65)</f>
        <v>27.5375</v>
      </c>
      <c r="Y139" s="214">
        <f t="shared" si="102"/>
        <v>21.835</v>
      </c>
      <c r="AC139" s="492">
        <v>115.0</v>
      </c>
      <c r="AD139" s="278"/>
      <c r="AE139" s="227"/>
      <c r="AF139" s="227"/>
      <c r="AG139" s="227"/>
      <c r="AL139" s="224"/>
      <c r="AM139" s="224"/>
      <c r="AN139" s="514"/>
      <c r="AO139" s="514"/>
      <c r="AP139" s="224"/>
      <c r="AQ139" s="224"/>
      <c r="AR139" s="515"/>
      <c r="AS139" s="224"/>
    </row>
    <row r="140">
      <c r="A140" s="410"/>
      <c r="B140" s="399"/>
      <c r="C140" s="398"/>
      <c r="D140" s="399"/>
      <c r="E140" s="440"/>
      <c r="I140" s="411"/>
      <c r="J140" s="411"/>
      <c r="N140" s="411"/>
      <c r="S140" s="411"/>
      <c r="W140" s="510">
        <v>0.7083333333333334</v>
      </c>
      <c r="X140" s="214">
        <f t="shared" ref="X140:Y140" si="103">AVERAGE(X66:X68)</f>
        <v>29.85</v>
      </c>
      <c r="Y140" s="214">
        <f t="shared" si="103"/>
        <v>22.44333333</v>
      </c>
      <c r="AC140" s="492">
        <v>116.0</v>
      </c>
      <c r="AD140" s="278"/>
      <c r="AE140" s="227"/>
      <c r="AF140" s="227"/>
      <c r="AG140" s="227"/>
      <c r="AL140" s="224"/>
      <c r="AM140" s="224"/>
      <c r="AN140" s="514"/>
      <c r="AO140" s="514"/>
      <c r="AP140" s="224"/>
      <c r="AQ140" s="224"/>
      <c r="AR140" s="515"/>
      <c r="AS140" s="224"/>
    </row>
    <row r="141">
      <c r="A141" s="435"/>
      <c r="B141" s="399"/>
      <c r="C141" s="435"/>
      <c r="D141" s="399"/>
      <c r="E141" s="483"/>
      <c r="I141" s="411"/>
      <c r="J141" s="411"/>
      <c r="N141" s="411"/>
      <c r="S141" s="411"/>
      <c r="W141" s="510">
        <v>0.75</v>
      </c>
      <c r="X141" s="214">
        <f t="shared" ref="X141:Y141" si="104">AVERAGE(X69:X72)</f>
        <v>29.72</v>
      </c>
      <c r="Y141" s="214">
        <f t="shared" si="104"/>
        <v>24.5825</v>
      </c>
      <c r="AC141" s="492">
        <v>117.0</v>
      </c>
      <c r="AD141" s="278"/>
      <c r="AE141" s="227"/>
      <c r="AF141" s="227"/>
      <c r="AG141" s="227"/>
      <c r="AL141" s="224"/>
      <c r="AM141" s="224"/>
      <c r="AN141" s="514"/>
      <c r="AO141" s="514"/>
      <c r="AP141" s="224"/>
      <c r="AQ141" s="224"/>
      <c r="AR141" s="515"/>
      <c r="AS141" s="224"/>
    </row>
    <row r="142">
      <c r="A142" s="410"/>
      <c r="B142" s="399"/>
      <c r="C142" s="435"/>
      <c r="D142" s="399"/>
      <c r="E142" s="435"/>
      <c r="I142" s="411"/>
      <c r="J142" s="411"/>
      <c r="N142" s="411"/>
      <c r="S142" s="411"/>
      <c r="W142" s="510">
        <v>0.7916666666666666</v>
      </c>
      <c r="X142" s="214">
        <f t="shared" ref="X142:Y142" si="105">AVERAGE(X73:X76)</f>
        <v>29.95</v>
      </c>
      <c r="Y142" s="214">
        <f t="shared" si="105"/>
        <v>20.915</v>
      </c>
      <c r="AC142" s="492">
        <v>118.0</v>
      </c>
      <c r="AD142" s="278"/>
      <c r="AE142" s="227"/>
      <c r="AF142" s="227"/>
      <c r="AG142" s="227"/>
      <c r="AL142" s="224"/>
      <c r="AM142" s="224"/>
      <c r="AN142" s="514"/>
      <c r="AO142" s="514"/>
      <c r="AP142" s="224"/>
      <c r="AQ142" s="224"/>
      <c r="AR142" s="515"/>
      <c r="AS142" s="224"/>
    </row>
    <row r="143">
      <c r="A143" s="435"/>
      <c r="B143" s="399"/>
      <c r="C143" s="435"/>
      <c r="D143" s="399"/>
      <c r="E143" s="410"/>
      <c r="I143" s="411"/>
      <c r="J143" s="411"/>
      <c r="N143" s="411"/>
      <c r="S143" s="411"/>
      <c r="W143" s="510">
        <v>0.8333333333333334</v>
      </c>
      <c r="X143" s="214">
        <f t="shared" ref="X143:Y143" si="106">AVERAGE(X77:X80)</f>
        <v>23.8575</v>
      </c>
      <c r="Y143" s="214">
        <f t="shared" si="106"/>
        <v>19.915</v>
      </c>
      <c r="AC143" s="492">
        <v>119.0</v>
      </c>
      <c r="AD143" s="278"/>
      <c r="AE143" s="227"/>
      <c r="AF143" s="227"/>
      <c r="AG143" s="227"/>
      <c r="AL143" s="224"/>
      <c r="AM143" s="224"/>
      <c r="AN143" s="514"/>
      <c r="AO143" s="514"/>
      <c r="AP143" s="224"/>
      <c r="AQ143" s="224"/>
      <c r="AR143" s="515"/>
      <c r="AS143" s="224"/>
    </row>
    <row r="144">
      <c r="A144" s="410"/>
      <c r="B144" s="399"/>
      <c r="C144" s="435"/>
      <c r="D144" s="399"/>
      <c r="E144" s="440"/>
      <c r="I144" s="411"/>
      <c r="J144" s="411"/>
      <c r="N144" s="411"/>
      <c r="S144" s="411"/>
      <c r="W144" s="510">
        <v>0.875</v>
      </c>
      <c r="X144" s="214">
        <f t="shared" ref="X144:Y144" si="107">AVERAGE(X81:X84)</f>
        <v>16.6425</v>
      </c>
      <c r="Y144" s="214">
        <f t="shared" si="107"/>
        <v>15.1675</v>
      </c>
      <c r="AC144" s="492">
        <v>120.0</v>
      </c>
      <c r="AD144" s="278"/>
      <c r="AE144" s="227"/>
      <c r="AF144" s="227"/>
      <c r="AG144" s="227"/>
      <c r="AL144" s="224"/>
      <c r="AM144" s="224"/>
      <c r="AN144" s="514"/>
      <c r="AO144" s="514"/>
      <c r="AP144" s="224"/>
      <c r="AQ144" s="224"/>
      <c r="AR144" s="515"/>
      <c r="AS144" s="224"/>
    </row>
    <row r="145">
      <c r="A145" s="410"/>
      <c r="B145" s="399"/>
      <c r="C145" s="435"/>
      <c r="D145" s="399"/>
      <c r="E145" s="506"/>
      <c r="I145" s="411"/>
      <c r="J145" s="411"/>
      <c r="N145" s="411"/>
      <c r="S145" s="411"/>
      <c r="W145" s="510">
        <v>0.9166666666666666</v>
      </c>
      <c r="X145" s="214">
        <f t="shared" ref="X145:Y145" si="108">AVERAGE(X85:X88)</f>
        <v>14.935</v>
      </c>
      <c r="Y145" s="214">
        <f t="shared" si="108"/>
        <v>15.4975</v>
      </c>
      <c r="AC145" s="492">
        <v>121.0</v>
      </c>
      <c r="AD145" s="278"/>
      <c r="AE145" s="227"/>
      <c r="AF145" s="227"/>
      <c r="AG145" s="227"/>
      <c r="AL145" s="224"/>
      <c r="AM145" s="224"/>
      <c r="AN145" s="514"/>
      <c r="AO145" s="514"/>
      <c r="AP145" s="224"/>
      <c r="AQ145" s="224"/>
      <c r="AR145" s="515"/>
      <c r="AS145" s="224"/>
    </row>
    <row r="146">
      <c r="A146" s="483"/>
      <c r="B146" s="399"/>
      <c r="C146" s="435"/>
      <c r="D146" s="399"/>
      <c r="E146" s="398"/>
      <c r="I146" s="411"/>
      <c r="J146" s="411"/>
      <c r="N146" s="411"/>
      <c r="S146" s="411"/>
      <c r="W146" s="510">
        <v>0.9583333333333334</v>
      </c>
      <c r="X146" s="214">
        <f t="shared" ref="X146:Y146" si="109">AVERAGE(X89:X92)</f>
        <v>14.5775</v>
      </c>
      <c r="Y146" s="214">
        <f t="shared" si="109"/>
        <v>17.3325</v>
      </c>
      <c r="AC146" s="492">
        <v>122.0</v>
      </c>
      <c r="AD146" s="278"/>
      <c r="AE146" s="227"/>
      <c r="AF146" s="227"/>
      <c r="AG146" s="227"/>
      <c r="AL146" s="224"/>
      <c r="AM146" s="224"/>
      <c r="AN146" s="514"/>
      <c r="AO146" s="514"/>
      <c r="AP146" s="224"/>
      <c r="AQ146" s="224"/>
      <c r="AR146" s="515"/>
      <c r="AS146" s="224"/>
    </row>
    <row r="147">
      <c r="A147" s="435"/>
      <c r="B147" s="399"/>
      <c r="C147" s="435"/>
      <c r="D147" s="399"/>
      <c r="E147" s="410"/>
      <c r="I147" s="411"/>
      <c r="J147" s="411"/>
      <c r="N147" s="411"/>
      <c r="S147" s="411"/>
      <c r="W147" s="518"/>
      <c r="X147" s="518"/>
      <c r="Y147" s="518"/>
      <c r="Z147" s="518"/>
      <c r="AA147" s="518"/>
      <c r="AB147" s="518"/>
      <c r="AC147" s="492">
        <v>123.0</v>
      </c>
      <c r="AD147" s="519"/>
      <c r="AE147" s="520"/>
      <c r="AF147" s="520"/>
      <c r="AG147" s="520"/>
      <c r="AH147" s="518"/>
      <c r="AI147" s="518"/>
      <c r="AJ147" s="518"/>
      <c r="AK147" s="518"/>
      <c r="AL147" s="521"/>
      <c r="AM147" s="521"/>
      <c r="AN147" s="522"/>
      <c r="AO147" s="522"/>
      <c r="AP147" s="521"/>
      <c r="AQ147" s="521"/>
      <c r="AR147" s="523"/>
      <c r="AS147" s="521"/>
    </row>
    <row r="148">
      <c r="A148" s="483"/>
      <c r="B148" s="399"/>
      <c r="C148" s="435"/>
      <c r="D148" s="399"/>
      <c r="E148" s="440"/>
      <c r="I148" s="411"/>
      <c r="J148" s="411"/>
      <c r="N148" s="411"/>
      <c r="S148" s="411"/>
      <c r="AC148" s="492">
        <v>124.0</v>
      </c>
      <c r="AD148" s="519"/>
      <c r="AE148" s="227"/>
      <c r="AF148" s="227"/>
      <c r="AG148" s="227"/>
      <c r="AN148" s="514"/>
      <c r="AO148" s="514"/>
      <c r="AR148" s="524"/>
    </row>
    <row r="149">
      <c r="A149" s="410"/>
      <c r="B149" s="399"/>
      <c r="C149" s="435"/>
      <c r="D149" s="399"/>
      <c r="E149" s="410"/>
      <c r="I149" s="411"/>
      <c r="J149" s="411"/>
      <c r="N149" s="411"/>
      <c r="S149" s="411"/>
      <c r="AC149" s="492">
        <v>125.0</v>
      </c>
      <c r="AD149" s="519"/>
      <c r="AE149" s="227"/>
      <c r="AF149" s="227"/>
      <c r="AG149" s="227"/>
      <c r="AN149" s="514"/>
      <c r="AO149" s="514"/>
      <c r="AR149" s="524"/>
    </row>
    <row r="150">
      <c r="A150" s="435"/>
      <c r="B150" s="399"/>
      <c r="C150" s="435"/>
      <c r="D150" s="399"/>
      <c r="E150" s="410"/>
      <c r="I150" s="411"/>
      <c r="J150" s="411"/>
      <c r="N150" s="411"/>
      <c r="S150" s="411"/>
      <c r="AC150" s="492">
        <v>126.0</v>
      </c>
      <c r="AD150" s="519"/>
      <c r="AE150" s="227"/>
      <c r="AF150" s="227"/>
      <c r="AG150" s="227"/>
      <c r="AN150" s="514"/>
      <c r="AO150" s="514"/>
      <c r="AR150" s="524"/>
    </row>
    <row r="151">
      <c r="A151" s="410"/>
      <c r="B151" s="399"/>
      <c r="C151" s="436"/>
      <c r="D151" s="399"/>
      <c r="E151" s="410"/>
      <c r="I151" s="411"/>
      <c r="J151" s="411"/>
      <c r="N151" s="411"/>
      <c r="S151" s="411"/>
      <c r="AC151" s="492">
        <v>127.0</v>
      </c>
      <c r="AD151" s="519"/>
      <c r="AE151" s="227"/>
      <c r="AF151" s="227"/>
      <c r="AG151" s="227"/>
      <c r="AN151" s="514"/>
      <c r="AO151" s="514"/>
      <c r="AR151" s="524"/>
    </row>
    <row r="152">
      <c r="A152" s="410"/>
      <c r="B152" s="399"/>
      <c r="C152" s="435"/>
      <c r="D152" s="399"/>
      <c r="E152" s="440"/>
      <c r="I152" s="411"/>
      <c r="J152" s="411"/>
      <c r="N152" s="411"/>
      <c r="S152" s="411"/>
      <c r="AC152" s="492">
        <v>128.0</v>
      </c>
      <c r="AD152" s="519"/>
      <c r="AE152" s="227"/>
      <c r="AF152" s="227"/>
      <c r="AG152" s="227"/>
      <c r="AN152" s="514"/>
      <c r="AO152" s="514"/>
      <c r="AR152" s="524"/>
    </row>
    <row r="153">
      <c r="A153" s="483"/>
      <c r="B153" s="399"/>
      <c r="C153" s="435"/>
      <c r="D153" s="399"/>
      <c r="E153" s="435"/>
      <c r="I153" s="411"/>
      <c r="J153" s="411"/>
      <c r="N153" s="411"/>
      <c r="S153" s="411"/>
      <c r="AC153" s="492">
        <v>129.0</v>
      </c>
      <c r="AD153" s="519"/>
      <c r="AE153" s="227"/>
      <c r="AF153" s="227"/>
      <c r="AG153" s="227"/>
      <c r="AN153" s="514"/>
      <c r="AO153" s="514"/>
      <c r="AR153" s="524"/>
    </row>
    <row r="154">
      <c r="A154" s="435"/>
      <c r="B154" s="399"/>
      <c r="C154" s="435"/>
      <c r="D154" s="399"/>
      <c r="E154" s="410"/>
      <c r="I154" s="411"/>
      <c r="J154" s="411"/>
      <c r="N154" s="411"/>
      <c r="S154" s="411"/>
      <c r="AC154" s="492">
        <v>130.0</v>
      </c>
      <c r="AD154" s="519"/>
      <c r="AE154" s="227"/>
      <c r="AF154" s="227"/>
      <c r="AG154" s="227"/>
      <c r="AN154" s="514"/>
      <c r="AO154" s="514"/>
      <c r="AR154" s="524"/>
    </row>
    <row r="155">
      <c r="A155" s="410"/>
      <c r="B155" s="399"/>
      <c r="C155" s="435"/>
      <c r="D155" s="399"/>
      <c r="E155" s="410"/>
      <c r="I155" s="411"/>
      <c r="J155" s="411"/>
      <c r="N155" s="411"/>
      <c r="S155" s="411"/>
      <c r="AC155" s="492">
        <v>131.0</v>
      </c>
      <c r="AD155" s="519"/>
      <c r="AE155" s="227"/>
      <c r="AF155" s="227"/>
      <c r="AG155" s="227"/>
      <c r="AN155" s="514"/>
      <c r="AO155" s="514"/>
      <c r="AR155" s="524"/>
    </row>
    <row r="156">
      <c r="A156" s="410"/>
      <c r="B156" s="399"/>
      <c r="C156" s="435"/>
      <c r="D156" s="399"/>
      <c r="E156" s="410"/>
      <c r="I156" s="411"/>
      <c r="J156" s="411"/>
      <c r="N156" s="411"/>
      <c r="S156" s="411"/>
      <c r="AC156" s="492">
        <v>132.0</v>
      </c>
      <c r="AD156" s="519"/>
      <c r="AE156" s="227"/>
      <c r="AF156" s="227"/>
      <c r="AG156" s="227"/>
      <c r="AN156" s="514"/>
      <c r="AO156" s="514"/>
      <c r="AR156" s="524"/>
    </row>
    <row r="157">
      <c r="A157" s="410"/>
      <c r="B157" s="399"/>
      <c r="C157" s="436"/>
      <c r="D157" s="399"/>
      <c r="E157" s="435"/>
      <c r="I157" s="411"/>
      <c r="J157" s="411"/>
      <c r="N157" s="411"/>
      <c r="S157" s="411"/>
      <c r="AC157" s="492">
        <v>133.0</v>
      </c>
      <c r="AD157" s="519"/>
      <c r="AE157" s="227"/>
      <c r="AF157" s="227"/>
      <c r="AG157" s="227"/>
      <c r="AN157" s="514"/>
      <c r="AO157" s="514"/>
      <c r="AR157" s="524"/>
    </row>
    <row r="158">
      <c r="A158" s="410"/>
      <c r="B158" s="399"/>
      <c r="C158" s="435"/>
      <c r="D158" s="399"/>
      <c r="E158" s="410"/>
      <c r="I158" s="411"/>
      <c r="J158" s="411"/>
      <c r="N158" s="411"/>
      <c r="S158" s="411"/>
      <c r="AC158" s="492">
        <v>134.0</v>
      </c>
      <c r="AD158" s="519"/>
      <c r="AE158" s="227"/>
      <c r="AF158" s="227"/>
      <c r="AG158" s="227"/>
      <c r="AN158" s="514"/>
      <c r="AO158" s="514"/>
      <c r="AR158" s="524"/>
    </row>
    <row r="159">
      <c r="A159" s="410"/>
      <c r="B159" s="399"/>
      <c r="C159" s="435"/>
      <c r="D159" s="399"/>
      <c r="E159" s="398"/>
      <c r="I159" s="411"/>
      <c r="J159" s="411"/>
      <c r="N159" s="411"/>
      <c r="S159" s="411"/>
      <c r="AC159" s="492">
        <v>135.0</v>
      </c>
      <c r="AD159" s="519"/>
      <c r="AE159" s="227"/>
      <c r="AF159" s="227"/>
      <c r="AG159" s="227"/>
      <c r="AN159" s="514"/>
      <c r="AO159" s="514"/>
      <c r="AR159" s="524"/>
    </row>
    <row r="160">
      <c r="A160" s="410"/>
      <c r="B160" s="399"/>
      <c r="C160" s="435"/>
      <c r="D160" s="399"/>
      <c r="E160" s="410"/>
      <c r="I160" s="411"/>
      <c r="J160" s="411"/>
      <c r="N160" s="411"/>
      <c r="S160" s="411"/>
      <c r="AC160" s="492">
        <v>136.0</v>
      </c>
      <c r="AD160" s="519"/>
      <c r="AE160" s="227"/>
      <c r="AF160" s="227"/>
      <c r="AG160" s="227"/>
      <c r="AN160" s="514"/>
      <c r="AO160" s="514"/>
      <c r="AR160" s="524"/>
    </row>
    <row r="161">
      <c r="A161" s="435"/>
      <c r="B161" s="399"/>
      <c r="C161" s="435"/>
      <c r="D161" s="399"/>
      <c r="E161" s="410"/>
      <c r="I161" s="411"/>
      <c r="J161" s="411"/>
      <c r="N161" s="411"/>
      <c r="S161" s="411"/>
      <c r="AC161" s="492">
        <v>137.0</v>
      </c>
      <c r="AD161" s="519"/>
      <c r="AE161" s="227"/>
      <c r="AF161" s="227"/>
      <c r="AG161" s="227"/>
      <c r="AN161" s="514"/>
      <c r="AO161" s="514"/>
      <c r="AR161" s="524"/>
    </row>
    <row r="162">
      <c r="A162" s="410"/>
      <c r="B162" s="399"/>
      <c r="C162" s="435"/>
      <c r="D162" s="399"/>
      <c r="E162" s="483"/>
      <c r="I162" s="411"/>
      <c r="J162" s="411"/>
      <c r="N162" s="411"/>
      <c r="S162" s="411"/>
      <c r="AC162" s="492">
        <v>138.0</v>
      </c>
      <c r="AD162" s="519"/>
      <c r="AE162" s="227"/>
      <c r="AF162" s="227"/>
      <c r="AG162" s="227"/>
      <c r="AN162" s="514"/>
      <c r="AO162" s="514"/>
      <c r="AR162" s="524"/>
    </row>
    <row r="163">
      <c r="A163" s="410"/>
      <c r="B163" s="399"/>
      <c r="C163" s="435"/>
      <c r="D163" s="399"/>
      <c r="E163" s="435"/>
      <c r="I163" s="411"/>
      <c r="J163" s="411"/>
      <c r="N163" s="411"/>
      <c r="S163" s="411"/>
      <c r="AC163" s="492">
        <v>139.0</v>
      </c>
      <c r="AD163" s="519"/>
      <c r="AE163" s="227"/>
      <c r="AF163" s="227"/>
      <c r="AG163" s="227"/>
      <c r="AN163" s="514"/>
      <c r="AO163" s="514"/>
      <c r="AR163" s="524"/>
    </row>
    <row r="164">
      <c r="A164" s="410"/>
      <c r="B164" s="399"/>
      <c r="C164" s="435"/>
      <c r="D164" s="399"/>
      <c r="E164" s="398"/>
      <c r="I164" s="411"/>
      <c r="J164" s="411"/>
      <c r="N164" s="411"/>
      <c r="S164" s="411"/>
      <c r="AC164" s="492">
        <v>140.0</v>
      </c>
      <c r="AD164" s="519"/>
      <c r="AE164" s="227"/>
      <c r="AF164" s="227"/>
      <c r="AG164" s="227"/>
      <c r="AN164" s="514"/>
      <c r="AO164" s="514"/>
      <c r="AR164" s="524"/>
    </row>
    <row r="165">
      <c r="A165" s="435"/>
      <c r="B165" s="399"/>
      <c r="C165" s="435"/>
      <c r="D165" s="399"/>
      <c r="E165" s="435"/>
      <c r="I165" s="411"/>
      <c r="J165" s="411"/>
      <c r="N165" s="411"/>
      <c r="S165" s="411"/>
      <c r="AC165" s="492">
        <v>141.0</v>
      </c>
      <c r="AD165" s="519"/>
      <c r="AE165" s="227"/>
      <c r="AF165" s="227"/>
      <c r="AG165" s="227"/>
      <c r="AN165" s="514"/>
      <c r="AO165" s="514"/>
      <c r="AR165" s="524"/>
    </row>
    <row r="166">
      <c r="A166" s="410"/>
      <c r="B166" s="399"/>
      <c r="C166" s="435"/>
      <c r="D166" s="399"/>
      <c r="E166" s="435"/>
      <c r="I166" s="411"/>
      <c r="J166" s="411"/>
      <c r="N166" s="411"/>
      <c r="S166" s="411"/>
      <c r="AC166" s="492">
        <v>142.0</v>
      </c>
      <c r="AD166" s="519"/>
      <c r="AE166" s="227"/>
      <c r="AF166" s="227"/>
      <c r="AG166" s="227"/>
      <c r="AN166" s="514"/>
      <c r="AO166" s="514"/>
      <c r="AR166" s="524"/>
    </row>
    <row r="167">
      <c r="A167" s="435"/>
      <c r="B167" s="399"/>
      <c r="C167" s="435"/>
      <c r="D167" s="399"/>
      <c r="E167" s="435"/>
      <c r="I167" s="411"/>
      <c r="J167" s="411"/>
      <c r="N167" s="411"/>
      <c r="S167" s="411"/>
      <c r="AC167" s="492">
        <v>143.0</v>
      </c>
      <c r="AD167" s="519"/>
      <c r="AE167" s="227"/>
      <c r="AF167" s="227"/>
      <c r="AG167" s="227"/>
      <c r="AN167" s="514"/>
      <c r="AO167" s="514"/>
      <c r="AR167" s="524"/>
    </row>
    <row r="168">
      <c r="A168" s="410"/>
      <c r="B168" s="399"/>
      <c r="C168" s="435"/>
      <c r="D168" s="399"/>
      <c r="E168" s="435"/>
      <c r="I168" s="411"/>
      <c r="J168" s="411"/>
      <c r="N168" s="411"/>
      <c r="S168" s="411"/>
      <c r="AC168" s="492">
        <v>144.0</v>
      </c>
      <c r="AD168" s="519"/>
      <c r="AE168" s="227"/>
      <c r="AF168" s="227"/>
      <c r="AG168" s="227"/>
      <c r="AN168" s="514"/>
      <c r="AO168" s="514"/>
      <c r="AR168" s="524"/>
    </row>
    <row r="169">
      <c r="A169" s="435"/>
      <c r="B169" s="399"/>
      <c r="C169" s="398"/>
      <c r="D169" s="399"/>
      <c r="E169" s="398"/>
      <c r="I169" s="411"/>
      <c r="J169" s="411"/>
      <c r="N169" s="411"/>
      <c r="S169" s="411"/>
      <c r="AC169" s="492">
        <v>145.0</v>
      </c>
      <c r="AD169" s="519"/>
      <c r="AE169" s="227"/>
      <c r="AF169" s="227"/>
      <c r="AG169" s="227"/>
      <c r="AN169" s="514"/>
      <c r="AO169" s="514"/>
      <c r="AR169" s="524"/>
    </row>
    <row r="170">
      <c r="A170" s="410"/>
      <c r="B170" s="399"/>
      <c r="C170" s="435"/>
      <c r="D170" s="399"/>
      <c r="E170" s="422"/>
      <c r="I170" s="411"/>
      <c r="J170" s="411"/>
      <c r="N170" s="411"/>
      <c r="S170" s="411"/>
      <c r="AC170" s="492">
        <v>146.0</v>
      </c>
      <c r="AD170" s="519"/>
      <c r="AE170" s="227"/>
      <c r="AF170" s="227"/>
      <c r="AG170" s="227"/>
      <c r="AN170" s="514"/>
      <c r="AO170" s="514"/>
      <c r="AR170" s="524"/>
    </row>
    <row r="171">
      <c r="A171" s="410"/>
      <c r="B171" s="399"/>
      <c r="C171" s="435"/>
      <c r="D171" s="399"/>
      <c r="E171" s="398"/>
      <c r="I171" s="411"/>
      <c r="J171" s="411"/>
      <c r="N171" s="411"/>
      <c r="S171" s="411"/>
      <c r="AC171" s="492">
        <v>147.0</v>
      </c>
      <c r="AD171" s="519"/>
      <c r="AE171" s="227"/>
      <c r="AF171" s="227"/>
      <c r="AG171" s="227"/>
      <c r="AN171" s="514"/>
      <c r="AO171" s="514"/>
      <c r="AR171" s="524"/>
    </row>
    <row r="172">
      <c r="A172" s="483"/>
      <c r="B172" s="399"/>
      <c r="C172" s="435"/>
      <c r="D172" s="399"/>
      <c r="E172" s="435"/>
      <c r="I172" s="411"/>
      <c r="J172" s="411"/>
      <c r="N172" s="411"/>
      <c r="S172" s="411"/>
      <c r="AC172" s="492">
        <v>148.0</v>
      </c>
      <c r="AD172" s="519"/>
      <c r="AE172" s="227"/>
      <c r="AF172" s="227"/>
      <c r="AG172" s="227"/>
      <c r="AN172" s="514"/>
      <c r="AO172" s="514"/>
      <c r="AR172" s="524"/>
    </row>
    <row r="173">
      <c r="A173" s="435"/>
      <c r="B173" s="399"/>
      <c r="C173" s="435"/>
      <c r="D173" s="399"/>
      <c r="E173" s="398"/>
      <c r="I173" s="411"/>
      <c r="J173" s="411"/>
      <c r="N173" s="411"/>
      <c r="S173" s="411"/>
      <c r="AC173" s="492">
        <v>149.0</v>
      </c>
      <c r="AD173" s="519"/>
      <c r="AE173" s="227"/>
      <c r="AF173" s="227"/>
      <c r="AG173" s="227"/>
      <c r="AN173" s="514"/>
      <c r="AO173" s="514"/>
      <c r="AR173" s="524"/>
    </row>
    <row r="174">
      <c r="A174" s="410"/>
      <c r="B174" s="399"/>
      <c r="C174" s="435"/>
      <c r="D174" s="399"/>
      <c r="E174" s="435"/>
      <c r="I174" s="411"/>
      <c r="J174" s="411"/>
      <c r="N174" s="411"/>
      <c r="S174" s="411"/>
      <c r="AC174" s="492">
        <v>150.0</v>
      </c>
      <c r="AD174" s="519"/>
      <c r="AE174" s="227"/>
      <c r="AF174" s="227"/>
      <c r="AG174" s="227"/>
      <c r="AN174" s="514"/>
      <c r="AO174" s="514"/>
      <c r="AR174" s="524"/>
    </row>
    <row r="175">
      <c r="A175" s="410"/>
      <c r="B175" s="399"/>
      <c r="C175" s="435"/>
      <c r="D175" s="399"/>
      <c r="E175" s="435"/>
      <c r="I175" s="411"/>
      <c r="J175" s="411"/>
      <c r="N175" s="411"/>
      <c r="S175" s="411"/>
      <c r="AC175" s="492">
        <v>151.0</v>
      </c>
      <c r="AD175" s="519"/>
      <c r="AE175" s="227"/>
      <c r="AF175" s="227"/>
      <c r="AG175" s="227"/>
      <c r="AN175" s="514"/>
      <c r="AO175" s="514"/>
      <c r="AR175" s="524"/>
    </row>
    <row r="176">
      <c r="A176" s="410"/>
      <c r="B176" s="399"/>
      <c r="C176" s="435"/>
      <c r="D176" s="399"/>
      <c r="E176" s="436"/>
      <c r="I176" s="411"/>
      <c r="J176" s="411"/>
      <c r="N176" s="411"/>
      <c r="S176" s="411"/>
      <c r="AC176" s="492">
        <v>152.0</v>
      </c>
      <c r="AD176" s="519"/>
      <c r="AE176" s="227"/>
      <c r="AF176" s="227"/>
      <c r="AG176" s="227"/>
      <c r="AL176" s="224"/>
      <c r="AM176" s="224"/>
      <c r="AN176" s="514"/>
      <c r="AO176" s="514"/>
      <c r="AP176" s="224"/>
      <c r="AQ176" s="224"/>
      <c r="AR176" s="515"/>
      <c r="AS176" s="224"/>
    </row>
    <row r="177">
      <c r="A177" s="410"/>
      <c r="B177" s="399"/>
      <c r="C177" s="435"/>
      <c r="D177" s="399"/>
      <c r="E177" s="398"/>
      <c r="I177" s="411"/>
      <c r="J177" s="411"/>
      <c r="N177" s="411"/>
      <c r="S177" s="411"/>
      <c r="AC177" s="492">
        <v>153.0</v>
      </c>
      <c r="AD177" s="519"/>
      <c r="AE177" s="227"/>
      <c r="AF177" s="227"/>
      <c r="AG177" s="227"/>
      <c r="AL177" s="224"/>
      <c r="AM177" s="224"/>
      <c r="AN177" s="514"/>
      <c r="AO177" s="514"/>
      <c r="AP177" s="224"/>
      <c r="AQ177" s="224"/>
      <c r="AR177" s="515"/>
      <c r="AS177" s="224"/>
    </row>
    <row r="178">
      <c r="A178" s="410"/>
      <c r="B178" s="399"/>
      <c r="C178" s="435"/>
      <c r="D178" s="399"/>
      <c r="E178" s="435"/>
      <c r="I178" s="411"/>
      <c r="J178" s="411"/>
      <c r="N178" s="411"/>
      <c r="S178" s="411"/>
      <c r="AC178" s="492">
        <v>154.0</v>
      </c>
      <c r="AD178" s="519"/>
      <c r="AE178" s="227"/>
      <c r="AF178" s="227"/>
      <c r="AG178" s="227"/>
      <c r="AL178" s="224"/>
      <c r="AM178" s="224"/>
      <c r="AN178" s="514"/>
      <c r="AO178" s="514"/>
      <c r="AP178" s="224"/>
      <c r="AQ178" s="224"/>
      <c r="AR178" s="515"/>
      <c r="AS178" s="224"/>
    </row>
    <row r="179">
      <c r="A179" s="410"/>
      <c r="B179" s="399"/>
      <c r="C179" s="435"/>
      <c r="D179" s="399"/>
      <c r="E179" s="435"/>
      <c r="I179" s="411"/>
      <c r="J179" s="411"/>
      <c r="N179" s="411"/>
      <c r="S179" s="411"/>
      <c r="AC179" s="492">
        <v>155.0</v>
      </c>
      <c r="AD179" s="519"/>
      <c r="AE179" s="227"/>
      <c r="AF179" s="227"/>
      <c r="AG179" s="227"/>
      <c r="AL179" s="224"/>
      <c r="AM179" s="224"/>
      <c r="AN179" s="514"/>
      <c r="AO179" s="514"/>
      <c r="AP179" s="224"/>
      <c r="AQ179" s="224"/>
      <c r="AR179" s="515"/>
      <c r="AS179" s="224"/>
    </row>
    <row r="180">
      <c r="A180" s="435"/>
      <c r="B180" s="399"/>
      <c r="C180" s="435"/>
      <c r="D180" s="399"/>
      <c r="E180" s="435"/>
      <c r="I180" s="411"/>
      <c r="J180" s="411"/>
      <c r="N180" s="411"/>
      <c r="S180" s="411"/>
      <c r="AC180" s="492">
        <v>156.0</v>
      </c>
      <c r="AD180" s="519"/>
      <c r="AE180" s="227"/>
      <c r="AF180" s="227"/>
      <c r="AG180" s="227"/>
      <c r="AL180" s="224"/>
      <c r="AM180" s="224"/>
      <c r="AN180" s="514"/>
      <c r="AO180" s="514"/>
      <c r="AP180" s="224"/>
      <c r="AQ180" s="224"/>
      <c r="AR180" s="515"/>
      <c r="AS180" s="224"/>
    </row>
    <row r="181">
      <c r="A181" s="410"/>
      <c r="B181" s="399"/>
      <c r="C181" s="435"/>
      <c r="D181" s="399"/>
      <c r="E181" s="435"/>
      <c r="I181" s="411"/>
      <c r="J181" s="411"/>
      <c r="N181" s="411"/>
      <c r="S181" s="411"/>
      <c r="AC181" s="492">
        <v>157.0</v>
      </c>
      <c r="AD181" s="519"/>
      <c r="AE181" s="227"/>
      <c r="AF181" s="227"/>
      <c r="AG181" s="227"/>
      <c r="AL181" s="224"/>
      <c r="AM181" s="224"/>
      <c r="AN181" s="514"/>
      <c r="AO181" s="514"/>
      <c r="AP181" s="224"/>
      <c r="AQ181" s="224"/>
      <c r="AR181" s="515"/>
      <c r="AS181" s="224"/>
    </row>
    <row r="182">
      <c r="A182" s="410"/>
      <c r="B182" s="399"/>
      <c r="C182" s="435"/>
      <c r="D182" s="399"/>
      <c r="E182" s="436"/>
      <c r="I182" s="411"/>
      <c r="J182" s="411"/>
      <c r="N182" s="411"/>
      <c r="S182" s="411"/>
      <c r="AC182" s="492">
        <v>158.0</v>
      </c>
      <c r="AD182" s="519"/>
      <c r="AE182" s="227"/>
      <c r="AF182" s="227"/>
      <c r="AG182" s="227"/>
      <c r="AL182" s="224"/>
      <c r="AM182" s="224"/>
      <c r="AN182" s="514"/>
      <c r="AO182" s="514"/>
      <c r="AP182" s="224"/>
      <c r="AQ182" s="224"/>
      <c r="AR182" s="515"/>
      <c r="AS182" s="224"/>
    </row>
    <row r="183">
      <c r="A183" s="410"/>
      <c r="B183" s="399"/>
      <c r="C183" s="435"/>
      <c r="D183" s="399"/>
      <c r="E183" s="435"/>
      <c r="I183" s="411"/>
      <c r="J183" s="411"/>
      <c r="N183" s="411"/>
      <c r="S183" s="411"/>
      <c r="AC183" s="492">
        <v>159.0</v>
      </c>
      <c r="AD183" s="519"/>
      <c r="AE183" s="227"/>
      <c r="AF183" s="227"/>
      <c r="AG183" s="227"/>
      <c r="AL183" s="224"/>
      <c r="AM183" s="224"/>
      <c r="AN183" s="514"/>
      <c r="AO183" s="514"/>
      <c r="AP183" s="224"/>
      <c r="AQ183" s="224"/>
      <c r="AR183" s="515"/>
      <c r="AS183" s="224"/>
    </row>
    <row r="184">
      <c r="A184" s="435"/>
      <c r="B184" s="399"/>
      <c r="C184" s="435"/>
      <c r="D184" s="399"/>
      <c r="E184" s="398"/>
      <c r="I184" s="411"/>
      <c r="J184" s="411"/>
      <c r="N184" s="411"/>
      <c r="S184" s="411"/>
      <c r="AC184" s="492">
        <v>160.0</v>
      </c>
      <c r="AD184" s="519"/>
      <c r="AE184" s="227"/>
      <c r="AF184" s="227"/>
      <c r="AG184" s="227"/>
      <c r="AL184" s="224"/>
      <c r="AM184" s="224"/>
      <c r="AN184" s="514"/>
      <c r="AO184" s="514"/>
      <c r="AP184" s="224"/>
      <c r="AQ184" s="224"/>
      <c r="AR184" s="515"/>
      <c r="AS184" s="224"/>
    </row>
    <row r="185">
      <c r="A185" s="410"/>
      <c r="B185" s="399"/>
      <c r="C185" s="435"/>
      <c r="D185" s="399"/>
      <c r="E185" s="435"/>
      <c r="I185" s="411"/>
      <c r="J185" s="411"/>
      <c r="N185" s="411"/>
      <c r="S185" s="411"/>
      <c r="AC185" s="492">
        <v>161.0</v>
      </c>
      <c r="AD185" s="519"/>
      <c r="AE185" s="227"/>
      <c r="AF185" s="227"/>
      <c r="AG185" s="227"/>
      <c r="AL185" s="224"/>
      <c r="AM185" s="224"/>
      <c r="AN185" s="514"/>
      <c r="AO185" s="514"/>
      <c r="AP185" s="224"/>
      <c r="AQ185" s="224"/>
      <c r="AR185" s="515"/>
      <c r="AS185" s="224"/>
    </row>
    <row r="186">
      <c r="A186" s="435"/>
      <c r="B186" s="399"/>
      <c r="C186" s="435"/>
      <c r="D186" s="399"/>
      <c r="E186" s="435"/>
      <c r="I186" s="411"/>
      <c r="J186" s="411"/>
      <c r="N186" s="411"/>
      <c r="S186" s="411"/>
      <c r="AC186" s="492">
        <v>162.0</v>
      </c>
      <c r="AD186" s="519"/>
      <c r="AE186" s="227"/>
      <c r="AF186" s="227"/>
      <c r="AG186" s="227"/>
      <c r="AL186" s="224"/>
      <c r="AM186" s="224"/>
      <c r="AN186" s="514"/>
      <c r="AO186" s="514"/>
      <c r="AP186" s="224"/>
      <c r="AQ186" s="224"/>
      <c r="AR186" s="515"/>
      <c r="AS186" s="224"/>
    </row>
    <row r="187">
      <c r="A187" s="410"/>
      <c r="B187" s="399"/>
      <c r="C187" s="435"/>
      <c r="D187" s="399"/>
      <c r="E187" s="435"/>
      <c r="I187" s="411"/>
      <c r="J187" s="411"/>
      <c r="N187" s="411"/>
      <c r="S187" s="411"/>
      <c r="AC187" s="492">
        <v>163.0</v>
      </c>
      <c r="AD187" s="519"/>
      <c r="AE187" s="227"/>
      <c r="AF187" s="227"/>
      <c r="AG187" s="227"/>
      <c r="AL187" s="224"/>
      <c r="AM187" s="224"/>
      <c r="AN187" s="514"/>
      <c r="AO187" s="514"/>
      <c r="AP187" s="224"/>
      <c r="AQ187" s="224"/>
      <c r="AR187" s="515"/>
      <c r="AS187" s="224"/>
    </row>
    <row r="188">
      <c r="A188" s="435"/>
      <c r="B188" s="399"/>
      <c r="C188" s="435"/>
      <c r="D188" s="399"/>
      <c r="E188" s="398"/>
      <c r="I188" s="411"/>
      <c r="J188" s="411"/>
      <c r="N188" s="411"/>
      <c r="S188" s="411"/>
      <c r="AC188" s="492">
        <v>164.0</v>
      </c>
      <c r="AD188" s="519"/>
      <c r="AE188" s="227"/>
      <c r="AF188" s="227"/>
      <c r="AG188" s="227"/>
      <c r="AL188" s="224"/>
      <c r="AM188" s="224"/>
      <c r="AN188" s="514"/>
      <c r="AO188" s="514"/>
      <c r="AP188" s="224"/>
      <c r="AQ188" s="224"/>
      <c r="AR188" s="515"/>
      <c r="AS188" s="224"/>
    </row>
    <row r="189">
      <c r="A189" s="435"/>
      <c r="B189" s="399"/>
      <c r="C189" s="435"/>
      <c r="D189" s="399"/>
      <c r="E189" s="435"/>
      <c r="I189" s="411"/>
      <c r="J189" s="411"/>
      <c r="N189" s="411"/>
      <c r="S189" s="411"/>
      <c r="AC189" s="492">
        <v>165.0</v>
      </c>
      <c r="AD189" s="519"/>
      <c r="AE189" s="227"/>
      <c r="AF189" s="227"/>
      <c r="AG189" s="227"/>
      <c r="AL189" s="224"/>
      <c r="AM189" s="224"/>
      <c r="AN189" s="514"/>
      <c r="AO189" s="514"/>
      <c r="AP189" s="224"/>
      <c r="AQ189" s="224"/>
      <c r="AR189" s="515"/>
      <c r="AS189" s="224"/>
    </row>
    <row r="190">
      <c r="A190" s="435"/>
      <c r="B190" s="399"/>
      <c r="C190" s="435"/>
      <c r="D190" s="399"/>
      <c r="E190" s="435"/>
      <c r="I190" s="411"/>
      <c r="J190" s="411"/>
      <c r="N190" s="411"/>
      <c r="S190" s="411"/>
      <c r="AC190" s="492">
        <v>166.0</v>
      </c>
      <c r="AD190" s="519"/>
      <c r="AE190" s="227"/>
      <c r="AF190" s="227"/>
      <c r="AG190" s="227"/>
      <c r="AL190" s="224"/>
      <c r="AM190" s="224"/>
      <c r="AN190" s="514"/>
      <c r="AO190" s="514"/>
      <c r="AP190" s="224"/>
      <c r="AQ190" s="224"/>
      <c r="AR190" s="515"/>
      <c r="AS190" s="224"/>
    </row>
    <row r="191">
      <c r="A191" s="435"/>
      <c r="B191" s="399"/>
      <c r="C191" s="435"/>
      <c r="D191" s="399"/>
      <c r="E191" s="435"/>
      <c r="I191" s="411"/>
      <c r="J191" s="411"/>
      <c r="N191" s="411"/>
      <c r="S191" s="411"/>
      <c r="AC191" s="492">
        <v>167.0</v>
      </c>
      <c r="AD191" s="519"/>
      <c r="AE191" s="227"/>
      <c r="AF191" s="227"/>
      <c r="AG191" s="227"/>
      <c r="AL191" s="224"/>
      <c r="AM191" s="224"/>
      <c r="AN191" s="514"/>
      <c r="AO191" s="514"/>
      <c r="AP191" s="224"/>
      <c r="AQ191" s="224"/>
      <c r="AR191" s="515"/>
      <c r="AS191" s="224"/>
    </row>
    <row r="192">
      <c r="A192" s="435"/>
      <c r="B192" s="399"/>
      <c r="C192" s="435"/>
      <c r="D192" s="399"/>
      <c r="E192" s="435"/>
      <c r="I192" s="411"/>
      <c r="J192" s="411"/>
      <c r="N192" s="411"/>
      <c r="S192" s="411"/>
      <c r="AC192" s="492">
        <v>168.0</v>
      </c>
      <c r="AD192" s="519"/>
      <c r="AE192" s="227"/>
      <c r="AF192" s="227"/>
      <c r="AG192" s="227"/>
      <c r="AL192" s="224"/>
      <c r="AM192" s="224"/>
      <c r="AN192" s="514"/>
      <c r="AO192" s="514"/>
      <c r="AP192" s="224"/>
      <c r="AQ192" s="224"/>
      <c r="AR192" s="515"/>
      <c r="AS192" s="224"/>
    </row>
    <row r="193">
      <c r="A193" s="435"/>
      <c r="B193" s="399"/>
      <c r="C193" s="435"/>
      <c r="D193" s="399"/>
      <c r="E193" s="398"/>
      <c r="I193" s="411"/>
      <c r="J193" s="411"/>
      <c r="N193" s="411"/>
      <c r="S193" s="411"/>
      <c r="AC193" s="492">
        <v>169.0</v>
      </c>
      <c r="AD193" s="519"/>
      <c r="AE193" s="227"/>
      <c r="AF193" s="227"/>
      <c r="AG193" s="227"/>
      <c r="AL193" s="224"/>
      <c r="AM193" s="224"/>
      <c r="AN193" s="514"/>
      <c r="AO193" s="514"/>
      <c r="AP193" s="224"/>
      <c r="AQ193" s="224"/>
      <c r="AR193" s="515"/>
      <c r="AS193" s="224"/>
    </row>
    <row r="194">
      <c r="A194" s="435"/>
      <c r="B194" s="399"/>
      <c r="C194" s="435"/>
      <c r="D194" s="399"/>
      <c r="E194" s="435"/>
      <c r="I194" s="411"/>
      <c r="J194" s="411"/>
      <c r="N194" s="411"/>
      <c r="S194" s="411"/>
      <c r="AC194" s="492">
        <v>170.0</v>
      </c>
      <c r="AD194" s="519"/>
      <c r="AE194" s="227"/>
      <c r="AF194" s="227"/>
      <c r="AG194" s="227"/>
      <c r="AL194" s="224"/>
      <c r="AM194" s="224"/>
      <c r="AN194" s="514"/>
      <c r="AO194" s="514"/>
      <c r="AP194" s="224"/>
      <c r="AQ194" s="224"/>
      <c r="AR194" s="515"/>
      <c r="AS194" s="224"/>
    </row>
    <row r="195">
      <c r="A195" s="435"/>
      <c r="B195" s="399"/>
      <c r="C195" s="435"/>
      <c r="D195" s="399"/>
      <c r="E195" s="435"/>
      <c r="I195" s="411"/>
      <c r="J195" s="411"/>
      <c r="N195" s="411"/>
      <c r="S195" s="411"/>
      <c r="AC195" s="492">
        <v>171.0</v>
      </c>
      <c r="AD195" s="519"/>
      <c r="AE195" s="227"/>
      <c r="AF195" s="227"/>
      <c r="AG195" s="227"/>
      <c r="AL195" s="224"/>
      <c r="AM195" s="224"/>
      <c r="AN195" s="514"/>
      <c r="AO195" s="514"/>
      <c r="AP195" s="224"/>
      <c r="AQ195" s="224"/>
      <c r="AR195" s="515"/>
      <c r="AS195" s="224"/>
    </row>
    <row r="196">
      <c r="A196" s="435"/>
      <c r="B196" s="399"/>
      <c r="C196" s="435"/>
      <c r="D196" s="399"/>
      <c r="E196" s="398"/>
      <c r="I196" s="411"/>
      <c r="J196" s="411"/>
      <c r="N196" s="411"/>
      <c r="S196" s="411"/>
      <c r="AC196" s="492">
        <v>172.0</v>
      </c>
      <c r="AD196" s="519"/>
      <c r="AE196" s="227"/>
      <c r="AF196" s="227"/>
      <c r="AG196" s="227"/>
      <c r="AL196" s="224"/>
      <c r="AM196" s="224"/>
      <c r="AN196" s="514"/>
      <c r="AO196" s="514"/>
      <c r="AP196" s="224"/>
      <c r="AQ196" s="224"/>
      <c r="AR196" s="515"/>
      <c r="AS196" s="224"/>
    </row>
    <row r="197">
      <c r="A197" s="435"/>
      <c r="B197" s="399"/>
      <c r="C197" s="435"/>
      <c r="D197" s="399"/>
      <c r="E197" s="398"/>
      <c r="I197" s="411"/>
      <c r="J197" s="411"/>
      <c r="N197" s="411"/>
      <c r="S197" s="411"/>
      <c r="AC197" s="492">
        <v>173.0</v>
      </c>
      <c r="AD197" s="519"/>
      <c r="AE197" s="227"/>
      <c r="AF197" s="227"/>
      <c r="AG197" s="227"/>
      <c r="AL197" s="224"/>
      <c r="AM197" s="224"/>
      <c r="AN197" s="514"/>
      <c r="AO197" s="514"/>
      <c r="AP197" s="224"/>
      <c r="AQ197" s="224"/>
      <c r="AR197" s="515"/>
      <c r="AS197" s="224"/>
    </row>
    <row r="198">
      <c r="A198" s="435"/>
      <c r="B198" s="399"/>
      <c r="C198" s="398"/>
      <c r="D198" s="399"/>
      <c r="E198" s="435"/>
      <c r="I198" s="411"/>
      <c r="J198" s="411"/>
      <c r="N198" s="411"/>
      <c r="S198" s="411"/>
      <c r="AC198" s="492">
        <v>174.0</v>
      </c>
      <c r="AD198" s="519"/>
      <c r="AE198" s="227"/>
      <c r="AF198" s="227"/>
      <c r="AG198" s="227"/>
      <c r="AL198" s="224"/>
      <c r="AM198" s="224"/>
      <c r="AN198" s="514"/>
      <c r="AO198" s="514"/>
      <c r="AP198" s="224"/>
      <c r="AQ198" s="224"/>
      <c r="AR198" s="515"/>
      <c r="AS198" s="224"/>
    </row>
    <row r="199">
      <c r="A199" s="435"/>
      <c r="B199" s="399"/>
      <c r="C199" s="435"/>
      <c r="D199" s="399"/>
      <c r="E199" s="398"/>
      <c r="I199" s="411"/>
      <c r="J199" s="411"/>
      <c r="N199" s="411"/>
      <c r="S199" s="411"/>
      <c r="AC199" s="492">
        <v>175.0</v>
      </c>
      <c r="AD199" s="519"/>
      <c r="AE199" s="227"/>
      <c r="AF199" s="227"/>
      <c r="AG199" s="227"/>
      <c r="AL199" s="224"/>
      <c r="AM199" s="224"/>
      <c r="AN199" s="514"/>
      <c r="AO199" s="514"/>
      <c r="AP199" s="224"/>
      <c r="AQ199" s="224"/>
      <c r="AR199" s="515"/>
      <c r="AS199" s="224"/>
    </row>
    <row r="200">
      <c r="A200" s="435"/>
      <c r="B200" s="399"/>
      <c r="C200" s="435"/>
      <c r="D200" s="399"/>
      <c r="E200" s="435"/>
      <c r="I200" s="411"/>
      <c r="J200" s="411"/>
      <c r="N200" s="411"/>
      <c r="S200" s="411"/>
      <c r="AC200" s="492">
        <v>176.0</v>
      </c>
      <c r="AD200" s="519"/>
      <c r="AE200" s="227"/>
      <c r="AF200" s="227"/>
      <c r="AG200" s="227"/>
      <c r="AL200" s="224"/>
      <c r="AM200" s="224"/>
      <c r="AN200" s="514"/>
      <c r="AO200" s="514"/>
      <c r="AP200" s="224"/>
      <c r="AQ200" s="224"/>
      <c r="AR200" s="515"/>
      <c r="AS200" s="224"/>
    </row>
    <row r="201">
      <c r="A201" s="435"/>
      <c r="B201" s="399"/>
      <c r="C201" s="435"/>
      <c r="D201" s="399"/>
      <c r="E201" s="398"/>
      <c r="I201" s="411"/>
      <c r="J201" s="411"/>
      <c r="N201" s="411"/>
      <c r="S201" s="411"/>
      <c r="AC201" s="492">
        <v>177.0</v>
      </c>
      <c r="AD201" s="519"/>
      <c r="AE201" s="227"/>
      <c r="AF201" s="227"/>
      <c r="AG201" s="227"/>
      <c r="AL201" s="224"/>
      <c r="AM201" s="224"/>
      <c r="AN201" s="514"/>
      <c r="AO201" s="514"/>
      <c r="AP201" s="224"/>
      <c r="AQ201" s="224"/>
      <c r="AR201" s="515"/>
      <c r="AS201" s="224"/>
    </row>
    <row r="202">
      <c r="A202" s="435"/>
      <c r="B202" s="399"/>
      <c r="C202" s="398"/>
      <c r="D202" s="399"/>
      <c r="E202" s="435"/>
      <c r="I202" s="411"/>
      <c r="J202" s="411"/>
      <c r="N202" s="411"/>
      <c r="S202" s="411"/>
      <c r="AC202" s="492">
        <v>178.0</v>
      </c>
      <c r="AD202" s="519"/>
      <c r="AE202" s="227"/>
      <c r="AF202" s="227"/>
      <c r="AG202" s="227"/>
      <c r="AL202" s="224"/>
      <c r="AM202" s="224"/>
      <c r="AN202" s="514"/>
      <c r="AO202" s="514"/>
      <c r="AP202" s="224"/>
      <c r="AQ202" s="224"/>
      <c r="AR202" s="515"/>
      <c r="AS202" s="224"/>
    </row>
    <row r="203">
      <c r="A203" s="435"/>
      <c r="B203" s="399"/>
      <c r="C203" s="435"/>
      <c r="D203" s="399"/>
      <c r="E203" s="435"/>
      <c r="I203" s="411"/>
      <c r="J203" s="411"/>
      <c r="N203" s="411"/>
      <c r="S203" s="411"/>
      <c r="AC203" s="492">
        <v>179.0</v>
      </c>
      <c r="AD203" s="519"/>
      <c r="AE203" s="227"/>
      <c r="AF203" s="227"/>
      <c r="AG203" s="227"/>
      <c r="AL203" s="224"/>
      <c r="AM203" s="224"/>
      <c r="AN203" s="514"/>
      <c r="AO203" s="514"/>
      <c r="AP203" s="224"/>
      <c r="AQ203" s="224"/>
      <c r="AR203" s="515"/>
      <c r="AS203" s="224"/>
    </row>
    <row r="204">
      <c r="A204" s="435"/>
      <c r="B204" s="399"/>
      <c r="C204" s="435"/>
      <c r="D204" s="399"/>
      <c r="E204" s="435"/>
      <c r="I204" s="411"/>
      <c r="J204" s="411"/>
      <c r="N204" s="411"/>
      <c r="S204" s="411"/>
      <c r="AC204" s="492">
        <v>180.0</v>
      </c>
      <c r="AD204" s="519"/>
      <c r="AE204" s="227"/>
      <c r="AF204" s="227"/>
      <c r="AG204" s="227"/>
      <c r="AL204" s="224"/>
      <c r="AM204" s="224"/>
      <c r="AN204" s="514"/>
      <c r="AO204" s="514"/>
      <c r="AP204" s="224"/>
      <c r="AQ204" s="224"/>
      <c r="AR204" s="515"/>
      <c r="AS204" s="224"/>
    </row>
    <row r="205">
      <c r="A205" s="435"/>
      <c r="B205" s="399"/>
      <c r="C205" s="435"/>
      <c r="D205" s="399"/>
      <c r="E205" s="422"/>
      <c r="I205" s="411"/>
      <c r="J205" s="411"/>
      <c r="N205" s="411"/>
      <c r="S205" s="411"/>
      <c r="AC205" s="492">
        <v>181.0</v>
      </c>
      <c r="AD205" s="519"/>
      <c r="AE205" s="227"/>
      <c r="AF205" s="227"/>
      <c r="AG205" s="227"/>
      <c r="AL205" s="224"/>
      <c r="AM205" s="224"/>
      <c r="AN205" s="514"/>
      <c r="AO205" s="514"/>
      <c r="AP205" s="224"/>
      <c r="AQ205" s="224"/>
      <c r="AR205" s="515"/>
      <c r="AS205" s="224"/>
    </row>
    <row r="206">
      <c r="A206" s="435"/>
      <c r="B206" s="399"/>
      <c r="C206" s="435"/>
      <c r="D206" s="399"/>
      <c r="E206" s="435"/>
      <c r="I206" s="411"/>
      <c r="J206" s="411"/>
      <c r="N206" s="411"/>
      <c r="S206" s="411"/>
      <c r="AC206" s="492">
        <v>182.0</v>
      </c>
      <c r="AD206" s="519"/>
      <c r="AE206" s="227"/>
      <c r="AF206" s="227"/>
      <c r="AG206" s="227"/>
      <c r="AL206" s="224"/>
      <c r="AM206" s="224"/>
      <c r="AN206" s="514"/>
      <c r="AO206" s="514"/>
      <c r="AP206" s="224"/>
      <c r="AQ206" s="224"/>
      <c r="AR206" s="515"/>
      <c r="AS206" s="224"/>
    </row>
    <row r="207">
      <c r="A207" s="435"/>
      <c r="B207" s="399"/>
      <c r="C207" s="435"/>
      <c r="D207" s="399"/>
      <c r="E207" s="398"/>
      <c r="I207" s="411"/>
      <c r="J207" s="411"/>
      <c r="N207" s="411"/>
      <c r="S207" s="411"/>
      <c r="AC207" s="492">
        <v>183.0</v>
      </c>
      <c r="AD207" s="519"/>
      <c r="AE207" s="227"/>
      <c r="AF207" s="227"/>
      <c r="AG207" s="227"/>
      <c r="AL207" s="224"/>
      <c r="AM207" s="224"/>
      <c r="AN207" s="514"/>
      <c r="AO207" s="514"/>
      <c r="AP207" s="224"/>
      <c r="AQ207" s="224"/>
      <c r="AR207" s="515"/>
      <c r="AS207" s="224"/>
    </row>
    <row r="208">
      <c r="A208" s="435"/>
      <c r="B208" s="399"/>
      <c r="C208" s="398"/>
      <c r="D208" s="399"/>
      <c r="E208" s="435"/>
      <c r="I208" s="411"/>
      <c r="J208" s="411"/>
      <c r="N208" s="411"/>
      <c r="S208" s="411"/>
      <c r="AC208" s="492">
        <v>184.0</v>
      </c>
      <c r="AD208" s="519"/>
      <c r="AE208" s="227"/>
      <c r="AF208" s="227"/>
      <c r="AG208" s="227"/>
      <c r="AL208" s="224"/>
      <c r="AM208" s="224"/>
      <c r="AN208" s="514"/>
      <c r="AO208" s="514"/>
      <c r="AP208" s="224"/>
      <c r="AQ208" s="224"/>
      <c r="AR208" s="515"/>
      <c r="AS208" s="224"/>
    </row>
    <row r="209">
      <c r="A209" s="435"/>
      <c r="B209" s="399"/>
      <c r="C209" s="435"/>
      <c r="D209" s="399"/>
      <c r="E209" s="435"/>
      <c r="I209" s="411"/>
      <c r="J209" s="411"/>
      <c r="N209" s="411"/>
      <c r="S209" s="411"/>
      <c r="AC209" s="492">
        <v>185.0</v>
      </c>
      <c r="AD209" s="519"/>
      <c r="AE209" s="227"/>
      <c r="AF209" s="227"/>
      <c r="AG209" s="227"/>
      <c r="AL209" s="224"/>
      <c r="AM209" s="224"/>
      <c r="AN209" s="514"/>
      <c r="AO209" s="514"/>
      <c r="AP209" s="224"/>
      <c r="AQ209" s="224"/>
      <c r="AR209" s="515"/>
      <c r="AS209" s="224"/>
    </row>
    <row r="210">
      <c r="A210" s="435"/>
      <c r="B210" s="399"/>
      <c r="C210" s="398"/>
      <c r="D210" s="399"/>
      <c r="E210" s="398"/>
      <c r="I210" s="411"/>
      <c r="J210" s="411"/>
      <c r="N210" s="411"/>
      <c r="S210" s="411"/>
      <c r="AC210" s="492">
        <v>186.0</v>
      </c>
      <c r="AD210" s="519"/>
      <c r="AE210" s="227"/>
      <c r="AF210" s="227"/>
      <c r="AG210" s="227"/>
      <c r="AL210" s="224"/>
      <c r="AM210" s="224"/>
      <c r="AN210" s="514"/>
      <c r="AO210" s="514"/>
      <c r="AP210" s="224"/>
      <c r="AQ210" s="224"/>
      <c r="AR210" s="515"/>
      <c r="AS210" s="224"/>
    </row>
    <row r="211">
      <c r="A211" s="435"/>
      <c r="B211" s="399"/>
      <c r="C211" s="435"/>
      <c r="D211" s="399"/>
      <c r="E211" s="435"/>
      <c r="I211" s="411"/>
      <c r="J211" s="411"/>
      <c r="N211" s="411"/>
      <c r="S211" s="411"/>
      <c r="AC211" s="492">
        <v>187.0</v>
      </c>
      <c r="AD211" s="519"/>
      <c r="AE211" s="227"/>
      <c r="AF211" s="227"/>
      <c r="AG211" s="227"/>
      <c r="AL211" s="224"/>
      <c r="AM211" s="224"/>
      <c r="AN211" s="514"/>
      <c r="AO211" s="514"/>
      <c r="AP211" s="224"/>
      <c r="AQ211" s="224"/>
      <c r="AR211" s="515"/>
      <c r="AS211" s="224"/>
    </row>
    <row r="212">
      <c r="A212" s="435"/>
      <c r="B212" s="399"/>
      <c r="C212" s="435"/>
      <c r="D212" s="399"/>
      <c r="E212" s="398"/>
      <c r="I212" s="411"/>
      <c r="J212" s="411"/>
      <c r="N212" s="411"/>
      <c r="S212" s="411"/>
      <c r="AC212" s="492">
        <v>188.0</v>
      </c>
      <c r="AD212" s="519"/>
      <c r="AE212" s="227"/>
      <c r="AF212" s="227"/>
      <c r="AG212" s="227"/>
      <c r="AL212" s="224"/>
      <c r="AM212" s="224"/>
      <c r="AN212" s="514"/>
      <c r="AO212" s="514"/>
      <c r="AP212" s="224"/>
      <c r="AQ212" s="224"/>
      <c r="AR212" s="515"/>
      <c r="AS212" s="224"/>
    </row>
    <row r="213">
      <c r="A213" s="435"/>
      <c r="B213" s="399"/>
      <c r="C213" s="435"/>
      <c r="D213" s="399"/>
      <c r="E213" s="435"/>
      <c r="I213" s="411"/>
      <c r="J213" s="411"/>
      <c r="N213" s="411"/>
      <c r="S213" s="411"/>
      <c r="AC213" s="492">
        <v>189.0</v>
      </c>
      <c r="AD213" s="519"/>
      <c r="AE213" s="227"/>
      <c r="AF213" s="227"/>
      <c r="AG213" s="227"/>
      <c r="AL213" s="224"/>
      <c r="AM213" s="224"/>
      <c r="AN213" s="514"/>
      <c r="AO213" s="514"/>
      <c r="AP213" s="224"/>
      <c r="AQ213" s="224"/>
      <c r="AR213" s="515"/>
      <c r="AS213" s="224"/>
    </row>
    <row r="214">
      <c r="A214" s="435"/>
      <c r="B214" s="399"/>
      <c r="C214" s="398"/>
      <c r="D214" s="399"/>
      <c r="E214" s="398"/>
      <c r="I214" s="411"/>
      <c r="J214" s="411"/>
      <c r="N214" s="411"/>
      <c r="S214" s="411"/>
      <c r="AC214" s="492">
        <v>190.0</v>
      </c>
      <c r="AD214" s="519"/>
      <c r="AE214" s="227"/>
      <c r="AF214" s="227"/>
      <c r="AG214" s="227"/>
      <c r="AL214" s="224"/>
      <c r="AM214" s="224"/>
      <c r="AN214" s="514"/>
      <c r="AO214" s="514"/>
      <c r="AP214" s="224"/>
      <c r="AQ214" s="224"/>
      <c r="AR214" s="515"/>
      <c r="AS214" s="224"/>
    </row>
    <row r="215">
      <c r="A215" s="435"/>
      <c r="B215" s="399"/>
      <c r="C215" s="435"/>
      <c r="D215" s="399"/>
      <c r="E215" s="435"/>
      <c r="I215" s="411"/>
      <c r="J215" s="411"/>
      <c r="N215" s="411"/>
      <c r="S215" s="411"/>
      <c r="AC215" s="492">
        <v>191.0</v>
      </c>
      <c r="AD215" s="519"/>
      <c r="AE215" s="227"/>
      <c r="AF215" s="227"/>
      <c r="AG215" s="227"/>
      <c r="AL215" s="224"/>
      <c r="AM215" s="224"/>
      <c r="AN215" s="514"/>
      <c r="AO215" s="514"/>
      <c r="AP215" s="224"/>
      <c r="AQ215" s="224"/>
      <c r="AR215" s="515"/>
      <c r="AS215" s="224"/>
    </row>
    <row r="216">
      <c r="A216" s="435"/>
      <c r="B216" s="399"/>
      <c r="C216" s="398"/>
      <c r="D216" s="399"/>
      <c r="E216" s="435"/>
      <c r="I216" s="411"/>
      <c r="J216" s="411"/>
      <c r="N216" s="411"/>
      <c r="S216" s="411"/>
      <c r="AC216" s="492">
        <v>192.0</v>
      </c>
      <c r="AD216" s="519"/>
      <c r="AE216" s="227"/>
      <c r="AF216" s="227"/>
      <c r="AG216" s="227"/>
      <c r="AL216" s="224"/>
      <c r="AM216" s="224"/>
      <c r="AN216" s="514"/>
      <c r="AO216" s="514"/>
      <c r="AP216" s="224"/>
      <c r="AQ216" s="224"/>
      <c r="AR216" s="515"/>
      <c r="AS216" s="224"/>
    </row>
    <row r="217">
      <c r="A217" s="435"/>
      <c r="B217" s="399"/>
      <c r="C217" s="435"/>
      <c r="D217" s="399"/>
      <c r="E217" s="398"/>
      <c r="I217" s="411"/>
      <c r="J217" s="411"/>
      <c r="N217" s="411"/>
      <c r="S217" s="411"/>
      <c r="AC217" s="492">
        <v>193.0</v>
      </c>
      <c r="AD217" s="519"/>
      <c r="AE217" s="227"/>
      <c r="AF217" s="227"/>
      <c r="AG217" s="227"/>
      <c r="AL217" s="224"/>
      <c r="AM217" s="224"/>
      <c r="AN217" s="514"/>
      <c r="AO217" s="514"/>
      <c r="AP217" s="224"/>
      <c r="AQ217" s="224"/>
      <c r="AR217" s="515"/>
      <c r="AS217" s="224"/>
    </row>
    <row r="218">
      <c r="A218" s="435"/>
      <c r="B218" s="399"/>
      <c r="C218" s="435"/>
      <c r="D218" s="399"/>
      <c r="E218" s="398"/>
      <c r="I218" s="411"/>
      <c r="J218" s="411"/>
      <c r="N218" s="411"/>
      <c r="S218" s="411"/>
      <c r="AC218" s="492">
        <v>194.0</v>
      </c>
      <c r="AD218" s="519"/>
      <c r="AE218" s="227"/>
      <c r="AF218" s="227"/>
      <c r="AG218" s="227"/>
      <c r="AL218" s="224"/>
      <c r="AM218" s="224"/>
      <c r="AN218" s="514"/>
      <c r="AO218" s="514"/>
      <c r="AP218" s="224"/>
      <c r="AQ218" s="224"/>
      <c r="AR218" s="515"/>
      <c r="AS218" s="224"/>
    </row>
    <row r="219">
      <c r="A219" s="435"/>
      <c r="B219" s="399"/>
      <c r="C219" s="435"/>
      <c r="D219" s="399"/>
      <c r="E219" s="435"/>
      <c r="I219" s="411"/>
      <c r="J219" s="411"/>
      <c r="N219" s="411"/>
      <c r="S219" s="411"/>
      <c r="AC219" s="492">
        <v>195.0</v>
      </c>
      <c r="AD219" s="519"/>
      <c r="AE219" s="227"/>
      <c r="AF219" s="227"/>
      <c r="AG219" s="227"/>
      <c r="AL219" s="224"/>
      <c r="AM219" s="224"/>
      <c r="AN219" s="514"/>
      <c r="AO219" s="514"/>
      <c r="AP219" s="224"/>
      <c r="AQ219" s="224"/>
      <c r="AR219" s="515"/>
      <c r="AS219" s="224"/>
    </row>
    <row r="220">
      <c r="A220" s="435"/>
      <c r="B220" s="399"/>
      <c r="C220" s="398"/>
      <c r="D220" s="399"/>
      <c r="E220" s="435"/>
      <c r="I220" s="411"/>
      <c r="J220" s="411"/>
      <c r="N220" s="411"/>
      <c r="S220" s="411"/>
      <c r="AC220" s="492">
        <v>196.0</v>
      </c>
      <c r="AD220" s="519"/>
      <c r="AE220" s="227"/>
      <c r="AF220" s="227"/>
      <c r="AG220" s="227"/>
      <c r="AL220" s="224"/>
      <c r="AM220" s="224"/>
      <c r="AN220" s="514"/>
      <c r="AO220" s="514"/>
      <c r="AP220" s="224"/>
      <c r="AQ220" s="224"/>
      <c r="AR220" s="515"/>
      <c r="AS220" s="224"/>
    </row>
    <row r="221">
      <c r="A221" s="435"/>
      <c r="B221" s="399"/>
      <c r="C221" s="435"/>
      <c r="D221" s="399"/>
      <c r="E221" s="398"/>
      <c r="I221" s="411"/>
      <c r="J221" s="411"/>
      <c r="N221" s="411"/>
      <c r="S221" s="411"/>
      <c r="AC221" s="492">
        <v>197.0</v>
      </c>
      <c r="AD221" s="519"/>
      <c r="AE221" s="227"/>
      <c r="AF221" s="227"/>
      <c r="AG221" s="227"/>
      <c r="AL221" s="224"/>
      <c r="AM221" s="224"/>
      <c r="AN221" s="514"/>
      <c r="AO221" s="514"/>
      <c r="AP221" s="224"/>
      <c r="AQ221" s="224"/>
      <c r="AR221" s="515"/>
      <c r="AS221" s="224"/>
    </row>
    <row r="222">
      <c r="A222" s="435"/>
      <c r="B222" s="399"/>
      <c r="C222" s="398"/>
      <c r="D222" s="399"/>
      <c r="E222" s="435"/>
      <c r="I222" s="411"/>
      <c r="J222" s="411"/>
      <c r="N222" s="411"/>
      <c r="S222" s="411"/>
      <c r="AC222" s="492">
        <v>198.0</v>
      </c>
      <c r="AD222" s="519"/>
      <c r="AE222" s="227"/>
      <c r="AF222" s="227"/>
      <c r="AG222" s="227"/>
      <c r="AL222" s="224"/>
      <c r="AM222" s="224"/>
      <c r="AN222" s="514"/>
      <c r="AO222" s="514"/>
      <c r="AP222" s="224"/>
      <c r="AQ222" s="224"/>
      <c r="AR222" s="515"/>
      <c r="AS222" s="224"/>
    </row>
    <row r="223">
      <c r="A223" s="435"/>
      <c r="B223" s="399"/>
      <c r="C223" s="435"/>
      <c r="D223" s="399"/>
      <c r="E223" s="435"/>
      <c r="I223" s="411"/>
      <c r="J223" s="411"/>
      <c r="N223" s="411"/>
      <c r="S223" s="411"/>
      <c r="AC223" s="492">
        <v>199.0</v>
      </c>
      <c r="AD223" s="519"/>
      <c r="AE223" s="227"/>
      <c r="AF223" s="227"/>
      <c r="AG223" s="227"/>
      <c r="AL223" s="224"/>
      <c r="AM223" s="224"/>
      <c r="AN223" s="514"/>
      <c r="AO223" s="514"/>
      <c r="AP223" s="224"/>
      <c r="AQ223" s="224"/>
      <c r="AR223" s="515"/>
      <c r="AS223" s="224"/>
    </row>
    <row r="224">
      <c r="A224" s="435"/>
      <c r="B224" s="399"/>
      <c r="C224" s="435"/>
      <c r="D224" s="399"/>
      <c r="E224" s="398"/>
      <c r="I224" s="411"/>
      <c r="J224" s="411"/>
      <c r="N224" s="411"/>
      <c r="S224" s="411"/>
      <c r="AC224" s="492">
        <v>200.0</v>
      </c>
      <c r="AD224" s="519"/>
      <c r="AE224" s="227"/>
      <c r="AF224" s="227"/>
      <c r="AG224" s="227"/>
      <c r="AL224" s="224"/>
      <c r="AM224" s="224"/>
      <c r="AN224" s="514"/>
      <c r="AO224" s="514"/>
      <c r="AP224" s="224"/>
      <c r="AQ224" s="224"/>
      <c r="AR224" s="515"/>
      <c r="AS224" s="224"/>
    </row>
    <row r="225">
      <c r="A225" s="435"/>
      <c r="B225" s="399"/>
      <c r="C225" s="435"/>
      <c r="D225" s="399"/>
      <c r="E225" s="435"/>
      <c r="I225" s="411"/>
      <c r="J225" s="411"/>
      <c r="N225" s="411"/>
      <c r="S225" s="411"/>
      <c r="AC225" s="525" t="s">
        <v>609</v>
      </c>
      <c r="AS225" s="224"/>
    </row>
    <row r="226">
      <c r="A226" s="435"/>
      <c r="B226" s="399"/>
      <c r="C226" s="398"/>
      <c r="D226" s="399"/>
      <c r="E226" s="398"/>
      <c r="I226" s="411"/>
      <c r="J226" s="411"/>
      <c r="N226" s="411"/>
      <c r="S226" s="411"/>
      <c r="AC226" s="495">
        <v>1.0</v>
      </c>
      <c r="AD226" s="493"/>
      <c r="AE226" s="493"/>
      <c r="AF226" s="493"/>
      <c r="AG226" s="493"/>
      <c r="AH226" s="493"/>
      <c r="AI226" s="493"/>
      <c r="AJ226" s="493"/>
      <c r="AK226" s="493"/>
      <c r="AL226" s="494"/>
      <c r="AM226" s="495"/>
      <c r="AN226" s="496"/>
      <c r="AO226" s="496"/>
      <c r="AP226" s="493"/>
      <c r="AQ226" s="526"/>
      <c r="AR226" s="499"/>
      <c r="AS226" s="224"/>
    </row>
    <row r="227">
      <c r="A227" s="435"/>
      <c r="B227" s="399"/>
      <c r="C227" s="435"/>
      <c r="D227" s="399"/>
      <c r="E227" s="435"/>
      <c r="I227" s="411"/>
      <c r="J227" s="411"/>
      <c r="N227" s="411"/>
      <c r="S227" s="411"/>
      <c r="AC227" s="495">
        <v>2.0</v>
      </c>
      <c r="AD227" s="493"/>
      <c r="AE227" s="493"/>
      <c r="AF227" s="493"/>
      <c r="AG227" s="493"/>
      <c r="AH227" s="493"/>
      <c r="AI227" s="493"/>
      <c r="AJ227" s="493"/>
      <c r="AK227" s="493"/>
      <c r="AL227" s="494"/>
      <c r="AM227" s="495"/>
      <c r="AN227" s="496"/>
      <c r="AO227" s="496"/>
      <c r="AP227" s="493"/>
      <c r="AQ227" s="526"/>
      <c r="AR227" s="499"/>
      <c r="AS227" s="224"/>
    </row>
    <row r="228">
      <c r="A228" s="435"/>
      <c r="B228" s="399"/>
      <c r="C228" s="398"/>
      <c r="D228" s="399"/>
      <c r="E228" s="398"/>
      <c r="I228" s="411"/>
      <c r="J228" s="411"/>
      <c r="N228" s="411"/>
      <c r="S228" s="411"/>
      <c r="AC228" s="495">
        <v>3.0</v>
      </c>
      <c r="AD228" s="493"/>
      <c r="AE228" s="493"/>
      <c r="AF228" s="493"/>
      <c r="AG228" s="493"/>
      <c r="AH228" s="493"/>
      <c r="AI228" s="493"/>
      <c r="AJ228" s="493"/>
      <c r="AK228" s="493"/>
      <c r="AL228" s="494"/>
      <c r="AM228" s="495"/>
      <c r="AN228" s="496"/>
      <c r="AO228" s="496"/>
      <c r="AP228" s="493"/>
      <c r="AQ228" s="526"/>
      <c r="AR228" s="499"/>
      <c r="AS228" s="224"/>
    </row>
    <row r="229">
      <c r="A229" s="435"/>
      <c r="B229" s="399"/>
      <c r="C229" s="435"/>
      <c r="D229" s="399"/>
      <c r="E229" s="435"/>
      <c r="I229" s="411"/>
      <c r="J229" s="411"/>
      <c r="N229" s="411"/>
      <c r="S229" s="411"/>
      <c r="AC229" s="495">
        <v>4.0</v>
      </c>
      <c r="AD229" s="493"/>
      <c r="AE229" s="493"/>
      <c r="AF229" s="493"/>
      <c r="AG229" s="493"/>
      <c r="AH229" s="493"/>
      <c r="AI229" s="493"/>
      <c r="AJ229" s="493"/>
      <c r="AK229" s="493"/>
      <c r="AL229" s="494"/>
      <c r="AM229" s="495"/>
      <c r="AN229" s="496"/>
      <c r="AO229" s="496"/>
      <c r="AP229" s="493"/>
      <c r="AQ229" s="526"/>
      <c r="AR229" s="499"/>
      <c r="AS229" s="224"/>
    </row>
    <row r="230">
      <c r="A230" s="435"/>
      <c r="B230" s="399"/>
      <c r="C230" s="435"/>
      <c r="D230" s="399"/>
      <c r="E230" s="398"/>
      <c r="I230" s="411"/>
      <c r="J230" s="411"/>
      <c r="N230" s="411"/>
      <c r="S230" s="411"/>
      <c r="AC230" s="495">
        <v>5.0</v>
      </c>
      <c r="AD230" s="493"/>
      <c r="AE230" s="493"/>
      <c r="AF230" s="493"/>
      <c r="AG230" s="493"/>
      <c r="AH230" s="493"/>
      <c r="AI230" s="493"/>
      <c r="AJ230" s="493"/>
      <c r="AK230" s="493"/>
      <c r="AL230" s="494"/>
      <c r="AM230" s="495"/>
      <c r="AN230" s="496"/>
      <c r="AO230" s="496"/>
      <c r="AP230" s="493"/>
      <c r="AQ230" s="526"/>
      <c r="AR230" s="499"/>
      <c r="AS230" s="224"/>
    </row>
    <row r="231">
      <c r="A231" s="435"/>
      <c r="B231" s="399"/>
      <c r="C231" s="435"/>
      <c r="D231" s="399"/>
      <c r="E231" s="435"/>
      <c r="I231" s="411"/>
      <c r="J231" s="411"/>
      <c r="N231" s="411"/>
      <c r="S231" s="411"/>
      <c r="AC231" s="495">
        <v>6.0</v>
      </c>
      <c r="AD231" s="493"/>
      <c r="AE231" s="493"/>
      <c r="AF231" s="493"/>
      <c r="AG231" s="493"/>
      <c r="AH231" s="493"/>
      <c r="AI231" s="493"/>
      <c r="AJ231" s="493"/>
      <c r="AK231" s="493"/>
      <c r="AL231" s="494"/>
      <c r="AM231" s="495"/>
      <c r="AN231" s="496"/>
      <c r="AO231" s="496"/>
      <c r="AP231" s="493"/>
      <c r="AQ231" s="526"/>
      <c r="AR231" s="499"/>
      <c r="AS231" s="224"/>
    </row>
    <row r="232">
      <c r="A232" s="435"/>
      <c r="B232" s="399"/>
      <c r="C232" s="398"/>
      <c r="D232" s="399"/>
      <c r="E232" s="435"/>
      <c r="I232" s="411"/>
      <c r="J232" s="411"/>
      <c r="N232" s="411"/>
      <c r="S232" s="411"/>
      <c r="AC232" s="495">
        <v>7.0</v>
      </c>
      <c r="AD232" s="493"/>
      <c r="AE232" s="493"/>
      <c r="AF232" s="493"/>
      <c r="AG232" s="493"/>
      <c r="AH232" s="493"/>
      <c r="AI232" s="493"/>
      <c r="AJ232" s="493"/>
      <c r="AK232" s="493"/>
      <c r="AL232" s="494"/>
      <c r="AM232" s="495"/>
      <c r="AN232" s="496"/>
      <c r="AO232" s="496"/>
      <c r="AP232" s="493"/>
      <c r="AQ232" s="526"/>
      <c r="AR232" s="499"/>
      <c r="AS232" s="224"/>
    </row>
    <row r="233">
      <c r="A233" s="435"/>
      <c r="B233" s="399"/>
      <c r="C233" s="435"/>
      <c r="D233" s="399"/>
      <c r="E233" s="435"/>
      <c r="I233" s="411"/>
      <c r="J233" s="411"/>
      <c r="N233" s="411"/>
      <c r="S233" s="411"/>
      <c r="AC233" s="495">
        <v>8.0</v>
      </c>
      <c r="AD233" s="493"/>
      <c r="AE233" s="493"/>
      <c r="AF233" s="493"/>
      <c r="AG233" s="493"/>
      <c r="AH233" s="493"/>
      <c r="AI233" s="493"/>
      <c r="AJ233" s="493"/>
      <c r="AK233" s="493"/>
      <c r="AL233" s="494"/>
      <c r="AM233" s="495"/>
      <c r="AN233" s="496"/>
      <c r="AO233" s="496"/>
      <c r="AP233" s="493"/>
      <c r="AQ233" s="526"/>
      <c r="AR233" s="499"/>
      <c r="AS233" s="224"/>
    </row>
    <row r="234">
      <c r="A234" s="435"/>
      <c r="B234" s="399"/>
      <c r="C234" s="435"/>
      <c r="D234" s="399"/>
      <c r="E234" s="435"/>
      <c r="I234" s="411"/>
      <c r="J234" s="411"/>
      <c r="N234" s="411"/>
      <c r="S234" s="411"/>
      <c r="AC234" s="495">
        <v>9.0</v>
      </c>
      <c r="AD234" s="493"/>
      <c r="AE234" s="493"/>
      <c r="AF234" s="493"/>
      <c r="AG234" s="493"/>
      <c r="AH234" s="493"/>
      <c r="AI234" s="493"/>
      <c r="AJ234" s="493"/>
      <c r="AK234" s="493"/>
      <c r="AL234" s="494"/>
      <c r="AM234" s="495"/>
      <c r="AN234" s="496"/>
      <c r="AO234" s="496"/>
      <c r="AP234" s="493"/>
      <c r="AQ234" s="526"/>
      <c r="AR234" s="499"/>
      <c r="AS234" s="224"/>
    </row>
    <row r="235">
      <c r="A235" s="435"/>
      <c r="B235" s="399"/>
      <c r="C235" s="435"/>
      <c r="D235" s="399"/>
      <c r="E235" s="398"/>
      <c r="I235" s="411"/>
      <c r="J235" s="411"/>
      <c r="N235" s="411"/>
      <c r="S235" s="411"/>
      <c r="AC235" s="495">
        <v>10.0</v>
      </c>
      <c r="AD235" s="493"/>
      <c r="AE235" s="493"/>
      <c r="AF235" s="493"/>
      <c r="AG235" s="493"/>
      <c r="AH235" s="493"/>
      <c r="AI235" s="493"/>
      <c r="AJ235" s="493"/>
      <c r="AK235" s="493"/>
      <c r="AL235" s="494"/>
      <c r="AM235" s="495"/>
      <c r="AN235" s="496"/>
      <c r="AO235" s="496"/>
      <c r="AP235" s="493"/>
      <c r="AQ235" s="526"/>
      <c r="AR235" s="499"/>
      <c r="AS235" s="224"/>
    </row>
    <row r="236">
      <c r="A236" s="435"/>
      <c r="B236" s="399"/>
      <c r="C236" s="435"/>
      <c r="D236" s="399"/>
      <c r="E236" s="435"/>
      <c r="I236" s="411"/>
      <c r="J236" s="411"/>
      <c r="N236" s="411"/>
      <c r="S236" s="411"/>
      <c r="AC236" s="495">
        <v>11.0</v>
      </c>
      <c r="AD236" s="493"/>
      <c r="AE236" s="493"/>
      <c r="AF236" s="493"/>
      <c r="AG236" s="493"/>
      <c r="AH236" s="493"/>
      <c r="AI236" s="493"/>
      <c r="AJ236" s="493"/>
      <c r="AK236" s="493"/>
      <c r="AL236" s="494"/>
      <c r="AM236" s="495"/>
      <c r="AN236" s="496"/>
      <c r="AO236" s="496"/>
      <c r="AP236" s="493"/>
      <c r="AQ236" s="526"/>
      <c r="AR236" s="499"/>
      <c r="AS236" s="224"/>
    </row>
    <row r="237">
      <c r="A237" s="435"/>
      <c r="B237" s="399"/>
      <c r="C237" s="435"/>
      <c r="D237" s="399"/>
      <c r="E237" s="398"/>
      <c r="I237" s="411"/>
      <c r="J237" s="411"/>
      <c r="N237" s="411"/>
      <c r="S237" s="411"/>
      <c r="AC237" s="495">
        <v>12.0</v>
      </c>
      <c r="AD237" s="493"/>
      <c r="AE237" s="493"/>
      <c r="AF237" s="493"/>
      <c r="AG237" s="493"/>
      <c r="AH237" s="493"/>
      <c r="AI237" s="493"/>
      <c r="AJ237" s="493"/>
      <c r="AK237" s="493"/>
      <c r="AL237" s="494"/>
      <c r="AM237" s="495"/>
      <c r="AN237" s="496"/>
      <c r="AO237" s="496"/>
      <c r="AP237" s="493"/>
      <c r="AQ237" s="526"/>
      <c r="AR237" s="499"/>
      <c r="AS237" s="224"/>
    </row>
    <row r="238">
      <c r="A238" s="435"/>
      <c r="B238" s="399"/>
      <c r="C238" s="435"/>
      <c r="D238" s="399"/>
      <c r="E238" s="435"/>
      <c r="I238" s="411"/>
      <c r="J238" s="411"/>
      <c r="N238" s="411"/>
      <c r="S238" s="411"/>
      <c r="AC238" s="495">
        <v>13.0</v>
      </c>
      <c r="AD238" s="493"/>
      <c r="AE238" s="493"/>
      <c r="AF238" s="493"/>
      <c r="AG238" s="493"/>
      <c r="AH238" s="493"/>
      <c r="AI238" s="493"/>
      <c r="AJ238" s="493"/>
      <c r="AK238" s="493"/>
      <c r="AL238" s="494"/>
      <c r="AM238" s="495"/>
      <c r="AN238" s="496"/>
      <c r="AO238" s="496"/>
      <c r="AP238" s="493"/>
      <c r="AQ238" s="526"/>
      <c r="AR238" s="499"/>
      <c r="AS238" s="224"/>
    </row>
    <row r="239">
      <c r="A239" s="435"/>
      <c r="B239" s="399"/>
      <c r="C239" s="398"/>
      <c r="D239" s="399"/>
      <c r="E239" s="435"/>
      <c r="I239" s="411"/>
      <c r="J239" s="411"/>
      <c r="N239" s="411"/>
      <c r="S239" s="411"/>
      <c r="AC239" s="495">
        <v>14.0</v>
      </c>
      <c r="AD239" s="493"/>
      <c r="AE239" s="493"/>
      <c r="AF239" s="493"/>
      <c r="AG239" s="493"/>
      <c r="AH239" s="493"/>
      <c r="AI239" s="493"/>
      <c r="AJ239" s="493"/>
      <c r="AK239" s="493"/>
      <c r="AL239" s="494"/>
      <c r="AM239" s="495"/>
      <c r="AN239" s="496"/>
      <c r="AO239" s="496"/>
      <c r="AP239" s="493"/>
      <c r="AQ239" s="526"/>
      <c r="AR239" s="499"/>
      <c r="AS239" s="224"/>
    </row>
    <row r="240">
      <c r="A240" s="435"/>
      <c r="B240" s="399"/>
      <c r="C240" s="435"/>
      <c r="D240" s="399"/>
      <c r="E240" s="435"/>
      <c r="I240" s="411"/>
      <c r="J240" s="411"/>
      <c r="N240" s="411"/>
      <c r="S240" s="411"/>
      <c r="AC240" s="495">
        <v>15.0</v>
      </c>
      <c r="AD240" s="493"/>
      <c r="AE240" s="493"/>
      <c r="AF240" s="493"/>
      <c r="AG240" s="493"/>
      <c r="AH240" s="493"/>
      <c r="AI240" s="493"/>
      <c r="AJ240" s="493"/>
      <c r="AK240" s="493"/>
      <c r="AL240" s="494"/>
      <c r="AM240" s="495"/>
      <c r="AN240" s="496"/>
      <c r="AO240" s="496"/>
      <c r="AP240" s="493"/>
      <c r="AQ240" s="526"/>
      <c r="AR240" s="499"/>
      <c r="AS240" s="224"/>
    </row>
    <row r="241">
      <c r="A241" s="435"/>
      <c r="B241" s="399"/>
      <c r="C241" s="435"/>
      <c r="D241" s="399"/>
      <c r="E241" s="435"/>
      <c r="I241" s="411"/>
      <c r="J241" s="411"/>
      <c r="N241" s="411"/>
      <c r="S241" s="411"/>
      <c r="AC241" s="495">
        <v>16.0</v>
      </c>
      <c r="AD241" s="493"/>
      <c r="AE241" s="493"/>
      <c r="AF241" s="493"/>
      <c r="AG241" s="493"/>
      <c r="AH241" s="493"/>
      <c r="AI241" s="493"/>
      <c r="AJ241" s="493"/>
      <c r="AK241" s="493"/>
      <c r="AL241" s="494"/>
      <c r="AM241" s="495"/>
      <c r="AN241" s="496"/>
      <c r="AO241" s="496"/>
      <c r="AP241" s="493"/>
      <c r="AQ241" s="526"/>
      <c r="AR241" s="499"/>
      <c r="AS241" s="224"/>
    </row>
    <row r="242">
      <c r="A242" s="435"/>
      <c r="B242" s="399"/>
      <c r="C242" s="435"/>
      <c r="D242" s="399"/>
      <c r="E242" s="435"/>
      <c r="I242" s="411"/>
      <c r="J242" s="411"/>
      <c r="N242" s="411"/>
      <c r="S242" s="411"/>
      <c r="AC242" s="495">
        <v>17.0</v>
      </c>
      <c r="AD242" s="493"/>
      <c r="AE242" s="493"/>
      <c r="AF242" s="493"/>
      <c r="AG242" s="493"/>
      <c r="AH242" s="493"/>
      <c r="AI242" s="493"/>
      <c r="AJ242" s="493"/>
      <c r="AK242" s="493"/>
      <c r="AL242" s="494"/>
      <c r="AM242" s="495"/>
      <c r="AN242" s="496"/>
      <c r="AO242" s="496"/>
      <c r="AP242" s="493"/>
      <c r="AQ242" s="526"/>
      <c r="AR242" s="499"/>
      <c r="AS242" s="224"/>
    </row>
    <row r="243">
      <c r="A243" s="435"/>
      <c r="B243" s="399"/>
      <c r="C243" s="398"/>
      <c r="D243" s="399"/>
      <c r="E243" s="398"/>
      <c r="I243" s="411"/>
      <c r="J243" s="411"/>
      <c r="N243" s="411"/>
      <c r="S243" s="411"/>
      <c r="AC243" s="495">
        <v>18.0</v>
      </c>
      <c r="AD243" s="493"/>
      <c r="AE243" s="493"/>
      <c r="AF243" s="493"/>
      <c r="AG243" s="493"/>
      <c r="AH243" s="493"/>
      <c r="AI243" s="493"/>
      <c r="AJ243" s="493"/>
      <c r="AK243" s="493"/>
      <c r="AL243" s="494"/>
      <c r="AM243" s="495"/>
      <c r="AN243" s="496"/>
      <c r="AO243" s="496"/>
      <c r="AP243" s="493"/>
      <c r="AQ243" s="526"/>
      <c r="AR243" s="499"/>
      <c r="AS243" s="224"/>
    </row>
    <row r="244">
      <c r="A244" s="435"/>
      <c r="B244" s="399"/>
      <c r="C244" s="435"/>
      <c r="D244" s="399"/>
      <c r="E244" s="435"/>
      <c r="I244" s="411"/>
      <c r="J244" s="411"/>
      <c r="N244" s="411"/>
      <c r="S244" s="411"/>
      <c r="AC244" s="495">
        <v>19.0</v>
      </c>
      <c r="AD244" s="493"/>
      <c r="AE244" s="493"/>
      <c r="AF244" s="493"/>
      <c r="AG244" s="493"/>
      <c r="AH244" s="493"/>
      <c r="AI244" s="493"/>
      <c r="AJ244" s="493"/>
      <c r="AK244" s="493"/>
      <c r="AL244" s="494"/>
      <c r="AM244" s="495"/>
      <c r="AN244" s="496"/>
      <c r="AO244" s="496"/>
      <c r="AP244" s="493"/>
      <c r="AQ244" s="526"/>
      <c r="AR244" s="499"/>
      <c r="AS244" s="224"/>
    </row>
    <row r="245">
      <c r="A245" s="435"/>
      <c r="B245" s="399"/>
      <c r="C245" s="435"/>
      <c r="D245" s="399"/>
      <c r="E245" s="398"/>
      <c r="I245" s="411"/>
      <c r="J245" s="411"/>
      <c r="N245" s="411"/>
      <c r="S245" s="411"/>
      <c r="AC245" s="495">
        <v>20.0</v>
      </c>
      <c r="AD245" s="493"/>
      <c r="AE245" s="493"/>
      <c r="AF245" s="493"/>
      <c r="AG245" s="493"/>
      <c r="AH245" s="493"/>
      <c r="AI245" s="493"/>
      <c r="AJ245" s="493"/>
      <c r="AK245" s="493"/>
      <c r="AL245" s="494"/>
      <c r="AM245" s="495"/>
      <c r="AN245" s="496"/>
      <c r="AO245" s="496"/>
      <c r="AP245" s="493"/>
      <c r="AQ245" s="526"/>
      <c r="AR245" s="499"/>
      <c r="AS245" s="224"/>
    </row>
    <row r="246">
      <c r="A246" s="435"/>
      <c r="B246" s="399"/>
      <c r="C246" s="435"/>
      <c r="D246" s="399"/>
      <c r="E246" s="435"/>
      <c r="I246" s="411"/>
      <c r="J246" s="411"/>
      <c r="N246" s="411"/>
      <c r="S246" s="411"/>
      <c r="AC246" s="495">
        <v>21.0</v>
      </c>
      <c r="AD246" s="493"/>
      <c r="AE246" s="493"/>
      <c r="AF246" s="493"/>
      <c r="AG246" s="493"/>
      <c r="AH246" s="493"/>
      <c r="AI246" s="493"/>
      <c r="AJ246" s="493"/>
      <c r="AK246" s="493"/>
      <c r="AL246" s="494"/>
      <c r="AM246" s="495"/>
      <c r="AN246" s="496"/>
      <c r="AO246" s="496"/>
      <c r="AP246" s="493"/>
      <c r="AQ246" s="526"/>
      <c r="AR246" s="499"/>
      <c r="AS246" s="224"/>
    </row>
    <row r="247">
      <c r="A247" s="435"/>
      <c r="B247" s="399"/>
      <c r="C247" s="398"/>
      <c r="D247" s="399"/>
      <c r="E247" s="435"/>
      <c r="I247" s="411"/>
      <c r="J247" s="411"/>
      <c r="N247" s="411"/>
      <c r="S247" s="411"/>
      <c r="AC247" s="495">
        <v>22.0</v>
      </c>
      <c r="AD247" s="493"/>
      <c r="AE247" s="493"/>
      <c r="AF247" s="493"/>
      <c r="AG247" s="493"/>
      <c r="AH247" s="493"/>
      <c r="AI247" s="493"/>
      <c r="AJ247" s="493"/>
      <c r="AK247" s="493"/>
      <c r="AL247" s="494"/>
      <c r="AM247" s="495"/>
      <c r="AN247" s="496"/>
      <c r="AO247" s="496"/>
      <c r="AP247" s="493"/>
      <c r="AQ247" s="526"/>
      <c r="AR247" s="499"/>
      <c r="AS247" s="224"/>
    </row>
    <row r="248">
      <c r="A248" s="435"/>
      <c r="B248" s="399"/>
      <c r="C248" s="435"/>
      <c r="D248" s="399"/>
      <c r="E248" s="398"/>
      <c r="I248" s="411"/>
      <c r="J248" s="411"/>
      <c r="N248" s="411"/>
      <c r="S248" s="411"/>
      <c r="AC248" s="495">
        <v>23.0</v>
      </c>
      <c r="AD248" s="493"/>
      <c r="AE248" s="493"/>
      <c r="AF248" s="493"/>
      <c r="AG248" s="493"/>
      <c r="AH248" s="493"/>
      <c r="AI248" s="493"/>
      <c r="AJ248" s="493"/>
      <c r="AK248" s="493"/>
      <c r="AL248" s="494"/>
      <c r="AM248" s="495"/>
      <c r="AN248" s="496"/>
      <c r="AO248" s="496"/>
      <c r="AP248" s="493"/>
      <c r="AQ248" s="526"/>
      <c r="AR248" s="499"/>
      <c r="AS248" s="224"/>
    </row>
    <row r="249">
      <c r="A249" s="435"/>
      <c r="B249" s="399"/>
      <c r="C249" s="435"/>
      <c r="D249" s="399"/>
      <c r="E249" s="435"/>
      <c r="I249" s="411"/>
      <c r="J249" s="411"/>
      <c r="N249" s="411"/>
      <c r="S249" s="411"/>
      <c r="AC249" s="495">
        <v>24.0</v>
      </c>
      <c r="AD249" s="493"/>
      <c r="AE249" s="493"/>
      <c r="AF249" s="493"/>
      <c r="AG249" s="493"/>
      <c r="AH249" s="493"/>
      <c r="AI249" s="493"/>
      <c r="AJ249" s="493"/>
      <c r="AK249" s="493"/>
      <c r="AL249" s="494"/>
      <c r="AM249" s="495"/>
      <c r="AN249" s="496"/>
      <c r="AO249" s="496"/>
      <c r="AP249" s="493"/>
      <c r="AQ249" s="526"/>
      <c r="AR249" s="499"/>
      <c r="AS249" s="224"/>
    </row>
    <row r="250">
      <c r="A250" s="435"/>
      <c r="B250" s="399"/>
      <c r="C250" s="435"/>
      <c r="D250" s="399"/>
      <c r="E250" s="398"/>
      <c r="I250" s="411"/>
      <c r="J250" s="411"/>
      <c r="N250" s="411"/>
      <c r="S250" s="411"/>
      <c r="AC250" s="495">
        <v>25.0</v>
      </c>
      <c r="AD250" s="493"/>
      <c r="AE250" s="493"/>
      <c r="AF250" s="493"/>
      <c r="AG250" s="493"/>
      <c r="AH250" s="493"/>
      <c r="AI250" s="493"/>
      <c r="AJ250" s="493"/>
      <c r="AK250" s="493"/>
      <c r="AL250" s="494"/>
      <c r="AM250" s="495"/>
      <c r="AN250" s="496"/>
      <c r="AO250" s="496"/>
      <c r="AP250" s="493"/>
      <c r="AQ250" s="526"/>
      <c r="AR250" s="499"/>
      <c r="AS250" s="224"/>
    </row>
    <row r="251">
      <c r="A251" s="435"/>
      <c r="B251" s="399"/>
      <c r="C251" s="398"/>
      <c r="D251" s="399"/>
      <c r="E251" s="435"/>
      <c r="I251" s="411"/>
      <c r="J251" s="411"/>
      <c r="N251" s="411"/>
      <c r="S251" s="411"/>
      <c r="AC251" s="495">
        <v>26.0</v>
      </c>
      <c r="AD251" s="493"/>
      <c r="AE251" s="493"/>
      <c r="AF251" s="493"/>
      <c r="AG251" s="493"/>
      <c r="AH251" s="493"/>
      <c r="AI251" s="493"/>
      <c r="AJ251" s="493"/>
      <c r="AK251" s="493"/>
      <c r="AL251" s="494"/>
      <c r="AM251" s="495"/>
      <c r="AN251" s="496"/>
      <c r="AO251" s="496"/>
      <c r="AP251" s="493"/>
      <c r="AQ251" s="526"/>
      <c r="AR251" s="499"/>
      <c r="AS251" s="224"/>
    </row>
    <row r="252">
      <c r="A252" s="435"/>
      <c r="B252" s="399"/>
      <c r="C252" s="435"/>
      <c r="D252" s="399"/>
      <c r="E252" s="398"/>
      <c r="I252" s="411"/>
      <c r="J252" s="411"/>
      <c r="N252" s="411"/>
      <c r="S252" s="411"/>
      <c r="AC252" s="495">
        <v>27.0</v>
      </c>
      <c r="AD252" s="493"/>
      <c r="AE252" s="493"/>
      <c r="AF252" s="493"/>
      <c r="AG252" s="493"/>
      <c r="AH252" s="493"/>
      <c r="AI252" s="493"/>
      <c r="AJ252" s="493"/>
      <c r="AK252" s="493"/>
      <c r="AL252" s="494"/>
      <c r="AM252" s="495"/>
      <c r="AN252" s="496"/>
      <c r="AO252" s="496"/>
      <c r="AP252" s="493"/>
      <c r="AQ252" s="526"/>
      <c r="AR252" s="499"/>
      <c r="AS252" s="224"/>
    </row>
    <row r="253">
      <c r="A253" s="435"/>
      <c r="B253" s="399"/>
      <c r="C253" s="435"/>
      <c r="D253" s="399"/>
      <c r="E253" s="435"/>
      <c r="I253" s="411"/>
      <c r="J253" s="411"/>
      <c r="N253" s="411"/>
      <c r="S253" s="411"/>
      <c r="AC253" s="495">
        <v>28.0</v>
      </c>
      <c r="AD253" s="493"/>
      <c r="AE253" s="493"/>
      <c r="AF253" s="493"/>
      <c r="AG253" s="493"/>
      <c r="AH253" s="493"/>
      <c r="AI253" s="493"/>
      <c r="AJ253" s="493"/>
      <c r="AK253" s="493"/>
      <c r="AL253" s="494"/>
      <c r="AM253" s="495"/>
      <c r="AN253" s="496"/>
      <c r="AO253" s="496"/>
      <c r="AP253" s="493"/>
      <c r="AQ253" s="526"/>
      <c r="AR253" s="499"/>
      <c r="AS253" s="224"/>
    </row>
    <row r="254">
      <c r="A254" s="435"/>
      <c r="B254" s="399"/>
      <c r="C254" s="435"/>
      <c r="D254" s="399"/>
      <c r="E254" s="435"/>
      <c r="I254" s="411"/>
      <c r="J254" s="411"/>
      <c r="N254" s="411"/>
      <c r="S254" s="411"/>
      <c r="AC254" s="495">
        <v>29.0</v>
      </c>
      <c r="AD254" s="493"/>
      <c r="AE254" s="493"/>
      <c r="AF254" s="493"/>
      <c r="AG254" s="493"/>
      <c r="AH254" s="493"/>
      <c r="AI254" s="493"/>
      <c r="AJ254" s="493"/>
      <c r="AK254" s="493"/>
      <c r="AL254" s="494"/>
      <c r="AM254" s="495"/>
      <c r="AN254" s="496"/>
      <c r="AO254" s="496"/>
      <c r="AP254" s="493"/>
      <c r="AQ254" s="526"/>
      <c r="AR254" s="499"/>
      <c r="AS254" s="224"/>
    </row>
    <row r="255">
      <c r="A255" s="435"/>
      <c r="B255" s="399"/>
      <c r="C255" s="435"/>
      <c r="D255" s="399"/>
      <c r="E255" s="398"/>
      <c r="I255" s="411"/>
      <c r="J255" s="411"/>
      <c r="N255" s="411"/>
      <c r="S255" s="411"/>
      <c r="AC255" s="495">
        <v>30.0</v>
      </c>
      <c r="AD255" s="493"/>
      <c r="AE255" s="493"/>
      <c r="AF255" s="493"/>
      <c r="AG255" s="493"/>
      <c r="AH255" s="493"/>
      <c r="AI255" s="493"/>
      <c r="AJ255" s="493"/>
      <c r="AK255" s="493"/>
      <c r="AL255" s="494"/>
      <c r="AM255" s="495"/>
      <c r="AN255" s="496"/>
      <c r="AO255" s="496"/>
      <c r="AP255" s="493"/>
      <c r="AQ255" s="526"/>
      <c r="AR255" s="499"/>
      <c r="AS255" s="224"/>
    </row>
    <row r="256">
      <c r="A256" s="435"/>
      <c r="B256" s="399"/>
      <c r="C256" s="435"/>
      <c r="D256" s="399"/>
      <c r="E256" s="398"/>
      <c r="I256" s="411"/>
      <c r="J256" s="411"/>
      <c r="N256" s="411"/>
      <c r="S256" s="411"/>
      <c r="AC256" s="495">
        <v>31.0</v>
      </c>
      <c r="AD256" s="493"/>
      <c r="AE256" s="493"/>
      <c r="AF256" s="493"/>
      <c r="AG256" s="493"/>
      <c r="AH256" s="493"/>
      <c r="AI256" s="493"/>
      <c r="AJ256" s="493"/>
      <c r="AK256" s="493"/>
      <c r="AL256" s="494"/>
      <c r="AM256" s="495"/>
      <c r="AN256" s="496"/>
      <c r="AO256" s="496"/>
      <c r="AP256" s="493"/>
      <c r="AQ256" s="526"/>
      <c r="AR256" s="499"/>
      <c r="AS256" s="224"/>
    </row>
    <row r="257">
      <c r="A257" s="435"/>
      <c r="B257" s="399"/>
      <c r="C257" s="435"/>
      <c r="D257" s="399"/>
      <c r="E257" s="398"/>
      <c r="I257" s="411"/>
      <c r="J257" s="411"/>
      <c r="N257" s="411"/>
      <c r="S257" s="411"/>
      <c r="AC257" s="495">
        <v>32.0</v>
      </c>
      <c r="AD257" s="493"/>
      <c r="AE257" s="493"/>
      <c r="AF257" s="493"/>
      <c r="AG257" s="493"/>
      <c r="AH257" s="493"/>
      <c r="AI257" s="493"/>
      <c r="AJ257" s="493"/>
      <c r="AK257" s="493"/>
      <c r="AL257" s="494"/>
      <c r="AM257" s="495"/>
      <c r="AN257" s="496"/>
      <c r="AO257" s="496"/>
      <c r="AP257" s="493"/>
      <c r="AQ257" s="526"/>
      <c r="AR257" s="499"/>
      <c r="AS257" s="224"/>
    </row>
    <row r="258">
      <c r="A258" s="435"/>
      <c r="B258" s="399"/>
      <c r="C258" s="398"/>
      <c r="D258" s="399"/>
      <c r="E258" s="398"/>
      <c r="I258" s="411"/>
      <c r="J258" s="411"/>
      <c r="N258" s="411"/>
      <c r="S258" s="411"/>
      <c r="AC258" s="495">
        <v>33.0</v>
      </c>
      <c r="AD258" s="493"/>
      <c r="AE258" s="493"/>
      <c r="AF258" s="493"/>
      <c r="AG258" s="493"/>
      <c r="AH258" s="493"/>
      <c r="AI258" s="493"/>
      <c r="AJ258" s="493"/>
      <c r="AK258" s="493"/>
      <c r="AL258" s="494"/>
      <c r="AM258" s="495"/>
      <c r="AN258" s="496"/>
      <c r="AO258" s="496"/>
      <c r="AP258" s="493"/>
      <c r="AQ258" s="526"/>
      <c r="AR258" s="499"/>
      <c r="AS258" s="224"/>
    </row>
    <row r="259">
      <c r="A259" s="435"/>
      <c r="B259" s="399"/>
      <c r="C259" s="435"/>
      <c r="D259" s="399"/>
      <c r="E259" s="398"/>
      <c r="I259" s="411"/>
      <c r="J259" s="411"/>
      <c r="N259" s="411"/>
      <c r="S259" s="411"/>
      <c r="AC259" s="495">
        <v>34.0</v>
      </c>
      <c r="AD259" s="493"/>
      <c r="AE259" s="493"/>
      <c r="AF259" s="493"/>
      <c r="AG259" s="493"/>
      <c r="AH259" s="493"/>
      <c r="AI259" s="493"/>
      <c r="AJ259" s="493"/>
      <c r="AK259" s="493"/>
      <c r="AL259" s="494"/>
      <c r="AM259" s="495"/>
      <c r="AN259" s="496"/>
      <c r="AO259" s="496"/>
      <c r="AP259" s="493"/>
      <c r="AQ259" s="526"/>
      <c r="AR259" s="499"/>
      <c r="AS259" s="224"/>
    </row>
    <row r="260">
      <c r="A260" s="435"/>
      <c r="B260" s="399"/>
      <c r="C260" s="435"/>
      <c r="D260" s="399"/>
      <c r="E260" s="398"/>
      <c r="I260" s="411"/>
      <c r="J260" s="411"/>
      <c r="N260" s="411"/>
      <c r="S260" s="411"/>
      <c r="AC260" s="495">
        <v>35.0</v>
      </c>
      <c r="AD260" s="493"/>
      <c r="AE260" s="493"/>
      <c r="AF260" s="493"/>
      <c r="AG260" s="493"/>
      <c r="AH260" s="493"/>
      <c r="AI260" s="493"/>
      <c r="AJ260" s="493"/>
      <c r="AK260" s="493"/>
      <c r="AL260" s="494"/>
      <c r="AM260" s="495"/>
      <c r="AN260" s="496"/>
      <c r="AO260" s="496"/>
      <c r="AP260" s="493"/>
      <c r="AQ260" s="526"/>
      <c r="AR260" s="499"/>
      <c r="AS260" s="224"/>
    </row>
    <row r="261">
      <c r="A261" s="435"/>
      <c r="B261" s="399"/>
      <c r="C261" s="435"/>
      <c r="D261" s="399"/>
      <c r="E261" s="398"/>
      <c r="I261" s="411"/>
      <c r="J261" s="411"/>
      <c r="N261" s="411"/>
      <c r="S261" s="411"/>
      <c r="AC261" s="495">
        <v>36.0</v>
      </c>
      <c r="AD261" s="493"/>
      <c r="AE261" s="493"/>
      <c r="AF261" s="493"/>
      <c r="AG261" s="493"/>
      <c r="AH261" s="493"/>
      <c r="AI261" s="493"/>
      <c r="AJ261" s="493"/>
      <c r="AK261" s="493"/>
      <c r="AL261" s="494"/>
      <c r="AM261" s="495"/>
      <c r="AN261" s="496"/>
      <c r="AO261" s="496"/>
      <c r="AP261" s="493"/>
      <c r="AQ261" s="526"/>
      <c r="AR261" s="499"/>
      <c r="AS261" s="224"/>
    </row>
    <row r="262">
      <c r="A262" s="435"/>
      <c r="B262" s="399"/>
      <c r="C262" s="398"/>
      <c r="D262" s="399"/>
      <c r="E262" s="398"/>
      <c r="I262" s="411"/>
      <c r="J262" s="411"/>
      <c r="N262" s="411"/>
      <c r="S262" s="411"/>
      <c r="AC262" s="495">
        <v>37.0</v>
      </c>
      <c r="AD262" s="493"/>
      <c r="AE262" s="493"/>
      <c r="AF262" s="493"/>
      <c r="AG262" s="493"/>
      <c r="AH262" s="493"/>
      <c r="AI262" s="493"/>
      <c r="AJ262" s="493"/>
      <c r="AK262" s="493"/>
      <c r="AL262" s="494"/>
      <c r="AM262" s="495"/>
      <c r="AN262" s="496"/>
      <c r="AO262" s="496"/>
      <c r="AP262" s="493"/>
      <c r="AQ262" s="526"/>
      <c r="AR262" s="499"/>
      <c r="AS262" s="224"/>
    </row>
    <row r="263">
      <c r="A263" s="435"/>
      <c r="B263" s="399"/>
      <c r="C263" s="435"/>
      <c r="D263" s="399"/>
      <c r="E263" s="398"/>
      <c r="I263" s="411"/>
      <c r="J263" s="411"/>
      <c r="N263" s="411"/>
      <c r="S263" s="411"/>
      <c r="AC263" s="495">
        <v>38.0</v>
      </c>
      <c r="AD263" s="493"/>
      <c r="AE263" s="493"/>
      <c r="AF263" s="493"/>
      <c r="AG263" s="493"/>
      <c r="AH263" s="493"/>
      <c r="AI263" s="493"/>
      <c r="AJ263" s="493"/>
      <c r="AK263" s="493"/>
      <c r="AL263" s="494"/>
      <c r="AM263" s="495"/>
      <c r="AN263" s="496"/>
      <c r="AO263" s="496"/>
      <c r="AP263" s="493"/>
      <c r="AQ263" s="526"/>
      <c r="AR263" s="499"/>
      <c r="AS263" s="224"/>
    </row>
    <row r="264">
      <c r="A264" s="435"/>
      <c r="B264" s="399"/>
      <c r="C264" s="435"/>
      <c r="D264" s="399"/>
      <c r="E264" s="398"/>
      <c r="I264" s="411"/>
      <c r="J264" s="411"/>
      <c r="N264" s="411"/>
      <c r="S264" s="411"/>
      <c r="AC264" s="495">
        <v>39.0</v>
      </c>
      <c r="AD264" s="493"/>
      <c r="AE264" s="493"/>
      <c r="AF264" s="493"/>
      <c r="AG264" s="493"/>
      <c r="AH264" s="493"/>
      <c r="AI264" s="493"/>
      <c r="AJ264" s="493"/>
      <c r="AK264" s="493"/>
      <c r="AL264" s="494"/>
      <c r="AM264" s="495"/>
      <c r="AN264" s="496"/>
      <c r="AO264" s="496"/>
      <c r="AP264" s="493"/>
      <c r="AQ264" s="526"/>
      <c r="AR264" s="499"/>
      <c r="AS264" s="224"/>
    </row>
    <row r="265">
      <c r="A265" s="435"/>
      <c r="B265" s="399"/>
      <c r="C265" s="435"/>
      <c r="D265" s="399"/>
      <c r="E265" s="398"/>
      <c r="I265" s="411"/>
      <c r="J265" s="411"/>
      <c r="N265" s="411"/>
      <c r="S265" s="411"/>
      <c r="AC265" s="495">
        <v>40.0</v>
      </c>
      <c r="AD265" s="493"/>
      <c r="AE265" s="493"/>
      <c r="AF265" s="493"/>
      <c r="AG265" s="493"/>
      <c r="AH265" s="493"/>
      <c r="AI265" s="493"/>
      <c r="AJ265" s="493"/>
      <c r="AK265" s="493"/>
      <c r="AL265" s="494"/>
      <c r="AM265" s="495"/>
      <c r="AN265" s="496"/>
      <c r="AO265" s="496"/>
      <c r="AP265" s="493"/>
      <c r="AQ265" s="526"/>
      <c r="AR265" s="499"/>
      <c r="AS265" s="224"/>
    </row>
    <row r="266">
      <c r="A266" s="435"/>
      <c r="B266" s="399"/>
      <c r="C266" s="435"/>
      <c r="D266" s="399"/>
      <c r="E266" s="398"/>
      <c r="I266" s="411"/>
      <c r="J266" s="411"/>
      <c r="N266" s="411"/>
      <c r="S266" s="411"/>
      <c r="AC266" s="495">
        <v>41.0</v>
      </c>
      <c r="AD266" s="493"/>
      <c r="AE266" s="493"/>
      <c r="AF266" s="493"/>
      <c r="AG266" s="493"/>
      <c r="AH266" s="493"/>
      <c r="AI266" s="493"/>
      <c r="AJ266" s="493"/>
      <c r="AK266" s="493"/>
      <c r="AL266" s="494"/>
      <c r="AM266" s="495"/>
      <c r="AN266" s="496"/>
      <c r="AO266" s="496"/>
      <c r="AP266" s="493"/>
      <c r="AQ266" s="526"/>
      <c r="AR266" s="499"/>
      <c r="AS266" s="224"/>
    </row>
    <row r="267">
      <c r="A267" s="435"/>
      <c r="B267" s="399"/>
      <c r="C267" s="398"/>
      <c r="D267" s="399"/>
      <c r="E267" s="398"/>
      <c r="I267" s="411"/>
      <c r="J267" s="411"/>
      <c r="N267" s="411"/>
      <c r="S267" s="411"/>
      <c r="AC267" s="495">
        <v>42.0</v>
      </c>
      <c r="AD267" s="493"/>
      <c r="AE267" s="493"/>
      <c r="AF267" s="493"/>
      <c r="AG267" s="493"/>
      <c r="AH267" s="493"/>
      <c r="AI267" s="493"/>
      <c r="AJ267" s="493"/>
      <c r="AK267" s="493"/>
      <c r="AL267" s="494"/>
      <c r="AM267" s="495"/>
      <c r="AN267" s="496"/>
      <c r="AO267" s="496"/>
      <c r="AP267" s="493"/>
      <c r="AQ267" s="526"/>
      <c r="AR267" s="499"/>
      <c r="AS267" s="224"/>
    </row>
    <row r="268">
      <c r="A268" s="435"/>
      <c r="B268" s="399"/>
      <c r="C268" s="398"/>
      <c r="D268" s="399"/>
      <c r="E268" s="398"/>
      <c r="I268" s="411"/>
      <c r="J268" s="411"/>
      <c r="N268" s="411"/>
      <c r="S268" s="411"/>
      <c r="AC268" s="495">
        <v>43.0</v>
      </c>
      <c r="AD268" s="493"/>
      <c r="AE268" s="493"/>
      <c r="AF268" s="493"/>
      <c r="AG268" s="493"/>
      <c r="AH268" s="493"/>
      <c r="AI268" s="493"/>
      <c r="AJ268" s="493"/>
      <c r="AK268" s="493"/>
      <c r="AL268" s="494"/>
      <c r="AM268" s="495"/>
      <c r="AN268" s="496"/>
      <c r="AO268" s="496"/>
      <c r="AP268" s="493"/>
      <c r="AQ268" s="526"/>
      <c r="AR268" s="499"/>
      <c r="AS268" s="224"/>
    </row>
    <row r="269">
      <c r="A269" s="435"/>
      <c r="B269" s="399"/>
      <c r="C269" s="398"/>
      <c r="D269" s="399"/>
      <c r="E269" s="398"/>
      <c r="I269" s="411"/>
      <c r="J269" s="411"/>
      <c r="N269" s="411"/>
      <c r="S269" s="411"/>
      <c r="AC269" s="495">
        <v>44.0</v>
      </c>
      <c r="AD269" s="493"/>
      <c r="AE269" s="493"/>
      <c r="AF269" s="493"/>
      <c r="AG269" s="493"/>
      <c r="AH269" s="493"/>
      <c r="AI269" s="493"/>
      <c r="AJ269" s="493"/>
      <c r="AK269" s="493"/>
      <c r="AL269" s="494"/>
      <c r="AM269" s="495"/>
      <c r="AN269" s="496"/>
      <c r="AO269" s="496"/>
      <c r="AP269" s="493"/>
      <c r="AQ269" s="526"/>
      <c r="AR269" s="499"/>
      <c r="AS269" s="224"/>
    </row>
    <row r="270">
      <c r="A270" s="398"/>
      <c r="B270" s="399"/>
      <c r="C270" s="398"/>
      <c r="D270" s="399"/>
      <c r="E270" s="398"/>
      <c r="I270" s="411"/>
      <c r="J270" s="411"/>
      <c r="N270" s="411"/>
      <c r="S270" s="411"/>
      <c r="AC270" s="495">
        <v>45.0</v>
      </c>
      <c r="AD270" s="493"/>
      <c r="AE270" s="493"/>
      <c r="AF270" s="493"/>
      <c r="AG270" s="493"/>
      <c r="AH270" s="493"/>
      <c r="AI270" s="493"/>
      <c r="AJ270" s="493"/>
      <c r="AK270" s="493"/>
      <c r="AL270" s="494"/>
      <c r="AM270" s="495"/>
      <c r="AN270" s="496"/>
      <c r="AO270" s="496"/>
      <c r="AP270" s="493"/>
      <c r="AQ270" s="526"/>
      <c r="AR270" s="499"/>
      <c r="AS270" s="224"/>
    </row>
    <row r="271">
      <c r="A271" s="435"/>
      <c r="B271" s="399"/>
      <c r="C271" s="398"/>
      <c r="D271" s="399"/>
      <c r="E271" s="398"/>
      <c r="I271" s="411"/>
      <c r="J271" s="411"/>
      <c r="N271" s="411"/>
      <c r="S271" s="411"/>
      <c r="AC271" s="495">
        <v>46.0</v>
      </c>
      <c r="AD271" s="493"/>
      <c r="AE271" s="493"/>
      <c r="AF271" s="493"/>
      <c r="AG271" s="493"/>
      <c r="AH271" s="493"/>
      <c r="AI271" s="493"/>
      <c r="AJ271" s="493"/>
      <c r="AK271" s="493"/>
      <c r="AL271" s="494"/>
      <c r="AM271" s="495"/>
      <c r="AN271" s="496"/>
      <c r="AO271" s="496"/>
      <c r="AP271" s="493"/>
      <c r="AQ271" s="497"/>
      <c r="AR271" s="499"/>
      <c r="AS271" s="224"/>
    </row>
    <row r="272">
      <c r="A272" s="435"/>
      <c r="B272" s="399"/>
      <c r="C272" s="398"/>
      <c r="D272" s="399"/>
      <c r="E272" s="398"/>
      <c r="I272" s="411"/>
      <c r="J272" s="411"/>
      <c r="N272" s="411"/>
      <c r="S272" s="411"/>
      <c r="AC272" s="495">
        <v>47.0</v>
      </c>
      <c r="AD272" s="493"/>
      <c r="AE272" s="493"/>
      <c r="AF272" s="493"/>
      <c r="AG272" s="493"/>
      <c r="AH272" s="493"/>
      <c r="AI272" s="493"/>
      <c r="AJ272" s="493"/>
      <c r="AK272" s="493"/>
      <c r="AL272" s="494"/>
      <c r="AM272" s="495"/>
      <c r="AN272" s="496"/>
      <c r="AO272" s="496"/>
      <c r="AP272" s="493"/>
      <c r="AQ272" s="497"/>
      <c r="AR272" s="499"/>
      <c r="AS272" s="224"/>
    </row>
    <row r="273">
      <c r="A273" s="435"/>
      <c r="B273" s="399"/>
      <c r="C273" s="398"/>
      <c r="D273" s="399"/>
      <c r="E273" s="398"/>
      <c r="I273" s="411"/>
      <c r="J273" s="411"/>
      <c r="N273" s="411"/>
      <c r="S273" s="411"/>
      <c r="AC273" s="495">
        <v>48.0</v>
      </c>
      <c r="AD273" s="493"/>
      <c r="AE273" s="493"/>
      <c r="AF273" s="493"/>
      <c r="AG273" s="493"/>
      <c r="AH273" s="493"/>
      <c r="AI273" s="493"/>
      <c r="AJ273" s="493"/>
      <c r="AK273" s="493"/>
      <c r="AL273" s="494"/>
      <c r="AM273" s="495"/>
      <c r="AN273" s="496"/>
      <c r="AO273" s="496"/>
      <c r="AP273" s="493"/>
      <c r="AQ273" s="497"/>
      <c r="AR273" s="499"/>
      <c r="AS273" s="224"/>
    </row>
    <row r="274">
      <c r="A274" s="435"/>
      <c r="B274" s="399"/>
      <c r="C274" s="398"/>
      <c r="D274" s="399"/>
      <c r="E274" s="398"/>
      <c r="I274" s="411"/>
      <c r="J274" s="411"/>
      <c r="N274" s="411"/>
      <c r="S274" s="411"/>
      <c r="AC274" s="495">
        <v>49.0</v>
      </c>
      <c r="AD274" s="493"/>
      <c r="AE274" s="493"/>
      <c r="AF274" s="493"/>
      <c r="AG274" s="493"/>
      <c r="AH274" s="493"/>
      <c r="AI274" s="493"/>
      <c r="AJ274" s="493"/>
      <c r="AK274" s="493"/>
      <c r="AL274" s="494"/>
      <c r="AM274" s="495"/>
      <c r="AN274" s="496"/>
      <c r="AO274" s="496"/>
      <c r="AP274" s="493"/>
      <c r="AQ274" s="497"/>
      <c r="AR274" s="499"/>
      <c r="AS274" s="224"/>
    </row>
    <row r="275">
      <c r="A275" s="398"/>
      <c r="B275" s="399"/>
      <c r="C275" s="398"/>
      <c r="D275" s="399"/>
      <c r="E275" s="398"/>
      <c r="I275" s="411"/>
      <c r="J275" s="411"/>
      <c r="N275" s="411"/>
      <c r="S275" s="411"/>
      <c r="AC275" s="495">
        <v>50.0</v>
      </c>
      <c r="AD275" s="493"/>
      <c r="AE275" s="493"/>
      <c r="AF275" s="493"/>
      <c r="AG275" s="493"/>
      <c r="AH275" s="493"/>
      <c r="AI275" s="493"/>
      <c r="AJ275" s="493"/>
      <c r="AK275" s="493"/>
      <c r="AL275" s="494"/>
      <c r="AM275" s="495"/>
      <c r="AN275" s="496"/>
      <c r="AO275" s="496"/>
      <c r="AP275" s="493"/>
      <c r="AQ275" s="497"/>
      <c r="AR275" s="499"/>
      <c r="AS275" s="224"/>
    </row>
    <row r="276">
      <c r="A276" s="398"/>
      <c r="B276" s="399"/>
      <c r="C276" s="398"/>
      <c r="D276" s="399"/>
      <c r="E276" s="398"/>
      <c r="I276" s="411"/>
      <c r="J276" s="411"/>
      <c r="N276" s="411"/>
      <c r="S276" s="411"/>
      <c r="AC276" s="495">
        <v>51.0</v>
      </c>
      <c r="AD276" s="493"/>
      <c r="AE276" s="493"/>
      <c r="AF276" s="493"/>
      <c r="AG276" s="493"/>
      <c r="AH276" s="493"/>
      <c r="AI276" s="493"/>
      <c r="AJ276" s="493"/>
      <c r="AK276" s="493"/>
      <c r="AL276" s="494"/>
      <c r="AM276" s="495"/>
      <c r="AN276" s="496"/>
      <c r="AO276" s="496"/>
      <c r="AP276" s="493"/>
      <c r="AQ276" s="497"/>
      <c r="AR276" s="499"/>
      <c r="AS276" s="224"/>
    </row>
    <row r="277">
      <c r="A277" s="398"/>
      <c r="B277" s="399"/>
      <c r="C277" s="398"/>
      <c r="D277" s="399"/>
      <c r="E277" s="398"/>
      <c r="I277" s="411"/>
      <c r="J277" s="411"/>
      <c r="N277" s="411"/>
      <c r="S277" s="411"/>
      <c r="AC277" s="495">
        <v>52.0</v>
      </c>
      <c r="AD277" s="493"/>
      <c r="AE277" s="493"/>
      <c r="AF277" s="493"/>
      <c r="AG277" s="493"/>
      <c r="AH277" s="493"/>
      <c r="AI277" s="493"/>
      <c r="AJ277" s="493"/>
      <c r="AK277" s="493"/>
      <c r="AL277" s="494"/>
      <c r="AM277" s="495"/>
      <c r="AN277" s="496"/>
      <c r="AO277" s="496"/>
      <c r="AP277" s="493"/>
      <c r="AQ277" s="497"/>
      <c r="AR277" s="499"/>
      <c r="AS277" s="224"/>
    </row>
    <row r="278">
      <c r="A278" s="398"/>
      <c r="B278" s="399"/>
      <c r="C278" s="398"/>
      <c r="D278" s="399"/>
      <c r="E278" s="398"/>
      <c r="I278" s="411"/>
      <c r="J278" s="411"/>
      <c r="N278" s="411"/>
      <c r="S278" s="411"/>
      <c r="AC278" s="495">
        <v>53.0</v>
      </c>
      <c r="AD278" s="493"/>
      <c r="AE278" s="493"/>
      <c r="AF278" s="493"/>
      <c r="AG278" s="493"/>
      <c r="AH278" s="493"/>
      <c r="AI278" s="493"/>
      <c r="AJ278" s="493"/>
      <c r="AK278" s="493"/>
      <c r="AL278" s="494"/>
      <c r="AM278" s="495"/>
      <c r="AN278" s="496"/>
      <c r="AO278" s="496"/>
      <c r="AP278" s="493"/>
      <c r="AQ278" s="497"/>
      <c r="AR278" s="499"/>
      <c r="AS278" s="224"/>
    </row>
    <row r="279">
      <c r="A279" s="398"/>
      <c r="B279" s="399"/>
      <c r="C279" s="398"/>
      <c r="D279" s="399"/>
      <c r="E279" s="398"/>
      <c r="I279" s="411"/>
      <c r="J279" s="411"/>
      <c r="N279" s="411"/>
      <c r="S279" s="411"/>
      <c r="AC279" s="495">
        <v>54.0</v>
      </c>
      <c r="AD279" s="493"/>
      <c r="AE279" s="493"/>
      <c r="AF279" s="493"/>
      <c r="AG279" s="493"/>
      <c r="AH279" s="493"/>
      <c r="AI279" s="493"/>
      <c r="AJ279" s="493"/>
      <c r="AK279" s="493"/>
      <c r="AL279" s="494"/>
      <c r="AM279" s="495"/>
      <c r="AN279" s="496"/>
      <c r="AO279" s="496"/>
      <c r="AP279" s="493"/>
      <c r="AQ279" s="497"/>
      <c r="AR279" s="499"/>
      <c r="AS279" s="224"/>
    </row>
    <row r="280">
      <c r="A280" s="398"/>
      <c r="B280" s="399"/>
      <c r="C280" s="398"/>
      <c r="D280" s="399"/>
      <c r="E280" s="398"/>
      <c r="I280" s="411"/>
      <c r="J280" s="411"/>
      <c r="N280" s="411"/>
      <c r="S280" s="411"/>
      <c r="AC280" s="495">
        <v>55.0</v>
      </c>
      <c r="AD280" s="493"/>
      <c r="AE280" s="493"/>
      <c r="AF280" s="493"/>
      <c r="AG280" s="493"/>
      <c r="AH280" s="493"/>
      <c r="AI280" s="493"/>
      <c r="AJ280" s="493"/>
      <c r="AK280" s="493"/>
      <c r="AL280" s="494"/>
      <c r="AM280" s="495"/>
      <c r="AN280" s="496"/>
      <c r="AO280" s="496"/>
      <c r="AP280" s="493"/>
      <c r="AQ280" s="497"/>
      <c r="AR280" s="499"/>
      <c r="AS280" s="224"/>
    </row>
    <row r="281">
      <c r="A281" s="398"/>
      <c r="B281" s="399"/>
      <c r="C281" s="398"/>
      <c r="D281" s="399"/>
      <c r="E281" s="398"/>
      <c r="I281" s="411"/>
      <c r="J281" s="411"/>
      <c r="N281" s="411"/>
      <c r="S281" s="411"/>
      <c r="AC281" s="495">
        <v>56.0</v>
      </c>
      <c r="AD281" s="493"/>
      <c r="AE281" s="493"/>
      <c r="AF281" s="493"/>
      <c r="AG281" s="493"/>
      <c r="AH281" s="493"/>
      <c r="AI281" s="493"/>
      <c r="AJ281" s="493"/>
      <c r="AK281" s="493"/>
      <c r="AL281" s="494"/>
      <c r="AM281" s="495"/>
      <c r="AN281" s="496"/>
      <c r="AO281" s="496"/>
      <c r="AP281" s="493"/>
      <c r="AQ281" s="497"/>
      <c r="AR281" s="499"/>
      <c r="AS281" s="224"/>
    </row>
    <row r="282">
      <c r="A282" s="398"/>
      <c r="B282" s="399"/>
      <c r="C282" s="398"/>
      <c r="D282" s="399"/>
      <c r="E282" s="398"/>
      <c r="I282" s="411"/>
      <c r="J282" s="411"/>
      <c r="N282" s="411"/>
      <c r="S282" s="411"/>
      <c r="AC282" s="495">
        <v>57.0</v>
      </c>
      <c r="AD282" s="493"/>
      <c r="AE282" s="493"/>
      <c r="AF282" s="493"/>
      <c r="AG282" s="493"/>
      <c r="AH282" s="493"/>
      <c r="AI282" s="493"/>
      <c r="AJ282" s="493"/>
      <c r="AK282" s="493"/>
      <c r="AL282" s="494"/>
      <c r="AM282" s="495"/>
      <c r="AN282" s="496"/>
      <c r="AO282" s="496"/>
      <c r="AP282" s="493"/>
      <c r="AQ282" s="497"/>
      <c r="AR282" s="499"/>
      <c r="AS282" s="224"/>
    </row>
    <row r="283">
      <c r="A283" s="398"/>
      <c r="B283" s="399"/>
      <c r="C283" s="398"/>
      <c r="D283" s="399"/>
      <c r="E283" s="398"/>
      <c r="I283" s="411"/>
      <c r="J283" s="411"/>
      <c r="N283" s="411"/>
      <c r="S283" s="411"/>
      <c r="AC283" s="495">
        <v>58.0</v>
      </c>
      <c r="AD283" s="493"/>
      <c r="AE283" s="493"/>
      <c r="AF283" s="493"/>
      <c r="AG283" s="493"/>
      <c r="AH283" s="493"/>
      <c r="AI283" s="493"/>
      <c r="AJ283" s="493"/>
      <c r="AK283" s="493"/>
      <c r="AL283" s="494"/>
      <c r="AM283" s="495"/>
      <c r="AN283" s="496"/>
      <c r="AO283" s="496"/>
      <c r="AP283" s="493"/>
      <c r="AQ283" s="497"/>
      <c r="AR283" s="499"/>
      <c r="AS283" s="224"/>
    </row>
    <row r="284">
      <c r="A284" s="398"/>
      <c r="B284" s="399"/>
      <c r="C284" s="398"/>
      <c r="D284" s="399"/>
      <c r="E284" s="398"/>
      <c r="I284" s="411"/>
      <c r="J284" s="411"/>
      <c r="N284" s="411"/>
      <c r="S284" s="411"/>
      <c r="AC284" s="495">
        <v>59.0</v>
      </c>
      <c r="AD284" s="493"/>
      <c r="AE284" s="493"/>
      <c r="AF284" s="493"/>
      <c r="AG284" s="493"/>
      <c r="AH284" s="493"/>
      <c r="AI284" s="493"/>
      <c r="AJ284" s="493"/>
      <c r="AK284" s="493"/>
      <c r="AL284" s="494"/>
      <c r="AM284" s="495"/>
      <c r="AN284" s="496"/>
      <c r="AO284" s="496"/>
      <c r="AP284" s="493"/>
      <c r="AQ284" s="497"/>
      <c r="AR284" s="499"/>
      <c r="AS284" s="224"/>
    </row>
    <row r="285">
      <c r="A285" s="398"/>
      <c r="B285" s="399"/>
      <c r="C285" s="398"/>
      <c r="D285" s="399"/>
      <c r="E285" s="398"/>
      <c r="I285" s="411"/>
      <c r="J285" s="411"/>
      <c r="N285" s="411"/>
      <c r="S285" s="411"/>
      <c r="AC285" s="495">
        <v>60.0</v>
      </c>
      <c r="AD285" s="493"/>
      <c r="AE285" s="493"/>
      <c r="AF285" s="493"/>
      <c r="AG285" s="493"/>
      <c r="AH285" s="493"/>
      <c r="AI285" s="493"/>
      <c r="AJ285" s="493"/>
      <c r="AK285" s="493"/>
      <c r="AL285" s="494"/>
      <c r="AM285" s="495"/>
      <c r="AN285" s="496"/>
      <c r="AO285" s="496"/>
      <c r="AP285" s="493"/>
      <c r="AQ285" s="497"/>
      <c r="AR285" s="499"/>
      <c r="AS285" s="224"/>
    </row>
    <row r="286">
      <c r="A286" s="398"/>
      <c r="B286" s="399"/>
      <c r="C286" s="398"/>
      <c r="D286" s="399"/>
      <c r="E286" s="398"/>
      <c r="I286" s="411"/>
      <c r="J286" s="411"/>
      <c r="N286" s="411"/>
      <c r="S286" s="411"/>
      <c r="AC286" s="495">
        <v>61.0</v>
      </c>
      <c r="AD286" s="493"/>
      <c r="AE286" s="493"/>
      <c r="AF286" s="493"/>
      <c r="AG286" s="493"/>
      <c r="AH286" s="493"/>
      <c r="AI286" s="493"/>
      <c r="AJ286" s="493"/>
      <c r="AK286" s="493"/>
      <c r="AL286" s="494"/>
      <c r="AM286" s="495"/>
      <c r="AN286" s="496"/>
      <c r="AO286" s="496"/>
      <c r="AP286" s="493"/>
      <c r="AQ286" s="497"/>
      <c r="AR286" s="499"/>
      <c r="AS286" s="224"/>
    </row>
    <row r="287">
      <c r="A287" s="398"/>
      <c r="B287" s="399"/>
      <c r="C287" s="398"/>
      <c r="D287" s="399"/>
      <c r="E287" s="398"/>
      <c r="I287" s="411"/>
      <c r="J287" s="411"/>
      <c r="N287" s="411"/>
      <c r="S287" s="411"/>
      <c r="AC287" s="495">
        <v>62.0</v>
      </c>
      <c r="AD287" s="493"/>
      <c r="AE287" s="493"/>
      <c r="AF287" s="493"/>
      <c r="AG287" s="493"/>
      <c r="AH287" s="493"/>
      <c r="AI287" s="493"/>
      <c r="AJ287" s="493"/>
      <c r="AK287" s="493"/>
      <c r="AL287" s="494"/>
      <c r="AM287" s="495"/>
      <c r="AN287" s="496"/>
      <c r="AO287" s="496"/>
      <c r="AP287" s="493"/>
      <c r="AQ287" s="497"/>
      <c r="AR287" s="499"/>
      <c r="AS287" s="224"/>
    </row>
    <row r="288">
      <c r="A288" s="398"/>
      <c r="B288" s="399"/>
      <c r="C288" s="398"/>
      <c r="D288" s="399"/>
      <c r="E288" s="398"/>
      <c r="I288" s="411"/>
      <c r="J288" s="411"/>
      <c r="N288" s="411"/>
      <c r="S288" s="411"/>
      <c r="AC288" s="495">
        <v>63.0</v>
      </c>
      <c r="AD288" s="493"/>
      <c r="AE288" s="493"/>
      <c r="AF288" s="493"/>
      <c r="AG288" s="493"/>
      <c r="AH288" s="493"/>
      <c r="AI288" s="493"/>
      <c r="AJ288" s="493"/>
      <c r="AK288" s="493"/>
      <c r="AL288" s="494"/>
      <c r="AM288" s="495"/>
      <c r="AN288" s="496"/>
      <c r="AO288" s="496"/>
      <c r="AP288" s="493"/>
      <c r="AQ288" s="497"/>
      <c r="AR288" s="499"/>
      <c r="AS288" s="224"/>
    </row>
    <row r="289">
      <c r="A289" s="398"/>
      <c r="B289" s="399"/>
      <c r="C289" s="398"/>
      <c r="D289" s="399"/>
      <c r="E289" s="398"/>
      <c r="I289" s="411"/>
      <c r="J289" s="411"/>
      <c r="N289" s="411"/>
      <c r="S289" s="411"/>
      <c r="AC289" s="495">
        <v>64.0</v>
      </c>
      <c r="AD289" s="493"/>
      <c r="AE289" s="493"/>
      <c r="AF289" s="493"/>
      <c r="AG289" s="493"/>
      <c r="AH289" s="493"/>
      <c r="AI289" s="493"/>
      <c r="AJ289" s="493"/>
      <c r="AK289" s="493"/>
      <c r="AL289" s="494"/>
      <c r="AM289" s="495"/>
      <c r="AN289" s="496"/>
      <c r="AO289" s="496"/>
      <c r="AP289" s="493"/>
      <c r="AQ289" s="497"/>
      <c r="AR289" s="499"/>
      <c r="AS289" s="224"/>
    </row>
    <row r="290">
      <c r="A290" s="398"/>
      <c r="B290" s="399"/>
      <c r="C290" s="398"/>
      <c r="D290" s="399"/>
      <c r="E290" s="398"/>
      <c r="I290" s="411"/>
      <c r="J290" s="411"/>
      <c r="N290" s="411"/>
      <c r="S290" s="411"/>
      <c r="AC290" s="495">
        <v>65.0</v>
      </c>
      <c r="AD290" s="493"/>
      <c r="AE290" s="493"/>
      <c r="AF290" s="493"/>
      <c r="AG290" s="493"/>
      <c r="AH290" s="493"/>
      <c r="AI290" s="493"/>
      <c r="AJ290" s="493"/>
      <c r="AK290" s="493"/>
      <c r="AL290" s="494"/>
      <c r="AM290" s="495"/>
      <c r="AN290" s="496"/>
      <c r="AO290" s="496"/>
      <c r="AP290" s="493"/>
      <c r="AQ290" s="497"/>
      <c r="AR290" s="499"/>
      <c r="AS290" s="224"/>
    </row>
    <row r="291">
      <c r="A291" s="398"/>
      <c r="B291" s="399"/>
      <c r="C291" s="398"/>
      <c r="D291" s="399"/>
      <c r="E291" s="398"/>
      <c r="I291" s="411"/>
      <c r="J291" s="411"/>
      <c r="N291" s="411"/>
      <c r="S291" s="411"/>
      <c r="AC291" s="495">
        <v>66.0</v>
      </c>
      <c r="AD291" s="493"/>
      <c r="AE291" s="493"/>
      <c r="AF291" s="493"/>
      <c r="AG291" s="493"/>
      <c r="AH291" s="493"/>
      <c r="AI291" s="493"/>
      <c r="AJ291" s="493"/>
      <c r="AK291" s="493"/>
      <c r="AL291" s="494"/>
      <c r="AM291" s="495"/>
      <c r="AN291" s="496"/>
      <c r="AO291" s="496"/>
      <c r="AP291" s="493"/>
      <c r="AQ291" s="497"/>
      <c r="AR291" s="499"/>
      <c r="AS291" s="224"/>
    </row>
    <row r="292">
      <c r="A292" s="398"/>
      <c r="B292" s="399"/>
      <c r="C292" s="398"/>
      <c r="D292" s="399"/>
      <c r="E292" s="398"/>
      <c r="I292" s="411"/>
      <c r="J292" s="411"/>
      <c r="N292" s="411"/>
      <c r="S292" s="411"/>
      <c r="AC292" s="495">
        <v>67.0</v>
      </c>
      <c r="AD292" s="493"/>
      <c r="AE292" s="493"/>
      <c r="AF292" s="493"/>
      <c r="AG292" s="493"/>
      <c r="AH292" s="493"/>
      <c r="AI292" s="493"/>
      <c r="AJ292" s="493"/>
      <c r="AK292" s="493"/>
      <c r="AL292" s="494"/>
      <c r="AM292" s="495"/>
      <c r="AN292" s="496"/>
      <c r="AO292" s="496"/>
      <c r="AP292" s="493"/>
      <c r="AQ292" s="497"/>
      <c r="AR292" s="499"/>
      <c r="AS292" s="224"/>
    </row>
    <row r="293">
      <c r="A293" s="398"/>
      <c r="B293" s="399"/>
      <c r="C293" s="398"/>
      <c r="D293" s="399"/>
      <c r="E293" s="398"/>
      <c r="I293" s="411"/>
      <c r="J293" s="411"/>
      <c r="N293" s="411"/>
      <c r="S293" s="411"/>
      <c r="AC293" s="495">
        <v>68.0</v>
      </c>
      <c r="AD293" s="493"/>
      <c r="AE293" s="493"/>
      <c r="AF293" s="493"/>
      <c r="AG293" s="493"/>
      <c r="AH293" s="493"/>
      <c r="AI293" s="493"/>
      <c r="AJ293" s="493"/>
      <c r="AK293" s="493"/>
      <c r="AL293" s="494"/>
      <c r="AM293" s="495"/>
      <c r="AN293" s="496"/>
      <c r="AO293" s="496"/>
      <c r="AP293" s="493"/>
      <c r="AQ293" s="497"/>
      <c r="AR293" s="499"/>
      <c r="AS293" s="224"/>
    </row>
    <row r="294">
      <c r="A294" s="398"/>
      <c r="B294" s="399"/>
      <c r="C294" s="398"/>
      <c r="D294" s="399"/>
      <c r="E294" s="398"/>
      <c r="I294" s="411"/>
      <c r="J294" s="411"/>
      <c r="N294" s="411"/>
      <c r="S294" s="411"/>
      <c r="AC294" s="495">
        <v>69.0</v>
      </c>
      <c r="AD294" s="493"/>
      <c r="AE294" s="493"/>
      <c r="AF294" s="493"/>
      <c r="AG294" s="493"/>
      <c r="AH294" s="493"/>
      <c r="AI294" s="493"/>
      <c r="AJ294" s="493"/>
      <c r="AK294" s="493"/>
      <c r="AL294" s="494"/>
      <c r="AM294" s="495"/>
      <c r="AN294" s="496"/>
      <c r="AO294" s="496"/>
      <c r="AP294" s="493"/>
      <c r="AQ294" s="497"/>
      <c r="AR294" s="499"/>
      <c r="AS294" s="224"/>
    </row>
    <row r="295">
      <c r="A295" s="398"/>
      <c r="B295" s="399"/>
      <c r="C295" s="398"/>
      <c r="D295" s="399"/>
      <c r="E295" s="398"/>
      <c r="I295" s="411"/>
      <c r="J295" s="411"/>
      <c r="N295" s="411"/>
      <c r="S295" s="411"/>
      <c r="AC295" s="495">
        <v>70.0</v>
      </c>
      <c r="AD295" s="493"/>
      <c r="AE295" s="493"/>
      <c r="AF295" s="493"/>
      <c r="AG295" s="493"/>
      <c r="AH295" s="493"/>
      <c r="AI295" s="493"/>
      <c r="AJ295" s="493"/>
      <c r="AK295" s="493"/>
      <c r="AL295" s="494"/>
      <c r="AM295" s="495"/>
      <c r="AN295" s="496"/>
      <c r="AO295" s="496"/>
      <c r="AP295" s="493"/>
      <c r="AQ295" s="497"/>
      <c r="AR295" s="499"/>
      <c r="AS295" s="224"/>
    </row>
    <row r="296">
      <c r="A296" s="398"/>
      <c r="B296" s="399"/>
      <c r="C296" s="398"/>
      <c r="D296" s="399"/>
      <c r="E296" s="398"/>
      <c r="I296" s="411"/>
      <c r="J296" s="411"/>
      <c r="N296" s="411"/>
      <c r="S296" s="411"/>
      <c r="AC296" s="495">
        <v>71.0</v>
      </c>
      <c r="AD296" s="493"/>
      <c r="AE296" s="493"/>
      <c r="AF296" s="493"/>
      <c r="AG296" s="493"/>
      <c r="AH296" s="493"/>
      <c r="AI296" s="493"/>
      <c r="AJ296" s="493"/>
      <c r="AK296" s="493"/>
      <c r="AL296" s="494"/>
      <c r="AM296" s="495"/>
      <c r="AN296" s="496"/>
      <c r="AO296" s="496"/>
      <c r="AP296" s="493"/>
      <c r="AQ296" s="497"/>
      <c r="AR296" s="499"/>
      <c r="AS296" s="224"/>
    </row>
    <row r="297">
      <c r="A297" s="398"/>
      <c r="B297" s="399"/>
      <c r="C297" s="398"/>
      <c r="D297" s="399"/>
      <c r="E297" s="398"/>
      <c r="I297" s="411"/>
      <c r="J297" s="411"/>
      <c r="N297" s="411"/>
      <c r="S297" s="411"/>
      <c r="AC297" s="495">
        <v>72.0</v>
      </c>
      <c r="AD297" s="493"/>
      <c r="AE297" s="493"/>
      <c r="AF297" s="493"/>
      <c r="AG297" s="493"/>
      <c r="AH297" s="493"/>
      <c r="AI297" s="493"/>
      <c r="AJ297" s="493"/>
      <c r="AK297" s="493"/>
      <c r="AL297" s="494"/>
      <c r="AM297" s="495"/>
      <c r="AN297" s="496"/>
      <c r="AO297" s="496"/>
      <c r="AP297" s="493"/>
      <c r="AQ297" s="497"/>
      <c r="AR297" s="499"/>
      <c r="AS297" s="224"/>
    </row>
    <row r="298">
      <c r="A298" s="398"/>
      <c r="B298" s="399"/>
      <c r="C298" s="398"/>
      <c r="D298" s="399"/>
      <c r="E298" s="398"/>
      <c r="I298" s="411"/>
      <c r="J298" s="411"/>
      <c r="N298" s="411"/>
      <c r="S298" s="411"/>
      <c r="AC298" s="495">
        <v>73.0</v>
      </c>
      <c r="AD298" s="493"/>
      <c r="AE298" s="493"/>
      <c r="AF298" s="493"/>
      <c r="AG298" s="493"/>
      <c r="AH298" s="493"/>
      <c r="AI298" s="493"/>
      <c r="AJ298" s="493"/>
      <c r="AK298" s="493"/>
      <c r="AL298" s="494"/>
      <c r="AM298" s="495"/>
      <c r="AN298" s="496"/>
      <c r="AO298" s="496"/>
      <c r="AP298" s="493"/>
      <c r="AQ298" s="497"/>
      <c r="AR298" s="499"/>
      <c r="AS298" s="224"/>
    </row>
    <row r="299">
      <c r="A299" s="398"/>
      <c r="B299" s="399"/>
      <c r="C299" s="398"/>
      <c r="D299" s="399"/>
      <c r="E299" s="398"/>
      <c r="I299" s="411"/>
      <c r="J299" s="411"/>
      <c r="N299" s="411"/>
      <c r="S299" s="411"/>
      <c r="AC299" s="495">
        <v>74.0</v>
      </c>
      <c r="AD299" s="493"/>
      <c r="AE299" s="493"/>
      <c r="AF299" s="493"/>
      <c r="AG299" s="493"/>
      <c r="AH299" s="493"/>
      <c r="AI299" s="493"/>
      <c r="AJ299" s="493"/>
      <c r="AK299" s="493"/>
      <c r="AL299" s="494"/>
      <c r="AM299" s="495"/>
      <c r="AN299" s="496"/>
      <c r="AO299" s="496"/>
      <c r="AP299" s="493"/>
      <c r="AQ299" s="497"/>
      <c r="AR299" s="499"/>
      <c r="AS299" s="224"/>
    </row>
    <row r="300">
      <c r="A300" s="398"/>
      <c r="B300" s="399"/>
      <c r="C300" s="398"/>
      <c r="D300" s="399"/>
      <c r="E300" s="398"/>
      <c r="I300" s="411"/>
      <c r="J300" s="411"/>
      <c r="N300" s="411"/>
      <c r="S300" s="411"/>
      <c r="AC300" s="495">
        <v>75.0</v>
      </c>
      <c r="AD300" s="493"/>
      <c r="AE300" s="493"/>
      <c r="AF300" s="493"/>
      <c r="AG300" s="493"/>
      <c r="AH300" s="493"/>
      <c r="AI300" s="493"/>
      <c r="AJ300" s="493"/>
      <c r="AK300" s="493"/>
      <c r="AL300" s="494"/>
      <c r="AM300" s="495"/>
      <c r="AN300" s="496"/>
      <c r="AO300" s="496"/>
      <c r="AP300" s="493"/>
      <c r="AQ300" s="497"/>
      <c r="AR300" s="499"/>
      <c r="AS300" s="224"/>
    </row>
    <row r="301">
      <c r="A301" s="398"/>
      <c r="B301" s="399"/>
      <c r="C301" s="398"/>
      <c r="D301" s="399"/>
      <c r="E301" s="398"/>
      <c r="I301" s="411"/>
      <c r="J301" s="411"/>
      <c r="N301" s="411"/>
      <c r="S301" s="411"/>
      <c r="AC301" s="495">
        <v>76.0</v>
      </c>
      <c r="AD301" s="493"/>
      <c r="AE301" s="493"/>
      <c r="AF301" s="493"/>
      <c r="AG301" s="493"/>
      <c r="AH301" s="493"/>
      <c r="AI301" s="493"/>
      <c r="AJ301" s="493"/>
      <c r="AK301" s="493"/>
      <c r="AL301" s="494"/>
      <c r="AM301" s="495"/>
      <c r="AN301" s="496"/>
      <c r="AO301" s="496"/>
      <c r="AP301" s="493"/>
      <c r="AQ301" s="497"/>
      <c r="AR301" s="499"/>
      <c r="AS301" s="224"/>
    </row>
    <row r="302">
      <c r="A302" s="398"/>
      <c r="B302" s="399"/>
      <c r="C302" s="398"/>
      <c r="D302" s="399"/>
      <c r="E302" s="398"/>
      <c r="I302" s="411"/>
      <c r="J302" s="411"/>
      <c r="N302" s="411"/>
      <c r="S302" s="411"/>
      <c r="AC302" s="495">
        <v>77.0</v>
      </c>
      <c r="AD302" s="493"/>
      <c r="AE302" s="493"/>
      <c r="AF302" s="493"/>
      <c r="AG302" s="493"/>
      <c r="AH302" s="493"/>
      <c r="AI302" s="493"/>
      <c r="AJ302" s="493"/>
      <c r="AK302" s="493"/>
      <c r="AL302" s="494"/>
      <c r="AM302" s="495"/>
      <c r="AN302" s="496"/>
      <c r="AO302" s="496"/>
      <c r="AP302" s="493"/>
      <c r="AQ302" s="497"/>
      <c r="AR302" s="499"/>
      <c r="AS302" s="224"/>
    </row>
    <row r="303">
      <c r="A303" s="398"/>
      <c r="B303" s="399"/>
      <c r="C303" s="398"/>
      <c r="D303" s="399"/>
      <c r="E303" s="398"/>
      <c r="I303" s="411"/>
      <c r="J303" s="411"/>
      <c r="N303" s="411"/>
      <c r="S303" s="411"/>
      <c r="AC303" s="495">
        <v>78.0</v>
      </c>
      <c r="AD303" s="493"/>
      <c r="AE303" s="493"/>
      <c r="AF303" s="493"/>
      <c r="AG303" s="493"/>
      <c r="AH303" s="493"/>
      <c r="AI303" s="493"/>
      <c r="AJ303" s="493"/>
      <c r="AK303" s="493"/>
      <c r="AL303" s="494"/>
      <c r="AM303" s="495"/>
      <c r="AN303" s="496"/>
      <c r="AO303" s="496"/>
      <c r="AP303" s="493"/>
      <c r="AQ303" s="497"/>
      <c r="AR303" s="499"/>
      <c r="AS303" s="224"/>
    </row>
    <row r="304">
      <c r="A304" s="398"/>
      <c r="B304" s="399"/>
      <c r="C304" s="398"/>
      <c r="D304" s="399"/>
      <c r="E304" s="398"/>
      <c r="I304" s="411"/>
      <c r="J304" s="411"/>
      <c r="N304" s="411"/>
      <c r="S304" s="411"/>
      <c r="AC304" s="495">
        <v>79.0</v>
      </c>
      <c r="AD304" s="493"/>
      <c r="AE304" s="493"/>
      <c r="AF304" s="493"/>
      <c r="AG304" s="493"/>
      <c r="AH304" s="493"/>
      <c r="AI304" s="493"/>
      <c r="AJ304" s="493"/>
      <c r="AK304" s="493"/>
      <c r="AL304" s="494"/>
      <c r="AM304" s="495"/>
      <c r="AN304" s="496"/>
      <c r="AO304" s="496"/>
      <c r="AP304" s="493"/>
      <c r="AQ304" s="497"/>
      <c r="AR304" s="499"/>
      <c r="AS304" s="224"/>
    </row>
    <row r="305">
      <c r="A305" s="398"/>
      <c r="B305" s="399"/>
      <c r="C305" s="398"/>
      <c r="D305" s="399"/>
      <c r="E305" s="398"/>
      <c r="I305" s="411"/>
      <c r="J305" s="411"/>
      <c r="N305" s="411"/>
      <c r="S305" s="411"/>
      <c r="AC305" s="495">
        <v>80.0</v>
      </c>
      <c r="AD305" s="493"/>
      <c r="AE305" s="493"/>
      <c r="AF305" s="493"/>
      <c r="AG305" s="493"/>
      <c r="AH305" s="493"/>
      <c r="AI305" s="493"/>
      <c r="AJ305" s="493"/>
      <c r="AK305" s="493"/>
      <c r="AL305" s="494"/>
      <c r="AM305" s="495"/>
      <c r="AN305" s="496"/>
      <c r="AO305" s="496"/>
      <c r="AP305" s="493"/>
      <c r="AQ305" s="497"/>
      <c r="AR305" s="499"/>
      <c r="AS305" s="224"/>
    </row>
    <row r="306">
      <c r="A306" s="398"/>
      <c r="B306" s="399"/>
      <c r="C306" s="398"/>
      <c r="D306" s="399"/>
      <c r="E306" s="398"/>
      <c r="I306" s="411"/>
      <c r="J306" s="411"/>
      <c r="N306" s="411"/>
      <c r="S306" s="411"/>
      <c r="AC306" s="495">
        <v>81.0</v>
      </c>
      <c r="AD306" s="493"/>
      <c r="AE306" s="493"/>
      <c r="AF306" s="493"/>
      <c r="AG306" s="493"/>
      <c r="AH306" s="493"/>
      <c r="AI306" s="493"/>
      <c r="AJ306" s="493"/>
      <c r="AK306" s="493"/>
      <c r="AL306" s="494"/>
      <c r="AM306" s="495"/>
      <c r="AN306" s="496"/>
      <c r="AO306" s="496"/>
      <c r="AP306" s="493"/>
      <c r="AQ306" s="497"/>
      <c r="AR306" s="499"/>
      <c r="AS306" s="224"/>
    </row>
    <row r="307">
      <c r="A307" s="398"/>
      <c r="B307" s="399"/>
      <c r="C307" s="398"/>
      <c r="D307" s="399"/>
      <c r="E307" s="398"/>
      <c r="I307" s="411"/>
      <c r="J307" s="411"/>
      <c r="N307" s="411"/>
      <c r="S307" s="411"/>
      <c r="AC307" s="495">
        <v>82.0</v>
      </c>
      <c r="AD307" s="493"/>
      <c r="AE307" s="493"/>
      <c r="AF307" s="493"/>
      <c r="AG307" s="493"/>
      <c r="AH307" s="493"/>
      <c r="AI307" s="493"/>
      <c r="AJ307" s="493"/>
      <c r="AK307" s="493"/>
      <c r="AL307" s="494"/>
      <c r="AM307" s="495"/>
      <c r="AN307" s="496"/>
      <c r="AO307" s="496"/>
      <c r="AP307" s="493"/>
      <c r="AQ307" s="497"/>
      <c r="AR307" s="499"/>
      <c r="AS307" s="224"/>
    </row>
    <row r="308">
      <c r="A308" s="398"/>
      <c r="B308" s="399"/>
      <c r="C308" s="398"/>
      <c r="D308" s="399"/>
      <c r="E308" s="398"/>
      <c r="I308" s="411"/>
      <c r="J308" s="411"/>
      <c r="N308" s="411"/>
      <c r="S308" s="411"/>
      <c r="AC308" s="495">
        <v>83.0</v>
      </c>
      <c r="AD308" s="493"/>
      <c r="AE308" s="493"/>
      <c r="AF308" s="493"/>
      <c r="AG308" s="493"/>
      <c r="AH308" s="493"/>
      <c r="AI308" s="493"/>
      <c r="AJ308" s="493"/>
      <c r="AK308" s="493"/>
      <c r="AL308" s="494"/>
      <c r="AM308" s="495"/>
      <c r="AN308" s="496"/>
      <c r="AO308" s="496"/>
      <c r="AP308" s="493"/>
      <c r="AQ308" s="497"/>
      <c r="AR308" s="499"/>
      <c r="AS308" s="224"/>
    </row>
    <row r="309">
      <c r="A309" s="398"/>
      <c r="B309" s="399"/>
      <c r="C309" s="398"/>
      <c r="D309" s="399"/>
      <c r="E309" s="398"/>
      <c r="I309" s="411"/>
      <c r="J309" s="411"/>
      <c r="N309" s="411"/>
      <c r="S309" s="411"/>
      <c r="AC309" s="495">
        <v>84.0</v>
      </c>
      <c r="AD309" s="493"/>
      <c r="AE309" s="493"/>
      <c r="AF309" s="493"/>
      <c r="AG309" s="493"/>
      <c r="AH309" s="493"/>
      <c r="AI309" s="493"/>
      <c r="AJ309" s="493"/>
      <c r="AK309" s="493"/>
      <c r="AL309" s="494"/>
      <c r="AM309" s="495"/>
      <c r="AN309" s="496"/>
      <c r="AO309" s="496"/>
      <c r="AP309" s="493"/>
      <c r="AQ309" s="497"/>
      <c r="AR309" s="499"/>
      <c r="AS309" s="224"/>
    </row>
    <row r="310">
      <c r="A310" s="398"/>
      <c r="B310" s="399"/>
      <c r="C310" s="398"/>
      <c r="D310" s="399"/>
      <c r="E310" s="398"/>
      <c r="I310" s="411"/>
      <c r="J310" s="411"/>
      <c r="N310" s="411"/>
      <c r="S310" s="411"/>
      <c r="AC310" s="495">
        <v>85.0</v>
      </c>
      <c r="AD310" s="493"/>
      <c r="AE310" s="493"/>
      <c r="AF310" s="493"/>
      <c r="AG310" s="493"/>
      <c r="AH310" s="493"/>
      <c r="AI310" s="493"/>
      <c r="AJ310" s="493"/>
      <c r="AK310" s="493"/>
      <c r="AL310" s="494"/>
      <c r="AM310" s="495"/>
      <c r="AN310" s="496"/>
      <c r="AO310" s="496"/>
      <c r="AP310" s="493"/>
      <c r="AQ310" s="497"/>
      <c r="AR310" s="499"/>
      <c r="AS310" s="224"/>
    </row>
    <row r="311">
      <c r="A311" s="398"/>
      <c r="B311" s="399"/>
      <c r="C311" s="398"/>
      <c r="D311" s="399"/>
      <c r="E311" s="398"/>
      <c r="I311" s="411"/>
      <c r="J311" s="411"/>
      <c r="N311" s="411"/>
      <c r="S311" s="411"/>
      <c r="AC311" s="495">
        <v>86.0</v>
      </c>
      <c r="AD311" s="493"/>
      <c r="AE311" s="493"/>
      <c r="AF311" s="493"/>
      <c r="AG311" s="493"/>
      <c r="AH311" s="493"/>
      <c r="AI311" s="493"/>
      <c r="AJ311" s="493"/>
      <c r="AK311" s="493"/>
      <c r="AL311" s="494"/>
      <c r="AM311" s="495"/>
      <c r="AN311" s="496"/>
      <c r="AO311" s="496"/>
      <c r="AP311" s="493"/>
      <c r="AQ311" s="497"/>
      <c r="AR311" s="499"/>
      <c r="AS311" s="224"/>
    </row>
    <row r="312">
      <c r="A312" s="398"/>
      <c r="B312" s="399"/>
      <c r="C312" s="398"/>
      <c r="D312" s="399"/>
      <c r="E312" s="398"/>
      <c r="I312" s="411"/>
      <c r="J312" s="411"/>
      <c r="N312" s="411"/>
      <c r="S312" s="411"/>
      <c r="AC312" s="495">
        <v>87.0</v>
      </c>
      <c r="AD312" s="493"/>
      <c r="AE312" s="493"/>
      <c r="AF312" s="493"/>
      <c r="AG312" s="493"/>
      <c r="AH312" s="493"/>
      <c r="AI312" s="493"/>
      <c r="AJ312" s="493"/>
      <c r="AK312" s="493"/>
      <c r="AL312" s="494"/>
      <c r="AM312" s="495"/>
      <c r="AN312" s="496"/>
      <c r="AO312" s="496"/>
      <c r="AP312" s="493"/>
      <c r="AQ312" s="497"/>
      <c r="AR312" s="499"/>
      <c r="AS312" s="224"/>
    </row>
    <row r="313">
      <c r="A313" s="398"/>
      <c r="B313" s="399"/>
      <c r="C313" s="398"/>
      <c r="D313" s="399"/>
      <c r="E313" s="398"/>
      <c r="I313" s="411"/>
      <c r="J313" s="411"/>
      <c r="N313" s="411"/>
      <c r="S313" s="411"/>
      <c r="AC313" s="495">
        <v>88.0</v>
      </c>
      <c r="AD313" s="493"/>
      <c r="AE313" s="493"/>
      <c r="AF313" s="493"/>
      <c r="AG313" s="493"/>
      <c r="AH313" s="493"/>
      <c r="AI313" s="493"/>
      <c r="AJ313" s="493"/>
      <c r="AK313" s="493"/>
      <c r="AL313" s="494"/>
      <c r="AM313" s="495"/>
      <c r="AN313" s="496"/>
      <c r="AO313" s="496"/>
      <c r="AP313" s="493"/>
      <c r="AQ313" s="497"/>
      <c r="AR313" s="499"/>
      <c r="AS313" s="224"/>
    </row>
    <row r="314">
      <c r="A314" s="398"/>
      <c r="B314" s="399"/>
      <c r="C314" s="398"/>
      <c r="D314" s="399"/>
      <c r="E314" s="398"/>
      <c r="I314" s="411"/>
      <c r="J314" s="411"/>
      <c r="N314" s="411"/>
      <c r="S314" s="411"/>
      <c r="AC314" s="495">
        <v>89.0</v>
      </c>
      <c r="AD314" s="493"/>
      <c r="AE314" s="493"/>
      <c r="AF314" s="493"/>
      <c r="AG314" s="493"/>
      <c r="AH314" s="493"/>
      <c r="AI314" s="493"/>
      <c r="AJ314" s="493"/>
      <c r="AK314" s="493"/>
      <c r="AL314" s="494"/>
      <c r="AM314" s="495"/>
      <c r="AN314" s="496"/>
      <c r="AO314" s="496"/>
      <c r="AP314" s="493"/>
      <c r="AQ314" s="497"/>
      <c r="AR314" s="499"/>
      <c r="AS314" s="224"/>
    </row>
    <row r="315">
      <c r="A315" s="398"/>
      <c r="B315" s="399"/>
      <c r="C315" s="398"/>
      <c r="D315" s="399"/>
      <c r="E315" s="398"/>
      <c r="I315" s="411"/>
      <c r="J315" s="411"/>
      <c r="N315" s="411"/>
      <c r="S315" s="411"/>
      <c r="AC315" s="495">
        <v>90.0</v>
      </c>
      <c r="AD315" s="493"/>
      <c r="AE315" s="493"/>
      <c r="AF315" s="493"/>
      <c r="AG315" s="493"/>
      <c r="AH315" s="493"/>
      <c r="AI315" s="493"/>
      <c r="AJ315" s="493"/>
      <c r="AK315" s="493"/>
      <c r="AL315" s="494"/>
      <c r="AM315" s="495"/>
      <c r="AN315" s="496"/>
      <c r="AO315" s="496"/>
      <c r="AP315" s="493"/>
      <c r="AQ315" s="497"/>
      <c r="AR315" s="499"/>
      <c r="AS315" s="224"/>
    </row>
    <row r="316">
      <c r="A316" s="398"/>
      <c r="B316" s="399"/>
      <c r="C316" s="398"/>
      <c r="D316" s="399"/>
      <c r="E316" s="398"/>
      <c r="I316" s="411"/>
      <c r="J316" s="411"/>
      <c r="N316" s="411"/>
      <c r="S316" s="411"/>
      <c r="AC316" s="495">
        <v>91.0</v>
      </c>
      <c r="AD316" s="493"/>
      <c r="AE316" s="493"/>
      <c r="AF316" s="493"/>
      <c r="AG316" s="493"/>
      <c r="AH316" s="493"/>
      <c r="AI316" s="493"/>
      <c r="AJ316" s="493"/>
      <c r="AK316" s="493"/>
      <c r="AL316" s="494"/>
      <c r="AM316" s="495"/>
      <c r="AN316" s="496"/>
      <c r="AO316" s="496"/>
      <c r="AP316" s="493"/>
      <c r="AQ316" s="497"/>
      <c r="AR316" s="499"/>
      <c r="AS316" s="224"/>
    </row>
    <row r="317">
      <c r="A317" s="398"/>
      <c r="B317" s="399"/>
      <c r="C317" s="398"/>
      <c r="D317" s="399"/>
      <c r="E317" s="398"/>
      <c r="I317" s="411"/>
      <c r="J317" s="411"/>
      <c r="N317" s="411"/>
      <c r="S317" s="411"/>
      <c r="AC317" s="495">
        <v>92.0</v>
      </c>
      <c r="AD317" s="493"/>
      <c r="AE317" s="493"/>
      <c r="AF317" s="493"/>
      <c r="AG317" s="493"/>
      <c r="AH317" s="493"/>
      <c r="AI317" s="493"/>
      <c r="AJ317" s="493"/>
      <c r="AK317" s="493"/>
      <c r="AL317" s="494"/>
      <c r="AM317" s="495"/>
      <c r="AN317" s="496"/>
      <c r="AO317" s="496"/>
      <c r="AP317" s="493"/>
      <c r="AQ317" s="497"/>
      <c r="AR317" s="499"/>
      <c r="AS317" s="224"/>
    </row>
    <row r="318">
      <c r="A318" s="398"/>
      <c r="B318" s="399"/>
      <c r="C318" s="398"/>
      <c r="D318" s="399"/>
      <c r="E318" s="398"/>
      <c r="I318" s="411"/>
      <c r="J318" s="411"/>
      <c r="N318" s="411"/>
      <c r="S318" s="411"/>
      <c r="AC318" s="495">
        <v>93.0</v>
      </c>
      <c r="AD318" s="493"/>
      <c r="AE318" s="493"/>
      <c r="AF318" s="493"/>
      <c r="AG318" s="493"/>
      <c r="AH318" s="493"/>
      <c r="AI318" s="493"/>
      <c r="AJ318" s="493"/>
      <c r="AK318" s="493"/>
      <c r="AL318" s="494"/>
      <c r="AM318" s="495"/>
      <c r="AN318" s="496"/>
      <c r="AO318" s="496"/>
      <c r="AP318" s="493"/>
      <c r="AQ318" s="497"/>
      <c r="AR318" s="499"/>
      <c r="AS318" s="224"/>
    </row>
    <row r="319">
      <c r="A319" s="398"/>
      <c r="B319" s="399"/>
      <c r="C319" s="398"/>
      <c r="D319" s="399"/>
      <c r="E319" s="398"/>
      <c r="I319" s="411"/>
      <c r="J319" s="411"/>
      <c r="N319" s="411"/>
      <c r="S319" s="411"/>
      <c r="AC319" s="495">
        <v>94.0</v>
      </c>
      <c r="AD319" s="493"/>
      <c r="AE319" s="493"/>
      <c r="AF319" s="493"/>
      <c r="AG319" s="493"/>
      <c r="AH319" s="493"/>
      <c r="AI319" s="493"/>
      <c r="AJ319" s="493"/>
      <c r="AK319" s="493"/>
      <c r="AL319" s="494"/>
      <c r="AM319" s="495"/>
      <c r="AN319" s="496"/>
      <c r="AO319" s="496"/>
      <c r="AP319" s="493"/>
      <c r="AQ319" s="497"/>
      <c r="AR319" s="499"/>
      <c r="AS319" s="224"/>
    </row>
    <row r="320">
      <c r="A320" s="398"/>
      <c r="B320" s="399"/>
      <c r="C320" s="398"/>
      <c r="D320" s="399"/>
      <c r="E320" s="398"/>
      <c r="I320" s="411"/>
      <c r="J320" s="411"/>
      <c r="N320" s="411"/>
      <c r="S320" s="411"/>
      <c r="AC320" s="495">
        <v>95.0</v>
      </c>
      <c r="AD320" s="493"/>
      <c r="AE320" s="493"/>
      <c r="AF320" s="493"/>
      <c r="AG320" s="493"/>
      <c r="AH320" s="493"/>
      <c r="AI320" s="493"/>
      <c r="AJ320" s="493"/>
      <c r="AK320" s="493"/>
      <c r="AL320" s="494"/>
      <c r="AM320" s="495"/>
      <c r="AN320" s="496"/>
      <c r="AO320" s="496"/>
      <c r="AP320" s="493"/>
      <c r="AQ320" s="497"/>
      <c r="AR320" s="499"/>
      <c r="AS320" s="224"/>
    </row>
    <row r="321">
      <c r="A321" s="398"/>
      <c r="B321" s="399"/>
      <c r="C321" s="398"/>
      <c r="D321" s="399"/>
      <c r="E321" s="398"/>
      <c r="I321" s="411"/>
      <c r="J321" s="411"/>
      <c r="N321" s="411"/>
      <c r="S321" s="411"/>
      <c r="AC321" s="495">
        <v>96.0</v>
      </c>
      <c r="AD321" s="493"/>
      <c r="AE321" s="493"/>
      <c r="AF321" s="493"/>
      <c r="AG321" s="493"/>
      <c r="AH321" s="493"/>
      <c r="AI321" s="493"/>
      <c r="AJ321" s="493"/>
      <c r="AK321" s="493"/>
      <c r="AL321" s="494"/>
      <c r="AM321" s="495"/>
      <c r="AN321" s="496"/>
      <c r="AO321" s="496"/>
      <c r="AP321" s="493"/>
      <c r="AQ321" s="497"/>
      <c r="AR321" s="499"/>
      <c r="AS321" s="224"/>
    </row>
    <row r="322">
      <c r="A322" s="398"/>
      <c r="B322" s="399"/>
      <c r="C322" s="398"/>
      <c r="D322" s="399"/>
      <c r="E322" s="398"/>
      <c r="I322" s="411"/>
      <c r="J322" s="411"/>
      <c r="N322" s="411"/>
      <c r="S322" s="411"/>
      <c r="AC322" s="495">
        <v>97.0</v>
      </c>
      <c r="AD322" s="493"/>
      <c r="AE322" s="493"/>
      <c r="AF322" s="493"/>
      <c r="AG322" s="493"/>
      <c r="AH322" s="493"/>
      <c r="AI322" s="493"/>
      <c r="AJ322" s="493"/>
      <c r="AK322" s="493"/>
      <c r="AL322" s="494"/>
      <c r="AM322" s="495"/>
      <c r="AN322" s="496"/>
      <c r="AO322" s="496"/>
      <c r="AP322" s="493"/>
      <c r="AQ322" s="497"/>
      <c r="AR322" s="499"/>
      <c r="AS322" s="224"/>
    </row>
    <row r="323">
      <c r="A323" s="398"/>
      <c r="B323" s="399"/>
      <c r="C323" s="398"/>
      <c r="D323" s="399"/>
      <c r="E323" s="398"/>
      <c r="I323" s="411"/>
      <c r="J323" s="411"/>
      <c r="N323" s="411"/>
      <c r="S323" s="411"/>
      <c r="AC323" s="495">
        <v>98.0</v>
      </c>
      <c r="AD323" s="493"/>
      <c r="AE323" s="493"/>
      <c r="AF323" s="493"/>
      <c r="AG323" s="493"/>
      <c r="AH323" s="493"/>
      <c r="AI323" s="493"/>
      <c r="AJ323" s="493"/>
      <c r="AK323" s="493"/>
      <c r="AL323" s="494"/>
      <c r="AM323" s="495"/>
      <c r="AN323" s="496"/>
      <c r="AO323" s="496"/>
      <c r="AP323" s="493"/>
      <c r="AQ323" s="497"/>
      <c r="AR323" s="499"/>
      <c r="AS323" s="224"/>
    </row>
    <row r="324">
      <c r="A324" s="398"/>
      <c r="B324" s="399"/>
      <c r="C324" s="398"/>
      <c r="D324" s="399"/>
      <c r="E324" s="398"/>
      <c r="I324" s="411"/>
      <c r="J324" s="411"/>
      <c r="N324" s="411"/>
      <c r="S324" s="411"/>
      <c r="AC324" s="495">
        <v>99.0</v>
      </c>
      <c r="AD324" s="493"/>
      <c r="AE324" s="493"/>
      <c r="AF324" s="493"/>
      <c r="AG324" s="493"/>
      <c r="AH324" s="493"/>
      <c r="AI324" s="493"/>
      <c r="AJ324" s="493"/>
      <c r="AK324" s="493"/>
      <c r="AL324" s="494"/>
      <c r="AM324" s="495"/>
      <c r="AN324" s="496"/>
      <c r="AO324" s="496"/>
      <c r="AP324" s="493"/>
      <c r="AQ324" s="497"/>
      <c r="AR324" s="499"/>
      <c r="AS324" s="224"/>
    </row>
    <row r="325">
      <c r="A325" s="398"/>
      <c r="B325" s="399"/>
      <c r="C325" s="398"/>
      <c r="D325" s="399"/>
      <c r="E325" s="398"/>
      <c r="I325" s="411"/>
      <c r="J325" s="411"/>
      <c r="N325" s="411"/>
      <c r="S325" s="411"/>
      <c r="AC325" s="495">
        <v>100.0</v>
      </c>
      <c r="AD325" s="493"/>
      <c r="AE325" s="493"/>
      <c r="AF325" s="493"/>
      <c r="AG325" s="493"/>
      <c r="AH325" s="493"/>
      <c r="AI325" s="493"/>
      <c r="AJ325" s="493"/>
      <c r="AK325" s="493"/>
      <c r="AL325" s="494"/>
      <c r="AM325" s="495"/>
      <c r="AN325" s="496"/>
      <c r="AO325" s="496"/>
      <c r="AP325" s="493"/>
      <c r="AQ325" s="497"/>
      <c r="AR325" s="499"/>
      <c r="AS325" s="224"/>
    </row>
    <row r="326">
      <c r="A326" s="398"/>
      <c r="B326" s="399"/>
      <c r="C326" s="398"/>
      <c r="D326" s="399"/>
      <c r="E326" s="398"/>
      <c r="I326" s="411"/>
      <c r="J326" s="411"/>
      <c r="N326" s="411"/>
      <c r="S326" s="411"/>
      <c r="AC326" s="495">
        <v>101.0</v>
      </c>
      <c r="AD326" s="493"/>
      <c r="AE326" s="493"/>
      <c r="AF326" s="493"/>
      <c r="AG326" s="493"/>
      <c r="AH326" s="493"/>
      <c r="AI326" s="493"/>
      <c r="AJ326" s="493"/>
      <c r="AK326" s="493"/>
      <c r="AL326" s="494"/>
      <c r="AM326" s="495"/>
      <c r="AN326" s="496"/>
      <c r="AO326" s="496"/>
      <c r="AP326" s="493"/>
      <c r="AQ326" s="497"/>
      <c r="AR326" s="499"/>
      <c r="AS326" s="224"/>
    </row>
    <row r="327">
      <c r="A327" s="399"/>
      <c r="B327" s="399"/>
      <c r="C327" s="399"/>
      <c r="D327" s="399"/>
      <c r="E327" s="399"/>
      <c r="F327" s="518"/>
      <c r="G327" s="518"/>
      <c r="H327" s="518"/>
      <c r="I327" s="527"/>
      <c r="J327" s="527"/>
      <c r="K327" s="518"/>
      <c r="L327" s="518"/>
      <c r="M327" s="518"/>
      <c r="N327" s="527"/>
      <c r="O327" s="518"/>
      <c r="P327" s="518"/>
      <c r="Q327" s="518"/>
      <c r="R327" s="518"/>
      <c r="S327" s="527"/>
      <c r="T327" s="518"/>
      <c r="U327" s="518"/>
      <c r="V327" s="518"/>
      <c r="W327" s="518"/>
      <c r="X327" s="518"/>
      <c r="AC327" s="495">
        <v>102.0</v>
      </c>
      <c r="AD327" s="493"/>
      <c r="AE327" s="493"/>
      <c r="AF327" s="493"/>
      <c r="AG327" s="493"/>
      <c r="AH327" s="493"/>
      <c r="AI327" s="493"/>
      <c r="AJ327" s="493"/>
      <c r="AK327" s="493"/>
      <c r="AL327" s="494"/>
      <c r="AM327" s="495"/>
      <c r="AN327" s="496"/>
      <c r="AO327" s="496"/>
      <c r="AP327" s="493"/>
      <c r="AQ327" s="497"/>
      <c r="AR327" s="499"/>
      <c r="AS327" s="224"/>
    </row>
    <row r="328">
      <c r="A328" s="398"/>
      <c r="B328" s="399"/>
      <c r="C328" s="398"/>
      <c r="D328" s="399"/>
      <c r="E328" s="398"/>
      <c r="I328" s="411"/>
      <c r="J328" s="411"/>
      <c r="N328" s="411"/>
      <c r="S328" s="411"/>
      <c r="AC328" s="495">
        <v>103.0</v>
      </c>
      <c r="AD328" s="493"/>
      <c r="AE328" s="493"/>
      <c r="AF328" s="493"/>
      <c r="AG328" s="493"/>
      <c r="AH328" s="493"/>
      <c r="AI328" s="493"/>
      <c r="AJ328" s="493"/>
      <c r="AK328" s="493"/>
      <c r="AL328" s="494"/>
      <c r="AM328" s="495"/>
      <c r="AN328" s="496"/>
      <c r="AO328" s="496"/>
      <c r="AP328" s="493"/>
      <c r="AQ328" s="497"/>
      <c r="AR328" s="499"/>
      <c r="AS328" s="224"/>
    </row>
    <row r="329">
      <c r="A329" s="398"/>
      <c r="B329" s="399"/>
      <c r="C329" s="398"/>
      <c r="D329" s="399"/>
      <c r="E329" s="398"/>
      <c r="I329" s="411"/>
      <c r="J329" s="411"/>
      <c r="N329" s="411"/>
      <c r="S329" s="411"/>
      <c r="AC329" s="495">
        <v>104.0</v>
      </c>
      <c r="AD329" s="493"/>
      <c r="AE329" s="493"/>
      <c r="AF329" s="493"/>
      <c r="AG329" s="493"/>
      <c r="AH329" s="493"/>
      <c r="AI329" s="493"/>
      <c r="AJ329" s="493"/>
      <c r="AK329" s="493"/>
      <c r="AL329" s="494"/>
      <c r="AM329" s="495"/>
      <c r="AN329" s="496"/>
      <c r="AO329" s="496"/>
      <c r="AP329" s="493"/>
      <c r="AQ329" s="497"/>
      <c r="AR329" s="499"/>
      <c r="AS329" s="224"/>
    </row>
    <row r="330">
      <c r="A330" s="398"/>
      <c r="B330" s="399"/>
      <c r="C330" s="398"/>
      <c r="D330" s="399"/>
      <c r="E330" s="398"/>
      <c r="I330" s="411"/>
      <c r="J330" s="411"/>
      <c r="N330" s="411"/>
      <c r="S330" s="411"/>
      <c r="AC330" s="495">
        <v>105.0</v>
      </c>
      <c r="AD330" s="493"/>
      <c r="AE330" s="493"/>
      <c r="AF330" s="493"/>
      <c r="AG330" s="493"/>
      <c r="AH330" s="493"/>
      <c r="AI330" s="493"/>
      <c r="AJ330" s="493"/>
      <c r="AK330" s="493"/>
      <c r="AL330" s="494"/>
      <c r="AM330" s="495"/>
      <c r="AN330" s="496"/>
      <c r="AO330" s="496"/>
      <c r="AP330" s="493"/>
      <c r="AQ330" s="497"/>
      <c r="AR330" s="499"/>
      <c r="AS330" s="224"/>
    </row>
    <row r="331">
      <c r="A331" s="398"/>
      <c r="B331" s="399"/>
      <c r="C331" s="398"/>
      <c r="D331" s="399"/>
      <c r="E331" s="398"/>
      <c r="I331" s="411"/>
      <c r="J331" s="411"/>
      <c r="N331" s="411"/>
      <c r="S331" s="411"/>
      <c r="AC331" s="495">
        <v>106.0</v>
      </c>
      <c r="AD331" s="493"/>
      <c r="AE331" s="493"/>
      <c r="AF331" s="493"/>
      <c r="AG331" s="493"/>
      <c r="AH331" s="493"/>
      <c r="AI331" s="493"/>
      <c r="AJ331" s="493"/>
      <c r="AK331" s="493"/>
      <c r="AL331" s="494"/>
      <c r="AM331" s="495"/>
      <c r="AN331" s="496"/>
      <c r="AO331" s="496"/>
      <c r="AP331" s="493"/>
      <c r="AQ331" s="497"/>
      <c r="AR331" s="499"/>
      <c r="AS331" s="224"/>
    </row>
    <row r="332">
      <c r="A332" s="398"/>
      <c r="B332" s="399"/>
      <c r="C332" s="398"/>
      <c r="D332" s="399"/>
      <c r="E332" s="398"/>
      <c r="I332" s="411"/>
      <c r="J332" s="411"/>
      <c r="N332" s="411"/>
      <c r="S332" s="411"/>
      <c r="AC332" s="495">
        <v>107.0</v>
      </c>
      <c r="AD332" s="493"/>
      <c r="AE332" s="493"/>
      <c r="AF332" s="493"/>
      <c r="AG332" s="493"/>
      <c r="AH332" s="493"/>
      <c r="AI332" s="493"/>
      <c r="AJ332" s="493"/>
      <c r="AK332" s="493"/>
      <c r="AL332" s="494"/>
      <c r="AM332" s="495"/>
      <c r="AN332" s="496"/>
      <c r="AO332" s="496"/>
      <c r="AP332" s="493"/>
      <c r="AQ332" s="497"/>
      <c r="AR332" s="499"/>
      <c r="AS332" s="224"/>
    </row>
    <row r="333">
      <c r="A333" s="398"/>
      <c r="B333" s="399"/>
      <c r="C333" s="398"/>
      <c r="D333" s="399"/>
      <c r="E333" s="398"/>
      <c r="I333" s="411"/>
      <c r="J333" s="411"/>
      <c r="N333" s="411"/>
      <c r="S333" s="411"/>
      <c r="AC333" s="495">
        <v>108.0</v>
      </c>
      <c r="AD333" s="493"/>
      <c r="AE333" s="493"/>
      <c r="AF333" s="493"/>
      <c r="AG333" s="493"/>
      <c r="AH333" s="493"/>
      <c r="AI333" s="493"/>
      <c r="AJ333" s="493"/>
      <c r="AK333" s="493"/>
      <c r="AL333" s="494"/>
      <c r="AM333" s="495"/>
      <c r="AN333" s="496"/>
      <c r="AO333" s="496"/>
      <c r="AP333" s="493"/>
      <c r="AQ333" s="497"/>
      <c r="AR333" s="499"/>
      <c r="AS333" s="224"/>
    </row>
    <row r="334">
      <c r="A334" s="398"/>
      <c r="B334" s="399"/>
      <c r="C334" s="398"/>
      <c r="D334" s="399"/>
      <c r="E334" s="398"/>
      <c r="I334" s="411"/>
      <c r="J334" s="411"/>
      <c r="N334" s="411"/>
      <c r="S334" s="411"/>
      <c r="AC334" s="495">
        <v>109.0</v>
      </c>
      <c r="AD334" s="493"/>
      <c r="AE334" s="493"/>
      <c r="AF334" s="493"/>
      <c r="AG334" s="493"/>
      <c r="AH334" s="493"/>
      <c r="AI334" s="493"/>
      <c r="AJ334" s="493"/>
      <c r="AK334" s="493"/>
      <c r="AL334" s="494"/>
      <c r="AM334" s="495"/>
      <c r="AN334" s="496"/>
      <c r="AO334" s="496"/>
      <c r="AP334" s="493"/>
      <c r="AQ334" s="497"/>
      <c r="AR334" s="499"/>
      <c r="AS334" s="224"/>
    </row>
    <row r="335">
      <c r="A335" s="398"/>
      <c r="B335" s="399"/>
      <c r="C335" s="398"/>
      <c r="D335" s="399"/>
      <c r="E335" s="398"/>
      <c r="I335" s="411"/>
      <c r="J335" s="411"/>
      <c r="N335" s="411"/>
      <c r="S335" s="411"/>
      <c r="AC335" s="495">
        <v>110.0</v>
      </c>
      <c r="AD335" s="493"/>
      <c r="AE335" s="493"/>
      <c r="AF335" s="493"/>
      <c r="AG335" s="493"/>
      <c r="AH335" s="493"/>
      <c r="AI335" s="493"/>
      <c r="AJ335" s="493"/>
      <c r="AK335" s="493"/>
      <c r="AL335" s="494"/>
      <c r="AM335" s="495"/>
      <c r="AN335" s="496"/>
      <c r="AO335" s="496"/>
      <c r="AP335" s="493"/>
      <c r="AQ335" s="497"/>
      <c r="AR335" s="499"/>
      <c r="AS335" s="224"/>
    </row>
    <row r="336">
      <c r="A336" s="398"/>
      <c r="B336" s="399"/>
      <c r="C336" s="398"/>
      <c r="D336" s="399"/>
      <c r="E336" s="398"/>
      <c r="I336" s="411"/>
      <c r="J336" s="411"/>
      <c r="N336" s="411"/>
      <c r="S336" s="411"/>
      <c r="AC336" s="495">
        <v>111.0</v>
      </c>
      <c r="AD336" s="493"/>
      <c r="AE336" s="493"/>
      <c r="AF336" s="493"/>
      <c r="AG336" s="493"/>
      <c r="AH336" s="493"/>
      <c r="AI336" s="493"/>
      <c r="AJ336" s="493"/>
      <c r="AK336" s="493"/>
      <c r="AL336" s="494"/>
      <c r="AM336" s="495"/>
      <c r="AN336" s="496"/>
      <c r="AO336" s="496"/>
      <c r="AP336" s="493"/>
      <c r="AQ336" s="497"/>
      <c r="AR336" s="499"/>
      <c r="AS336" s="224"/>
    </row>
    <row r="337">
      <c r="A337" s="398"/>
      <c r="B337" s="399"/>
      <c r="C337" s="398"/>
      <c r="D337" s="399"/>
      <c r="E337" s="398"/>
      <c r="I337" s="411"/>
      <c r="J337" s="411"/>
      <c r="N337" s="411"/>
      <c r="S337" s="411"/>
      <c r="AC337" s="495">
        <v>112.0</v>
      </c>
      <c r="AD337" s="493"/>
      <c r="AE337" s="493"/>
      <c r="AF337" s="493"/>
      <c r="AG337" s="493"/>
      <c r="AH337" s="493"/>
      <c r="AI337" s="493"/>
      <c r="AJ337" s="493"/>
      <c r="AK337" s="493"/>
      <c r="AL337" s="494"/>
      <c r="AM337" s="495"/>
      <c r="AN337" s="496"/>
      <c r="AO337" s="496"/>
      <c r="AP337" s="493"/>
      <c r="AQ337" s="497"/>
      <c r="AR337" s="499"/>
      <c r="AS337" s="224"/>
    </row>
    <row r="338">
      <c r="A338" s="398"/>
      <c r="B338" s="399"/>
      <c r="C338" s="398"/>
      <c r="D338" s="399"/>
      <c r="E338" s="398"/>
      <c r="I338" s="411"/>
      <c r="J338" s="411"/>
      <c r="N338" s="411"/>
      <c r="S338" s="411"/>
      <c r="AC338" s="495">
        <v>113.0</v>
      </c>
      <c r="AD338" s="493"/>
      <c r="AE338" s="493"/>
      <c r="AF338" s="493"/>
      <c r="AG338" s="493"/>
      <c r="AH338" s="493"/>
      <c r="AI338" s="493"/>
      <c r="AJ338" s="493"/>
      <c r="AK338" s="493"/>
      <c r="AL338" s="494"/>
      <c r="AM338" s="495"/>
      <c r="AN338" s="496"/>
      <c r="AO338" s="496"/>
      <c r="AP338" s="493"/>
      <c r="AQ338" s="497"/>
      <c r="AR338" s="499"/>
      <c r="AS338" s="224"/>
    </row>
    <row r="339">
      <c r="A339" s="398"/>
      <c r="B339" s="399"/>
      <c r="C339" s="398"/>
      <c r="D339" s="399"/>
      <c r="E339" s="398"/>
      <c r="I339" s="411"/>
      <c r="J339" s="411"/>
      <c r="N339" s="411"/>
      <c r="S339" s="411"/>
      <c r="AC339" s="495">
        <v>114.0</v>
      </c>
      <c r="AD339" s="493"/>
      <c r="AE339" s="493"/>
      <c r="AF339" s="493"/>
      <c r="AG339" s="493"/>
      <c r="AH339" s="493"/>
      <c r="AI339" s="493"/>
      <c r="AJ339" s="493"/>
      <c r="AK339" s="493"/>
      <c r="AL339" s="494"/>
      <c r="AM339" s="495"/>
      <c r="AN339" s="496"/>
      <c r="AO339" s="496"/>
      <c r="AP339" s="493"/>
      <c r="AQ339" s="497"/>
      <c r="AR339" s="499"/>
      <c r="AS339" s="224"/>
    </row>
    <row r="340">
      <c r="A340" s="398"/>
      <c r="B340" s="399"/>
      <c r="C340" s="398"/>
      <c r="D340" s="399"/>
      <c r="E340" s="398"/>
      <c r="I340" s="411"/>
      <c r="J340" s="411"/>
      <c r="N340" s="411"/>
      <c r="S340" s="411"/>
      <c r="AC340" s="495">
        <v>115.0</v>
      </c>
      <c r="AD340" s="493"/>
      <c r="AE340" s="493"/>
      <c r="AF340" s="493"/>
      <c r="AG340" s="493"/>
      <c r="AH340" s="493"/>
      <c r="AI340" s="493"/>
      <c r="AJ340" s="493"/>
      <c r="AK340" s="493"/>
      <c r="AL340" s="494"/>
      <c r="AM340" s="495"/>
      <c r="AN340" s="496"/>
      <c r="AO340" s="496"/>
      <c r="AP340" s="493"/>
      <c r="AQ340" s="497"/>
      <c r="AR340" s="499"/>
      <c r="AS340" s="224"/>
    </row>
    <row r="341">
      <c r="A341" s="398"/>
      <c r="B341" s="399"/>
      <c r="C341" s="398"/>
      <c r="D341" s="399"/>
      <c r="E341" s="398"/>
      <c r="I341" s="411"/>
      <c r="J341" s="411"/>
      <c r="N341" s="411"/>
      <c r="S341" s="411"/>
      <c r="AC341" s="495">
        <v>116.0</v>
      </c>
      <c r="AD341" s="493"/>
      <c r="AE341" s="493"/>
      <c r="AF341" s="493"/>
      <c r="AG341" s="493"/>
      <c r="AH341" s="493"/>
      <c r="AI341" s="493"/>
      <c r="AJ341" s="493"/>
      <c r="AK341" s="493"/>
      <c r="AL341" s="494"/>
      <c r="AM341" s="495"/>
      <c r="AN341" s="496"/>
      <c r="AO341" s="496"/>
      <c r="AP341" s="493"/>
      <c r="AQ341" s="497"/>
      <c r="AR341" s="499"/>
      <c r="AS341" s="224"/>
    </row>
    <row r="342">
      <c r="A342" s="398"/>
      <c r="B342" s="399"/>
      <c r="C342" s="398"/>
      <c r="D342" s="399"/>
      <c r="E342" s="398"/>
      <c r="I342" s="411"/>
      <c r="J342" s="411"/>
      <c r="N342" s="411"/>
      <c r="S342" s="411"/>
      <c r="AC342" s="495">
        <v>117.0</v>
      </c>
      <c r="AD342" s="493"/>
      <c r="AE342" s="493"/>
      <c r="AF342" s="493"/>
      <c r="AG342" s="493"/>
      <c r="AH342" s="493"/>
      <c r="AI342" s="493"/>
      <c r="AJ342" s="493"/>
      <c r="AK342" s="493"/>
      <c r="AL342" s="494"/>
      <c r="AM342" s="495"/>
      <c r="AN342" s="496"/>
      <c r="AO342" s="496"/>
      <c r="AP342" s="493"/>
      <c r="AQ342" s="497"/>
      <c r="AR342" s="499"/>
      <c r="AS342" s="224"/>
    </row>
    <row r="343">
      <c r="A343" s="398"/>
      <c r="B343" s="399"/>
      <c r="C343" s="398"/>
      <c r="D343" s="399"/>
      <c r="E343" s="398"/>
      <c r="I343" s="411"/>
      <c r="J343" s="411"/>
      <c r="N343" s="411"/>
      <c r="S343" s="411"/>
      <c r="AC343" s="495">
        <v>118.0</v>
      </c>
      <c r="AD343" s="493"/>
      <c r="AE343" s="493"/>
      <c r="AF343" s="493"/>
      <c r="AG343" s="493"/>
      <c r="AH343" s="493"/>
      <c r="AI343" s="493"/>
      <c r="AJ343" s="493"/>
      <c r="AK343" s="493"/>
      <c r="AL343" s="494"/>
      <c r="AM343" s="495"/>
      <c r="AN343" s="496"/>
      <c r="AO343" s="496"/>
      <c r="AP343" s="493"/>
      <c r="AQ343" s="497"/>
      <c r="AR343" s="499"/>
      <c r="AS343" s="224"/>
    </row>
    <row r="344">
      <c r="A344" s="398"/>
      <c r="B344" s="399"/>
      <c r="C344" s="398"/>
      <c r="D344" s="399"/>
      <c r="E344" s="398"/>
      <c r="I344" s="411"/>
      <c r="J344" s="411"/>
      <c r="N344" s="411"/>
      <c r="S344" s="411"/>
      <c r="AC344" s="495">
        <v>119.0</v>
      </c>
      <c r="AD344" s="493"/>
      <c r="AE344" s="493"/>
      <c r="AF344" s="493"/>
      <c r="AG344" s="493"/>
      <c r="AH344" s="493"/>
      <c r="AI344" s="493"/>
      <c r="AJ344" s="493"/>
      <c r="AK344" s="493"/>
      <c r="AL344" s="494"/>
      <c r="AM344" s="495"/>
      <c r="AN344" s="496"/>
      <c r="AO344" s="496"/>
      <c r="AP344" s="493"/>
      <c r="AQ344" s="497"/>
      <c r="AR344" s="499"/>
      <c r="AS344" s="224"/>
    </row>
    <row r="345">
      <c r="A345" s="398"/>
      <c r="B345" s="399"/>
      <c r="C345" s="398"/>
      <c r="D345" s="399"/>
      <c r="E345" s="398"/>
      <c r="I345" s="411"/>
      <c r="J345" s="411"/>
      <c r="N345" s="411"/>
      <c r="S345" s="411"/>
      <c r="AC345" s="495">
        <v>120.0</v>
      </c>
      <c r="AD345" s="493"/>
      <c r="AE345" s="493"/>
      <c r="AF345" s="493"/>
      <c r="AG345" s="493"/>
      <c r="AH345" s="493"/>
      <c r="AI345" s="493"/>
      <c r="AJ345" s="493"/>
      <c r="AK345" s="493"/>
      <c r="AL345" s="494"/>
      <c r="AM345" s="495"/>
      <c r="AN345" s="496"/>
      <c r="AO345" s="496"/>
      <c r="AP345" s="493"/>
      <c r="AQ345" s="497"/>
      <c r="AR345" s="499"/>
      <c r="AS345" s="224"/>
    </row>
    <row r="346">
      <c r="A346" s="398"/>
      <c r="B346" s="399"/>
      <c r="C346" s="398"/>
      <c r="D346" s="399"/>
      <c r="E346" s="398"/>
      <c r="I346" s="411"/>
      <c r="J346" s="411"/>
      <c r="N346" s="411"/>
      <c r="S346" s="411"/>
      <c r="AC346" s="495">
        <v>121.0</v>
      </c>
      <c r="AD346" s="493"/>
      <c r="AE346" s="493"/>
      <c r="AF346" s="493"/>
      <c r="AG346" s="493"/>
      <c r="AH346" s="493"/>
      <c r="AI346" s="493"/>
      <c r="AJ346" s="493"/>
      <c r="AK346" s="493"/>
      <c r="AL346" s="494"/>
      <c r="AM346" s="495"/>
      <c r="AN346" s="496"/>
      <c r="AO346" s="496"/>
      <c r="AP346" s="493"/>
      <c r="AQ346" s="497"/>
      <c r="AR346" s="499"/>
      <c r="AS346" s="224"/>
    </row>
    <row r="347">
      <c r="A347" s="398"/>
      <c r="B347" s="399"/>
      <c r="C347" s="398"/>
      <c r="D347" s="399"/>
      <c r="E347" s="398"/>
      <c r="I347" s="411"/>
      <c r="J347" s="411"/>
      <c r="N347" s="411"/>
      <c r="S347" s="411"/>
      <c r="AC347" s="495">
        <v>122.0</v>
      </c>
      <c r="AD347" s="493"/>
      <c r="AE347" s="493"/>
      <c r="AF347" s="493"/>
      <c r="AG347" s="493"/>
      <c r="AH347" s="493"/>
      <c r="AI347" s="493"/>
      <c r="AJ347" s="493"/>
      <c r="AK347" s="493"/>
      <c r="AL347" s="494"/>
      <c r="AM347" s="495"/>
      <c r="AN347" s="496"/>
      <c r="AO347" s="496"/>
      <c r="AP347" s="493"/>
      <c r="AQ347" s="497"/>
      <c r="AR347" s="499"/>
      <c r="AS347" s="224"/>
    </row>
    <row r="348">
      <c r="A348" s="398"/>
      <c r="B348" s="399"/>
      <c r="C348" s="398"/>
      <c r="D348" s="399"/>
      <c r="E348" s="398"/>
      <c r="I348" s="411"/>
      <c r="J348" s="411"/>
      <c r="N348" s="411"/>
      <c r="S348" s="411"/>
      <c r="AC348" s="495">
        <v>123.0</v>
      </c>
      <c r="AD348" s="493"/>
      <c r="AE348" s="493"/>
      <c r="AF348" s="493"/>
      <c r="AG348" s="493"/>
      <c r="AH348" s="493"/>
      <c r="AI348" s="493"/>
      <c r="AJ348" s="493"/>
      <c r="AK348" s="493"/>
      <c r="AL348" s="494"/>
      <c r="AM348" s="495"/>
      <c r="AN348" s="496"/>
      <c r="AO348" s="496"/>
      <c r="AP348" s="493"/>
      <c r="AQ348" s="497"/>
      <c r="AR348" s="499"/>
      <c r="AS348" s="224"/>
    </row>
    <row r="349">
      <c r="A349" s="398"/>
      <c r="B349" s="399"/>
      <c r="C349" s="398"/>
      <c r="D349" s="399"/>
      <c r="E349" s="398"/>
      <c r="I349" s="411"/>
      <c r="J349" s="411"/>
      <c r="N349" s="411"/>
      <c r="S349" s="411"/>
      <c r="AC349" s="495">
        <v>124.0</v>
      </c>
      <c r="AD349" s="493"/>
      <c r="AE349" s="493"/>
      <c r="AF349" s="493"/>
      <c r="AG349" s="493"/>
      <c r="AH349" s="493"/>
      <c r="AI349" s="493"/>
      <c r="AJ349" s="493"/>
      <c r="AK349" s="493"/>
      <c r="AL349" s="494"/>
      <c r="AM349" s="495"/>
      <c r="AN349" s="496"/>
      <c r="AO349" s="496"/>
      <c r="AP349" s="493"/>
      <c r="AQ349" s="497"/>
      <c r="AR349" s="499"/>
      <c r="AS349" s="224"/>
    </row>
    <row r="350">
      <c r="A350" s="398"/>
      <c r="B350" s="399"/>
      <c r="C350" s="398"/>
      <c r="D350" s="399"/>
      <c r="E350" s="398"/>
      <c r="I350" s="411"/>
      <c r="J350" s="411"/>
      <c r="N350" s="411"/>
      <c r="S350" s="411"/>
      <c r="AC350" s="495">
        <v>125.0</v>
      </c>
      <c r="AD350" s="493"/>
      <c r="AE350" s="493"/>
      <c r="AF350" s="493"/>
      <c r="AG350" s="493"/>
      <c r="AH350" s="493"/>
      <c r="AI350" s="493"/>
      <c r="AJ350" s="493"/>
      <c r="AK350" s="493"/>
      <c r="AL350" s="494"/>
      <c r="AM350" s="495"/>
      <c r="AN350" s="496"/>
      <c r="AO350" s="496"/>
      <c r="AP350" s="493"/>
      <c r="AQ350" s="497"/>
      <c r="AR350" s="499"/>
      <c r="AS350" s="224"/>
    </row>
    <row r="351">
      <c r="A351" s="398"/>
      <c r="B351" s="399"/>
      <c r="C351" s="398"/>
      <c r="D351" s="399"/>
      <c r="E351" s="398"/>
      <c r="I351" s="411"/>
      <c r="J351" s="411"/>
      <c r="N351" s="411"/>
      <c r="S351" s="411"/>
      <c r="AC351" s="495">
        <v>126.0</v>
      </c>
      <c r="AD351" s="493"/>
      <c r="AE351" s="493"/>
      <c r="AF351" s="493"/>
      <c r="AG351" s="493"/>
      <c r="AH351" s="493"/>
      <c r="AI351" s="493"/>
      <c r="AJ351" s="493"/>
      <c r="AK351" s="493"/>
      <c r="AL351" s="494"/>
      <c r="AM351" s="495"/>
      <c r="AN351" s="496"/>
      <c r="AO351" s="496"/>
      <c r="AP351" s="493"/>
      <c r="AQ351" s="497"/>
      <c r="AR351" s="499"/>
      <c r="AS351" s="224"/>
    </row>
    <row r="352">
      <c r="A352" s="398"/>
      <c r="B352" s="399"/>
      <c r="C352" s="398"/>
      <c r="D352" s="399"/>
      <c r="E352" s="398"/>
      <c r="I352" s="411"/>
      <c r="J352" s="411"/>
      <c r="N352" s="411"/>
      <c r="S352" s="411"/>
      <c r="AC352" s="495">
        <v>127.0</v>
      </c>
      <c r="AD352" s="493"/>
      <c r="AE352" s="493"/>
      <c r="AF352" s="493"/>
      <c r="AG352" s="493"/>
      <c r="AH352" s="493"/>
      <c r="AI352" s="493"/>
      <c r="AJ352" s="493"/>
      <c r="AK352" s="493"/>
      <c r="AL352" s="494"/>
      <c r="AM352" s="495"/>
      <c r="AN352" s="496"/>
      <c r="AO352" s="496"/>
      <c r="AP352" s="493"/>
      <c r="AQ352" s="497"/>
      <c r="AR352" s="499"/>
      <c r="AS352" s="224"/>
    </row>
    <row r="353">
      <c r="A353" s="398"/>
      <c r="B353" s="399"/>
      <c r="C353" s="398"/>
      <c r="D353" s="399"/>
      <c r="E353" s="398"/>
      <c r="I353" s="411"/>
      <c r="J353" s="411"/>
      <c r="N353" s="411"/>
      <c r="S353" s="411"/>
      <c r="AC353" s="495">
        <v>128.0</v>
      </c>
      <c r="AD353" s="493"/>
      <c r="AE353" s="493"/>
      <c r="AF353" s="493"/>
      <c r="AG353" s="493"/>
      <c r="AH353" s="493"/>
      <c r="AI353" s="493"/>
      <c r="AJ353" s="493"/>
      <c r="AK353" s="493"/>
      <c r="AL353" s="494"/>
      <c r="AM353" s="495"/>
      <c r="AN353" s="496"/>
      <c r="AO353" s="496"/>
      <c r="AP353" s="493"/>
      <c r="AQ353" s="497"/>
      <c r="AR353" s="499"/>
      <c r="AS353" s="224"/>
    </row>
    <row r="354">
      <c r="A354" s="398"/>
      <c r="B354" s="399"/>
      <c r="C354" s="398"/>
      <c r="D354" s="399"/>
      <c r="E354" s="398"/>
      <c r="I354" s="411"/>
      <c r="J354" s="411"/>
      <c r="N354" s="411"/>
      <c r="S354" s="411"/>
      <c r="AC354" s="495">
        <v>129.0</v>
      </c>
      <c r="AD354" s="493"/>
      <c r="AE354" s="493"/>
      <c r="AF354" s="493"/>
      <c r="AG354" s="493"/>
      <c r="AH354" s="493"/>
      <c r="AI354" s="493"/>
      <c r="AJ354" s="493"/>
      <c r="AK354" s="493"/>
      <c r="AL354" s="494"/>
      <c r="AM354" s="495"/>
      <c r="AN354" s="496"/>
      <c r="AO354" s="496"/>
      <c r="AP354" s="493"/>
      <c r="AQ354" s="497"/>
      <c r="AR354" s="499"/>
      <c r="AS354" s="224"/>
    </row>
    <row r="355">
      <c r="A355" s="398"/>
      <c r="B355" s="399"/>
      <c r="C355" s="398"/>
      <c r="D355" s="399"/>
      <c r="E355" s="398"/>
      <c r="I355" s="411"/>
      <c r="J355" s="411"/>
      <c r="N355" s="411"/>
      <c r="S355" s="411"/>
      <c r="AC355" s="495">
        <v>130.0</v>
      </c>
      <c r="AD355" s="493"/>
      <c r="AE355" s="493"/>
      <c r="AF355" s="493"/>
      <c r="AG355" s="493"/>
      <c r="AH355" s="493"/>
      <c r="AI355" s="493"/>
      <c r="AJ355" s="493"/>
      <c r="AK355" s="493"/>
      <c r="AL355" s="494"/>
      <c r="AM355" s="495"/>
      <c r="AN355" s="496"/>
      <c r="AO355" s="496"/>
      <c r="AP355" s="493"/>
      <c r="AQ355" s="497"/>
      <c r="AR355" s="499"/>
      <c r="AS355" s="224"/>
    </row>
    <row r="356">
      <c r="A356" s="398"/>
      <c r="B356" s="399"/>
      <c r="C356" s="398"/>
      <c r="D356" s="399"/>
      <c r="E356" s="398"/>
      <c r="I356" s="411"/>
      <c r="J356" s="411"/>
      <c r="N356" s="411"/>
      <c r="S356" s="411"/>
      <c r="AC356" s="495">
        <v>131.0</v>
      </c>
      <c r="AD356" s="493"/>
      <c r="AE356" s="493"/>
      <c r="AF356" s="493"/>
      <c r="AG356" s="493"/>
      <c r="AH356" s="493"/>
      <c r="AI356" s="493"/>
      <c r="AJ356" s="493"/>
      <c r="AK356" s="493"/>
      <c r="AL356" s="494"/>
      <c r="AM356" s="495"/>
      <c r="AN356" s="496"/>
      <c r="AO356" s="496"/>
      <c r="AP356" s="493"/>
      <c r="AQ356" s="497"/>
      <c r="AR356" s="499"/>
      <c r="AS356" s="224"/>
    </row>
    <row r="357">
      <c r="A357" s="398"/>
      <c r="B357" s="399"/>
      <c r="C357" s="398"/>
      <c r="D357" s="399"/>
      <c r="E357" s="398"/>
      <c r="I357" s="411"/>
      <c r="J357" s="411"/>
      <c r="N357" s="411"/>
      <c r="S357" s="411"/>
      <c r="AC357" s="495">
        <v>132.0</v>
      </c>
      <c r="AD357" s="493"/>
      <c r="AE357" s="493"/>
      <c r="AF357" s="493"/>
      <c r="AG357" s="493"/>
      <c r="AH357" s="493"/>
      <c r="AI357" s="493"/>
      <c r="AJ357" s="493"/>
      <c r="AK357" s="493"/>
      <c r="AL357" s="494"/>
      <c r="AM357" s="495"/>
      <c r="AN357" s="496"/>
      <c r="AO357" s="496"/>
      <c r="AP357" s="493"/>
      <c r="AQ357" s="497"/>
      <c r="AR357" s="499"/>
      <c r="AS357" s="224"/>
    </row>
    <row r="358">
      <c r="A358" s="398"/>
      <c r="B358" s="399"/>
      <c r="C358" s="398"/>
      <c r="D358" s="399"/>
      <c r="E358" s="398"/>
      <c r="I358" s="411"/>
      <c r="J358" s="411"/>
      <c r="N358" s="411"/>
      <c r="S358" s="411"/>
      <c r="AC358" s="495">
        <v>133.0</v>
      </c>
      <c r="AD358" s="493"/>
      <c r="AE358" s="493"/>
      <c r="AF358" s="493"/>
      <c r="AG358" s="493"/>
      <c r="AH358" s="493"/>
      <c r="AI358" s="493"/>
      <c r="AJ358" s="493"/>
      <c r="AK358" s="493"/>
      <c r="AL358" s="494"/>
      <c r="AM358" s="495"/>
      <c r="AN358" s="496"/>
      <c r="AO358" s="496"/>
      <c r="AP358" s="493"/>
      <c r="AQ358" s="497"/>
      <c r="AR358" s="499"/>
      <c r="AS358" s="224"/>
    </row>
    <row r="359">
      <c r="A359" s="398"/>
      <c r="B359" s="399"/>
      <c r="C359" s="398"/>
      <c r="D359" s="399"/>
      <c r="E359" s="398"/>
      <c r="I359" s="411"/>
      <c r="J359" s="411"/>
      <c r="N359" s="411"/>
      <c r="S359" s="411"/>
      <c r="AC359" s="495">
        <v>134.0</v>
      </c>
      <c r="AD359" s="493"/>
      <c r="AE359" s="493"/>
      <c r="AF359" s="493"/>
      <c r="AG359" s="493"/>
      <c r="AH359" s="493"/>
      <c r="AI359" s="493"/>
      <c r="AJ359" s="493"/>
      <c r="AK359" s="493"/>
      <c r="AL359" s="494"/>
      <c r="AM359" s="495"/>
      <c r="AN359" s="496"/>
      <c r="AO359" s="496"/>
      <c r="AP359" s="493"/>
      <c r="AQ359" s="497"/>
      <c r="AR359" s="499"/>
      <c r="AS359" s="224"/>
    </row>
    <row r="360">
      <c r="A360" s="398"/>
      <c r="B360" s="399"/>
      <c r="C360" s="398"/>
      <c r="D360" s="399"/>
      <c r="E360" s="398"/>
      <c r="I360" s="411"/>
      <c r="J360" s="411"/>
      <c r="N360" s="411"/>
      <c r="S360" s="411"/>
      <c r="AC360" s="495">
        <v>135.0</v>
      </c>
      <c r="AD360" s="493"/>
      <c r="AE360" s="493"/>
      <c r="AF360" s="493"/>
      <c r="AG360" s="493"/>
      <c r="AH360" s="493"/>
      <c r="AI360" s="493"/>
      <c r="AJ360" s="493"/>
      <c r="AK360" s="493"/>
      <c r="AL360" s="494"/>
      <c r="AM360" s="495"/>
      <c r="AN360" s="496"/>
      <c r="AO360" s="496"/>
      <c r="AP360" s="493"/>
      <c r="AQ360" s="497"/>
      <c r="AR360" s="499"/>
      <c r="AS360" s="224"/>
    </row>
    <row r="361">
      <c r="A361" s="398"/>
      <c r="B361" s="399"/>
      <c r="C361" s="398"/>
      <c r="D361" s="399"/>
      <c r="E361" s="398"/>
      <c r="I361" s="411"/>
      <c r="J361" s="411"/>
      <c r="N361" s="411"/>
      <c r="S361" s="411"/>
      <c r="AC361" s="495">
        <v>136.0</v>
      </c>
      <c r="AD361" s="493"/>
      <c r="AE361" s="493"/>
      <c r="AF361" s="493"/>
      <c r="AG361" s="493"/>
      <c r="AH361" s="493"/>
      <c r="AI361" s="493"/>
      <c r="AJ361" s="493"/>
      <c r="AK361" s="493"/>
      <c r="AL361" s="494"/>
      <c r="AM361" s="495"/>
      <c r="AN361" s="496"/>
      <c r="AO361" s="496"/>
      <c r="AP361" s="493"/>
      <c r="AQ361" s="497"/>
      <c r="AR361" s="499"/>
      <c r="AS361" s="224"/>
    </row>
    <row r="362">
      <c r="A362" s="398"/>
      <c r="B362" s="399"/>
      <c r="C362" s="398"/>
      <c r="D362" s="399"/>
      <c r="E362" s="398"/>
      <c r="I362" s="411"/>
      <c r="J362" s="411"/>
      <c r="N362" s="411"/>
      <c r="S362" s="411"/>
      <c r="AC362" s="495">
        <v>137.0</v>
      </c>
      <c r="AD362" s="493"/>
      <c r="AE362" s="493"/>
      <c r="AF362" s="493"/>
      <c r="AG362" s="493"/>
      <c r="AH362" s="493"/>
      <c r="AI362" s="493"/>
      <c r="AJ362" s="493"/>
      <c r="AK362" s="493"/>
      <c r="AL362" s="494"/>
      <c r="AM362" s="495"/>
      <c r="AN362" s="496"/>
      <c r="AO362" s="496"/>
      <c r="AP362" s="493"/>
      <c r="AQ362" s="497"/>
      <c r="AR362" s="499"/>
      <c r="AS362" s="224"/>
    </row>
    <row r="363">
      <c r="A363" s="398"/>
      <c r="B363" s="399"/>
      <c r="C363" s="398"/>
      <c r="D363" s="399"/>
      <c r="E363" s="398"/>
      <c r="I363" s="411"/>
      <c r="J363" s="411"/>
      <c r="N363" s="411"/>
      <c r="S363" s="411"/>
      <c r="AC363" s="495">
        <v>138.0</v>
      </c>
      <c r="AD363" s="493"/>
      <c r="AE363" s="493"/>
      <c r="AF363" s="493"/>
      <c r="AG363" s="493"/>
      <c r="AH363" s="493"/>
      <c r="AI363" s="493"/>
      <c r="AJ363" s="493"/>
      <c r="AK363" s="493"/>
      <c r="AL363" s="494"/>
      <c r="AM363" s="495"/>
      <c r="AN363" s="496"/>
      <c r="AO363" s="496"/>
      <c r="AP363" s="493"/>
      <c r="AQ363" s="497"/>
      <c r="AR363" s="499"/>
      <c r="AS363" s="224"/>
    </row>
    <row r="364">
      <c r="A364" s="398"/>
      <c r="B364" s="399"/>
      <c r="C364" s="398"/>
      <c r="D364" s="399"/>
      <c r="E364" s="398"/>
      <c r="I364" s="411"/>
      <c r="J364" s="411"/>
      <c r="N364" s="411"/>
      <c r="S364" s="411"/>
      <c r="AC364" s="495">
        <v>139.0</v>
      </c>
      <c r="AD364" s="493"/>
      <c r="AE364" s="493"/>
      <c r="AF364" s="493"/>
      <c r="AG364" s="493"/>
      <c r="AH364" s="493"/>
      <c r="AI364" s="493"/>
      <c r="AJ364" s="493"/>
      <c r="AK364" s="493"/>
      <c r="AL364" s="494"/>
      <c r="AM364" s="495"/>
      <c r="AN364" s="496"/>
      <c r="AO364" s="496"/>
      <c r="AP364" s="493"/>
      <c r="AQ364" s="497"/>
      <c r="AR364" s="499"/>
      <c r="AS364" s="224"/>
    </row>
    <row r="365">
      <c r="A365" s="398"/>
      <c r="B365" s="399"/>
      <c r="C365" s="398"/>
      <c r="D365" s="399"/>
      <c r="E365" s="398"/>
      <c r="I365" s="411"/>
      <c r="J365" s="411"/>
      <c r="N365" s="411"/>
      <c r="S365" s="411"/>
      <c r="AC365" s="495">
        <v>140.0</v>
      </c>
      <c r="AD365" s="493"/>
      <c r="AE365" s="493"/>
      <c r="AF365" s="493"/>
      <c r="AG365" s="493"/>
      <c r="AH365" s="493"/>
      <c r="AI365" s="493"/>
      <c r="AJ365" s="493"/>
      <c r="AK365" s="493"/>
      <c r="AL365" s="494"/>
      <c r="AM365" s="495"/>
      <c r="AN365" s="496"/>
      <c r="AO365" s="496"/>
      <c r="AP365" s="493"/>
      <c r="AQ365" s="497"/>
      <c r="AR365" s="499"/>
      <c r="AS365" s="224"/>
    </row>
    <row r="366">
      <c r="A366" s="398"/>
      <c r="B366" s="399"/>
      <c r="C366" s="398"/>
      <c r="D366" s="399"/>
      <c r="E366" s="398"/>
      <c r="I366" s="411"/>
      <c r="J366" s="411"/>
      <c r="N366" s="411"/>
      <c r="S366" s="411"/>
      <c r="AC366" s="227"/>
      <c r="AD366" s="227"/>
      <c r="AE366" s="227"/>
      <c r="AF366" s="227"/>
      <c r="AG366" s="227"/>
      <c r="AL366" s="224"/>
      <c r="AM366" s="224"/>
      <c r="AN366" s="514"/>
      <c r="AO366" s="514"/>
      <c r="AP366" s="224"/>
      <c r="AQ366" s="224"/>
      <c r="AR366" s="224"/>
      <c r="AS366" s="224"/>
    </row>
    <row r="367">
      <c r="A367" s="398"/>
      <c r="B367" s="399"/>
      <c r="C367" s="398"/>
      <c r="D367" s="399"/>
      <c r="E367" s="398"/>
      <c r="I367" s="411"/>
      <c r="J367" s="411"/>
      <c r="N367" s="411"/>
      <c r="S367" s="411"/>
      <c r="AC367" s="227"/>
      <c r="AD367" s="227"/>
      <c r="AE367" s="227"/>
      <c r="AF367" s="227"/>
      <c r="AG367" s="227"/>
      <c r="AL367" s="224"/>
      <c r="AM367" s="224"/>
      <c r="AN367" s="514"/>
      <c r="AO367" s="514"/>
      <c r="AP367" s="224"/>
      <c r="AQ367" s="224"/>
      <c r="AR367" s="224"/>
      <c r="AS367" s="224"/>
    </row>
    <row r="368">
      <c r="A368" s="398"/>
      <c r="B368" s="399"/>
      <c r="C368" s="398"/>
      <c r="D368" s="399"/>
      <c r="E368" s="398"/>
      <c r="I368" s="411"/>
      <c r="J368" s="411"/>
      <c r="N368" s="411"/>
      <c r="S368" s="411"/>
      <c r="AC368" s="227"/>
      <c r="AD368" s="227"/>
      <c r="AE368" s="227"/>
      <c r="AF368" s="227"/>
      <c r="AG368" s="227"/>
      <c r="AL368" s="224"/>
      <c r="AM368" s="224"/>
      <c r="AN368" s="514"/>
      <c r="AO368" s="514"/>
      <c r="AP368" s="224"/>
      <c r="AQ368" s="224"/>
      <c r="AR368" s="224"/>
      <c r="AS368" s="224"/>
    </row>
    <row r="369">
      <c r="A369" s="398"/>
      <c r="B369" s="399"/>
      <c r="C369" s="398"/>
      <c r="D369" s="399"/>
      <c r="E369" s="398"/>
      <c r="I369" s="411"/>
      <c r="J369" s="411"/>
      <c r="N369" s="411"/>
      <c r="S369" s="411"/>
      <c r="AC369" s="227"/>
      <c r="AD369" s="227"/>
      <c r="AE369" s="227"/>
      <c r="AF369" s="227"/>
      <c r="AG369" s="227"/>
      <c r="AL369" s="224"/>
      <c r="AM369" s="224"/>
      <c r="AN369" s="514"/>
      <c r="AO369" s="514"/>
      <c r="AP369" s="224"/>
      <c r="AQ369" s="224"/>
      <c r="AR369" s="224"/>
      <c r="AS369" s="224"/>
    </row>
    <row r="370">
      <c r="A370" s="398"/>
      <c r="B370" s="399"/>
      <c r="C370" s="398"/>
      <c r="D370" s="399"/>
      <c r="E370" s="398"/>
      <c r="I370" s="411"/>
      <c r="J370" s="411"/>
      <c r="N370" s="411"/>
      <c r="S370" s="411"/>
      <c r="AC370" s="227"/>
      <c r="AD370" s="227"/>
      <c r="AE370" s="227"/>
      <c r="AF370" s="227"/>
      <c r="AG370" s="227"/>
      <c r="AL370" s="224"/>
      <c r="AM370" s="224"/>
      <c r="AN370" s="514"/>
      <c r="AO370" s="514"/>
      <c r="AP370" s="224"/>
      <c r="AQ370" s="224"/>
      <c r="AR370" s="224"/>
      <c r="AS370" s="224"/>
    </row>
    <row r="371">
      <c r="A371" s="398"/>
      <c r="B371" s="399"/>
      <c r="C371" s="398"/>
      <c r="D371" s="399"/>
      <c r="E371" s="398"/>
      <c r="I371" s="411"/>
      <c r="J371" s="411"/>
      <c r="N371" s="411"/>
      <c r="S371" s="411"/>
      <c r="AC371" s="227"/>
      <c r="AD371" s="227"/>
      <c r="AE371" s="227"/>
      <c r="AF371" s="227"/>
      <c r="AG371" s="227"/>
      <c r="AL371" s="224"/>
      <c r="AM371" s="224"/>
      <c r="AN371" s="514"/>
      <c r="AO371" s="514"/>
      <c r="AP371" s="224"/>
      <c r="AQ371" s="224"/>
      <c r="AR371" s="224"/>
      <c r="AS371" s="224"/>
    </row>
    <row r="372">
      <c r="A372" s="398"/>
      <c r="B372" s="399"/>
      <c r="C372" s="398"/>
      <c r="D372" s="399"/>
      <c r="E372" s="398"/>
      <c r="I372" s="411"/>
      <c r="J372" s="411"/>
      <c r="N372" s="411"/>
      <c r="S372" s="411"/>
      <c r="AC372" s="227"/>
      <c r="AD372" s="227"/>
      <c r="AE372" s="227"/>
      <c r="AF372" s="227"/>
      <c r="AG372" s="227"/>
      <c r="AL372" s="224"/>
      <c r="AM372" s="224"/>
      <c r="AN372" s="514"/>
      <c r="AO372" s="514"/>
      <c r="AP372" s="224"/>
      <c r="AQ372" s="224"/>
      <c r="AR372" s="224"/>
      <c r="AS372" s="224"/>
    </row>
    <row r="373">
      <c r="A373" s="398"/>
      <c r="B373" s="399"/>
      <c r="C373" s="398"/>
      <c r="D373" s="399"/>
      <c r="E373" s="398"/>
      <c r="I373" s="411"/>
      <c r="J373" s="411"/>
      <c r="N373" s="411"/>
      <c r="S373" s="411"/>
      <c r="AC373" s="227"/>
      <c r="AD373" s="227"/>
      <c r="AE373" s="227"/>
      <c r="AF373" s="227"/>
      <c r="AG373" s="227"/>
      <c r="AL373" s="224"/>
      <c r="AM373" s="224"/>
      <c r="AN373" s="514"/>
      <c r="AO373" s="514"/>
      <c r="AP373" s="224"/>
      <c r="AQ373" s="224"/>
      <c r="AR373" s="224"/>
      <c r="AS373" s="224"/>
    </row>
    <row r="374">
      <c r="A374" s="398"/>
      <c r="B374" s="399"/>
      <c r="C374" s="398"/>
      <c r="D374" s="399"/>
      <c r="E374" s="398"/>
      <c r="I374" s="411"/>
      <c r="J374" s="411"/>
      <c r="N374" s="411"/>
      <c r="S374" s="411"/>
      <c r="AC374" s="227"/>
      <c r="AD374" s="227"/>
      <c r="AE374" s="227"/>
      <c r="AF374" s="227"/>
      <c r="AG374" s="227"/>
      <c r="AL374" s="224"/>
      <c r="AM374" s="224"/>
      <c r="AN374" s="514"/>
      <c r="AO374" s="514"/>
      <c r="AP374" s="224"/>
      <c r="AQ374" s="224"/>
      <c r="AR374" s="224"/>
      <c r="AS374" s="224"/>
    </row>
    <row r="375">
      <c r="A375" s="398"/>
      <c r="B375" s="399"/>
      <c r="C375" s="398"/>
      <c r="D375" s="399"/>
      <c r="E375" s="398"/>
      <c r="I375" s="411"/>
      <c r="J375" s="411"/>
      <c r="N375" s="411"/>
      <c r="S375" s="411"/>
      <c r="AC375" s="227"/>
      <c r="AD375" s="227"/>
      <c r="AE375" s="227"/>
      <c r="AF375" s="227"/>
      <c r="AG375" s="227"/>
      <c r="AL375" s="224"/>
      <c r="AM375" s="224"/>
      <c r="AN375" s="514"/>
      <c r="AO375" s="514"/>
      <c r="AP375" s="224"/>
      <c r="AQ375" s="224"/>
      <c r="AR375" s="224"/>
      <c r="AS375" s="224"/>
    </row>
    <row r="376">
      <c r="A376" s="398"/>
      <c r="B376" s="399"/>
      <c r="C376" s="398"/>
      <c r="D376" s="399"/>
      <c r="E376" s="398"/>
      <c r="I376" s="411"/>
      <c r="J376" s="411"/>
      <c r="N376" s="411"/>
      <c r="S376" s="411"/>
      <c r="AC376" s="227"/>
      <c r="AD376" s="227"/>
      <c r="AE376" s="227"/>
      <c r="AF376" s="227"/>
      <c r="AG376" s="227"/>
      <c r="AL376" s="224"/>
      <c r="AM376" s="224"/>
      <c r="AN376" s="514"/>
      <c r="AO376" s="514"/>
      <c r="AP376" s="224"/>
      <c r="AQ376" s="224"/>
      <c r="AR376" s="224"/>
      <c r="AS376" s="224"/>
    </row>
    <row r="377">
      <c r="A377" s="398"/>
      <c r="B377" s="399"/>
      <c r="C377" s="398"/>
      <c r="D377" s="399"/>
      <c r="E377" s="398"/>
      <c r="I377" s="411"/>
      <c r="J377" s="411"/>
      <c r="N377" s="411"/>
      <c r="S377" s="411"/>
      <c r="AC377" s="227"/>
      <c r="AD377" s="227"/>
      <c r="AE377" s="227"/>
      <c r="AF377" s="227"/>
      <c r="AG377" s="227"/>
      <c r="AL377" s="224"/>
      <c r="AM377" s="224"/>
      <c r="AN377" s="514"/>
      <c r="AO377" s="514"/>
      <c r="AP377" s="224"/>
      <c r="AQ377" s="224"/>
      <c r="AR377" s="224"/>
      <c r="AS377" s="224"/>
    </row>
    <row r="378">
      <c r="A378" s="398"/>
      <c r="B378" s="399"/>
      <c r="C378" s="398"/>
      <c r="D378" s="399"/>
      <c r="E378" s="398"/>
      <c r="I378" s="411"/>
      <c r="J378" s="411"/>
      <c r="N378" s="411"/>
      <c r="S378" s="411"/>
      <c r="AC378" s="227"/>
      <c r="AD378" s="227"/>
      <c r="AE378" s="227"/>
      <c r="AF378" s="227"/>
      <c r="AG378" s="227"/>
      <c r="AL378" s="224"/>
      <c r="AM378" s="224"/>
      <c r="AN378" s="514"/>
      <c r="AO378" s="514"/>
      <c r="AP378" s="224"/>
      <c r="AQ378" s="224"/>
      <c r="AR378" s="224"/>
      <c r="AS378" s="224"/>
    </row>
    <row r="379">
      <c r="A379" s="398"/>
      <c r="B379" s="399"/>
      <c r="C379" s="398"/>
      <c r="D379" s="399"/>
      <c r="E379" s="398"/>
      <c r="I379" s="411"/>
      <c r="J379" s="411"/>
      <c r="N379" s="411"/>
      <c r="S379" s="411"/>
      <c r="AC379" s="227"/>
      <c r="AD379" s="227"/>
      <c r="AE379" s="227"/>
      <c r="AF379" s="227"/>
      <c r="AG379" s="227"/>
      <c r="AL379" s="224"/>
      <c r="AM379" s="224"/>
      <c r="AN379" s="514"/>
      <c r="AO379" s="514"/>
      <c r="AP379" s="224"/>
      <c r="AQ379" s="224"/>
      <c r="AR379" s="224"/>
      <c r="AS379" s="224"/>
    </row>
    <row r="380">
      <c r="A380" s="398"/>
      <c r="B380" s="399"/>
      <c r="C380" s="398"/>
      <c r="D380" s="399"/>
      <c r="E380" s="398"/>
      <c r="I380" s="411"/>
      <c r="J380" s="411"/>
      <c r="N380" s="411"/>
      <c r="S380" s="411"/>
      <c r="AC380" s="227"/>
      <c r="AD380" s="227"/>
      <c r="AE380" s="227"/>
      <c r="AF380" s="227"/>
      <c r="AG380" s="227"/>
      <c r="AL380" s="224"/>
      <c r="AM380" s="224"/>
      <c r="AN380" s="514"/>
      <c r="AO380" s="514"/>
      <c r="AP380" s="224"/>
      <c r="AQ380" s="224"/>
      <c r="AR380" s="224"/>
      <c r="AS380" s="224"/>
    </row>
    <row r="381">
      <c r="A381" s="398"/>
      <c r="B381" s="399"/>
      <c r="C381" s="398"/>
      <c r="D381" s="399"/>
      <c r="E381" s="398"/>
      <c r="I381" s="411"/>
      <c r="J381" s="411"/>
      <c r="N381" s="411"/>
      <c r="S381" s="411"/>
      <c r="AC381" s="227"/>
      <c r="AD381" s="227"/>
      <c r="AE381" s="227"/>
      <c r="AF381" s="227"/>
      <c r="AG381" s="227"/>
      <c r="AL381" s="224"/>
      <c r="AM381" s="224"/>
      <c r="AN381" s="514"/>
      <c r="AO381" s="514"/>
      <c r="AP381" s="224"/>
      <c r="AQ381" s="224"/>
      <c r="AR381" s="224"/>
      <c r="AS381" s="224"/>
    </row>
    <row r="382">
      <c r="A382" s="398"/>
      <c r="B382" s="399"/>
      <c r="C382" s="398"/>
      <c r="D382" s="399"/>
      <c r="E382" s="398"/>
      <c r="I382" s="411"/>
      <c r="J382" s="411"/>
      <c r="N382" s="411"/>
      <c r="S382" s="411"/>
      <c r="AC382" s="227"/>
      <c r="AD382" s="227"/>
      <c r="AE382" s="227"/>
      <c r="AF382" s="227"/>
      <c r="AG382" s="227"/>
      <c r="AL382" s="224"/>
      <c r="AM382" s="224"/>
      <c r="AN382" s="514"/>
      <c r="AO382" s="514"/>
      <c r="AP382" s="224"/>
      <c r="AQ382" s="224"/>
      <c r="AR382" s="224"/>
      <c r="AS382" s="224"/>
    </row>
    <row r="383">
      <c r="A383" s="398"/>
      <c r="B383" s="399"/>
      <c r="C383" s="398"/>
      <c r="D383" s="399"/>
      <c r="E383" s="398"/>
      <c r="I383" s="411"/>
      <c r="J383" s="411"/>
      <c r="N383" s="411"/>
      <c r="S383" s="411"/>
      <c r="AC383" s="227"/>
      <c r="AD383" s="227"/>
      <c r="AE383" s="227"/>
      <c r="AF383" s="227"/>
      <c r="AG383" s="227"/>
      <c r="AL383" s="224"/>
      <c r="AM383" s="224"/>
      <c r="AN383" s="514"/>
      <c r="AO383" s="514"/>
      <c r="AP383" s="224"/>
      <c r="AQ383" s="224"/>
      <c r="AR383" s="224"/>
      <c r="AS383" s="224"/>
    </row>
    <row r="384">
      <c r="A384" s="398"/>
      <c r="B384" s="399"/>
      <c r="C384" s="398"/>
      <c r="D384" s="399"/>
      <c r="E384" s="398"/>
      <c r="I384" s="411"/>
      <c r="J384" s="411"/>
      <c r="N384" s="411"/>
      <c r="S384" s="411"/>
      <c r="AC384" s="227"/>
      <c r="AD384" s="227"/>
      <c r="AE384" s="227"/>
      <c r="AF384" s="227"/>
      <c r="AG384" s="227"/>
      <c r="AL384" s="224"/>
      <c r="AM384" s="224"/>
      <c r="AN384" s="514"/>
      <c r="AO384" s="514"/>
      <c r="AP384" s="224"/>
      <c r="AQ384" s="224"/>
      <c r="AR384" s="224"/>
      <c r="AS384" s="224"/>
    </row>
    <row r="385">
      <c r="A385" s="398"/>
      <c r="B385" s="399"/>
      <c r="C385" s="398"/>
      <c r="D385" s="399"/>
      <c r="E385" s="398"/>
      <c r="I385" s="411"/>
      <c r="J385" s="411"/>
      <c r="N385" s="411"/>
      <c r="S385" s="411"/>
      <c r="AC385" s="227"/>
      <c r="AD385" s="227"/>
      <c r="AE385" s="227"/>
      <c r="AF385" s="227"/>
      <c r="AG385" s="227"/>
      <c r="AL385" s="224"/>
      <c r="AM385" s="224"/>
      <c r="AN385" s="514"/>
      <c r="AO385" s="514"/>
      <c r="AP385" s="224"/>
      <c r="AQ385" s="224"/>
      <c r="AR385" s="224"/>
      <c r="AS385" s="224"/>
    </row>
    <row r="386">
      <c r="A386" s="398"/>
      <c r="B386" s="399"/>
      <c r="C386" s="398"/>
      <c r="D386" s="399"/>
      <c r="E386" s="398"/>
      <c r="I386" s="411"/>
      <c r="J386" s="411"/>
      <c r="N386" s="411"/>
      <c r="S386" s="411"/>
      <c r="AC386" s="227"/>
      <c r="AD386" s="227"/>
      <c r="AE386" s="227"/>
      <c r="AF386" s="227"/>
      <c r="AG386" s="227"/>
      <c r="AL386" s="224"/>
      <c r="AM386" s="224"/>
      <c r="AN386" s="514"/>
      <c r="AO386" s="514"/>
      <c r="AP386" s="224"/>
      <c r="AQ386" s="224"/>
      <c r="AR386" s="224"/>
      <c r="AS386" s="224"/>
    </row>
    <row r="387">
      <c r="A387" s="398"/>
      <c r="B387" s="399"/>
      <c r="C387" s="398"/>
      <c r="D387" s="399"/>
      <c r="E387" s="398"/>
      <c r="I387" s="411"/>
      <c r="J387" s="411"/>
      <c r="N387" s="411"/>
      <c r="S387" s="411"/>
      <c r="AC387" s="227"/>
      <c r="AD387" s="227"/>
      <c r="AE387" s="227"/>
      <c r="AF387" s="227"/>
      <c r="AG387" s="227"/>
      <c r="AL387" s="224"/>
      <c r="AM387" s="224"/>
      <c r="AN387" s="514"/>
      <c r="AO387" s="514"/>
      <c r="AP387" s="224"/>
      <c r="AQ387" s="224"/>
      <c r="AR387" s="224"/>
      <c r="AS387" s="224"/>
    </row>
    <row r="388">
      <c r="A388" s="398"/>
      <c r="B388" s="399"/>
      <c r="C388" s="398"/>
      <c r="D388" s="399"/>
      <c r="E388" s="398"/>
      <c r="I388" s="411"/>
      <c r="J388" s="411"/>
      <c r="N388" s="411"/>
      <c r="S388" s="411"/>
      <c r="AC388" s="227"/>
      <c r="AD388" s="227"/>
      <c r="AE388" s="227"/>
      <c r="AF388" s="227"/>
      <c r="AG388" s="227"/>
      <c r="AL388" s="224"/>
      <c r="AM388" s="224"/>
      <c r="AN388" s="514"/>
      <c r="AO388" s="514"/>
      <c r="AP388" s="224"/>
      <c r="AQ388" s="224"/>
      <c r="AR388" s="224"/>
      <c r="AS388" s="224"/>
    </row>
    <row r="389">
      <c r="A389" s="398"/>
      <c r="B389" s="399"/>
      <c r="C389" s="398"/>
      <c r="D389" s="399"/>
      <c r="E389" s="398"/>
      <c r="I389" s="411"/>
      <c r="J389" s="411"/>
      <c r="N389" s="411"/>
      <c r="S389" s="411"/>
      <c r="AC389" s="227"/>
      <c r="AD389" s="227"/>
      <c r="AE389" s="227"/>
      <c r="AF389" s="227"/>
      <c r="AG389" s="227"/>
      <c r="AL389" s="224"/>
      <c r="AM389" s="224"/>
      <c r="AN389" s="514"/>
      <c r="AO389" s="514"/>
      <c r="AP389" s="224"/>
      <c r="AQ389" s="224"/>
      <c r="AR389" s="224"/>
      <c r="AS389" s="224"/>
    </row>
    <row r="390">
      <c r="A390" s="398"/>
      <c r="B390" s="399"/>
      <c r="C390" s="398"/>
      <c r="D390" s="399"/>
      <c r="E390" s="398"/>
      <c r="I390" s="411"/>
      <c r="J390" s="411"/>
      <c r="N390" s="411"/>
      <c r="S390" s="411"/>
      <c r="AC390" s="227"/>
      <c r="AD390" s="227"/>
      <c r="AE390" s="227"/>
      <c r="AF390" s="227"/>
      <c r="AG390" s="227"/>
      <c r="AL390" s="224"/>
      <c r="AM390" s="224"/>
      <c r="AN390" s="514"/>
      <c r="AO390" s="514"/>
      <c r="AP390" s="224"/>
      <c r="AQ390" s="224"/>
      <c r="AR390" s="224"/>
      <c r="AS390" s="224"/>
    </row>
    <row r="391">
      <c r="A391" s="398"/>
      <c r="B391" s="399"/>
      <c r="C391" s="398"/>
      <c r="D391" s="399"/>
      <c r="E391" s="398"/>
      <c r="I391" s="411"/>
      <c r="J391" s="411"/>
      <c r="N391" s="411"/>
      <c r="S391" s="411"/>
      <c r="AC391" s="227"/>
      <c r="AD391" s="227"/>
      <c r="AE391" s="227"/>
      <c r="AF391" s="227"/>
      <c r="AG391" s="227"/>
      <c r="AL391" s="224"/>
      <c r="AM391" s="224"/>
      <c r="AN391" s="514"/>
      <c r="AO391" s="514"/>
      <c r="AP391" s="224"/>
      <c r="AQ391" s="224"/>
      <c r="AR391" s="224"/>
      <c r="AS391" s="224"/>
    </row>
    <row r="392">
      <c r="A392" s="398"/>
      <c r="B392" s="399"/>
      <c r="C392" s="398"/>
      <c r="D392" s="399"/>
      <c r="E392" s="398"/>
      <c r="I392" s="411"/>
      <c r="J392" s="411"/>
      <c r="N392" s="411"/>
      <c r="S392" s="411"/>
      <c r="AC392" s="227"/>
      <c r="AD392" s="227"/>
      <c r="AE392" s="227"/>
      <c r="AF392" s="227"/>
      <c r="AG392" s="227"/>
      <c r="AL392" s="224"/>
      <c r="AM392" s="224"/>
      <c r="AN392" s="514"/>
      <c r="AO392" s="514"/>
      <c r="AP392" s="224"/>
      <c r="AQ392" s="224"/>
      <c r="AR392" s="224"/>
      <c r="AS392" s="224"/>
    </row>
    <row r="393">
      <c r="A393" s="398"/>
      <c r="B393" s="399"/>
      <c r="C393" s="398"/>
      <c r="D393" s="399"/>
      <c r="E393" s="398"/>
      <c r="I393" s="411"/>
      <c r="J393" s="411"/>
      <c r="N393" s="411"/>
      <c r="S393" s="411"/>
      <c r="AC393" s="227"/>
      <c r="AD393" s="227"/>
      <c r="AE393" s="227"/>
      <c r="AF393" s="227"/>
      <c r="AG393" s="227"/>
      <c r="AL393" s="224"/>
      <c r="AM393" s="224"/>
      <c r="AN393" s="514"/>
      <c r="AO393" s="514"/>
      <c r="AP393" s="224"/>
      <c r="AQ393" s="224"/>
      <c r="AR393" s="224"/>
      <c r="AS393" s="224"/>
    </row>
    <row r="394">
      <c r="A394" s="398"/>
      <c r="B394" s="399"/>
      <c r="C394" s="398"/>
      <c r="D394" s="399"/>
      <c r="E394" s="398"/>
      <c r="I394" s="411"/>
      <c r="J394" s="411"/>
      <c r="N394" s="411"/>
      <c r="S394" s="411"/>
      <c r="AC394" s="227"/>
      <c r="AD394" s="227"/>
      <c r="AE394" s="227"/>
      <c r="AF394" s="227"/>
      <c r="AG394" s="227"/>
      <c r="AL394" s="224"/>
      <c r="AM394" s="224"/>
      <c r="AN394" s="514"/>
      <c r="AO394" s="514"/>
      <c r="AP394" s="224"/>
      <c r="AQ394" s="224"/>
      <c r="AR394" s="224"/>
      <c r="AS394" s="224"/>
    </row>
    <row r="395">
      <c r="A395" s="398"/>
      <c r="B395" s="399"/>
      <c r="C395" s="398"/>
      <c r="D395" s="399"/>
      <c r="E395" s="398"/>
      <c r="I395" s="411"/>
      <c r="J395" s="411"/>
      <c r="N395" s="411"/>
      <c r="S395" s="411"/>
      <c r="AC395" s="227"/>
      <c r="AD395" s="227"/>
      <c r="AE395" s="227"/>
      <c r="AF395" s="227"/>
      <c r="AG395" s="227"/>
      <c r="AL395" s="224"/>
      <c r="AM395" s="224"/>
      <c r="AN395" s="514"/>
      <c r="AO395" s="514"/>
      <c r="AP395" s="224"/>
      <c r="AQ395" s="224"/>
      <c r="AR395" s="224"/>
      <c r="AS395" s="224"/>
    </row>
    <row r="396">
      <c r="A396" s="398"/>
      <c r="B396" s="399"/>
      <c r="C396" s="398"/>
      <c r="D396" s="399"/>
      <c r="E396" s="398"/>
      <c r="I396" s="411"/>
      <c r="J396" s="411"/>
      <c r="N396" s="411"/>
      <c r="S396" s="411"/>
      <c r="AC396" s="227"/>
      <c r="AD396" s="227"/>
      <c r="AE396" s="227"/>
      <c r="AF396" s="227"/>
      <c r="AG396" s="227"/>
      <c r="AL396" s="224"/>
      <c r="AM396" s="224"/>
      <c r="AN396" s="514"/>
      <c r="AO396" s="514"/>
      <c r="AP396" s="224"/>
      <c r="AQ396" s="224"/>
      <c r="AR396" s="224"/>
      <c r="AS396" s="224"/>
    </row>
    <row r="397">
      <c r="A397" s="398"/>
      <c r="B397" s="399"/>
      <c r="C397" s="398"/>
      <c r="D397" s="399"/>
      <c r="E397" s="398"/>
      <c r="I397" s="411"/>
      <c r="J397" s="411"/>
      <c r="N397" s="411"/>
      <c r="S397" s="411"/>
      <c r="AC397" s="227"/>
      <c r="AD397" s="227"/>
      <c r="AE397" s="227"/>
      <c r="AF397" s="227"/>
      <c r="AG397" s="227"/>
      <c r="AL397" s="224"/>
      <c r="AM397" s="224"/>
      <c r="AN397" s="514"/>
      <c r="AO397" s="514"/>
      <c r="AP397" s="224"/>
      <c r="AQ397" s="224"/>
      <c r="AR397" s="224"/>
      <c r="AS397" s="224"/>
    </row>
    <row r="398">
      <c r="A398" s="398"/>
      <c r="B398" s="399"/>
      <c r="C398" s="398"/>
      <c r="D398" s="399"/>
      <c r="E398" s="398"/>
      <c r="I398" s="411"/>
      <c r="J398" s="411"/>
      <c r="N398" s="411"/>
      <c r="S398" s="411"/>
      <c r="AC398" s="227"/>
      <c r="AD398" s="227"/>
      <c r="AE398" s="227"/>
      <c r="AF398" s="227"/>
      <c r="AG398" s="227"/>
      <c r="AL398" s="224"/>
      <c r="AM398" s="224"/>
      <c r="AN398" s="514"/>
      <c r="AO398" s="514"/>
      <c r="AP398" s="224"/>
      <c r="AQ398" s="224"/>
      <c r="AR398" s="224"/>
      <c r="AS398" s="224"/>
    </row>
    <row r="399">
      <c r="A399" s="398"/>
      <c r="B399" s="399"/>
      <c r="C399" s="398"/>
      <c r="D399" s="399"/>
      <c r="E399" s="398"/>
      <c r="I399" s="411"/>
      <c r="J399" s="411"/>
      <c r="N399" s="411"/>
      <c r="S399" s="411"/>
      <c r="AC399" s="227"/>
      <c r="AD399" s="227"/>
      <c r="AE399" s="227"/>
      <c r="AF399" s="227"/>
      <c r="AG399" s="227"/>
      <c r="AL399" s="224"/>
      <c r="AM399" s="224"/>
      <c r="AN399" s="514"/>
      <c r="AO399" s="514"/>
      <c r="AP399" s="224"/>
      <c r="AQ399" s="224"/>
      <c r="AR399" s="224"/>
      <c r="AS399" s="224"/>
    </row>
    <row r="400">
      <c r="A400" s="398"/>
      <c r="B400" s="399"/>
      <c r="C400" s="398"/>
      <c r="D400" s="399"/>
      <c r="E400" s="398"/>
      <c r="I400" s="411"/>
      <c r="J400" s="411"/>
      <c r="N400" s="411"/>
      <c r="S400" s="411"/>
      <c r="AC400" s="227"/>
      <c r="AD400" s="227"/>
      <c r="AE400" s="227"/>
      <c r="AF400" s="227"/>
      <c r="AG400" s="227"/>
      <c r="AL400" s="224"/>
      <c r="AM400" s="224"/>
      <c r="AN400" s="514"/>
      <c r="AO400" s="514"/>
      <c r="AP400" s="224"/>
      <c r="AQ400" s="224"/>
      <c r="AR400" s="224"/>
      <c r="AS400" s="224"/>
    </row>
    <row r="401">
      <c r="A401" s="398"/>
      <c r="B401" s="399"/>
      <c r="C401" s="398"/>
      <c r="D401" s="399"/>
      <c r="E401" s="398"/>
      <c r="I401" s="411"/>
      <c r="J401" s="411"/>
      <c r="N401" s="411"/>
      <c r="S401" s="411"/>
      <c r="AC401" s="227"/>
      <c r="AD401" s="227"/>
      <c r="AE401" s="227"/>
      <c r="AF401" s="227"/>
      <c r="AG401" s="227"/>
      <c r="AL401" s="224"/>
      <c r="AM401" s="224"/>
      <c r="AN401" s="514"/>
      <c r="AO401" s="514"/>
      <c r="AP401" s="224"/>
      <c r="AQ401" s="224"/>
      <c r="AR401" s="224"/>
      <c r="AS401" s="224"/>
    </row>
    <row r="402">
      <c r="A402" s="398"/>
      <c r="B402" s="399"/>
      <c r="C402" s="398"/>
      <c r="D402" s="399"/>
      <c r="E402" s="398"/>
      <c r="I402" s="411"/>
      <c r="J402" s="411"/>
      <c r="N402" s="411"/>
      <c r="S402" s="411"/>
      <c r="AC402" s="227"/>
      <c r="AD402" s="227"/>
      <c r="AE402" s="227"/>
      <c r="AF402" s="227"/>
      <c r="AG402" s="227"/>
      <c r="AL402" s="224"/>
      <c r="AM402" s="224"/>
      <c r="AN402" s="514"/>
      <c r="AO402" s="514"/>
      <c r="AP402" s="224"/>
      <c r="AQ402" s="224"/>
      <c r="AR402" s="224"/>
      <c r="AS402" s="224"/>
    </row>
    <row r="403">
      <c r="A403" s="398"/>
      <c r="B403" s="399"/>
      <c r="C403" s="398"/>
      <c r="D403" s="399"/>
      <c r="E403" s="398"/>
      <c r="I403" s="411"/>
      <c r="J403" s="411"/>
      <c r="N403" s="411"/>
      <c r="S403" s="411"/>
      <c r="AC403" s="227"/>
      <c r="AD403" s="227"/>
      <c r="AE403" s="227"/>
      <c r="AF403" s="227"/>
      <c r="AG403" s="227"/>
      <c r="AL403" s="224"/>
      <c r="AM403" s="224"/>
      <c r="AN403" s="514"/>
      <c r="AO403" s="514"/>
      <c r="AP403" s="224"/>
      <c r="AQ403" s="224"/>
      <c r="AR403" s="224"/>
      <c r="AS403" s="224"/>
    </row>
    <row r="404">
      <c r="A404" s="398"/>
      <c r="B404" s="399"/>
      <c r="C404" s="398"/>
      <c r="D404" s="399"/>
      <c r="E404" s="398"/>
      <c r="I404" s="411"/>
      <c r="J404" s="411"/>
      <c r="N404" s="411"/>
      <c r="S404" s="411"/>
      <c r="AC404" s="227"/>
      <c r="AD404" s="227"/>
      <c r="AE404" s="227"/>
      <c r="AF404" s="227"/>
      <c r="AG404" s="227"/>
      <c r="AL404" s="224"/>
      <c r="AM404" s="224"/>
      <c r="AN404" s="514"/>
      <c r="AO404" s="514"/>
      <c r="AP404" s="224"/>
      <c r="AQ404" s="224"/>
      <c r="AR404" s="224"/>
      <c r="AS404" s="224"/>
    </row>
    <row r="405">
      <c r="A405" s="398"/>
      <c r="B405" s="399"/>
      <c r="C405" s="398"/>
      <c r="D405" s="399"/>
      <c r="E405" s="398"/>
      <c r="I405" s="411"/>
      <c r="J405" s="411"/>
      <c r="N405" s="411"/>
      <c r="S405" s="411"/>
      <c r="AC405" s="227"/>
      <c r="AD405" s="227"/>
      <c r="AE405" s="227"/>
      <c r="AF405" s="227"/>
      <c r="AG405" s="227"/>
      <c r="AL405" s="224"/>
      <c r="AM405" s="224"/>
      <c r="AN405" s="514"/>
      <c r="AO405" s="514"/>
      <c r="AP405" s="224"/>
      <c r="AQ405" s="224"/>
      <c r="AR405" s="224"/>
      <c r="AS405" s="224"/>
    </row>
    <row r="406">
      <c r="A406" s="398"/>
      <c r="B406" s="399"/>
      <c r="C406" s="398"/>
      <c r="D406" s="399"/>
      <c r="E406" s="398"/>
      <c r="I406" s="411"/>
      <c r="J406" s="411"/>
      <c r="N406" s="411"/>
      <c r="S406" s="411"/>
      <c r="AC406" s="227"/>
      <c r="AD406" s="227"/>
      <c r="AE406" s="227"/>
      <c r="AF406" s="227"/>
      <c r="AG406" s="227"/>
      <c r="AL406" s="224"/>
      <c r="AM406" s="224"/>
      <c r="AN406" s="514"/>
      <c r="AO406" s="514"/>
      <c r="AP406" s="224"/>
      <c r="AQ406" s="224"/>
      <c r="AR406" s="224"/>
      <c r="AS406" s="224"/>
    </row>
    <row r="407">
      <c r="A407" s="398"/>
      <c r="B407" s="399"/>
      <c r="C407" s="398"/>
      <c r="D407" s="399"/>
      <c r="E407" s="398"/>
      <c r="I407" s="411"/>
      <c r="J407" s="411"/>
      <c r="N407" s="411"/>
      <c r="S407" s="411"/>
      <c r="AC407" s="227"/>
      <c r="AD407" s="227"/>
      <c r="AE407" s="227"/>
      <c r="AF407" s="227"/>
      <c r="AG407" s="227"/>
      <c r="AL407" s="224"/>
      <c r="AM407" s="224"/>
      <c r="AN407" s="514"/>
      <c r="AO407" s="514"/>
      <c r="AP407" s="224"/>
      <c r="AQ407" s="224"/>
      <c r="AR407" s="224"/>
      <c r="AS407" s="224"/>
    </row>
    <row r="408">
      <c r="A408" s="398"/>
      <c r="B408" s="399"/>
      <c r="C408" s="398"/>
      <c r="D408" s="399"/>
      <c r="E408" s="398"/>
      <c r="I408" s="411"/>
      <c r="J408" s="411"/>
      <c r="N408" s="411"/>
      <c r="S408" s="411"/>
      <c r="AC408" s="227"/>
      <c r="AD408" s="227"/>
      <c r="AE408" s="227"/>
      <c r="AF408" s="227"/>
      <c r="AG408" s="227"/>
      <c r="AL408" s="224"/>
      <c r="AM408" s="224"/>
      <c r="AN408" s="514"/>
      <c r="AO408" s="514"/>
      <c r="AP408" s="224"/>
      <c r="AQ408" s="224"/>
      <c r="AR408" s="224"/>
      <c r="AS408" s="224"/>
    </row>
    <row r="409">
      <c r="A409" s="398"/>
      <c r="B409" s="399"/>
      <c r="C409" s="398"/>
      <c r="D409" s="399"/>
      <c r="E409" s="398"/>
      <c r="I409" s="411"/>
      <c r="J409" s="411"/>
      <c r="N409" s="411"/>
      <c r="S409" s="411"/>
      <c r="AC409" s="227"/>
      <c r="AD409" s="227"/>
      <c r="AE409" s="227"/>
      <c r="AF409" s="227"/>
      <c r="AG409" s="227"/>
      <c r="AL409" s="224"/>
      <c r="AM409" s="224"/>
      <c r="AN409" s="514"/>
      <c r="AO409" s="514"/>
      <c r="AP409" s="224"/>
      <c r="AQ409" s="224"/>
      <c r="AR409" s="224"/>
      <c r="AS409" s="224"/>
    </row>
    <row r="410">
      <c r="A410" s="398"/>
      <c r="B410" s="399"/>
      <c r="C410" s="398"/>
      <c r="D410" s="399"/>
      <c r="E410" s="398"/>
      <c r="I410" s="411"/>
      <c r="J410" s="411"/>
      <c r="N410" s="411"/>
      <c r="S410" s="411"/>
      <c r="AC410" s="227"/>
      <c r="AD410" s="227"/>
      <c r="AE410" s="227"/>
      <c r="AF410" s="227"/>
      <c r="AG410" s="227"/>
      <c r="AL410" s="224"/>
      <c r="AM410" s="224"/>
      <c r="AN410" s="514"/>
      <c r="AO410" s="514"/>
      <c r="AP410" s="224"/>
      <c r="AQ410" s="224"/>
      <c r="AR410" s="224"/>
      <c r="AS410" s="224"/>
    </row>
    <row r="411">
      <c r="A411" s="398"/>
      <c r="B411" s="399"/>
      <c r="C411" s="398"/>
      <c r="D411" s="399"/>
      <c r="E411" s="398"/>
      <c r="I411" s="411"/>
      <c r="J411" s="411"/>
      <c r="N411" s="411"/>
      <c r="S411" s="411"/>
      <c r="AC411" s="227"/>
      <c r="AD411" s="227"/>
      <c r="AE411" s="227"/>
      <c r="AF411" s="227"/>
      <c r="AG411" s="227"/>
      <c r="AL411" s="224"/>
      <c r="AM411" s="224"/>
      <c r="AN411" s="514"/>
      <c r="AO411" s="514"/>
      <c r="AP411" s="224"/>
      <c r="AQ411" s="224"/>
      <c r="AR411" s="224"/>
      <c r="AS411" s="224"/>
    </row>
    <row r="412">
      <c r="A412" s="398"/>
      <c r="B412" s="399"/>
      <c r="C412" s="398"/>
      <c r="D412" s="399"/>
      <c r="E412" s="398"/>
      <c r="I412" s="411"/>
      <c r="J412" s="411"/>
      <c r="N412" s="411"/>
      <c r="S412" s="411"/>
      <c r="AC412" s="227"/>
      <c r="AD412" s="227"/>
      <c r="AE412" s="227"/>
      <c r="AF412" s="227"/>
      <c r="AG412" s="227"/>
      <c r="AL412" s="224"/>
      <c r="AM412" s="224"/>
      <c r="AN412" s="514"/>
      <c r="AO412" s="514"/>
      <c r="AP412" s="224"/>
      <c r="AQ412" s="224"/>
      <c r="AR412" s="224"/>
      <c r="AS412" s="224"/>
    </row>
    <row r="413">
      <c r="A413" s="398"/>
      <c r="B413" s="399"/>
      <c r="C413" s="398"/>
      <c r="D413" s="399"/>
      <c r="E413" s="398"/>
      <c r="I413" s="411"/>
      <c r="J413" s="411"/>
      <c r="N413" s="411"/>
      <c r="S413" s="411"/>
      <c r="AC413" s="227"/>
      <c r="AD413" s="227"/>
      <c r="AE413" s="227"/>
      <c r="AF413" s="227"/>
      <c r="AG413" s="227"/>
      <c r="AL413" s="224"/>
      <c r="AM413" s="224"/>
      <c r="AN413" s="514"/>
      <c r="AO413" s="514"/>
      <c r="AP413" s="224"/>
      <c r="AQ413" s="224"/>
      <c r="AR413" s="224"/>
      <c r="AS413" s="224"/>
    </row>
    <row r="414">
      <c r="A414" s="398"/>
      <c r="B414" s="399"/>
      <c r="C414" s="398"/>
      <c r="D414" s="399"/>
      <c r="E414" s="398"/>
      <c r="I414" s="411"/>
      <c r="J414" s="411"/>
      <c r="N414" s="411"/>
      <c r="S414" s="411"/>
      <c r="AC414" s="227"/>
      <c r="AD414" s="227"/>
      <c r="AE414" s="227"/>
      <c r="AF414" s="227"/>
      <c r="AG414" s="227"/>
      <c r="AL414" s="224"/>
      <c r="AM414" s="224"/>
      <c r="AN414" s="514"/>
      <c r="AO414" s="514"/>
      <c r="AP414" s="224"/>
      <c r="AQ414" s="224"/>
      <c r="AR414" s="224"/>
      <c r="AS414" s="224"/>
    </row>
    <row r="415">
      <c r="A415" s="398"/>
      <c r="B415" s="399"/>
      <c r="C415" s="398"/>
      <c r="D415" s="399"/>
      <c r="E415" s="398"/>
      <c r="I415" s="411"/>
      <c r="J415" s="411"/>
      <c r="N415" s="411"/>
      <c r="S415" s="411"/>
      <c r="AC415" s="227"/>
      <c r="AD415" s="227"/>
      <c r="AE415" s="227"/>
      <c r="AF415" s="227"/>
      <c r="AG415" s="227"/>
      <c r="AL415" s="224"/>
      <c r="AM415" s="224"/>
      <c r="AN415" s="514"/>
      <c r="AO415" s="514"/>
      <c r="AP415" s="224"/>
      <c r="AQ415" s="224"/>
      <c r="AR415" s="224"/>
      <c r="AS415" s="224"/>
    </row>
    <row r="416">
      <c r="A416" s="398"/>
      <c r="B416" s="399"/>
      <c r="C416" s="398"/>
      <c r="D416" s="399"/>
      <c r="E416" s="398"/>
      <c r="I416" s="411"/>
      <c r="J416" s="411"/>
      <c r="N416" s="411"/>
      <c r="S416" s="411"/>
      <c r="AC416" s="227"/>
      <c r="AD416" s="227"/>
      <c r="AE416" s="227"/>
      <c r="AF416" s="227"/>
      <c r="AG416" s="227"/>
      <c r="AL416" s="224"/>
      <c r="AM416" s="224"/>
      <c r="AN416" s="514"/>
      <c r="AO416" s="514"/>
      <c r="AP416" s="224"/>
      <c r="AQ416" s="224"/>
      <c r="AR416" s="224"/>
      <c r="AS416" s="224"/>
    </row>
    <row r="417">
      <c r="A417" s="398"/>
      <c r="B417" s="399"/>
      <c r="C417" s="398"/>
      <c r="D417" s="399"/>
      <c r="E417" s="398"/>
      <c r="I417" s="411"/>
      <c r="J417" s="411"/>
      <c r="N417" s="411"/>
      <c r="S417" s="411"/>
      <c r="AC417" s="227"/>
      <c r="AD417" s="227"/>
      <c r="AE417" s="227"/>
      <c r="AF417" s="227"/>
      <c r="AG417" s="227"/>
      <c r="AL417" s="224"/>
      <c r="AM417" s="224"/>
      <c r="AN417" s="514"/>
      <c r="AO417" s="514"/>
      <c r="AP417" s="224"/>
      <c r="AQ417" s="224"/>
      <c r="AR417" s="224"/>
      <c r="AS417" s="224"/>
    </row>
    <row r="418">
      <c r="A418" s="398"/>
      <c r="B418" s="399"/>
      <c r="C418" s="398"/>
      <c r="D418" s="399"/>
      <c r="E418" s="398"/>
      <c r="I418" s="411"/>
      <c r="J418" s="411"/>
      <c r="N418" s="411"/>
      <c r="S418" s="411"/>
      <c r="AC418" s="227"/>
      <c r="AD418" s="227"/>
      <c r="AE418" s="227"/>
      <c r="AF418" s="227"/>
      <c r="AG418" s="227"/>
      <c r="AL418" s="224"/>
      <c r="AM418" s="224"/>
      <c r="AN418" s="514"/>
      <c r="AO418" s="514"/>
      <c r="AP418" s="224"/>
      <c r="AQ418" s="224"/>
      <c r="AR418" s="224"/>
      <c r="AS418" s="224"/>
    </row>
    <row r="419">
      <c r="A419" s="398"/>
      <c r="B419" s="399"/>
      <c r="C419" s="398"/>
      <c r="D419" s="399"/>
      <c r="E419" s="398"/>
      <c r="I419" s="411"/>
      <c r="J419" s="411"/>
      <c r="N419" s="411"/>
      <c r="S419" s="411"/>
      <c r="AC419" s="227"/>
      <c r="AD419" s="227"/>
      <c r="AE419" s="227"/>
      <c r="AF419" s="227"/>
      <c r="AG419" s="227"/>
      <c r="AL419" s="224"/>
      <c r="AM419" s="224"/>
      <c r="AN419" s="514"/>
      <c r="AO419" s="514"/>
      <c r="AP419" s="224"/>
      <c r="AQ419" s="224"/>
      <c r="AR419" s="224"/>
      <c r="AS419" s="224"/>
    </row>
    <row r="420">
      <c r="A420" s="398"/>
      <c r="B420" s="399"/>
      <c r="C420" s="398"/>
      <c r="D420" s="399"/>
      <c r="E420" s="398"/>
      <c r="I420" s="411"/>
      <c r="J420" s="411"/>
      <c r="N420" s="411"/>
      <c r="S420" s="411"/>
      <c r="AC420" s="227"/>
      <c r="AD420" s="227"/>
      <c r="AE420" s="227"/>
      <c r="AF420" s="227"/>
      <c r="AG420" s="227"/>
      <c r="AL420" s="224"/>
      <c r="AM420" s="224"/>
      <c r="AN420" s="514"/>
      <c r="AO420" s="514"/>
      <c r="AP420" s="224"/>
      <c r="AQ420" s="224"/>
      <c r="AR420" s="224"/>
      <c r="AS420" s="224"/>
    </row>
    <row r="421">
      <c r="A421" s="398"/>
      <c r="B421" s="399"/>
      <c r="C421" s="398"/>
      <c r="D421" s="399"/>
      <c r="E421" s="398"/>
      <c r="I421" s="411"/>
      <c r="J421" s="411"/>
      <c r="N421" s="411"/>
      <c r="S421" s="411"/>
      <c r="AC421" s="227"/>
      <c r="AD421" s="227"/>
      <c r="AE421" s="227"/>
      <c r="AF421" s="227"/>
      <c r="AG421" s="227"/>
      <c r="AL421" s="224"/>
      <c r="AM421" s="224"/>
      <c r="AN421" s="514"/>
      <c r="AO421" s="514"/>
      <c r="AP421" s="224"/>
      <c r="AQ421" s="224"/>
      <c r="AR421" s="224"/>
      <c r="AS421" s="224"/>
    </row>
    <row r="422">
      <c r="A422" s="398"/>
      <c r="B422" s="399"/>
      <c r="C422" s="398"/>
      <c r="D422" s="399"/>
      <c r="E422" s="398"/>
      <c r="I422" s="411"/>
      <c r="J422" s="411"/>
      <c r="N422" s="411"/>
      <c r="S422" s="411"/>
      <c r="AC422" s="227"/>
      <c r="AD422" s="227"/>
      <c r="AE422" s="227"/>
      <c r="AF422" s="227"/>
      <c r="AG422" s="227"/>
      <c r="AL422" s="224"/>
      <c r="AM422" s="224"/>
      <c r="AN422" s="514"/>
      <c r="AO422" s="514"/>
      <c r="AP422" s="224"/>
      <c r="AQ422" s="224"/>
      <c r="AR422" s="224"/>
      <c r="AS422" s="224"/>
    </row>
    <row r="423">
      <c r="A423" s="398"/>
      <c r="B423" s="399"/>
      <c r="C423" s="398"/>
      <c r="D423" s="399"/>
      <c r="E423" s="398"/>
      <c r="I423" s="411"/>
      <c r="J423" s="411"/>
      <c r="N423" s="411"/>
      <c r="S423" s="411"/>
      <c r="AC423" s="227"/>
      <c r="AD423" s="227"/>
      <c r="AE423" s="227"/>
      <c r="AF423" s="227"/>
      <c r="AG423" s="227"/>
      <c r="AL423" s="224"/>
      <c r="AM423" s="224"/>
      <c r="AN423" s="514"/>
      <c r="AO423" s="514"/>
      <c r="AP423" s="224"/>
      <c r="AQ423" s="224"/>
      <c r="AR423" s="224"/>
      <c r="AS423" s="224"/>
    </row>
    <row r="424">
      <c r="A424" s="398"/>
      <c r="B424" s="399"/>
      <c r="C424" s="398"/>
      <c r="D424" s="399"/>
      <c r="E424" s="398"/>
      <c r="I424" s="411"/>
      <c r="J424" s="411"/>
      <c r="N424" s="411"/>
      <c r="S424" s="411"/>
      <c r="AC424" s="227"/>
      <c r="AD424" s="227"/>
      <c r="AE424" s="227"/>
      <c r="AF424" s="227"/>
      <c r="AG424" s="227"/>
      <c r="AL424" s="224"/>
      <c r="AM424" s="224"/>
      <c r="AN424" s="514"/>
      <c r="AO424" s="514"/>
      <c r="AP424" s="224"/>
      <c r="AQ424" s="224"/>
      <c r="AR424" s="224"/>
      <c r="AS424" s="224"/>
    </row>
    <row r="425">
      <c r="A425" s="398"/>
      <c r="B425" s="399"/>
      <c r="C425" s="398"/>
      <c r="D425" s="399"/>
      <c r="E425" s="398"/>
      <c r="I425" s="411"/>
      <c r="J425" s="411"/>
      <c r="N425" s="411"/>
      <c r="S425" s="411"/>
      <c r="AC425" s="227"/>
      <c r="AD425" s="227"/>
      <c r="AE425" s="227"/>
      <c r="AF425" s="227"/>
      <c r="AG425" s="227"/>
      <c r="AL425" s="224"/>
      <c r="AM425" s="224"/>
      <c r="AN425" s="514"/>
      <c r="AO425" s="514"/>
      <c r="AP425" s="224"/>
      <c r="AQ425" s="224"/>
      <c r="AR425" s="224"/>
      <c r="AS425" s="224"/>
    </row>
    <row r="426">
      <c r="A426" s="398"/>
      <c r="B426" s="399"/>
      <c r="C426" s="398"/>
      <c r="D426" s="399"/>
      <c r="E426" s="398"/>
      <c r="I426" s="411"/>
      <c r="J426" s="411"/>
      <c r="N426" s="411"/>
      <c r="S426" s="411"/>
      <c r="AC426" s="227"/>
      <c r="AD426" s="227"/>
      <c r="AE426" s="227"/>
      <c r="AF426" s="227"/>
      <c r="AG426" s="227"/>
      <c r="AL426" s="224"/>
      <c r="AM426" s="224"/>
      <c r="AN426" s="514"/>
      <c r="AO426" s="514"/>
      <c r="AP426" s="224"/>
      <c r="AQ426" s="224"/>
      <c r="AR426" s="224"/>
      <c r="AS426" s="224"/>
    </row>
    <row r="427">
      <c r="A427" s="398"/>
      <c r="B427" s="399"/>
      <c r="C427" s="398"/>
      <c r="D427" s="399"/>
      <c r="E427" s="398"/>
      <c r="I427" s="411"/>
      <c r="J427" s="411"/>
      <c r="N427" s="411"/>
      <c r="S427" s="411"/>
      <c r="AC427" s="227"/>
      <c r="AD427" s="227"/>
      <c r="AE427" s="227"/>
      <c r="AF427" s="227"/>
      <c r="AG427" s="227"/>
      <c r="AL427" s="224"/>
      <c r="AM427" s="224"/>
      <c r="AN427" s="514"/>
      <c r="AO427" s="514"/>
      <c r="AP427" s="224"/>
      <c r="AQ427" s="224"/>
      <c r="AR427" s="224"/>
      <c r="AS427" s="224"/>
    </row>
    <row r="428">
      <c r="A428" s="398"/>
      <c r="B428" s="399"/>
      <c r="C428" s="398"/>
      <c r="D428" s="399"/>
      <c r="E428" s="398"/>
      <c r="I428" s="411"/>
      <c r="J428" s="411"/>
      <c r="N428" s="411"/>
      <c r="S428" s="411"/>
      <c r="AC428" s="227"/>
      <c r="AD428" s="227"/>
      <c r="AE428" s="227"/>
      <c r="AF428" s="227"/>
      <c r="AG428" s="227"/>
      <c r="AL428" s="224"/>
      <c r="AM428" s="224"/>
      <c r="AN428" s="514"/>
      <c r="AO428" s="514"/>
      <c r="AP428" s="224"/>
      <c r="AQ428" s="224"/>
      <c r="AR428" s="224"/>
      <c r="AS428" s="224"/>
    </row>
    <row r="429">
      <c r="A429" s="398"/>
      <c r="B429" s="399"/>
      <c r="C429" s="398"/>
      <c r="D429" s="399"/>
      <c r="E429" s="398"/>
      <c r="I429" s="411"/>
      <c r="J429" s="411"/>
      <c r="N429" s="411"/>
      <c r="S429" s="411"/>
      <c r="AC429" s="227"/>
      <c r="AD429" s="227"/>
      <c r="AE429" s="227"/>
      <c r="AF429" s="227"/>
      <c r="AG429" s="227"/>
      <c r="AL429" s="224"/>
      <c r="AM429" s="224"/>
      <c r="AN429" s="514"/>
      <c r="AO429" s="514"/>
      <c r="AP429" s="224"/>
      <c r="AQ429" s="224"/>
      <c r="AR429" s="224"/>
      <c r="AS429" s="224"/>
    </row>
    <row r="430">
      <c r="A430" s="398"/>
      <c r="B430" s="399"/>
      <c r="C430" s="398"/>
      <c r="D430" s="399"/>
      <c r="E430" s="398"/>
      <c r="I430" s="411"/>
      <c r="J430" s="411"/>
      <c r="N430" s="411"/>
      <c r="S430" s="411"/>
      <c r="AC430" s="227"/>
      <c r="AD430" s="227"/>
      <c r="AE430" s="227"/>
      <c r="AF430" s="227"/>
      <c r="AG430" s="227"/>
      <c r="AL430" s="224"/>
      <c r="AM430" s="224"/>
      <c r="AN430" s="514"/>
      <c r="AO430" s="514"/>
      <c r="AP430" s="224"/>
      <c r="AQ430" s="224"/>
      <c r="AR430" s="224"/>
      <c r="AS430" s="224"/>
    </row>
    <row r="431">
      <c r="A431" s="398"/>
      <c r="B431" s="399"/>
      <c r="C431" s="398"/>
      <c r="D431" s="399"/>
      <c r="E431" s="398"/>
      <c r="I431" s="411"/>
      <c r="J431" s="411"/>
      <c r="N431" s="411"/>
      <c r="S431" s="411"/>
      <c r="AC431" s="227"/>
      <c r="AD431" s="227"/>
      <c r="AE431" s="227"/>
      <c r="AF431" s="227"/>
      <c r="AG431" s="227"/>
      <c r="AL431" s="224"/>
      <c r="AM431" s="224"/>
      <c r="AN431" s="514"/>
      <c r="AO431" s="514"/>
      <c r="AP431" s="224"/>
      <c r="AQ431" s="224"/>
      <c r="AR431" s="224"/>
      <c r="AS431" s="224"/>
    </row>
    <row r="432">
      <c r="A432" s="398"/>
      <c r="B432" s="399"/>
      <c r="C432" s="398"/>
      <c r="D432" s="399"/>
      <c r="E432" s="398"/>
      <c r="I432" s="411"/>
      <c r="J432" s="411"/>
      <c r="N432" s="411"/>
      <c r="S432" s="411"/>
      <c r="AC432" s="227"/>
      <c r="AD432" s="227"/>
      <c r="AE432" s="227"/>
      <c r="AF432" s="227"/>
      <c r="AG432" s="227"/>
      <c r="AL432" s="224"/>
      <c r="AM432" s="224"/>
      <c r="AN432" s="514"/>
      <c r="AO432" s="514"/>
      <c r="AP432" s="224"/>
      <c r="AQ432" s="224"/>
      <c r="AR432" s="224"/>
      <c r="AS432" s="224"/>
    </row>
    <row r="433">
      <c r="A433" s="398"/>
      <c r="B433" s="399"/>
      <c r="C433" s="398"/>
      <c r="D433" s="399"/>
      <c r="E433" s="398"/>
      <c r="I433" s="411"/>
      <c r="J433" s="411"/>
      <c r="N433" s="411"/>
      <c r="S433" s="411"/>
      <c r="AC433" s="227"/>
      <c r="AD433" s="227"/>
      <c r="AE433" s="227"/>
      <c r="AF433" s="227"/>
      <c r="AG433" s="227"/>
      <c r="AL433" s="224"/>
      <c r="AM433" s="224"/>
      <c r="AN433" s="514"/>
      <c r="AO433" s="514"/>
      <c r="AP433" s="224"/>
      <c r="AQ433" s="224"/>
      <c r="AR433" s="224"/>
      <c r="AS433" s="224"/>
    </row>
    <row r="434">
      <c r="A434" s="398"/>
      <c r="B434" s="399"/>
      <c r="C434" s="398"/>
      <c r="D434" s="399"/>
      <c r="E434" s="398"/>
      <c r="I434" s="411"/>
      <c r="J434" s="411"/>
      <c r="N434" s="411"/>
      <c r="S434" s="411"/>
      <c r="AC434" s="227"/>
      <c r="AD434" s="227"/>
      <c r="AE434" s="227"/>
      <c r="AF434" s="227"/>
      <c r="AG434" s="227"/>
      <c r="AL434" s="224"/>
      <c r="AM434" s="224"/>
      <c r="AN434" s="514"/>
      <c r="AO434" s="514"/>
      <c r="AP434" s="224"/>
      <c r="AQ434" s="224"/>
      <c r="AR434" s="224"/>
      <c r="AS434" s="224"/>
    </row>
    <row r="435">
      <c r="A435" s="398"/>
      <c r="B435" s="399"/>
      <c r="C435" s="398"/>
      <c r="D435" s="399"/>
      <c r="E435" s="398"/>
      <c r="I435" s="411"/>
      <c r="J435" s="411"/>
      <c r="N435" s="411"/>
      <c r="S435" s="411"/>
      <c r="AC435" s="227"/>
      <c r="AD435" s="227"/>
      <c r="AE435" s="227"/>
      <c r="AF435" s="227"/>
      <c r="AG435" s="227"/>
      <c r="AL435" s="224"/>
      <c r="AM435" s="224"/>
      <c r="AN435" s="514"/>
      <c r="AO435" s="514"/>
      <c r="AP435" s="224"/>
      <c r="AQ435" s="224"/>
      <c r="AR435" s="224"/>
      <c r="AS435" s="224"/>
    </row>
    <row r="436">
      <c r="A436" s="398"/>
      <c r="B436" s="399"/>
      <c r="C436" s="398"/>
      <c r="D436" s="399"/>
      <c r="E436" s="398"/>
      <c r="I436" s="411"/>
      <c r="J436" s="411"/>
      <c r="N436" s="411"/>
      <c r="S436" s="411"/>
      <c r="AC436" s="227"/>
      <c r="AD436" s="227"/>
      <c r="AE436" s="227"/>
      <c r="AF436" s="227"/>
      <c r="AG436" s="227"/>
      <c r="AL436" s="224"/>
      <c r="AM436" s="224"/>
      <c r="AN436" s="514"/>
      <c r="AO436" s="514"/>
      <c r="AP436" s="224"/>
      <c r="AQ436" s="224"/>
      <c r="AR436" s="224"/>
      <c r="AS436" s="224"/>
    </row>
    <row r="437">
      <c r="A437" s="398"/>
      <c r="B437" s="399"/>
      <c r="C437" s="398"/>
      <c r="D437" s="399"/>
      <c r="E437" s="398"/>
      <c r="I437" s="411"/>
      <c r="J437" s="411"/>
      <c r="N437" s="411"/>
      <c r="S437" s="411"/>
      <c r="AC437" s="227"/>
      <c r="AD437" s="227"/>
      <c r="AE437" s="227"/>
      <c r="AF437" s="227"/>
      <c r="AG437" s="227"/>
      <c r="AL437" s="224"/>
      <c r="AM437" s="224"/>
      <c r="AN437" s="514"/>
      <c r="AO437" s="514"/>
      <c r="AP437" s="224"/>
      <c r="AQ437" s="224"/>
      <c r="AR437" s="224"/>
      <c r="AS437" s="224"/>
    </row>
    <row r="438">
      <c r="A438" s="398"/>
      <c r="B438" s="399"/>
      <c r="C438" s="398"/>
      <c r="D438" s="399"/>
      <c r="E438" s="398"/>
      <c r="I438" s="411"/>
      <c r="J438" s="411"/>
      <c r="N438" s="411"/>
      <c r="S438" s="411"/>
      <c r="AC438" s="227"/>
      <c r="AD438" s="227"/>
      <c r="AE438" s="227"/>
      <c r="AF438" s="227"/>
      <c r="AG438" s="227"/>
      <c r="AL438" s="224"/>
      <c r="AM438" s="224"/>
      <c r="AN438" s="514"/>
      <c r="AO438" s="514"/>
      <c r="AP438" s="224"/>
      <c r="AQ438" s="224"/>
      <c r="AR438" s="224"/>
      <c r="AS438" s="224"/>
    </row>
    <row r="439">
      <c r="A439" s="398"/>
      <c r="B439" s="399"/>
      <c r="C439" s="398"/>
      <c r="D439" s="399"/>
      <c r="E439" s="398"/>
      <c r="I439" s="411"/>
      <c r="J439" s="411"/>
      <c r="N439" s="411"/>
      <c r="S439" s="411"/>
      <c r="AC439" s="227"/>
      <c r="AD439" s="227"/>
      <c r="AE439" s="227"/>
      <c r="AF439" s="227"/>
      <c r="AG439" s="227"/>
      <c r="AL439" s="224"/>
      <c r="AM439" s="224"/>
      <c r="AN439" s="514"/>
      <c r="AO439" s="514"/>
      <c r="AP439" s="224"/>
      <c r="AQ439" s="224"/>
      <c r="AR439" s="224"/>
      <c r="AS439" s="224"/>
    </row>
    <row r="440">
      <c r="A440" s="398"/>
      <c r="B440" s="399"/>
      <c r="C440" s="398"/>
      <c r="D440" s="399"/>
      <c r="E440" s="398"/>
      <c r="I440" s="411"/>
      <c r="J440" s="411"/>
      <c r="N440" s="411"/>
      <c r="S440" s="411"/>
      <c r="AC440" s="227"/>
      <c r="AD440" s="227"/>
      <c r="AE440" s="227"/>
      <c r="AF440" s="227"/>
      <c r="AG440" s="227"/>
      <c r="AL440" s="224"/>
      <c r="AM440" s="224"/>
      <c r="AN440" s="514"/>
      <c r="AO440" s="514"/>
      <c r="AP440" s="224"/>
      <c r="AQ440" s="224"/>
      <c r="AR440" s="224"/>
      <c r="AS440" s="224"/>
    </row>
    <row r="441">
      <c r="A441" s="398"/>
      <c r="B441" s="399"/>
      <c r="C441" s="398"/>
      <c r="D441" s="399"/>
      <c r="E441" s="398"/>
      <c r="I441" s="411"/>
      <c r="J441" s="411"/>
      <c r="N441" s="411"/>
      <c r="S441" s="411"/>
      <c r="AC441" s="227"/>
      <c r="AD441" s="227"/>
      <c r="AE441" s="227"/>
      <c r="AF441" s="227"/>
      <c r="AG441" s="227"/>
      <c r="AL441" s="224"/>
      <c r="AM441" s="224"/>
      <c r="AN441" s="514"/>
      <c r="AO441" s="514"/>
      <c r="AP441" s="224"/>
      <c r="AQ441" s="224"/>
      <c r="AR441" s="224"/>
      <c r="AS441" s="224"/>
    </row>
    <row r="442">
      <c r="A442" s="398"/>
      <c r="B442" s="399"/>
      <c r="C442" s="398"/>
      <c r="D442" s="399"/>
      <c r="E442" s="398"/>
      <c r="I442" s="411"/>
      <c r="J442" s="411"/>
      <c r="N442" s="411"/>
      <c r="S442" s="411"/>
      <c r="AC442" s="227"/>
      <c r="AD442" s="227"/>
      <c r="AE442" s="227"/>
      <c r="AF442" s="227"/>
      <c r="AG442" s="227"/>
      <c r="AL442" s="224"/>
      <c r="AM442" s="224"/>
      <c r="AN442" s="514"/>
      <c r="AO442" s="514"/>
      <c r="AP442" s="224"/>
      <c r="AQ442" s="224"/>
      <c r="AR442" s="224"/>
      <c r="AS442" s="224"/>
    </row>
    <row r="443">
      <c r="A443" s="398"/>
      <c r="B443" s="399"/>
      <c r="C443" s="398"/>
      <c r="D443" s="399"/>
      <c r="E443" s="398"/>
      <c r="I443" s="411"/>
      <c r="J443" s="411"/>
      <c r="N443" s="411"/>
      <c r="S443" s="411"/>
      <c r="AC443" s="227"/>
      <c r="AD443" s="227"/>
      <c r="AE443" s="227"/>
      <c r="AF443" s="227"/>
      <c r="AG443" s="227"/>
      <c r="AL443" s="224"/>
      <c r="AM443" s="224"/>
      <c r="AN443" s="514"/>
      <c r="AO443" s="514"/>
      <c r="AP443" s="224"/>
      <c r="AQ443" s="224"/>
      <c r="AR443" s="224"/>
      <c r="AS443" s="224"/>
    </row>
    <row r="444">
      <c r="A444" s="398"/>
      <c r="B444" s="399"/>
      <c r="C444" s="398"/>
      <c r="D444" s="399"/>
      <c r="E444" s="398"/>
      <c r="I444" s="411"/>
      <c r="J444" s="411"/>
      <c r="N444" s="411"/>
      <c r="S444" s="411"/>
      <c r="AC444" s="227"/>
      <c r="AD444" s="227"/>
      <c r="AE444" s="227"/>
      <c r="AF444" s="227"/>
      <c r="AG444" s="227"/>
      <c r="AL444" s="224"/>
      <c r="AM444" s="224"/>
      <c r="AN444" s="514"/>
      <c r="AO444" s="514"/>
      <c r="AP444" s="224"/>
      <c r="AQ444" s="224"/>
      <c r="AR444" s="224"/>
      <c r="AS444" s="224"/>
    </row>
    <row r="445">
      <c r="A445" s="398"/>
      <c r="B445" s="399"/>
      <c r="C445" s="398"/>
      <c r="D445" s="399"/>
      <c r="E445" s="398"/>
      <c r="I445" s="411"/>
      <c r="J445" s="411"/>
      <c r="N445" s="411"/>
      <c r="S445" s="411"/>
      <c r="AC445" s="227"/>
      <c r="AD445" s="227"/>
      <c r="AE445" s="227"/>
      <c r="AF445" s="227"/>
      <c r="AG445" s="227"/>
      <c r="AL445" s="224"/>
      <c r="AM445" s="224"/>
      <c r="AN445" s="514"/>
      <c r="AO445" s="514"/>
      <c r="AP445" s="224"/>
      <c r="AQ445" s="224"/>
      <c r="AR445" s="224"/>
      <c r="AS445" s="224"/>
    </row>
    <row r="446">
      <c r="A446" s="398"/>
      <c r="B446" s="399"/>
      <c r="C446" s="398"/>
      <c r="D446" s="399"/>
      <c r="E446" s="398"/>
      <c r="I446" s="411"/>
      <c r="J446" s="411"/>
      <c r="N446" s="411"/>
      <c r="S446" s="411"/>
      <c r="AC446" s="227"/>
      <c r="AD446" s="227"/>
      <c r="AE446" s="227"/>
      <c r="AF446" s="227"/>
      <c r="AG446" s="227"/>
      <c r="AL446" s="224"/>
      <c r="AM446" s="224"/>
      <c r="AN446" s="514"/>
      <c r="AO446" s="514"/>
      <c r="AP446" s="224"/>
      <c r="AQ446" s="224"/>
      <c r="AR446" s="224"/>
      <c r="AS446" s="224"/>
    </row>
    <row r="447">
      <c r="A447" s="398"/>
      <c r="B447" s="399"/>
      <c r="C447" s="398"/>
      <c r="D447" s="399"/>
      <c r="E447" s="398"/>
      <c r="I447" s="411"/>
      <c r="J447" s="411"/>
      <c r="N447" s="411"/>
      <c r="S447" s="411"/>
      <c r="AC447" s="227"/>
      <c r="AD447" s="227"/>
      <c r="AE447" s="227"/>
      <c r="AF447" s="227"/>
      <c r="AG447" s="227"/>
      <c r="AL447" s="224"/>
      <c r="AM447" s="224"/>
      <c r="AN447" s="514"/>
      <c r="AO447" s="514"/>
      <c r="AP447" s="224"/>
      <c r="AQ447" s="224"/>
      <c r="AR447" s="224"/>
      <c r="AS447" s="224"/>
    </row>
    <row r="448">
      <c r="A448" s="398"/>
      <c r="B448" s="399"/>
      <c r="C448" s="398"/>
      <c r="D448" s="399"/>
      <c r="E448" s="398"/>
      <c r="I448" s="411"/>
      <c r="J448" s="411"/>
      <c r="N448" s="411"/>
      <c r="S448" s="411"/>
      <c r="AC448" s="227"/>
      <c r="AD448" s="227"/>
      <c r="AE448" s="227"/>
      <c r="AF448" s="227"/>
      <c r="AG448" s="227"/>
      <c r="AL448" s="224"/>
      <c r="AM448" s="224"/>
      <c r="AN448" s="514"/>
      <c r="AO448" s="514"/>
      <c r="AP448" s="224"/>
      <c r="AQ448" s="224"/>
      <c r="AR448" s="224"/>
      <c r="AS448" s="224"/>
    </row>
    <row r="449">
      <c r="A449" s="398"/>
      <c r="B449" s="399"/>
      <c r="C449" s="398"/>
      <c r="D449" s="399"/>
      <c r="E449" s="398"/>
      <c r="I449" s="411"/>
      <c r="J449" s="411"/>
      <c r="N449" s="411"/>
      <c r="S449" s="411"/>
      <c r="AC449" s="227"/>
      <c r="AD449" s="227"/>
      <c r="AE449" s="227"/>
      <c r="AF449" s="227"/>
      <c r="AG449" s="227"/>
      <c r="AL449" s="224"/>
      <c r="AM449" s="224"/>
      <c r="AN449" s="514"/>
      <c r="AO449" s="514"/>
      <c r="AP449" s="224"/>
      <c r="AQ449" s="224"/>
      <c r="AR449" s="224"/>
      <c r="AS449" s="224"/>
    </row>
    <row r="450">
      <c r="A450" s="398"/>
      <c r="B450" s="399"/>
      <c r="C450" s="398"/>
      <c r="D450" s="399"/>
      <c r="E450" s="398"/>
      <c r="I450" s="411"/>
      <c r="J450" s="411"/>
      <c r="N450" s="411"/>
      <c r="S450" s="411"/>
      <c r="AC450" s="227"/>
      <c r="AD450" s="227"/>
      <c r="AE450" s="227"/>
      <c r="AF450" s="227"/>
      <c r="AG450" s="227"/>
      <c r="AL450" s="224"/>
      <c r="AM450" s="224"/>
      <c r="AN450" s="514"/>
      <c r="AO450" s="514"/>
      <c r="AP450" s="224"/>
      <c r="AQ450" s="224"/>
      <c r="AR450" s="224"/>
      <c r="AS450" s="224"/>
    </row>
    <row r="451">
      <c r="A451" s="398"/>
      <c r="B451" s="399"/>
      <c r="C451" s="398"/>
      <c r="D451" s="399"/>
      <c r="E451" s="398"/>
      <c r="I451" s="411"/>
      <c r="J451" s="411"/>
      <c r="N451" s="411"/>
      <c r="S451" s="411"/>
      <c r="AC451" s="227"/>
      <c r="AD451" s="227"/>
      <c r="AE451" s="227"/>
      <c r="AF451" s="227"/>
      <c r="AG451" s="227"/>
      <c r="AL451" s="224"/>
      <c r="AM451" s="224"/>
      <c r="AN451" s="514"/>
      <c r="AO451" s="514"/>
      <c r="AP451" s="224"/>
      <c r="AQ451" s="224"/>
      <c r="AR451" s="224"/>
      <c r="AS451" s="224"/>
    </row>
    <row r="452">
      <c r="A452" s="398"/>
      <c r="B452" s="399"/>
      <c r="C452" s="398"/>
      <c r="D452" s="399"/>
      <c r="E452" s="398"/>
      <c r="I452" s="411"/>
      <c r="J452" s="411"/>
      <c r="N452" s="411"/>
      <c r="S452" s="411"/>
      <c r="AC452" s="227"/>
      <c r="AD452" s="227"/>
      <c r="AE452" s="227"/>
      <c r="AF452" s="227"/>
      <c r="AG452" s="227"/>
      <c r="AL452" s="224"/>
      <c r="AM452" s="224"/>
      <c r="AN452" s="514"/>
      <c r="AO452" s="514"/>
      <c r="AP452" s="224"/>
      <c r="AQ452" s="224"/>
      <c r="AR452" s="224"/>
      <c r="AS452" s="224"/>
    </row>
    <row r="453">
      <c r="A453" s="398"/>
      <c r="B453" s="399"/>
      <c r="C453" s="398"/>
      <c r="D453" s="399"/>
      <c r="E453" s="398"/>
      <c r="I453" s="411"/>
      <c r="J453" s="411"/>
      <c r="N453" s="411"/>
      <c r="S453" s="411"/>
      <c r="AC453" s="227"/>
      <c r="AD453" s="227"/>
      <c r="AE453" s="227"/>
      <c r="AF453" s="227"/>
      <c r="AG453" s="227"/>
      <c r="AL453" s="224"/>
      <c r="AM453" s="224"/>
      <c r="AN453" s="514"/>
      <c r="AO453" s="514"/>
      <c r="AP453" s="224"/>
      <c r="AQ453" s="224"/>
      <c r="AR453" s="224"/>
      <c r="AS453" s="224"/>
    </row>
    <row r="454">
      <c r="A454" s="398"/>
      <c r="B454" s="399"/>
      <c r="C454" s="398"/>
      <c r="D454" s="399"/>
      <c r="E454" s="398"/>
      <c r="I454" s="411"/>
      <c r="J454" s="411"/>
      <c r="N454" s="411"/>
      <c r="S454" s="411"/>
      <c r="AC454" s="227"/>
      <c r="AD454" s="227"/>
      <c r="AE454" s="227"/>
      <c r="AF454" s="227"/>
      <c r="AG454" s="227"/>
      <c r="AL454" s="224"/>
      <c r="AM454" s="224"/>
      <c r="AN454" s="514"/>
      <c r="AO454" s="514"/>
      <c r="AP454" s="224"/>
      <c r="AQ454" s="224"/>
      <c r="AR454" s="224"/>
      <c r="AS454" s="224"/>
    </row>
    <row r="455">
      <c r="A455" s="398"/>
      <c r="B455" s="399"/>
      <c r="C455" s="398"/>
      <c r="D455" s="399"/>
      <c r="E455" s="398"/>
      <c r="I455" s="411"/>
      <c r="J455" s="411"/>
      <c r="N455" s="411"/>
      <c r="S455" s="411"/>
      <c r="AC455" s="227"/>
      <c r="AD455" s="227"/>
      <c r="AE455" s="227"/>
      <c r="AF455" s="227"/>
      <c r="AG455" s="227"/>
      <c r="AL455" s="224"/>
      <c r="AM455" s="224"/>
      <c r="AN455" s="514"/>
      <c r="AO455" s="514"/>
      <c r="AP455" s="224"/>
      <c r="AQ455" s="224"/>
      <c r="AR455" s="224"/>
      <c r="AS455" s="224"/>
    </row>
    <row r="456">
      <c r="A456" s="398"/>
      <c r="B456" s="399"/>
      <c r="C456" s="398"/>
      <c r="D456" s="399"/>
      <c r="E456" s="398"/>
      <c r="I456" s="411"/>
      <c r="J456" s="411"/>
      <c r="N456" s="411"/>
      <c r="S456" s="411"/>
      <c r="AC456" s="227"/>
      <c r="AD456" s="227"/>
      <c r="AE456" s="227"/>
      <c r="AF456" s="227"/>
      <c r="AG456" s="227"/>
      <c r="AL456" s="224"/>
      <c r="AM456" s="224"/>
      <c r="AN456" s="514"/>
      <c r="AO456" s="514"/>
      <c r="AP456" s="224"/>
      <c r="AQ456" s="224"/>
      <c r="AR456" s="224"/>
      <c r="AS456" s="224"/>
    </row>
    <row r="457">
      <c r="A457" s="398"/>
      <c r="B457" s="399"/>
      <c r="C457" s="398"/>
      <c r="D457" s="399"/>
      <c r="E457" s="398"/>
      <c r="I457" s="411"/>
      <c r="J457" s="411"/>
      <c r="N457" s="411"/>
      <c r="S457" s="411"/>
      <c r="AC457" s="227"/>
      <c r="AD457" s="227"/>
      <c r="AE457" s="227"/>
      <c r="AF457" s="227"/>
      <c r="AG457" s="227"/>
      <c r="AL457" s="224"/>
      <c r="AM457" s="224"/>
      <c r="AN457" s="514"/>
      <c r="AO457" s="514"/>
      <c r="AP457" s="224"/>
      <c r="AQ457" s="224"/>
      <c r="AR457" s="224"/>
      <c r="AS457" s="224"/>
    </row>
    <row r="458">
      <c r="A458" s="398"/>
      <c r="B458" s="399"/>
      <c r="C458" s="398"/>
      <c r="D458" s="399"/>
      <c r="E458" s="398"/>
      <c r="I458" s="411"/>
      <c r="J458" s="411"/>
      <c r="N458" s="411"/>
      <c r="S458" s="411"/>
      <c r="AC458" s="227"/>
      <c r="AD458" s="227"/>
      <c r="AE458" s="227"/>
      <c r="AF458" s="227"/>
      <c r="AG458" s="227"/>
      <c r="AL458" s="224"/>
      <c r="AM458" s="224"/>
      <c r="AN458" s="514"/>
      <c r="AO458" s="514"/>
      <c r="AP458" s="224"/>
      <c r="AQ458" s="224"/>
      <c r="AR458" s="224"/>
      <c r="AS458" s="224"/>
    </row>
    <row r="459">
      <c r="A459" s="398"/>
      <c r="B459" s="399"/>
      <c r="C459" s="398"/>
      <c r="D459" s="399"/>
      <c r="E459" s="398"/>
      <c r="I459" s="411"/>
      <c r="J459" s="411"/>
      <c r="N459" s="411"/>
      <c r="S459" s="411"/>
      <c r="AC459" s="227"/>
      <c r="AD459" s="227"/>
      <c r="AE459" s="227"/>
      <c r="AF459" s="227"/>
      <c r="AG459" s="227"/>
      <c r="AL459" s="224"/>
      <c r="AM459" s="224"/>
      <c r="AN459" s="514"/>
      <c r="AO459" s="514"/>
      <c r="AP459" s="224"/>
      <c r="AQ459" s="224"/>
      <c r="AR459" s="224"/>
      <c r="AS459" s="224"/>
    </row>
    <row r="460">
      <c r="A460" s="398"/>
      <c r="B460" s="399"/>
      <c r="C460" s="398"/>
      <c r="D460" s="399"/>
      <c r="E460" s="398"/>
      <c r="I460" s="411"/>
      <c r="J460" s="411"/>
      <c r="N460" s="411"/>
      <c r="S460" s="411"/>
      <c r="AC460" s="227"/>
      <c r="AD460" s="227"/>
      <c r="AE460" s="227"/>
      <c r="AF460" s="227"/>
      <c r="AG460" s="227"/>
      <c r="AL460" s="224"/>
      <c r="AM460" s="224"/>
      <c r="AN460" s="514"/>
      <c r="AO460" s="514"/>
      <c r="AP460" s="224"/>
      <c r="AQ460" s="224"/>
      <c r="AR460" s="224"/>
      <c r="AS460" s="224"/>
    </row>
    <row r="461">
      <c r="A461" s="398"/>
      <c r="B461" s="399"/>
      <c r="C461" s="398"/>
      <c r="D461" s="399"/>
      <c r="E461" s="398"/>
      <c r="I461" s="411"/>
      <c r="J461" s="411"/>
      <c r="N461" s="411"/>
      <c r="S461" s="411"/>
      <c r="AC461" s="227"/>
      <c r="AD461" s="227"/>
      <c r="AE461" s="227"/>
      <c r="AF461" s="227"/>
      <c r="AG461" s="227"/>
      <c r="AL461" s="224"/>
      <c r="AM461" s="224"/>
      <c r="AN461" s="514"/>
      <c r="AO461" s="514"/>
      <c r="AP461" s="224"/>
      <c r="AQ461" s="224"/>
      <c r="AR461" s="224"/>
      <c r="AS461" s="224"/>
    </row>
    <row r="462">
      <c r="A462" s="398"/>
      <c r="B462" s="399"/>
      <c r="C462" s="398"/>
      <c r="D462" s="399"/>
      <c r="E462" s="398"/>
      <c r="I462" s="411"/>
      <c r="J462" s="411"/>
      <c r="N462" s="411"/>
      <c r="S462" s="411"/>
      <c r="AC462" s="227"/>
      <c r="AD462" s="227"/>
      <c r="AE462" s="227"/>
      <c r="AF462" s="227"/>
      <c r="AG462" s="227"/>
      <c r="AL462" s="224"/>
      <c r="AM462" s="224"/>
      <c r="AN462" s="514"/>
      <c r="AO462" s="514"/>
      <c r="AP462" s="224"/>
      <c r="AQ462" s="224"/>
      <c r="AR462" s="224"/>
      <c r="AS462" s="224"/>
    </row>
    <row r="463">
      <c r="A463" s="398"/>
      <c r="B463" s="399"/>
      <c r="C463" s="398"/>
      <c r="D463" s="399"/>
      <c r="E463" s="398"/>
      <c r="I463" s="411"/>
      <c r="J463" s="411"/>
      <c r="N463" s="411"/>
      <c r="S463" s="411"/>
      <c r="AC463" s="227"/>
      <c r="AD463" s="227"/>
      <c r="AE463" s="227"/>
      <c r="AF463" s="227"/>
      <c r="AG463" s="227"/>
      <c r="AL463" s="224"/>
      <c r="AM463" s="224"/>
      <c r="AN463" s="514"/>
      <c r="AO463" s="514"/>
      <c r="AP463" s="224"/>
      <c r="AQ463" s="224"/>
      <c r="AR463" s="224"/>
      <c r="AS463" s="224"/>
    </row>
    <row r="464">
      <c r="A464" s="398"/>
      <c r="B464" s="399"/>
      <c r="C464" s="398"/>
      <c r="D464" s="399"/>
      <c r="E464" s="398"/>
      <c r="I464" s="411"/>
      <c r="J464" s="411"/>
      <c r="N464" s="411"/>
      <c r="S464" s="411"/>
      <c r="AC464" s="227"/>
      <c r="AD464" s="227"/>
      <c r="AE464" s="227"/>
      <c r="AF464" s="227"/>
      <c r="AG464" s="227"/>
      <c r="AL464" s="224"/>
      <c r="AM464" s="224"/>
      <c r="AN464" s="514"/>
      <c r="AO464" s="514"/>
      <c r="AP464" s="224"/>
      <c r="AQ464" s="224"/>
      <c r="AR464" s="224"/>
      <c r="AS464" s="224"/>
    </row>
    <row r="465">
      <c r="A465" s="398"/>
      <c r="B465" s="399"/>
      <c r="C465" s="398"/>
      <c r="D465" s="399"/>
      <c r="E465" s="398"/>
      <c r="I465" s="411"/>
      <c r="J465" s="411"/>
      <c r="N465" s="411"/>
      <c r="S465" s="411"/>
      <c r="AC465" s="227"/>
      <c r="AD465" s="227"/>
      <c r="AE465" s="227"/>
      <c r="AF465" s="227"/>
      <c r="AG465" s="227"/>
      <c r="AL465" s="224"/>
      <c r="AM465" s="224"/>
      <c r="AN465" s="514"/>
      <c r="AO465" s="514"/>
      <c r="AP465" s="224"/>
      <c r="AQ465" s="224"/>
      <c r="AR465" s="224"/>
      <c r="AS465" s="224"/>
    </row>
    <row r="466">
      <c r="A466" s="398"/>
      <c r="B466" s="399"/>
      <c r="C466" s="398"/>
      <c r="D466" s="399"/>
      <c r="E466" s="398"/>
      <c r="I466" s="411"/>
      <c r="J466" s="411"/>
      <c r="N466" s="411"/>
      <c r="S466" s="411"/>
      <c r="AC466" s="227"/>
      <c r="AD466" s="227"/>
      <c r="AE466" s="227"/>
      <c r="AF466" s="227"/>
      <c r="AG466" s="227"/>
      <c r="AL466" s="224"/>
      <c r="AM466" s="224"/>
      <c r="AN466" s="514"/>
      <c r="AO466" s="514"/>
      <c r="AP466" s="224"/>
      <c r="AQ466" s="224"/>
      <c r="AR466" s="224"/>
      <c r="AS466" s="224"/>
    </row>
    <row r="467">
      <c r="A467" s="398"/>
      <c r="B467" s="399"/>
      <c r="C467" s="398"/>
      <c r="D467" s="399"/>
      <c r="E467" s="398"/>
      <c r="I467" s="411"/>
      <c r="J467" s="411"/>
      <c r="N467" s="411"/>
      <c r="S467" s="411"/>
      <c r="AC467" s="227"/>
      <c r="AD467" s="227"/>
      <c r="AE467" s="227"/>
      <c r="AF467" s="227"/>
      <c r="AG467" s="227"/>
      <c r="AL467" s="224"/>
      <c r="AM467" s="224"/>
      <c r="AN467" s="514"/>
      <c r="AO467" s="514"/>
      <c r="AP467" s="224"/>
      <c r="AQ467" s="224"/>
      <c r="AR467" s="224"/>
      <c r="AS467" s="224"/>
    </row>
    <row r="468">
      <c r="A468" s="398"/>
      <c r="B468" s="399"/>
      <c r="C468" s="398"/>
      <c r="D468" s="399"/>
      <c r="E468" s="398"/>
      <c r="I468" s="411"/>
      <c r="J468" s="411"/>
      <c r="N468" s="411"/>
      <c r="S468" s="411"/>
      <c r="AC468" s="227"/>
      <c r="AD468" s="227"/>
      <c r="AE468" s="227"/>
      <c r="AF468" s="227"/>
      <c r="AG468" s="227"/>
      <c r="AL468" s="224"/>
      <c r="AM468" s="224"/>
      <c r="AN468" s="514"/>
      <c r="AO468" s="514"/>
      <c r="AP468" s="224"/>
      <c r="AQ468" s="224"/>
      <c r="AR468" s="224"/>
      <c r="AS468" s="224"/>
    </row>
    <row r="469">
      <c r="A469" s="398"/>
      <c r="B469" s="399"/>
      <c r="C469" s="398"/>
      <c r="D469" s="399"/>
      <c r="E469" s="398"/>
      <c r="I469" s="411"/>
      <c r="J469" s="411"/>
      <c r="N469" s="411"/>
      <c r="S469" s="411"/>
      <c r="AC469" s="227"/>
      <c r="AD469" s="227"/>
      <c r="AE469" s="227"/>
      <c r="AF469" s="227"/>
      <c r="AG469" s="227"/>
      <c r="AL469" s="224"/>
      <c r="AM469" s="224"/>
      <c r="AN469" s="514"/>
      <c r="AO469" s="514"/>
      <c r="AP469" s="224"/>
      <c r="AQ469" s="224"/>
      <c r="AR469" s="224"/>
      <c r="AS469" s="224"/>
    </row>
    <row r="470">
      <c r="A470" s="398"/>
      <c r="B470" s="399"/>
      <c r="C470" s="398"/>
      <c r="D470" s="399"/>
      <c r="E470" s="398"/>
      <c r="I470" s="411"/>
      <c r="J470" s="411"/>
      <c r="N470" s="411"/>
      <c r="S470" s="411"/>
      <c r="AC470" s="227"/>
      <c r="AD470" s="227"/>
      <c r="AE470" s="227"/>
      <c r="AF470" s="227"/>
      <c r="AG470" s="227"/>
      <c r="AL470" s="224"/>
      <c r="AM470" s="224"/>
      <c r="AN470" s="514"/>
      <c r="AO470" s="514"/>
      <c r="AP470" s="224"/>
      <c r="AQ470" s="224"/>
      <c r="AR470" s="224"/>
      <c r="AS470" s="224"/>
    </row>
    <row r="471">
      <c r="A471" s="398"/>
      <c r="B471" s="399"/>
      <c r="C471" s="398"/>
      <c r="D471" s="399"/>
      <c r="E471" s="398"/>
      <c r="I471" s="411"/>
      <c r="J471" s="411"/>
      <c r="N471" s="411"/>
      <c r="S471" s="411"/>
      <c r="AC471" s="227"/>
      <c r="AD471" s="227"/>
      <c r="AE471" s="227"/>
      <c r="AF471" s="227"/>
      <c r="AG471" s="227"/>
      <c r="AL471" s="224"/>
      <c r="AM471" s="224"/>
      <c r="AN471" s="514"/>
      <c r="AO471" s="514"/>
      <c r="AP471" s="224"/>
      <c r="AQ471" s="224"/>
      <c r="AR471" s="224"/>
      <c r="AS471" s="224"/>
    </row>
    <row r="472">
      <c r="A472" s="398"/>
      <c r="B472" s="399"/>
      <c r="C472" s="398"/>
      <c r="D472" s="399"/>
      <c r="E472" s="398"/>
      <c r="I472" s="411"/>
      <c r="J472" s="411"/>
      <c r="N472" s="411"/>
      <c r="S472" s="411"/>
      <c r="AC472" s="227"/>
      <c r="AD472" s="227"/>
      <c r="AE472" s="227"/>
      <c r="AF472" s="227"/>
      <c r="AG472" s="227"/>
      <c r="AL472" s="224"/>
      <c r="AM472" s="224"/>
      <c r="AN472" s="514"/>
      <c r="AO472" s="514"/>
      <c r="AP472" s="224"/>
      <c r="AQ472" s="224"/>
      <c r="AR472" s="224"/>
      <c r="AS472" s="224"/>
    </row>
    <row r="473">
      <c r="A473" s="398"/>
      <c r="B473" s="399"/>
      <c r="C473" s="398"/>
      <c r="D473" s="399"/>
      <c r="E473" s="398"/>
      <c r="I473" s="411"/>
      <c r="J473" s="411"/>
      <c r="N473" s="411"/>
      <c r="S473" s="411"/>
      <c r="AC473" s="227"/>
      <c r="AD473" s="227"/>
      <c r="AE473" s="227"/>
      <c r="AF473" s="227"/>
      <c r="AG473" s="227"/>
      <c r="AL473" s="224"/>
      <c r="AM473" s="224"/>
      <c r="AN473" s="514"/>
      <c r="AO473" s="514"/>
      <c r="AP473" s="224"/>
      <c r="AQ473" s="224"/>
      <c r="AR473" s="224"/>
      <c r="AS473" s="224"/>
    </row>
    <row r="474">
      <c r="A474" s="398"/>
      <c r="B474" s="399"/>
      <c r="C474" s="398"/>
      <c r="D474" s="399"/>
      <c r="E474" s="398"/>
      <c r="I474" s="411"/>
      <c r="J474" s="411"/>
      <c r="N474" s="411"/>
      <c r="S474" s="411"/>
      <c r="AC474" s="227"/>
      <c r="AD474" s="227"/>
      <c r="AE474" s="227"/>
      <c r="AF474" s="227"/>
      <c r="AG474" s="227"/>
      <c r="AL474" s="224"/>
      <c r="AM474" s="224"/>
      <c r="AN474" s="514"/>
      <c r="AO474" s="514"/>
      <c r="AP474" s="224"/>
      <c r="AQ474" s="224"/>
      <c r="AR474" s="224"/>
      <c r="AS474" s="224"/>
    </row>
    <row r="475">
      <c r="A475" s="398"/>
      <c r="B475" s="399"/>
      <c r="C475" s="398"/>
      <c r="D475" s="399"/>
      <c r="E475" s="398"/>
      <c r="I475" s="411"/>
      <c r="J475" s="411"/>
      <c r="N475" s="411"/>
      <c r="S475" s="411"/>
      <c r="AC475" s="227"/>
      <c r="AD475" s="227"/>
      <c r="AE475" s="227"/>
      <c r="AF475" s="227"/>
      <c r="AG475" s="227"/>
      <c r="AL475" s="224"/>
      <c r="AM475" s="224"/>
      <c r="AN475" s="514"/>
      <c r="AO475" s="514"/>
      <c r="AP475" s="224"/>
      <c r="AQ475" s="224"/>
      <c r="AR475" s="224"/>
      <c r="AS475" s="224"/>
    </row>
    <row r="476">
      <c r="A476" s="398"/>
      <c r="B476" s="399"/>
      <c r="C476" s="398"/>
      <c r="D476" s="399"/>
      <c r="E476" s="398"/>
      <c r="I476" s="411"/>
      <c r="J476" s="411"/>
      <c r="N476" s="411"/>
      <c r="S476" s="411"/>
      <c r="AC476" s="227"/>
      <c r="AD476" s="227"/>
      <c r="AE476" s="227"/>
      <c r="AF476" s="227"/>
      <c r="AG476" s="227"/>
      <c r="AL476" s="224"/>
      <c r="AM476" s="224"/>
      <c r="AN476" s="514"/>
      <c r="AO476" s="514"/>
      <c r="AP476" s="224"/>
      <c r="AQ476" s="224"/>
      <c r="AR476" s="224"/>
      <c r="AS476" s="224"/>
    </row>
    <row r="477">
      <c r="A477" s="398"/>
      <c r="B477" s="399"/>
      <c r="C477" s="398"/>
      <c r="D477" s="399"/>
      <c r="E477" s="398"/>
      <c r="I477" s="411"/>
      <c r="J477" s="411"/>
      <c r="N477" s="411"/>
      <c r="S477" s="411"/>
      <c r="AC477" s="227"/>
      <c r="AD477" s="227"/>
      <c r="AE477" s="227"/>
      <c r="AF477" s="227"/>
      <c r="AG477" s="227"/>
      <c r="AL477" s="224"/>
      <c r="AM477" s="224"/>
      <c r="AN477" s="514"/>
      <c r="AO477" s="514"/>
      <c r="AP477" s="224"/>
      <c r="AQ477" s="224"/>
      <c r="AR477" s="224"/>
      <c r="AS477" s="224"/>
    </row>
    <row r="478">
      <c r="A478" s="398"/>
      <c r="B478" s="399"/>
      <c r="C478" s="398"/>
      <c r="D478" s="399"/>
      <c r="E478" s="398"/>
      <c r="I478" s="411"/>
      <c r="J478" s="411"/>
      <c r="N478" s="411"/>
      <c r="S478" s="411"/>
      <c r="AC478" s="227"/>
      <c r="AD478" s="227"/>
      <c r="AE478" s="227"/>
      <c r="AF478" s="227"/>
      <c r="AG478" s="227"/>
      <c r="AL478" s="224"/>
      <c r="AM478" s="224"/>
      <c r="AN478" s="514"/>
      <c r="AO478" s="514"/>
      <c r="AP478" s="224"/>
      <c r="AQ478" s="224"/>
      <c r="AR478" s="224"/>
      <c r="AS478" s="224"/>
    </row>
    <row r="479">
      <c r="A479" s="398"/>
      <c r="B479" s="399"/>
      <c r="C479" s="398"/>
      <c r="D479" s="399"/>
      <c r="E479" s="398"/>
      <c r="I479" s="411"/>
      <c r="J479" s="411"/>
      <c r="N479" s="411"/>
      <c r="S479" s="411"/>
      <c r="AC479" s="227"/>
      <c r="AD479" s="227"/>
      <c r="AE479" s="227"/>
      <c r="AF479" s="227"/>
      <c r="AG479" s="227"/>
      <c r="AL479" s="224"/>
      <c r="AM479" s="224"/>
      <c r="AN479" s="514"/>
      <c r="AO479" s="514"/>
      <c r="AP479" s="224"/>
      <c r="AQ479" s="224"/>
      <c r="AR479" s="224"/>
      <c r="AS479" s="224"/>
    </row>
    <row r="480">
      <c r="A480" s="398"/>
      <c r="B480" s="399"/>
      <c r="C480" s="398"/>
      <c r="D480" s="399"/>
      <c r="E480" s="398"/>
      <c r="I480" s="411"/>
      <c r="J480" s="411"/>
      <c r="N480" s="411"/>
      <c r="S480" s="411"/>
      <c r="AC480" s="227"/>
      <c r="AD480" s="227"/>
      <c r="AE480" s="227"/>
      <c r="AF480" s="227"/>
      <c r="AG480" s="227"/>
      <c r="AL480" s="224"/>
      <c r="AM480" s="224"/>
      <c r="AN480" s="514"/>
      <c r="AO480" s="514"/>
      <c r="AP480" s="224"/>
      <c r="AQ480" s="224"/>
      <c r="AR480" s="224"/>
      <c r="AS480" s="224"/>
    </row>
    <row r="481">
      <c r="A481" s="398"/>
      <c r="B481" s="399"/>
      <c r="C481" s="398"/>
      <c r="D481" s="399"/>
      <c r="E481" s="398"/>
      <c r="I481" s="411"/>
      <c r="J481" s="411"/>
      <c r="N481" s="411"/>
      <c r="S481" s="411"/>
      <c r="AC481" s="227"/>
      <c r="AD481" s="227"/>
      <c r="AE481" s="227"/>
      <c r="AF481" s="227"/>
      <c r="AG481" s="227"/>
      <c r="AL481" s="224"/>
      <c r="AM481" s="224"/>
      <c r="AN481" s="514"/>
      <c r="AO481" s="514"/>
      <c r="AP481" s="224"/>
      <c r="AQ481" s="224"/>
      <c r="AR481" s="224"/>
      <c r="AS481" s="224"/>
    </row>
    <row r="482">
      <c r="A482" s="398"/>
      <c r="B482" s="399"/>
      <c r="C482" s="398"/>
      <c r="D482" s="399"/>
      <c r="E482" s="398"/>
      <c r="I482" s="411"/>
      <c r="J482" s="411"/>
      <c r="N482" s="411"/>
      <c r="S482" s="411"/>
      <c r="AC482" s="227"/>
      <c r="AD482" s="227"/>
      <c r="AE482" s="227"/>
      <c r="AF482" s="227"/>
      <c r="AG482" s="227"/>
      <c r="AL482" s="224"/>
      <c r="AM482" s="224"/>
      <c r="AN482" s="514"/>
      <c r="AO482" s="514"/>
      <c r="AP482" s="224"/>
      <c r="AQ482" s="224"/>
      <c r="AR482" s="224"/>
      <c r="AS482" s="224"/>
    </row>
    <row r="483">
      <c r="A483" s="398"/>
      <c r="B483" s="399"/>
      <c r="C483" s="398"/>
      <c r="D483" s="399"/>
      <c r="E483" s="398"/>
      <c r="I483" s="411"/>
      <c r="J483" s="411"/>
      <c r="N483" s="411"/>
      <c r="S483" s="411"/>
      <c r="AC483" s="227"/>
      <c r="AD483" s="227"/>
      <c r="AE483" s="227"/>
      <c r="AF483" s="227"/>
      <c r="AG483" s="227"/>
      <c r="AL483" s="224"/>
      <c r="AM483" s="224"/>
      <c r="AN483" s="514"/>
      <c r="AO483" s="514"/>
      <c r="AP483" s="224"/>
      <c r="AQ483" s="224"/>
      <c r="AR483" s="224"/>
      <c r="AS483" s="224"/>
    </row>
    <row r="484">
      <c r="A484" s="398"/>
      <c r="B484" s="399"/>
      <c r="C484" s="398"/>
      <c r="D484" s="399"/>
      <c r="E484" s="398"/>
      <c r="I484" s="411"/>
      <c r="J484" s="411"/>
      <c r="N484" s="411"/>
      <c r="S484" s="411"/>
      <c r="AC484" s="227"/>
      <c r="AD484" s="227"/>
      <c r="AE484" s="227"/>
      <c r="AF484" s="227"/>
      <c r="AG484" s="227"/>
      <c r="AL484" s="224"/>
      <c r="AM484" s="224"/>
      <c r="AN484" s="514"/>
      <c r="AO484" s="514"/>
      <c r="AP484" s="224"/>
      <c r="AQ484" s="224"/>
      <c r="AR484" s="224"/>
      <c r="AS484" s="224"/>
    </row>
    <row r="485">
      <c r="A485" s="398"/>
      <c r="B485" s="399"/>
      <c r="C485" s="398"/>
      <c r="D485" s="399"/>
      <c r="E485" s="398"/>
      <c r="I485" s="411"/>
      <c r="J485" s="411"/>
      <c r="N485" s="411"/>
      <c r="S485" s="411"/>
      <c r="AC485" s="227"/>
      <c r="AD485" s="227"/>
      <c r="AE485" s="227"/>
      <c r="AF485" s="227"/>
      <c r="AG485" s="227"/>
      <c r="AL485" s="224"/>
      <c r="AM485" s="224"/>
      <c r="AN485" s="514"/>
      <c r="AO485" s="514"/>
      <c r="AP485" s="224"/>
      <c r="AQ485" s="224"/>
      <c r="AR485" s="224"/>
      <c r="AS485" s="224"/>
    </row>
    <row r="486">
      <c r="A486" s="398"/>
      <c r="B486" s="399"/>
      <c r="C486" s="398"/>
      <c r="D486" s="399"/>
      <c r="E486" s="398"/>
      <c r="I486" s="411"/>
      <c r="J486" s="411"/>
      <c r="N486" s="411"/>
      <c r="S486" s="411"/>
      <c r="AC486" s="227"/>
      <c r="AD486" s="227"/>
      <c r="AE486" s="227"/>
      <c r="AF486" s="227"/>
      <c r="AG486" s="227"/>
      <c r="AL486" s="224"/>
      <c r="AM486" s="224"/>
      <c r="AN486" s="514"/>
      <c r="AO486" s="514"/>
      <c r="AP486" s="224"/>
      <c r="AQ486" s="224"/>
      <c r="AR486" s="224"/>
      <c r="AS486" s="224"/>
    </row>
    <row r="487">
      <c r="A487" s="398"/>
      <c r="B487" s="399"/>
      <c r="C487" s="398"/>
      <c r="D487" s="399"/>
      <c r="E487" s="398"/>
      <c r="I487" s="411"/>
      <c r="J487" s="411"/>
      <c r="N487" s="411"/>
      <c r="S487" s="411"/>
      <c r="AC487" s="227"/>
      <c r="AD487" s="227"/>
      <c r="AE487" s="227"/>
      <c r="AF487" s="227"/>
      <c r="AG487" s="227"/>
      <c r="AL487" s="224"/>
      <c r="AM487" s="224"/>
      <c r="AN487" s="514"/>
      <c r="AO487" s="514"/>
      <c r="AP487" s="224"/>
      <c r="AQ487" s="224"/>
      <c r="AR487" s="224"/>
      <c r="AS487" s="224"/>
    </row>
    <row r="488">
      <c r="A488" s="398"/>
      <c r="B488" s="399"/>
      <c r="C488" s="398"/>
      <c r="D488" s="399"/>
      <c r="E488" s="398"/>
      <c r="I488" s="411"/>
      <c r="J488" s="411"/>
      <c r="N488" s="411"/>
      <c r="S488" s="411"/>
      <c r="AC488" s="227"/>
      <c r="AD488" s="227"/>
      <c r="AE488" s="227"/>
      <c r="AF488" s="227"/>
      <c r="AG488" s="227"/>
      <c r="AL488" s="224"/>
      <c r="AM488" s="224"/>
      <c r="AN488" s="514"/>
      <c r="AO488" s="514"/>
      <c r="AP488" s="224"/>
      <c r="AQ488" s="224"/>
      <c r="AR488" s="224"/>
      <c r="AS488" s="224"/>
    </row>
    <row r="489">
      <c r="A489" s="398"/>
      <c r="B489" s="399"/>
      <c r="C489" s="398"/>
      <c r="D489" s="399"/>
      <c r="E489" s="398"/>
      <c r="I489" s="411"/>
      <c r="J489" s="411"/>
      <c r="N489" s="411"/>
      <c r="S489" s="411"/>
      <c r="AC489" s="227"/>
      <c r="AD489" s="227"/>
      <c r="AE489" s="227"/>
      <c r="AF489" s="227"/>
      <c r="AG489" s="227"/>
      <c r="AL489" s="224"/>
      <c r="AM489" s="224"/>
      <c r="AN489" s="514"/>
      <c r="AO489" s="514"/>
      <c r="AP489" s="224"/>
      <c r="AQ489" s="224"/>
      <c r="AR489" s="224"/>
      <c r="AS489" s="224"/>
    </row>
    <row r="490">
      <c r="A490" s="398"/>
      <c r="B490" s="399"/>
      <c r="C490" s="398"/>
      <c r="D490" s="399"/>
      <c r="E490" s="398"/>
      <c r="I490" s="411"/>
      <c r="J490" s="411"/>
      <c r="N490" s="411"/>
      <c r="S490" s="411"/>
      <c r="AC490" s="227"/>
      <c r="AD490" s="227"/>
      <c r="AE490" s="227"/>
      <c r="AF490" s="227"/>
      <c r="AG490" s="227"/>
      <c r="AL490" s="224"/>
      <c r="AM490" s="224"/>
      <c r="AN490" s="514"/>
      <c r="AO490" s="514"/>
      <c r="AP490" s="224"/>
      <c r="AQ490" s="224"/>
      <c r="AR490" s="224"/>
      <c r="AS490" s="224"/>
    </row>
    <row r="491">
      <c r="A491" s="398"/>
      <c r="B491" s="399"/>
      <c r="C491" s="398"/>
      <c r="D491" s="399"/>
      <c r="E491" s="398"/>
      <c r="I491" s="411"/>
      <c r="J491" s="411"/>
      <c r="N491" s="411"/>
      <c r="S491" s="411"/>
      <c r="AC491" s="227"/>
      <c r="AD491" s="227"/>
      <c r="AE491" s="227"/>
      <c r="AF491" s="227"/>
      <c r="AG491" s="227"/>
      <c r="AL491" s="224"/>
      <c r="AM491" s="224"/>
      <c r="AN491" s="514"/>
      <c r="AO491" s="514"/>
      <c r="AP491" s="224"/>
      <c r="AQ491" s="224"/>
      <c r="AR491" s="224"/>
      <c r="AS491" s="224"/>
    </row>
    <row r="492">
      <c r="A492" s="398"/>
      <c r="B492" s="399"/>
      <c r="C492" s="398"/>
      <c r="D492" s="399"/>
      <c r="E492" s="398"/>
      <c r="I492" s="411"/>
      <c r="J492" s="411"/>
      <c r="N492" s="411"/>
      <c r="S492" s="411"/>
      <c r="AC492" s="227"/>
      <c r="AD492" s="227"/>
      <c r="AE492" s="227"/>
      <c r="AF492" s="227"/>
      <c r="AG492" s="227"/>
      <c r="AL492" s="224"/>
      <c r="AM492" s="224"/>
      <c r="AN492" s="514"/>
      <c r="AO492" s="514"/>
      <c r="AP492" s="224"/>
      <c r="AQ492" s="224"/>
      <c r="AR492" s="224"/>
      <c r="AS492" s="224"/>
    </row>
    <row r="493">
      <c r="A493" s="398"/>
      <c r="B493" s="399"/>
      <c r="C493" s="398"/>
      <c r="D493" s="399"/>
      <c r="E493" s="398"/>
      <c r="I493" s="411"/>
      <c r="J493" s="411"/>
      <c r="N493" s="411"/>
      <c r="S493" s="411"/>
      <c r="AC493" s="227"/>
      <c r="AD493" s="227"/>
      <c r="AE493" s="227"/>
      <c r="AF493" s="227"/>
      <c r="AG493" s="227"/>
      <c r="AL493" s="224"/>
      <c r="AM493" s="224"/>
      <c r="AN493" s="514"/>
      <c r="AO493" s="514"/>
      <c r="AP493" s="224"/>
      <c r="AQ493" s="224"/>
      <c r="AR493" s="224"/>
      <c r="AS493" s="224"/>
    </row>
    <row r="494">
      <c r="A494" s="398"/>
      <c r="B494" s="399"/>
      <c r="C494" s="398"/>
      <c r="D494" s="399"/>
      <c r="E494" s="398"/>
      <c r="I494" s="411"/>
      <c r="J494" s="411"/>
      <c r="N494" s="411"/>
      <c r="S494" s="411"/>
      <c r="AC494" s="227"/>
      <c r="AD494" s="227"/>
      <c r="AE494" s="227"/>
      <c r="AF494" s="227"/>
      <c r="AG494" s="227"/>
      <c r="AL494" s="224"/>
      <c r="AM494" s="224"/>
      <c r="AN494" s="514"/>
      <c r="AO494" s="514"/>
      <c r="AP494" s="224"/>
      <c r="AQ494" s="224"/>
      <c r="AR494" s="224"/>
      <c r="AS494" s="224"/>
    </row>
    <row r="495">
      <c r="A495" s="398"/>
      <c r="B495" s="399"/>
      <c r="C495" s="398"/>
      <c r="D495" s="399"/>
      <c r="E495" s="398"/>
      <c r="I495" s="411"/>
      <c r="J495" s="411"/>
      <c r="N495" s="411"/>
      <c r="S495" s="411"/>
      <c r="AC495" s="227"/>
      <c r="AD495" s="227"/>
      <c r="AE495" s="227"/>
      <c r="AF495" s="227"/>
      <c r="AG495" s="227"/>
      <c r="AL495" s="224"/>
      <c r="AM495" s="224"/>
      <c r="AN495" s="514"/>
      <c r="AO495" s="514"/>
      <c r="AP495" s="224"/>
      <c r="AQ495" s="224"/>
      <c r="AR495" s="224"/>
      <c r="AS495" s="224"/>
    </row>
    <row r="496">
      <c r="A496" s="398"/>
      <c r="B496" s="399"/>
      <c r="C496" s="398"/>
      <c r="D496" s="399"/>
      <c r="E496" s="398"/>
      <c r="I496" s="411"/>
      <c r="J496" s="411"/>
      <c r="N496" s="411"/>
      <c r="S496" s="411"/>
      <c r="AC496" s="227"/>
      <c r="AD496" s="227"/>
      <c r="AE496" s="227"/>
      <c r="AF496" s="227"/>
      <c r="AG496" s="227"/>
      <c r="AL496" s="224"/>
      <c r="AM496" s="224"/>
      <c r="AN496" s="514"/>
      <c r="AO496" s="514"/>
      <c r="AP496" s="224"/>
      <c r="AQ496" s="224"/>
      <c r="AR496" s="224"/>
      <c r="AS496" s="224"/>
    </row>
    <row r="497">
      <c r="A497" s="398"/>
      <c r="B497" s="399"/>
      <c r="C497" s="398"/>
      <c r="D497" s="399"/>
      <c r="E497" s="398"/>
      <c r="I497" s="411"/>
      <c r="J497" s="411"/>
      <c r="N497" s="411"/>
      <c r="S497" s="411"/>
      <c r="AC497" s="227"/>
      <c r="AD497" s="227"/>
      <c r="AE497" s="227"/>
      <c r="AF497" s="227"/>
      <c r="AG497" s="227"/>
      <c r="AL497" s="224"/>
      <c r="AM497" s="224"/>
      <c r="AN497" s="514"/>
      <c r="AO497" s="514"/>
      <c r="AP497" s="224"/>
      <c r="AQ497" s="224"/>
      <c r="AR497" s="224"/>
      <c r="AS497" s="224"/>
    </row>
    <row r="498">
      <c r="A498" s="398"/>
      <c r="B498" s="399"/>
      <c r="C498" s="398"/>
      <c r="D498" s="399"/>
      <c r="E498" s="398"/>
      <c r="I498" s="411"/>
      <c r="J498" s="411"/>
      <c r="N498" s="411"/>
      <c r="S498" s="411"/>
      <c r="AC498" s="227"/>
      <c r="AD498" s="227"/>
      <c r="AE498" s="227"/>
      <c r="AF498" s="227"/>
      <c r="AG498" s="227"/>
      <c r="AL498" s="224"/>
      <c r="AM498" s="224"/>
      <c r="AN498" s="514"/>
      <c r="AO498" s="514"/>
      <c r="AP498" s="224"/>
      <c r="AQ498" s="224"/>
      <c r="AR498" s="224"/>
      <c r="AS498" s="224"/>
    </row>
    <row r="499">
      <c r="A499" s="398"/>
      <c r="B499" s="399"/>
      <c r="C499" s="398"/>
      <c r="D499" s="399"/>
      <c r="E499" s="398"/>
      <c r="I499" s="411"/>
      <c r="J499" s="411"/>
      <c r="N499" s="411"/>
      <c r="S499" s="411"/>
      <c r="AC499" s="227"/>
      <c r="AD499" s="227"/>
      <c r="AE499" s="227"/>
      <c r="AF499" s="227"/>
      <c r="AG499" s="227"/>
      <c r="AL499" s="224"/>
      <c r="AM499" s="224"/>
      <c r="AN499" s="514"/>
      <c r="AO499" s="514"/>
      <c r="AP499" s="224"/>
      <c r="AQ499" s="224"/>
      <c r="AR499" s="224"/>
      <c r="AS499" s="224"/>
    </row>
    <row r="500">
      <c r="A500" s="398"/>
      <c r="B500" s="399"/>
      <c r="C500" s="398"/>
      <c r="D500" s="399"/>
      <c r="E500" s="398"/>
      <c r="I500" s="411"/>
      <c r="J500" s="411"/>
      <c r="N500" s="411"/>
      <c r="S500" s="411"/>
      <c r="AC500" s="227"/>
      <c r="AD500" s="227"/>
      <c r="AE500" s="227"/>
      <c r="AF500" s="227"/>
      <c r="AG500" s="227"/>
      <c r="AL500" s="224"/>
      <c r="AM500" s="224"/>
      <c r="AN500" s="514"/>
      <c r="AO500" s="514"/>
      <c r="AP500" s="224"/>
      <c r="AQ500" s="224"/>
      <c r="AR500" s="224"/>
      <c r="AS500" s="224"/>
    </row>
    <row r="501">
      <c r="A501" s="398"/>
      <c r="B501" s="399"/>
      <c r="C501" s="398"/>
      <c r="D501" s="399"/>
      <c r="E501" s="398"/>
      <c r="I501" s="411"/>
      <c r="J501" s="411"/>
      <c r="N501" s="411"/>
      <c r="S501" s="411"/>
      <c r="AC501" s="227"/>
      <c r="AD501" s="227"/>
      <c r="AE501" s="227"/>
      <c r="AF501" s="227"/>
      <c r="AG501" s="227"/>
      <c r="AL501" s="224"/>
      <c r="AM501" s="224"/>
      <c r="AN501" s="514"/>
      <c r="AO501" s="514"/>
      <c r="AP501" s="224"/>
      <c r="AQ501" s="224"/>
      <c r="AR501" s="224"/>
      <c r="AS501" s="224"/>
    </row>
    <row r="502">
      <c r="A502" s="398"/>
      <c r="B502" s="399"/>
      <c r="C502" s="398"/>
      <c r="D502" s="399"/>
      <c r="E502" s="398"/>
      <c r="I502" s="411"/>
      <c r="J502" s="411"/>
      <c r="N502" s="411"/>
      <c r="S502" s="411"/>
      <c r="AC502" s="227"/>
      <c r="AD502" s="227"/>
      <c r="AE502" s="227"/>
      <c r="AF502" s="227"/>
      <c r="AG502" s="227"/>
      <c r="AL502" s="224"/>
      <c r="AM502" s="224"/>
      <c r="AN502" s="514"/>
      <c r="AO502" s="514"/>
      <c r="AP502" s="224"/>
      <c r="AQ502" s="224"/>
      <c r="AR502" s="224"/>
      <c r="AS502" s="224"/>
    </row>
    <row r="503">
      <c r="A503" s="398"/>
      <c r="B503" s="399"/>
      <c r="C503" s="398"/>
      <c r="D503" s="399"/>
      <c r="E503" s="398"/>
      <c r="I503" s="411"/>
      <c r="J503" s="411"/>
      <c r="N503" s="411"/>
      <c r="S503" s="411"/>
      <c r="AC503" s="227"/>
      <c r="AD503" s="227"/>
      <c r="AE503" s="227"/>
      <c r="AF503" s="227"/>
      <c r="AG503" s="227"/>
      <c r="AL503" s="224"/>
      <c r="AM503" s="224"/>
      <c r="AN503" s="514"/>
      <c r="AO503" s="514"/>
      <c r="AP503" s="224"/>
      <c r="AQ503" s="224"/>
      <c r="AR503" s="224"/>
      <c r="AS503" s="224"/>
    </row>
    <row r="504">
      <c r="A504" s="398"/>
      <c r="B504" s="399"/>
      <c r="C504" s="398"/>
      <c r="D504" s="399"/>
      <c r="E504" s="398"/>
      <c r="I504" s="411"/>
      <c r="J504" s="411"/>
      <c r="N504" s="411"/>
      <c r="S504" s="411"/>
      <c r="AC504" s="227"/>
      <c r="AD504" s="227"/>
      <c r="AE504" s="227"/>
      <c r="AF504" s="227"/>
      <c r="AG504" s="227"/>
      <c r="AL504" s="224"/>
      <c r="AM504" s="224"/>
      <c r="AN504" s="514"/>
      <c r="AO504" s="514"/>
      <c r="AP504" s="224"/>
      <c r="AQ504" s="224"/>
      <c r="AR504" s="224"/>
      <c r="AS504" s="224"/>
    </row>
    <row r="505">
      <c r="A505" s="398"/>
      <c r="B505" s="399"/>
      <c r="C505" s="398"/>
      <c r="D505" s="399"/>
      <c r="E505" s="398"/>
      <c r="I505" s="411"/>
      <c r="J505" s="411"/>
      <c r="N505" s="411"/>
      <c r="S505" s="411"/>
      <c r="AC505" s="227"/>
      <c r="AD505" s="227"/>
      <c r="AE505" s="227"/>
      <c r="AF505" s="227"/>
      <c r="AG505" s="227"/>
      <c r="AL505" s="224"/>
      <c r="AM505" s="224"/>
      <c r="AN505" s="514"/>
      <c r="AO505" s="514"/>
      <c r="AP505" s="224"/>
      <c r="AQ505" s="224"/>
      <c r="AR505" s="224"/>
      <c r="AS505" s="224"/>
    </row>
    <row r="506">
      <c r="A506" s="398"/>
      <c r="B506" s="399"/>
      <c r="C506" s="398"/>
      <c r="D506" s="399"/>
      <c r="E506" s="398"/>
      <c r="I506" s="411"/>
      <c r="J506" s="411"/>
      <c r="N506" s="411"/>
      <c r="S506" s="411"/>
      <c r="AC506" s="227"/>
      <c r="AD506" s="227"/>
      <c r="AE506" s="227"/>
      <c r="AF506" s="227"/>
      <c r="AG506" s="227"/>
      <c r="AL506" s="224"/>
      <c r="AM506" s="224"/>
      <c r="AN506" s="514"/>
      <c r="AO506" s="514"/>
      <c r="AP506" s="224"/>
      <c r="AQ506" s="224"/>
      <c r="AR506" s="224"/>
      <c r="AS506" s="224"/>
    </row>
    <row r="507">
      <c r="A507" s="398"/>
      <c r="B507" s="399"/>
      <c r="C507" s="398"/>
      <c r="D507" s="399"/>
      <c r="E507" s="398"/>
      <c r="I507" s="411"/>
      <c r="J507" s="411"/>
      <c r="N507" s="411"/>
      <c r="S507" s="411"/>
      <c r="AC507" s="227"/>
      <c r="AD507" s="227"/>
      <c r="AE507" s="227"/>
      <c r="AF507" s="227"/>
      <c r="AG507" s="227"/>
      <c r="AL507" s="224"/>
      <c r="AM507" s="224"/>
      <c r="AN507" s="514"/>
      <c r="AO507" s="514"/>
      <c r="AP507" s="224"/>
      <c r="AQ507" s="224"/>
      <c r="AR507" s="224"/>
      <c r="AS507" s="224"/>
    </row>
    <row r="508">
      <c r="A508" s="398"/>
      <c r="B508" s="399"/>
      <c r="C508" s="398"/>
      <c r="D508" s="399"/>
      <c r="E508" s="398"/>
      <c r="I508" s="411"/>
      <c r="J508" s="411"/>
      <c r="N508" s="411"/>
      <c r="S508" s="411"/>
      <c r="AC508" s="227"/>
      <c r="AD508" s="227"/>
      <c r="AE508" s="227"/>
      <c r="AF508" s="227"/>
      <c r="AG508" s="227"/>
      <c r="AL508" s="224"/>
      <c r="AM508" s="224"/>
      <c r="AN508" s="514"/>
      <c r="AO508" s="514"/>
      <c r="AP508" s="224"/>
      <c r="AQ508" s="224"/>
      <c r="AR508" s="224"/>
      <c r="AS508" s="224"/>
    </row>
    <row r="509">
      <c r="A509" s="398"/>
      <c r="B509" s="399"/>
      <c r="C509" s="398"/>
      <c r="D509" s="399"/>
      <c r="E509" s="398"/>
      <c r="I509" s="411"/>
      <c r="J509" s="411"/>
      <c r="N509" s="411"/>
      <c r="S509" s="411"/>
      <c r="AC509" s="227"/>
      <c r="AD509" s="227"/>
      <c r="AE509" s="227"/>
      <c r="AF509" s="227"/>
      <c r="AG509" s="227"/>
      <c r="AL509" s="224"/>
      <c r="AM509" s="224"/>
      <c r="AN509" s="514"/>
      <c r="AO509" s="514"/>
      <c r="AP509" s="224"/>
      <c r="AQ509" s="224"/>
      <c r="AR509" s="224"/>
      <c r="AS509" s="224"/>
    </row>
    <row r="510">
      <c r="A510" s="398"/>
      <c r="B510" s="399"/>
      <c r="C510" s="398"/>
      <c r="D510" s="399"/>
      <c r="E510" s="398"/>
      <c r="I510" s="411"/>
      <c r="J510" s="411"/>
      <c r="N510" s="411"/>
      <c r="S510" s="411"/>
      <c r="AC510" s="227"/>
      <c r="AD510" s="227"/>
      <c r="AE510" s="227"/>
      <c r="AF510" s="227"/>
      <c r="AG510" s="227"/>
      <c r="AL510" s="224"/>
      <c r="AM510" s="224"/>
      <c r="AN510" s="514"/>
      <c r="AO510" s="514"/>
      <c r="AP510" s="224"/>
      <c r="AQ510" s="224"/>
      <c r="AR510" s="224"/>
      <c r="AS510" s="224"/>
    </row>
    <row r="511">
      <c r="A511" s="398"/>
      <c r="B511" s="399"/>
      <c r="C511" s="398"/>
      <c r="D511" s="399"/>
      <c r="E511" s="398"/>
      <c r="I511" s="411"/>
      <c r="J511" s="411"/>
      <c r="N511" s="411"/>
      <c r="S511" s="411"/>
      <c r="AC511" s="227"/>
      <c r="AD511" s="227"/>
      <c r="AE511" s="227"/>
      <c r="AF511" s="227"/>
      <c r="AG511" s="227"/>
      <c r="AL511" s="224"/>
      <c r="AM511" s="224"/>
      <c r="AN511" s="514"/>
      <c r="AO511" s="514"/>
      <c r="AP511" s="224"/>
      <c r="AQ511" s="224"/>
      <c r="AR511" s="224"/>
      <c r="AS511" s="224"/>
    </row>
    <row r="512">
      <c r="A512" s="398"/>
      <c r="B512" s="399"/>
      <c r="C512" s="398"/>
      <c r="D512" s="399"/>
      <c r="E512" s="398"/>
      <c r="I512" s="411"/>
      <c r="J512" s="411"/>
      <c r="N512" s="411"/>
      <c r="S512" s="411"/>
      <c r="AC512" s="227"/>
      <c r="AD512" s="227"/>
      <c r="AE512" s="227"/>
      <c r="AF512" s="227"/>
      <c r="AG512" s="227"/>
      <c r="AL512" s="224"/>
      <c r="AM512" s="224"/>
      <c r="AN512" s="514"/>
      <c r="AO512" s="514"/>
      <c r="AP512" s="224"/>
      <c r="AQ512" s="224"/>
      <c r="AR512" s="224"/>
      <c r="AS512" s="224"/>
    </row>
    <row r="513">
      <c r="A513" s="398"/>
      <c r="B513" s="399"/>
      <c r="C513" s="398"/>
      <c r="D513" s="399"/>
      <c r="E513" s="398"/>
      <c r="I513" s="411"/>
      <c r="J513" s="411"/>
      <c r="N513" s="411"/>
      <c r="S513" s="411"/>
      <c r="AC513" s="227"/>
      <c r="AD513" s="227"/>
      <c r="AE513" s="227"/>
      <c r="AF513" s="227"/>
      <c r="AG513" s="227"/>
      <c r="AL513" s="224"/>
      <c r="AM513" s="224"/>
      <c r="AN513" s="514"/>
      <c r="AO513" s="514"/>
      <c r="AP513" s="224"/>
      <c r="AQ513" s="224"/>
      <c r="AR513" s="224"/>
      <c r="AS513" s="224"/>
    </row>
    <row r="514">
      <c r="A514" s="398"/>
      <c r="B514" s="399"/>
      <c r="C514" s="398"/>
      <c r="D514" s="399"/>
      <c r="E514" s="398"/>
      <c r="I514" s="411"/>
      <c r="J514" s="411"/>
      <c r="N514" s="411"/>
      <c r="S514" s="411"/>
      <c r="AC514" s="227"/>
      <c r="AD514" s="227"/>
      <c r="AE514" s="227"/>
      <c r="AF514" s="227"/>
      <c r="AG514" s="227"/>
      <c r="AL514" s="224"/>
      <c r="AM514" s="224"/>
      <c r="AN514" s="514"/>
      <c r="AO514" s="514"/>
      <c r="AP514" s="224"/>
      <c r="AQ514" s="224"/>
      <c r="AR514" s="224"/>
      <c r="AS514" s="224"/>
    </row>
    <row r="515">
      <c r="A515" s="398"/>
      <c r="B515" s="399"/>
      <c r="C515" s="398"/>
      <c r="D515" s="399"/>
      <c r="E515" s="398"/>
      <c r="I515" s="411"/>
      <c r="J515" s="411"/>
      <c r="N515" s="411"/>
      <c r="S515" s="411"/>
      <c r="AC515" s="227"/>
      <c r="AD515" s="227"/>
      <c r="AE515" s="227"/>
      <c r="AF515" s="227"/>
      <c r="AG515" s="227"/>
      <c r="AL515" s="224"/>
      <c r="AM515" s="224"/>
      <c r="AN515" s="514"/>
      <c r="AO515" s="514"/>
      <c r="AP515" s="224"/>
      <c r="AQ515" s="224"/>
      <c r="AR515" s="224"/>
      <c r="AS515" s="224"/>
    </row>
    <row r="516">
      <c r="A516" s="398"/>
      <c r="B516" s="399"/>
      <c r="C516" s="398"/>
      <c r="D516" s="399"/>
      <c r="E516" s="398"/>
      <c r="I516" s="411"/>
      <c r="J516" s="411"/>
      <c r="N516" s="411"/>
      <c r="S516" s="411"/>
      <c r="AC516" s="227"/>
      <c r="AD516" s="227"/>
      <c r="AE516" s="227"/>
      <c r="AF516" s="227"/>
      <c r="AG516" s="227"/>
      <c r="AL516" s="224"/>
      <c r="AM516" s="224"/>
      <c r="AN516" s="514"/>
      <c r="AO516" s="514"/>
      <c r="AP516" s="224"/>
      <c r="AQ516" s="224"/>
      <c r="AR516" s="224"/>
      <c r="AS516" s="224"/>
    </row>
    <row r="517">
      <c r="A517" s="398"/>
      <c r="B517" s="399"/>
      <c r="C517" s="398"/>
      <c r="D517" s="399"/>
      <c r="E517" s="398"/>
      <c r="I517" s="411"/>
      <c r="J517" s="411"/>
      <c r="N517" s="411"/>
      <c r="S517" s="411"/>
      <c r="AC517" s="227"/>
      <c r="AD517" s="227"/>
      <c r="AE517" s="227"/>
      <c r="AF517" s="227"/>
      <c r="AG517" s="227"/>
      <c r="AL517" s="224"/>
      <c r="AM517" s="224"/>
      <c r="AN517" s="514"/>
      <c r="AO517" s="514"/>
      <c r="AP517" s="224"/>
      <c r="AQ517" s="224"/>
      <c r="AR517" s="224"/>
      <c r="AS517" s="224"/>
    </row>
    <row r="518">
      <c r="A518" s="398"/>
      <c r="B518" s="399"/>
      <c r="C518" s="398"/>
      <c r="D518" s="399"/>
      <c r="E518" s="398"/>
      <c r="I518" s="411"/>
      <c r="J518" s="411"/>
      <c r="N518" s="411"/>
      <c r="S518" s="411"/>
      <c r="AC518" s="227"/>
      <c r="AD518" s="227"/>
      <c r="AE518" s="227"/>
      <c r="AF518" s="227"/>
      <c r="AG518" s="227"/>
      <c r="AL518" s="224"/>
      <c r="AM518" s="224"/>
      <c r="AN518" s="514"/>
      <c r="AO518" s="514"/>
      <c r="AP518" s="224"/>
      <c r="AQ518" s="224"/>
      <c r="AR518" s="224"/>
      <c r="AS518" s="224"/>
    </row>
    <row r="519">
      <c r="A519" s="398"/>
      <c r="B519" s="399"/>
      <c r="C519" s="398"/>
      <c r="D519" s="399"/>
      <c r="E519" s="398"/>
      <c r="I519" s="411"/>
      <c r="J519" s="411"/>
      <c r="N519" s="411"/>
      <c r="S519" s="411"/>
      <c r="AC519" s="227"/>
      <c r="AD519" s="227"/>
      <c r="AE519" s="227"/>
      <c r="AF519" s="227"/>
      <c r="AG519" s="227"/>
      <c r="AL519" s="224"/>
      <c r="AM519" s="224"/>
      <c r="AN519" s="514"/>
      <c r="AO519" s="514"/>
      <c r="AP519" s="224"/>
      <c r="AQ519" s="224"/>
      <c r="AR519" s="224"/>
      <c r="AS519" s="224"/>
    </row>
    <row r="520">
      <c r="A520" s="398"/>
      <c r="B520" s="399"/>
      <c r="C520" s="398"/>
      <c r="D520" s="399"/>
      <c r="E520" s="398"/>
      <c r="I520" s="411"/>
      <c r="J520" s="411"/>
      <c r="N520" s="411"/>
      <c r="S520" s="411"/>
      <c r="AC520" s="227"/>
      <c r="AD520" s="227"/>
      <c r="AE520" s="227"/>
      <c r="AF520" s="227"/>
      <c r="AG520" s="227"/>
      <c r="AL520" s="224"/>
      <c r="AM520" s="224"/>
      <c r="AN520" s="514"/>
      <c r="AO520" s="514"/>
      <c r="AP520" s="224"/>
      <c r="AQ520" s="224"/>
      <c r="AR520" s="224"/>
      <c r="AS520" s="224"/>
    </row>
    <row r="521">
      <c r="A521" s="398"/>
      <c r="B521" s="399"/>
      <c r="C521" s="398"/>
      <c r="D521" s="399"/>
      <c r="E521" s="398"/>
      <c r="I521" s="411"/>
      <c r="J521" s="411"/>
      <c r="N521" s="411"/>
      <c r="S521" s="411"/>
      <c r="AC521" s="227"/>
      <c r="AD521" s="227"/>
      <c r="AE521" s="227"/>
      <c r="AF521" s="227"/>
      <c r="AG521" s="227"/>
      <c r="AL521" s="224"/>
      <c r="AM521" s="224"/>
      <c r="AN521" s="514"/>
      <c r="AO521" s="514"/>
      <c r="AP521" s="224"/>
      <c r="AQ521" s="224"/>
      <c r="AR521" s="224"/>
      <c r="AS521" s="224"/>
    </row>
    <row r="522">
      <c r="A522" s="398"/>
      <c r="B522" s="399"/>
      <c r="C522" s="398"/>
      <c r="D522" s="399"/>
      <c r="E522" s="398"/>
      <c r="I522" s="411"/>
      <c r="J522" s="411"/>
      <c r="N522" s="411"/>
      <c r="S522" s="411"/>
      <c r="AC522" s="227"/>
      <c r="AD522" s="227"/>
      <c r="AE522" s="227"/>
      <c r="AF522" s="227"/>
      <c r="AG522" s="227"/>
      <c r="AL522" s="224"/>
      <c r="AM522" s="224"/>
      <c r="AN522" s="514"/>
      <c r="AO522" s="514"/>
      <c r="AP522" s="224"/>
      <c r="AQ522" s="224"/>
      <c r="AR522" s="224"/>
      <c r="AS522" s="224"/>
    </row>
    <row r="523">
      <c r="A523" s="398"/>
      <c r="B523" s="399"/>
      <c r="C523" s="398"/>
      <c r="D523" s="399"/>
      <c r="E523" s="398"/>
      <c r="I523" s="411"/>
      <c r="J523" s="411"/>
      <c r="N523" s="411"/>
      <c r="S523" s="411"/>
      <c r="AC523" s="227"/>
      <c r="AD523" s="227"/>
      <c r="AE523" s="227"/>
      <c r="AF523" s="227"/>
      <c r="AG523" s="227"/>
      <c r="AL523" s="224"/>
      <c r="AM523" s="224"/>
      <c r="AN523" s="514"/>
      <c r="AO523" s="514"/>
      <c r="AP523" s="224"/>
      <c r="AQ523" s="224"/>
      <c r="AR523" s="224"/>
      <c r="AS523" s="224"/>
    </row>
    <row r="524">
      <c r="A524" s="398"/>
      <c r="B524" s="399"/>
      <c r="C524" s="398"/>
      <c r="D524" s="399"/>
      <c r="E524" s="398"/>
      <c r="I524" s="411"/>
      <c r="J524" s="411"/>
      <c r="N524" s="411"/>
      <c r="S524" s="411"/>
      <c r="AC524" s="227"/>
      <c r="AD524" s="227"/>
      <c r="AE524" s="227"/>
      <c r="AF524" s="227"/>
      <c r="AG524" s="227"/>
      <c r="AL524" s="224"/>
      <c r="AM524" s="224"/>
      <c r="AN524" s="514"/>
      <c r="AO524" s="514"/>
      <c r="AP524" s="224"/>
      <c r="AQ524" s="224"/>
      <c r="AR524" s="224"/>
      <c r="AS524" s="224"/>
    </row>
    <row r="525">
      <c r="A525" s="398"/>
      <c r="B525" s="399"/>
      <c r="C525" s="398"/>
      <c r="D525" s="399"/>
      <c r="E525" s="398"/>
      <c r="I525" s="411"/>
      <c r="J525" s="411"/>
      <c r="N525" s="411"/>
      <c r="S525" s="411"/>
      <c r="AC525" s="227"/>
      <c r="AD525" s="227"/>
      <c r="AE525" s="227"/>
      <c r="AF525" s="227"/>
      <c r="AG525" s="227"/>
      <c r="AL525" s="224"/>
      <c r="AM525" s="224"/>
      <c r="AN525" s="514"/>
      <c r="AO525" s="514"/>
      <c r="AP525" s="224"/>
      <c r="AQ525" s="224"/>
      <c r="AR525" s="224"/>
      <c r="AS525" s="224"/>
    </row>
    <row r="526">
      <c r="A526" s="398"/>
      <c r="B526" s="399"/>
      <c r="C526" s="398"/>
      <c r="D526" s="399"/>
      <c r="E526" s="398"/>
      <c r="I526" s="411"/>
      <c r="J526" s="411"/>
      <c r="N526" s="411"/>
      <c r="S526" s="411"/>
      <c r="AC526" s="227"/>
      <c r="AD526" s="227"/>
      <c r="AE526" s="227"/>
      <c r="AF526" s="227"/>
      <c r="AG526" s="227"/>
      <c r="AL526" s="224"/>
      <c r="AM526" s="224"/>
      <c r="AN526" s="514"/>
      <c r="AO526" s="514"/>
      <c r="AP526" s="224"/>
      <c r="AQ526" s="224"/>
      <c r="AR526" s="224"/>
      <c r="AS526" s="224"/>
    </row>
    <row r="527">
      <c r="A527" s="398"/>
      <c r="B527" s="399"/>
      <c r="C527" s="398"/>
      <c r="D527" s="399"/>
      <c r="E527" s="398"/>
      <c r="I527" s="411"/>
      <c r="J527" s="411"/>
      <c r="N527" s="411"/>
      <c r="S527" s="411"/>
      <c r="AC527" s="227"/>
      <c r="AD527" s="227"/>
      <c r="AE527" s="227"/>
      <c r="AF527" s="227"/>
      <c r="AG527" s="227"/>
      <c r="AL527" s="224"/>
      <c r="AM527" s="224"/>
      <c r="AN527" s="514"/>
      <c r="AO527" s="514"/>
      <c r="AP527" s="224"/>
      <c r="AQ527" s="224"/>
      <c r="AR527" s="224"/>
      <c r="AS527" s="224"/>
    </row>
    <row r="528">
      <c r="A528" s="398"/>
      <c r="B528" s="399"/>
      <c r="C528" s="398"/>
      <c r="D528" s="399"/>
      <c r="E528" s="398"/>
      <c r="I528" s="411"/>
      <c r="J528" s="411"/>
      <c r="N528" s="411"/>
      <c r="S528" s="411"/>
      <c r="AC528" s="227"/>
      <c r="AD528" s="227"/>
      <c r="AE528" s="227"/>
      <c r="AF528" s="227"/>
      <c r="AG528" s="227"/>
      <c r="AL528" s="224"/>
      <c r="AM528" s="224"/>
      <c r="AN528" s="514"/>
      <c r="AO528" s="514"/>
      <c r="AP528" s="224"/>
      <c r="AQ528" s="224"/>
      <c r="AR528" s="224"/>
      <c r="AS528" s="224"/>
    </row>
    <row r="529">
      <c r="A529" s="398"/>
      <c r="B529" s="399"/>
      <c r="C529" s="398"/>
      <c r="D529" s="399"/>
      <c r="E529" s="398"/>
      <c r="I529" s="411"/>
      <c r="J529" s="411"/>
      <c r="N529" s="411"/>
      <c r="S529" s="411"/>
      <c r="AC529" s="227"/>
      <c r="AD529" s="227"/>
      <c r="AE529" s="227"/>
      <c r="AF529" s="227"/>
      <c r="AG529" s="227"/>
      <c r="AL529" s="224"/>
      <c r="AM529" s="224"/>
      <c r="AN529" s="514"/>
      <c r="AO529" s="514"/>
      <c r="AP529" s="224"/>
      <c r="AQ529" s="224"/>
      <c r="AR529" s="224"/>
      <c r="AS529" s="224"/>
    </row>
    <row r="530">
      <c r="A530" s="398"/>
      <c r="B530" s="399"/>
      <c r="C530" s="398"/>
      <c r="D530" s="399"/>
      <c r="E530" s="398"/>
      <c r="I530" s="411"/>
      <c r="J530" s="411"/>
      <c r="N530" s="411"/>
      <c r="S530" s="411"/>
      <c r="AC530" s="227"/>
      <c r="AD530" s="227"/>
      <c r="AE530" s="227"/>
      <c r="AF530" s="227"/>
      <c r="AG530" s="227"/>
      <c r="AL530" s="224"/>
      <c r="AM530" s="224"/>
      <c r="AN530" s="514"/>
      <c r="AO530" s="514"/>
      <c r="AP530" s="224"/>
      <c r="AQ530" s="224"/>
      <c r="AR530" s="224"/>
      <c r="AS530" s="224"/>
    </row>
    <row r="531">
      <c r="A531" s="398"/>
      <c r="B531" s="399"/>
      <c r="C531" s="398"/>
      <c r="D531" s="399"/>
      <c r="E531" s="398"/>
      <c r="I531" s="411"/>
      <c r="J531" s="411"/>
      <c r="N531" s="411"/>
      <c r="S531" s="411"/>
      <c r="AC531" s="227"/>
      <c r="AD531" s="227"/>
      <c r="AE531" s="227"/>
      <c r="AF531" s="227"/>
      <c r="AG531" s="227"/>
      <c r="AL531" s="224"/>
      <c r="AM531" s="224"/>
      <c r="AN531" s="514"/>
      <c r="AO531" s="514"/>
      <c r="AP531" s="224"/>
      <c r="AQ531" s="224"/>
      <c r="AR531" s="224"/>
      <c r="AS531" s="224"/>
    </row>
    <row r="532">
      <c r="A532" s="398"/>
      <c r="B532" s="399"/>
      <c r="C532" s="398"/>
      <c r="D532" s="399"/>
      <c r="E532" s="398"/>
      <c r="I532" s="411"/>
      <c r="J532" s="411"/>
      <c r="N532" s="411"/>
      <c r="S532" s="411"/>
      <c r="AC532" s="227"/>
      <c r="AD532" s="227"/>
      <c r="AE532" s="227"/>
      <c r="AF532" s="227"/>
      <c r="AG532" s="227"/>
      <c r="AL532" s="224"/>
      <c r="AM532" s="224"/>
      <c r="AN532" s="514"/>
      <c r="AO532" s="514"/>
      <c r="AP532" s="224"/>
      <c r="AQ532" s="224"/>
      <c r="AR532" s="224"/>
      <c r="AS532" s="224"/>
    </row>
    <row r="533">
      <c r="A533" s="398"/>
      <c r="B533" s="399"/>
      <c r="C533" s="398"/>
      <c r="D533" s="399"/>
      <c r="E533" s="398"/>
      <c r="I533" s="411"/>
      <c r="J533" s="411"/>
      <c r="N533" s="411"/>
      <c r="S533" s="411"/>
      <c r="AC533" s="227"/>
      <c r="AD533" s="227"/>
      <c r="AE533" s="227"/>
      <c r="AF533" s="227"/>
      <c r="AG533" s="227"/>
      <c r="AL533" s="224"/>
      <c r="AM533" s="224"/>
      <c r="AN533" s="514"/>
      <c r="AO533" s="514"/>
      <c r="AP533" s="224"/>
      <c r="AQ533" s="224"/>
      <c r="AR533" s="224"/>
      <c r="AS533" s="224"/>
    </row>
    <row r="534">
      <c r="A534" s="398"/>
      <c r="B534" s="399"/>
      <c r="C534" s="398"/>
      <c r="D534" s="399"/>
      <c r="E534" s="398"/>
      <c r="I534" s="411"/>
      <c r="J534" s="411"/>
      <c r="N534" s="411"/>
      <c r="S534" s="411"/>
      <c r="AC534" s="227"/>
      <c r="AD534" s="227"/>
      <c r="AE534" s="227"/>
      <c r="AF534" s="227"/>
      <c r="AG534" s="227"/>
      <c r="AL534" s="224"/>
      <c r="AM534" s="224"/>
      <c r="AN534" s="514"/>
      <c r="AO534" s="514"/>
      <c r="AP534" s="224"/>
      <c r="AQ534" s="224"/>
      <c r="AR534" s="224"/>
      <c r="AS534" s="224"/>
    </row>
    <row r="535">
      <c r="A535" s="398"/>
      <c r="B535" s="399"/>
      <c r="C535" s="398"/>
      <c r="D535" s="399"/>
      <c r="E535" s="398"/>
      <c r="I535" s="411"/>
      <c r="J535" s="411"/>
      <c r="N535" s="411"/>
      <c r="S535" s="411"/>
      <c r="AC535" s="227"/>
      <c r="AD535" s="227"/>
      <c r="AE535" s="227"/>
      <c r="AF535" s="227"/>
      <c r="AG535" s="227"/>
      <c r="AL535" s="224"/>
      <c r="AM535" s="224"/>
      <c r="AN535" s="514"/>
      <c r="AO535" s="514"/>
      <c r="AP535" s="224"/>
      <c r="AQ535" s="224"/>
      <c r="AR535" s="224"/>
      <c r="AS535" s="224"/>
    </row>
    <row r="536">
      <c r="A536" s="398"/>
      <c r="B536" s="399"/>
      <c r="C536" s="398"/>
      <c r="D536" s="399"/>
      <c r="E536" s="398"/>
      <c r="I536" s="411"/>
      <c r="J536" s="411"/>
      <c r="N536" s="411"/>
      <c r="S536" s="411"/>
      <c r="AC536" s="227"/>
      <c r="AD536" s="227"/>
      <c r="AE536" s="227"/>
      <c r="AF536" s="227"/>
      <c r="AG536" s="227"/>
      <c r="AL536" s="224"/>
      <c r="AM536" s="224"/>
      <c r="AN536" s="514"/>
      <c r="AO536" s="514"/>
      <c r="AP536" s="224"/>
      <c r="AQ536" s="224"/>
      <c r="AR536" s="224"/>
      <c r="AS536" s="224"/>
    </row>
    <row r="537">
      <c r="A537" s="398"/>
      <c r="B537" s="399"/>
      <c r="C537" s="398"/>
      <c r="D537" s="399"/>
      <c r="E537" s="398"/>
      <c r="I537" s="411"/>
      <c r="J537" s="411"/>
      <c r="N537" s="411"/>
      <c r="S537" s="411"/>
      <c r="AC537" s="227"/>
      <c r="AD537" s="227"/>
      <c r="AE537" s="227"/>
      <c r="AF537" s="227"/>
      <c r="AG537" s="227"/>
      <c r="AL537" s="224"/>
      <c r="AM537" s="224"/>
      <c r="AN537" s="514"/>
      <c r="AO537" s="514"/>
      <c r="AP537" s="224"/>
      <c r="AQ537" s="224"/>
      <c r="AR537" s="224"/>
      <c r="AS537" s="224"/>
    </row>
    <row r="538">
      <c r="A538" s="398"/>
      <c r="B538" s="399"/>
      <c r="C538" s="398"/>
      <c r="D538" s="399"/>
      <c r="E538" s="398"/>
      <c r="I538" s="411"/>
      <c r="J538" s="411"/>
      <c r="N538" s="411"/>
      <c r="S538" s="411"/>
      <c r="AC538" s="227"/>
      <c r="AD538" s="227"/>
      <c r="AE538" s="227"/>
      <c r="AF538" s="227"/>
      <c r="AG538" s="227"/>
      <c r="AL538" s="224"/>
      <c r="AM538" s="224"/>
      <c r="AN538" s="514"/>
      <c r="AO538" s="514"/>
      <c r="AP538" s="224"/>
      <c r="AQ538" s="224"/>
      <c r="AR538" s="224"/>
      <c r="AS538" s="224"/>
    </row>
    <row r="539">
      <c r="A539" s="398"/>
      <c r="B539" s="399"/>
      <c r="C539" s="398"/>
      <c r="D539" s="399"/>
      <c r="E539" s="398"/>
      <c r="I539" s="411"/>
      <c r="J539" s="411"/>
      <c r="N539" s="411"/>
      <c r="S539" s="411"/>
      <c r="AC539" s="227"/>
      <c r="AD539" s="227"/>
      <c r="AE539" s="227"/>
      <c r="AF539" s="227"/>
      <c r="AG539" s="227"/>
      <c r="AL539" s="224"/>
      <c r="AM539" s="224"/>
      <c r="AN539" s="514"/>
      <c r="AO539" s="514"/>
      <c r="AP539" s="224"/>
      <c r="AQ539" s="224"/>
      <c r="AR539" s="224"/>
      <c r="AS539" s="224"/>
    </row>
    <row r="540">
      <c r="A540" s="398"/>
      <c r="B540" s="399"/>
      <c r="C540" s="398"/>
      <c r="D540" s="399"/>
      <c r="E540" s="398"/>
      <c r="I540" s="411"/>
      <c r="J540" s="411"/>
      <c r="N540" s="411"/>
      <c r="S540" s="411"/>
      <c r="AC540" s="227"/>
      <c r="AD540" s="227"/>
      <c r="AE540" s="227"/>
      <c r="AF540" s="227"/>
      <c r="AG540" s="227"/>
      <c r="AL540" s="224"/>
      <c r="AM540" s="224"/>
      <c r="AN540" s="514"/>
      <c r="AO540" s="514"/>
      <c r="AP540" s="224"/>
      <c r="AQ540" s="224"/>
      <c r="AR540" s="224"/>
      <c r="AS540" s="224"/>
    </row>
    <row r="541">
      <c r="A541" s="398"/>
      <c r="B541" s="399"/>
      <c r="C541" s="398"/>
      <c r="D541" s="399"/>
      <c r="E541" s="398"/>
      <c r="I541" s="411"/>
      <c r="J541" s="411"/>
      <c r="N541" s="411"/>
      <c r="S541" s="411"/>
      <c r="AC541" s="227"/>
      <c r="AD541" s="227"/>
      <c r="AE541" s="227"/>
      <c r="AF541" s="227"/>
      <c r="AG541" s="227"/>
      <c r="AL541" s="224"/>
      <c r="AM541" s="224"/>
      <c r="AN541" s="514"/>
      <c r="AO541" s="514"/>
      <c r="AP541" s="224"/>
      <c r="AQ541" s="224"/>
      <c r="AR541" s="224"/>
      <c r="AS541" s="224"/>
    </row>
    <row r="542">
      <c r="A542" s="398"/>
      <c r="B542" s="399"/>
      <c r="C542" s="398"/>
      <c r="D542" s="399"/>
      <c r="E542" s="398"/>
      <c r="I542" s="411"/>
      <c r="J542" s="411"/>
      <c r="N542" s="411"/>
      <c r="S542" s="411"/>
      <c r="AC542" s="227"/>
      <c r="AD542" s="227"/>
      <c r="AE542" s="227"/>
      <c r="AF542" s="227"/>
      <c r="AG542" s="227"/>
      <c r="AL542" s="224"/>
      <c r="AM542" s="224"/>
      <c r="AN542" s="514"/>
      <c r="AO542" s="514"/>
      <c r="AP542" s="224"/>
      <c r="AQ542" s="224"/>
      <c r="AR542" s="224"/>
      <c r="AS542" s="224"/>
    </row>
    <row r="543">
      <c r="A543" s="398"/>
      <c r="B543" s="399"/>
      <c r="C543" s="398"/>
      <c r="D543" s="399"/>
      <c r="E543" s="398"/>
      <c r="I543" s="411"/>
      <c r="J543" s="411"/>
      <c r="N543" s="411"/>
      <c r="S543" s="411"/>
      <c r="AC543" s="227"/>
      <c r="AD543" s="227"/>
      <c r="AE543" s="227"/>
      <c r="AF543" s="227"/>
      <c r="AG543" s="227"/>
      <c r="AL543" s="224"/>
      <c r="AM543" s="224"/>
      <c r="AN543" s="514"/>
      <c r="AO543" s="514"/>
      <c r="AP543" s="224"/>
      <c r="AQ543" s="224"/>
      <c r="AR543" s="224"/>
      <c r="AS543" s="224"/>
    </row>
    <row r="544">
      <c r="A544" s="398"/>
      <c r="B544" s="399"/>
      <c r="C544" s="398"/>
      <c r="D544" s="399"/>
      <c r="E544" s="398"/>
      <c r="I544" s="411"/>
      <c r="J544" s="411"/>
      <c r="N544" s="411"/>
      <c r="S544" s="411"/>
      <c r="AC544" s="227"/>
      <c r="AD544" s="227"/>
      <c r="AE544" s="227"/>
      <c r="AF544" s="227"/>
      <c r="AG544" s="227"/>
      <c r="AL544" s="224"/>
      <c r="AM544" s="224"/>
      <c r="AN544" s="514"/>
      <c r="AO544" s="514"/>
      <c r="AP544" s="224"/>
      <c r="AQ544" s="224"/>
      <c r="AR544" s="224"/>
      <c r="AS544" s="224"/>
    </row>
    <row r="545">
      <c r="A545" s="398"/>
      <c r="B545" s="399"/>
      <c r="C545" s="398"/>
      <c r="D545" s="399"/>
      <c r="E545" s="398"/>
      <c r="I545" s="411"/>
      <c r="J545" s="411"/>
      <c r="N545" s="411"/>
      <c r="S545" s="411"/>
      <c r="AC545" s="227"/>
      <c r="AD545" s="227"/>
      <c r="AE545" s="227"/>
      <c r="AF545" s="227"/>
      <c r="AG545" s="227"/>
      <c r="AL545" s="224"/>
      <c r="AM545" s="224"/>
      <c r="AN545" s="514"/>
      <c r="AO545" s="514"/>
      <c r="AP545" s="224"/>
      <c r="AQ545" s="224"/>
      <c r="AR545" s="224"/>
      <c r="AS545" s="224"/>
    </row>
    <row r="546">
      <c r="A546" s="398"/>
      <c r="B546" s="399"/>
      <c r="C546" s="398"/>
      <c r="D546" s="399"/>
      <c r="E546" s="398"/>
      <c r="I546" s="411"/>
      <c r="J546" s="411"/>
      <c r="N546" s="411"/>
      <c r="S546" s="411"/>
      <c r="AC546" s="227"/>
      <c r="AD546" s="227"/>
      <c r="AE546" s="227"/>
      <c r="AF546" s="227"/>
      <c r="AG546" s="227"/>
      <c r="AL546" s="224"/>
      <c r="AM546" s="224"/>
      <c r="AN546" s="514"/>
      <c r="AO546" s="514"/>
      <c r="AP546" s="224"/>
      <c r="AQ546" s="224"/>
      <c r="AR546" s="224"/>
      <c r="AS546" s="224"/>
    </row>
    <row r="547">
      <c r="A547" s="398"/>
      <c r="B547" s="399"/>
      <c r="C547" s="398"/>
      <c r="D547" s="399"/>
      <c r="E547" s="398"/>
      <c r="I547" s="411"/>
      <c r="J547" s="411"/>
      <c r="N547" s="411"/>
      <c r="S547" s="411"/>
      <c r="AC547" s="227"/>
      <c r="AD547" s="227"/>
      <c r="AE547" s="227"/>
      <c r="AF547" s="227"/>
      <c r="AG547" s="227"/>
      <c r="AL547" s="224"/>
      <c r="AM547" s="224"/>
      <c r="AN547" s="514"/>
      <c r="AO547" s="514"/>
      <c r="AP547" s="224"/>
      <c r="AQ547" s="224"/>
      <c r="AR547" s="224"/>
      <c r="AS547" s="224"/>
    </row>
    <row r="548">
      <c r="A548" s="398"/>
      <c r="B548" s="399"/>
      <c r="C548" s="398"/>
      <c r="D548" s="399"/>
      <c r="E548" s="398"/>
      <c r="I548" s="411"/>
      <c r="J548" s="411"/>
      <c r="N548" s="411"/>
      <c r="S548" s="411"/>
      <c r="AC548" s="227"/>
      <c r="AD548" s="227"/>
      <c r="AE548" s="227"/>
      <c r="AF548" s="227"/>
      <c r="AG548" s="227"/>
      <c r="AL548" s="224"/>
      <c r="AM548" s="224"/>
      <c r="AN548" s="514"/>
      <c r="AO548" s="514"/>
      <c r="AP548" s="224"/>
      <c r="AQ548" s="224"/>
      <c r="AR548" s="224"/>
      <c r="AS548" s="224"/>
    </row>
    <row r="549">
      <c r="A549" s="398"/>
      <c r="B549" s="399"/>
      <c r="C549" s="398"/>
      <c r="D549" s="399"/>
      <c r="E549" s="398"/>
      <c r="I549" s="411"/>
      <c r="J549" s="411"/>
      <c r="N549" s="411"/>
      <c r="S549" s="411"/>
      <c r="AC549" s="227"/>
      <c r="AD549" s="227"/>
      <c r="AE549" s="227"/>
      <c r="AF549" s="227"/>
      <c r="AG549" s="227"/>
      <c r="AL549" s="224"/>
      <c r="AM549" s="224"/>
      <c r="AN549" s="514"/>
      <c r="AO549" s="514"/>
      <c r="AP549" s="224"/>
      <c r="AQ549" s="224"/>
      <c r="AR549" s="224"/>
      <c r="AS549" s="224"/>
    </row>
    <row r="550">
      <c r="A550" s="398"/>
      <c r="B550" s="399"/>
      <c r="C550" s="398"/>
      <c r="D550" s="399"/>
      <c r="E550" s="398"/>
      <c r="I550" s="411"/>
      <c r="J550" s="411"/>
      <c r="N550" s="411"/>
      <c r="S550" s="411"/>
      <c r="AC550" s="227"/>
      <c r="AD550" s="227"/>
      <c r="AE550" s="227"/>
      <c r="AF550" s="227"/>
      <c r="AG550" s="227"/>
      <c r="AL550" s="224"/>
      <c r="AM550" s="224"/>
      <c r="AN550" s="514"/>
      <c r="AO550" s="514"/>
      <c r="AP550" s="224"/>
      <c r="AQ550" s="224"/>
      <c r="AR550" s="224"/>
      <c r="AS550" s="224"/>
    </row>
    <row r="551">
      <c r="A551" s="398"/>
      <c r="B551" s="399"/>
      <c r="C551" s="398"/>
      <c r="D551" s="399"/>
      <c r="E551" s="398"/>
      <c r="I551" s="411"/>
      <c r="J551" s="411"/>
      <c r="N551" s="411"/>
      <c r="S551" s="411"/>
      <c r="AC551" s="227"/>
      <c r="AD551" s="227"/>
      <c r="AE551" s="227"/>
      <c r="AF551" s="227"/>
      <c r="AG551" s="227"/>
      <c r="AL551" s="224"/>
      <c r="AM551" s="224"/>
      <c r="AN551" s="514"/>
      <c r="AO551" s="514"/>
      <c r="AP551" s="224"/>
      <c r="AQ551" s="224"/>
      <c r="AR551" s="224"/>
      <c r="AS551" s="224"/>
    </row>
    <row r="552">
      <c r="A552" s="398"/>
      <c r="B552" s="399"/>
      <c r="C552" s="398"/>
      <c r="D552" s="399"/>
      <c r="E552" s="398"/>
      <c r="I552" s="411"/>
      <c r="J552" s="411"/>
      <c r="N552" s="411"/>
      <c r="S552" s="411"/>
      <c r="AC552" s="227"/>
      <c r="AD552" s="227"/>
      <c r="AE552" s="227"/>
      <c r="AF552" s="227"/>
      <c r="AG552" s="227"/>
      <c r="AL552" s="224"/>
      <c r="AM552" s="224"/>
      <c r="AN552" s="514"/>
      <c r="AO552" s="514"/>
      <c r="AP552" s="224"/>
      <c r="AQ552" s="224"/>
      <c r="AR552" s="224"/>
      <c r="AS552" s="224"/>
    </row>
    <row r="553">
      <c r="A553" s="398"/>
      <c r="B553" s="399"/>
      <c r="C553" s="398"/>
      <c r="D553" s="399"/>
      <c r="E553" s="398"/>
      <c r="I553" s="411"/>
      <c r="J553" s="411"/>
      <c r="N553" s="411"/>
      <c r="S553" s="411"/>
      <c r="AC553" s="227"/>
      <c r="AD553" s="227"/>
      <c r="AE553" s="227"/>
      <c r="AF553" s="227"/>
      <c r="AG553" s="227"/>
      <c r="AL553" s="224"/>
      <c r="AM553" s="224"/>
      <c r="AN553" s="514"/>
      <c r="AO553" s="514"/>
      <c r="AP553" s="224"/>
      <c r="AQ553" s="224"/>
      <c r="AR553" s="224"/>
      <c r="AS553" s="224"/>
    </row>
    <row r="554">
      <c r="A554" s="398"/>
      <c r="B554" s="399"/>
      <c r="C554" s="398"/>
      <c r="D554" s="399"/>
      <c r="E554" s="398"/>
      <c r="I554" s="411"/>
      <c r="J554" s="411"/>
      <c r="N554" s="411"/>
      <c r="S554" s="411"/>
      <c r="AC554" s="227"/>
      <c r="AD554" s="227"/>
      <c r="AE554" s="227"/>
      <c r="AF554" s="227"/>
      <c r="AG554" s="227"/>
      <c r="AL554" s="224"/>
      <c r="AM554" s="224"/>
      <c r="AN554" s="514"/>
      <c r="AO554" s="514"/>
      <c r="AP554" s="224"/>
      <c r="AQ554" s="224"/>
      <c r="AR554" s="224"/>
      <c r="AS554" s="224"/>
    </row>
    <row r="555">
      <c r="A555" s="398"/>
      <c r="B555" s="399"/>
      <c r="C555" s="398"/>
      <c r="D555" s="399"/>
      <c r="E555" s="398"/>
      <c r="I555" s="411"/>
      <c r="J555" s="411"/>
      <c r="N555" s="411"/>
      <c r="S555" s="411"/>
      <c r="AC555" s="227"/>
      <c r="AD555" s="227"/>
      <c r="AE555" s="227"/>
      <c r="AF555" s="227"/>
      <c r="AG555" s="227"/>
      <c r="AL555" s="224"/>
      <c r="AM555" s="224"/>
      <c r="AN555" s="514"/>
      <c r="AO555" s="514"/>
      <c r="AP555" s="224"/>
      <c r="AQ555" s="224"/>
      <c r="AR555" s="224"/>
      <c r="AS555" s="224"/>
    </row>
    <row r="556">
      <c r="A556" s="398"/>
      <c r="B556" s="399"/>
      <c r="C556" s="398"/>
      <c r="D556" s="399"/>
      <c r="E556" s="398"/>
      <c r="I556" s="411"/>
      <c r="J556" s="411"/>
      <c r="N556" s="411"/>
      <c r="S556" s="411"/>
      <c r="AC556" s="227"/>
      <c r="AD556" s="227"/>
      <c r="AE556" s="227"/>
      <c r="AF556" s="227"/>
      <c r="AG556" s="227"/>
      <c r="AL556" s="224"/>
      <c r="AM556" s="224"/>
      <c r="AN556" s="514"/>
      <c r="AO556" s="514"/>
      <c r="AP556" s="224"/>
      <c r="AQ556" s="224"/>
      <c r="AR556" s="224"/>
      <c r="AS556" s="224"/>
    </row>
    <row r="557">
      <c r="A557" s="398"/>
      <c r="B557" s="399"/>
      <c r="C557" s="398"/>
      <c r="D557" s="399"/>
      <c r="E557" s="398"/>
      <c r="I557" s="411"/>
      <c r="J557" s="411"/>
      <c r="N557" s="411"/>
      <c r="S557" s="411"/>
      <c r="AC557" s="227"/>
      <c r="AD557" s="227"/>
      <c r="AE557" s="227"/>
      <c r="AF557" s="227"/>
      <c r="AG557" s="227"/>
      <c r="AL557" s="224"/>
      <c r="AM557" s="224"/>
      <c r="AN557" s="514"/>
      <c r="AO557" s="514"/>
      <c r="AP557" s="224"/>
      <c r="AQ557" s="224"/>
      <c r="AR557" s="224"/>
      <c r="AS557" s="224"/>
    </row>
    <row r="558">
      <c r="A558" s="398"/>
      <c r="B558" s="399"/>
      <c r="C558" s="398"/>
      <c r="D558" s="399"/>
      <c r="E558" s="398"/>
      <c r="I558" s="411"/>
      <c r="J558" s="411"/>
      <c r="N558" s="411"/>
      <c r="S558" s="411"/>
      <c r="AC558" s="227"/>
      <c r="AD558" s="227"/>
      <c r="AE558" s="227"/>
      <c r="AF558" s="227"/>
      <c r="AG558" s="227"/>
      <c r="AL558" s="224"/>
      <c r="AM558" s="224"/>
      <c r="AN558" s="514"/>
      <c r="AO558" s="514"/>
      <c r="AP558" s="224"/>
      <c r="AQ558" s="224"/>
      <c r="AR558" s="224"/>
      <c r="AS558" s="224"/>
    </row>
    <row r="559">
      <c r="A559" s="398"/>
      <c r="B559" s="399"/>
      <c r="C559" s="398"/>
      <c r="D559" s="399"/>
      <c r="E559" s="398"/>
      <c r="I559" s="411"/>
      <c r="J559" s="411"/>
      <c r="N559" s="411"/>
      <c r="S559" s="411"/>
      <c r="AC559" s="227"/>
      <c r="AD559" s="227"/>
      <c r="AE559" s="227"/>
      <c r="AF559" s="227"/>
      <c r="AG559" s="227"/>
      <c r="AL559" s="224"/>
      <c r="AM559" s="224"/>
      <c r="AN559" s="514"/>
      <c r="AO559" s="514"/>
      <c r="AP559" s="224"/>
      <c r="AQ559" s="224"/>
      <c r="AR559" s="224"/>
      <c r="AS559" s="224"/>
    </row>
    <row r="560">
      <c r="A560" s="398"/>
      <c r="B560" s="399"/>
      <c r="C560" s="398"/>
      <c r="D560" s="399"/>
      <c r="E560" s="398"/>
      <c r="I560" s="411"/>
      <c r="J560" s="411"/>
      <c r="N560" s="411"/>
      <c r="S560" s="411"/>
      <c r="AC560" s="227"/>
      <c r="AD560" s="227"/>
      <c r="AE560" s="227"/>
      <c r="AF560" s="227"/>
      <c r="AG560" s="227"/>
      <c r="AL560" s="224"/>
      <c r="AM560" s="224"/>
      <c r="AN560" s="514"/>
      <c r="AO560" s="514"/>
      <c r="AP560" s="224"/>
      <c r="AQ560" s="224"/>
      <c r="AR560" s="224"/>
      <c r="AS560" s="224"/>
    </row>
    <row r="561">
      <c r="A561" s="398"/>
      <c r="B561" s="399"/>
      <c r="C561" s="398"/>
      <c r="D561" s="399"/>
      <c r="E561" s="398"/>
      <c r="I561" s="411"/>
      <c r="J561" s="411"/>
      <c r="N561" s="411"/>
      <c r="S561" s="411"/>
      <c r="AC561" s="227"/>
      <c r="AD561" s="227"/>
      <c r="AE561" s="227"/>
      <c r="AF561" s="227"/>
      <c r="AG561" s="227"/>
      <c r="AL561" s="224"/>
      <c r="AM561" s="224"/>
      <c r="AN561" s="514"/>
      <c r="AO561" s="514"/>
      <c r="AP561" s="224"/>
      <c r="AQ561" s="224"/>
      <c r="AR561" s="224"/>
      <c r="AS561" s="224"/>
    </row>
    <row r="562">
      <c r="A562" s="398"/>
      <c r="B562" s="399"/>
      <c r="C562" s="398"/>
      <c r="D562" s="399"/>
      <c r="E562" s="398"/>
      <c r="I562" s="411"/>
      <c r="J562" s="411"/>
      <c r="N562" s="411"/>
      <c r="S562" s="411"/>
      <c r="AC562" s="227"/>
      <c r="AD562" s="227"/>
      <c r="AE562" s="227"/>
      <c r="AF562" s="227"/>
      <c r="AG562" s="227"/>
      <c r="AL562" s="224"/>
      <c r="AM562" s="224"/>
      <c r="AN562" s="514"/>
      <c r="AO562" s="514"/>
      <c r="AP562" s="224"/>
      <c r="AQ562" s="224"/>
      <c r="AR562" s="224"/>
      <c r="AS562" s="224"/>
    </row>
    <row r="563">
      <c r="A563" s="398"/>
      <c r="B563" s="399"/>
      <c r="C563" s="398"/>
      <c r="D563" s="399"/>
      <c r="E563" s="398"/>
      <c r="I563" s="411"/>
      <c r="J563" s="411"/>
      <c r="N563" s="411"/>
      <c r="S563" s="411"/>
      <c r="AC563" s="227"/>
      <c r="AD563" s="227"/>
      <c r="AE563" s="227"/>
      <c r="AF563" s="227"/>
      <c r="AG563" s="227"/>
      <c r="AL563" s="224"/>
      <c r="AM563" s="224"/>
      <c r="AN563" s="514"/>
      <c r="AO563" s="514"/>
      <c r="AP563" s="224"/>
      <c r="AQ563" s="224"/>
      <c r="AR563" s="224"/>
      <c r="AS563" s="224"/>
    </row>
    <row r="564">
      <c r="A564" s="398"/>
      <c r="B564" s="399"/>
      <c r="C564" s="398"/>
      <c r="D564" s="399"/>
      <c r="E564" s="398"/>
      <c r="I564" s="411"/>
      <c r="J564" s="411"/>
      <c r="N564" s="411"/>
      <c r="S564" s="411"/>
      <c r="AC564" s="227"/>
      <c r="AD564" s="227"/>
      <c r="AE564" s="227"/>
      <c r="AF564" s="227"/>
      <c r="AG564" s="227"/>
      <c r="AL564" s="224"/>
      <c r="AM564" s="224"/>
      <c r="AN564" s="514"/>
      <c r="AO564" s="514"/>
      <c r="AP564" s="224"/>
      <c r="AQ564" s="224"/>
      <c r="AR564" s="224"/>
      <c r="AS564" s="224"/>
    </row>
    <row r="565">
      <c r="A565" s="398"/>
      <c r="B565" s="399"/>
      <c r="C565" s="398"/>
      <c r="D565" s="399"/>
      <c r="E565" s="398"/>
      <c r="I565" s="411"/>
      <c r="J565" s="411"/>
      <c r="N565" s="411"/>
      <c r="S565" s="411"/>
      <c r="AC565" s="227"/>
      <c r="AD565" s="227"/>
      <c r="AE565" s="227"/>
      <c r="AF565" s="227"/>
      <c r="AG565" s="227"/>
      <c r="AL565" s="224"/>
      <c r="AM565" s="224"/>
      <c r="AN565" s="514"/>
      <c r="AO565" s="514"/>
      <c r="AP565" s="224"/>
      <c r="AQ565" s="224"/>
      <c r="AR565" s="224"/>
      <c r="AS565" s="224"/>
    </row>
    <row r="566">
      <c r="A566" s="398"/>
      <c r="B566" s="399"/>
      <c r="C566" s="398"/>
      <c r="D566" s="399"/>
      <c r="E566" s="398"/>
      <c r="I566" s="411"/>
      <c r="J566" s="411"/>
      <c r="N566" s="411"/>
      <c r="S566" s="411"/>
      <c r="AC566" s="227"/>
      <c r="AD566" s="227"/>
      <c r="AE566" s="227"/>
      <c r="AF566" s="227"/>
      <c r="AG566" s="227"/>
      <c r="AL566" s="224"/>
      <c r="AM566" s="224"/>
      <c r="AN566" s="514"/>
      <c r="AO566" s="514"/>
      <c r="AP566" s="224"/>
      <c r="AQ566" s="224"/>
      <c r="AR566" s="224"/>
      <c r="AS566" s="224"/>
    </row>
    <row r="567">
      <c r="A567" s="398"/>
      <c r="B567" s="399"/>
      <c r="C567" s="398"/>
      <c r="D567" s="399"/>
      <c r="E567" s="398"/>
      <c r="I567" s="411"/>
      <c r="J567" s="411"/>
      <c r="N567" s="411"/>
      <c r="S567" s="411"/>
      <c r="AC567" s="227"/>
      <c r="AD567" s="227"/>
      <c r="AE567" s="227"/>
      <c r="AF567" s="227"/>
      <c r="AG567" s="227"/>
      <c r="AL567" s="224"/>
      <c r="AM567" s="224"/>
      <c r="AN567" s="514"/>
      <c r="AO567" s="514"/>
      <c r="AP567" s="224"/>
      <c r="AQ567" s="224"/>
      <c r="AR567" s="224"/>
      <c r="AS567" s="224"/>
    </row>
    <row r="568">
      <c r="A568" s="398"/>
      <c r="B568" s="399"/>
      <c r="C568" s="398"/>
      <c r="D568" s="399"/>
      <c r="E568" s="398"/>
      <c r="I568" s="411"/>
      <c r="J568" s="411"/>
      <c r="N568" s="411"/>
      <c r="S568" s="411"/>
      <c r="AC568" s="227"/>
      <c r="AD568" s="227"/>
      <c r="AE568" s="227"/>
      <c r="AF568" s="227"/>
      <c r="AG568" s="227"/>
      <c r="AL568" s="224"/>
      <c r="AM568" s="224"/>
      <c r="AN568" s="514"/>
      <c r="AO568" s="514"/>
      <c r="AP568" s="224"/>
      <c r="AQ568" s="224"/>
      <c r="AR568" s="224"/>
      <c r="AS568" s="224"/>
    </row>
    <row r="569">
      <c r="A569" s="398"/>
      <c r="B569" s="399"/>
      <c r="C569" s="398"/>
      <c r="D569" s="399"/>
      <c r="E569" s="398"/>
      <c r="I569" s="411"/>
      <c r="J569" s="411"/>
      <c r="N569" s="411"/>
      <c r="S569" s="411"/>
      <c r="AC569" s="227"/>
      <c r="AD569" s="227"/>
      <c r="AE569" s="227"/>
      <c r="AF569" s="227"/>
      <c r="AG569" s="227"/>
      <c r="AL569" s="224"/>
      <c r="AM569" s="224"/>
      <c r="AN569" s="514"/>
      <c r="AO569" s="514"/>
      <c r="AP569" s="224"/>
      <c r="AQ569" s="224"/>
      <c r="AR569" s="224"/>
      <c r="AS569" s="224"/>
    </row>
    <row r="570">
      <c r="A570" s="398"/>
      <c r="B570" s="399"/>
      <c r="C570" s="398"/>
      <c r="D570" s="399"/>
      <c r="E570" s="398"/>
      <c r="I570" s="411"/>
      <c r="J570" s="411"/>
      <c r="N570" s="411"/>
      <c r="S570" s="411"/>
      <c r="AC570" s="227"/>
      <c r="AD570" s="227"/>
      <c r="AE570" s="227"/>
      <c r="AF570" s="227"/>
      <c r="AG570" s="227"/>
      <c r="AL570" s="224"/>
      <c r="AM570" s="224"/>
      <c r="AN570" s="514"/>
      <c r="AO570" s="514"/>
      <c r="AP570" s="224"/>
      <c r="AQ570" s="224"/>
      <c r="AR570" s="224"/>
      <c r="AS570" s="224"/>
    </row>
    <row r="571">
      <c r="A571" s="398"/>
      <c r="B571" s="399"/>
      <c r="C571" s="398"/>
      <c r="D571" s="399"/>
      <c r="E571" s="398"/>
      <c r="I571" s="411"/>
      <c r="J571" s="411"/>
      <c r="N571" s="411"/>
      <c r="S571" s="411"/>
      <c r="AC571" s="227"/>
      <c r="AD571" s="227"/>
      <c r="AE571" s="227"/>
      <c r="AF571" s="227"/>
      <c r="AG571" s="227"/>
      <c r="AL571" s="224"/>
      <c r="AM571" s="224"/>
      <c r="AN571" s="514"/>
      <c r="AO571" s="514"/>
      <c r="AP571" s="224"/>
      <c r="AQ571" s="224"/>
      <c r="AR571" s="224"/>
      <c r="AS571" s="224"/>
    </row>
    <row r="572">
      <c r="A572" s="398"/>
      <c r="B572" s="399"/>
      <c r="C572" s="398"/>
      <c r="D572" s="399"/>
      <c r="E572" s="398"/>
      <c r="I572" s="411"/>
      <c r="J572" s="411"/>
      <c r="N572" s="411"/>
      <c r="S572" s="411"/>
      <c r="AC572" s="227"/>
      <c r="AD572" s="227"/>
      <c r="AE572" s="227"/>
      <c r="AF572" s="227"/>
      <c r="AG572" s="227"/>
      <c r="AL572" s="224"/>
      <c r="AM572" s="224"/>
      <c r="AN572" s="514"/>
      <c r="AO572" s="514"/>
      <c r="AP572" s="224"/>
      <c r="AQ572" s="224"/>
      <c r="AR572" s="224"/>
      <c r="AS572" s="224"/>
    </row>
    <row r="573">
      <c r="A573" s="398"/>
      <c r="B573" s="399"/>
      <c r="C573" s="398"/>
      <c r="D573" s="399"/>
      <c r="E573" s="398"/>
      <c r="I573" s="411"/>
      <c r="J573" s="411"/>
      <c r="N573" s="411"/>
      <c r="S573" s="411"/>
      <c r="AC573" s="227"/>
      <c r="AD573" s="227"/>
      <c r="AE573" s="227"/>
      <c r="AF573" s="227"/>
      <c r="AG573" s="227"/>
      <c r="AL573" s="224"/>
      <c r="AM573" s="224"/>
      <c r="AN573" s="514"/>
      <c r="AO573" s="514"/>
      <c r="AP573" s="224"/>
      <c r="AQ573" s="224"/>
      <c r="AR573" s="224"/>
      <c r="AS573" s="224"/>
    </row>
    <row r="574">
      <c r="A574" s="398"/>
      <c r="B574" s="399"/>
      <c r="C574" s="398"/>
      <c r="D574" s="399"/>
      <c r="E574" s="398"/>
      <c r="I574" s="411"/>
      <c r="J574" s="411"/>
      <c r="N574" s="411"/>
      <c r="S574" s="411"/>
      <c r="AC574" s="227"/>
      <c r="AD574" s="227"/>
      <c r="AE574" s="227"/>
      <c r="AF574" s="227"/>
      <c r="AG574" s="227"/>
      <c r="AL574" s="224"/>
      <c r="AM574" s="224"/>
      <c r="AN574" s="514"/>
      <c r="AO574" s="514"/>
      <c r="AP574" s="224"/>
      <c r="AQ574" s="224"/>
      <c r="AR574" s="224"/>
      <c r="AS574" s="224"/>
    </row>
    <row r="575">
      <c r="A575" s="398"/>
      <c r="B575" s="399"/>
      <c r="C575" s="398"/>
      <c r="D575" s="399"/>
      <c r="E575" s="398"/>
      <c r="I575" s="411"/>
      <c r="J575" s="411"/>
      <c r="N575" s="411"/>
      <c r="S575" s="411"/>
      <c r="AC575" s="227"/>
      <c r="AD575" s="227"/>
      <c r="AE575" s="227"/>
      <c r="AF575" s="227"/>
      <c r="AG575" s="227"/>
      <c r="AL575" s="224"/>
      <c r="AM575" s="224"/>
      <c r="AN575" s="514"/>
      <c r="AO575" s="514"/>
      <c r="AP575" s="224"/>
      <c r="AQ575" s="224"/>
      <c r="AR575" s="224"/>
      <c r="AS575" s="224"/>
    </row>
    <row r="576">
      <c r="A576" s="398"/>
      <c r="B576" s="399"/>
      <c r="C576" s="398"/>
      <c r="D576" s="399"/>
      <c r="E576" s="398"/>
      <c r="I576" s="411"/>
      <c r="J576" s="411"/>
      <c r="N576" s="411"/>
      <c r="S576" s="411"/>
      <c r="AC576" s="227"/>
      <c r="AD576" s="227"/>
      <c r="AE576" s="227"/>
      <c r="AF576" s="227"/>
      <c r="AG576" s="227"/>
      <c r="AL576" s="224"/>
      <c r="AM576" s="224"/>
      <c r="AN576" s="514"/>
      <c r="AO576" s="514"/>
      <c r="AP576" s="224"/>
      <c r="AQ576" s="224"/>
      <c r="AR576" s="224"/>
      <c r="AS576" s="224"/>
    </row>
    <row r="577">
      <c r="A577" s="398"/>
      <c r="B577" s="399"/>
      <c r="C577" s="398"/>
      <c r="D577" s="399"/>
      <c r="E577" s="398"/>
      <c r="I577" s="411"/>
      <c r="J577" s="411"/>
      <c r="N577" s="411"/>
      <c r="S577" s="411"/>
      <c r="AC577" s="227"/>
      <c r="AD577" s="227"/>
      <c r="AE577" s="227"/>
      <c r="AF577" s="227"/>
      <c r="AG577" s="227"/>
      <c r="AL577" s="224"/>
      <c r="AM577" s="224"/>
      <c r="AN577" s="514"/>
      <c r="AO577" s="514"/>
      <c r="AP577" s="224"/>
      <c r="AQ577" s="224"/>
      <c r="AR577" s="224"/>
      <c r="AS577" s="224"/>
    </row>
    <row r="578">
      <c r="A578" s="398"/>
      <c r="B578" s="399"/>
      <c r="C578" s="398"/>
      <c r="D578" s="399"/>
      <c r="E578" s="398"/>
      <c r="I578" s="411"/>
      <c r="J578" s="411"/>
      <c r="N578" s="411"/>
      <c r="S578" s="411"/>
      <c r="AC578" s="227"/>
      <c r="AD578" s="227"/>
      <c r="AE578" s="227"/>
      <c r="AF578" s="227"/>
      <c r="AG578" s="227"/>
      <c r="AL578" s="224"/>
      <c r="AM578" s="224"/>
      <c r="AN578" s="514"/>
      <c r="AO578" s="514"/>
      <c r="AP578" s="224"/>
      <c r="AQ578" s="224"/>
      <c r="AR578" s="224"/>
      <c r="AS578" s="224"/>
    </row>
    <row r="579">
      <c r="A579" s="398"/>
      <c r="B579" s="399"/>
      <c r="C579" s="398"/>
      <c r="D579" s="399"/>
      <c r="E579" s="398"/>
      <c r="I579" s="411"/>
      <c r="J579" s="411"/>
      <c r="N579" s="411"/>
      <c r="S579" s="411"/>
      <c r="AC579" s="227"/>
      <c r="AD579" s="227"/>
      <c r="AE579" s="227"/>
      <c r="AF579" s="227"/>
      <c r="AG579" s="227"/>
      <c r="AL579" s="224"/>
      <c r="AM579" s="224"/>
      <c r="AN579" s="514"/>
      <c r="AO579" s="514"/>
      <c r="AP579" s="224"/>
      <c r="AQ579" s="224"/>
      <c r="AR579" s="224"/>
      <c r="AS579" s="224"/>
    </row>
    <row r="580">
      <c r="A580" s="398"/>
      <c r="B580" s="399"/>
      <c r="C580" s="398"/>
      <c r="D580" s="399"/>
      <c r="E580" s="398"/>
      <c r="I580" s="411"/>
      <c r="J580" s="411"/>
      <c r="N580" s="411"/>
      <c r="S580" s="411"/>
      <c r="AC580" s="227"/>
      <c r="AD580" s="227"/>
      <c r="AE580" s="227"/>
      <c r="AF580" s="227"/>
      <c r="AG580" s="227"/>
      <c r="AL580" s="224"/>
      <c r="AM580" s="224"/>
      <c r="AN580" s="514"/>
      <c r="AO580" s="514"/>
      <c r="AP580" s="224"/>
      <c r="AQ580" s="224"/>
      <c r="AR580" s="224"/>
      <c r="AS580" s="224"/>
    </row>
    <row r="581">
      <c r="A581" s="398"/>
      <c r="B581" s="399"/>
      <c r="C581" s="398"/>
      <c r="D581" s="399"/>
      <c r="E581" s="398"/>
      <c r="I581" s="411"/>
      <c r="J581" s="411"/>
      <c r="N581" s="411"/>
      <c r="S581" s="411"/>
      <c r="AC581" s="227"/>
      <c r="AD581" s="227"/>
      <c r="AE581" s="227"/>
      <c r="AF581" s="227"/>
      <c r="AG581" s="227"/>
      <c r="AL581" s="224"/>
      <c r="AM581" s="224"/>
      <c r="AN581" s="514"/>
      <c r="AO581" s="514"/>
      <c r="AP581" s="224"/>
      <c r="AQ581" s="224"/>
      <c r="AR581" s="224"/>
      <c r="AS581" s="224"/>
    </row>
    <row r="582">
      <c r="A582" s="398"/>
      <c r="B582" s="399"/>
      <c r="C582" s="398"/>
      <c r="D582" s="399"/>
      <c r="E582" s="398"/>
      <c r="I582" s="411"/>
      <c r="J582" s="411"/>
      <c r="N582" s="411"/>
      <c r="S582" s="411"/>
      <c r="AC582" s="227"/>
      <c r="AD582" s="227"/>
      <c r="AE582" s="227"/>
      <c r="AF582" s="227"/>
      <c r="AG582" s="227"/>
      <c r="AL582" s="224"/>
      <c r="AM582" s="224"/>
      <c r="AN582" s="514"/>
      <c r="AO582" s="514"/>
      <c r="AP582" s="224"/>
      <c r="AQ582" s="224"/>
      <c r="AR582" s="224"/>
      <c r="AS582" s="224"/>
    </row>
    <row r="583">
      <c r="A583" s="398"/>
      <c r="B583" s="399"/>
      <c r="C583" s="398"/>
      <c r="D583" s="399"/>
      <c r="E583" s="398"/>
      <c r="I583" s="411"/>
      <c r="J583" s="411"/>
      <c r="N583" s="411"/>
      <c r="S583" s="411"/>
      <c r="AC583" s="227"/>
      <c r="AD583" s="227"/>
      <c r="AE583" s="227"/>
      <c r="AF583" s="227"/>
      <c r="AG583" s="227"/>
      <c r="AL583" s="224"/>
      <c r="AM583" s="224"/>
      <c r="AN583" s="514"/>
      <c r="AO583" s="514"/>
      <c r="AP583" s="224"/>
      <c r="AQ583" s="224"/>
      <c r="AR583" s="224"/>
      <c r="AS583" s="224"/>
    </row>
    <row r="584">
      <c r="A584" s="398"/>
      <c r="B584" s="399"/>
      <c r="C584" s="398"/>
      <c r="D584" s="399"/>
      <c r="E584" s="398"/>
      <c r="I584" s="411"/>
      <c r="J584" s="411"/>
      <c r="N584" s="411"/>
      <c r="S584" s="411"/>
      <c r="AC584" s="227"/>
      <c r="AD584" s="227"/>
      <c r="AE584" s="227"/>
      <c r="AF584" s="227"/>
      <c r="AG584" s="227"/>
      <c r="AL584" s="224"/>
      <c r="AM584" s="224"/>
      <c r="AN584" s="514"/>
      <c r="AO584" s="514"/>
      <c r="AP584" s="224"/>
      <c r="AQ584" s="224"/>
      <c r="AR584" s="224"/>
      <c r="AS584" s="224"/>
    </row>
    <row r="585">
      <c r="A585" s="398"/>
      <c r="B585" s="399"/>
      <c r="C585" s="398"/>
      <c r="D585" s="399"/>
      <c r="E585" s="398"/>
      <c r="I585" s="411"/>
      <c r="J585" s="411"/>
      <c r="N585" s="411"/>
      <c r="S585" s="411"/>
      <c r="AC585" s="227"/>
      <c r="AD585" s="227"/>
      <c r="AE585" s="227"/>
      <c r="AF585" s="227"/>
      <c r="AG585" s="227"/>
      <c r="AL585" s="224"/>
      <c r="AM585" s="224"/>
      <c r="AN585" s="514"/>
      <c r="AO585" s="514"/>
      <c r="AP585" s="224"/>
      <c r="AQ585" s="224"/>
      <c r="AR585" s="224"/>
      <c r="AS585" s="224"/>
    </row>
    <row r="586">
      <c r="A586" s="398"/>
      <c r="B586" s="399"/>
      <c r="C586" s="398"/>
      <c r="D586" s="399"/>
      <c r="E586" s="398"/>
      <c r="I586" s="411"/>
      <c r="J586" s="411"/>
      <c r="N586" s="411"/>
      <c r="S586" s="411"/>
      <c r="AC586" s="227"/>
      <c r="AD586" s="227"/>
      <c r="AE586" s="227"/>
      <c r="AF586" s="227"/>
      <c r="AG586" s="227"/>
      <c r="AL586" s="224"/>
      <c r="AM586" s="224"/>
      <c r="AN586" s="514"/>
      <c r="AO586" s="514"/>
      <c r="AP586" s="224"/>
      <c r="AQ586" s="224"/>
      <c r="AR586" s="224"/>
      <c r="AS586" s="224"/>
    </row>
    <row r="587">
      <c r="A587" s="398"/>
      <c r="B587" s="399"/>
      <c r="C587" s="398"/>
      <c r="D587" s="399"/>
      <c r="E587" s="398"/>
      <c r="I587" s="411"/>
      <c r="J587" s="411"/>
      <c r="N587" s="411"/>
      <c r="S587" s="411"/>
      <c r="AC587" s="227"/>
      <c r="AD587" s="227"/>
      <c r="AE587" s="227"/>
      <c r="AF587" s="227"/>
      <c r="AG587" s="227"/>
      <c r="AL587" s="224"/>
      <c r="AM587" s="224"/>
      <c r="AN587" s="514"/>
      <c r="AO587" s="514"/>
      <c r="AP587" s="224"/>
      <c r="AQ587" s="224"/>
      <c r="AR587" s="224"/>
      <c r="AS587" s="224"/>
    </row>
    <row r="588">
      <c r="A588" s="398"/>
      <c r="B588" s="399"/>
      <c r="C588" s="398"/>
      <c r="D588" s="399"/>
      <c r="E588" s="398"/>
      <c r="I588" s="411"/>
      <c r="J588" s="411"/>
      <c r="N588" s="411"/>
      <c r="S588" s="411"/>
      <c r="AC588" s="227"/>
      <c r="AD588" s="227"/>
      <c r="AE588" s="227"/>
      <c r="AF588" s="227"/>
      <c r="AG588" s="227"/>
      <c r="AL588" s="224"/>
      <c r="AM588" s="224"/>
      <c r="AN588" s="514"/>
      <c r="AO588" s="514"/>
      <c r="AP588" s="224"/>
      <c r="AQ588" s="224"/>
      <c r="AR588" s="224"/>
      <c r="AS588" s="224"/>
    </row>
    <row r="589">
      <c r="A589" s="398"/>
      <c r="B589" s="399"/>
      <c r="C589" s="398"/>
      <c r="D589" s="399"/>
      <c r="E589" s="398"/>
      <c r="I589" s="411"/>
      <c r="J589" s="411"/>
      <c r="N589" s="411"/>
      <c r="S589" s="411"/>
      <c r="AC589" s="227"/>
      <c r="AD589" s="227"/>
      <c r="AE589" s="227"/>
      <c r="AF589" s="227"/>
      <c r="AG589" s="227"/>
      <c r="AL589" s="224"/>
      <c r="AM589" s="224"/>
      <c r="AN589" s="514"/>
      <c r="AO589" s="514"/>
      <c r="AP589" s="224"/>
      <c r="AQ589" s="224"/>
      <c r="AR589" s="224"/>
      <c r="AS589" s="224"/>
    </row>
    <row r="590">
      <c r="A590" s="398"/>
      <c r="B590" s="399"/>
      <c r="C590" s="398"/>
      <c r="D590" s="399"/>
      <c r="E590" s="398"/>
      <c r="I590" s="411"/>
      <c r="J590" s="411"/>
      <c r="N590" s="411"/>
      <c r="S590" s="411"/>
      <c r="AC590" s="227"/>
      <c r="AD590" s="227"/>
      <c r="AE590" s="227"/>
      <c r="AF590" s="227"/>
      <c r="AG590" s="227"/>
      <c r="AL590" s="224"/>
      <c r="AM590" s="224"/>
      <c r="AN590" s="514"/>
      <c r="AO590" s="514"/>
      <c r="AP590" s="224"/>
      <c r="AQ590" s="224"/>
      <c r="AR590" s="224"/>
      <c r="AS590" s="224"/>
    </row>
    <row r="591">
      <c r="A591" s="398"/>
      <c r="B591" s="399"/>
      <c r="C591" s="398"/>
      <c r="D591" s="399"/>
      <c r="E591" s="398"/>
      <c r="I591" s="411"/>
      <c r="J591" s="411"/>
      <c r="N591" s="411"/>
      <c r="S591" s="411"/>
      <c r="AC591" s="227"/>
      <c r="AD591" s="227"/>
      <c r="AE591" s="227"/>
      <c r="AF591" s="227"/>
      <c r="AG591" s="227"/>
      <c r="AL591" s="224"/>
      <c r="AM591" s="224"/>
      <c r="AN591" s="514"/>
      <c r="AO591" s="514"/>
      <c r="AP591" s="224"/>
      <c r="AQ591" s="224"/>
      <c r="AR591" s="224"/>
      <c r="AS591" s="224"/>
    </row>
    <row r="592">
      <c r="A592" s="398"/>
      <c r="B592" s="399"/>
      <c r="C592" s="398"/>
      <c r="D592" s="399"/>
      <c r="E592" s="398"/>
      <c r="I592" s="411"/>
      <c r="J592" s="411"/>
      <c r="N592" s="411"/>
      <c r="S592" s="411"/>
      <c r="AC592" s="227"/>
      <c r="AD592" s="227"/>
      <c r="AE592" s="227"/>
      <c r="AF592" s="227"/>
      <c r="AG592" s="227"/>
      <c r="AL592" s="224"/>
      <c r="AM592" s="224"/>
      <c r="AN592" s="514"/>
      <c r="AO592" s="514"/>
      <c r="AP592" s="224"/>
      <c r="AQ592" s="224"/>
      <c r="AR592" s="224"/>
      <c r="AS592" s="224"/>
    </row>
    <row r="593">
      <c r="A593" s="398"/>
      <c r="B593" s="399"/>
      <c r="C593" s="398"/>
      <c r="D593" s="399"/>
      <c r="E593" s="398"/>
      <c r="I593" s="411"/>
      <c r="J593" s="411"/>
      <c r="N593" s="411"/>
      <c r="S593" s="411"/>
      <c r="AC593" s="227"/>
      <c r="AD593" s="227"/>
      <c r="AE593" s="227"/>
      <c r="AF593" s="227"/>
      <c r="AG593" s="227"/>
      <c r="AL593" s="224"/>
      <c r="AM593" s="224"/>
      <c r="AN593" s="514"/>
      <c r="AO593" s="514"/>
      <c r="AP593" s="224"/>
      <c r="AQ593" s="224"/>
      <c r="AR593" s="224"/>
      <c r="AS593" s="224"/>
    </row>
    <row r="594">
      <c r="A594" s="398"/>
      <c r="B594" s="399"/>
      <c r="C594" s="398"/>
      <c r="D594" s="399"/>
      <c r="E594" s="398"/>
      <c r="I594" s="411"/>
      <c r="J594" s="411"/>
      <c r="N594" s="411"/>
      <c r="S594" s="411"/>
      <c r="AC594" s="227"/>
      <c r="AD594" s="227"/>
      <c r="AE594" s="227"/>
      <c r="AF594" s="227"/>
      <c r="AG594" s="227"/>
      <c r="AL594" s="224"/>
      <c r="AM594" s="224"/>
      <c r="AN594" s="514"/>
      <c r="AO594" s="514"/>
      <c r="AP594" s="224"/>
      <c r="AQ594" s="224"/>
      <c r="AR594" s="224"/>
      <c r="AS594" s="224"/>
    </row>
    <row r="595">
      <c r="A595" s="398"/>
      <c r="B595" s="399"/>
      <c r="C595" s="398"/>
      <c r="D595" s="399"/>
      <c r="E595" s="398"/>
      <c r="I595" s="411"/>
      <c r="J595" s="411"/>
      <c r="N595" s="411"/>
      <c r="S595" s="411"/>
      <c r="AC595" s="227"/>
      <c r="AD595" s="227"/>
      <c r="AE595" s="227"/>
      <c r="AF595" s="227"/>
      <c r="AG595" s="227"/>
      <c r="AL595" s="224"/>
      <c r="AM595" s="224"/>
      <c r="AN595" s="514"/>
      <c r="AO595" s="514"/>
      <c r="AP595" s="224"/>
      <c r="AQ595" s="224"/>
      <c r="AR595" s="224"/>
      <c r="AS595" s="224"/>
    </row>
    <row r="596">
      <c r="A596" s="398"/>
      <c r="B596" s="399"/>
      <c r="C596" s="398"/>
      <c r="D596" s="399"/>
      <c r="E596" s="398"/>
      <c r="I596" s="411"/>
      <c r="J596" s="411"/>
      <c r="N596" s="411"/>
      <c r="S596" s="411"/>
      <c r="AC596" s="227"/>
      <c r="AD596" s="227"/>
      <c r="AE596" s="227"/>
      <c r="AF596" s="227"/>
      <c r="AG596" s="227"/>
      <c r="AL596" s="224"/>
      <c r="AM596" s="224"/>
      <c r="AN596" s="514"/>
      <c r="AO596" s="514"/>
      <c r="AP596" s="224"/>
      <c r="AQ596" s="224"/>
      <c r="AR596" s="224"/>
      <c r="AS596" s="224"/>
    </row>
    <row r="597">
      <c r="A597" s="398"/>
      <c r="B597" s="399"/>
      <c r="C597" s="398"/>
      <c r="D597" s="399"/>
      <c r="E597" s="398"/>
      <c r="I597" s="411"/>
      <c r="J597" s="411"/>
      <c r="N597" s="411"/>
      <c r="S597" s="411"/>
      <c r="AC597" s="227"/>
      <c r="AD597" s="227"/>
      <c r="AE597" s="227"/>
      <c r="AF597" s="227"/>
      <c r="AG597" s="227"/>
      <c r="AL597" s="224"/>
      <c r="AM597" s="224"/>
      <c r="AN597" s="514"/>
      <c r="AO597" s="514"/>
      <c r="AP597" s="224"/>
      <c r="AQ597" s="224"/>
      <c r="AR597" s="224"/>
      <c r="AS597" s="224"/>
    </row>
    <row r="598">
      <c r="A598" s="398"/>
      <c r="B598" s="399"/>
      <c r="C598" s="398"/>
      <c r="D598" s="399"/>
      <c r="E598" s="398"/>
      <c r="I598" s="411"/>
      <c r="J598" s="411"/>
      <c r="N598" s="411"/>
      <c r="S598" s="411"/>
      <c r="AC598" s="227"/>
      <c r="AD598" s="227"/>
      <c r="AE598" s="227"/>
      <c r="AF598" s="227"/>
      <c r="AG598" s="227"/>
      <c r="AL598" s="224"/>
      <c r="AM598" s="224"/>
      <c r="AN598" s="514"/>
      <c r="AO598" s="514"/>
      <c r="AP598" s="224"/>
      <c r="AQ598" s="224"/>
      <c r="AR598" s="224"/>
      <c r="AS598" s="224"/>
    </row>
    <row r="599">
      <c r="A599" s="398"/>
      <c r="B599" s="399"/>
      <c r="C599" s="398"/>
      <c r="D599" s="399"/>
      <c r="E599" s="398"/>
      <c r="I599" s="411"/>
      <c r="J599" s="411"/>
      <c r="N599" s="411"/>
      <c r="S599" s="411"/>
      <c r="AC599" s="227"/>
      <c r="AD599" s="227"/>
      <c r="AE599" s="227"/>
      <c r="AF599" s="227"/>
      <c r="AG599" s="227"/>
      <c r="AL599" s="224"/>
      <c r="AM599" s="224"/>
      <c r="AN599" s="514"/>
      <c r="AO599" s="514"/>
      <c r="AP599" s="224"/>
      <c r="AQ599" s="224"/>
      <c r="AR599" s="224"/>
      <c r="AS599" s="224"/>
    </row>
    <row r="600">
      <c r="A600" s="398"/>
      <c r="B600" s="399"/>
      <c r="C600" s="398"/>
      <c r="D600" s="399"/>
      <c r="E600" s="398"/>
      <c r="I600" s="411"/>
      <c r="J600" s="411"/>
      <c r="N600" s="411"/>
      <c r="S600" s="411"/>
      <c r="AC600" s="227"/>
      <c r="AD600" s="227"/>
      <c r="AE600" s="227"/>
      <c r="AF600" s="227"/>
      <c r="AG600" s="227"/>
      <c r="AL600" s="224"/>
      <c r="AM600" s="224"/>
      <c r="AN600" s="514"/>
      <c r="AO600" s="514"/>
      <c r="AP600" s="224"/>
      <c r="AQ600" s="224"/>
      <c r="AR600" s="224"/>
      <c r="AS600" s="224"/>
    </row>
    <row r="601">
      <c r="A601" s="398"/>
      <c r="B601" s="399"/>
      <c r="C601" s="398"/>
      <c r="D601" s="399"/>
      <c r="E601" s="398"/>
      <c r="I601" s="411"/>
      <c r="J601" s="411"/>
      <c r="N601" s="411"/>
      <c r="S601" s="411"/>
      <c r="AC601" s="227"/>
      <c r="AD601" s="227"/>
      <c r="AE601" s="227"/>
      <c r="AF601" s="227"/>
      <c r="AG601" s="227"/>
      <c r="AL601" s="224"/>
      <c r="AM601" s="224"/>
      <c r="AN601" s="514"/>
      <c r="AO601" s="514"/>
      <c r="AP601" s="224"/>
      <c r="AQ601" s="224"/>
      <c r="AR601" s="224"/>
      <c r="AS601" s="224"/>
    </row>
    <row r="602">
      <c r="A602" s="398"/>
      <c r="B602" s="399"/>
      <c r="C602" s="398"/>
      <c r="D602" s="399"/>
      <c r="E602" s="398"/>
      <c r="I602" s="411"/>
      <c r="J602" s="411"/>
      <c r="N602" s="411"/>
      <c r="S602" s="411"/>
      <c r="AC602" s="227"/>
      <c r="AD602" s="227"/>
      <c r="AE602" s="227"/>
      <c r="AF602" s="227"/>
      <c r="AG602" s="227"/>
      <c r="AL602" s="224"/>
      <c r="AM602" s="224"/>
      <c r="AN602" s="514"/>
      <c r="AO602" s="514"/>
      <c r="AP602" s="224"/>
      <c r="AQ602" s="224"/>
      <c r="AR602" s="224"/>
      <c r="AS602" s="224"/>
    </row>
    <row r="603">
      <c r="A603" s="398"/>
      <c r="B603" s="399"/>
      <c r="C603" s="398"/>
      <c r="D603" s="399"/>
      <c r="E603" s="398"/>
      <c r="I603" s="411"/>
      <c r="J603" s="411"/>
      <c r="N603" s="411"/>
      <c r="S603" s="411"/>
      <c r="AC603" s="227"/>
      <c r="AD603" s="227"/>
      <c r="AE603" s="227"/>
      <c r="AF603" s="227"/>
      <c r="AG603" s="227"/>
      <c r="AL603" s="224"/>
      <c r="AM603" s="224"/>
      <c r="AN603" s="514"/>
      <c r="AO603" s="514"/>
      <c r="AP603" s="224"/>
      <c r="AQ603" s="224"/>
      <c r="AR603" s="224"/>
      <c r="AS603" s="224"/>
    </row>
    <row r="604">
      <c r="A604" s="398"/>
      <c r="B604" s="399"/>
      <c r="C604" s="398"/>
      <c r="D604" s="399"/>
      <c r="E604" s="398"/>
      <c r="I604" s="411"/>
      <c r="J604" s="411"/>
      <c r="N604" s="411"/>
      <c r="S604" s="411"/>
      <c r="AC604" s="227"/>
      <c r="AD604" s="227"/>
      <c r="AE604" s="227"/>
      <c r="AF604" s="227"/>
      <c r="AG604" s="227"/>
      <c r="AL604" s="224"/>
      <c r="AM604" s="224"/>
      <c r="AN604" s="514"/>
      <c r="AO604" s="514"/>
      <c r="AP604" s="224"/>
      <c r="AQ604" s="224"/>
      <c r="AR604" s="224"/>
      <c r="AS604" s="224"/>
    </row>
    <row r="605">
      <c r="A605" s="398"/>
      <c r="B605" s="399"/>
      <c r="C605" s="398"/>
      <c r="D605" s="399"/>
      <c r="E605" s="398"/>
      <c r="I605" s="411"/>
      <c r="J605" s="411"/>
      <c r="N605" s="411"/>
      <c r="S605" s="411"/>
      <c r="AC605" s="227"/>
      <c r="AD605" s="227"/>
      <c r="AE605" s="227"/>
      <c r="AF605" s="227"/>
      <c r="AG605" s="227"/>
      <c r="AL605" s="224"/>
      <c r="AM605" s="224"/>
      <c r="AN605" s="514"/>
      <c r="AO605" s="514"/>
      <c r="AP605" s="224"/>
      <c r="AQ605" s="224"/>
      <c r="AR605" s="224"/>
      <c r="AS605" s="224"/>
    </row>
    <row r="606">
      <c r="A606" s="398"/>
      <c r="B606" s="399"/>
      <c r="C606" s="398"/>
      <c r="D606" s="399"/>
      <c r="E606" s="398"/>
      <c r="I606" s="411"/>
      <c r="J606" s="411"/>
      <c r="N606" s="411"/>
      <c r="S606" s="411"/>
      <c r="AC606" s="227"/>
      <c r="AD606" s="227"/>
      <c r="AE606" s="227"/>
      <c r="AF606" s="227"/>
      <c r="AG606" s="227"/>
      <c r="AL606" s="224"/>
      <c r="AM606" s="224"/>
      <c r="AN606" s="514"/>
      <c r="AO606" s="514"/>
      <c r="AP606" s="224"/>
      <c r="AQ606" s="224"/>
      <c r="AR606" s="224"/>
      <c r="AS606" s="224"/>
    </row>
    <row r="607">
      <c r="A607" s="398"/>
      <c r="B607" s="399"/>
      <c r="C607" s="398"/>
      <c r="D607" s="399"/>
      <c r="E607" s="398"/>
      <c r="I607" s="411"/>
      <c r="J607" s="411"/>
      <c r="N607" s="411"/>
      <c r="S607" s="411"/>
      <c r="AC607" s="227"/>
      <c r="AD607" s="227"/>
      <c r="AE607" s="227"/>
      <c r="AF607" s="227"/>
      <c r="AG607" s="227"/>
      <c r="AL607" s="224"/>
      <c r="AM607" s="224"/>
      <c r="AN607" s="514"/>
      <c r="AO607" s="514"/>
      <c r="AP607" s="224"/>
      <c r="AQ607" s="224"/>
      <c r="AR607" s="224"/>
      <c r="AS607" s="224"/>
    </row>
    <row r="608">
      <c r="A608" s="398"/>
      <c r="B608" s="399"/>
      <c r="C608" s="398"/>
      <c r="D608" s="399"/>
      <c r="E608" s="398"/>
      <c r="I608" s="411"/>
      <c r="J608" s="411"/>
      <c r="N608" s="411"/>
      <c r="S608" s="411"/>
      <c r="AC608" s="227"/>
      <c r="AD608" s="227"/>
      <c r="AE608" s="227"/>
      <c r="AF608" s="227"/>
      <c r="AG608" s="227"/>
      <c r="AL608" s="224"/>
      <c r="AM608" s="224"/>
      <c r="AN608" s="514"/>
      <c r="AO608" s="514"/>
      <c r="AP608" s="224"/>
      <c r="AQ608" s="224"/>
      <c r="AR608" s="224"/>
      <c r="AS608" s="224"/>
    </row>
    <row r="609">
      <c r="A609" s="398"/>
      <c r="B609" s="399"/>
      <c r="C609" s="398"/>
      <c r="D609" s="399"/>
      <c r="E609" s="398"/>
      <c r="I609" s="411"/>
      <c r="J609" s="411"/>
      <c r="N609" s="411"/>
      <c r="S609" s="411"/>
      <c r="AC609" s="227"/>
      <c r="AD609" s="227"/>
      <c r="AE609" s="227"/>
      <c r="AF609" s="227"/>
      <c r="AG609" s="227"/>
      <c r="AL609" s="224"/>
      <c r="AM609" s="224"/>
      <c r="AN609" s="514"/>
      <c r="AO609" s="514"/>
      <c r="AP609" s="224"/>
      <c r="AQ609" s="224"/>
      <c r="AR609" s="224"/>
      <c r="AS609" s="224"/>
    </row>
    <row r="610">
      <c r="A610" s="398"/>
      <c r="B610" s="399"/>
      <c r="C610" s="398"/>
      <c r="D610" s="399"/>
      <c r="E610" s="398"/>
      <c r="I610" s="411"/>
      <c r="J610" s="411"/>
      <c r="N610" s="411"/>
      <c r="S610" s="411"/>
      <c r="AC610" s="227"/>
      <c r="AD610" s="227"/>
      <c r="AE610" s="227"/>
      <c r="AF610" s="227"/>
      <c r="AG610" s="227"/>
      <c r="AL610" s="224"/>
      <c r="AM610" s="224"/>
      <c r="AN610" s="514"/>
      <c r="AO610" s="514"/>
      <c r="AP610" s="224"/>
      <c r="AQ610" s="224"/>
      <c r="AR610" s="224"/>
      <c r="AS610" s="224"/>
    </row>
    <row r="611">
      <c r="A611" s="398"/>
      <c r="B611" s="399"/>
      <c r="C611" s="398"/>
      <c r="D611" s="399"/>
      <c r="E611" s="398"/>
      <c r="I611" s="411"/>
      <c r="J611" s="411"/>
      <c r="N611" s="411"/>
      <c r="S611" s="411"/>
      <c r="AC611" s="227"/>
      <c r="AD611" s="227"/>
      <c r="AE611" s="227"/>
      <c r="AF611" s="227"/>
      <c r="AG611" s="227"/>
      <c r="AL611" s="224"/>
      <c r="AM611" s="224"/>
      <c r="AN611" s="514"/>
      <c r="AO611" s="514"/>
      <c r="AP611" s="224"/>
      <c r="AQ611" s="224"/>
      <c r="AR611" s="224"/>
      <c r="AS611" s="224"/>
    </row>
    <row r="612">
      <c r="A612" s="398"/>
      <c r="B612" s="399"/>
      <c r="C612" s="398"/>
      <c r="D612" s="399"/>
      <c r="E612" s="398"/>
      <c r="I612" s="411"/>
      <c r="J612" s="411"/>
      <c r="N612" s="411"/>
      <c r="S612" s="411"/>
      <c r="AC612" s="227"/>
      <c r="AD612" s="227"/>
      <c r="AE612" s="227"/>
      <c r="AF612" s="227"/>
      <c r="AG612" s="227"/>
      <c r="AL612" s="224"/>
      <c r="AM612" s="224"/>
      <c r="AN612" s="514"/>
      <c r="AO612" s="514"/>
      <c r="AP612" s="224"/>
      <c r="AQ612" s="224"/>
      <c r="AR612" s="224"/>
      <c r="AS612" s="224"/>
    </row>
    <row r="613">
      <c r="A613" s="398"/>
      <c r="B613" s="399"/>
      <c r="C613" s="398"/>
      <c r="D613" s="399"/>
      <c r="E613" s="398"/>
      <c r="I613" s="411"/>
      <c r="J613" s="411"/>
      <c r="N613" s="411"/>
      <c r="S613" s="411"/>
      <c r="AC613" s="227"/>
      <c r="AD613" s="227"/>
      <c r="AE613" s="227"/>
      <c r="AF613" s="227"/>
      <c r="AG613" s="227"/>
      <c r="AL613" s="224"/>
      <c r="AM613" s="224"/>
      <c r="AN613" s="514"/>
      <c r="AO613" s="514"/>
      <c r="AP613" s="224"/>
      <c r="AQ613" s="224"/>
      <c r="AR613" s="224"/>
      <c r="AS613" s="224"/>
    </row>
    <row r="614">
      <c r="A614" s="398"/>
      <c r="B614" s="399"/>
      <c r="C614" s="398"/>
      <c r="D614" s="399"/>
      <c r="E614" s="398"/>
      <c r="I614" s="411"/>
      <c r="J614" s="411"/>
      <c r="N614" s="411"/>
      <c r="S614" s="411"/>
      <c r="AC614" s="227"/>
      <c r="AD614" s="227"/>
      <c r="AE614" s="227"/>
      <c r="AF614" s="227"/>
      <c r="AG614" s="227"/>
      <c r="AL614" s="224"/>
      <c r="AM614" s="224"/>
      <c r="AN614" s="514"/>
      <c r="AO614" s="514"/>
      <c r="AP614" s="224"/>
      <c r="AQ614" s="224"/>
      <c r="AR614" s="224"/>
      <c r="AS614" s="224"/>
    </row>
    <row r="615">
      <c r="A615" s="398"/>
      <c r="B615" s="399"/>
      <c r="C615" s="398"/>
      <c r="D615" s="399"/>
      <c r="E615" s="398"/>
      <c r="I615" s="411"/>
      <c r="J615" s="411"/>
      <c r="N615" s="411"/>
      <c r="S615" s="411"/>
      <c r="AC615" s="227"/>
      <c r="AD615" s="227"/>
      <c r="AE615" s="227"/>
      <c r="AF615" s="227"/>
      <c r="AG615" s="227"/>
      <c r="AL615" s="224"/>
      <c r="AM615" s="224"/>
      <c r="AN615" s="514"/>
      <c r="AO615" s="514"/>
      <c r="AP615" s="224"/>
      <c r="AQ615" s="224"/>
      <c r="AR615" s="224"/>
      <c r="AS615" s="224"/>
    </row>
    <row r="616">
      <c r="A616" s="398"/>
      <c r="B616" s="399"/>
      <c r="C616" s="398"/>
      <c r="D616" s="399"/>
      <c r="E616" s="398"/>
      <c r="I616" s="411"/>
      <c r="J616" s="411"/>
      <c r="N616" s="411"/>
      <c r="S616" s="411"/>
      <c r="AC616" s="227"/>
      <c r="AD616" s="227"/>
      <c r="AE616" s="227"/>
      <c r="AF616" s="227"/>
      <c r="AG616" s="227"/>
      <c r="AL616" s="224"/>
      <c r="AM616" s="224"/>
      <c r="AN616" s="514"/>
      <c r="AO616" s="514"/>
      <c r="AP616" s="224"/>
      <c r="AQ616" s="224"/>
      <c r="AR616" s="224"/>
      <c r="AS616" s="224"/>
    </row>
    <row r="617">
      <c r="A617" s="398"/>
      <c r="B617" s="399"/>
      <c r="C617" s="398"/>
      <c r="D617" s="399"/>
      <c r="E617" s="398"/>
      <c r="I617" s="411"/>
      <c r="J617" s="411"/>
      <c r="N617" s="411"/>
      <c r="S617" s="411"/>
      <c r="AC617" s="227"/>
      <c r="AD617" s="227"/>
      <c r="AE617" s="227"/>
      <c r="AF617" s="227"/>
      <c r="AG617" s="227"/>
      <c r="AL617" s="224"/>
      <c r="AM617" s="224"/>
      <c r="AN617" s="514"/>
      <c r="AO617" s="514"/>
      <c r="AP617" s="224"/>
      <c r="AQ617" s="224"/>
      <c r="AR617" s="224"/>
      <c r="AS617" s="224"/>
    </row>
    <row r="618">
      <c r="A618" s="398"/>
      <c r="B618" s="399"/>
      <c r="C618" s="398"/>
      <c r="D618" s="399"/>
      <c r="E618" s="398"/>
      <c r="I618" s="411"/>
      <c r="J618" s="411"/>
      <c r="N618" s="411"/>
      <c r="S618" s="411"/>
      <c r="AC618" s="227"/>
      <c r="AD618" s="227"/>
      <c r="AE618" s="227"/>
      <c r="AF618" s="227"/>
      <c r="AG618" s="227"/>
      <c r="AL618" s="224"/>
      <c r="AM618" s="224"/>
      <c r="AN618" s="514"/>
      <c r="AO618" s="514"/>
      <c r="AP618" s="224"/>
      <c r="AQ618" s="224"/>
      <c r="AR618" s="224"/>
      <c r="AS618" s="224"/>
    </row>
    <row r="619">
      <c r="A619" s="398"/>
      <c r="B619" s="399"/>
      <c r="C619" s="398"/>
      <c r="D619" s="399"/>
      <c r="E619" s="398"/>
      <c r="I619" s="411"/>
      <c r="J619" s="411"/>
      <c r="N619" s="411"/>
      <c r="S619" s="411"/>
      <c r="AC619" s="227"/>
      <c r="AD619" s="227"/>
      <c r="AE619" s="227"/>
      <c r="AF619" s="227"/>
      <c r="AG619" s="227"/>
      <c r="AL619" s="224"/>
      <c r="AM619" s="224"/>
      <c r="AN619" s="514"/>
      <c r="AO619" s="514"/>
      <c r="AP619" s="224"/>
      <c r="AQ619" s="224"/>
      <c r="AR619" s="224"/>
      <c r="AS619" s="224"/>
    </row>
    <row r="620">
      <c r="A620" s="398"/>
      <c r="B620" s="399"/>
      <c r="C620" s="398"/>
      <c r="D620" s="399"/>
      <c r="E620" s="398"/>
      <c r="I620" s="411"/>
      <c r="J620" s="411"/>
      <c r="N620" s="411"/>
      <c r="S620" s="411"/>
      <c r="AC620" s="227"/>
      <c r="AD620" s="227"/>
      <c r="AE620" s="227"/>
      <c r="AF620" s="227"/>
      <c r="AG620" s="227"/>
      <c r="AL620" s="224"/>
      <c r="AM620" s="224"/>
      <c r="AN620" s="514"/>
      <c r="AO620" s="514"/>
      <c r="AP620" s="224"/>
      <c r="AQ620" s="224"/>
      <c r="AR620" s="224"/>
      <c r="AS620" s="224"/>
    </row>
    <row r="621">
      <c r="A621" s="398"/>
      <c r="B621" s="399"/>
      <c r="C621" s="398"/>
      <c r="D621" s="399"/>
      <c r="E621" s="398"/>
      <c r="I621" s="411"/>
      <c r="J621" s="411"/>
      <c r="N621" s="411"/>
      <c r="S621" s="411"/>
      <c r="AC621" s="227"/>
      <c r="AD621" s="227"/>
      <c r="AE621" s="227"/>
      <c r="AF621" s="227"/>
      <c r="AG621" s="227"/>
      <c r="AL621" s="224"/>
      <c r="AM621" s="224"/>
      <c r="AN621" s="514"/>
      <c r="AO621" s="514"/>
      <c r="AP621" s="224"/>
      <c r="AQ621" s="224"/>
      <c r="AR621" s="224"/>
      <c r="AS621" s="224"/>
    </row>
    <row r="622">
      <c r="A622" s="398"/>
      <c r="B622" s="399"/>
      <c r="C622" s="398"/>
      <c r="D622" s="399"/>
      <c r="E622" s="398"/>
      <c r="I622" s="411"/>
      <c r="J622" s="411"/>
      <c r="N622" s="411"/>
      <c r="S622" s="411"/>
      <c r="AC622" s="227"/>
      <c r="AD622" s="227"/>
      <c r="AE622" s="227"/>
      <c r="AF622" s="227"/>
      <c r="AG622" s="227"/>
      <c r="AL622" s="224"/>
      <c r="AM622" s="224"/>
      <c r="AN622" s="514"/>
      <c r="AO622" s="514"/>
      <c r="AP622" s="224"/>
      <c r="AQ622" s="224"/>
      <c r="AR622" s="224"/>
      <c r="AS622" s="224"/>
    </row>
    <row r="623">
      <c r="A623" s="398"/>
      <c r="B623" s="399"/>
      <c r="C623" s="398"/>
      <c r="D623" s="399"/>
      <c r="E623" s="398"/>
      <c r="I623" s="411"/>
      <c r="J623" s="411"/>
      <c r="N623" s="411"/>
      <c r="S623" s="411"/>
      <c r="AC623" s="227"/>
      <c r="AD623" s="227"/>
      <c r="AE623" s="227"/>
      <c r="AF623" s="227"/>
      <c r="AG623" s="227"/>
      <c r="AL623" s="224"/>
      <c r="AM623" s="224"/>
      <c r="AN623" s="514"/>
      <c r="AO623" s="514"/>
      <c r="AP623" s="224"/>
      <c r="AQ623" s="224"/>
      <c r="AR623" s="224"/>
      <c r="AS623" s="224"/>
    </row>
    <row r="624">
      <c r="A624" s="398"/>
      <c r="B624" s="399"/>
      <c r="C624" s="398"/>
      <c r="D624" s="399"/>
      <c r="E624" s="398"/>
      <c r="I624" s="411"/>
      <c r="J624" s="411"/>
      <c r="N624" s="411"/>
      <c r="S624" s="411"/>
      <c r="AC624" s="227"/>
      <c r="AD624" s="227"/>
      <c r="AE624" s="227"/>
      <c r="AF624" s="227"/>
      <c r="AG624" s="227"/>
      <c r="AL624" s="224"/>
      <c r="AM624" s="224"/>
      <c r="AN624" s="514"/>
      <c r="AO624" s="514"/>
      <c r="AP624" s="224"/>
      <c r="AQ624" s="224"/>
      <c r="AR624" s="224"/>
      <c r="AS624" s="224"/>
    </row>
    <row r="625">
      <c r="A625" s="398"/>
      <c r="B625" s="399"/>
      <c r="C625" s="398"/>
      <c r="D625" s="399"/>
      <c r="E625" s="398"/>
      <c r="I625" s="411"/>
      <c r="J625" s="411"/>
      <c r="N625" s="411"/>
      <c r="S625" s="411"/>
      <c r="AC625" s="227"/>
      <c r="AD625" s="227"/>
      <c r="AE625" s="227"/>
      <c r="AF625" s="227"/>
      <c r="AG625" s="227"/>
      <c r="AL625" s="224"/>
      <c r="AM625" s="224"/>
      <c r="AN625" s="514"/>
      <c r="AO625" s="514"/>
      <c r="AP625" s="224"/>
      <c r="AQ625" s="224"/>
      <c r="AR625" s="224"/>
      <c r="AS625" s="224"/>
    </row>
    <row r="626">
      <c r="A626" s="398"/>
      <c r="B626" s="399"/>
      <c r="C626" s="398"/>
      <c r="D626" s="399"/>
      <c r="E626" s="398"/>
      <c r="I626" s="411"/>
      <c r="J626" s="411"/>
      <c r="N626" s="411"/>
      <c r="S626" s="411"/>
      <c r="AC626" s="227"/>
      <c r="AD626" s="227"/>
      <c r="AE626" s="227"/>
      <c r="AF626" s="227"/>
      <c r="AG626" s="227"/>
      <c r="AL626" s="224"/>
      <c r="AM626" s="224"/>
      <c r="AN626" s="514"/>
      <c r="AO626" s="514"/>
      <c r="AP626" s="224"/>
      <c r="AQ626" s="224"/>
      <c r="AR626" s="224"/>
      <c r="AS626" s="224"/>
    </row>
    <row r="627">
      <c r="A627" s="398"/>
      <c r="B627" s="399"/>
      <c r="C627" s="398"/>
      <c r="D627" s="399"/>
      <c r="E627" s="398"/>
      <c r="I627" s="411"/>
      <c r="J627" s="411"/>
      <c r="N627" s="411"/>
      <c r="S627" s="411"/>
      <c r="AC627" s="227"/>
      <c r="AD627" s="227"/>
      <c r="AE627" s="227"/>
      <c r="AF627" s="227"/>
      <c r="AG627" s="227"/>
      <c r="AL627" s="224"/>
      <c r="AM627" s="224"/>
      <c r="AN627" s="514"/>
      <c r="AO627" s="514"/>
      <c r="AP627" s="224"/>
      <c r="AQ627" s="224"/>
      <c r="AR627" s="224"/>
      <c r="AS627" s="224"/>
    </row>
    <row r="628">
      <c r="A628" s="398"/>
      <c r="B628" s="399"/>
      <c r="C628" s="398"/>
      <c r="D628" s="399"/>
      <c r="E628" s="398"/>
      <c r="I628" s="411"/>
      <c r="J628" s="411"/>
      <c r="N628" s="411"/>
      <c r="S628" s="411"/>
      <c r="AC628" s="227"/>
      <c r="AD628" s="227"/>
      <c r="AE628" s="227"/>
      <c r="AF628" s="227"/>
      <c r="AG628" s="227"/>
      <c r="AL628" s="224"/>
      <c r="AM628" s="224"/>
      <c r="AN628" s="514"/>
      <c r="AO628" s="514"/>
      <c r="AP628" s="224"/>
      <c r="AQ628" s="224"/>
      <c r="AR628" s="224"/>
      <c r="AS628" s="224"/>
    </row>
    <row r="629">
      <c r="A629" s="398"/>
      <c r="B629" s="399"/>
      <c r="C629" s="398"/>
      <c r="D629" s="399"/>
      <c r="E629" s="398"/>
      <c r="I629" s="411"/>
      <c r="J629" s="411"/>
      <c r="N629" s="411"/>
      <c r="S629" s="411"/>
      <c r="AC629" s="227"/>
      <c r="AD629" s="227"/>
      <c r="AE629" s="227"/>
      <c r="AF629" s="227"/>
      <c r="AG629" s="227"/>
      <c r="AL629" s="224"/>
      <c r="AM629" s="224"/>
      <c r="AN629" s="514"/>
      <c r="AO629" s="514"/>
      <c r="AP629" s="224"/>
      <c r="AQ629" s="224"/>
      <c r="AR629" s="224"/>
      <c r="AS629" s="224"/>
    </row>
    <row r="630">
      <c r="A630" s="398"/>
      <c r="B630" s="399"/>
      <c r="C630" s="398"/>
      <c r="D630" s="399"/>
      <c r="E630" s="398"/>
      <c r="I630" s="411"/>
      <c r="J630" s="411"/>
      <c r="N630" s="411"/>
      <c r="S630" s="411"/>
      <c r="AC630" s="227"/>
      <c r="AD630" s="227"/>
      <c r="AE630" s="227"/>
      <c r="AF630" s="227"/>
      <c r="AG630" s="227"/>
      <c r="AL630" s="224"/>
      <c r="AM630" s="224"/>
      <c r="AN630" s="514"/>
      <c r="AO630" s="514"/>
      <c r="AP630" s="224"/>
      <c r="AQ630" s="224"/>
      <c r="AR630" s="224"/>
      <c r="AS630" s="224"/>
    </row>
    <row r="631">
      <c r="A631" s="398"/>
      <c r="B631" s="399"/>
      <c r="C631" s="398"/>
      <c r="D631" s="399"/>
      <c r="E631" s="398"/>
      <c r="I631" s="411"/>
      <c r="J631" s="411"/>
      <c r="N631" s="411"/>
      <c r="S631" s="411"/>
      <c r="AC631" s="227"/>
      <c r="AD631" s="227"/>
      <c r="AE631" s="227"/>
      <c r="AF631" s="227"/>
      <c r="AG631" s="227"/>
      <c r="AL631" s="224"/>
      <c r="AM631" s="224"/>
      <c r="AN631" s="514"/>
      <c r="AO631" s="514"/>
      <c r="AP631" s="224"/>
      <c r="AQ631" s="224"/>
      <c r="AR631" s="224"/>
      <c r="AS631" s="224"/>
    </row>
    <row r="632">
      <c r="A632" s="398"/>
      <c r="B632" s="399"/>
      <c r="C632" s="398"/>
      <c r="D632" s="399"/>
      <c r="E632" s="398"/>
      <c r="I632" s="411"/>
      <c r="J632" s="411"/>
      <c r="N632" s="411"/>
      <c r="S632" s="411"/>
      <c r="AC632" s="227"/>
      <c r="AD632" s="227"/>
      <c r="AE632" s="227"/>
      <c r="AF632" s="227"/>
      <c r="AG632" s="227"/>
      <c r="AL632" s="224"/>
      <c r="AM632" s="224"/>
      <c r="AN632" s="514"/>
      <c r="AO632" s="514"/>
      <c r="AP632" s="224"/>
      <c r="AQ632" s="224"/>
      <c r="AR632" s="224"/>
      <c r="AS632" s="224"/>
    </row>
    <row r="633">
      <c r="A633" s="398"/>
      <c r="B633" s="399"/>
      <c r="C633" s="398"/>
      <c r="D633" s="399"/>
      <c r="E633" s="398"/>
      <c r="I633" s="411"/>
      <c r="J633" s="411"/>
      <c r="N633" s="411"/>
      <c r="S633" s="411"/>
      <c r="AC633" s="227"/>
      <c r="AD633" s="227"/>
      <c r="AE633" s="227"/>
      <c r="AF633" s="227"/>
      <c r="AG633" s="227"/>
      <c r="AL633" s="224"/>
      <c r="AM633" s="224"/>
      <c r="AN633" s="514"/>
      <c r="AO633" s="514"/>
      <c r="AP633" s="224"/>
      <c r="AQ633" s="224"/>
      <c r="AR633" s="224"/>
      <c r="AS633" s="224"/>
    </row>
    <row r="634">
      <c r="A634" s="398"/>
      <c r="B634" s="399"/>
      <c r="C634" s="398"/>
      <c r="D634" s="399"/>
      <c r="E634" s="398"/>
      <c r="I634" s="411"/>
      <c r="J634" s="411"/>
      <c r="N634" s="411"/>
      <c r="S634" s="411"/>
      <c r="AC634" s="227"/>
      <c r="AD634" s="227"/>
      <c r="AE634" s="227"/>
      <c r="AF634" s="227"/>
      <c r="AG634" s="227"/>
      <c r="AL634" s="224"/>
      <c r="AM634" s="224"/>
      <c r="AN634" s="514"/>
      <c r="AO634" s="514"/>
      <c r="AP634" s="224"/>
      <c r="AQ634" s="224"/>
      <c r="AR634" s="224"/>
      <c r="AS634" s="224"/>
    </row>
    <row r="635">
      <c r="A635" s="398"/>
      <c r="B635" s="399"/>
      <c r="C635" s="398"/>
      <c r="D635" s="399"/>
      <c r="E635" s="398"/>
      <c r="I635" s="411"/>
      <c r="J635" s="411"/>
      <c r="N635" s="411"/>
      <c r="S635" s="411"/>
      <c r="AC635" s="227"/>
      <c r="AD635" s="227"/>
      <c r="AE635" s="227"/>
      <c r="AF635" s="227"/>
      <c r="AG635" s="227"/>
      <c r="AL635" s="224"/>
      <c r="AM635" s="224"/>
      <c r="AN635" s="514"/>
      <c r="AO635" s="514"/>
      <c r="AP635" s="224"/>
      <c r="AQ635" s="224"/>
      <c r="AR635" s="224"/>
      <c r="AS635" s="224"/>
    </row>
    <row r="636">
      <c r="A636" s="398"/>
      <c r="B636" s="399"/>
      <c r="C636" s="398"/>
      <c r="D636" s="399"/>
      <c r="E636" s="398"/>
      <c r="I636" s="411"/>
      <c r="J636" s="411"/>
      <c r="N636" s="411"/>
      <c r="S636" s="411"/>
      <c r="AC636" s="227"/>
      <c r="AD636" s="227"/>
      <c r="AE636" s="227"/>
      <c r="AF636" s="227"/>
      <c r="AG636" s="227"/>
      <c r="AL636" s="224"/>
      <c r="AM636" s="224"/>
      <c r="AN636" s="514"/>
      <c r="AO636" s="514"/>
      <c r="AP636" s="224"/>
      <c r="AQ636" s="224"/>
      <c r="AR636" s="224"/>
      <c r="AS636" s="224"/>
    </row>
    <row r="637">
      <c r="A637" s="398"/>
      <c r="B637" s="399"/>
      <c r="C637" s="398"/>
      <c r="D637" s="399"/>
      <c r="E637" s="398"/>
      <c r="I637" s="411"/>
      <c r="J637" s="411"/>
      <c r="N637" s="411"/>
      <c r="S637" s="411"/>
      <c r="AC637" s="227"/>
      <c r="AD637" s="227"/>
      <c r="AE637" s="227"/>
      <c r="AF637" s="227"/>
      <c r="AG637" s="227"/>
      <c r="AL637" s="224"/>
      <c r="AM637" s="224"/>
      <c r="AN637" s="514"/>
      <c r="AO637" s="514"/>
      <c r="AP637" s="224"/>
      <c r="AQ637" s="224"/>
      <c r="AR637" s="224"/>
      <c r="AS637" s="224"/>
    </row>
    <row r="638">
      <c r="A638" s="398"/>
      <c r="B638" s="399"/>
      <c r="C638" s="398"/>
      <c r="D638" s="399"/>
      <c r="E638" s="398"/>
      <c r="I638" s="411"/>
      <c r="J638" s="411"/>
      <c r="N638" s="411"/>
      <c r="S638" s="411"/>
      <c r="AC638" s="227"/>
      <c r="AD638" s="227"/>
      <c r="AE638" s="227"/>
      <c r="AF638" s="227"/>
      <c r="AG638" s="227"/>
      <c r="AL638" s="224"/>
      <c r="AM638" s="224"/>
      <c r="AN638" s="514"/>
      <c r="AO638" s="514"/>
      <c r="AP638" s="224"/>
      <c r="AQ638" s="224"/>
      <c r="AR638" s="224"/>
      <c r="AS638" s="224"/>
    </row>
    <row r="639">
      <c r="A639" s="398"/>
      <c r="B639" s="399"/>
      <c r="C639" s="398"/>
      <c r="D639" s="399"/>
      <c r="E639" s="398"/>
      <c r="I639" s="411"/>
      <c r="J639" s="411"/>
      <c r="N639" s="411"/>
      <c r="S639" s="411"/>
      <c r="AC639" s="227"/>
      <c r="AD639" s="227"/>
      <c r="AE639" s="227"/>
      <c r="AF639" s="227"/>
      <c r="AG639" s="227"/>
      <c r="AL639" s="224"/>
      <c r="AM639" s="224"/>
      <c r="AN639" s="514"/>
      <c r="AO639" s="514"/>
      <c r="AP639" s="224"/>
      <c r="AQ639" s="224"/>
      <c r="AR639" s="224"/>
      <c r="AS639" s="224"/>
    </row>
    <row r="640">
      <c r="A640" s="398"/>
      <c r="B640" s="399"/>
      <c r="C640" s="398"/>
      <c r="D640" s="399"/>
      <c r="E640" s="398"/>
      <c r="I640" s="411"/>
      <c r="J640" s="411"/>
      <c r="N640" s="411"/>
      <c r="S640" s="411"/>
      <c r="AC640" s="227"/>
      <c r="AD640" s="227"/>
      <c r="AE640" s="227"/>
      <c r="AF640" s="227"/>
      <c r="AG640" s="227"/>
      <c r="AL640" s="224"/>
      <c r="AM640" s="224"/>
      <c r="AN640" s="514"/>
      <c r="AO640" s="514"/>
      <c r="AP640" s="224"/>
      <c r="AQ640" s="224"/>
      <c r="AR640" s="224"/>
      <c r="AS640" s="224"/>
    </row>
    <row r="641">
      <c r="A641" s="398"/>
      <c r="B641" s="399"/>
      <c r="C641" s="398"/>
      <c r="D641" s="399"/>
      <c r="E641" s="398"/>
      <c r="I641" s="411"/>
      <c r="J641" s="411"/>
      <c r="N641" s="411"/>
      <c r="S641" s="411"/>
      <c r="AC641" s="227"/>
      <c r="AD641" s="227"/>
      <c r="AE641" s="227"/>
      <c r="AF641" s="227"/>
      <c r="AG641" s="227"/>
      <c r="AL641" s="224"/>
      <c r="AM641" s="224"/>
      <c r="AN641" s="514"/>
      <c r="AO641" s="514"/>
      <c r="AP641" s="224"/>
      <c r="AQ641" s="224"/>
      <c r="AR641" s="224"/>
      <c r="AS641" s="224"/>
    </row>
    <row r="642">
      <c r="A642" s="398"/>
      <c r="B642" s="399"/>
      <c r="C642" s="398"/>
      <c r="D642" s="399"/>
      <c r="E642" s="398"/>
      <c r="I642" s="411"/>
      <c r="J642" s="411"/>
      <c r="N642" s="411"/>
      <c r="S642" s="411"/>
      <c r="AC642" s="227"/>
      <c r="AD642" s="227"/>
      <c r="AE642" s="227"/>
      <c r="AF642" s="227"/>
      <c r="AG642" s="227"/>
      <c r="AL642" s="224"/>
      <c r="AM642" s="224"/>
      <c r="AN642" s="514"/>
      <c r="AO642" s="514"/>
      <c r="AP642" s="224"/>
      <c r="AQ642" s="224"/>
      <c r="AR642" s="224"/>
      <c r="AS642" s="224"/>
    </row>
    <row r="643">
      <c r="A643" s="398"/>
      <c r="B643" s="399"/>
      <c r="C643" s="398"/>
      <c r="D643" s="399"/>
      <c r="E643" s="398"/>
      <c r="I643" s="411"/>
      <c r="J643" s="411"/>
      <c r="N643" s="411"/>
      <c r="S643" s="411"/>
      <c r="AC643" s="227"/>
      <c r="AD643" s="227"/>
      <c r="AE643" s="227"/>
      <c r="AF643" s="227"/>
      <c r="AG643" s="227"/>
      <c r="AL643" s="224"/>
      <c r="AM643" s="224"/>
      <c r="AN643" s="514"/>
      <c r="AO643" s="514"/>
      <c r="AP643" s="224"/>
      <c r="AQ643" s="224"/>
      <c r="AR643" s="224"/>
      <c r="AS643" s="224"/>
    </row>
    <row r="644">
      <c r="A644" s="398"/>
      <c r="B644" s="399"/>
      <c r="C644" s="398"/>
      <c r="D644" s="399"/>
      <c r="E644" s="398"/>
      <c r="I644" s="411"/>
      <c r="J644" s="411"/>
      <c r="N644" s="411"/>
      <c r="S644" s="411"/>
      <c r="AC644" s="227"/>
      <c r="AD644" s="227"/>
      <c r="AE644" s="227"/>
      <c r="AF644" s="227"/>
      <c r="AG644" s="227"/>
      <c r="AL644" s="224"/>
      <c r="AM644" s="224"/>
      <c r="AN644" s="514"/>
      <c r="AO644" s="514"/>
      <c r="AP644" s="224"/>
      <c r="AQ644" s="224"/>
      <c r="AR644" s="224"/>
      <c r="AS644" s="224"/>
    </row>
    <row r="645">
      <c r="A645" s="398"/>
      <c r="B645" s="399"/>
      <c r="C645" s="398"/>
      <c r="D645" s="399"/>
      <c r="E645" s="398"/>
      <c r="I645" s="411"/>
      <c r="J645" s="411"/>
      <c r="N645" s="411"/>
      <c r="S645" s="411"/>
      <c r="AC645" s="227"/>
      <c r="AD645" s="227"/>
      <c r="AE645" s="227"/>
      <c r="AF645" s="227"/>
      <c r="AG645" s="227"/>
      <c r="AL645" s="224"/>
      <c r="AM645" s="224"/>
      <c r="AN645" s="514"/>
      <c r="AO645" s="514"/>
      <c r="AP645" s="224"/>
      <c r="AQ645" s="224"/>
      <c r="AR645" s="224"/>
      <c r="AS645" s="224"/>
    </row>
    <row r="646">
      <c r="A646" s="398"/>
      <c r="B646" s="399"/>
      <c r="C646" s="398"/>
      <c r="D646" s="399"/>
      <c r="E646" s="398"/>
      <c r="I646" s="411"/>
      <c r="J646" s="411"/>
      <c r="N646" s="411"/>
      <c r="S646" s="411"/>
      <c r="AC646" s="227"/>
      <c r="AD646" s="227"/>
      <c r="AE646" s="227"/>
      <c r="AF646" s="227"/>
      <c r="AG646" s="227"/>
      <c r="AL646" s="224"/>
      <c r="AM646" s="224"/>
      <c r="AN646" s="514"/>
      <c r="AO646" s="514"/>
      <c r="AP646" s="224"/>
      <c r="AQ646" s="224"/>
      <c r="AR646" s="224"/>
      <c r="AS646" s="224"/>
    </row>
    <row r="647">
      <c r="A647" s="398"/>
      <c r="B647" s="399"/>
      <c r="C647" s="398"/>
      <c r="D647" s="399"/>
      <c r="E647" s="398"/>
      <c r="I647" s="411"/>
      <c r="J647" s="411"/>
      <c r="N647" s="411"/>
      <c r="S647" s="411"/>
      <c r="AC647" s="227"/>
      <c r="AD647" s="227"/>
      <c r="AE647" s="227"/>
      <c r="AF647" s="227"/>
      <c r="AG647" s="227"/>
      <c r="AL647" s="224"/>
      <c r="AM647" s="224"/>
      <c r="AN647" s="514"/>
      <c r="AO647" s="514"/>
      <c r="AP647" s="224"/>
      <c r="AQ647" s="224"/>
      <c r="AR647" s="224"/>
      <c r="AS647" s="224"/>
    </row>
    <row r="648">
      <c r="A648" s="398"/>
      <c r="B648" s="399"/>
      <c r="C648" s="398"/>
      <c r="D648" s="399"/>
      <c r="E648" s="398"/>
      <c r="I648" s="411"/>
      <c r="J648" s="411"/>
      <c r="N648" s="411"/>
      <c r="S648" s="411"/>
      <c r="AC648" s="227"/>
      <c r="AD648" s="227"/>
      <c r="AE648" s="227"/>
      <c r="AF648" s="227"/>
      <c r="AG648" s="227"/>
      <c r="AL648" s="224"/>
      <c r="AM648" s="224"/>
      <c r="AN648" s="514"/>
      <c r="AO648" s="514"/>
      <c r="AP648" s="224"/>
      <c r="AQ648" s="224"/>
      <c r="AR648" s="224"/>
      <c r="AS648" s="224"/>
    </row>
    <row r="649">
      <c r="A649" s="398"/>
      <c r="B649" s="399"/>
      <c r="C649" s="398"/>
      <c r="D649" s="399"/>
      <c r="E649" s="398"/>
      <c r="I649" s="411"/>
      <c r="J649" s="411"/>
      <c r="N649" s="411"/>
      <c r="S649" s="411"/>
      <c r="AC649" s="227"/>
      <c r="AD649" s="227"/>
      <c r="AE649" s="227"/>
      <c r="AF649" s="227"/>
      <c r="AG649" s="227"/>
      <c r="AL649" s="224"/>
      <c r="AM649" s="224"/>
      <c r="AN649" s="514"/>
      <c r="AO649" s="514"/>
      <c r="AP649" s="224"/>
      <c r="AQ649" s="224"/>
      <c r="AR649" s="224"/>
      <c r="AS649" s="224"/>
    </row>
    <row r="650">
      <c r="A650" s="398"/>
      <c r="B650" s="399"/>
      <c r="C650" s="398"/>
      <c r="D650" s="399"/>
      <c r="E650" s="398"/>
      <c r="I650" s="411"/>
      <c r="J650" s="411"/>
      <c r="N650" s="411"/>
      <c r="S650" s="411"/>
      <c r="AC650" s="227"/>
      <c r="AD650" s="227"/>
      <c r="AE650" s="227"/>
      <c r="AF650" s="227"/>
      <c r="AG650" s="227"/>
      <c r="AL650" s="224"/>
      <c r="AM650" s="224"/>
      <c r="AN650" s="514"/>
      <c r="AO650" s="514"/>
      <c r="AP650" s="224"/>
      <c r="AQ650" s="224"/>
      <c r="AR650" s="224"/>
      <c r="AS650" s="224"/>
    </row>
    <row r="651">
      <c r="A651" s="398"/>
      <c r="B651" s="399"/>
      <c r="C651" s="398"/>
      <c r="D651" s="399"/>
      <c r="E651" s="398"/>
      <c r="I651" s="411"/>
      <c r="J651" s="411"/>
      <c r="N651" s="411"/>
      <c r="S651" s="411"/>
      <c r="AC651" s="227"/>
      <c r="AD651" s="227"/>
      <c r="AE651" s="227"/>
      <c r="AF651" s="227"/>
      <c r="AG651" s="227"/>
      <c r="AL651" s="224"/>
      <c r="AM651" s="224"/>
      <c r="AN651" s="514"/>
      <c r="AO651" s="514"/>
      <c r="AP651" s="224"/>
      <c r="AQ651" s="224"/>
      <c r="AR651" s="224"/>
      <c r="AS651" s="224"/>
    </row>
    <row r="652">
      <c r="A652" s="398"/>
      <c r="B652" s="399"/>
      <c r="C652" s="398"/>
      <c r="D652" s="399"/>
      <c r="E652" s="398"/>
      <c r="I652" s="411"/>
      <c r="J652" s="411"/>
      <c r="N652" s="411"/>
      <c r="S652" s="411"/>
      <c r="AC652" s="227"/>
      <c r="AD652" s="227"/>
      <c r="AE652" s="227"/>
      <c r="AF652" s="227"/>
      <c r="AG652" s="227"/>
      <c r="AL652" s="224"/>
      <c r="AM652" s="224"/>
      <c r="AN652" s="514"/>
      <c r="AO652" s="514"/>
      <c r="AP652" s="224"/>
      <c r="AQ652" s="224"/>
      <c r="AR652" s="224"/>
      <c r="AS652" s="224"/>
    </row>
    <row r="653">
      <c r="A653" s="398"/>
      <c r="B653" s="399"/>
      <c r="C653" s="398"/>
      <c r="D653" s="399"/>
      <c r="E653" s="398"/>
      <c r="I653" s="411"/>
      <c r="J653" s="411"/>
      <c r="N653" s="411"/>
      <c r="S653" s="411"/>
      <c r="AC653" s="227"/>
      <c r="AD653" s="227"/>
      <c r="AE653" s="227"/>
      <c r="AF653" s="227"/>
      <c r="AG653" s="227"/>
      <c r="AL653" s="224"/>
      <c r="AM653" s="224"/>
      <c r="AN653" s="514"/>
      <c r="AO653" s="514"/>
      <c r="AP653" s="224"/>
      <c r="AQ653" s="224"/>
      <c r="AR653" s="224"/>
      <c r="AS653" s="224"/>
    </row>
    <row r="654">
      <c r="A654" s="398"/>
      <c r="B654" s="399"/>
      <c r="C654" s="398"/>
      <c r="D654" s="399"/>
      <c r="E654" s="398"/>
      <c r="I654" s="411"/>
      <c r="J654" s="411"/>
      <c r="N654" s="411"/>
      <c r="S654" s="411"/>
      <c r="AC654" s="227"/>
      <c r="AD654" s="227"/>
      <c r="AE654" s="227"/>
      <c r="AF654" s="227"/>
      <c r="AG654" s="227"/>
      <c r="AL654" s="224"/>
      <c r="AM654" s="224"/>
      <c r="AN654" s="514"/>
      <c r="AO654" s="514"/>
      <c r="AP654" s="224"/>
      <c r="AQ654" s="224"/>
      <c r="AR654" s="224"/>
      <c r="AS654" s="224"/>
    </row>
    <row r="655">
      <c r="A655" s="398"/>
      <c r="B655" s="399"/>
      <c r="C655" s="398"/>
      <c r="D655" s="399"/>
      <c r="E655" s="398"/>
      <c r="I655" s="411"/>
      <c r="J655" s="411"/>
      <c r="N655" s="411"/>
      <c r="S655" s="411"/>
      <c r="AC655" s="227"/>
      <c r="AD655" s="227"/>
      <c r="AE655" s="227"/>
      <c r="AF655" s="227"/>
      <c r="AG655" s="227"/>
      <c r="AL655" s="224"/>
      <c r="AM655" s="224"/>
      <c r="AN655" s="514"/>
      <c r="AO655" s="514"/>
      <c r="AP655" s="224"/>
      <c r="AQ655" s="224"/>
      <c r="AR655" s="224"/>
      <c r="AS655" s="224"/>
    </row>
    <row r="656">
      <c r="A656" s="398"/>
      <c r="B656" s="399"/>
      <c r="C656" s="398"/>
      <c r="D656" s="399"/>
      <c r="E656" s="398"/>
      <c r="I656" s="411"/>
      <c r="J656" s="411"/>
      <c r="N656" s="411"/>
      <c r="S656" s="411"/>
      <c r="AC656" s="227"/>
      <c r="AD656" s="227"/>
      <c r="AE656" s="227"/>
      <c r="AF656" s="227"/>
      <c r="AG656" s="227"/>
      <c r="AL656" s="224"/>
      <c r="AM656" s="224"/>
      <c r="AN656" s="514"/>
      <c r="AO656" s="514"/>
      <c r="AP656" s="224"/>
      <c r="AQ656" s="224"/>
      <c r="AR656" s="224"/>
      <c r="AS656" s="224"/>
    </row>
    <row r="657">
      <c r="A657" s="398"/>
      <c r="B657" s="399"/>
      <c r="C657" s="398"/>
      <c r="D657" s="399"/>
      <c r="E657" s="398"/>
      <c r="I657" s="411"/>
      <c r="J657" s="411"/>
      <c r="N657" s="411"/>
      <c r="S657" s="411"/>
      <c r="AC657" s="227"/>
      <c r="AD657" s="227"/>
      <c r="AE657" s="227"/>
      <c r="AF657" s="227"/>
      <c r="AG657" s="227"/>
      <c r="AL657" s="224"/>
      <c r="AM657" s="224"/>
      <c r="AN657" s="514"/>
      <c r="AO657" s="514"/>
      <c r="AP657" s="224"/>
      <c r="AQ657" s="224"/>
      <c r="AR657" s="224"/>
      <c r="AS657" s="224"/>
    </row>
    <row r="658">
      <c r="A658" s="398"/>
      <c r="B658" s="399"/>
      <c r="C658" s="398"/>
      <c r="D658" s="399"/>
      <c r="E658" s="398"/>
      <c r="I658" s="411"/>
      <c r="J658" s="411"/>
      <c r="N658" s="411"/>
      <c r="S658" s="411"/>
      <c r="AC658" s="227"/>
      <c r="AD658" s="227"/>
      <c r="AE658" s="227"/>
      <c r="AF658" s="227"/>
      <c r="AG658" s="227"/>
      <c r="AL658" s="224"/>
      <c r="AM658" s="224"/>
      <c r="AN658" s="514"/>
      <c r="AO658" s="514"/>
      <c r="AP658" s="224"/>
      <c r="AQ658" s="224"/>
      <c r="AR658" s="224"/>
      <c r="AS658" s="224"/>
    </row>
    <row r="659">
      <c r="A659" s="398"/>
      <c r="B659" s="399"/>
      <c r="C659" s="398"/>
      <c r="D659" s="399"/>
      <c r="E659" s="398"/>
      <c r="I659" s="411"/>
      <c r="J659" s="411"/>
      <c r="N659" s="411"/>
      <c r="S659" s="411"/>
      <c r="AC659" s="227"/>
      <c r="AD659" s="227"/>
      <c r="AE659" s="227"/>
      <c r="AF659" s="227"/>
      <c r="AG659" s="227"/>
      <c r="AL659" s="224"/>
      <c r="AM659" s="224"/>
      <c r="AN659" s="514"/>
      <c r="AO659" s="514"/>
      <c r="AP659" s="224"/>
      <c r="AQ659" s="224"/>
      <c r="AR659" s="224"/>
      <c r="AS659" s="224"/>
    </row>
    <row r="660">
      <c r="A660" s="398"/>
      <c r="B660" s="399"/>
      <c r="C660" s="398"/>
      <c r="D660" s="399"/>
      <c r="E660" s="398"/>
      <c r="I660" s="411"/>
      <c r="J660" s="411"/>
      <c r="N660" s="411"/>
      <c r="S660" s="411"/>
      <c r="AC660" s="227"/>
      <c r="AD660" s="227"/>
      <c r="AE660" s="227"/>
      <c r="AF660" s="227"/>
      <c r="AG660" s="227"/>
      <c r="AL660" s="224"/>
      <c r="AM660" s="224"/>
      <c r="AN660" s="514"/>
      <c r="AO660" s="514"/>
      <c r="AP660" s="224"/>
      <c r="AQ660" s="224"/>
      <c r="AR660" s="224"/>
      <c r="AS660" s="224"/>
    </row>
    <row r="661">
      <c r="A661" s="398"/>
      <c r="B661" s="399"/>
      <c r="C661" s="398"/>
      <c r="D661" s="399"/>
      <c r="E661" s="398"/>
      <c r="I661" s="411"/>
      <c r="J661" s="411"/>
      <c r="N661" s="411"/>
      <c r="S661" s="411"/>
      <c r="AC661" s="227"/>
      <c r="AD661" s="227"/>
      <c r="AE661" s="227"/>
      <c r="AF661" s="227"/>
      <c r="AG661" s="227"/>
      <c r="AL661" s="224"/>
      <c r="AM661" s="224"/>
      <c r="AN661" s="514"/>
      <c r="AO661" s="514"/>
      <c r="AP661" s="224"/>
      <c r="AQ661" s="224"/>
      <c r="AR661" s="224"/>
      <c r="AS661" s="224"/>
    </row>
    <row r="662">
      <c r="A662" s="398"/>
      <c r="B662" s="399"/>
      <c r="C662" s="398"/>
      <c r="D662" s="399"/>
      <c r="E662" s="398"/>
      <c r="I662" s="411"/>
      <c r="J662" s="411"/>
      <c r="N662" s="411"/>
      <c r="S662" s="411"/>
      <c r="AC662" s="227"/>
      <c r="AD662" s="227"/>
      <c r="AE662" s="227"/>
      <c r="AF662" s="227"/>
      <c r="AG662" s="227"/>
      <c r="AL662" s="224"/>
      <c r="AM662" s="224"/>
      <c r="AN662" s="514"/>
      <c r="AO662" s="514"/>
      <c r="AP662" s="224"/>
      <c r="AQ662" s="224"/>
      <c r="AR662" s="224"/>
      <c r="AS662" s="224"/>
    </row>
    <row r="663">
      <c r="A663" s="398"/>
      <c r="B663" s="399"/>
      <c r="C663" s="398"/>
      <c r="D663" s="399"/>
      <c r="E663" s="398"/>
      <c r="I663" s="411"/>
      <c r="J663" s="411"/>
      <c r="N663" s="411"/>
      <c r="S663" s="411"/>
      <c r="AC663" s="227"/>
      <c r="AD663" s="227"/>
      <c r="AE663" s="227"/>
      <c r="AF663" s="227"/>
      <c r="AG663" s="227"/>
      <c r="AL663" s="224"/>
      <c r="AM663" s="224"/>
      <c r="AN663" s="514"/>
      <c r="AO663" s="514"/>
      <c r="AP663" s="224"/>
      <c r="AQ663" s="224"/>
      <c r="AR663" s="224"/>
      <c r="AS663" s="224"/>
    </row>
    <row r="664">
      <c r="A664" s="398"/>
      <c r="B664" s="399"/>
      <c r="C664" s="398"/>
      <c r="D664" s="399"/>
      <c r="E664" s="398"/>
      <c r="I664" s="411"/>
      <c r="J664" s="411"/>
      <c r="N664" s="411"/>
      <c r="S664" s="411"/>
      <c r="AC664" s="227"/>
      <c r="AD664" s="227"/>
      <c r="AE664" s="227"/>
      <c r="AF664" s="227"/>
      <c r="AG664" s="227"/>
      <c r="AL664" s="224"/>
      <c r="AM664" s="224"/>
      <c r="AN664" s="514"/>
      <c r="AO664" s="514"/>
      <c r="AP664" s="224"/>
      <c r="AQ664" s="224"/>
      <c r="AR664" s="224"/>
      <c r="AS664" s="224"/>
    </row>
    <row r="665">
      <c r="A665" s="398"/>
      <c r="B665" s="399"/>
      <c r="C665" s="398"/>
      <c r="D665" s="399"/>
      <c r="E665" s="398"/>
      <c r="I665" s="411"/>
      <c r="J665" s="411"/>
      <c r="N665" s="411"/>
      <c r="S665" s="411"/>
      <c r="AC665" s="227"/>
      <c r="AD665" s="227"/>
      <c r="AE665" s="227"/>
      <c r="AF665" s="227"/>
      <c r="AG665" s="227"/>
      <c r="AL665" s="224"/>
      <c r="AM665" s="224"/>
      <c r="AN665" s="514"/>
      <c r="AO665" s="514"/>
      <c r="AP665" s="224"/>
      <c r="AQ665" s="224"/>
      <c r="AR665" s="224"/>
      <c r="AS665" s="224"/>
    </row>
    <row r="666">
      <c r="A666" s="398"/>
      <c r="B666" s="399"/>
      <c r="C666" s="398"/>
      <c r="D666" s="399"/>
      <c r="E666" s="398"/>
      <c r="I666" s="411"/>
      <c r="J666" s="411"/>
      <c r="N666" s="411"/>
      <c r="S666" s="411"/>
      <c r="AC666" s="227"/>
      <c r="AD666" s="227"/>
      <c r="AE666" s="227"/>
      <c r="AF666" s="227"/>
      <c r="AG666" s="227"/>
      <c r="AL666" s="224"/>
      <c r="AM666" s="224"/>
      <c r="AN666" s="514"/>
      <c r="AO666" s="514"/>
      <c r="AP666" s="224"/>
      <c r="AQ666" s="224"/>
      <c r="AR666" s="224"/>
      <c r="AS666" s="224"/>
    </row>
    <row r="667">
      <c r="A667" s="398"/>
      <c r="B667" s="399"/>
      <c r="C667" s="398"/>
      <c r="D667" s="399"/>
      <c r="E667" s="398"/>
      <c r="I667" s="411"/>
      <c r="J667" s="411"/>
      <c r="N667" s="411"/>
      <c r="S667" s="411"/>
      <c r="AC667" s="227"/>
      <c r="AD667" s="227"/>
      <c r="AE667" s="227"/>
      <c r="AF667" s="227"/>
      <c r="AG667" s="227"/>
      <c r="AL667" s="224"/>
      <c r="AM667" s="224"/>
      <c r="AN667" s="514"/>
      <c r="AO667" s="514"/>
      <c r="AP667" s="224"/>
      <c r="AQ667" s="224"/>
      <c r="AR667" s="224"/>
      <c r="AS667" s="224"/>
    </row>
    <row r="668">
      <c r="A668" s="398"/>
      <c r="B668" s="399"/>
      <c r="C668" s="398"/>
      <c r="D668" s="399"/>
      <c r="E668" s="398"/>
      <c r="I668" s="411"/>
      <c r="J668" s="411"/>
      <c r="N668" s="411"/>
      <c r="S668" s="411"/>
      <c r="AC668" s="227"/>
      <c r="AD668" s="227"/>
      <c r="AE668" s="227"/>
      <c r="AF668" s="227"/>
      <c r="AG668" s="227"/>
      <c r="AL668" s="224"/>
      <c r="AM668" s="224"/>
      <c r="AN668" s="514"/>
      <c r="AO668" s="514"/>
      <c r="AP668" s="224"/>
      <c r="AQ668" s="224"/>
      <c r="AR668" s="224"/>
      <c r="AS668" s="224"/>
    </row>
    <row r="669">
      <c r="A669" s="398"/>
      <c r="B669" s="399"/>
      <c r="C669" s="398"/>
      <c r="D669" s="399"/>
      <c r="E669" s="398"/>
      <c r="I669" s="411"/>
      <c r="J669" s="411"/>
      <c r="N669" s="411"/>
      <c r="S669" s="411"/>
      <c r="AC669" s="227"/>
      <c r="AD669" s="227"/>
      <c r="AE669" s="227"/>
      <c r="AF669" s="227"/>
      <c r="AG669" s="227"/>
      <c r="AL669" s="224"/>
      <c r="AM669" s="224"/>
      <c r="AN669" s="514"/>
      <c r="AO669" s="514"/>
      <c r="AP669" s="224"/>
      <c r="AQ669" s="224"/>
      <c r="AR669" s="224"/>
      <c r="AS669" s="224"/>
    </row>
    <row r="670">
      <c r="A670" s="398"/>
      <c r="B670" s="399"/>
      <c r="C670" s="398"/>
      <c r="D670" s="399"/>
      <c r="E670" s="398"/>
      <c r="I670" s="411"/>
      <c r="J670" s="411"/>
      <c r="N670" s="411"/>
      <c r="S670" s="411"/>
      <c r="AC670" s="227"/>
      <c r="AD670" s="227"/>
      <c r="AE670" s="227"/>
      <c r="AF670" s="227"/>
      <c r="AG670" s="227"/>
      <c r="AL670" s="224"/>
      <c r="AM670" s="224"/>
      <c r="AN670" s="514"/>
      <c r="AO670" s="514"/>
      <c r="AP670" s="224"/>
      <c r="AQ670" s="224"/>
      <c r="AR670" s="224"/>
      <c r="AS670" s="224"/>
    </row>
    <row r="671">
      <c r="A671" s="398"/>
      <c r="B671" s="399"/>
      <c r="C671" s="398"/>
      <c r="D671" s="399"/>
      <c r="E671" s="398"/>
      <c r="I671" s="411"/>
      <c r="J671" s="411"/>
      <c r="N671" s="411"/>
      <c r="S671" s="411"/>
      <c r="AC671" s="227"/>
      <c r="AD671" s="227"/>
      <c r="AE671" s="227"/>
      <c r="AF671" s="227"/>
      <c r="AG671" s="227"/>
      <c r="AL671" s="224"/>
      <c r="AM671" s="224"/>
      <c r="AN671" s="514"/>
      <c r="AO671" s="514"/>
      <c r="AP671" s="224"/>
      <c r="AQ671" s="224"/>
      <c r="AR671" s="224"/>
      <c r="AS671" s="224"/>
    </row>
    <row r="672">
      <c r="A672" s="398"/>
      <c r="B672" s="399"/>
      <c r="C672" s="398"/>
      <c r="D672" s="399"/>
      <c r="E672" s="398"/>
      <c r="I672" s="411"/>
      <c r="J672" s="411"/>
      <c r="N672" s="411"/>
      <c r="S672" s="411"/>
      <c r="AC672" s="227"/>
      <c r="AD672" s="227"/>
      <c r="AE672" s="227"/>
      <c r="AF672" s="227"/>
      <c r="AG672" s="227"/>
      <c r="AL672" s="224"/>
      <c r="AM672" s="224"/>
      <c r="AN672" s="514"/>
      <c r="AO672" s="514"/>
      <c r="AP672" s="224"/>
      <c r="AQ672" s="224"/>
      <c r="AR672" s="224"/>
      <c r="AS672" s="224"/>
    </row>
    <row r="673">
      <c r="A673" s="398"/>
      <c r="B673" s="399"/>
      <c r="C673" s="398"/>
      <c r="D673" s="399"/>
      <c r="E673" s="398"/>
      <c r="I673" s="411"/>
      <c r="J673" s="411"/>
      <c r="N673" s="411"/>
      <c r="S673" s="411"/>
      <c r="AC673" s="227"/>
      <c r="AD673" s="227"/>
      <c r="AE673" s="227"/>
      <c r="AF673" s="227"/>
      <c r="AG673" s="227"/>
      <c r="AL673" s="224"/>
      <c r="AM673" s="224"/>
      <c r="AN673" s="514"/>
      <c r="AO673" s="514"/>
      <c r="AP673" s="224"/>
      <c r="AQ673" s="224"/>
      <c r="AR673" s="224"/>
      <c r="AS673" s="224"/>
    </row>
    <row r="674">
      <c r="A674" s="398"/>
      <c r="B674" s="399"/>
      <c r="C674" s="398"/>
      <c r="D674" s="399"/>
      <c r="E674" s="398"/>
      <c r="I674" s="411"/>
      <c r="J674" s="411"/>
      <c r="N674" s="411"/>
      <c r="S674" s="411"/>
      <c r="AC674" s="227"/>
      <c r="AD674" s="227"/>
      <c r="AE674" s="227"/>
      <c r="AF674" s="227"/>
      <c r="AG674" s="227"/>
      <c r="AL674" s="224"/>
      <c r="AM674" s="224"/>
      <c r="AN674" s="514"/>
      <c r="AO674" s="514"/>
      <c r="AP674" s="224"/>
      <c r="AQ674" s="224"/>
      <c r="AR674" s="224"/>
      <c r="AS674" s="224"/>
    </row>
    <row r="675">
      <c r="A675" s="398"/>
      <c r="B675" s="399"/>
      <c r="C675" s="398"/>
      <c r="D675" s="399"/>
      <c r="E675" s="398"/>
      <c r="I675" s="411"/>
      <c r="J675" s="411"/>
      <c r="N675" s="411"/>
      <c r="S675" s="411"/>
      <c r="AC675" s="227"/>
      <c r="AD675" s="227"/>
      <c r="AE675" s="227"/>
      <c r="AF675" s="227"/>
      <c r="AG675" s="227"/>
      <c r="AL675" s="224"/>
      <c r="AM675" s="224"/>
      <c r="AN675" s="514"/>
      <c r="AO675" s="514"/>
      <c r="AP675" s="224"/>
      <c r="AQ675" s="224"/>
      <c r="AR675" s="224"/>
      <c r="AS675" s="224"/>
    </row>
    <row r="676">
      <c r="A676" s="398"/>
      <c r="B676" s="399"/>
      <c r="C676" s="398"/>
      <c r="D676" s="399"/>
      <c r="E676" s="398"/>
      <c r="I676" s="411"/>
      <c r="J676" s="411"/>
      <c r="N676" s="411"/>
      <c r="S676" s="411"/>
      <c r="AC676" s="227"/>
      <c r="AD676" s="227"/>
      <c r="AE676" s="227"/>
      <c r="AF676" s="227"/>
      <c r="AG676" s="227"/>
      <c r="AL676" s="224"/>
      <c r="AM676" s="224"/>
      <c r="AN676" s="514"/>
      <c r="AO676" s="514"/>
      <c r="AP676" s="224"/>
      <c r="AQ676" s="224"/>
      <c r="AR676" s="224"/>
      <c r="AS676" s="224"/>
    </row>
    <row r="677">
      <c r="A677" s="398"/>
      <c r="B677" s="399"/>
      <c r="C677" s="398"/>
      <c r="D677" s="399"/>
      <c r="E677" s="398"/>
      <c r="I677" s="411"/>
      <c r="J677" s="411"/>
      <c r="N677" s="411"/>
      <c r="S677" s="411"/>
      <c r="AC677" s="227"/>
      <c r="AD677" s="227"/>
      <c r="AE677" s="227"/>
      <c r="AF677" s="227"/>
      <c r="AG677" s="227"/>
      <c r="AL677" s="224"/>
      <c r="AM677" s="224"/>
      <c r="AN677" s="514"/>
      <c r="AO677" s="514"/>
      <c r="AP677" s="224"/>
      <c r="AQ677" s="224"/>
      <c r="AR677" s="224"/>
      <c r="AS677" s="224"/>
    </row>
    <row r="678">
      <c r="A678" s="398"/>
      <c r="B678" s="399"/>
      <c r="C678" s="398"/>
      <c r="D678" s="399"/>
      <c r="E678" s="398"/>
      <c r="I678" s="411"/>
      <c r="J678" s="411"/>
      <c r="N678" s="411"/>
      <c r="S678" s="411"/>
      <c r="AC678" s="227"/>
      <c r="AD678" s="227"/>
      <c r="AE678" s="227"/>
      <c r="AF678" s="227"/>
      <c r="AG678" s="227"/>
      <c r="AL678" s="224"/>
      <c r="AM678" s="224"/>
      <c r="AN678" s="514"/>
      <c r="AO678" s="514"/>
      <c r="AP678" s="224"/>
      <c r="AQ678" s="224"/>
      <c r="AR678" s="224"/>
      <c r="AS678" s="224"/>
    </row>
    <row r="679">
      <c r="A679" s="398"/>
      <c r="B679" s="399"/>
      <c r="C679" s="398"/>
      <c r="D679" s="399"/>
      <c r="E679" s="398"/>
      <c r="I679" s="411"/>
      <c r="J679" s="411"/>
      <c r="N679" s="411"/>
      <c r="S679" s="411"/>
      <c r="AC679" s="227"/>
      <c r="AD679" s="227"/>
      <c r="AE679" s="227"/>
      <c r="AF679" s="227"/>
      <c r="AG679" s="227"/>
      <c r="AL679" s="224"/>
      <c r="AM679" s="224"/>
      <c r="AN679" s="514"/>
      <c r="AO679" s="514"/>
      <c r="AP679" s="224"/>
      <c r="AQ679" s="224"/>
      <c r="AR679" s="224"/>
      <c r="AS679" s="224"/>
    </row>
    <row r="680">
      <c r="A680" s="398"/>
      <c r="B680" s="399"/>
      <c r="C680" s="398"/>
      <c r="D680" s="399"/>
      <c r="E680" s="398"/>
      <c r="I680" s="411"/>
      <c r="J680" s="411"/>
      <c r="N680" s="411"/>
      <c r="S680" s="411"/>
      <c r="AC680" s="227"/>
      <c r="AD680" s="227"/>
      <c r="AE680" s="227"/>
      <c r="AF680" s="227"/>
      <c r="AG680" s="227"/>
      <c r="AL680" s="224"/>
      <c r="AM680" s="224"/>
      <c r="AN680" s="514"/>
      <c r="AO680" s="514"/>
      <c r="AP680" s="224"/>
      <c r="AQ680" s="224"/>
      <c r="AR680" s="224"/>
      <c r="AS680" s="224"/>
    </row>
    <row r="681">
      <c r="A681" s="398"/>
      <c r="B681" s="399"/>
      <c r="C681" s="398"/>
      <c r="D681" s="399"/>
      <c r="E681" s="398"/>
      <c r="I681" s="411"/>
      <c r="J681" s="411"/>
      <c r="N681" s="411"/>
      <c r="S681" s="411"/>
      <c r="AC681" s="227"/>
      <c r="AD681" s="227"/>
      <c r="AE681" s="227"/>
      <c r="AF681" s="227"/>
      <c r="AG681" s="227"/>
      <c r="AL681" s="224"/>
      <c r="AM681" s="224"/>
      <c r="AN681" s="514"/>
      <c r="AO681" s="514"/>
      <c r="AP681" s="224"/>
      <c r="AQ681" s="224"/>
      <c r="AR681" s="224"/>
      <c r="AS681" s="224"/>
    </row>
    <row r="682">
      <c r="A682" s="398"/>
      <c r="B682" s="399"/>
      <c r="C682" s="398"/>
      <c r="D682" s="399"/>
      <c r="E682" s="398"/>
      <c r="I682" s="411"/>
      <c r="J682" s="411"/>
      <c r="N682" s="411"/>
      <c r="S682" s="411"/>
      <c r="AC682" s="227"/>
      <c r="AD682" s="227"/>
      <c r="AE682" s="227"/>
      <c r="AF682" s="227"/>
      <c r="AG682" s="227"/>
      <c r="AL682" s="224"/>
      <c r="AM682" s="224"/>
      <c r="AN682" s="514"/>
      <c r="AO682" s="514"/>
      <c r="AP682" s="224"/>
      <c r="AQ682" s="224"/>
      <c r="AR682" s="224"/>
      <c r="AS682" s="224"/>
    </row>
    <row r="683">
      <c r="A683" s="398"/>
      <c r="B683" s="399"/>
      <c r="C683" s="398"/>
      <c r="D683" s="399"/>
      <c r="E683" s="398"/>
      <c r="I683" s="411"/>
      <c r="J683" s="411"/>
      <c r="N683" s="411"/>
      <c r="S683" s="411"/>
      <c r="AC683" s="227"/>
      <c r="AD683" s="227"/>
      <c r="AE683" s="227"/>
      <c r="AF683" s="227"/>
      <c r="AG683" s="227"/>
      <c r="AL683" s="224"/>
      <c r="AM683" s="224"/>
      <c r="AN683" s="514"/>
      <c r="AO683" s="514"/>
      <c r="AP683" s="224"/>
      <c r="AQ683" s="224"/>
      <c r="AR683" s="224"/>
      <c r="AS683" s="224"/>
    </row>
    <row r="684">
      <c r="A684" s="398"/>
      <c r="B684" s="399"/>
      <c r="C684" s="398"/>
      <c r="D684" s="399"/>
      <c r="E684" s="398"/>
      <c r="I684" s="411"/>
      <c r="J684" s="411"/>
      <c r="N684" s="411"/>
      <c r="S684" s="411"/>
      <c r="AC684" s="227"/>
      <c r="AD684" s="227"/>
      <c r="AE684" s="227"/>
      <c r="AF684" s="227"/>
      <c r="AG684" s="227"/>
      <c r="AL684" s="224"/>
      <c r="AM684" s="224"/>
      <c r="AN684" s="514"/>
      <c r="AO684" s="514"/>
      <c r="AP684" s="224"/>
      <c r="AQ684" s="224"/>
      <c r="AR684" s="224"/>
      <c r="AS684" s="224"/>
    </row>
    <row r="685">
      <c r="A685" s="398"/>
      <c r="B685" s="399"/>
      <c r="C685" s="398"/>
      <c r="D685" s="399"/>
      <c r="E685" s="398"/>
      <c r="I685" s="411"/>
      <c r="J685" s="411"/>
      <c r="N685" s="411"/>
      <c r="S685" s="411"/>
      <c r="AC685" s="227"/>
      <c r="AD685" s="227"/>
      <c r="AE685" s="227"/>
      <c r="AF685" s="227"/>
      <c r="AG685" s="227"/>
      <c r="AL685" s="224"/>
      <c r="AM685" s="224"/>
      <c r="AN685" s="514"/>
      <c r="AO685" s="514"/>
      <c r="AP685" s="224"/>
      <c r="AQ685" s="224"/>
      <c r="AR685" s="224"/>
      <c r="AS685" s="224"/>
    </row>
    <row r="686">
      <c r="A686" s="398"/>
      <c r="B686" s="399"/>
      <c r="C686" s="398"/>
      <c r="D686" s="399"/>
      <c r="E686" s="398"/>
      <c r="I686" s="411"/>
      <c r="J686" s="411"/>
      <c r="N686" s="411"/>
      <c r="S686" s="411"/>
      <c r="AC686" s="227"/>
      <c r="AD686" s="227"/>
      <c r="AE686" s="227"/>
      <c r="AF686" s="227"/>
      <c r="AG686" s="227"/>
      <c r="AL686" s="224"/>
      <c r="AM686" s="224"/>
      <c r="AN686" s="514"/>
      <c r="AO686" s="514"/>
      <c r="AP686" s="224"/>
      <c r="AQ686" s="224"/>
      <c r="AR686" s="224"/>
      <c r="AS686" s="224"/>
    </row>
    <row r="687">
      <c r="A687" s="398"/>
      <c r="B687" s="399"/>
      <c r="C687" s="398"/>
      <c r="D687" s="399"/>
      <c r="E687" s="398"/>
      <c r="I687" s="411"/>
      <c r="J687" s="411"/>
      <c r="N687" s="411"/>
      <c r="S687" s="411"/>
      <c r="AC687" s="227"/>
      <c r="AD687" s="227"/>
      <c r="AE687" s="227"/>
      <c r="AF687" s="227"/>
      <c r="AG687" s="227"/>
      <c r="AL687" s="224"/>
      <c r="AM687" s="224"/>
      <c r="AN687" s="514"/>
      <c r="AO687" s="514"/>
      <c r="AP687" s="224"/>
      <c r="AQ687" s="224"/>
      <c r="AR687" s="224"/>
      <c r="AS687" s="224"/>
    </row>
    <row r="688">
      <c r="A688" s="398"/>
      <c r="B688" s="399"/>
      <c r="C688" s="398"/>
      <c r="D688" s="399"/>
      <c r="E688" s="398"/>
      <c r="I688" s="411"/>
      <c r="J688" s="411"/>
      <c r="N688" s="411"/>
      <c r="S688" s="411"/>
      <c r="AC688" s="227"/>
      <c r="AD688" s="227"/>
      <c r="AE688" s="227"/>
      <c r="AF688" s="227"/>
      <c r="AG688" s="227"/>
      <c r="AL688" s="224"/>
      <c r="AM688" s="224"/>
      <c r="AN688" s="514"/>
      <c r="AO688" s="514"/>
      <c r="AP688" s="224"/>
      <c r="AQ688" s="224"/>
      <c r="AR688" s="224"/>
      <c r="AS688" s="224"/>
    </row>
    <row r="689">
      <c r="A689" s="398"/>
      <c r="B689" s="399"/>
      <c r="C689" s="398"/>
      <c r="D689" s="399"/>
      <c r="E689" s="398"/>
      <c r="I689" s="411"/>
      <c r="J689" s="411"/>
      <c r="N689" s="411"/>
      <c r="S689" s="411"/>
      <c r="AC689" s="227"/>
      <c r="AD689" s="227"/>
      <c r="AE689" s="227"/>
      <c r="AF689" s="227"/>
      <c r="AG689" s="227"/>
      <c r="AL689" s="224"/>
      <c r="AM689" s="224"/>
      <c r="AN689" s="514"/>
      <c r="AO689" s="514"/>
      <c r="AP689" s="224"/>
      <c r="AQ689" s="224"/>
      <c r="AR689" s="224"/>
      <c r="AS689" s="224"/>
    </row>
    <row r="690">
      <c r="A690" s="398"/>
      <c r="B690" s="399"/>
      <c r="C690" s="398"/>
      <c r="D690" s="399"/>
      <c r="E690" s="398"/>
      <c r="I690" s="411"/>
      <c r="J690" s="411"/>
      <c r="N690" s="411"/>
      <c r="S690" s="411"/>
      <c r="AC690" s="227"/>
      <c r="AD690" s="227"/>
      <c r="AE690" s="227"/>
      <c r="AF690" s="227"/>
      <c r="AG690" s="227"/>
      <c r="AL690" s="224"/>
      <c r="AM690" s="224"/>
      <c r="AN690" s="514"/>
      <c r="AO690" s="514"/>
      <c r="AP690" s="224"/>
      <c r="AQ690" s="224"/>
      <c r="AR690" s="224"/>
      <c r="AS690" s="224"/>
    </row>
    <row r="691">
      <c r="A691" s="398"/>
      <c r="B691" s="399"/>
      <c r="C691" s="398"/>
      <c r="D691" s="399"/>
      <c r="E691" s="398"/>
      <c r="I691" s="411"/>
      <c r="J691" s="411"/>
      <c r="N691" s="411"/>
      <c r="S691" s="411"/>
      <c r="AC691" s="227"/>
      <c r="AD691" s="227"/>
      <c r="AE691" s="227"/>
      <c r="AF691" s="227"/>
      <c r="AG691" s="227"/>
      <c r="AL691" s="224"/>
      <c r="AM691" s="224"/>
      <c r="AN691" s="514"/>
      <c r="AO691" s="514"/>
      <c r="AP691" s="224"/>
      <c r="AQ691" s="224"/>
      <c r="AR691" s="224"/>
      <c r="AS691" s="224"/>
    </row>
    <row r="692">
      <c r="A692" s="398"/>
      <c r="B692" s="399"/>
      <c r="C692" s="398"/>
      <c r="D692" s="399"/>
      <c r="E692" s="398"/>
      <c r="I692" s="411"/>
      <c r="J692" s="411"/>
      <c r="N692" s="411"/>
      <c r="S692" s="411"/>
      <c r="AC692" s="227"/>
      <c r="AD692" s="227"/>
      <c r="AE692" s="227"/>
      <c r="AF692" s="227"/>
      <c r="AG692" s="227"/>
      <c r="AL692" s="224"/>
      <c r="AM692" s="224"/>
      <c r="AN692" s="514"/>
      <c r="AO692" s="514"/>
      <c r="AP692" s="224"/>
      <c r="AQ692" s="224"/>
      <c r="AR692" s="224"/>
      <c r="AS692" s="224"/>
    </row>
    <row r="693">
      <c r="A693" s="398"/>
      <c r="B693" s="399"/>
      <c r="C693" s="398"/>
      <c r="D693" s="399"/>
      <c r="E693" s="398"/>
      <c r="I693" s="411"/>
      <c r="J693" s="411"/>
      <c r="N693" s="411"/>
      <c r="S693" s="411"/>
      <c r="AC693" s="227"/>
      <c r="AD693" s="227"/>
      <c r="AE693" s="227"/>
      <c r="AF693" s="227"/>
      <c r="AG693" s="227"/>
      <c r="AL693" s="224"/>
      <c r="AM693" s="224"/>
      <c r="AN693" s="514"/>
      <c r="AO693" s="514"/>
      <c r="AP693" s="224"/>
      <c r="AQ693" s="224"/>
      <c r="AR693" s="224"/>
      <c r="AS693" s="224"/>
    </row>
    <row r="694">
      <c r="A694" s="398"/>
      <c r="B694" s="399"/>
      <c r="C694" s="398"/>
      <c r="D694" s="399"/>
      <c r="E694" s="398"/>
      <c r="I694" s="411"/>
      <c r="J694" s="411"/>
      <c r="N694" s="411"/>
      <c r="S694" s="411"/>
      <c r="AC694" s="227"/>
      <c r="AD694" s="227"/>
      <c r="AE694" s="227"/>
      <c r="AF694" s="227"/>
      <c r="AG694" s="227"/>
      <c r="AL694" s="224"/>
      <c r="AM694" s="224"/>
      <c r="AN694" s="514"/>
      <c r="AO694" s="514"/>
      <c r="AP694" s="224"/>
      <c r="AQ694" s="224"/>
      <c r="AR694" s="224"/>
      <c r="AS694" s="224"/>
    </row>
    <row r="695">
      <c r="A695" s="398"/>
      <c r="B695" s="399"/>
      <c r="C695" s="398"/>
      <c r="D695" s="399"/>
      <c r="E695" s="398"/>
      <c r="I695" s="411"/>
      <c r="J695" s="411"/>
      <c r="N695" s="411"/>
      <c r="S695" s="411"/>
      <c r="AC695" s="227"/>
      <c r="AD695" s="227"/>
      <c r="AE695" s="227"/>
      <c r="AF695" s="227"/>
      <c r="AG695" s="227"/>
      <c r="AL695" s="224"/>
      <c r="AM695" s="224"/>
      <c r="AN695" s="514"/>
      <c r="AO695" s="514"/>
      <c r="AP695" s="224"/>
      <c r="AQ695" s="224"/>
      <c r="AR695" s="224"/>
      <c r="AS695" s="224"/>
    </row>
    <row r="696">
      <c r="A696" s="398"/>
      <c r="B696" s="399"/>
      <c r="C696" s="398"/>
      <c r="D696" s="399"/>
      <c r="E696" s="398"/>
      <c r="I696" s="411"/>
      <c r="J696" s="411"/>
      <c r="N696" s="411"/>
      <c r="S696" s="411"/>
      <c r="AC696" s="227"/>
      <c r="AD696" s="227"/>
      <c r="AE696" s="227"/>
      <c r="AF696" s="227"/>
      <c r="AG696" s="227"/>
      <c r="AL696" s="224"/>
      <c r="AM696" s="224"/>
      <c r="AN696" s="514"/>
      <c r="AO696" s="514"/>
      <c r="AP696" s="224"/>
      <c r="AQ696" s="224"/>
      <c r="AR696" s="224"/>
      <c r="AS696" s="224"/>
    </row>
    <row r="697">
      <c r="A697" s="398"/>
      <c r="B697" s="399"/>
      <c r="C697" s="398"/>
      <c r="D697" s="399"/>
      <c r="E697" s="398"/>
      <c r="I697" s="411"/>
      <c r="J697" s="411"/>
      <c r="N697" s="411"/>
      <c r="S697" s="411"/>
      <c r="AC697" s="227"/>
      <c r="AD697" s="227"/>
      <c r="AE697" s="227"/>
      <c r="AF697" s="227"/>
      <c r="AG697" s="227"/>
      <c r="AL697" s="224"/>
      <c r="AM697" s="224"/>
      <c r="AN697" s="514"/>
      <c r="AO697" s="514"/>
      <c r="AP697" s="224"/>
      <c r="AQ697" s="224"/>
      <c r="AR697" s="224"/>
      <c r="AS697" s="224"/>
    </row>
    <row r="698">
      <c r="A698" s="398"/>
      <c r="B698" s="399"/>
      <c r="C698" s="398"/>
      <c r="D698" s="399"/>
      <c r="E698" s="398"/>
      <c r="I698" s="411"/>
      <c r="J698" s="411"/>
      <c r="N698" s="411"/>
      <c r="S698" s="411"/>
      <c r="AC698" s="227"/>
      <c r="AD698" s="227"/>
      <c r="AE698" s="227"/>
      <c r="AF698" s="227"/>
      <c r="AG698" s="227"/>
      <c r="AL698" s="224"/>
      <c r="AM698" s="224"/>
      <c r="AN698" s="514"/>
      <c r="AO698" s="514"/>
      <c r="AP698" s="224"/>
      <c r="AQ698" s="224"/>
      <c r="AR698" s="224"/>
      <c r="AS698" s="224"/>
    </row>
    <row r="699">
      <c r="A699" s="398"/>
      <c r="B699" s="399"/>
      <c r="C699" s="398"/>
      <c r="D699" s="399"/>
      <c r="E699" s="398"/>
      <c r="I699" s="411"/>
      <c r="J699" s="411"/>
      <c r="N699" s="411"/>
      <c r="S699" s="411"/>
      <c r="AC699" s="227"/>
      <c r="AD699" s="227"/>
      <c r="AE699" s="227"/>
      <c r="AF699" s="227"/>
      <c r="AG699" s="227"/>
      <c r="AL699" s="224"/>
      <c r="AM699" s="224"/>
      <c r="AN699" s="514"/>
      <c r="AO699" s="514"/>
      <c r="AP699" s="224"/>
      <c r="AQ699" s="224"/>
      <c r="AR699" s="224"/>
      <c r="AS699" s="224"/>
    </row>
    <row r="700">
      <c r="A700" s="398"/>
      <c r="B700" s="399"/>
      <c r="C700" s="398"/>
      <c r="D700" s="399"/>
      <c r="E700" s="398"/>
      <c r="I700" s="411"/>
      <c r="J700" s="411"/>
      <c r="N700" s="411"/>
      <c r="S700" s="411"/>
      <c r="AC700" s="227"/>
      <c r="AD700" s="227"/>
      <c r="AE700" s="227"/>
      <c r="AF700" s="227"/>
      <c r="AG700" s="227"/>
      <c r="AL700" s="224"/>
      <c r="AM700" s="224"/>
      <c r="AN700" s="514"/>
      <c r="AO700" s="514"/>
      <c r="AP700" s="224"/>
      <c r="AQ700" s="224"/>
      <c r="AR700" s="224"/>
      <c r="AS700" s="224"/>
    </row>
    <row r="701">
      <c r="A701" s="398"/>
      <c r="B701" s="399"/>
      <c r="C701" s="398"/>
      <c r="D701" s="399"/>
      <c r="E701" s="398"/>
      <c r="I701" s="411"/>
      <c r="J701" s="411"/>
      <c r="N701" s="411"/>
      <c r="S701" s="411"/>
      <c r="AC701" s="227"/>
      <c r="AD701" s="227"/>
      <c r="AE701" s="227"/>
      <c r="AF701" s="227"/>
      <c r="AG701" s="227"/>
      <c r="AL701" s="224"/>
      <c r="AM701" s="224"/>
      <c r="AN701" s="514"/>
      <c r="AO701" s="514"/>
      <c r="AP701" s="224"/>
      <c r="AQ701" s="224"/>
      <c r="AR701" s="224"/>
      <c r="AS701" s="224"/>
    </row>
    <row r="702">
      <c r="A702" s="398"/>
      <c r="B702" s="399"/>
      <c r="C702" s="398"/>
      <c r="D702" s="399"/>
      <c r="E702" s="398"/>
      <c r="I702" s="411"/>
      <c r="J702" s="411"/>
      <c r="N702" s="411"/>
      <c r="S702" s="411"/>
      <c r="AC702" s="227"/>
      <c r="AD702" s="227"/>
      <c r="AE702" s="227"/>
      <c r="AF702" s="227"/>
      <c r="AG702" s="227"/>
      <c r="AL702" s="224"/>
      <c r="AM702" s="224"/>
      <c r="AN702" s="514"/>
      <c r="AO702" s="514"/>
      <c r="AP702" s="224"/>
      <c r="AQ702" s="224"/>
      <c r="AR702" s="224"/>
      <c r="AS702" s="224"/>
    </row>
    <row r="703">
      <c r="A703" s="398"/>
      <c r="B703" s="399"/>
      <c r="C703" s="398"/>
      <c r="D703" s="399"/>
      <c r="E703" s="398"/>
      <c r="I703" s="411"/>
      <c r="J703" s="411"/>
      <c r="N703" s="411"/>
      <c r="S703" s="411"/>
      <c r="AC703" s="227"/>
      <c r="AD703" s="227"/>
      <c r="AE703" s="227"/>
      <c r="AF703" s="227"/>
      <c r="AG703" s="227"/>
      <c r="AL703" s="224"/>
      <c r="AM703" s="224"/>
      <c r="AN703" s="514"/>
      <c r="AO703" s="514"/>
      <c r="AP703" s="224"/>
      <c r="AQ703" s="224"/>
      <c r="AR703" s="224"/>
      <c r="AS703" s="224"/>
    </row>
    <row r="704">
      <c r="A704" s="398"/>
      <c r="B704" s="399"/>
      <c r="C704" s="398"/>
      <c r="D704" s="399"/>
      <c r="E704" s="398"/>
      <c r="I704" s="411"/>
      <c r="J704" s="411"/>
      <c r="N704" s="411"/>
      <c r="S704" s="411"/>
      <c r="AC704" s="227"/>
      <c r="AD704" s="227"/>
      <c r="AE704" s="227"/>
      <c r="AF704" s="227"/>
      <c r="AG704" s="227"/>
      <c r="AL704" s="224"/>
      <c r="AM704" s="224"/>
      <c r="AN704" s="514"/>
      <c r="AO704" s="514"/>
      <c r="AP704" s="224"/>
      <c r="AQ704" s="224"/>
      <c r="AR704" s="224"/>
      <c r="AS704" s="224"/>
    </row>
    <row r="705">
      <c r="A705" s="398"/>
      <c r="B705" s="399"/>
      <c r="C705" s="398"/>
      <c r="D705" s="399"/>
      <c r="E705" s="398"/>
      <c r="I705" s="411"/>
      <c r="J705" s="411"/>
      <c r="N705" s="411"/>
      <c r="S705" s="411"/>
      <c r="AC705" s="227"/>
      <c r="AD705" s="227"/>
      <c r="AE705" s="227"/>
      <c r="AF705" s="227"/>
      <c r="AG705" s="227"/>
      <c r="AL705" s="224"/>
      <c r="AM705" s="224"/>
      <c r="AN705" s="514"/>
      <c r="AO705" s="514"/>
      <c r="AP705" s="224"/>
      <c r="AQ705" s="224"/>
      <c r="AR705" s="224"/>
      <c r="AS705" s="224"/>
    </row>
    <row r="706">
      <c r="A706" s="398"/>
      <c r="B706" s="399"/>
      <c r="C706" s="398"/>
      <c r="D706" s="399"/>
      <c r="E706" s="398"/>
      <c r="I706" s="411"/>
      <c r="J706" s="411"/>
      <c r="N706" s="411"/>
      <c r="S706" s="411"/>
      <c r="AC706" s="227"/>
      <c r="AD706" s="227"/>
      <c r="AE706" s="227"/>
      <c r="AF706" s="227"/>
      <c r="AG706" s="227"/>
      <c r="AL706" s="224"/>
      <c r="AM706" s="224"/>
      <c r="AN706" s="514"/>
      <c r="AO706" s="514"/>
      <c r="AP706" s="224"/>
      <c r="AQ706" s="224"/>
      <c r="AR706" s="224"/>
      <c r="AS706" s="224"/>
    </row>
    <row r="707">
      <c r="A707" s="398"/>
      <c r="B707" s="399"/>
      <c r="C707" s="398"/>
      <c r="D707" s="399"/>
      <c r="E707" s="398"/>
      <c r="I707" s="411"/>
      <c r="J707" s="411"/>
      <c r="N707" s="411"/>
      <c r="S707" s="411"/>
      <c r="AC707" s="227"/>
      <c r="AD707" s="227"/>
      <c r="AE707" s="227"/>
      <c r="AF707" s="227"/>
      <c r="AG707" s="227"/>
      <c r="AL707" s="224"/>
      <c r="AM707" s="224"/>
      <c r="AN707" s="514"/>
      <c r="AO707" s="514"/>
      <c r="AP707" s="224"/>
      <c r="AQ707" s="224"/>
      <c r="AR707" s="224"/>
      <c r="AS707" s="224"/>
    </row>
    <row r="708">
      <c r="A708" s="398"/>
      <c r="B708" s="399"/>
      <c r="C708" s="398"/>
      <c r="D708" s="399"/>
      <c r="E708" s="398"/>
      <c r="I708" s="411"/>
      <c r="J708" s="411"/>
      <c r="N708" s="411"/>
      <c r="S708" s="411"/>
      <c r="AC708" s="227"/>
      <c r="AD708" s="227"/>
      <c r="AE708" s="227"/>
      <c r="AF708" s="227"/>
      <c r="AG708" s="227"/>
      <c r="AL708" s="224"/>
      <c r="AM708" s="224"/>
      <c r="AN708" s="514"/>
      <c r="AO708" s="514"/>
      <c r="AP708" s="224"/>
      <c r="AQ708" s="224"/>
      <c r="AR708" s="224"/>
      <c r="AS708" s="224"/>
    </row>
    <row r="709">
      <c r="A709" s="398"/>
      <c r="B709" s="399"/>
      <c r="C709" s="398"/>
      <c r="D709" s="399"/>
      <c r="E709" s="398"/>
      <c r="I709" s="411"/>
      <c r="J709" s="411"/>
      <c r="N709" s="411"/>
      <c r="S709" s="411"/>
      <c r="AC709" s="227"/>
      <c r="AD709" s="227"/>
      <c r="AE709" s="227"/>
      <c r="AF709" s="227"/>
      <c r="AG709" s="227"/>
      <c r="AL709" s="224"/>
      <c r="AM709" s="224"/>
      <c r="AN709" s="514"/>
      <c r="AO709" s="514"/>
      <c r="AP709" s="224"/>
      <c r="AQ709" s="224"/>
      <c r="AR709" s="224"/>
      <c r="AS709" s="224"/>
    </row>
    <row r="710">
      <c r="A710" s="398"/>
      <c r="B710" s="399"/>
      <c r="C710" s="398"/>
      <c r="D710" s="399"/>
      <c r="E710" s="398"/>
      <c r="I710" s="411"/>
      <c r="J710" s="411"/>
      <c r="N710" s="411"/>
      <c r="S710" s="411"/>
      <c r="AC710" s="227"/>
      <c r="AD710" s="227"/>
      <c r="AE710" s="227"/>
      <c r="AF710" s="227"/>
      <c r="AG710" s="227"/>
      <c r="AL710" s="224"/>
      <c r="AM710" s="224"/>
      <c r="AN710" s="514"/>
      <c r="AO710" s="514"/>
      <c r="AP710" s="224"/>
      <c r="AQ710" s="224"/>
      <c r="AR710" s="224"/>
      <c r="AS710" s="224"/>
    </row>
    <row r="711">
      <c r="A711" s="398"/>
      <c r="B711" s="399"/>
      <c r="C711" s="398"/>
      <c r="D711" s="399"/>
      <c r="E711" s="398"/>
      <c r="I711" s="411"/>
      <c r="J711" s="411"/>
      <c r="N711" s="411"/>
      <c r="S711" s="411"/>
      <c r="AC711" s="227"/>
      <c r="AD711" s="227"/>
      <c r="AE711" s="227"/>
      <c r="AF711" s="227"/>
      <c r="AG711" s="227"/>
      <c r="AL711" s="224"/>
      <c r="AM711" s="224"/>
      <c r="AN711" s="514"/>
      <c r="AO711" s="514"/>
      <c r="AP711" s="224"/>
      <c r="AQ711" s="224"/>
      <c r="AR711" s="224"/>
      <c r="AS711" s="224"/>
    </row>
    <row r="712">
      <c r="A712" s="398"/>
      <c r="B712" s="399"/>
      <c r="C712" s="398"/>
      <c r="D712" s="399"/>
      <c r="E712" s="398"/>
      <c r="I712" s="411"/>
      <c r="J712" s="411"/>
      <c r="N712" s="411"/>
      <c r="S712" s="411"/>
      <c r="AC712" s="227"/>
      <c r="AD712" s="227"/>
      <c r="AE712" s="227"/>
      <c r="AF712" s="227"/>
      <c r="AG712" s="227"/>
      <c r="AL712" s="224"/>
      <c r="AM712" s="224"/>
      <c r="AN712" s="514"/>
      <c r="AO712" s="514"/>
      <c r="AP712" s="224"/>
      <c r="AQ712" s="224"/>
      <c r="AR712" s="224"/>
      <c r="AS712" s="224"/>
    </row>
    <row r="713">
      <c r="A713" s="398"/>
      <c r="B713" s="399"/>
      <c r="C713" s="398"/>
      <c r="D713" s="399"/>
      <c r="E713" s="398"/>
      <c r="I713" s="411"/>
      <c r="J713" s="411"/>
      <c r="N713" s="411"/>
      <c r="S713" s="411"/>
      <c r="AC713" s="227"/>
      <c r="AD713" s="227"/>
      <c r="AE713" s="227"/>
      <c r="AF713" s="227"/>
      <c r="AG713" s="227"/>
      <c r="AL713" s="224"/>
      <c r="AM713" s="224"/>
      <c r="AN713" s="514"/>
      <c r="AO713" s="514"/>
      <c r="AP713" s="224"/>
      <c r="AQ713" s="224"/>
      <c r="AR713" s="224"/>
      <c r="AS713" s="224"/>
    </row>
    <row r="714">
      <c r="A714" s="398"/>
      <c r="B714" s="399"/>
      <c r="C714" s="398"/>
      <c r="D714" s="399"/>
      <c r="E714" s="398"/>
      <c r="I714" s="411"/>
      <c r="J714" s="411"/>
      <c r="N714" s="411"/>
      <c r="S714" s="411"/>
      <c r="AC714" s="227"/>
      <c r="AD714" s="227"/>
      <c r="AE714" s="227"/>
      <c r="AF714" s="227"/>
      <c r="AG714" s="227"/>
      <c r="AL714" s="224"/>
      <c r="AM714" s="224"/>
      <c r="AN714" s="514"/>
      <c r="AO714" s="514"/>
      <c r="AP714" s="224"/>
      <c r="AQ714" s="224"/>
      <c r="AR714" s="224"/>
      <c r="AS714" s="224"/>
    </row>
    <row r="715">
      <c r="A715" s="398"/>
      <c r="B715" s="399"/>
      <c r="C715" s="398"/>
      <c r="D715" s="399"/>
      <c r="E715" s="398"/>
      <c r="I715" s="411"/>
      <c r="J715" s="411"/>
      <c r="N715" s="411"/>
      <c r="S715" s="411"/>
      <c r="AC715" s="227"/>
      <c r="AD715" s="227"/>
      <c r="AE715" s="227"/>
      <c r="AF715" s="227"/>
      <c r="AG715" s="227"/>
      <c r="AL715" s="224"/>
      <c r="AM715" s="224"/>
      <c r="AN715" s="514"/>
      <c r="AO715" s="514"/>
      <c r="AP715" s="224"/>
      <c r="AQ715" s="224"/>
      <c r="AR715" s="224"/>
      <c r="AS715" s="224"/>
    </row>
    <row r="716">
      <c r="A716" s="398"/>
      <c r="B716" s="399"/>
      <c r="C716" s="398"/>
      <c r="D716" s="399"/>
      <c r="E716" s="398"/>
      <c r="I716" s="411"/>
      <c r="J716" s="411"/>
      <c r="N716" s="411"/>
      <c r="S716" s="411"/>
      <c r="AC716" s="227"/>
      <c r="AD716" s="227"/>
      <c r="AE716" s="227"/>
      <c r="AF716" s="227"/>
      <c r="AG716" s="227"/>
      <c r="AL716" s="224"/>
      <c r="AM716" s="224"/>
      <c r="AN716" s="514"/>
      <c r="AO716" s="514"/>
      <c r="AP716" s="224"/>
      <c r="AQ716" s="224"/>
      <c r="AR716" s="224"/>
      <c r="AS716" s="224"/>
    </row>
    <row r="717">
      <c r="A717" s="398"/>
      <c r="B717" s="399"/>
      <c r="C717" s="398"/>
      <c r="D717" s="399"/>
      <c r="E717" s="398"/>
      <c r="I717" s="411"/>
      <c r="J717" s="411"/>
      <c r="N717" s="411"/>
      <c r="S717" s="411"/>
      <c r="AC717" s="227"/>
      <c r="AD717" s="227"/>
      <c r="AE717" s="227"/>
      <c r="AF717" s="227"/>
      <c r="AG717" s="227"/>
      <c r="AL717" s="224"/>
      <c r="AM717" s="224"/>
      <c r="AN717" s="514"/>
      <c r="AO717" s="514"/>
      <c r="AP717" s="224"/>
      <c r="AQ717" s="224"/>
      <c r="AR717" s="224"/>
      <c r="AS717" s="224"/>
    </row>
    <row r="718">
      <c r="A718" s="398"/>
      <c r="B718" s="399"/>
      <c r="C718" s="398"/>
      <c r="D718" s="399"/>
      <c r="E718" s="398"/>
      <c r="I718" s="411"/>
      <c r="J718" s="411"/>
      <c r="N718" s="411"/>
      <c r="S718" s="411"/>
      <c r="AC718" s="227"/>
      <c r="AD718" s="227"/>
      <c r="AE718" s="227"/>
      <c r="AF718" s="227"/>
      <c r="AG718" s="227"/>
      <c r="AL718" s="224"/>
      <c r="AM718" s="224"/>
      <c r="AN718" s="514"/>
      <c r="AO718" s="514"/>
      <c r="AP718" s="224"/>
      <c r="AQ718" s="224"/>
      <c r="AR718" s="224"/>
      <c r="AS718" s="224"/>
    </row>
    <row r="719">
      <c r="A719" s="398"/>
      <c r="B719" s="399"/>
      <c r="C719" s="398"/>
      <c r="D719" s="399"/>
      <c r="E719" s="398"/>
      <c r="I719" s="411"/>
      <c r="J719" s="411"/>
      <c r="N719" s="411"/>
      <c r="S719" s="411"/>
      <c r="AC719" s="227"/>
      <c r="AD719" s="227"/>
      <c r="AE719" s="227"/>
      <c r="AF719" s="227"/>
      <c r="AG719" s="227"/>
      <c r="AL719" s="224"/>
      <c r="AM719" s="224"/>
      <c r="AN719" s="514"/>
      <c r="AO719" s="514"/>
      <c r="AP719" s="224"/>
      <c r="AQ719" s="224"/>
      <c r="AR719" s="224"/>
      <c r="AS719" s="224"/>
    </row>
    <row r="720">
      <c r="A720" s="398"/>
      <c r="B720" s="399"/>
      <c r="C720" s="398"/>
      <c r="D720" s="399"/>
      <c r="E720" s="398"/>
      <c r="I720" s="411"/>
      <c r="J720" s="411"/>
      <c r="N720" s="411"/>
      <c r="S720" s="411"/>
      <c r="AC720" s="227"/>
      <c r="AD720" s="227"/>
      <c r="AE720" s="227"/>
      <c r="AF720" s="227"/>
      <c r="AG720" s="227"/>
      <c r="AL720" s="224"/>
      <c r="AM720" s="224"/>
      <c r="AN720" s="514"/>
      <c r="AO720" s="514"/>
      <c r="AP720" s="224"/>
      <c r="AQ720" s="224"/>
      <c r="AR720" s="224"/>
      <c r="AS720" s="224"/>
    </row>
    <row r="721">
      <c r="A721" s="398"/>
      <c r="B721" s="399"/>
      <c r="C721" s="398"/>
      <c r="D721" s="399"/>
      <c r="E721" s="398"/>
      <c r="I721" s="411"/>
      <c r="J721" s="411"/>
      <c r="N721" s="411"/>
      <c r="S721" s="411"/>
      <c r="AC721" s="227"/>
      <c r="AD721" s="227"/>
      <c r="AE721" s="227"/>
      <c r="AF721" s="227"/>
      <c r="AG721" s="227"/>
      <c r="AL721" s="224"/>
      <c r="AM721" s="224"/>
      <c r="AN721" s="514"/>
      <c r="AO721" s="514"/>
      <c r="AP721" s="224"/>
      <c r="AQ721" s="224"/>
      <c r="AR721" s="224"/>
      <c r="AS721" s="224"/>
    </row>
    <row r="722">
      <c r="A722" s="398"/>
      <c r="B722" s="399"/>
      <c r="C722" s="398"/>
      <c r="D722" s="399"/>
      <c r="E722" s="398"/>
      <c r="I722" s="411"/>
      <c r="J722" s="411"/>
      <c r="N722" s="411"/>
      <c r="S722" s="411"/>
      <c r="AC722" s="227"/>
      <c r="AD722" s="227"/>
      <c r="AE722" s="227"/>
      <c r="AF722" s="227"/>
      <c r="AG722" s="227"/>
      <c r="AL722" s="224"/>
      <c r="AM722" s="224"/>
      <c r="AN722" s="514"/>
      <c r="AO722" s="514"/>
      <c r="AP722" s="224"/>
      <c r="AQ722" s="224"/>
      <c r="AR722" s="224"/>
      <c r="AS722" s="224"/>
    </row>
    <row r="723">
      <c r="A723" s="398"/>
      <c r="B723" s="399"/>
      <c r="C723" s="398"/>
      <c r="D723" s="399"/>
      <c r="E723" s="398"/>
      <c r="I723" s="411"/>
      <c r="J723" s="411"/>
      <c r="N723" s="411"/>
      <c r="S723" s="411"/>
      <c r="AC723" s="227"/>
      <c r="AD723" s="227"/>
      <c r="AE723" s="227"/>
      <c r="AF723" s="227"/>
      <c r="AG723" s="227"/>
      <c r="AL723" s="224"/>
      <c r="AM723" s="224"/>
      <c r="AN723" s="514"/>
      <c r="AO723" s="514"/>
      <c r="AP723" s="224"/>
      <c r="AQ723" s="224"/>
      <c r="AR723" s="224"/>
      <c r="AS723" s="224"/>
    </row>
    <row r="724">
      <c r="A724" s="398"/>
      <c r="B724" s="399"/>
      <c r="C724" s="398"/>
      <c r="D724" s="399"/>
      <c r="E724" s="398"/>
      <c r="I724" s="411"/>
      <c r="J724" s="411"/>
      <c r="N724" s="411"/>
      <c r="S724" s="411"/>
      <c r="AC724" s="227"/>
      <c r="AD724" s="227"/>
      <c r="AE724" s="227"/>
      <c r="AF724" s="227"/>
      <c r="AG724" s="227"/>
      <c r="AL724" s="224"/>
      <c r="AM724" s="224"/>
      <c r="AN724" s="514"/>
      <c r="AO724" s="514"/>
      <c r="AP724" s="224"/>
      <c r="AQ724" s="224"/>
      <c r="AR724" s="224"/>
      <c r="AS724" s="224"/>
    </row>
    <row r="725">
      <c r="A725" s="398"/>
      <c r="B725" s="399"/>
      <c r="C725" s="398"/>
      <c r="D725" s="399"/>
      <c r="E725" s="398"/>
      <c r="I725" s="411"/>
      <c r="J725" s="411"/>
      <c r="N725" s="411"/>
      <c r="S725" s="411"/>
      <c r="AC725" s="227"/>
      <c r="AD725" s="227"/>
      <c r="AE725" s="227"/>
      <c r="AF725" s="227"/>
      <c r="AG725" s="227"/>
      <c r="AL725" s="224"/>
      <c r="AM725" s="224"/>
      <c r="AN725" s="514"/>
      <c r="AO725" s="514"/>
      <c r="AP725" s="224"/>
      <c r="AQ725" s="224"/>
      <c r="AR725" s="224"/>
      <c r="AS725" s="224"/>
    </row>
    <row r="726">
      <c r="A726" s="398"/>
      <c r="B726" s="399"/>
      <c r="C726" s="398"/>
      <c r="D726" s="399"/>
      <c r="E726" s="398"/>
      <c r="I726" s="411"/>
      <c r="J726" s="411"/>
      <c r="N726" s="411"/>
      <c r="S726" s="411"/>
      <c r="AC726" s="227"/>
      <c r="AD726" s="227"/>
      <c r="AE726" s="227"/>
      <c r="AF726" s="227"/>
      <c r="AG726" s="227"/>
      <c r="AL726" s="224"/>
      <c r="AM726" s="224"/>
      <c r="AN726" s="514"/>
      <c r="AO726" s="514"/>
      <c r="AP726" s="224"/>
      <c r="AQ726" s="224"/>
      <c r="AR726" s="224"/>
      <c r="AS726" s="224"/>
    </row>
    <row r="727">
      <c r="A727" s="398"/>
      <c r="B727" s="399"/>
      <c r="C727" s="398"/>
      <c r="D727" s="399"/>
      <c r="E727" s="398"/>
      <c r="I727" s="411"/>
      <c r="J727" s="411"/>
      <c r="N727" s="411"/>
      <c r="S727" s="411"/>
      <c r="AC727" s="227"/>
      <c r="AD727" s="227"/>
      <c r="AE727" s="227"/>
      <c r="AF727" s="227"/>
      <c r="AG727" s="227"/>
      <c r="AL727" s="224"/>
      <c r="AM727" s="224"/>
      <c r="AN727" s="514"/>
      <c r="AO727" s="514"/>
      <c r="AP727" s="224"/>
      <c r="AQ727" s="224"/>
      <c r="AR727" s="224"/>
      <c r="AS727" s="224"/>
    </row>
    <row r="728">
      <c r="A728" s="398"/>
      <c r="B728" s="399"/>
      <c r="C728" s="398"/>
      <c r="D728" s="399"/>
      <c r="E728" s="398"/>
      <c r="I728" s="411"/>
      <c r="J728" s="411"/>
      <c r="N728" s="411"/>
      <c r="S728" s="411"/>
      <c r="AC728" s="227"/>
      <c r="AD728" s="227"/>
      <c r="AE728" s="227"/>
      <c r="AF728" s="227"/>
      <c r="AG728" s="227"/>
      <c r="AL728" s="224"/>
      <c r="AM728" s="224"/>
      <c r="AN728" s="514"/>
      <c r="AO728" s="514"/>
      <c r="AP728" s="224"/>
      <c r="AQ728" s="224"/>
      <c r="AR728" s="224"/>
      <c r="AS728" s="224"/>
    </row>
    <row r="729">
      <c r="A729" s="398"/>
      <c r="B729" s="399"/>
      <c r="C729" s="398"/>
      <c r="D729" s="399"/>
      <c r="E729" s="398"/>
      <c r="I729" s="411"/>
      <c r="J729" s="411"/>
      <c r="N729" s="411"/>
      <c r="S729" s="411"/>
      <c r="AC729" s="227"/>
      <c r="AD729" s="227"/>
      <c r="AE729" s="227"/>
      <c r="AF729" s="227"/>
      <c r="AG729" s="227"/>
      <c r="AL729" s="224"/>
      <c r="AM729" s="224"/>
      <c r="AN729" s="514"/>
      <c r="AO729" s="514"/>
      <c r="AP729" s="224"/>
      <c r="AQ729" s="224"/>
      <c r="AR729" s="224"/>
      <c r="AS729" s="224"/>
    </row>
    <row r="730">
      <c r="A730" s="398"/>
      <c r="B730" s="399"/>
      <c r="C730" s="398"/>
      <c r="D730" s="399"/>
      <c r="E730" s="398"/>
      <c r="I730" s="411"/>
      <c r="J730" s="411"/>
      <c r="N730" s="411"/>
      <c r="S730" s="411"/>
      <c r="AC730" s="227"/>
      <c r="AD730" s="227"/>
      <c r="AE730" s="227"/>
      <c r="AF730" s="227"/>
      <c r="AG730" s="227"/>
      <c r="AL730" s="224"/>
      <c r="AM730" s="224"/>
      <c r="AN730" s="514"/>
      <c r="AO730" s="514"/>
      <c r="AP730" s="224"/>
      <c r="AQ730" s="224"/>
      <c r="AR730" s="224"/>
      <c r="AS730" s="224"/>
    </row>
    <row r="731">
      <c r="A731" s="398"/>
      <c r="B731" s="399"/>
      <c r="C731" s="398"/>
      <c r="D731" s="399"/>
      <c r="E731" s="398"/>
      <c r="I731" s="411"/>
      <c r="J731" s="411"/>
      <c r="N731" s="411"/>
      <c r="S731" s="411"/>
      <c r="AC731" s="227"/>
      <c r="AD731" s="227"/>
      <c r="AE731" s="227"/>
      <c r="AF731" s="227"/>
      <c r="AG731" s="227"/>
      <c r="AL731" s="224"/>
      <c r="AM731" s="224"/>
      <c r="AN731" s="514"/>
      <c r="AO731" s="514"/>
      <c r="AP731" s="224"/>
      <c r="AQ731" s="224"/>
      <c r="AR731" s="224"/>
      <c r="AS731" s="224"/>
    </row>
    <row r="732">
      <c r="A732" s="398"/>
      <c r="B732" s="399"/>
      <c r="C732" s="398"/>
      <c r="D732" s="399"/>
      <c r="E732" s="398"/>
      <c r="I732" s="411"/>
      <c r="J732" s="411"/>
      <c r="N732" s="411"/>
      <c r="S732" s="411"/>
      <c r="AC732" s="227"/>
      <c r="AD732" s="227"/>
      <c r="AE732" s="227"/>
      <c r="AF732" s="227"/>
      <c r="AG732" s="227"/>
      <c r="AL732" s="224"/>
      <c r="AM732" s="224"/>
      <c r="AN732" s="514"/>
      <c r="AO732" s="514"/>
      <c r="AP732" s="224"/>
      <c r="AQ732" s="224"/>
      <c r="AR732" s="224"/>
      <c r="AS732" s="224"/>
    </row>
    <row r="733">
      <c r="A733" s="398"/>
      <c r="B733" s="399"/>
      <c r="C733" s="398"/>
      <c r="D733" s="399"/>
      <c r="E733" s="398"/>
      <c r="I733" s="411"/>
      <c r="J733" s="411"/>
      <c r="N733" s="411"/>
      <c r="S733" s="411"/>
      <c r="AC733" s="227"/>
      <c r="AD733" s="227"/>
      <c r="AE733" s="227"/>
      <c r="AF733" s="227"/>
      <c r="AG733" s="227"/>
      <c r="AL733" s="224"/>
      <c r="AM733" s="224"/>
      <c r="AN733" s="514"/>
      <c r="AO733" s="514"/>
      <c r="AP733" s="224"/>
      <c r="AQ733" s="224"/>
      <c r="AR733" s="224"/>
      <c r="AS733" s="224"/>
    </row>
    <row r="734">
      <c r="A734" s="398"/>
      <c r="B734" s="399"/>
      <c r="C734" s="398"/>
      <c r="D734" s="399"/>
      <c r="E734" s="398"/>
      <c r="I734" s="411"/>
      <c r="J734" s="411"/>
      <c r="N734" s="411"/>
      <c r="S734" s="411"/>
      <c r="AC734" s="227"/>
      <c r="AD734" s="227"/>
      <c r="AE734" s="227"/>
      <c r="AF734" s="227"/>
      <c r="AG734" s="227"/>
      <c r="AL734" s="224"/>
      <c r="AM734" s="224"/>
      <c r="AN734" s="514"/>
      <c r="AO734" s="514"/>
      <c r="AP734" s="224"/>
      <c r="AQ734" s="224"/>
      <c r="AR734" s="224"/>
      <c r="AS734" s="224"/>
    </row>
    <row r="735">
      <c r="A735" s="398"/>
      <c r="B735" s="399"/>
      <c r="C735" s="398"/>
      <c r="D735" s="399"/>
      <c r="E735" s="398"/>
      <c r="I735" s="411"/>
      <c r="J735" s="411"/>
      <c r="N735" s="411"/>
      <c r="S735" s="411"/>
      <c r="AC735" s="227"/>
      <c r="AD735" s="227"/>
      <c r="AE735" s="227"/>
      <c r="AF735" s="227"/>
      <c r="AG735" s="227"/>
      <c r="AL735" s="224"/>
      <c r="AM735" s="224"/>
      <c r="AN735" s="514"/>
      <c r="AO735" s="514"/>
      <c r="AP735" s="224"/>
      <c r="AQ735" s="224"/>
      <c r="AR735" s="224"/>
      <c r="AS735" s="224"/>
    </row>
    <row r="736">
      <c r="A736" s="398"/>
      <c r="B736" s="399"/>
      <c r="C736" s="398"/>
      <c r="D736" s="399"/>
      <c r="E736" s="398"/>
      <c r="I736" s="411"/>
      <c r="J736" s="411"/>
      <c r="N736" s="411"/>
      <c r="S736" s="411"/>
      <c r="AC736" s="227"/>
      <c r="AD736" s="227"/>
      <c r="AE736" s="227"/>
      <c r="AF736" s="227"/>
      <c r="AG736" s="227"/>
      <c r="AL736" s="224"/>
      <c r="AM736" s="224"/>
      <c r="AN736" s="514"/>
      <c r="AO736" s="514"/>
      <c r="AP736" s="224"/>
      <c r="AQ736" s="224"/>
      <c r="AR736" s="224"/>
      <c r="AS736" s="224"/>
    </row>
    <row r="737">
      <c r="A737" s="398"/>
      <c r="B737" s="399"/>
      <c r="C737" s="398"/>
      <c r="D737" s="399"/>
      <c r="E737" s="398"/>
      <c r="I737" s="411"/>
      <c r="J737" s="411"/>
      <c r="N737" s="411"/>
      <c r="S737" s="411"/>
      <c r="AC737" s="227"/>
      <c r="AD737" s="227"/>
      <c r="AE737" s="227"/>
      <c r="AF737" s="227"/>
      <c r="AG737" s="227"/>
      <c r="AL737" s="224"/>
      <c r="AM737" s="224"/>
      <c r="AN737" s="514"/>
      <c r="AO737" s="514"/>
      <c r="AP737" s="224"/>
      <c r="AQ737" s="224"/>
      <c r="AR737" s="224"/>
      <c r="AS737" s="224"/>
    </row>
    <row r="738">
      <c r="A738" s="398"/>
      <c r="B738" s="399"/>
      <c r="C738" s="398"/>
      <c r="D738" s="399"/>
      <c r="E738" s="398"/>
      <c r="I738" s="411"/>
      <c r="J738" s="411"/>
      <c r="N738" s="411"/>
      <c r="S738" s="411"/>
      <c r="AC738" s="227"/>
      <c r="AD738" s="227"/>
      <c r="AE738" s="227"/>
      <c r="AF738" s="227"/>
      <c r="AG738" s="227"/>
      <c r="AL738" s="224"/>
      <c r="AM738" s="224"/>
      <c r="AN738" s="514"/>
      <c r="AO738" s="514"/>
      <c r="AP738" s="224"/>
      <c r="AQ738" s="224"/>
      <c r="AR738" s="224"/>
      <c r="AS738" s="224"/>
    </row>
    <row r="739">
      <c r="A739" s="398"/>
      <c r="B739" s="399"/>
      <c r="C739" s="398"/>
      <c r="D739" s="399"/>
      <c r="E739" s="398"/>
      <c r="I739" s="411"/>
      <c r="J739" s="411"/>
      <c r="N739" s="411"/>
      <c r="S739" s="411"/>
      <c r="AC739" s="227"/>
      <c r="AD739" s="227"/>
      <c r="AE739" s="227"/>
      <c r="AF739" s="227"/>
      <c r="AG739" s="227"/>
      <c r="AL739" s="224"/>
      <c r="AM739" s="224"/>
      <c r="AN739" s="514"/>
      <c r="AO739" s="514"/>
      <c r="AP739" s="224"/>
      <c r="AQ739" s="224"/>
      <c r="AR739" s="224"/>
      <c r="AS739" s="224"/>
    </row>
    <row r="740">
      <c r="A740" s="398"/>
      <c r="B740" s="399"/>
      <c r="C740" s="398"/>
      <c r="D740" s="399"/>
      <c r="E740" s="398"/>
      <c r="I740" s="411"/>
      <c r="J740" s="411"/>
      <c r="N740" s="411"/>
      <c r="S740" s="411"/>
      <c r="AC740" s="227"/>
      <c r="AD740" s="227"/>
      <c r="AE740" s="227"/>
      <c r="AF740" s="227"/>
      <c r="AG740" s="227"/>
      <c r="AL740" s="224"/>
      <c r="AM740" s="224"/>
      <c r="AN740" s="514"/>
      <c r="AO740" s="514"/>
      <c r="AP740" s="224"/>
      <c r="AQ740" s="224"/>
      <c r="AR740" s="224"/>
      <c r="AS740" s="224"/>
    </row>
    <row r="741">
      <c r="A741" s="398"/>
      <c r="B741" s="399"/>
      <c r="C741" s="398"/>
      <c r="D741" s="399"/>
      <c r="E741" s="398"/>
      <c r="I741" s="411"/>
      <c r="J741" s="411"/>
      <c r="N741" s="411"/>
      <c r="S741" s="411"/>
      <c r="AC741" s="227"/>
      <c r="AD741" s="227"/>
      <c r="AE741" s="227"/>
      <c r="AF741" s="227"/>
      <c r="AG741" s="227"/>
      <c r="AL741" s="224"/>
      <c r="AM741" s="224"/>
      <c r="AN741" s="514"/>
      <c r="AO741" s="514"/>
      <c r="AP741" s="224"/>
      <c r="AQ741" s="224"/>
      <c r="AR741" s="224"/>
      <c r="AS741" s="224"/>
    </row>
    <row r="742">
      <c r="A742" s="398"/>
      <c r="B742" s="399"/>
      <c r="C742" s="398"/>
      <c r="D742" s="399"/>
      <c r="E742" s="398"/>
      <c r="I742" s="411"/>
      <c r="J742" s="411"/>
      <c r="N742" s="411"/>
      <c r="S742" s="411"/>
      <c r="AC742" s="227"/>
      <c r="AD742" s="227"/>
      <c r="AE742" s="227"/>
      <c r="AF742" s="227"/>
      <c r="AG742" s="227"/>
      <c r="AL742" s="224"/>
      <c r="AM742" s="224"/>
      <c r="AN742" s="514"/>
      <c r="AO742" s="514"/>
      <c r="AP742" s="224"/>
      <c r="AQ742" s="224"/>
      <c r="AR742" s="224"/>
      <c r="AS742" s="224"/>
    </row>
    <row r="743">
      <c r="A743" s="398"/>
      <c r="B743" s="399"/>
      <c r="C743" s="398"/>
      <c r="D743" s="399"/>
      <c r="E743" s="398"/>
      <c r="I743" s="411"/>
      <c r="J743" s="411"/>
      <c r="N743" s="411"/>
      <c r="S743" s="411"/>
      <c r="AC743" s="227"/>
      <c r="AD743" s="227"/>
      <c r="AE743" s="227"/>
      <c r="AF743" s="227"/>
      <c r="AG743" s="227"/>
      <c r="AL743" s="224"/>
      <c r="AM743" s="224"/>
      <c r="AN743" s="514"/>
      <c r="AO743" s="514"/>
      <c r="AP743" s="224"/>
      <c r="AQ743" s="224"/>
      <c r="AR743" s="224"/>
      <c r="AS743" s="224"/>
    </row>
    <row r="744">
      <c r="A744" s="398"/>
      <c r="B744" s="399"/>
      <c r="C744" s="398"/>
      <c r="D744" s="399"/>
      <c r="E744" s="398"/>
      <c r="I744" s="411"/>
      <c r="J744" s="411"/>
      <c r="N744" s="411"/>
      <c r="S744" s="411"/>
      <c r="AC744" s="227"/>
      <c r="AD744" s="227"/>
      <c r="AE744" s="227"/>
      <c r="AF744" s="227"/>
      <c r="AG744" s="227"/>
      <c r="AL744" s="224"/>
      <c r="AM744" s="224"/>
      <c r="AN744" s="514"/>
      <c r="AO744" s="514"/>
      <c r="AP744" s="224"/>
      <c r="AQ744" s="224"/>
      <c r="AR744" s="224"/>
      <c r="AS744" s="224"/>
    </row>
    <row r="745">
      <c r="A745" s="398"/>
      <c r="B745" s="399"/>
      <c r="C745" s="398"/>
      <c r="D745" s="399"/>
      <c r="E745" s="398"/>
      <c r="I745" s="411"/>
      <c r="J745" s="411"/>
      <c r="N745" s="411"/>
      <c r="S745" s="411"/>
      <c r="AC745" s="227"/>
      <c r="AD745" s="227"/>
      <c r="AE745" s="227"/>
      <c r="AF745" s="227"/>
      <c r="AG745" s="227"/>
      <c r="AL745" s="224"/>
      <c r="AM745" s="224"/>
      <c r="AN745" s="514"/>
      <c r="AO745" s="514"/>
      <c r="AP745" s="224"/>
      <c r="AQ745" s="224"/>
      <c r="AR745" s="224"/>
      <c r="AS745" s="224"/>
    </row>
    <row r="746">
      <c r="A746" s="398"/>
      <c r="B746" s="399"/>
      <c r="C746" s="398"/>
      <c r="D746" s="399"/>
      <c r="E746" s="398"/>
      <c r="I746" s="411"/>
      <c r="J746" s="411"/>
      <c r="N746" s="411"/>
      <c r="S746" s="411"/>
      <c r="AC746" s="227"/>
      <c r="AD746" s="227"/>
      <c r="AE746" s="227"/>
      <c r="AF746" s="227"/>
      <c r="AG746" s="227"/>
      <c r="AL746" s="224"/>
      <c r="AM746" s="224"/>
      <c r="AN746" s="514"/>
      <c r="AO746" s="514"/>
      <c r="AP746" s="224"/>
      <c r="AQ746" s="224"/>
      <c r="AR746" s="224"/>
      <c r="AS746" s="224"/>
    </row>
    <row r="747">
      <c r="A747" s="398"/>
      <c r="B747" s="399"/>
      <c r="C747" s="398"/>
      <c r="D747" s="399"/>
      <c r="E747" s="398"/>
      <c r="I747" s="411"/>
      <c r="J747" s="411"/>
      <c r="N747" s="411"/>
      <c r="S747" s="411"/>
      <c r="AC747" s="227"/>
      <c r="AD747" s="227"/>
      <c r="AE747" s="227"/>
      <c r="AF747" s="227"/>
      <c r="AG747" s="227"/>
      <c r="AL747" s="224"/>
      <c r="AM747" s="224"/>
      <c r="AN747" s="514"/>
      <c r="AO747" s="514"/>
      <c r="AP747" s="224"/>
      <c r="AQ747" s="224"/>
      <c r="AR747" s="224"/>
      <c r="AS747" s="224"/>
    </row>
    <row r="748">
      <c r="A748" s="398"/>
      <c r="B748" s="399"/>
      <c r="C748" s="398"/>
      <c r="D748" s="399"/>
      <c r="E748" s="398"/>
      <c r="I748" s="411"/>
      <c r="J748" s="411"/>
      <c r="N748" s="411"/>
      <c r="S748" s="411"/>
      <c r="AC748" s="227"/>
      <c r="AD748" s="227"/>
      <c r="AE748" s="227"/>
      <c r="AF748" s="227"/>
      <c r="AG748" s="227"/>
      <c r="AL748" s="224"/>
      <c r="AM748" s="224"/>
      <c r="AN748" s="514"/>
      <c r="AO748" s="514"/>
      <c r="AP748" s="224"/>
      <c r="AQ748" s="224"/>
      <c r="AR748" s="224"/>
      <c r="AS748" s="224"/>
    </row>
    <row r="749">
      <c r="A749" s="398"/>
      <c r="B749" s="399"/>
      <c r="C749" s="398"/>
      <c r="D749" s="399"/>
      <c r="E749" s="398"/>
      <c r="I749" s="411"/>
      <c r="J749" s="411"/>
      <c r="N749" s="411"/>
      <c r="S749" s="411"/>
      <c r="AC749" s="227"/>
      <c r="AD749" s="227"/>
      <c r="AE749" s="227"/>
      <c r="AF749" s="227"/>
      <c r="AG749" s="227"/>
      <c r="AL749" s="224"/>
      <c r="AM749" s="224"/>
      <c r="AN749" s="514"/>
      <c r="AO749" s="514"/>
      <c r="AP749" s="224"/>
      <c r="AQ749" s="224"/>
      <c r="AR749" s="224"/>
      <c r="AS749" s="224"/>
    </row>
    <row r="750">
      <c r="A750" s="398"/>
      <c r="B750" s="399"/>
      <c r="C750" s="398"/>
      <c r="D750" s="399"/>
      <c r="E750" s="398"/>
      <c r="I750" s="411"/>
      <c r="J750" s="411"/>
      <c r="N750" s="411"/>
      <c r="S750" s="411"/>
      <c r="AC750" s="227"/>
      <c r="AD750" s="227"/>
      <c r="AE750" s="227"/>
      <c r="AF750" s="227"/>
      <c r="AG750" s="227"/>
      <c r="AL750" s="224"/>
      <c r="AM750" s="224"/>
      <c r="AN750" s="514"/>
      <c r="AO750" s="514"/>
      <c r="AP750" s="224"/>
      <c r="AQ750" s="224"/>
      <c r="AR750" s="224"/>
      <c r="AS750" s="224"/>
    </row>
    <row r="751">
      <c r="A751" s="398"/>
      <c r="B751" s="399"/>
      <c r="C751" s="398"/>
      <c r="D751" s="399"/>
      <c r="E751" s="398"/>
      <c r="I751" s="411"/>
      <c r="J751" s="411"/>
      <c r="N751" s="411"/>
      <c r="S751" s="411"/>
      <c r="AC751" s="227"/>
      <c r="AD751" s="227"/>
      <c r="AE751" s="227"/>
      <c r="AF751" s="227"/>
      <c r="AG751" s="227"/>
      <c r="AL751" s="224"/>
      <c r="AM751" s="224"/>
      <c r="AN751" s="514"/>
      <c r="AO751" s="514"/>
      <c r="AP751" s="224"/>
      <c r="AQ751" s="224"/>
      <c r="AR751" s="224"/>
      <c r="AS751" s="224"/>
    </row>
    <row r="752">
      <c r="A752" s="398"/>
      <c r="B752" s="399"/>
      <c r="C752" s="398"/>
      <c r="D752" s="399"/>
      <c r="E752" s="398"/>
      <c r="I752" s="411"/>
      <c r="J752" s="411"/>
      <c r="N752" s="411"/>
      <c r="S752" s="411"/>
      <c r="AC752" s="227"/>
      <c r="AD752" s="227"/>
      <c r="AE752" s="227"/>
      <c r="AF752" s="227"/>
      <c r="AG752" s="227"/>
      <c r="AL752" s="224"/>
      <c r="AM752" s="224"/>
      <c r="AN752" s="514"/>
      <c r="AO752" s="514"/>
      <c r="AP752" s="224"/>
      <c r="AQ752" s="224"/>
      <c r="AR752" s="224"/>
      <c r="AS752" s="224"/>
    </row>
    <row r="753">
      <c r="A753" s="398"/>
      <c r="B753" s="399"/>
      <c r="C753" s="398"/>
      <c r="D753" s="399"/>
      <c r="E753" s="398"/>
      <c r="I753" s="411"/>
      <c r="J753" s="411"/>
      <c r="N753" s="411"/>
      <c r="S753" s="411"/>
      <c r="AC753" s="227"/>
      <c r="AD753" s="227"/>
      <c r="AE753" s="227"/>
      <c r="AF753" s="227"/>
      <c r="AG753" s="227"/>
      <c r="AL753" s="224"/>
      <c r="AM753" s="224"/>
      <c r="AN753" s="514"/>
      <c r="AO753" s="514"/>
      <c r="AP753" s="224"/>
      <c r="AQ753" s="224"/>
      <c r="AR753" s="224"/>
      <c r="AS753" s="224"/>
    </row>
    <row r="754">
      <c r="A754" s="398"/>
      <c r="B754" s="399"/>
      <c r="C754" s="398"/>
      <c r="D754" s="399"/>
      <c r="E754" s="398"/>
      <c r="I754" s="411"/>
      <c r="J754" s="411"/>
      <c r="N754" s="411"/>
      <c r="S754" s="411"/>
      <c r="AC754" s="227"/>
      <c r="AD754" s="227"/>
      <c r="AE754" s="227"/>
      <c r="AF754" s="227"/>
      <c r="AG754" s="227"/>
      <c r="AL754" s="224"/>
      <c r="AM754" s="224"/>
      <c r="AN754" s="514"/>
      <c r="AO754" s="514"/>
      <c r="AP754" s="224"/>
      <c r="AQ754" s="224"/>
      <c r="AR754" s="224"/>
      <c r="AS754" s="224"/>
    </row>
    <row r="755">
      <c r="A755" s="398"/>
      <c r="B755" s="399"/>
      <c r="C755" s="398"/>
      <c r="D755" s="399"/>
      <c r="E755" s="398"/>
      <c r="I755" s="411"/>
      <c r="J755" s="411"/>
      <c r="N755" s="411"/>
      <c r="S755" s="411"/>
      <c r="AC755" s="227"/>
      <c r="AD755" s="227"/>
      <c r="AE755" s="227"/>
      <c r="AF755" s="227"/>
      <c r="AG755" s="227"/>
      <c r="AL755" s="224"/>
      <c r="AM755" s="224"/>
      <c r="AN755" s="514"/>
      <c r="AO755" s="514"/>
      <c r="AP755" s="224"/>
      <c r="AQ755" s="224"/>
      <c r="AR755" s="224"/>
      <c r="AS755" s="224"/>
    </row>
    <row r="756">
      <c r="A756" s="398"/>
      <c r="B756" s="399"/>
      <c r="C756" s="398"/>
      <c r="D756" s="399"/>
      <c r="E756" s="398"/>
      <c r="I756" s="411"/>
      <c r="J756" s="411"/>
      <c r="N756" s="411"/>
      <c r="S756" s="411"/>
      <c r="AC756" s="227"/>
      <c r="AD756" s="227"/>
      <c r="AE756" s="227"/>
      <c r="AF756" s="227"/>
      <c r="AG756" s="227"/>
      <c r="AL756" s="224"/>
      <c r="AM756" s="224"/>
      <c r="AN756" s="514"/>
      <c r="AO756" s="514"/>
      <c r="AP756" s="224"/>
      <c r="AQ756" s="224"/>
      <c r="AR756" s="224"/>
      <c r="AS756" s="224"/>
    </row>
    <row r="757">
      <c r="A757" s="398"/>
      <c r="B757" s="399"/>
      <c r="C757" s="398"/>
      <c r="D757" s="399"/>
      <c r="E757" s="398"/>
      <c r="I757" s="411"/>
      <c r="J757" s="411"/>
      <c r="N757" s="411"/>
      <c r="S757" s="411"/>
      <c r="AC757" s="227"/>
      <c r="AD757" s="227"/>
      <c r="AE757" s="227"/>
      <c r="AF757" s="227"/>
      <c r="AG757" s="227"/>
      <c r="AL757" s="224"/>
      <c r="AM757" s="224"/>
      <c r="AN757" s="514"/>
      <c r="AO757" s="514"/>
      <c r="AP757" s="224"/>
      <c r="AQ757" s="224"/>
      <c r="AR757" s="224"/>
      <c r="AS757" s="224"/>
    </row>
    <row r="758">
      <c r="A758" s="398"/>
      <c r="B758" s="399"/>
      <c r="C758" s="398"/>
      <c r="D758" s="399"/>
      <c r="E758" s="398"/>
      <c r="I758" s="411"/>
      <c r="J758" s="411"/>
      <c r="N758" s="411"/>
      <c r="S758" s="411"/>
      <c r="AC758" s="227"/>
      <c r="AD758" s="227"/>
      <c r="AE758" s="227"/>
      <c r="AF758" s="227"/>
      <c r="AG758" s="227"/>
      <c r="AL758" s="224"/>
      <c r="AM758" s="224"/>
      <c r="AN758" s="514"/>
      <c r="AO758" s="514"/>
      <c r="AP758" s="224"/>
      <c r="AQ758" s="224"/>
      <c r="AR758" s="224"/>
      <c r="AS758" s="224"/>
    </row>
    <row r="759">
      <c r="A759" s="398"/>
      <c r="B759" s="399"/>
      <c r="C759" s="398"/>
      <c r="D759" s="399"/>
      <c r="E759" s="398"/>
      <c r="I759" s="411"/>
      <c r="J759" s="411"/>
      <c r="N759" s="411"/>
      <c r="S759" s="411"/>
      <c r="AC759" s="227"/>
      <c r="AD759" s="227"/>
      <c r="AE759" s="227"/>
      <c r="AF759" s="227"/>
      <c r="AG759" s="227"/>
      <c r="AL759" s="224"/>
      <c r="AM759" s="224"/>
      <c r="AN759" s="514"/>
      <c r="AO759" s="514"/>
      <c r="AP759" s="224"/>
      <c r="AQ759" s="224"/>
      <c r="AR759" s="224"/>
      <c r="AS759" s="224"/>
    </row>
    <row r="760">
      <c r="A760" s="398"/>
      <c r="B760" s="399"/>
      <c r="C760" s="398"/>
      <c r="D760" s="399"/>
      <c r="E760" s="398"/>
      <c r="I760" s="411"/>
      <c r="J760" s="411"/>
      <c r="N760" s="411"/>
      <c r="S760" s="411"/>
      <c r="AC760" s="227"/>
      <c r="AD760" s="227"/>
      <c r="AE760" s="227"/>
      <c r="AF760" s="227"/>
      <c r="AG760" s="227"/>
      <c r="AL760" s="224"/>
      <c r="AM760" s="224"/>
      <c r="AN760" s="514"/>
      <c r="AO760" s="514"/>
      <c r="AP760" s="224"/>
      <c r="AQ760" s="224"/>
      <c r="AR760" s="224"/>
      <c r="AS760" s="224"/>
    </row>
    <row r="761">
      <c r="A761" s="398"/>
      <c r="B761" s="399"/>
      <c r="C761" s="398"/>
      <c r="D761" s="399"/>
      <c r="E761" s="398"/>
      <c r="I761" s="411"/>
      <c r="J761" s="411"/>
      <c r="N761" s="411"/>
      <c r="S761" s="411"/>
      <c r="AC761" s="227"/>
      <c r="AD761" s="227"/>
      <c r="AE761" s="227"/>
      <c r="AF761" s="227"/>
      <c r="AG761" s="227"/>
      <c r="AL761" s="224"/>
      <c r="AM761" s="224"/>
      <c r="AN761" s="514"/>
      <c r="AO761" s="514"/>
      <c r="AP761" s="224"/>
      <c r="AQ761" s="224"/>
      <c r="AR761" s="224"/>
      <c r="AS761" s="224"/>
    </row>
    <row r="762">
      <c r="A762" s="398"/>
      <c r="B762" s="399"/>
      <c r="C762" s="398"/>
      <c r="D762" s="399"/>
      <c r="E762" s="398"/>
      <c r="I762" s="411"/>
      <c r="J762" s="411"/>
      <c r="N762" s="411"/>
      <c r="S762" s="411"/>
      <c r="AC762" s="227"/>
      <c r="AD762" s="227"/>
      <c r="AE762" s="227"/>
      <c r="AF762" s="227"/>
      <c r="AG762" s="227"/>
      <c r="AL762" s="224"/>
      <c r="AM762" s="224"/>
      <c r="AN762" s="514"/>
      <c r="AO762" s="514"/>
      <c r="AP762" s="224"/>
      <c r="AQ762" s="224"/>
      <c r="AR762" s="224"/>
      <c r="AS762" s="224"/>
    </row>
    <row r="763">
      <c r="A763" s="398"/>
      <c r="B763" s="399"/>
      <c r="C763" s="398"/>
      <c r="D763" s="399"/>
      <c r="E763" s="398"/>
      <c r="I763" s="411"/>
      <c r="J763" s="411"/>
      <c r="N763" s="411"/>
      <c r="S763" s="411"/>
      <c r="AC763" s="227"/>
      <c r="AD763" s="227"/>
      <c r="AE763" s="227"/>
      <c r="AF763" s="227"/>
      <c r="AG763" s="227"/>
      <c r="AL763" s="224"/>
      <c r="AM763" s="224"/>
      <c r="AN763" s="514"/>
      <c r="AO763" s="514"/>
      <c r="AP763" s="224"/>
      <c r="AQ763" s="224"/>
      <c r="AR763" s="224"/>
      <c r="AS763" s="224"/>
    </row>
    <row r="764">
      <c r="A764" s="398"/>
      <c r="B764" s="399"/>
      <c r="C764" s="398"/>
      <c r="D764" s="399"/>
      <c r="E764" s="398"/>
      <c r="I764" s="411"/>
      <c r="J764" s="411"/>
      <c r="N764" s="411"/>
      <c r="S764" s="411"/>
      <c r="AC764" s="227"/>
      <c r="AD764" s="227"/>
      <c r="AE764" s="227"/>
      <c r="AF764" s="227"/>
      <c r="AG764" s="227"/>
      <c r="AL764" s="224"/>
      <c r="AM764" s="224"/>
      <c r="AN764" s="514"/>
      <c r="AO764" s="514"/>
      <c r="AP764" s="224"/>
      <c r="AQ764" s="224"/>
      <c r="AR764" s="224"/>
      <c r="AS764" s="224"/>
    </row>
    <row r="765">
      <c r="A765" s="398"/>
      <c r="B765" s="399"/>
      <c r="C765" s="398"/>
      <c r="D765" s="399"/>
      <c r="E765" s="398"/>
      <c r="I765" s="411"/>
      <c r="J765" s="411"/>
      <c r="N765" s="411"/>
      <c r="S765" s="411"/>
      <c r="AC765" s="227"/>
      <c r="AD765" s="227"/>
      <c r="AE765" s="227"/>
      <c r="AF765" s="227"/>
      <c r="AG765" s="227"/>
      <c r="AL765" s="224"/>
      <c r="AM765" s="224"/>
      <c r="AN765" s="514"/>
      <c r="AO765" s="514"/>
      <c r="AP765" s="224"/>
      <c r="AQ765" s="224"/>
      <c r="AR765" s="224"/>
      <c r="AS765" s="224"/>
    </row>
    <row r="766">
      <c r="A766" s="398"/>
      <c r="B766" s="399"/>
      <c r="C766" s="398"/>
      <c r="D766" s="399"/>
      <c r="E766" s="398"/>
      <c r="I766" s="411"/>
      <c r="J766" s="411"/>
      <c r="N766" s="411"/>
      <c r="S766" s="411"/>
      <c r="AC766" s="227"/>
      <c r="AD766" s="227"/>
      <c r="AE766" s="227"/>
      <c r="AF766" s="227"/>
      <c r="AG766" s="227"/>
      <c r="AL766" s="224"/>
      <c r="AM766" s="224"/>
      <c r="AN766" s="514"/>
      <c r="AO766" s="514"/>
      <c r="AP766" s="224"/>
      <c r="AQ766" s="224"/>
      <c r="AR766" s="224"/>
      <c r="AS766" s="224"/>
    </row>
    <row r="767">
      <c r="A767" s="398"/>
      <c r="B767" s="399"/>
      <c r="C767" s="398"/>
      <c r="D767" s="399"/>
      <c r="E767" s="398"/>
      <c r="I767" s="411"/>
      <c r="J767" s="411"/>
      <c r="N767" s="411"/>
      <c r="S767" s="411"/>
      <c r="AC767" s="227"/>
      <c r="AD767" s="227"/>
      <c r="AE767" s="227"/>
      <c r="AF767" s="227"/>
      <c r="AG767" s="227"/>
      <c r="AL767" s="224"/>
      <c r="AM767" s="224"/>
      <c r="AN767" s="514"/>
      <c r="AO767" s="514"/>
      <c r="AP767" s="224"/>
      <c r="AQ767" s="224"/>
      <c r="AR767" s="224"/>
      <c r="AS767" s="224"/>
    </row>
    <row r="768">
      <c r="A768" s="398"/>
      <c r="B768" s="399"/>
      <c r="C768" s="398"/>
      <c r="D768" s="399"/>
      <c r="E768" s="398"/>
      <c r="I768" s="411"/>
      <c r="J768" s="411"/>
      <c r="N768" s="411"/>
      <c r="S768" s="411"/>
      <c r="AC768" s="227"/>
      <c r="AD768" s="227"/>
      <c r="AE768" s="227"/>
      <c r="AF768" s="227"/>
      <c r="AG768" s="227"/>
      <c r="AL768" s="224"/>
      <c r="AM768" s="224"/>
      <c r="AN768" s="514"/>
      <c r="AO768" s="514"/>
      <c r="AP768" s="224"/>
      <c r="AQ768" s="224"/>
      <c r="AR768" s="224"/>
      <c r="AS768" s="224"/>
    </row>
    <row r="769">
      <c r="A769" s="398"/>
      <c r="B769" s="399"/>
      <c r="C769" s="398"/>
      <c r="D769" s="399"/>
      <c r="E769" s="398"/>
      <c r="I769" s="411"/>
      <c r="J769" s="411"/>
      <c r="N769" s="411"/>
      <c r="S769" s="411"/>
      <c r="AC769" s="227"/>
      <c r="AD769" s="227"/>
      <c r="AE769" s="227"/>
      <c r="AF769" s="227"/>
      <c r="AG769" s="227"/>
      <c r="AL769" s="224"/>
      <c r="AM769" s="224"/>
      <c r="AN769" s="514"/>
      <c r="AO769" s="514"/>
      <c r="AP769" s="224"/>
      <c r="AQ769" s="224"/>
      <c r="AR769" s="224"/>
      <c r="AS769" s="224"/>
    </row>
    <row r="770">
      <c r="A770" s="398"/>
      <c r="B770" s="399"/>
      <c r="C770" s="398"/>
      <c r="D770" s="399"/>
      <c r="E770" s="398"/>
      <c r="I770" s="411"/>
      <c r="J770" s="411"/>
      <c r="N770" s="411"/>
      <c r="S770" s="411"/>
      <c r="AC770" s="227"/>
      <c r="AD770" s="227"/>
      <c r="AE770" s="227"/>
      <c r="AF770" s="227"/>
      <c r="AG770" s="227"/>
      <c r="AL770" s="224"/>
      <c r="AM770" s="224"/>
      <c r="AN770" s="514"/>
      <c r="AO770" s="514"/>
      <c r="AP770" s="224"/>
      <c r="AQ770" s="224"/>
      <c r="AR770" s="224"/>
      <c r="AS770" s="224"/>
    </row>
    <row r="771">
      <c r="A771" s="398"/>
      <c r="B771" s="399"/>
      <c r="C771" s="398"/>
      <c r="D771" s="399"/>
      <c r="E771" s="398"/>
      <c r="I771" s="411"/>
      <c r="J771" s="411"/>
      <c r="N771" s="411"/>
      <c r="S771" s="411"/>
      <c r="AC771" s="227"/>
      <c r="AD771" s="227"/>
      <c r="AE771" s="227"/>
      <c r="AF771" s="227"/>
      <c r="AG771" s="227"/>
      <c r="AL771" s="224"/>
      <c r="AM771" s="224"/>
      <c r="AN771" s="514"/>
      <c r="AO771" s="514"/>
      <c r="AP771" s="224"/>
      <c r="AQ771" s="224"/>
      <c r="AR771" s="224"/>
      <c r="AS771" s="224"/>
    </row>
    <row r="772">
      <c r="A772" s="398"/>
      <c r="B772" s="399"/>
      <c r="C772" s="398"/>
      <c r="D772" s="399"/>
      <c r="E772" s="398"/>
      <c r="I772" s="411"/>
      <c r="J772" s="411"/>
      <c r="N772" s="411"/>
      <c r="S772" s="411"/>
      <c r="AC772" s="227"/>
      <c r="AD772" s="227"/>
      <c r="AE772" s="227"/>
      <c r="AF772" s="227"/>
      <c r="AG772" s="227"/>
      <c r="AL772" s="224"/>
      <c r="AM772" s="224"/>
      <c r="AN772" s="514"/>
      <c r="AO772" s="514"/>
      <c r="AP772" s="224"/>
      <c r="AQ772" s="224"/>
      <c r="AR772" s="224"/>
      <c r="AS772" s="224"/>
    </row>
    <row r="773">
      <c r="A773" s="398"/>
      <c r="B773" s="399"/>
      <c r="C773" s="398"/>
      <c r="D773" s="399"/>
      <c r="E773" s="398"/>
      <c r="I773" s="411"/>
      <c r="J773" s="411"/>
      <c r="N773" s="411"/>
      <c r="S773" s="411"/>
      <c r="AC773" s="227"/>
      <c r="AD773" s="227"/>
      <c r="AE773" s="227"/>
      <c r="AF773" s="227"/>
      <c r="AG773" s="227"/>
      <c r="AL773" s="224"/>
      <c r="AM773" s="224"/>
      <c r="AN773" s="514"/>
      <c r="AO773" s="514"/>
      <c r="AP773" s="224"/>
      <c r="AQ773" s="224"/>
      <c r="AR773" s="224"/>
      <c r="AS773" s="224"/>
    </row>
    <row r="774">
      <c r="A774" s="398"/>
      <c r="B774" s="399"/>
      <c r="C774" s="398"/>
      <c r="D774" s="399"/>
      <c r="E774" s="398"/>
      <c r="I774" s="411"/>
      <c r="J774" s="411"/>
      <c r="N774" s="411"/>
      <c r="S774" s="411"/>
      <c r="AC774" s="227"/>
      <c r="AD774" s="227"/>
      <c r="AE774" s="227"/>
      <c r="AF774" s="227"/>
      <c r="AG774" s="227"/>
      <c r="AL774" s="224"/>
      <c r="AM774" s="224"/>
      <c r="AN774" s="514"/>
      <c r="AO774" s="514"/>
      <c r="AP774" s="224"/>
      <c r="AQ774" s="224"/>
      <c r="AR774" s="224"/>
      <c r="AS774" s="224"/>
    </row>
    <row r="775">
      <c r="A775" s="398"/>
      <c r="B775" s="399"/>
      <c r="C775" s="398"/>
      <c r="D775" s="399"/>
      <c r="E775" s="398"/>
      <c r="I775" s="411"/>
      <c r="J775" s="411"/>
      <c r="N775" s="411"/>
      <c r="S775" s="411"/>
      <c r="AC775" s="227"/>
      <c r="AD775" s="227"/>
      <c r="AE775" s="227"/>
      <c r="AF775" s="227"/>
      <c r="AG775" s="227"/>
      <c r="AL775" s="224"/>
      <c r="AM775" s="224"/>
      <c r="AN775" s="514"/>
      <c r="AO775" s="514"/>
      <c r="AP775" s="224"/>
      <c r="AQ775" s="224"/>
      <c r="AR775" s="224"/>
      <c r="AS775" s="224"/>
    </row>
    <row r="776">
      <c r="A776" s="398"/>
      <c r="B776" s="399"/>
      <c r="C776" s="398"/>
      <c r="D776" s="399"/>
      <c r="E776" s="398"/>
      <c r="I776" s="411"/>
      <c r="J776" s="411"/>
      <c r="N776" s="411"/>
      <c r="S776" s="411"/>
      <c r="AC776" s="227"/>
      <c r="AD776" s="227"/>
      <c r="AE776" s="227"/>
      <c r="AF776" s="227"/>
      <c r="AG776" s="227"/>
      <c r="AL776" s="224"/>
      <c r="AM776" s="224"/>
      <c r="AN776" s="514"/>
      <c r="AO776" s="514"/>
      <c r="AP776" s="224"/>
      <c r="AQ776" s="224"/>
      <c r="AR776" s="224"/>
      <c r="AS776" s="224"/>
    </row>
    <row r="777">
      <c r="A777" s="398"/>
      <c r="B777" s="399"/>
      <c r="C777" s="398"/>
      <c r="D777" s="399"/>
      <c r="E777" s="398"/>
      <c r="I777" s="411"/>
      <c r="J777" s="411"/>
      <c r="N777" s="411"/>
      <c r="S777" s="411"/>
      <c r="AC777" s="227"/>
      <c r="AD777" s="227"/>
      <c r="AE777" s="227"/>
      <c r="AF777" s="227"/>
      <c r="AG777" s="227"/>
      <c r="AL777" s="224"/>
      <c r="AM777" s="224"/>
      <c r="AN777" s="514"/>
      <c r="AO777" s="514"/>
      <c r="AP777" s="224"/>
      <c r="AQ777" s="224"/>
      <c r="AR777" s="224"/>
      <c r="AS777" s="224"/>
    </row>
    <row r="778">
      <c r="A778" s="398"/>
      <c r="B778" s="399"/>
      <c r="C778" s="398"/>
      <c r="D778" s="399"/>
      <c r="E778" s="398"/>
      <c r="I778" s="411"/>
      <c r="J778" s="411"/>
      <c r="N778" s="411"/>
      <c r="S778" s="411"/>
      <c r="AC778" s="227"/>
      <c r="AD778" s="227"/>
      <c r="AE778" s="227"/>
      <c r="AF778" s="227"/>
      <c r="AG778" s="227"/>
      <c r="AL778" s="224"/>
      <c r="AM778" s="224"/>
      <c r="AN778" s="514"/>
      <c r="AO778" s="514"/>
      <c r="AP778" s="224"/>
      <c r="AQ778" s="224"/>
      <c r="AR778" s="224"/>
      <c r="AS778" s="224"/>
    </row>
    <row r="779">
      <c r="A779" s="398"/>
      <c r="B779" s="399"/>
      <c r="C779" s="398"/>
      <c r="D779" s="399"/>
      <c r="E779" s="398"/>
      <c r="I779" s="411"/>
      <c r="J779" s="411"/>
      <c r="N779" s="411"/>
      <c r="S779" s="411"/>
      <c r="AC779" s="227"/>
      <c r="AD779" s="227"/>
      <c r="AE779" s="227"/>
      <c r="AF779" s="227"/>
      <c r="AG779" s="227"/>
      <c r="AL779" s="224"/>
      <c r="AM779" s="224"/>
      <c r="AN779" s="514"/>
      <c r="AO779" s="514"/>
      <c r="AP779" s="224"/>
      <c r="AQ779" s="224"/>
      <c r="AR779" s="224"/>
      <c r="AS779" s="224"/>
    </row>
    <row r="780">
      <c r="A780" s="398"/>
      <c r="B780" s="399"/>
      <c r="C780" s="398"/>
      <c r="D780" s="399"/>
      <c r="E780" s="398"/>
      <c r="I780" s="411"/>
      <c r="J780" s="411"/>
      <c r="N780" s="411"/>
      <c r="S780" s="411"/>
      <c r="AC780" s="227"/>
      <c r="AD780" s="227"/>
      <c r="AE780" s="227"/>
      <c r="AF780" s="227"/>
      <c r="AG780" s="227"/>
      <c r="AL780" s="224"/>
      <c r="AM780" s="224"/>
      <c r="AN780" s="514"/>
      <c r="AO780" s="514"/>
      <c r="AP780" s="224"/>
      <c r="AQ780" s="224"/>
      <c r="AR780" s="224"/>
      <c r="AS780" s="224"/>
    </row>
    <row r="781">
      <c r="A781" s="398"/>
      <c r="B781" s="399"/>
      <c r="C781" s="398"/>
      <c r="D781" s="399"/>
      <c r="E781" s="398"/>
      <c r="I781" s="411"/>
      <c r="J781" s="411"/>
      <c r="N781" s="411"/>
      <c r="S781" s="411"/>
      <c r="AC781" s="227"/>
      <c r="AD781" s="227"/>
      <c r="AE781" s="227"/>
      <c r="AF781" s="227"/>
      <c r="AG781" s="227"/>
      <c r="AL781" s="224"/>
      <c r="AM781" s="224"/>
      <c r="AN781" s="514"/>
      <c r="AO781" s="514"/>
      <c r="AP781" s="224"/>
      <c r="AQ781" s="224"/>
      <c r="AR781" s="224"/>
      <c r="AS781" s="224"/>
    </row>
    <row r="782">
      <c r="A782" s="398"/>
      <c r="B782" s="399"/>
      <c r="C782" s="398"/>
      <c r="D782" s="399"/>
      <c r="E782" s="398"/>
      <c r="I782" s="411"/>
      <c r="J782" s="411"/>
      <c r="N782" s="411"/>
      <c r="S782" s="411"/>
      <c r="AC782" s="227"/>
      <c r="AD782" s="227"/>
      <c r="AE782" s="227"/>
      <c r="AF782" s="227"/>
      <c r="AG782" s="227"/>
      <c r="AL782" s="224"/>
      <c r="AM782" s="224"/>
      <c r="AN782" s="514"/>
      <c r="AO782" s="514"/>
      <c r="AP782" s="224"/>
      <c r="AQ782" s="224"/>
      <c r="AR782" s="224"/>
      <c r="AS782" s="224"/>
    </row>
    <row r="783">
      <c r="A783" s="398"/>
      <c r="B783" s="399"/>
      <c r="C783" s="398"/>
      <c r="D783" s="399"/>
      <c r="E783" s="398"/>
      <c r="I783" s="411"/>
      <c r="J783" s="411"/>
      <c r="N783" s="411"/>
      <c r="S783" s="411"/>
      <c r="AC783" s="227"/>
      <c r="AD783" s="227"/>
      <c r="AE783" s="227"/>
      <c r="AF783" s="227"/>
      <c r="AG783" s="227"/>
      <c r="AL783" s="224"/>
      <c r="AM783" s="224"/>
      <c r="AN783" s="514"/>
      <c r="AO783" s="514"/>
      <c r="AP783" s="224"/>
      <c r="AQ783" s="224"/>
      <c r="AR783" s="224"/>
      <c r="AS783" s="224"/>
    </row>
    <row r="784">
      <c r="A784" s="398"/>
      <c r="B784" s="399"/>
      <c r="C784" s="398"/>
      <c r="D784" s="399"/>
      <c r="E784" s="398"/>
      <c r="I784" s="411"/>
      <c r="J784" s="411"/>
      <c r="N784" s="411"/>
      <c r="S784" s="411"/>
      <c r="AC784" s="227"/>
      <c r="AD784" s="227"/>
      <c r="AE784" s="227"/>
      <c r="AF784" s="227"/>
      <c r="AG784" s="227"/>
      <c r="AL784" s="224"/>
      <c r="AM784" s="224"/>
      <c r="AN784" s="514"/>
      <c r="AO784" s="514"/>
      <c r="AP784" s="224"/>
      <c r="AQ784" s="224"/>
      <c r="AR784" s="224"/>
      <c r="AS784" s="224"/>
    </row>
    <row r="785">
      <c r="A785" s="398"/>
      <c r="B785" s="399"/>
      <c r="C785" s="398"/>
      <c r="D785" s="399"/>
      <c r="E785" s="398"/>
      <c r="I785" s="411"/>
      <c r="J785" s="411"/>
      <c r="N785" s="411"/>
      <c r="S785" s="411"/>
      <c r="AC785" s="227"/>
      <c r="AD785" s="227"/>
      <c r="AE785" s="227"/>
      <c r="AF785" s="227"/>
      <c r="AG785" s="227"/>
      <c r="AL785" s="224"/>
      <c r="AM785" s="224"/>
      <c r="AN785" s="514"/>
      <c r="AO785" s="514"/>
      <c r="AP785" s="224"/>
      <c r="AQ785" s="224"/>
      <c r="AR785" s="224"/>
      <c r="AS785" s="224"/>
    </row>
    <row r="786">
      <c r="A786" s="398"/>
      <c r="B786" s="399"/>
      <c r="C786" s="398"/>
      <c r="D786" s="399"/>
      <c r="E786" s="398"/>
      <c r="I786" s="411"/>
      <c r="J786" s="411"/>
      <c r="N786" s="411"/>
      <c r="S786" s="411"/>
      <c r="AC786" s="227"/>
      <c r="AD786" s="227"/>
      <c r="AE786" s="227"/>
      <c r="AF786" s="227"/>
      <c r="AG786" s="227"/>
      <c r="AL786" s="224"/>
      <c r="AM786" s="224"/>
      <c r="AN786" s="514"/>
      <c r="AO786" s="514"/>
      <c r="AP786" s="224"/>
      <c r="AQ786" s="224"/>
      <c r="AR786" s="224"/>
      <c r="AS786" s="224"/>
    </row>
    <row r="787">
      <c r="A787" s="398"/>
      <c r="B787" s="399"/>
      <c r="C787" s="398"/>
      <c r="D787" s="399"/>
      <c r="E787" s="398"/>
      <c r="I787" s="411"/>
      <c r="J787" s="411"/>
      <c r="N787" s="411"/>
      <c r="S787" s="411"/>
      <c r="AC787" s="227"/>
      <c r="AD787" s="227"/>
      <c r="AE787" s="227"/>
      <c r="AF787" s="227"/>
      <c r="AG787" s="227"/>
      <c r="AL787" s="224"/>
      <c r="AM787" s="224"/>
      <c r="AN787" s="514"/>
      <c r="AO787" s="514"/>
      <c r="AP787" s="224"/>
      <c r="AQ787" s="224"/>
      <c r="AR787" s="224"/>
      <c r="AS787" s="224"/>
    </row>
    <row r="788">
      <c r="A788" s="398"/>
      <c r="B788" s="399"/>
      <c r="C788" s="398"/>
      <c r="D788" s="399"/>
      <c r="E788" s="398"/>
      <c r="I788" s="411"/>
      <c r="J788" s="411"/>
      <c r="N788" s="411"/>
      <c r="S788" s="411"/>
      <c r="AC788" s="227"/>
      <c r="AD788" s="227"/>
      <c r="AE788" s="227"/>
      <c r="AF788" s="227"/>
      <c r="AG788" s="227"/>
      <c r="AL788" s="224"/>
      <c r="AM788" s="224"/>
      <c r="AN788" s="514"/>
      <c r="AO788" s="514"/>
      <c r="AP788" s="224"/>
      <c r="AQ788" s="224"/>
      <c r="AR788" s="224"/>
      <c r="AS788" s="224"/>
    </row>
    <row r="789">
      <c r="A789" s="398"/>
      <c r="B789" s="399"/>
      <c r="C789" s="398"/>
      <c r="D789" s="399"/>
      <c r="E789" s="398"/>
      <c r="I789" s="411"/>
      <c r="J789" s="411"/>
      <c r="N789" s="411"/>
      <c r="S789" s="411"/>
      <c r="AC789" s="227"/>
      <c r="AD789" s="227"/>
      <c r="AE789" s="227"/>
      <c r="AF789" s="227"/>
      <c r="AG789" s="227"/>
      <c r="AL789" s="224"/>
      <c r="AM789" s="224"/>
      <c r="AN789" s="514"/>
      <c r="AO789" s="514"/>
      <c r="AP789" s="224"/>
      <c r="AQ789" s="224"/>
      <c r="AR789" s="224"/>
      <c r="AS789" s="224"/>
    </row>
    <row r="790">
      <c r="A790" s="398"/>
      <c r="B790" s="399"/>
      <c r="C790" s="398"/>
      <c r="D790" s="399"/>
      <c r="E790" s="398"/>
      <c r="I790" s="411"/>
      <c r="J790" s="411"/>
      <c r="N790" s="411"/>
      <c r="S790" s="411"/>
      <c r="AC790" s="227"/>
      <c r="AD790" s="227"/>
      <c r="AE790" s="227"/>
      <c r="AF790" s="227"/>
      <c r="AG790" s="227"/>
      <c r="AL790" s="224"/>
      <c r="AM790" s="224"/>
      <c r="AN790" s="514"/>
      <c r="AO790" s="514"/>
      <c r="AP790" s="224"/>
      <c r="AQ790" s="224"/>
      <c r="AR790" s="224"/>
      <c r="AS790" s="224"/>
    </row>
    <row r="791">
      <c r="A791" s="398"/>
      <c r="B791" s="399"/>
      <c r="C791" s="398"/>
      <c r="D791" s="399"/>
      <c r="E791" s="398"/>
      <c r="I791" s="411"/>
      <c r="J791" s="411"/>
      <c r="N791" s="411"/>
      <c r="S791" s="411"/>
      <c r="AC791" s="227"/>
      <c r="AD791" s="227"/>
      <c r="AE791" s="227"/>
      <c r="AF791" s="227"/>
      <c r="AG791" s="227"/>
      <c r="AL791" s="224"/>
      <c r="AM791" s="224"/>
      <c r="AN791" s="514"/>
      <c r="AO791" s="514"/>
      <c r="AP791" s="224"/>
      <c r="AQ791" s="224"/>
      <c r="AR791" s="224"/>
      <c r="AS791" s="224"/>
    </row>
    <row r="792">
      <c r="A792" s="398"/>
      <c r="B792" s="399"/>
      <c r="C792" s="398"/>
      <c r="D792" s="399"/>
      <c r="E792" s="398"/>
      <c r="I792" s="411"/>
      <c r="J792" s="411"/>
      <c r="N792" s="411"/>
      <c r="S792" s="411"/>
      <c r="AC792" s="227"/>
      <c r="AD792" s="227"/>
      <c r="AE792" s="227"/>
      <c r="AF792" s="227"/>
      <c r="AG792" s="227"/>
      <c r="AL792" s="224"/>
      <c r="AM792" s="224"/>
      <c r="AN792" s="514"/>
      <c r="AO792" s="514"/>
      <c r="AP792" s="224"/>
      <c r="AQ792" s="224"/>
      <c r="AR792" s="224"/>
      <c r="AS792" s="224"/>
    </row>
    <row r="793">
      <c r="A793" s="398"/>
      <c r="B793" s="399"/>
      <c r="C793" s="398"/>
      <c r="D793" s="399"/>
      <c r="E793" s="398"/>
      <c r="I793" s="411"/>
      <c r="J793" s="411"/>
      <c r="N793" s="411"/>
      <c r="S793" s="411"/>
      <c r="AC793" s="227"/>
      <c r="AD793" s="227"/>
      <c r="AE793" s="227"/>
      <c r="AF793" s="227"/>
      <c r="AG793" s="227"/>
      <c r="AL793" s="224"/>
      <c r="AM793" s="224"/>
      <c r="AN793" s="514"/>
      <c r="AO793" s="514"/>
      <c r="AP793" s="224"/>
      <c r="AQ793" s="224"/>
      <c r="AR793" s="224"/>
      <c r="AS793" s="224"/>
    </row>
    <row r="794">
      <c r="A794" s="398"/>
      <c r="B794" s="399"/>
      <c r="C794" s="398"/>
      <c r="D794" s="399"/>
      <c r="E794" s="398"/>
      <c r="I794" s="411"/>
      <c r="J794" s="411"/>
      <c r="N794" s="411"/>
      <c r="S794" s="411"/>
      <c r="AC794" s="227"/>
      <c r="AD794" s="227"/>
      <c r="AE794" s="227"/>
      <c r="AF794" s="227"/>
      <c r="AG794" s="227"/>
      <c r="AL794" s="224"/>
      <c r="AM794" s="224"/>
      <c r="AN794" s="514"/>
      <c r="AO794" s="514"/>
      <c r="AP794" s="224"/>
      <c r="AQ794" s="224"/>
      <c r="AR794" s="224"/>
      <c r="AS794" s="224"/>
    </row>
    <row r="795">
      <c r="A795" s="398"/>
      <c r="B795" s="399"/>
      <c r="C795" s="398"/>
      <c r="D795" s="399"/>
      <c r="E795" s="398"/>
      <c r="I795" s="411"/>
      <c r="J795" s="411"/>
      <c r="N795" s="411"/>
      <c r="S795" s="411"/>
      <c r="AC795" s="227"/>
      <c r="AD795" s="227"/>
      <c r="AE795" s="227"/>
      <c r="AF795" s="227"/>
      <c r="AG795" s="227"/>
      <c r="AL795" s="224"/>
      <c r="AM795" s="224"/>
      <c r="AN795" s="514"/>
      <c r="AO795" s="514"/>
      <c r="AP795" s="224"/>
      <c r="AQ795" s="224"/>
      <c r="AR795" s="224"/>
      <c r="AS795" s="224"/>
    </row>
    <row r="796">
      <c r="A796" s="398"/>
      <c r="B796" s="399"/>
      <c r="C796" s="398"/>
      <c r="D796" s="399"/>
      <c r="E796" s="398"/>
      <c r="I796" s="411"/>
      <c r="J796" s="411"/>
      <c r="N796" s="411"/>
      <c r="S796" s="411"/>
      <c r="AC796" s="227"/>
      <c r="AD796" s="227"/>
      <c r="AE796" s="227"/>
      <c r="AF796" s="227"/>
      <c r="AG796" s="227"/>
      <c r="AL796" s="224"/>
      <c r="AM796" s="224"/>
      <c r="AN796" s="514"/>
      <c r="AO796" s="514"/>
      <c r="AP796" s="224"/>
      <c r="AQ796" s="224"/>
      <c r="AR796" s="224"/>
      <c r="AS796" s="224"/>
    </row>
    <row r="797">
      <c r="A797" s="398"/>
      <c r="B797" s="399"/>
      <c r="C797" s="398"/>
      <c r="D797" s="399"/>
      <c r="E797" s="398"/>
      <c r="I797" s="411"/>
      <c r="J797" s="411"/>
      <c r="N797" s="411"/>
      <c r="S797" s="411"/>
      <c r="AC797" s="227"/>
      <c r="AD797" s="227"/>
      <c r="AE797" s="227"/>
      <c r="AF797" s="227"/>
      <c r="AG797" s="227"/>
      <c r="AL797" s="224"/>
      <c r="AM797" s="224"/>
      <c r="AN797" s="514"/>
      <c r="AO797" s="514"/>
      <c r="AP797" s="224"/>
      <c r="AQ797" s="224"/>
      <c r="AR797" s="224"/>
      <c r="AS797" s="224"/>
    </row>
    <row r="798">
      <c r="A798" s="398"/>
      <c r="B798" s="399"/>
      <c r="C798" s="398"/>
      <c r="D798" s="399"/>
      <c r="E798" s="398"/>
      <c r="I798" s="411"/>
      <c r="J798" s="411"/>
      <c r="N798" s="411"/>
      <c r="S798" s="411"/>
      <c r="AC798" s="227"/>
      <c r="AD798" s="227"/>
      <c r="AE798" s="227"/>
      <c r="AF798" s="227"/>
      <c r="AG798" s="227"/>
      <c r="AL798" s="224"/>
      <c r="AM798" s="224"/>
      <c r="AN798" s="514"/>
      <c r="AO798" s="514"/>
      <c r="AP798" s="224"/>
      <c r="AQ798" s="224"/>
      <c r="AR798" s="224"/>
      <c r="AS798" s="224"/>
    </row>
    <row r="799">
      <c r="A799" s="398"/>
      <c r="B799" s="399"/>
      <c r="C799" s="398"/>
      <c r="D799" s="399"/>
      <c r="E799" s="398"/>
      <c r="I799" s="411"/>
      <c r="J799" s="411"/>
      <c r="N799" s="411"/>
      <c r="S799" s="411"/>
      <c r="AC799" s="227"/>
      <c r="AD799" s="227"/>
      <c r="AE799" s="227"/>
      <c r="AF799" s="227"/>
      <c r="AG799" s="227"/>
      <c r="AL799" s="224"/>
      <c r="AM799" s="224"/>
      <c r="AN799" s="514"/>
      <c r="AO799" s="514"/>
      <c r="AP799" s="224"/>
      <c r="AQ799" s="224"/>
      <c r="AR799" s="224"/>
      <c r="AS799" s="224"/>
    </row>
    <row r="800">
      <c r="A800" s="398"/>
      <c r="B800" s="399"/>
      <c r="C800" s="398"/>
      <c r="D800" s="399"/>
      <c r="E800" s="398"/>
      <c r="I800" s="411"/>
      <c r="J800" s="411"/>
      <c r="N800" s="411"/>
      <c r="S800" s="411"/>
      <c r="AC800" s="227"/>
      <c r="AD800" s="227"/>
      <c r="AE800" s="227"/>
      <c r="AF800" s="227"/>
      <c r="AG800" s="227"/>
      <c r="AL800" s="224"/>
      <c r="AM800" s="224"/>
      <c r="AN800" s="514"/>
      <c r="AO800" s="514"/>
      <c r="AP800" s="224"/>
      <c r="AQ800" s="224"/>
      <c r="AR800" s="224"/>
      <c r="AS800" s="224"/>
    </row>
    <row r="801">
      <c r="A801" s="398"/>
      <c r="B801" s="399"/>
      <c r="C801" s="398"/>
      <c r="D801" s="399"/>
      <c r="E801" s="398"/>
      <c r="I801" s="411"/>
      <c r="J801" s="411"/>
      <c r="N801" s="411"/>
      <c r="S801" s="411"/>
      <c r="AC801" s="227"/>
      <c r="AD801" s="227"/>
      <c r="AE801" s="227"/>
      <c r="AF801" s="227"/>
      <c r="AG801" s="227"/>
      <c r="AL801" s="224"/>
      <c r="AM801" s="224"/>
      <c r="AN801" s="514"/>
      <c r="AO801" s="514"/>
      <c r="AP801" s="224"/>
      <c r="AQ801" s="224"/>
      <c r="AR801" s="224"/>
      <c r="AS801" s="224"/>
    </row>
    <row r="802">
      <c r="A802" s="398"/>
      <c r="B802" s="399"/>
      <c r="C802" s="398"/>
      <c r="D802" s="399"/>
      <c r="E802" s="398"/>
      <c r="I802" s="411"/>
      <c r="J802" s="411"/>
      <c r="N802" s="411"/>
      <c r="S802" s="411"/>
      <c r="AC802" s="227"/>
      <c r="AD802" s="227"/>
      <c r="AE802" s="227"/>
      <c r="AF802" s="227"/>
      <c r="AG802" s="227"/>
      <c r="AL802" s="224"/>
      <c r="AM802" s="224"/>
      <c r="AN802" s="514"/>
      <c r="AO802" s="514"/>
      <c r="AP802" s="224"/>
      <c r="AQ802" s="224"/>
      <c r="AR802" s="224"/>
      <c r="AS802" s="224"/>
    </row>
    <row r="803">
      <c r="A803" s="398"/>
      <c r="B803" s="399"/>
      <c r="C803" s="398"/>
      <c r="D803" s="399"/>
      <c r="E803" s="398"/>
      <c r="I803" s="411"/>
      <c r="J803" s="411"/>
      <c r="N803" s="411"/>
      <c r="S803" s="411"/>
      <c r="AC803" s="227"/>
      <c r="AD803" s="227"/>
      <c r="AE803" s="227"/>
      <c r="AF803" s="227"/>
      <c r="AG803" s="227"/>
      <c r="AL803" s="224"/>
      <c r="AM803" s="224"/>
      <c r="AN803" s="514"/>
      <c r="AO803" s="514"/>
      <c r="AP803" s="224"/>
      <c r="AQ803" s="224"/>
      <c r="AR803" s="224"/>
      <c r="AS803" s="224"/>
    </row>
    <row r="804">
      <c r="A804" s="398"/>
      <c r="B804" s="399"/>
      <c r="C804" s="398"/>
      <c r="D804" s="399"/>
      <c r="E804" s="398"/>
      <c r="I804" s="411"/>
      <c r="J804" s="411"/>
      <c r="N804" s="411"/>
      <c r="S804" s="411"/>
      <c r="AC804" s="227"/>
      <c r="AD804" s="227"/>
      <c r="AE804" s="227"/>
      <c r="AF804" s="227"/>
      <c r="AG804" s="227"/>
      <c r="AL804" s="224"/>
      <c r="AM804" s="224"/>
      <c r="AN804" s="514"/>
      <c r="AO804" s="514"/>
      <c r="AP804" s="224"/>
      <c r="AQ804" s="224"/>
      <c r="AR804" s="224"/>
      <c r="AS804" s="224"/>
    </row>
    <row r="805">
      <c r="A805" s="398"/>
      <c r="B805" s="399"/>
      <c r="C805" s="398"/>
      <c r="D805" s="399"/>
      <c r="E805" s="398"/>
      <c r="I805" s="411"/>
      <c r="J805" s="411"/>
      <c r="N805" s="411"/>
      <c r="S805" s="411"/>
      <c r="AC805" s="227"/>
      <c r="AD805" s="227"/>
      <c r="AE805" s="227"/>
      <c r="AF805" s="227"/>
      <c r="AG805" s="227"/>
      <c r="AL805" s="224"/>
      <c r="AM805" s="224"/>
      <c r="AN805" s="514"/>
      <c r="AO805" s="514"/>
      <c r="AP805" s="224"/>
      <c r="AQ805" s="224"/>
      <c r="AR805" s="224"/>
      <c r="AS805" s="224"/>
    </row>
    <row r="806">
      <c r="A806" s="398"/>
      <c r="B806" s="399"/>
      <c r="C806" s="398"/>
      <c r="D806" s="399"/>
      <c r="E806" s="398"/>
      <c r="I806" s="411"/>
      <c r="J806" s="411"/>
      <c r="N806" s="411"/>
      <c r="S806" s="411"/>
      <c r="AC806" s="227"/>
      <c r="AD806" s="227"/>
      <c r="AE806" s="227"/>
      <c r="AF806" s="227"/>
      <c r="AG806" s="227"/>
      <c r="AL806" s="224"/>
      <c r="AM806" s="224"/>
      <c r="AN806" s="514"/>
      <c r="AO806" s="514"/>
      <c r="AP806" s="224"/>
      <c r="AQ806" s="224"/>
      <c r="AR806" s="224"/>
      <c r="AS806" s="224"/>
    </row>
    <row r="807">
      <c r="A807" s="398"/>
      <c r="B807" s="399"/>
      <c r="C807" s="398"/>
      <c r="D807" s="399"/>
      <c r="E807" s="398"/>
      <c r="I807" s="411"/>
      <c r="J807" s="411"/>
      <c r="N807" s="411"/>
      <c r="S807" s="411"/>
      <c r="AC807" s="227"/>
      <c r="AD807" s="227"/>
      <c r="AE807" s="227"/>
      <c r="AF807" s="227"/>
      <c r="AG807" s="227"/>
      <c r="AL807" s="224"/>
      <c r="AM807" s="224"/>
      <c r="AN807" s="514"/>
      <c r="AO807" s="514"/>
      <c r="AP807" s="224"/>
      <c r="AQ807" s="224"/>
      <c r="AR807" s="224"/>
      <c r="AS807" s="224"/>
    </row>
    <row r="808">
      <c r="A808" s="398"/>
      <c r="B808" s="399"/>
      <c r="C808" s="398"/>
      <c r="D808" s="399"/>
      <c r="E808" s="398"/>
      <c r="I808" s="411"/>
      <c r="J808" s="411"/>
      <c r="N808" s="411"/>
      <c r="S808" s="411"/>
      <c r="AC808" s="227"/>
      <c r="AD808" s="227"/>
      <c r="AE808" s="227"/>
      <c r="AF808" s="227"/>
      <c r="AG808" s="227"/>
      <c r="AL808" s="224"/>
      <c r="AM808" s="224"/>
      <c r="AN808" s="514"/>
      <c r="AO808" s="514"/>
      <c r="AP808" s="224"/>
      <c r="AQ808" s="224"/>
      <c r="AR808" s="224"/>
      <c r="AS808" s="224"/>
    </row>
    <row r="809">
      <c r="A809" s="398"/>
      <c r="B809" s="399"/>
      <c r="C809" s="398"/>
      <c r="D809" s="399"/>
      <c r="E809" s="398"/>
      <c r="I809" s="411"/>
      <c r="J809" s="411"/>
      <c r="N809" s="411"/>
      <c r="S809" s="411"/>
      <c r="AC809" s="227"/>
      <c r="AD809" s="227"/>
      <c r="AE809" s="227"/>
      <c r="AF809" s="227"/>
      <c r="AG809" s="227"/>
      <c r="AL809" s="224"/>
      <c r="AM809" s="224"/>
      <c r="AN809" s="514"/>
      <c r="AO809" s="514"/>
      <c r="AP809" s="224"/>
      <c r="AQ809" s="224"/>
      <c r="AR809" s="224"/>
      <c r="AS809" s="224"/>
    </row>
    <row r="810">
      <c r="A810" s="398"/>
      <c r="B810" s="399"/>
      <c r="C810" s="398"/>
      <c r="D810" s="399"/>
      <c r="E810" s="398"/>
      <c r="I810" s="411"/>
      <c r="J810" s="411"/>
      <c r="N810" s="411"/>
      <c r="S810" s="411"/>
      <c r="AC810" s="227"/>
      <c r="AD810" s="227"/>
      <c r="AE810" s="227"/>
      <c r="AF810" s="227"/>
      <c r="AG810" s="227"/>
      <c r="AL810" s="224"/>
      <c r="AM810" s="224"/>
      <c r="AN810" s="514"/>
      <c r="AO810" s="514"/>
      <c r="AP810" s="224"/>
      <c r="AQ810" s="224"/>
      <c r="AR810" s="224"/>
      <c r="AS810" s="224"/>
    </row>
    <row r="811">
      <c r="A811" s="398"/>
      <c r="B811" s="399"/>
      <c r="C811" s="398"/>
      <c r="D811" s="399"/>
      <c r="E811" s="398"/>
      <c r="I811" s="411"/>
      <c r="J811" s="411"/>
      <c r="N811" s="411"/>
      <c r="S811" s="411"/>
      <c r="AC811" s="227"/>
      <c r="AD811" s="227"/>
      <c r="AE811" s="227"/>
      <c r="AF811" s="227"/>
      <c r="AG811" s="227"/>
      <c r="AL811" s="224"/>
      <c r="AM811" s="224"/>
      <c r="AN811" s="514"/>
      <c r="AO811" s="514"/>
      <c r="AP811" s="224"/>
      <c r="AQ811" s="224"/>
      <c r="AR811" s="224"/>
      <c r="AS811" s="224"/>
    </row>
    <row r="812">
      <c r="A812" s="398"/>
      <c r="B812" s="399"/>
      <c r="C812" s="398"/>
      <c r="D812" s="399"/>
      <c r="E812" s="398"/>
      <c r="I812" s="411"/>
      <c r="J812" s="411"/>
      <c r="N812" s="411"/>
      <c r="S812" s="411"/>
      <c r="AC812" s="227"/>
      <c r="AD812" s="227"/>
      <c r="AE812" s="227"/>
      <c r="AF812" s="227"/>
      <c r="AG812" s="227"/>
      <c r="AL812" s="224"/>
      <c r="AM812" s="224"/>
      <c r="AN812" s="514"/>
      <c r="AO812" s="514"/>
      <c r="AP812" s="224"/>
      <c r="AQ812" s="224"/>
      <c r="AR812" s="224"/>
      <c r="AS812" s="224"/>
    </row>
    <row r="813">
      <c r="A813" s="398"/>
      <c r="B813" s="399"/>
      <c r="C813" s="398"/>
      <c r="D813" s="399"/>
      <c r="E813" s="398"/>
      <c r="I813" s="411"/>
      <c r="J813" s="411"/>
      <c r="N813" s="411"/>
      <c r="S813" s="411"/>
      <c r="AC813" s="227"/>
      <c r="AD813" s="227"/>
      <c r="AE813" s="227"/>
      <c r="AF813" s="227"/>
      <c r="AG813" s="227"/>
      <c r="AL813" s="224"/>
      <c r="AM813" s="224"/>
      <c r="AN813" s="514"/>
      <c r="AO813" s="514"/>
      <c r="AP813" s="224"/>
      <c r="AQ813" s="224"/>
      <c r="AR813" s="224"/>
      <c r="AS813" s="224"/>
    </row>
    <row r="814">
      <c r="A814" s="398"/>
      <c r="B814" s="399"/>
      <c r="C814" s="398"/>
      <c r="D814" s="399"/>
      <c r="E814" s="398"/>
      <c r="I814" s="411"/>
      <c r="J814" s="411"/>
      <c r="N814" s="411"/>
      <c r="S814" s="411"/>
      <c r="AC814" s="227"/>
      <c r="AD814" s="227"/>
      <c r="AE814" s="227"/>
      <c r="AF814" s="227"/>
      <c r="AG814" s="227"/>
      <c r="AL814" s="224"/>
      <c r="AM814" s="224"/>
      <c r="AN814" s="514"/>
      <c r="AO814" s="514"/>
      <c r="AP814" s="224"/>
      <c r="AQ814" s="224"/>
      <c r="AR814" s="224"/>
      <c r="AS814" s="224"/>
    </row>
    <row r="815">
      <c r="A815" s="398"/>
      <c r="B815" s="399"/>
      <c r="C815" s="398"/>
      <c r="D815" s="399"/>
      <c r="E815" s="398"/>
      <c r="I815" s="411"/>
      <c r="J815" s="411"/>
      <c r="N815" s="411"/>
      <c r="S815" s="411"/>
      <c r="AC815" s="227"/>
      <c r="AD815" s="227"/>
      <c r="AE815" s="227"/>
      <c r="AF815" s="227"/>
      <c r="AG815" s="227"/>
      <c r="AL815" s="224"/>
      <c r="AM815" s="224"/>
      <c r="AN815" s="514"/>
      <c r="AO815" s="514"/>
      <c r="AP815" s="224"/>
      <c r="AQ815" s="224"/>
      <c r="AR815" s="224"/>
      <c r="AS815" s="224"/>
    </row>
    <row r="816">
      <c r="A816" s="398"/>
      <c r="B816" s="399"/>
      <c r="C816" s="398"/>
      <c r="D816" s="399"/>
      <c r="E816" s="398"/>
      <c r="I816" s="411"/>
      <c r="J816" s="411"/>
      <c r="N816" s="411"/>
      <c r="S816" s="411"/>
      <c r="AC816" s="227"/>
      <c r="AD816" s="227"/>
      <c r="AE816" s="227"/>
      <c r="AF816" s="227"/>
      <c r="AG816" s="227"/>
      <c r="AL816" s="224"/>
      <c r="AM816" s="224"/>
      <c r="AN816" s="514"/>
      <c r="AO816" s="514"/>
      <c r="AP816" s="224"/>
      <c r="AQ816" s="224"/>
      <c r="AR816" s="224"/>
      <c r="AS816" s="224"/>
    </row>
    <row r="817">
      <c r="A817" s="398"/>
      <c r="B817" s="399"/>
      <c r="C817" s="398"/>
      <c r="D817" s="399"/>
      <c r="E817" s="398"/>
      <c r="I817" s="411"/>
      <c r="J817" s="411"/>
      <c r="N817" s="411"/>
      <c r="S817" s="411"/>
      <c r="AC817" s="227"/>
      <c r="AD817" s="227"/>
      <c r="AE817" s="227"/>
      <c r="AF817" s="227"/>
      <c r="AG817" s="227"/>
      <c r="AL817" s="224"/>
      <c r="AM817" s="224"/>
      <c r="AN817" s="514"/>
      <c r="AO817" s="514"/>
      <c r="AP817" s="224"/>
      <c r="AQ817" s="224"/>
      <c r="AR817" s="224"/>
      <c r="AS817" s="224"/>
    </row>
    <row r="818">
      <c r="A818" s="398"/>
      <c r="B818" s="399"/>
      <c r="C818" s="398"/>
      <c r="D818" s="399"/>
      <c r="E818" s="398"/>
      <c r="I818" s="411"/>
      <c r="J818" s="411"/>
      <c r="N818" s="411"/>
      <c r="S818" s="411"/>
      <c r="AC818" s="227"/>
      <c r="AD818" s="227"/>
      <c r="AE818" s="227"/>
      <c r="AF818" s="227"/>
      <c r="AG818" s="227"/>
      <c r="AL818" s="224"/>
      <c r="AM818" s="224"/>
      <c r="AN818" s="514"/>
      <c r="AO818" s="514"/>
      <c r="AP818" s="224"/>
      <c r="AQ818" s="224"/>
      <c r="AR818" s="224"/>
      <c r="AS818" s="224"/>
    </row>
    <row r="819">
      <c r="A819" s="398"/>
      <c r="B819" s="399"/>
      <c r="C819" s="398"/>
      <c r="D819" s="399"/>
      <c r="E819" s="398"/>
      <c r="I819" s="411"/>
      <c r="J819" s="411"/>
      <c r="N819" s="411"/>
      <c r="S819" s="411"/>
      <c r="AC819" s="227"/>
      <c r="AD819" s="227"/>
      <c r="AE819" s="227"/>
      <c r="AF819" s="227"/>
      <c r="AG819" s="227"/>
      <c r="AL819" s="224"/>
      <c r="AM819" s="224"/>
      <c r="AN819" s="514"/>
      <c r="AO819" s="514"/>
      <c r="AP819" s="224"/>
      <c r="AQ819" s="224"/>
      <c r="AR819" s="224"/>
      <c r="AS819" s="224"/>
    </row>
    <row r="820">
      <c r="A820" s="398"/>
      <c r="B820" s="399"/>
      <c r="C820" s="398"/>
      <c r="D820" s="399"/>
      <c r="E820" s="398"/>
      <c r="I820" s="411"/>
      <c r="J820" s="411"/>
      <c r="N820" s="411"/>
      <c r="S820" s="411"/>
      <c r="AC820" s="227"/>
      <c r="AD820" s="227"/>
      <c r="AE820" s="227"/>
      <c r="AF820" s="227"/>
      <c r="AG820" s="227"/>
      <c r="AL820" s="224"/>
      <c r="AM820" s="224"/>
      <c r="AN820" s="514"/>
      <c r="AO820" s="514"/>
      <c r="AP820" s="224"/>
      <c r="AQ820" s="224"/>
      <c r="AR820" s="224"/>
      <c r="AS820" s="224"/>
    </row>
    <row r="821">
      <c r="A821" s="398"/>
      <c r="B821" s="399"/>
      <c r="C821" s="398"/>
      <c r="D821" s="399"/>
      <c r="E821" s="398"/>
      <c r="I821" s="411"/>
      <c r="J821" s="411"/>
      <c r="N821" s="411"/>
      <c r="S821" s="411"/>
      <c r="AC821" s="227"/>
      <c r="AD821" s="227"/>
      <c r="AE821" s="227"/>
      <c r="AF821" s="227"/>
      <c r="AG821" s="227"/>
      <c r="AL821" s="224"/>
      <c r="AM821" s="224"/>
      <c r="AN821" s="514"/>
      <c r="AO821" s="514"/>
      <c r="AP821" s="224"/>
      <c r="AQ821" s="224"/>
      <c r="AR821" s="224"/>
      <c r="AS821" s="224"/>
    </row>
    <row r="822">
      <c r="A822" s="398"/>
      <c r="B822" s="399"/>
      <c r="C822" s="398"/>
      <c r="D822" s="399"/>
      <c r="E822" s="398"/>
      <c r="I822" s="411"/>
      <c r="J822" s="411"/>
      <c r="N822" s="411"/>
      <c r="S822" s="411"/>
      <c r="AC822" s="227"/>
      <c r="AD822" s="227"/>
      <c r="AE822" s="227"/>
      <c r="AF822" s="227"/>
      <c r="AG822" s="227"/>
      <c r="AL822" s="224"/>
      <c r="AM822" s="224"/>
      <c r="AN822" s="514"/>
      <c r="AO822" s="514"/>
      <c r="AP822" s="224"/>
      <c r="AQ822" s="224"/>
      <c r="AR822" s="224"/>
      <c r="AS822" s="224"/>
    </row>
    <row r="823">
      <c r="A823" s="398"/>
      <c r="B823" s="399"/>
      <c r="C823" s="398"/>
      <c r="D823" s="399"/>
      <c r="E823" s="398"/>
      <c r="I823" s="411"/>
      <c r="J823" s="411"/>
      <c r="N823" s="411"/>
      <c r="S823" s="411"/>
      <c r="AC823" s="227"/>
      <c r="AD823" s="227"/>
      <c r="AE823" s="227"/>
      <c r="AF823" s="227"/>
      <c r="AG823" s="227"/>
      <c r="AL823" s="224"/>
      <c r="AM823" s="224"/>
      <c r="AN823" s="514"/>
      <c r="AO823" s="514"/>
      <c r="AP823" s="224"/>
      <c r="AQ823" s="224"/>
      <c r="AR823" s="224"/>
      <c r="AS823" s="224"/>
    </row>
    <row r="824">
      <c r="A824" s="398"/>
      <c r="B824" s="399"/>
      <c r="C824" s="398"/>
      <c r="D824" s="399"/>
      <c r="E824" s="398"/>
      <c r="I824" s="411"/>
      <c r="J824" s="411"/>
      <c r="N824" s="411"/>
      <c r="S824" s="411"/>
      <c r="AC824" s="227"/>
      <c r="AD824" s="227"/>
      <c r="AE824" s="227"/>
      <c r="AF824" s="227"/>
      <c r="AG824" s="227"/>
      <c r="AL824" s="224"/>
      <c r="AM824" s="224"/>
      <c r="AN824" s="514"/>
      <c r="AO824" s="514"/>
      <c r="AP824" s="224"/>
      <c r="AQ824" s="224"/>
      <c r="AR824" s="224"/>
      <c r="AS824" s="224"/>
    </row>
    <row r="825">
      <c r="A825" s="398"/>
      <c r="B825" s="399"/>
      <c r="C825" s="398"/>
      <c r="D825" s="399"/>
      <c r="E825" s="398"/>
      <c r="I825" s="411"/>
      <c r="J825" s="411"/>
      <c r="N825" s="411"/>
      <c r="S825" s="411"/>
      <c r="AC825" s="227"/>
      <c r="AD825" s="227"/>
      <c r="AE825" s="227"/>
      <c r="AF825" s="227"/>
      <c r="AG825" s="227"/>
      <c r="AL825" s="224"/>
      <c r="AM825" s="224"/>
      <c r="AN825" s="514"/>
      <c r="AO825" s="514"/>
      <c r="AP825" s="224"/>
      <c r="AQ825" s="224"/>
      <c r="AR825" s="224"/>
      <c r="AS825" s="224"/>
    </row>
    <row r="826">
      <c r="A826" s="398"/>
      <c r="B826" s="399"/>
      <c r="C826" s="398"/>
      <c r="D826" s="399"/>
      <c r="E826" s="398"/>
      <c r="I826" s="411"/>
      <c r="J826" s="411"/>
      <c r="N826" s="411"/>
      <c r="S826" s="411"/>
      <c r="AC826" s="227"/>
      <c r="AD826" s="227"/>
      <c r="AE826" s="227"/>
      <c r="AF826" s="227"/>
      <c r="AG826" s="227"/>
      <c r="AL826" s="224"/>
      <c r="AM826" s="224"/>
      <c r="AN826" s="514"/>
      <c r="AO826" s="514"/>
      <c r="AP826" s="224"/>
      <c r="AQ826" s="224"/>
      <c r="AR826" s="224"/>
      <c r="AS826" s="224"/>
    </row>
    <row r="827">
      <c r="A827" s="398"/>
      <c r="B827" s="399"/>
      <c r="C827" s="398"/>
      <c r="D827" s="399"/>
      <c r="E827" s="398"/>
      <c r="I827" s="411"/>
      <c r="J827" s="411"/>
      <c r="N827" s="411"/>
      <c r="S827" s="411"/>
      <c r="AC827" s="227"/>
      <c r="AD827" s="227"/>
      <c r="AE827" s="227"/>
      <c r="AF827" s="227"/>
      <c r="AG827" s="227"/>
      <c r="AL827" s="224"/>
      <c r="AM827" s="224"/>
      <c r="AN827" s="514"/>
      <c r="AO827" s="514"/>
      <c r="AP827" s="224"/>
      <c r="AQ827" s="224"/>
      <c r="AR827" s="224"/>
      <c r="AS827" s="224"/>
    </row>
    <row r="828">
      <c r="A828" s="398"/>
      <c r="B828" s="399"/>
      <c r="C828" s="398"/>
      <c r="D828" s="399"/>
      <c r="E828" s="398"/>
      <c r="I828" s="411"/>
      <c r="J828" s="411"/>
      <c r="N828" s="411"/>
      <c r="S828" s="411"/>
      <c r="AC828" s="227"/>
      <c r="AD828" s="227"/>
      <c r="AE828" s="227"/>
      <c r="AF828" s="227"/>
      <c r="AG828" s="227"/>
      <c r="AL828" s="224"/>
      <c r="AM828" s="224"/>
      <c r="AN828" s="514"/>
      <c r="AO828" s="514"/>
      <c r="AP828" s="224"/>
      <c r="AQ828" s="224"/>
      <c r="AR828" s="224"/>
      <c r="AS828" s="224"/>
    </row>
    <row r="829">
      <c r="A829" s="398"/>
      <c r="B829" s="399"/>
      <c r="C829" s="398"/>
      <c r="D829" s="399"/>
      <c r="E829" s="398"/>
      <c r="I829" s="411"/>
      <c r="J829" s="411"/>
      <c r="N829" s="411"/>
      <c r="S829" s="411"/>
      <c r="AC829" s="227"/>
      <c r="AD829" s="227"/>
      <c r="AE829" s="227"/>
      <c r="AF829" s="227"/>
      <c r="AG829" s="227"/>
      <c r="AL829" s="224"/>
      <c r="AM829" s="224"/>
      <c r="AN829" s="514"/>
      <c r="AO829" s="514"/>
      <c r="AP829" s="224"/>
      <c r="AQ829" s="224"/>
      <c r="AR829" s="224"/>
      <c r="AS829" s="224"/>
    </row>
    <row r="830">
      <c r="A830" s="398"/>
      <c r="B830" s="399"/>
      <c r="C830" s="398"/>
      <c r="D830" s="399"/>
      <c r="E830" s="398"/>
      <c r="I830" s="411"/>
      <c r="J830" s="411"/>
      <c r="N830" s="411"/>
      <c r="S830" s="411"/>
      <c r="AC830" s="227"/>
      <c r="AD830" s="227"/>
      <c r="AE830" s="227"/>
      <c r="AF830" s="227"/>
      <c r="AG830" s="227"/>
      <c r="AL830" s="224"/>
      <c r="AM830" s="224"/>
      <c r="AN830" s="514"/>
      <c r="AO830" s="514"/>
      <c r="AP830" s="224"/>
      <c r="AQ830" s="224"/>
      <c r="AR830" s="224"/>
      <c r="AS830" s="224"/>
    </row>
    <row r="831">
      <c r="A831" s="398"/>
      <c r="B831" s="399"/>
      <c r="C831" s="398"/>
      <c r="D831" s="399"/>
      <c r="E831" s="398"/>
      <c r="I831" s="411"/>
      <c r="J831" s="411"/>
      <c r="N831" s="411"/>
      <c r="S831" s="411"/>
      <c r="AC831" s="227"/>
      <c r="AD831" s="227"/>
      <c r="AE831" s="227"/>
      <c r="AF831" s="227"/>
      <c r="AG831" s="227"/>
      <c r="AL831" s="224"/>
      <c r="AM831" s="224"/>
      <c r="AN831" s="514"/>
      <c r="AO831" s="514"/>
      <c r="AP831" s="224"/>
      <c r="AQ831" s="224"/>
      <c r="AR831" s="224"/>
      <c r="AS831" s="224"/>
    </row>
    <row r="832">
      <c r="A832" s="398"/>
      <c r="B832" s="399"/>
      <c r="C832" s="398"/>
      <c r="D832" s="399"/>
      <c r="E832" s="398"/>
      <c r="I832" s="411"/>
      <c r="J832" s="411"/>
      <c r="N832" s="411"/>
      <c r="S832" s="411"/>
      <c r="AC832" s="227"/>
      <c r="AD832" s="227"/>
      <c r="AE832" s="227"/>
      <c r="AF832" s="227"/>
      <c r="AG832" s="227"/>
      <c r="AL832" s="224"/>
      <c r="AM832" s="224"/>
      <c r="AN832" s="514"/>
      <c r="AO832" s="514"/>
      <c r="AP832" s="224"/>
      <c r="AQ832" s="224"/>
      <c r="AR832" s="224"/>
      <c r="AS832" s="224"/>
    </row>
    <row r="833">
      <c r="A833" s="398"/>
      <c r="B833" s="399"/>
      <c r="C833" s="398"/>
      <c r="D833" s="399"/>
      <c r="E833" s="398"/>
      <c r="I833" s="411"/>
      <c r="J833" s="411"/>
      <c r="N833" s="411"/>
      <c r="S833" s="411"/>
      <c r="AC833" s="227"/>
      <c r="AD833" s="227"/>
      <c r="AE833" s="227"/>
      <c r="AF833" s="227"/>
      <c r="AG833" s="227"/>
      <c r="AL833" s="224"/>
      <c r="AM833" s="224"/>
      <c r="AN833" s="514"/>
      <c r="AO833" s="514"/>
      <c r="AP833" s="224"/>
      <c r="AQ833" s="224"/>
      <c r="AR833" s="224"/>
      <c r="AS833" s="224"/>
    </row>
    <row r="834">
      <c r="A834" s="398"/>
      <c r="B834" s="399"/>
      <c r="C834" s="398"/>
      <c r="D834" s="399"/>
      <c r="E834" s="398"/>
      <c r="I834" s="411"/>
      <c r="J834" s="411"/>
      <c r="N834" s="411"/>
      <c r="S834" s="411"/>
      <c r="AC834" s="227"/>
      <c r="AD834" s="227"/>
      <c r="AE834" s="227"/>
      <c r="AF834" s="227"/>
      <c r="AG834" s="227"/>
      <c r="AL834" s="224"/>
      <c r="AM834" s="224"/>
      <c r="AN834" s="514"/>
      <c r="AO834" s="514"/>
      <c r="AP834" s="224"/>
      <c r="AQ834" s="224"/>
      <c r="AR834" s="224"/>
      <c r="AS834" s="224"/>
    </row>
    <row r="835">
      <c r="A835" s="398"/>
      <c r="B835" s="399"/>
      <c r="C835" s="398"/>
      <c r="D835" s="399"/>
      <c r="E835" s="398"/>
      <c r="I835" s="411"/>
      <c r="J835" s="411"/>
      <c r="N835" s="411"/>
      <c r="S835" s="411"/>
      <c r="AC835" s="227"/>
      <c r="AD835" s="227"/>
      <c r="AE835" s="227"/>
      <c r="AF835" s="227"/>
      <c r="AG835" s="227"/>
      <c r="AL835" s="224"/>
      <c r="AM835" s="224"/>
      <c r="AN835" s="514"/>
      <c r="AO835" s="514"/>
      <c r="AP835" s="224"/>
      <c r="AQ835" s="224"/>
      <c r="AR835" s="224"/>
      <c r="AS835" s="224"/>
    </row>
    <row r="836">
      <c r="A836" s="398"/>
      <c r="B836" s="399"/>
      <c r="C836" s="398"/>
      <c r="D836" s="399"/>
      <c r="E836" s="398"/>
      <c r="I836" s="411"/>
      <c r="J836" s="411"/>
      <c r="N836" s="411"/>
      <c r="S836" s="411"/>
      <c r="AC836" s="227"/>
      <c r="AD836" s="227"/>
      <c r="AE836" s="227"/>
      <c r="AF836" s="227"/>
      <c r="AG836" s="227"/>
      <c r="AL836" s="224"/>
      <c r="AM836" s="224"/>
      <c r="AN836" s="514"/>
      <c r="AO836" s="514"/>
      <c r="AP836" s="224"/>
      <c r="AQ836" s="224"/>
      <c r="AR836" s="224"/>
      <c r="AS836" s="224"/>
    </row>
    <row r="837">
      <c r="A837" s="398"/>
      <c r="B837" s="399"/>
      <c r="C837" s="398"/>
      <c r="D837" s="399"/>
      <c r="E837" s="398"/>
      <c r="I837" s="411"/>
      <c r="J837" s="411"/>
      <c r="N837" s="411"/>
      <c r="S837" s="411"/>
      <c r="AC837" s="227"/>
      <c r="AD837" s="227"/>
      <c r="AE837" s="227"/>
      <c r="AF837" s="227"/>
      <c r="AG837" s="227"/>
      <c r="AL837" s="224"/>
      <c r="AM837" s="224"/>
      <c r="AN837" s="514"/>
      <c r="AO837" s="514"/>
      <c r="AP837" s="224"/>
      <c r="AQ837" s="224"/>
      <c r="AR837" s="224"/>
      <c r="AS837" s="224"/>
    </row>
    <row r="838">
      <c r="A838" s="398"/>
      <c r="B838" s="399"/>
      <c r="C838" s="398"/>
      <c r="D838" s="399"/>
      <c r="E838" s="398"/>
      <c r="I838" s="411"/>
      <c r="J838" s="411"/>
      <c r="N838" s="411"/>
      <c r="S838" s="411"/>
      <c r="AC838" s="227"/>
      <c r="AD838" s="227"/>
      <c r="AE838" s="227"/>
      <c r="AF838" s="227"/>
      <c r="AG838" s="227"/>
      <c r="AL838" s="224"/>
      <c r="AM838" s="224"/>
      <c r="AN838" s="514"/>
      <c r="AO838" s="514"/>
      <c r="AP838" s="224"/>
      <c r="AQ838" s="224"/>
      <c r="AR838" s="224"/>
      <c r="AS838" s="224"/>
    </row>
    <row r="839">
      <c r="A839" s="398"/>
      <c r="B839" s="399"/>
      <c r="C839" s="398"/>
      <c r="D839" s="399"/>
      <c r="E839" s="398"/>
      <c r="I839" s="411"/>
      <c r="J839" s="411"/>
      <c r="N839" s="411"/>
      <c r="S839" s="411"/>
      <c r="AC839" s="227"/>
      <c r="AD839" s="227"/>
      <c r="AE839" s="227"/>
      <c r="AF839" s="227"/>
      <c r="AG839" s="227"/>
      <c r="AL839" s="224"/>
      <c r="AM839" s="224"/>
      <c r="AN839" s="514"/>
      <c r="AO839" s="514"/>
      <c r="AP839" s="224"/>
      <c r="AQ839" s="224"/>
      <c r="AR839" s="224"/>
      <c r="AS839" s="224"/>
    </row>
    <row r="840">
      <c r="A840" s="398"/>
      <c r="B840" s="399"/>
      <c r="C840" s="398"/>
      <c r="D840" s="399"/>
      <c r="E840" s="398"/>
      <c r="I840" s="411"/>
      <c r="J840" s="411"/>
      <c r="N840" s="411"/>
      <c r="S840" s="411"/>
      <c r="AC840" s="227"/>
      <c r="AD840" s="227"/>
      <c r="AE840" s="227"/>
      <c r="AF840" s="227"/>
      <c r="AG840" s="227"/>
      <c r="AL840" s="224"/>
      <c r="AM840" s="224"/>
      <c r="AN840" s="514"/>
      <c r="AO840" s="514"/>
      <c r="AP840" s="224"/>
      <c r="AQ840" s="224"/>
      <c r="AR840" s="224"/>
      <c r="AS840" s="224"/>
    </row>
    <row r="841">
      <c r="A841" s="398"/>
      <c r="B841" s="399"/>
      <c r="C841" s="398"/>
      <c r="D841" s="399"/>
      <c r="E841" s="398"/>
      <c r="I841" s="411"/>
      <c r="J841" s="411"/>
      <c r="N841" s="411"/>
      <c r="S841" s="411"/>
      <c r="AC841" s="227"/>
      <c r="AD841" s="227"/>
      <c r="AE841" s="227"/>
      <c r="AF841" s="227"/>
      <c r="AG841" s="227"/>
      <c r="AL841" s="224"/>
      <c r="AM841" s="224"/>
      <c r="AN841" s="514"/>
      <c r="AO841" s="514"/>
      <c r="AP841" s="224"/>
      <c r="AQ841" s="224"/>
      <c r="AR841" s="224"/>
      <c r="AS841" s="224"/>
    </row>
    <row r="842">
      <c r="A842" s="398"/>
      <c r="B842" s="399"/>
      <c r="C842" s="398"/>
      <c r="D842" s="399"/>
      <c r="E842" s="398"/>
      <c r="I842" s="411"/>
      <c r="J842" s="411"/>
      <c r="N842" s="411"/>
      <c r="S842" s="411"/>
      <c r="AC842" s="227"/>
      <c r="AD842" s="227"/>
      <c r="AE842" s="227"/>
      <c r="AF842" s="227"/>
      <c r="AG842" s="227"/>
      <c r="AL842" s="224"/>
      <c r="AM842" s="224"/>
      <c r="AN842" s="514"/>
      <c r="AO842" s="514"/>
      <c r="AP842" s="224"/>
      <c r="AQ842" s="224"/>
      <c r="AR842" s="224"/>
      <c r="AS842" s="224"/>
    </row>
    <row r="843">
      <c r="A843" s="398"/>
      <c r="B843" s="399"/>
      <c r="C843" s="398"/>
      <c r="D843" s="399"/>
      <c r="E843" s="398"/>
      <c r="I843" s="411"/>
      <c r="J843" s="411"/>
      <c r="N843" s="411"/>
      <c r="S843" s="411"/>
      <c r="AC843" s="227"/>
      <c r="AD843" s="227"/>
      <c r="AE843" s="227"/>
      <c r="AF843" s="227"/>
      <c r="AG843" s="227"/>
      <c r="AL843" s="224"/>
      <c r="AM843" s="224"/>
      <c r="AN843" s="514"/>
      <c r="AO843" s="514"/>
      <c r="AP843" s="224"/>
      <c r="AQ843" s="224"/>
      <c r="AR843" s="224"/>
      <c r="AS843" s="224"/>
    </row>
    <row r="844">
      <c r="A844" s="398"/>
      <c r="B844" s="399"/>
      <c r="C844" s="398"/>
      <c r="D844" s="399"/>
      <c r="E844" s="398"/>
      <c r="I844" s="411"/>
      <c r="J844" s="411"/>
      <c r="N844" s="411"/>
      <c r="S844" s="411"/>
      <c r="AC844" s="227"/>
      <c r="AD844" s="227"/>
      <c r="AE844" s="227"/>
      <c r="AF844" s="227"/>
      <c r="AG844" s="227"/>
      <c r="AL844" s="224"/>
      <c r="AM844" s="224"/>
      <c r="AN844" s="514"/>
      <c r="AO844" s="514"/>
      <c r="AP844" s="224"/>
      <c r="AQ844" s="224"/>
      <c r="AR844" s="224"/>
      <c r="AS844" s="224"/>
    </row>
    <row r="845">
      <c r="A845" s="398"/>
      <c r="B845" s="399"/>
      <c r="C845" s="398"/>
      <c r="D845" s="399"/>
      <c r="E845" s="398"/>
      <c r="I845" s="411"/>
      <c r="J845" s="411"/>
      <c r="N845" s="411"/>
      <c r="S845" s="411"/>
      <c r="AC845" s="227"/>
      <c r="AD845" s="227"/>
      <c r="AE845" s="227"/>
      <c r="AF845" s="227"/>
      <c r="AG845" s="227"/>
      <c r="AL845" s="224"/>
      <c r="AM845" s="224"/>
      <c r="AN845" s="514"/>
      <c r="AO845" s="514"/>
      <c r="AP845" s="224"/>
      <c r="AQ845" s="224"/>
      <c r="AR845" s="224"/>
      <c r="AS845" s="224"/>
    </row>
    <row r="846">
      <c r="A846" s="398"/>
      <c r="B846" s="399"/>
      <c r="C846" s="398"/>
      <c r="D846" s="399"/>
      <c r="E846" s="398"/>
      <c r="I846" s="411"/>
      <c r="J846" s="411"/>
      <c r="N846" s="411"/>
      <c r="S846" s="411"/>
      <c r="AC846" s="227"/>
      <c r="AD846" s="227"/>
      <c r="AE846" s="227"/>
      <c r="AF846" s="227"/>
      <c r="AG846" s="227"/>
      <c r="AL846" s="224"/>
      <c r="AM846" s="224"/>
      <c r="AN846" s="514"/>
      <c r="AO846" s="514"/>
      <c r="AP846" s="224"/>
      <c r="AQ846" s="224"/>
      <c r="AR846" s="224"/>
      <c r="AS846" s="224"/>
    </row>
    <row r="847">
      <c r="A847" s="398"/>
      <c r="B847" s="399"/>
      <c r="C847" s="398"/>
      <c r="D847" s="399"/>
      <c r="E847" s="398"/>
      <c r="I847" s="411"/>
      <c r="J847" s="411"/>
      <c r="N847" s="411"/>
      <c r="S847" s="411"/>
      <c r="AC847" s="227"/>
      <c r="AD847" s="227"/>
      <c r="AE847" s="227"/>
      <c r="AF847" s="227"/>
      <c r="AG847" s="227"/>
      <c r="AL847" s="224"/>
      <c r="AM847" s="224"/>
      <c r="AN847" s="514"/>
      <c r="AO847" s="514"/>
      <c r="AP847" s="224"/>
      <c r="AQ847" s="224"/>
      <c r="AR847" s="224"/>
      <c r="AS847" s="224"/>
    </row>
    <row r="848">
      <c r="A848" s="398"/>
      <c r="B848" s="399"/>
      <c r="C848" s="398"/>
      <c r="D848" s="399"/>
      <c r="E848" s="398"/>
      <c r="I848" s="411"/>
      <c r="J848" s="411"/>
      <c r="N848" s="411"/>
      <c r="S848" s="411"/>
      <c r="AC848" s="227"/>
      <c r="AD848" s="227"/>
      <c r="AE848" s="227"/>
      <c r="AF848" s="227"/>
      <c r="AG848" s="227"/>
      <c r="AL848" s="224"/>
      <c r="AM848" s="224"/>
      <c r="AN848" s="514"/>
      <c r="AO848" s="514"/>
      <c r="AP848" s="224"/>
      <c r="AQ848" s="224"/>
      <c r="AR848" s="224"/>
      <c r="AS848" s="224"/>
    </row>
    <row r="849">
      <c r="A849" s="398"/>
      <c r="B849" s="399"/>
      <c r="C849" s="398"/>
      <c r="D849" s="399"/>
      <c r="E849" s="398"/>
      <c r="I849" s="411"/>
      <c r="J849" s="411"/>
      <c r="N849" s="411"/>
      <c r="S849" s="411"/>
      <c r="AC849" s="227"/>
      <c r="AD849" s="227"/>
      <c r="AE849" s="227"/>
      <c r="AF849" s="227"/>
      <c r="AG849" s="227"/>
      <c r="AL849" s="224"/>
      <c r="AM849" s="224"/>
      <c r="AN849" s="514"/>
      <c r="AO849" s="514"/>
      <c r="AP849" s="224"/>
      <c r="AQ849" s="224"/>
      <c r="AR849" s="224"/>
      <c r="AS849" s="224"/>
    </row>
    <row r="850">
      <c r="A850" s="398"/>
      <c r="B850" s="399"/>
      <c r="C850" s="398"/>
      <c r="D850" s="399"/>
      <c r="E850" s="398"/>
      <c r="I850" s="411"/>
      <c r="J850" s="411"/>
      <c r="N850" s="411"/>
      <c r="S850" s="411"/>
      <c r="AC850" s="227"/>
      <c r="AD850" s="227"/>
      <c r="AE850" s="227"/>
      <c r="AF850" s="227"/>
      <c r="AG850" s="227"/>
      <c r="AL850" s="224"/>
      <c r="AM850" s="224"/>
      <c r="AN850" s="514"/>
      <c r="AO850" s="514"/>
      <c r="AP850" s="224"/>
      <c r="AQ850" s="224"/>
      <c r="AR850" s="224"/>
      <c r="AS850" s="224"/>
    </row>
    <row r="851">
      <c r="A851" s="398"/>
      <c r="B851" s="399"/>
      <c r="C851" s="398"/>
      <c r="D851" s="399"/>
      <c r="E851" s="398"/>
      <c r="I851" s="411"/>
      <c r="J851" s="411"/>
      <c r="N851" s="411"/>
      <c r="S851" s="411"/>
      <c r="AC851" s="227"/>
      <c r="AD851" s="227"/>
      <c r="AE851" s="227"/>
      <c r="AF851" s="227"/>
      <c r="AG851" s="227"/>
      <c r="AL851" s="224"/>
      <c r="AM851" s="224"/>
      <c r="AN851" s="514"/>
      <c r="AO851" s="514"/>
      <c r="AP851" s="224"/>
      <c r="AQ851" s="224"/>
      <c r="AR851" s="224"/>
      <c r="AS851" s="224"/>
    </row>
    <row r="852">
      <c r="A852" s="398"/>
      <c r="B852" s="399"/>
      <c r="C852" s="398"/>
      <c r="D852" s="399"/>
      <c r="E852" s="398"/>
      <c r="I852" s="411"/>
      <c r="J852" s="411"/>
      <c r="N852" s="411"/>
      <c r="S852" s="411"/>
      <c r="AC852" s="227"/>
      <c r="AD852" s="227"/>
      <c r="AE852" s="227"/>
      <c r="AF852" s="227"/>
      <c r="AG852" s="227"/>
      <c r="AL852" s="224"/>
      <c r="AM852" s="224"/>
      <c r="AN852" s="514"/>
      <c r="AO852" s="514"/>
      <c r="AP852" s="224"/>
      <c r="AQ852" s="224"/>
      <c r="AR852" s="224"/>
      <c r="AS852" s="224"/>
    </row>
    <row r="853">
      <c r="A853" s="398"/>
      <c r="B853" s="399"/>
      <c r="C853" s="398"/>
      <c r="D853" s="399"/>
      <c r="E853" s="398"/>
      <c r="I853" s="411"/>
      <c r="J853" s="411"/>
      <c r="N853" s="411"/>
      <c r="S853" s="411"/>
      <c r="AC853" s="227"/>
      <c r="AD853" s="227"/>
      <c r="AE853" s="227"/>
      <c r="AF853" s="227"/>
      <c r="AG853" s="227"/>
      <c r="AL853" s="224"/>
      <c r="AM853" s="224"/>
      <c r="AN853" s="514"/>
      <c r="AO853" s="514"/>
      <c r="AP853" s="224"/>
      <c r="AQ853" s="224"/>
      <c r="AR853" s="224"/>
      <c r="AS853" s="224"/>
    </row>
    <row r="854">
      <c r="A854" s="398"/>
      <c r="B854" s="399"/>
      <c r="C854" s="398"/>
      <c r="D854" s="399"/>
      <c r="E854" s="398"/>
      <c r="I854" s="411"/>
      <c r="J854" s="411"/>
      <c r="N854" s="411"/>
      <c r="S854" s="411"/>
      <c r="AC854" s="227"/>
      <c r="AD854" s="227"/>
      <c r="AE854" s="227"/>
      <c r="AF854" s="227"/>
      <c r="AG854" s="227"/>
      <c r="AL854" s="224"/>
      <c r="AM854" s="224"/>
      <c r="AN854" s="514"/>
      <c r="AO854" s="514"/>
      <c r="AP854" s="224"/>
      <c r="AQ854" s="224"/>
      <c r="AR854" s="224"/>
      <c r="AS854" s="224"/>
    </row>
    <row r="855">
      <c r="A855" s="398"/>
      <c r="B855" s="399"/>
      <c r="C855" s="398"/>
      <c r="D855" s="399"/>
      <c r="E855" s="398"/>
      <c r="I855" s="411"/>
      <c r="J855" s="411"/>
      <c r="N855" s="411"/>
      <c r="S855" s="411"/>
      <c r="AC855" s="227"/>
      <c r="AD855" s="227"/>
      <c r="AE855" s="227"/>
      <c r="AF855" s="227"/>
      <c r="AG855" s="227"/>
      <c r="AL855" s="224"/>
      <c r="AM855" s="224"/>
      <c r="AN855" s="514"/>
      <c r="AO855" s="514"/>
      <c r="AP855" s="224"/>
      <c r="AQ855" s="224"/>
      <c r="AR855" s="224"/>
      <c r="AS855" s="224"/>
    </row>
    <row r="856">
      <c r="A856" s="398"/>
      <c r="B856" s="399"/>
      <c r="C856" s="398"/>
      <c r="D856" s="399"/>
      <c r="E856" s="398"/>
      <c r="I856" s="411"/>
      <c r="J856" s="411"/>
      <c r="N856" s="411"/>
      <c r="S856" s="411"/>
      <c r="AC856" s="227"/>
      <c r="AD856" s="227"/>
      <c r="AE856" s="227"/>
      <c r="AF856" s="227"/>
      <c r="AG856" s="227"/>
      <c r="AL856" s="224"/>
      <c r="AM856" s="224"/>
      <c r="AN856" s="514"/>
      <c r="AO856" s="514"/>
      <c r="AP856" s="224"/>
      <c r="AQ856" s="224"/>
      <c r="AR856" s="224"/>
      <c r="AS856" s="224"/>
    </row>
    <row r="857">
      <c r="A857" s="398"/>
      <c r="B857" s="399"/>
      <c r="C857" s="398"/>
      <c r="D857" s="399"/>
      <c r="E857" s="398"/>
      <c r="I857" s="411"/>
      <c r="J857" s="411"/>
      <c r="N857" s="411"/>
      <c r="S857" s="411"/>
      <c r="AC857" s="227"/>
      <c r="AD857" s="227"/>
      <c r="AE857" s="227"/>
      <c r="AF857" s="227"/>
      <c r="AG857" s="227"/>
      <c r="AL857" s="224"/>
      <c r="AM857" s="224"/>
      <c r="AN857" s="514"/>
      <c r="AO857" s="514"/>
      <c r="AP857" s="224"/>
      <c r="AQ857" s="224"/>
      <c r="AR857" s="224"/>
      <c r="AS857" s="224"/>
    </row>
    <row r="858">
      <c r="A858" s="398"/>
      <c r="B858" s="399"/>
      <c r="C858" s="398"/>
      <c r="D858" s="399"/>
      <c r="E858" s="398"/>
      <c r="I858" s="411"/>
      <c r="J858" s="411"/>
      <c r="N858" s="411"/>
      <c r="S858" s="411"/>
      <c r="AC858" s="227"/>
      <c r="AD858" s="227"/>
      <c r="AE858" s="227"/>
      <c r="AF858" s="227"/>
      <c r="AG858" s="227"/>
      <c r="AL858" s="224"/>
      <c r="AM858" s="224"/>
      <c r="AN858" s="514"/>
      <c r="AO858" s="514"/>
      <c r="AP858" s="224"/>
      <c r="AQ858" s="224"/>
      <c r="AR858" s="224"/>
      <c r="AS858" s="224"/>
    </row>
    <row r="859">
      <c r="A859" s="398"/>
      <c r="B859" s="399"/>
      <c r="C859" s="398"/>
      <c r="D859" s="399"/>
      <c r="E859" s="398"/>
      <c r="I859" s="411"/>
      <c r="J859" s="411"/>
      <c r="N859" s="411"/>
      <c r="S859" s="411"/>
      <c r="AC859" s="227"/>
      <c r="AD859" s="227"/>
      <c r="AE859" s="227"/>
      <c r="AF859" s="227"/>
      <c r="AG859" s="227"/>
      <c r="AL859" s="224"/>
      <c r="AM859" s="224"/>
      <c r="AN859" s="514"/>
      <c r="AO859" s="514"/>
      <c r="AP859" s="224"/>
      <c r="AQ859" s="224"/>
      <c r="AR859" s="224"/>
      <c r="AS859" s="224"/>
    </row>
    <row r="860">
      <c r="A860" s="398"/>
      <c r="B860" s="399"/>
      <c r="C860" s="398"/>
      <c r="D860" s="399"/>
      <c r="E860" s="398"/>
      <c r="I860" s="411"/>
      <c r="J860" s="411"/>
      <c r="N860" s="411"/>
      <c r="S860" s="411"/>
      <c r="AC860" s="227"/>
      <c r="AD860" s="227"/>
      <c r="AE860" s="227"/>
      <c r="AF860" s="227"/>
      <c r="AG860" s="227"/>
      <c r="AL860" s="224"/>
      <c r="AM860" s="224"/>
      <c r="AN860" s="514"/>
      <c r="AO860" s="514"/>
      <c r="AP860" s="224"/>
      <c r="AQ860" s="224"/>
      <c r="AR860" s="224"/>
      <c r="AS860" s="224"/>
    </row>
    <row r="861">
      <c r="A861" s="398"/>
      <c r="B861" s="399"/>
      <c r="C861" s="398"/>
      <c r="D861" s="399"/>
      <c r="E861" s="398"/>
      <c r="I861" s="411"/>
      <c r="J861" s="411"/>
      <c r="N861" s="411"/>
      <c r="S861" s="411"/>
      <c r="AC861" s="227"/>
      <c r="AD861" s="227"/>
      <c r="AE861" s="227"/>
      <c r="AF861" s="227"/>
      <c r="AG861" s="227"/>
      <c r="AL861" s="224"/>
      <c r="AM861" s="224"/>
      <c r="AN861" s="514"/>
      <c r="AO861" s="514"/>
      <c r="AP861" s="224"/>
      <c r="AQ861" s="224"/>
      <c r="AR861" s="224"/>
      <c r="AS861" s="224"/>
    </row>
    <row r="862">
      <c r="A862" s="398"/>
      <c r="B862" s="399"/>
      <c r="C862" s="398"/>
      <c r="D862" s="399"/>
      <c r="E862" s="398"/>
      <c r="I862" s="411"/>
      <c r="J862" s="411"/>
      <c r="N862" s="411"/>
      <c r="S862" s="411"/>
      <c r="AC862" s="227"/>
      <c r="AD862" s="227"/>
      <c r="AE862" s="227"/>
      <c r="AF862" s="227"/>
      <c r="AG862" s="227"/>
      <c r="AL862" s="224"/>
      <c r="AM862" s="224"/>
      <c r="AN862" s="514"/>
      <c r="AO862" s="514"/>
      <c r="AP862" s="224"/>
      <c r="AQ862" s="224"/>
      <c r="AR862" s="224"/>
      <c r="AS862" s="224"/>
    </row>
    <row r="863">
      <c r="A863" s="398"/>
      <c r="B863" s="399"/>
      <c r="C863" s="398"/>
      <c r="D863" s="399"/>
      <c r="E863" s="398"/>
      <c r="I863" s="411"/>
      <c r="J863" s="411"/>
      <c r="N863" s="411"/>
      <c r="S863" s="411"/>
      <c r="AC863" s="227"/>
      <c r="AD863" s="227"/>
      <c r="AE863" s="227"/>
      <c r="AF863" s="227"/>
      <c r="AG863" s="227"/>
      <c r="AL863" s="224"/>
      <c r="AM863" s="224"/>
      <c r="AN863" s="514"/>
      <c r="AO863" s="514"/>
      <c r="AP863" s="224"/>
      <c r="AQ863" s="224"/>
      <c r="AR863" s="224"/>
      <c r="AS863" s="224"/>
    </row>
    <row r="864">
      <c r="A864" s="398"/>
      <c r="B864" s="399"/>
      <c r="C864" s="398"/>
      <c r="D864" s="399"/>
      <c r="E864" s="398"/>
      <c r="I864" s="411"/>
      <c r="J864" s="411"/>
      <c r="N864" s="411"/>
      <c r="S864" s="411"/>
      <c r="AC864" s="227"/>
      <c r="AD864" s="227"/>
      <c r="AE864" s="227"/>
      <c r="AF864" s="227"/>
      <c r="AG864" s="227"/>
      <c r="AL864" s="224"/>
      <c r="AM864" s="224"/>
      <c r="AN864" s="514"/>
      <c r="AO864" s="514"/>
      <c r="AP864" s="224"/>
      <c r="AQ864" s="224"/>
      <c r="AR864" s="224"/>
      <c r="AS864" s="224"/>
    </row>
    <row r="865">
      <c r="A865" s="398"/>
      <c r="B865" s="399"/>
      <c r="C865" s="398"/>
      <c r="D865" s="399"/>
      <c r="E865" s="398"/>
      <c r="I865" s="411"/>
      <c r="J865" s="411"/>
      <c r="N865" s="411"/>
      <c r="S865" s="411"/>
      <c r="AC865" s="227"/>
      <c r="AD865" s="227"/>
      <c r="AE865" s="227"/>
      <c r="AF865" s="227"/>
      <c r="AG865" s="227"/>
      <c r="AL865" s="224"/>
      <c r="AM865" s="224"/>
      <c r="AN865" s="514"/>
      <c r="AO865" s="514"/>
      <c r="AP865" s="224"/>
      <c r="AQ865" s="224"/>
      <c r="AR865" s="224"/>
      <c r="AS865" s="224"/>
    </row>
    <row r="866">
      <c r="A866" s="398"/>
      <c r="B866" s="399"/>
      <c r="C866" s="398"/>
      <c r="D866" s="399"/>
      <c r="E866" s="398"/>
      <c r="I866" s="411"/>
      <c r="J866" s="411"/>
      <c r="N866" s="411"/>
      <c r="S866" s="411"/>
      <c r="AC866" s="227"/>
      <c r="AD866" s="227"/>
      <c r="AE866" s="227"/>
      <c r="AF866" s="227"/>
      <c r="AG866" s="227"/>
      <c r="AL866" s="224"/>
      <c r="AM866" s="224"/>
      <c r="AN866" s="514"/>
      <c r="AO866" s="514"/>
      <c r="AP866" s="224"/>
      <c r="AQ866" s="224"/>
      <c r="AR866" s="224"/>
      <c r="AS866" s="224"/>
    </row>
    <row r="867">
      <c r="A867" s="398"/>
      <c r="B867" s="399"/>
      <c r="C867" s="398"/>
      <c r="D867" s="399"/>
      <c r="E867" s="398"/>
      <c r="I867" s="411"/>
      <c r="J867" s="411"/>
      <c r="N867" s="411"/>
      <c r="S867" s="411"/>
      <c r="AC867" s="227"/>
      <c r="AD867" s="227"/>
      <c r="AE867" s="227"/>
      <c r="AF867" s="227"/>
      <c r="AG867" s="227"/>
      <c r="AL867" s="224"/>
      <c r="AM867" s="224"/>
      <c r="AN867" s="514"/>
      <c r="AO867" s="514"/>
      <c r="AP867" s="224"/>
      <c r="AQ867" s="224"/>
      <c r="AR867" s="224"/>
      <c r="AS867" s="224"/>
    </row>
    <row r="868">
      <c r="A868" s="398"/>
      <c r="B868" s="399"/>
      <c r="C868" s="398"/>
      <c r="D868" s="399"/>
      <c r="E868" s="398"/>
      <c r="I868" s="411"/>
      <c r="J868" s="411"/>
      <c r="N868" s="411"/>
      <c r="S868" s="411"/>
      <c r="AC868" s="227"/>
      <c r="AD868" s="227"/>
      <c r="AE868" s="227"/>
      <c r="AF868" s="227"/>
      <c r="AG868" s="227"/>
      <c r="AL868" s="224"/>
      <c r="AM868" s="224"/>
      <c r="AN868" s="514"/>
      <c r="AO868" s="514"/>
      <c r="AP868" s="224"/>
      <c r="AQ868" s="224"/>
      <c r="AR868" s="224"/>
      <c r="AS868" s="224"/>
    </row>
    <row r="869">
      <c r="A869" s="398"/>
      <c r="B869" s="399"/>
      <c r="C869" s="398"/>
      <c r="D869" s="399"/>
      <c r="E869" s="398"/>
      <c r="I869" s="411"/>
      <c r="J869" s="411"/>
      <c r="N869" s="411"/>
      <c r="S869" s="411"/>
      <c r="AC869" s="227"/>
      <c r="AD869" s="227"/>
      <c r="AE869" s="227"/>
      <c r="AF869" s="227"/>
      <c r="AG869" s="227"/>
      <c r="AL869" s="224"/>
      <c r="AM869" s="224"/>
      <c r="AN869" s="514"/>
      <c r="AO869" s="514"/>
      <c r="AP869" s="224"/>
      <c r="AQ869" s="224"/>
      <c r="AR869" s="224"/>
      <c r="AS869" s="224"/>
    </row>
    <row r="870">
      <c r="A870" s="398"/>
      <c r="B870" s="399"/>
      <c r="C870" s="398"/>
      <c r="D870" s="399"/>
      <c r="E870" s="398"/>
      <c r="I870" s="411"/>
      <c r="J870" s="411"/>
      <c r="N870" s="411"/>
      <c r="S870" s="411"/>
      <c r="AC870" s="227"/>
      <c r="AD870" s="227"/>
      <c r="AE870" s="227"/>
      <c r="AF870" s="227"/>
      <c r="AG870" s="227"/>
      <c r="AL870" s="224"/>
      <c r="AM870" s="224"/>
      <c r="AN870" s="514"/>
      <c r="AO870" s="514"/>
      <c r="AP870" s="224"/>
      <c r="AQ870" s="224"/>
      <c r="AR870" s="224"/>
      <c r="AS870" s="224"/>
    </row>
    <row r="871">
      <c r="A871" s="398"/>
      <c r="B871" s="399"/>
      <c r="C871" s="398"/>
      <c r="D871" s="399"/>
      <c r="E871" s="398"/>
      <c r="I871" s="411"/>
      <c r="J871" s="411"/>
      <c r="N871" s="411"/>
      <c r="S871" s="411"/>
      <c r="AC871" s="227"/>
      <c r="AD871" s="227"/>
      <c r="AE871" s="227"/>
      <c r="AF871" s="227"/>
      <c r="AG871" s="227"/>
      <c r="AL871" s="224"/>
      <c r="AM871" s="224"/>
      <c r="AN871" s="514"/>
      <c r="AO871" s="514"/>
      <c r="AP871" s="224"/>
      <c r="AQ871" s="224"/>
      <c r="AR871" s="224"/>
      <c r="AS871" s="224"/>
    </row>
    <row r="872">
      <c r="A872" s="398"/>
      <c r="B872" s="399"/>
      <c r="C872" s="398"/>
      <c r="D872" s="399"/>
      <c r="E872" s="398"/>
      <c r="I872" s="411"/>
      <c r="J872" s="411"/>
      <c r="N872" s="411"/>
      <c r="S872" s="411"/>
      <c r="AC872" s="227"/>
      <c r="AD872" s="227"/>
      <c r="AE872" s="227"/>
      <c r="AF872" s="227"/>
      <c r="AG872" s="227"/>
      <c r="AL872" s="224"/>
      <c r="AM872" s="224"/>
      <c r="AN872" s="514"/>
      <c r="AO872" s="514"/>
      <c r="AP872" s="224"/>
      <c r="AQ872" s="224"/>
      <c r="AR872" s="224"/>
      <c r="AS872" s="224"/>
    </row>
    <row r="873">
      <c r="A873" s="398"/>
      <c r="B873" s="399"/>
      <c r="C873" s="398"/>
      <c r="D873" s="399"/>
      <c r="E873" s="398"/>
      <c r="I873" s="411"/>
      <c r="J873" s="411"/>
      <c r="N873" s="411"/>
      <c r="S873" s="411"/>
      <c r="AC873" s="227"/>
      <c r="AD873" s="227"/>
      <c r="AE873" s="227"/>
      <c r="AF873" s="227"/>
      <c r="AG873" s="227"/>
      <c r="AL873" s="224"/>
      <c r="AM873" s="224"/>
      <c r="AN873" s="514"/>
      <c r="AO873" s="514"/>
      <c r="AP873" s="224"/>
      <c r="AQ873" s="224"/>
      <c r="AR873" s="224"/>
      <c r="AS873" s="224"/>
    </row>
    <row r="874">
      <c r="A874" s="398"/>
      <c r="B874" s="399"/>
      <c r="C874" s="398"/>
      <c r="D874" s="399"/>
      <c r="E874" s="398"/>
      <c r="I874" s="411"/>
      <c r="J874" s="411"/>
      <c r="N874" s="411"/>
      <c r="S874" s="411"/>
      <c r="AC874" s="227"/>
      <c r="AD874" s="227"/>
      <c r="AE874" s="227"/>
      <c r="AF874" s="227"/>
      <c r="AG874" s="227"/>
      <c r="AL874" s="224"/>
      <c r="AM874" s="224"/>
      <c r="AN874" s="514"/>
      <c r="AO874" s="514"/>
      <c r="AP874" s="224"/>
      <c r="AQ874" s="224"/>
      <c r="AR874" s="224"/>
      <c r="AS874" s="224"/>
    </row>
    <row r="875">
      <c r="A875" s="398"/>
      <c r="B875" s="399"/>
      <c r="C875" s="398"/>
      <c r="D875" s="399"/>
      <c r="E875" s="398"/>
      <c r="I875" s="411"/>
      <c r="J875" s="411"/>
      <c r="N875" s="411"/>
      <c r="S875" s="411"/>
      <c r="AC875" s="227"/>
      <c r="AD875" s="227"/>
      <c r="AE875" s="227"/>
      <c r="AF875" s="227"/>
      <c r="AG875" s="227"/>
      <c r="AL875" s="224"/>
      <c r="AM875" s="224"/>
      <c r="AN875" s="514"/>
      <c r="AO875" s="514"/>
      <c r="AP875" s="224"/>
      <c r="AQ875" s="224"/>
      <c r="AR875" s="224"/>
      <c r="AS875" s="224"/>
    </row>
    <row r="876">
      <c r="A876" s="398"/>
      <c r="B876" s="399"/>
      <c r="C876" s="398"/>
      <c r="D876" s="399"/>
      <c r="E876" s="398"/>
      <c r="I876" s="411"/>
      <c r="J876" s="411"/>
      <c r="N876" s="411"/>
      <c r="S876" s="411"/>
      <c r="AC876" s="227"/>
      <c r="AD876" s="227"/>
      <c r="AE876" s="227"/>
      <c r="AF876" s="227"/>
      <c r="AG876" s="227"/>
      <c r="AL876" s="224"/>
      <c r="AM876" s="224"/>
      <c r="AN876" s="514"/>
      <c r="AO876" s="514"/>
      <c r="AP876" s="224"/>
      <c r="AQ876" s="224"/>
      <c r="AR876" s="224"/>
      <c r="AS876" s="224"/>
    </row>
    <row r="877">
      <c r="A877" s="398"/>
      <c r="B877" s="399"/>
      <c r="C877" s="398"/>
      <c r="D877" s="399"/>
      <c r="E877" s="398"/>
      <c r="I877" s="411"/>
      <c r="J877" s="411"/>
      <c r="N877" s="411"/>
      <c r="S877" s="411"/>
      <c r="AC877" s="227"/>
      <c r="AD877" s="227"/>
      <c r="AE877" s="227"/>
      <c r="AF877" s="227"/>
      <c r="AG877" s="227"/>
      <c r="AL877" s="224"/>
      <c r="AM877" s="224"/>
      <c r="AN877" s="514"/>
      <c r="AO877" s="514"/>
      <c r="AP877" s="224"/>
      <c r="AQ877" s="224"/>
      <c r="AR877" s="224"/>
      <c r="AS877" s="224"/>
    </row>
    <row r="878">
      <c r="A878" s="398"/>
      <c r="B878" s="399"/>
      <c r="C878" s="398"/>
      <c r="D878" s="399"/>
      <c r="E878" s="398"/>
      <c r="I878" s="411"/>
      <c r="J878" s="411"/>
      <c r="N878" s="411"/>
      <c r="S878" s="411"/>
      <c r="AC878" s="227"/>
      <c r="AD878" s="227"/>
      <c r="AE878" s="227"/>
      <c r="AF878" s="227"/>
      <c r="AG878" s="227"/>
      <c r="AL878" s="224"/>
      <c r="AM878" s="224"/>
      <c r="AN878" s="514"/>
      <c r="AO878" s="514"/>
      <c r="AP878" s="224"/>
      <c r="AQ878" s="224"/>
      <c r="AR878" s="224"/>
      <c r="AS878" s="224"/>
    </row>
    <row r="879">
      <c r="A879" s="398"/>
      <c r="B879" s="399"/>
      <c r="C879" s="398"/>
      <c r="D879" s="399"/>
      <c r="E879" s="398"/>
      <c r="I879" s="411"/>
      <c r="J879" s="411"/>
      <c r="N879" s="411"/>
      <c r="S879" s="411"/>
      <c r="AC879" s="227"/>
      <c r="AD879" s="227"/>
      <c r="AE879" s="227"/>
      <c r="AF879" s="227"/>
      <c r="AG879" s="227"/>
      <c r="AL879" s="224"/>
      <c r="AM879" s="224"/>
      <c r="AN879" s="514"/>
      <c r="AO879" s="514"/>
      <c r="AP879" s="224"/>
      <c r="AQ879" s="224"/>
      <c r="AR879" s="224"/>
      <c r="AS879" s="224"/>
    </row>
    <row r="880">
      <c r="A880" s="398"/>
      <c r="B880" s="399"/>
      <c r="C880" s="398"/>
      <c r="D880" s="399"/>
      <c r="E880" s="398"/>
      <c r="I880" s="411"/>
      <c r="J880" s="411"/>
      <c r="N880" s="411"/>
      <c r="S880" s="411"/>
      <c r="AC880" s="227"/>
      <c r="AD880" s="227"/>
      <c r="AE880" s="227"/>
      <c r="AF880" s="227"/>
      <c r="AG880" s="227"/>
      <c r="AL880" s="224"/>
      <c r="AM880" s="224"/>
      <c r="AN880" s="514"/>
      <c r="AO880" s="514"/>
      <c r="AP880" s="224"/>
      <c r="AQ880" s="224"/>
      <c r="AR880" s="224"/>
      <c r="AS880" s="224"/>
    </row>
    <row r="881">
      <c r="A881" s="398"/>
      <c r="B881" s="399"/>
      <c r="C881" s="398"/>
      <c r="D881" s="399"/>
      <c r="E881" s="398"/>
      <c r="I881" s="411"/>
      <c r="J881" s="411"/>
      <c r="N881" s="411"/>
      <c r="S881" s="411"/>
      <c r="AC881" s="227"/>
      <c r="AD881" s="227"/>
      <c r="AE881" s="227"/>
      <c r="AF881" s="227"/>
      <c r="AG881" s="227"/>
      <c r="AL881" s="224"/>
      <c r="AM881" s="224"/>
      <c r="AN881" s="514"/>
      <c r="AO881" s="514"/>
      <c r="AP881" s="224"/>
      <c r="AQ881" s="224"/>
      <c r="AR881" s="224"/>
      <c r="AS881" s="224"/>
    </row>
    <row r="882">
      <c r="A882" s="398"/>
      <c r="B882" s="399"/>
      <c r="C882" s="398"/>
      <c r="D882" s="399"/>
      <c r="E882" s="398"/>
      <c r="I882" s="411"/>
      <c r="J882" s="411"/>
      <c r="N882" s="411"/>
      <c r="S882" s="411"/>
      <c r="AC882" s="227"/>
      <c r="AD882" s="227"/>
      <c r="AE882" s="227"/>
      <c r="AF882" s="227"/>
      <c r="AG882" s="227"/>
      <c r="AL882" s="224"/>
      <c r="AM882" s="224"/>
      <c r="AN882" s="514"/>
      <c r="AO882" s="514"/>
      <c r="AP882" s="224"/>
      <c r="AQ882" s="224"/>
      <c r="AR882" s="224"/>
      <c r="AS882" s="224"/>
    </row>
    <row r="883">
      <c r="A883" s="398"/>
      <c r="B883" s="399"/>
      <c r="C883" s="398"/>
      <c r="D883" s="399"/>
      <c r="E883" s="398"/>
      <c r="I883" s="411"/>
      <c r="J883" s="411"/>
      <c r="N883" s="411"/>
      <c r="S883" s="411"/>
      <c r="AC883" s="227"/>
      <c r="AD883" s="227"/>
      <c r="AE883" s="227"/>
      <c r="AF883" s="227"/>
      <c r="AG883" s="227"/>
      <c r="AL883" s="224"/>
      <c r="AM883" s="224"/>
      <c r="AN883" s="514"/>
      <c r="AO883" s="514"/>
      <c r="AP883" s="224"/>
      <c r="AQ883" s="224"/>
      <c r="AR883" s="224"/>
      <c r="AS883" s="224"/>
    </row>
    <row r="884">
      <c r="A884" s="398"/>
      <c r="B884" s="399"/>
      <c r="C884" s="398"/>
      <c r="D884" s="399"/>
      <c r="E884" s="398"/>
      <c r="I884" s="411"/>
      <c r="J884" s="411"/>
      <c r="N884" s="411"/>
      <c r="S884" s="411"/>
      <c r="AC884" s="227"/>
      <c r="AD884" s="227"/>
      <c r="AE884" s="227"/>
      <c r="AF884" s="227"/>
      <c r="AG884" s="227"/>
      <c r="AL884" s="224"/>
      <c r="AM884" s="224"/>
      <c r="AN884" s="514"/>
      <c r="AO884" s="514"/>
      <c r="AP884" s="224"/>
      <c r="AQ884" s="224"/>
      <c r="AR884" s="224"/>
      <c r="AS884" s="224"/>
    </row>
    <row r="885">
      <c r="A885" s="398"/>
      <c r="B885" s="399"/>
      <c r="C885" s="398"/>
      <c r="D885" s="399"/>
      <c r="E885" s="398"/>
      <c r="I885" s="411"/>
      <c r="J885" s="411"/>
      <c r="N885" s="411"/>
      <c r="S885" s="411"/>
      <c r="AC885" s="227"/>
      <c r="AD885" s="227"/>
      <c r="AE885" s="227"/>
      <c r="AF885" s="227"/>
      <c r="AG885" s="227"/>
      <c r="AL885" s="224"/>
      <c r="AM885" s="224"/>
      <c r="AN885" s="514"/>
      <c r="AO885" s="514"/>
      <c r="AP885" s="224"/>
      <c r="AQ885" s="224"/>
      <c r="AR885" s="224"/>
      <c r="AS885" s="224"/>
    </row>
    <row r="886">
      <c r="A886" s="398"/>
      <c r="B886" s="399"/>
      <c r="C886" s="398"/>
      <c r="D886" s="399"/>
      <c r="E886" s="398"/>
      <c r="I886" s="411"/>
      <c r="J886" s="411"/>
      <c r="N886" s="411"/>
      <c r="S886" s="411"/>
      <c r="AC886" s="227"/>
      <c r="AD886" s="227"/>
      <c r="AE886" s="227"/>
      <c r="AF886" s="227"/>
      <c r="AG886" s="227"/>
      <c r="AL886" s="224"/>
      <c r="AM886" s="224"/>
      <c r="AN886" s="514"/>
      <c r="AO886" s="514"/>
      <c r="AP886" s="224"/>
      <c r="AQ886" s="224"/>
      <c r="AR886" s="224"/>
      <c r="AS886" s="224"/>
    </row>
    <row r="887">
      <c r="A887" s="398"/>
      <c r="B887" s="399"/>
      <c r="C887" s="398"/>
      <c r="D887" s="399"/>
      <c r="E887" s="398"/>
      <c r="I887" s="411"/>
      <c r="J887" s="411"/>
      <c r="N887" s="411"/>
      <c r="S887" s="411"/>
      <c r="AC887" s="227"/>
      <c r="AD887" s="227"/>
      <c r="AE887" s="227"/>
      <c r="AF887" s="227"/>
      <c r="AG887" s="227"/>
      <c r="AL887" s="224"/>
      <c r="AM887" s="224"/>
      <c r="AN887" s="514"/>
      <c r="AO887" s="514"/>
      <c r="AP887" s="224"/>
      <c r="AQ887" s="224"/>
      <c r="AR887" s="224"/>
      <c r="AS887" s="224"/>
    </row>
    <row r="888">
      <c r="A888" s="398"/>
      <c r="B888" s="399"/>
      <c r="C888" s="398"/>
      <c r="D888" s="399"/>
      <c r="E888" s="398"/>
      <c r="I888" s="411"/>
      <c r="J888" s="411"/>
      <c r="N888" s="411"/>
      <c r="S888" s="411"/>
      <c r="AC888" s="227"/>
      <c r="AD888" s="227"/>
      <c r="AE888" s="227"/>
      <c r="AF888" s="227"/>
      <c r="AG888" s="227"/>
      <c r="AL888" s="224"/>
      <c r="AM888" s="224"/>
      <c r="AN888" s="514"/>
      <c r="AO888" s="514"/>
      <c r="AP888" s="224"/>
      <c r="AQ888" s="224"/>
      <c r="AR888" s="224"/>
      <c r="AS888" s="224"/>
    </row>
    <row r="889">
      <c r="A889" s="398"/>
      <c r="B889" s="399"/>
      <c r="C889" s="398"/>
      <c r="D889" s="399"/>
      <c r="E889" s="398"/>
      <c r="I889" s="411"/>
      <c r="J889" s="411"/>
      <c r="N889" s="411"/>
      <c r="S889" s="411"/>
      <c r="AC889" s="227"/>
      <c r="AD889" s="227"/>
      <c r="AE889" s="227"/>
      <c r="AF889" s="227"/>
      <c r="AG889" s="227"/>
      <c r="AL889" s="224"/>
      <c r="AM889" s="224"/>
      <c r="AN889" s="514"/>
      <c r="AO889" s="514"/>
      <c r="AP889" s="224"/>
      <c r="AQ889" s="224"/>
      <c r="AR889" s="224"/>
      <c r="AS889" s="224"/>
    </row>
    <row r="890">
      <c r="A890" s="398"/>
      <c r="B890" s="399"/>
      <c r="C890" s="398"/>
      <c r="D890" s="399"/>
      <c r="E890" s="398"/>
      <c r="I890" s="411"/>
      <c r="J890" s="411"/>
      <c r="N890" s="411"/>
      <c r="S890" s="411"/>
      <c r="AC890" s="227"/>
      <c r="AD890" s="227"/>
      <c r="AE890" s="227"/>
      <c r="AF890" s="227"/>
      <c r="AG890" s="227"/>
      <c r="AL890" s="224"/>
      <c r="AM890" s="224"/>
      <c r="AN890" s="514"/>
      <c r="AO890" s="514"/>
      <c r="AP890" s="224"/>
      <c r="AQ890" s="224"/>
      <c r="AR890" s="224"/>
      <c r="AS890" s="224"/>
    </row>
    <row r="891">
      <c r="A891" s="398"/>
      <c r="B891" s="399"/>
      <c r="C891" s="398"/>
      <c r="D891" s="399"/>
      <c r="E891" s="398"/>
      <c r="I891" s="411"/>
      <c r="J891" s="411"/>
      <c r="N891" s="411"/>
      <c r="S891" s="411"/>
      <c r="AC891" s="227"/>
      <c r="AD891" s="227"/>
      <c r="AE891" s="227"/>
      <c r="AF891" s="227"/>
      <c r="AG891" s="227"/>
      <c r="AL891" s="224"/>
      <c r="AM891" s="224"/>
      <c r="AN891" s="514"/>
      <c r="AO891" s="514"/>
      <c r="AP891" s="224"/>
      <c r="AQ891" s="224"/>
      <c r="AR891" s="224"/>
      <c r="AS891" s="224"/>
    </row>
    <row r="892">
      <c r="A892" s="398"/>
      <c r="B892" s="399"/>
      <c r="C892" s="398"/>
      <c r="D892" s="399"/>
      <c r="E892" s="398"/>
      <c r="I892" s="411"/>
      <c r="J892" s="411"/>
      <c r="N892" s="411"/>
      <c r="S892" s="411"/>
      <c r="AC892" s="227"/>
      <c r="AD892" s="227"/>
      <c r="AE892" s="227"/>
      <c r="AF892" s="227"/>
      <c r="AG892" s="227"/>
      <c r="AL892" s="224"/>
      <c r="AM892" s="224"/>
      <c r="AN892" s="514"/>
      <c r="AO892" s="514"/>
      <c r="AP892" s="224"/>
      <c r="AQ892" s="224"/>
      <c r="AR892" s="224"/>
      <c r="AS892" s="224"/>
    </row>
    <row r="893">
      <c r="A893" s="398"/>
      <c r="B893" s="399"/>
      <c r="C893" s="398"/>
      <c r="D893" s="399"/>
      <c r="E893" s="398"/>
      <c r="I893" s="411"/>
      <c r="J893" s="411"/>
      <c r="N893" s="411"/>
      <c r="S893" s="411"/>
      <c r="AC893" s="227"/>
      <c r="AD893" s="227"/>
      <c r="AE893" s="227"/>
      <c r="AF893" s="227"/>
      <c r="AG893" s="227"/>
      <c r="AL893" s="224"/>
      <c r="AM893" s="224"/>
      <c r="AN893" s="514"/>
      <c r="AO893" s="514"/>
      <c r="AP893" s="224"/>
      <c r="AQ893" s="224"/>
      <c r="AR893" s="224"/>
      <c r="AS893" s="224"/>
    </row>
    <row r="894">
      <c r="A894" s="398"/>
      <c r="B894" s="399"/>
      <c r="C894" s="398"/>
      <c r="D894" s="399"/>
      <c r="E894" s="398"/>
      <c r="I894" s="411"/>
      <c r="J894" s="411"/>
      <c r="N894" s="411"/>
      <c r="S894" s="411"/>
      <c r="AC894" s="227"/>
      <c r="AD894" s="227"/>
      <c r="AE894" s="227"/>
      <c r="AF894" s="227"/>
      <c r="AG894" s="227"/>
      <c r="AL894" s="224"/>
      <c r="AM894" s="224"/>
      <c r="AN894" s="514"/>
      <c r="AO894" s="514"/>
      <c r="AP894" s="224"/>
      <c r="AQ894" s="224"/>
      <c r="AR894" s="224"/>
      <c r="AS894" s="224"/>
    </row>
    <row r="895">
      <c r="A895" s="398"/>
      <c r="B895" s="399"/>
      <c r="C895" s="398"/>
      <c r="D895" s="399"/>
      <c r="E895" s="398"/>
      <c r="I895" s="411"/>
      <c r="J895" s="411"/>
      <c r="N895" s="411"/>
      <c r="S895" s="411"/>
      <c r="AC895" s="227"/>
      <c r="AD895" s="227"/>
      <c r="AE895" s="227"/>
      <c r="AF895" s="227"/>
      <c r="AG895" s="227"/>
      <c r="AL895" s="224"/>
      <c r="AM895" s="224"/>
      <c r="AN895" s="514"/>
      <c r="AO895" s="514"/>
      <c r="AP895" s="224"/>
      <c r="AQ895" s="224"/>
      <c r="AR895" s="224"/>
      <c r="AS895" s="224"/>
    </row>
    <row r="896">
      <c r="A896" s="398"/>
      <c r="B896" s="399"/>
      <c r="C896" s="398"/>
      <c r="D896" s="399"/>
      <c r="E896" s="398"/>
      <c r="I896" s="411"/>
      <c r="J896" s="411"/>
      <c r="N896" s="411"/>
      <c r="S896" s="411"/>
      <c r="AC896" s="227"/>
      <c r="AD896" s="227"/>
      <c r="AE896" s="227"/>
      <c r="AF896" s="227"/>
      <c r="AG896" s="227"/>
      <c r="AL896" s="224"/>
      <c r="AM896" s="224"/>
      <c r="AN896" s="514"/>
      <c r="AO896" s="514"/>
      <c r="AP896" s="224"/>
      <c r="AQ896" s="224"/>
      <c r="AR896" s="224"/>
      <c r="AS896" s="224"/>
    </row>
    <row r="897">
      <c r="A897" s="398"/>
      <c r="B897" s="399"/>
      <c r="C897" s="398"/>
      <c r="D897" s="399"/>
      <c r="E897" s="398"/>
      <c r="I897" s="411"/>
      <c r="J897" s="411"/>
      <c r="N897" s="411"/>
      <c r="S897" s="411"/>
      <c r="AC897" s="227"/>
      <c r="AD897" s="227"/>
      <c r="AE897" s="227"/>
      <c r="AF897" s="227"/>
      <c r="AG897" s="227"/>
      <c r="AL897" s="224"/>
      <c r="AM897" s="224"/>
      <c r="AN897" s="514"/>
      <c r="AO897" s="514"/>
      <c r="AP897" s="224"/>
      <c r="AQ897" s="224"/>
      <c r="AR897" s="224"/>
      <c r="AS897" s="224"/>
    </row>
    <row r="898">
      <c r="A898" s="398"/>
      <c r="B898" s="399"/>
      <c r="C898" s="398"/>
      <c r="D898" s="399"/>
      <c r="E898" s="398"/>
      <c r="I898" s="411"/>
      <c r="J898" s="411"/>
      <c r="N898" s="411"/>
      <c r="S898" s="411"/>
      <c r="AC898" s="227"/>
      <c r="AD898" s="227"/>
      <c r="AE898" s="227"/>
      <c r="AF898" s="227"/>
      <c r="AG898" s="227"/>
      <c r="AL898" s="224"/>
      <c r="AM898" s="224"/>
      <c r="AN898" s="514"/>
      <c r="AO898" s="514"/>
      <c r="AP898" s="224"/>
      <c r="AQ898" s="224"/>
      <c r="AR898" s="224"/>
      <c r="AS898" s="224"/>
    </row>
    <row r="899">
      <c r="A899" s="398"/>
      <c r="B899" s="399"/>
      <c r="C899" s="398"/>
      <c r="D899" s="399"/>
      <c r="E899" s="398"/>
      <c r="I899" s="411"/>
      <c r="J899" s="411"/>
      <c r="N899" s="411"/>
      <c r="S899" s="411"/>
      <c r="AC899" s="227"/>
      <c r="AD899" s="227"/>
      <c r="AE899" s="227"/>
      <c r="AF899" s="227"/>
      <c r="AG899" s="227"/>
      <c r="AL899" s="224"/>
      <c r="AM899" s="224"/>
      <c r="AN899" s="514"/>
      <c r="AO899" s="514"/>
      <c r="AP899" s="224"/>
      <c r="AQ899" s="224"/>
      <c r="AR899" s="224"/>
      <c r="AS899" s="224"/>
    </row>
    <row r="900">
      <c r="A900" s="398"/>
      <c r="B900" s="399"/>
      <c r="C900" s="398"/>
      <c r="D900" s="399"/>
      <c r="E900" s="398"/>
      <c r="I900" s="411"/>
      <c r="J900" s="411"/>
      <c r="N900" s="411"/>
      <c r="S900" s="411"/>
      <c r="AC900" s="227"/>
      <c r="AD900" s="227"/>
      <c r="AE900" s="227"/>
      <c r="AF900" s="227"/>
      <c r="AG900" s="227"/>
      <c r="AL900" s="224"/>
      <c r="AM900" s="224"/>
      <c r="AN900" s="514"/>
      <c r="AO900" s="514"/>
      <c r="AP900" s="224"/>
      <c r="AQ900" s="224"/>
      <c r="AR900" s="224"/>
      <c r="AS900" s="224"/>
    </row>
    <row r="901">
      <c r="A901" s="398"/>
      <c r="B901" s="399"/>
      <c r="C901" s="398"/>
      <c r="D901" s="399"/>
      <c r="E901" s="398"/>
      <c r="I901" s="411"/>
      <c r="J901" s="411"/>
      <c r="N901" s="411"/>
      <c r="S901" s="411"/>
      <c r="AC901" s="227"/>
      <c r="AD901" s="227"/>
      <c r="AE901" s="227"/>
      <c r="AF901" s="227"/>
      <c r="AG901" s="227"/>
      <c r="AL901" s="224"/>
      <c r="AM901" s="224"/>
      <c r="AN901" s="514"/>
      <c r="AO901" s="514"/>
      <c r="AP901" s="224"/>
      <c r="AQ901" s="224"/>
      <c r="AR901" s="224"/>
      <c r="AS901" s="224"/>
    </row>
    <row r="902">
      <c r="A902" s="398"/>
      <c r="B902" s="399"/>
      <c r="C902" s="398"/>
      <c r="D902" s="399"/>
      <c r="E902" s="398"/>
      <c r="I902" s="411"/>
      <c r="J902" s="411"/>
      <c r="N902" s="411"/>
      <c r="S902" s="411"/>
      <c r="AC902" s="227"/>
      <c r="AD902" s="227"/>
      <c r="AE902" s="227"/>
      <c r="AF902" s="227"/>
      <c r="AG902" s="227"/>
      <c r="AL902" s="224"/>
      <c r="AM902" s="224"/>
      <c r="AN902" s="514"/>
      <c r="AO902" s="514"/>
      <c r="AP902" s="224"/>
      <c r="AQ902" s="224"/>
      <c r="AR902" s="224"/>
      <c r="AS902" s="224"/>
    </row>
    <row r="903">
      <c r="A903" s="398"/>
      <c r="B903" s="399"/>
      <c r="C903" s="398"/>
      <c r="D903" s="399"/>
      <c r="E903" s="398"/>
      <c r="I903" s="411"/>
      <c r="J903" s="411"/>
      <c r="N903" s="411"/>
      <c r="S903" s="411"/>
      <c r="AC903" s="227"/>
      <c r="AD903" s="227"/>
      <c r="AE903" s="227"/>
      <c r="AF903" s="227"/>
      <c r="AG903" s="227"/>
      <c r="AL903" s="224"/>
      <c r="AM903" s="224"/>
      <c r="AN903" s="514"/>
      <c r="AO903" s="514"/>
      <c r="AP903" s="224"/>
      <c r="AQ903" s="224"/>
      <c r="AR903" s="224"/>
      <c r="AS903" s="224"/>
    </row>
    <row r="904">
      <c r="A904" s="398"/>
      <c r="B904" s="399"/>
      <c r="C904" s="398"/>
      <c r="D904" s="399"/>
      <c r="E904" s="398"/>
      <c r="I904" s="411"/>
      <c r="J904" s="411"/>
      <c r="N904" s="411"/>
      <c r="S904" s="411"/>
      <c r="AC904" s="227"/>
      <c r="AD904" s="227"/>
      <c r="AE904" s="227"/>
      <c r="AF904" s="227"/>
      <c r="AG904" s="227"/>
      <c r="AL904" s="224"/>
      <c r="AM904" s="224"/>
      <c r="AN904" s="514"/>
      <c r="AO904" s="514"/>
      <c r="AP904" s="224"/>
      <c r="AQ904" s="224"/>
      <c r="AR904" s="224"/>
      <c r="AS904" s="224"/>
    </row>
    <row r="905">
      <c r="A905" s="398"/>
      <c r="B905" s="399"/>
      <c r="C905" s="398"/>
      <c r="D905" s="399"/>
      <c r="E905" s="398"/>
      <c r="I905" s="411"/>
      <c r="J905" s="411"/>
      <c r="N905" s="411"/>
      <c r="S905" s="411"/>
      <c r="AC905" s="227"/>
      <c r="AD905" s="227"/>
      <c r="AE905" s="227"/>
      <c r="AF905" s="227"/>
      <c r="AG905" s="227"/>
      <c r="AL905" s="224"/>
      <c r="AM905" s="224"/>
      <c r="AN905" s="514"/>
      <c r="AO905" s="514"/>
      <c r="AP905" s="224"/>
      <c r="AQ905" s="224"/>
      <c r="AR905" s="224"/>
      <c r="AS905" s="224"/>
    </row>
    <row r="906">
      <c r="A906" s="398"/>
      <c r="B906" s="399"/>
      <c r="C906" s="398"/>
      <c r="D906" s="399"/>
      <c r="E906" s="398"/>
      <c r="I906" s="411"/>
      <c r="J906" s="411"/>
      <c r="N906" s="411"/>
      <c r="S906" s="411"/>
      <c r="AC906" s="227"/>
      <c r="AD906" s="227"/>
      <c r="AE906" s="227"/>
      <c r="AF906" s="227"/>
      <c r="AG906" s="227"/>
      <c r="AL906" s="224"/>
      <c r="AM906" s="224"/>
      <c r="AN906" s="514"/>
      <c r="AO906" s="514"/>
      <c r="AP906" s="224"/>
      <c r="AQ906" s="224"/>
      <c r="AR906" s="224"/>
      <c r="AS906" s="224"/>
    </row>
    <row r="907">
      <c r="A907" s="398"/>
      <c r="B907" s="399"/>
      <c r="C907" s="398"/>
      <c r="D907" s="399"/>
      <c r="E907" s="398"/>
      <c r="I907" s="411"/>
      <c r="J907" s="411"/>
      <c r="N907" s="411"/>
      <c r="S907" s="411"/>
      <c r="AC907" s="227"/>
      <c r="AD907" s="227"/>
      <c r="AE907" s="227"/>
      <c r="AF907" s="227"/>
      <c r="AG907" s="227"/>
      <c r="AL907" s="224"/>
      <c r="AM907" s="224"/>
      <c r="AN907" s="514"/>
      <c r="AO907" s="514"/>
      <c r="AP907" s="224"/>
      <c r="AQ907" s="224"/>
      <c r="AR907" s="224"/>
      <c r="AS907" s="224"/>
    </row>
    <row r="908">
      <c r="A908" s="398"/>
      <c r="B908" s="399"/>
      <c r="C908" s="398"/>
      <c r="D908" s="399"/>
      <c r="E908" s="398"/>
      <c r="I908" s="411"/>
      <c r="J908" s="411"/>
      <c r="N908" s="411"/>
      <c r="S908" s="411"/>
      <c r="AC908" s="227"/>
      <c r="AD908" s="227"/>
      <c r="AE908" s="227"/>
      <c r="AF908" s="227"/>
      <c r="AG908" s="227"/>
      <c r="AL908" s="224"/>
      <c r="AM908" s="224"/>
      <c r="AN908" s="514"/>
      <c r="AO908" s="514"/>
      <c r="AP908" s="224"/>
      <c r="AQ908" s="224"/>
      <c r="AR908" s="224"/>
      <c r="AS908" s="224"/>
    </row>
    <row r="909">
      <c r="A909" s="398"/>
      <c r="B909" s="399"/>
      <c r="C909" s="398"/>
      <c r="D909" s="399"/>
      <c r="E909" s="398"/>
      <c r="I909" s="411"/>
      <c r="J909" s="411"/>
      <c r="N909" s="411"/>
      <c r="S909" s="411"/>
      <c r="AC909" s="227"/>
      <c r="AD909" s="227"/>
      <c r="AE909" s="227"/>
      <c r="AF909" s="227"/>
      <c r="AG909" s="227"/>
      <c r="AL909" s="224"/>
      <c r="AM909" s="224"/>
      <c r="AN909" s="514"/>
      <c r="AO909" s="514"/>
      <c r="AP909" s="224"/>
      <c r="AQ909" s="224"/>
      <c r="AR909" s="224"/>
      <c r="AS909" s="224"/>
    </row>
    <row r="910">
      <c r="A910" s="398"/>
      <c r="B910" s="399"/>
      <c r="C910" s="398"/>
      <c r="D910" s="399"/>
      <c r="E910" s="398"/>
      <c r="I910" s="411"/>
      <c r="J910" s="411"/>
      <c r="N910" s="411"/>
      <c r="S910" s="411"/>
      <c r="AC910" s="227"/>
      <c r="AD910" s="227"/>
      <c r="AE910" s="227"/>
      <c r="AF910" s="227"/>
      <c r="AG910" s="227"/>
      <c r="AL910" s="224"/>
      <c r="AM910" s="224"/>
      <c r="AN910" s="514"/>
      <c r="AO910" s="514"/>
      <c r="AP910" s="224"/>
      <c r="AQ910" s="224"/>
      <c r="AR910" s="224"/>
      <c r="AS910" s="224"/>
    </row>
    <row r="911">
      <c r="A911" s="398"/>
      <c r="B911" s="399"/>
      <c r="C911" s="398"/>
      <c r="D911" s="399"/>
      <c r="E911" s="398"/>
      <c r="I911" s="411"/>
      <c r="J911" s="411"/>
      <c r="N911" s="411"/>
      <c r="S911" s="411"/>
      <c r="AC911" s="227"/>
      <c r="AD911" s="227"/>
      <c r="AE911" s="227"/>
      <c r="AF911" s="227"/>
      <c r="AG911" s="227"/>
      <c r="AL911" s="224"/>
      <c r="AM911" s="224"/>
      <c r="AN911" s="514"/>
      <c r="AO911" s="514"/>
      <c r="AP911" s="224"/>
      <c r="AQ911" s="224"/>
      <c r="AR911" s="224"/>
      <c r="AS911" s="224"/>
    </row>
    <row r="912">
      <c r="A912" s="398"/>
      <c r="B912" s="399"/>
      <c r="C912" s="398"/>
      <c r="D912" s="399"/>
      <c r="E912" s="398"/>
      <c r="I912" s="411"/>
      <c r="J912" s="411"/>
      <c r="N912" s="411"/>
      <c r="S912" s="411"/>
      <c r="AC912" s="227"/>
      <c r="AD912" s="227"/>
      <c r="AE912" s="227"/>
      <c r="AF912" s="227"/>
      <c r="AG912" s="227"/>
      <c r="AL912" s="224"/>
      <c r="AM912" s="224"/>
      <c r="AN912" s="514"/>
      <c r="AO912" s="514"/>
      <c r="AP912" s="224"/>
      <c r="AQ912" s="224"/>
      <c r="AR912" s="224"/>
      <c r="AS912" s="224"/>
    </row>
    <row r="913">
      <c r="A913" s="398"/>
      <c r="B913" s="399"/>
      <c r="C913" s="398"/>
      <c r="D913" s="399"/>
      <c r="E913" s="398"/>
      <c r="I913" s="411"/>
      <c r="J913" s="411"/>
      <c r="N913" s="411"/>
      <c r="S913" s="411"/>
      <c r="AC913" s="227"/>
      <c r="AD913" s="227"/>
      <c r="AE913" s="227"/>
      <c r="AF913" s="227"/>
      <c r="AG913" s="227"/>
      <c r="AL913" s="224"/>
      <c r="AM913" s="224"/>
      <c r="AN913" s="514"/>
      <c r="AO913" s="514"/>
      <c r="AP913" s="224"/>
      <c r="AQ913" s="224"/>
      <c r="AR913" s="224"/>
      <c r="AS913" s="224"/>
    </row>
    <row r="914">
      <c r="A914" s="398"/>
      <c r="B914" s="399"/>
      <c r="C914" s="398"/>
      <c r="D914" s="399"/>
      <c r="E914" s="398"/>
      <c r="I914" s="411"/>
      <c r="J914" s="411"/>
      <c r="N914" s="411"/>
      <c r="S914" s="411"/>
      <c r="AC914" s="227"/>
      <c r="AD914" s="227"/>
      <c r="AE914" s="227"/>
      <c r="AF914" s="227"/>
      <c r="AG914" s="227"/>
      <c r="AL914" s="224"/>
      <c r="AM914" s="224"/>
      <c r="AN914" s="514"/>
      <c r="AO914" s="514"/>
      <c r="AP914" s="224"/>
      <c r="AQ914" s="224"/>
      <c r="AR914" s="224"/>
      <c r="AS914" s="224"/>
    </row>
    <row r="915">
      <c r="A915" s="398"/>
      <c r="B915" s="399"/>
      <c r="C915" s="398"/>
      <c r="D915" s="399"/>
      <c r="E915" s="398"/>
      <c r="I915" s="411"/>
      <c r="J915" s="411"/>
      <c r="N915" s="411"/>
      <c r="S915" s="411"/>
      <c r="AC915" s="227"/>
      <c r="AD915" s="227"/>
      <c r="AE915" s="227"/>
      <c r="AF915" s="227"/>
      <c r="AG915" s="227"/>
      <c r="AL915" s="224"/>
      <c r="AM915" s="224"/>
      <c r="AN915" s="514"/>
      <c r="AO915" s="514"/>
      <c r="AP915" s="224"/>
      <c r="AQ915" s="224"/>
      <c r="AR915" s="224"/>
      <c r="AS915" s="224"/>
    </row>
    <row r="916">
      <c r="A916" s="398"/>
      <c r="B916" s="399"/>
      <c r="C916" s="398"/>
      <c r="D916" s="399"/>
      <c r="E916" s="398"/>
      <c r="I916" s="411"/>
      <c r="J916" s="411"/>
      <c r="N916" s="411"/>
      <c r="S916" s="411"/>
      <c r="AC916" s="227"/>
      <c r="AD916" s="227"/>
      <c r="AE916" s="227"/>
      <c r="AF916" s="227"/>
      <c r="AG916" s="227"/>
      <c r="AL916" s="224"/>
      <c r="AM916" s="224"/>
      <c r="AN916" s="514"/>
      <c r="AO916" s="514"/>
      <c r="AP916" s="224"/>
      <c r="AQ916" s="224"/>
      <c r="AR916" s="224"/>
      <c r="AS916" s="224"/>
    </row>
    <row r="917">
      <c r="A917" s="398"/>
      <c r="B917" s="399"/>
      <c r="C917" s="398"/>
      <c r="D917" s="399"/>
      <c r="E917" s="398"/>
      <c r="I917" s="411"/>
      <c r="J917" s="411"/>
      <c r="N917" s="411"/>
      <c r="S917" s="411"/>
      <c r="AC917" s="227"/>
      <c r="AD917" s="227"/>
      <c r="AE917" s="227"/>
      <c r="AF917" s="227"/>
      <c r="AG917" s="227"/>
      <c r="AL917" s="224"/>
      <c r="AM917" s="224"/>
      <c r="AN917" s="514"/>
      <c r="AO917" s="514"/>
      <c r="AP917" s="224"/>
      <c r="AQ917" s="224"/>
      <c r="AR917" s="224"/>
      <c r="AS917" s="224"/>
    </row>
    <row r="918">
      <c r="A918" s="398"/>
      <c r="B918" s="399"/>
      <c r="C918" s="398"/>
      <c r="D918" s="399"/>
      <c r="E918" s="398"/>
      <c r="I918" s="411"/>
      <c r="J918" s="411"/>
      <c r="N918" s="411"/>
      <c r="S918" s="411"/>
      <c r="AC918" s="227"/>
      <c r="AD918" s="227"/>
      <c r="AE918" s="227"/>
      <c r="AF918" s="227"/>
      <c r="AG918" s="227"/>
      <c r="AL918" s="224"/>
      <c r="AM918" s="224"/>
      <c r="AN918" s="514"/>
      <c r="AO918" s="514"/>
      <c r="AP918" s="224"/>
      <c r="AQ918" s="224"/>
      <c r="AR918" s="224"/>
      <c r="AS918" s="224"/>
    </row>
    <row r="919">
      <c r="A919" s="398"/>
      <c r="B919" s="399"/>
      <c r="C919" s="398"/>
      <c r="D919" s="399"/>
      <c r="E919" s="398"/>
      <c r="I919" s="411"/>
      <c r="J919" s="411"/>
      <c r="N919" s="411"/>
      <c r="S919" s="411"/>
      <c r="AC919" s="227"/>
      <c r="AD919" s="227"/>
      <c r="AE919" s="227"/>
      <c r="AF919" s="227"/>
      <c r="AG919" s="227"/>
      <c r="AL919" s="224"/>
      <c r="AM919" s="224"/>
      <c r="AN919" s="514"/>
      <c r="AO919" s="514"/>
      <c r="AP919" s="224"/>
      <c r="AQ919" s="224"/>
      <c r="AR919" s="224"/>
      <c r="AS919" s="224"/>
    </row>
    <row r="920">
      <c r="A920" s="398"/>
      <c r="B920" s="399"/>
      <c r="C920" s="398"/>
      <c r="D920" s="399"/>
      <c r="E920" s="398"/>
      <c r="I920" s="411"/>
      <c r="J920" s="411"/>
      <c r="N920" s="411"/>
      <c r="S920" s="411"/>
      <c r="AC920" s="227"/>
      <c r="AD920" s="227"/>
      <c r="AE920" s="227"/>
      <c r="AF920" s="227"/>
      <c r="AG920" s="227"/>
      <c r="AL920" s="224"/>
      <c r="AM920" s="224"/>
      <c r="AN920" s="514"/>
      <c r="AO920" s="514"/>
      <c r="AP920" s="224"/>
      <c r="AQ920" s="224"/>
      <c r="AR920" s="224"/>
      <c r="AS920" s="224"/>
    </row>
    <row r="921">
      <c r="A921" s="398"/>
      <c r="B921" s="399"/>
      <c r="C921" s="398"/>
      <c r="D921" s="399"/>
      <c r="E921" s="398"/>
      <c r="I921" s="411"/>
      <c r="J921" s="411"/>
      <c r="N921" s="411"/>
      <c r="S921" s="411"/>
      <c r="AC921" s="227"/>
      <c r="AD921" s="227"/>
      <c r="AE921" s="227"/>
      <c r="AF921" s="227"/>
      <c r="AG921" s="227"/>
      <c r="AL921" s="224"/>
      <c r="AM921" s="224"/>
      <c r="AN921" s="514"/>
      <c r="AO921" s="514"/>
      <c r="AP921" s="224"/>
      <c r="AQ921" s="224"/>
      <c r="AR921" s="224"/>
      <c r="AS921" s="224"/>
    </row>
    <row r="922">
      <c r="A922" s="398"/>
      <c r="B922" s="399"/>
      <c r="C922" s="398"/>
      <c r="D922" s="399"/>
      <c r="E922" s="398"/>
      <c r="I922" s="411"/>
      <c r="J922" s="411"/>
      <c r="N922" s="411"/>
      <c r="S922" s="411"/>
      <c r="AC922" s="227"/>
      <c r="AD922" s="227"/>
      <c r="AE922" s="227"/>
      <c r="AF922" s="227"/>
      <c r="AG922" s="227"/>
      <c r="AL922" s="224"/>
      <c r="AM922" s="224"/>
      <c r="AN922" s="514"/>
      <c r="AO922" s="514"/>
      <c r="AP922" s="224"/>
      <c r="AQ922" s="224"/>
      <c r="AR922" s="224"/>
      <c r="AS922" s="224"/>
    </row>
    <row r="923">
      <c r="A923" s="398"/>
      <c r="B923" s="399"/>
      <c r="C923" s="398"/>
      <c r="D923" s="399"/>
      <c r="E923" s="398"/>
      <c r="I923" s="411"/>
      <c r="J923" s="411"/>
      <c r="N923" s="411"/>
      <c r="S923" s="411"/>
      <c r="AC923" s="227"/>
      <c r="AD923" s="227"/>
      <c r="AE923" s="227"/>
      <c r="AF923" s="227"/>
      <c r="AG923" s="227"/>
      <c r="AL923" s="224"/>
      <c r="AM923" s="224"/>
      <c r="AN923" s="514"/>
      <c r="AO923" s="514"/>
      <c r="AP923" s="224"/>
      <c r="AQ923" s="224"/>
      <c r="AR923" s="224"/>
      <c r="AS923" s="224"/>
    </row>
    <row r="924">
      <c r="A924" s="398"/>
      <c r="B924" s="399"/>
      <c r="C924" s="398"/>
      <c r="D924" s="399"/>
      <c r="E924" s="398"/>
      <c r="I924" s="411"/>
      <c r="J924" s="411"/>
      <c r="N924" s="411"/>
      <c r="S924" s="411"/>
      <c r="AC924" s="227"/>
      <c r="AD924" s="227"/>
      <c r="AE924" s="227"/>
      <c r="AF924" s="227"/>
      <c r="AG924" s="227"/>
      <c r="AL924" s="224"/>
      <c r="AM924" s="224"/>
      <c r="AN924" s="514"/>
      <c r="AO924" s="514"/>
      <c r="AP924" s="224"/>
      <c r="AQ924" s="224"/>
      <c r="AR924" s="224"/>
      <c r="AS924" s="224"/>
    </row>
    <row r="925">
      <c r="A925" s="398"/>
      <c r="B925" s="399"/>
      <c r="C925" s="398"/>
      <c r="D925" s="399"/>
      <c r="E925" s="398"/>
      <c r="I925" s="411"/>
      <c r="J925" s="411"/>
      <c r="N925" s="411"/>
      <c r="S925" s="411"/>
      <c r="AC925" s="227"/>
      <c r="AD925" s="227"/>
      <c r="AE925" s="227"/>
      <c r="AF925" s="227"/>
      <c r="AG925" s="227"/>
      <c r="AL925" s="224"/>
      <c r="AM925" s="224"/>
      <c r="AN925" s="514"/>
      <c r="AO925" s="514"/>
      <c r="AP925" s="224"/>
      <c r="AQ925" s="224"/>
      <c r="AR925" s="224"/>
      <c r="AS925" s="224"/>
    </row>
    <row r="926">
      <c r="A926" s="398"/>
      <c r="B926" s="399"/>
      <c r="C926" s="398"/>
      <c r="D926" s="399"/>
      <c r="E926" s="398"/>
      <c r="I926" s="411"/>
      <c r="J926" s="411"/>
      <c r="N926" s="411"/>
      <c r="S926" s="411"/>
      <c r="AC926" s="227"/>
      <c r="AD926" s="227"/>
      <c r="AE926" s="227"/>
      <c r="AF926" s="227"/>
      <c r="AG926" s="227"/>
      <c r="AL926" s="224"/>
      <c r="AM926" s="224"/>
      <c r="AN926" s="514"/>
      <c r="AO926" s="514"/>
      <c r="AP926" s="224"/>
      <c r="AQ926" s="224"/>
      <c r="AR926" s="224"/>
      <c r="AS926" s="224"/>
    </row>
    <row r="927">
      <c r="A927" s="398"/>
      <c r="B927" s="399"/>
      <c r="C927" s="398"/>
      <c r="D927" s="399"/>
      <c r="E927" s="398"/>
      <c r="I927" s="411"/>
      <c r="J927" s="411"/>
      <c r="N927" s="411"/>
      <c r="S927" s="411"/>
      <c r="AC927" s="227"/>
      <c r="AD927" s="227"/>
      <c r="AE927" s="227"/>
      <c r="AF927" s="227"/>
      <c r="AG927" s="227"/>
      <c r="AL927" s="224"/>
      <c r="AM927" s="224"/>
      <c r="AN927" s="514"/>
      <c r="AO927" s="514"/>
      <c r="AP927" s="224"/>
      <c r="AQ927" s="224"/>
      <c r="AR927" s="224"/>
      <c r="AS927" s="224"/>
    </row>
    <row r="928">
      <c r="A928" s="398"/>
      <c r="B928" s="399"/>
      <c r="C928" s="398"/>
      <c r="D928" s="399"/>
      <c r="E928" s="398"/>
      <c r="I928" s="411"/>
      <c r="J928" s="411"/>
      <c r="N928" s="411"/>
      <c r="S928" s="411"/>
      <c r="AC928" s="227"/>
      <c r="AD928" s="227"/>
      <c r="AE928" s="227"/>
      <c r="AF928" s="227"/>
      <c r="AG928" s="227"/>
      <c r="AL928" s="224"/>
      <c r="AM928" s="224"/>
      <c r="AN928" s="514"/>
      <c r="AO928" s="514"/>
      <c r="AP928" s="224"/>
      <c r="AQ928" s="224"/>
      <c r="AR928" s="224"/>
      <c r="AS928" s="224"/>
    </row>
    <row r="929">
      <c r="A929" s="398"/>
      <c r="B929" s="399"/>
      <c r="C929" s="398"/>
      <c r="D929" s="399"/>
      <c r="E929" s="398"/>
      <c r="I929" s="411"/>
      <c r="J929" s="411"/>
      <c r="N929" s="411"/>
      <c r="S929" s="411"/>
      <c r="AC929" s="227"/>
      <c r="AD929" s="227"/>
      <c r="AE929" s="227"/>
      <c r="AF929" s="227"/>
      <c r="AG929" s="227"/>
      <c r="AL929" s="224"/>
      <c r="AM929" s="224"/>
      <c r="AN929" s="514"/>
      <c r="AO929" s="514"/>
      <c r="AP929" s="224"/>
      <c r="AQ929" s="224"/>
      <c r="AR929" s="224"/>
      <c r="AS929" s="224"/>
    </row>
    <row r="930">
      <c r="A930" s="398"/>
      <c r="B930" s="399"/>
      <c r="C930" s="398"/>
      <c r="D930" s="399"/>
      <c r="E930" s="398"/>
      <c r="I930" s="411"/>
      <c r="J930" s="411"/>
      <c r="N930" s="411"/>
      <c r="S930" s="411"/>
      <c r="AC930" s="227"/>
      <c r="AD930" s="227"/>
      <c r="AE930" s="227"/>
      <c r="AF930" s="227"/>
      <c r="AG930" s="227"/>
      <c r="AL930" s="224"/>
      <c r="AM930" s="224"/>
      <c r="AN930" s="514"/>
      <c r="AO930" s="514"/>
      <c r="AP930" s="224"/>
      <c r="AQ930" s="224"/>
      <c r="AR930" s="224"/>
      <c r="AS930" s="224"/>
    </row>
    <row r="931">
      <c r="A931" s="398"/>
      <c r="B931" s="399"/>
      <c r="C931" s="398"/>
      <c r="D931" s="399"/>
      <c r="E931" s="398"/>
      <c r="I931" s="411"/>
      <c r="J931" s="411"/>
      <c r="N931" s="411"/>
      <c r="S931" s="411"/>
      <c r="AC931" s="227"/>
      <c r="AD931" s="227"/>
      <c r="AE931" s="227"/>
      <c r="AF931" s="227"/>
      <c r="AG931" s="227"/>
      <c r="AL931" s="224"/>
      <c r="AM931" s="224"/>
      <c r="AN931" s="514"/>
      <c r="AO931" s="514"/>
      <c r="AP931" s="224"/>
      <c r="AQ931" s="224"/>
      <c r="AR931" s="224"/>
      <c r="AS931" s="224"/>
    </row>
    <row r="932">
      <c r="A932" s="398"/>
      <c r="B932" s="399"/>
      <c r="C932" s="398"/>
      <c r="D932" s="399"/>
      <c r="E932" s="398"/>
      <c r="I932" s="411"/>
      <c r="J932" s="411"/>
      <c r="N932" s="411"/>
      <c r="S932" s="411"/>
      <c r="AC932" s="227"/>
      <c r="AD932" s="227"/>
      <c r="AE932" s="227"/>
      <c r="AF932" s="227"/>
      <c r="AG932" s="227"/>
      <c r="AL932" s="224"/>
      <c r="AM932" s="224"/>
      <c r="AN932" s="514"/>
      <c r="AO932" s="514"/>
      <c r="AP932" s="224"/>
      <c r="AQ932" s="224"/>
      <c r="AR932" s="224"/>
      <c r="AS932" s="224"/>
    </row>
    <row r="933">
      <c r="A933" s="398"/>
      <c r="B933" s="399"/>
      <c r="C933" s="398"/>
      <c r="D933" s="399"/>
      <c r="E933" s="398"/>
      <c r="I933" s="411"/>
      <c r="J933" s="411"/>
      <c r="N933" s="411"/>
      <c r="S933" s="411"/>
      <c r="AC933" s="227"/>
      <c r="AD933" s="227"/>
      <c r="AE933" s="227"/>
      <c r="AF933" s="227"/>
      <c r="AG933" s="227"/>
      <c r="AL933" s="224"/>
      <c r="AM933" s="224"/>
      <c r="AN933" s="514"/>
      <c r="AO933" s="514"/>
      <c r="AP933" s="224"/>
      <c r="AQ933" s="224"/>
      <c r="AR933" s="224"/>
      <c r="AS933" s="224"/>
    </row>
    <row r="934">
      <c r="A934" s="398"/>
      <c r="B934" s="399"/>
      <c r="C934" s="398"/>
      <c r="D934" s="399"/>
      <c r="E934" s="398"/>
      <c r="I934" s="411"/>
      <c r="J934" s="411"/>
      <c r="N934" s="411"/>
      <c r="S934" s="411"/>
      <c r="AC934" s="227"/>
      <c r="AD934" s="227"/>
      <c r="AE934" s="227"/>
      <c r="AF934" s="227"/>
      <c r="AG934" s="227"/>
      <c r="AL934" s="224"/>
      <c r="AM934" s="224"/>
      <c r="AN934" s="514"/>
      <c r="AO934" s="514"/>
      <c r="AP934" s="224"/>
      <c r="AQ934" s="224"/>
      <c r="AR934" s="224"/>
      <c r="AS934" s="224"/>
    </row>
    <row r="935">
      <c r="A935" s="398"/>
      <c r="B935" s="399"/>
      <c r="C935" s="398"/>
      <c r="D935" s="399"/>
      <c r="E935" s="398"/>
      <c r="I935" s="411"/>
      <c r="J935" s="411"/>
      <c r="N935" s="411"/>
      <c r="S935" s="411"/>
      <c r="AC935" s="227"/>
      <c r="AD935" s="227"/>
      <c r="AE935" s="227"/>
      <c r="AF935" s="227"/>
      <c r="AG935" s="227"/>
      <c r="AL935" s="224"/>
      <c r="AM935" s="224"/>
      <c r="AN935" s="514"/>
      <c r="AO935" s="514"/>
      <c r="AP935" s="224"/>
      <c r="AQ935" s="224"/>
      <c r="AR935" s="224"/>
      <c r="AS935" s="224"/>
    </row>
    <row r="936">
      <c r="A936" s="398"/>
      <c r="B936" s="399"/>
      <c r="C936" s="398"/>
      <c r="D936" s="399"/>
      <c r="E936" s="398"/>
      <c r="I936" s="411"/>
      <c r="J936" s="411"/>
      <c r="N936" s="411"/>
      <c r="S936" s="411"/>
      <c r="AC936" s="227"/>
      <c r="AD936" s="227"/>
      <c r="AE936" s="227"/>
      <c r="AF936" s="227"/>
      <c r="AG936" s="227"/>
      <c r="AL936" s="224"/>
      <c r="AM936" s="224"/>
      <c r="AN936" s="514"/>
      <c r="AO936" s="514"/>
      <c r="AP936" s="224"/>
      <c r="AQ936" s="224"/>
      <c r="AR936" s="224"/>
      <c r="AS936" s="224"/>
    </row>
    <row r="937">
      <c r="A937" s="398"/>
      <c r="B937" s="399"/>
      <c r="C937" s="398"/>
      <c r="D937" s="399"/>
      <c r="E937" s="398"/>
      <c r="I937" s="411"/>
      <c r="J937" s="411"/>
      <c r="N937" s="411"/>
      <c r="S937" s="411"/>
      <c r="AC937" s="227"/>
      <c r="AD937" s="227"/>
      <c r="AE937" s="227"/>
      <c r="AF937" s="227"/>
      <c r="AG937" s="227"/>
      <c r="AL937" s="224"/>
      <c r="AM937" s="224"/>
      <c r="AN937" s="514"/>
      <c r="AO937" s="514"/>
      <c r="AP937" s="224"/>
      <c r="AQ937" s="224"/>
      <c r="AR937" s="224"/>
      <c r="AS937" s="224"/>
    </row>
    <row r="938">
      <c r="A938" s="398"/>
      <c r="B938" s="399"/>
      <c r="C938" s="398"/>
      <c r="D938" s="399"/>
      <c r="E938" s="398"/>
      <c r="I938" s="411"/>
      <c r="J938" s="411"/>
      <c r="N938" s="411"/>
      <c r="S938" s="411"/>
      <c r="AC938" s="227"/>
      <c r="AD938" s="227"/>
      <c r="AE938" s="227"/>
      <c r="AF938" s="227"/>
      <c r="AG938" s="227"/>
      <c r="AL938" s="224"/>
      <c r="AM938" s="224"/>
      <c r="AN938" s="514"/>
      <c r="AO938" s="514"/>
      <c r="AP938" s="224"/>
      <c r="AQ938" s="224"/>
      <c r="AR938" s="224"/>
      <c r="AS938" s="224"/>
    </row>
    <row r="939">
      <c r="A939" s="398"/>
      <c r="B939" s="399"/>
      <c r="C939" s="398"/>
      <c r="D939" s="399"/>
      <c r="E939" s="398"/>
      <c r="I939" s="411"/>
      <c r="J939" s="411"/>
      <c r="N939" s="411"/>
      <c r="S939" s="411"/>
      <c r="AC939" s="227"/>
      <c r="AD939" s="227"/>
      <c r="AE939" s="227"/>
      <c r="AF939" s="227"/>
      <c r="AG939" s="227"/>
      <c r="AL939" s="224"/>
      <c r="AM939" s="224"/>
      <c r="AN939" s="514"/>
      <c r="AO939" s="514"/>
      <c r="AP939" s="224"/>
      <c r="AQ939" s="224"/>
      <c r="AR939" s="224"/>
      <c r="AS939" s="224"/>
    </row>
    <row r="940">
      <c r="A940" s="398"/>
      <c r="B940" s="399"/>
      <c r="C940" s="398"/>
      <c r="D940" s="399"/>
      <c r="E940" s="398"/>
      <c r="I940" s="411"/>
      <c r="J940" s="411"/>
      <c r="N940" s="411"/>
      <c r="S940" s="411"/>
      <c r="AC940" s="227"/>
      <c r="AD940" s="227"/>
      <c r="AE940" s="227"/>
      <c r="AF940" s="227"/>
      <c r="AG940" s="227"/>
      <c r="AL940" s="224"/>
      <c r="AM940" s="224"/>
      <c r="AN940" s="514"/>
      <c r="AO940" s="514"/>
      <c r="AP940" s="224"/>
      <c r="AQ940" s="224"/>
      <c r="AR940" s="224"/>
      <c r="AS940" s="224"/>
    </row>
    <row r="941">
      <c r="A941" s="398"/>
      <c r="B941" s="399"/>
      <c r="C941" s="398"/>
      <c r="D941" s="399"/>
      <c r="E941" s="398"/>
      <c r="I941" s="411"/>
      <c r="J941" s="411"/>
      <c r="N941" s="411"/>
      <c r="S941" s="411"/>
      <c r="AC941" s="227"/>
      <c r="AD941" s="227"/>
      <c r="AE941" s="227"/>
      <c r="AF941" s="227"/>
      <c r="AG941" s="227"/>
      <c r="AL941" s="224"/>
      <c r="AM941" s="224"/>
      <c r="AN941" s="514"/>
      <c r="AO941" s="514"/>
      <c r="AP941" s="224"/>
      <c r="AQ941" s="224"/>
      <c r="AR941" s="224"/>
      <c r="AS941" s="224"/>
    </row>
    <row r="942">
      <c r="A942" s="398"/>
      <c r="B942" s="399"/>
      <c r="C942" s="398"/>
      <c r="D942" s="399"/>
      <c r="E942" s="398"/>
      <c r="I942" s="411"/>
      <c r="J942" s="411"/>
      <c r="N942" s="411"/>
      <c r="S942" s="411"/>
      <c r="AC942" s="227"/>
      <c r="AD942" s="227"/>
      <c r="AE942" s="227"/>
      <c r="AF942" s="227"/>
      <c r="AG942" s="227"/>
      <c r="AL942" s="224"/>
      <c r="AM942" s="224"/>
      <c r="AN942" s="514"/>
      <c r="AO942" s="514"/>
      <c r="AP942" s="224"/>
      <c r="AQ942" s="224"/>
      <c r="AR942" s="224"/>
      <c r="AS942" s="224"/>
    </row>
    <row r="943">
      <c r="A943" s="398"/>
      <c r="B943" s="399"/>
      <c r="C943" s="398"/>
      <c r="D943" s="399"/>
      <c r="E943" s="398"/>
      <c r="I943" s="411"/>
      <c r="J943" s="411"/>
      <c r="N943" s="411"/>
      <c r="S943" s="411"/>
      <c r="AC943" s="227"/>
      <c r="AD943" s="227"/>
      <c r="AE943" s="227"/>
      <c r="AF943" s="227"/>
      <c r="AG943" s="227"/>
      <c r="AL943" s="224"/>
      <c r="AM943" s="224"/>
      <c r="AN943" s="514"/>
      <c r="AO943" s="514"/>
      <c r="AP943" s="224"/>
      <c r="AQ943" s="224"/>
      <c r="AR943" s="224"/>
      <c r="AS943" s="224"/>
    </row>
    <row r="944">
      <c r="A944" s="398"/>
      <c r="B944" s="399"/>
      <c r="C944" s="398"/>
      <c r="D944" s="399"/>
      <c r="E944" s="398"/>
      <c r="I944" s="411"/>
      <c r="J944" s="411"/>
      <c r="N944" s="411"/>
      <c r="S944" s="411"/>
      <c r="AC944" s="227"/>
      <c r="AD944" s="227"/>
      <c r="AE944" s="227"/>
      <c r="AF944" s="227"/>
      <c r="AG944" s="227"/>
      <c r="AL944" s="224"/>
      <c r="AM944" s="224"/>
      <c r="AN944" s="514"/>
      <c r="AO944" s="514"/>
      <c r="AP944" s="224"/>
      <c r="AQ944" s="224"/>
      <c r="AR944" s="224"/>
      <c r="AS944" s="224"/>
    </row>
    <row r="945">
      <c r="A945" s="398"/>
      <c r="B945" s="399"/>
      <c r="C945" s="398"/>
      <c r="D945" s="399"/>
      <c r="E945" s="398"/>
      <c r="I945" s="411"/>
      <c r="J945" s="411"/>
      <c r="N945" s="411"/>
      <c r="S945" s="411"/>
      <c r="AC945" s="227"/>
      <c r="AD945" s="227"/>
      <c r="AE945" s="227"/>
      <c r="AF945" s="227"/>
      <c r="AG945" s="227"/>
      <c r="AL945" s="224"/>
      <c r="AM945" s="224"/>
      <c r="AN945" s="514"/>
      <c r="AO945" s="514"/>
      <c r="AP945" s="224"/>
      <c r="AQ945" s="224"/>
      <c r="AR945" s="224"/>
      <c r="AS945" s="224"/>
    </row>
    <row r="946">
      <c r="A946" s="398"/>
      <c r="B946" s="399"/>
      <c r="C946" s="398"/>
      <c r="D946" s="399"/>
      <c r="E946" s="398"/>
      <c r="I946" s="411"/>
      <c r="J946" s="411"/>
      <c r="N946" s="411"/>
      <c r="S946" s="411"/>
      <c r="AC946" s="227"/>
      <c r="AD946" s="227"/>
      <c r="AE946" s="227"/>
      <c r="AF946" s="227"/>
      <c r="AG946" s="227"/>
      <c r="AL946" s="224"/>
      <c r="AM946" s="224"/>
      <c r="AN946" s="514"/>
      <c r="AO946" s="514"/>
      <c r="AP946" s="224"/>
      <c r="AQ946" s="224"/>
      <c r="AR946" s="224"/>
      <c r="AS946" s="224"/>
    </row>
    <row r="947">
      <c r="A947" s="398"/>
      <c r="B947" s="399"/>
      <c r="C947" s="398"/>
      <c r="D947" s="399"/>
      <c r="E947" s="398"/>
      <c r="I947" s="411"/>
      <c r="J947" s="411"/>
      <c r="N947" s="411"/>
      <c r="S947" s="411"/>
      <c r="AC947" s="227"/>
      <c r="AD947" s="227"/>
      <c r="AE947" s="227"/>
      <c r="AF947" s="227"/>
      <c r="AG947" s="227"/>
      <c r="AL947" s="224"/>
      <c r="AM947" s="224"/>
      <c r="AN947" s="514"/>
      <c r="AO947" s="514"/>
      <c r="AP947" s="224"/>
      <c r="AQ947" s="224"/>
      <c r="AR947" s="224"/>
      <c r="AS947" s="224"/>
    </row>
    <row r="948">
      <c r="A948" s="398"/>
      <c r="B948" s="399"/>
      <c r="C948" s="398"/>
      <c r="D948" s="399"/>
      <c r="E948" s="398"/>
      <c r="I948" s="411"/>
      <c r="J948" s="411"/>
      <c r="N948" s="411"/>
      <c r="S948" s="411"/>
      <c r="AC948" s="227"/>
      <c r="AD948" s="227"/>
      <c r="AE948" s="227"/>
      <c r="AF948" s="227"/>
      <c r="AG948" s="227"/>
      <c r="AL948" s="224"/>
      <c r="AM948" s="224"/>
      <c r="AN948" s="514"/>
      <c r="AO948" s="514"/>
      <c r="AP948" s="224"/>
      <c r="AQ948" s="224"/>
      <c r="AR948" s="224"/>
      <c r="AS948" s="224"/>
    </row>
    <row r="949">
      <c r="A949" s="398"/>
      <c r="B949" s="528"/>
      <c r="C949" s="398"/>
      <c r="D949" s="399"/>
      <c r="E949" s="398"/>
      <c r="I949" s="411"/>
      <c r="J949" s="411"/>
      <c r="N949" s="411"/>
      <c r="S949" s="411"/>
      <c r="AC949" s="227"/>
      <c r="AD949" s="227"/>
      <c r="AE949" s="227"/>
      <c r="AF949" s="227"/>
      <c r="AG949" s="227"/>
      <c r="AL949" s="224"/>
      <c r="AM949" s="224"/>
      <c r="AN949" s="514"/>
      <c r="AO949" s="514"/>
      <c r="AP949" s="224"/>
      <c r="AQ949" s="224"/>
      <c r="AR949" s="224"/>
      <c r="AS949" s="224"/>
    </row>
    <row r="950">
      <c r="A950" s="398"/>
      <c r="B950" s="529"/>
      <c r="C950" s="398"/>
      <c r="D950" s="399"/>
      <c r="E950" s="398"/>
      <c r="I950" s="411"/>
      <c r="J950" s="411"/>
      <c r="N950" s="411"/>
      <c r="S950" s="411"/>
      <c r="AC950" s="227"/>
      <c r="AD950" s="227"/>
      <c r="AE950" s="227"/>
      <c r="AF950" s="227"/>
      <c r="AG950" s="227"/>
      <c r="AL950" s="224"/>
      <c r="AM950" s="224"/>
      <c r="AN950" s="514"/>
      <c r="AO950" s="514"/>
      <c r="AP950" s="224"/>
      <c r="AQ950" s="224"/>
      <c r="AR950" s="224"/>
      <c r="AS950" s="224"/>
    </row>
    <row r="951">
      <c r="A951" s="398"/>
      <c r="B951" s="529"/>
      <c r="C951" s="398"/>
      <c r="D951" s="399"/>
      <c r="E951" s="398"/>
      <c r="I951" s="411"/>
      <c r="J951" s="411"/>
      <c r="N951" s="411"/>
      <c r="S951" s="411"/>
      <c r="AC951" s="227"/>
      <c r="AD951" s="227"/>
      <c r="AE951" s="227"/>
      <c r="AF951" s="227"/>
      <c r="AG951" s="227"/>
      <c r="AL951" s="224"/>
      <c r="AM951" s="224"/>
      <c r="AN951" s="514"/>
      <c r="AO951" s="514"/>
      <c r="AP951" s="224"/>
      <c r="AQ951" s="224"/>
      <c r="AR951" s="224"/>
      <c r="AS951" s="224"/>
    </row>
    <row r="952">
      <c r="A952" s="398"/>
      <c r="B952" s="529"/>
      <c r="C952" s="398"/>
      <c r="D952" s="399"/>
      <c r="E952" s="398"/>
      <c r="I952" s="411"/>
      <c r="J952" s="411"/>
      <c r="N952" s="411"/>
      <c r="S952" s="411"/>
      <c r="AC952" s="227"/>
      <c r="AD952" s="227"/>
      <c r="AE952" s="227"/>
      <c r="AF952" s="227"/>
      <c r="AG952" s="227"/>
      <c r="AL952" s="224"/>
      <c r="AM952" s="224"/>
      <c r="AN952" s="514"/>
      <c r="AO952" s="514"/>
      <c r="AP952" s="224"/>
      <c r="AQ952" s="224"/>
      <c r="AR952" s="224"/>
      <c r="AS952" s="224"/>
    </row>
    <row r="953">
      <c r="A953" s="398"/>
      <c r="B953" s="529"/>
      <c r="C953" s="398"/>
      <c r="D953" s="399"/>
      <c r="E953" s="398"/>
      <c r="I953" s="411"/>
      <c r="J953" s="411"/>
      <c r="N953" s="411"/>
      <c r="S953" s="411"/>
      <c r="AC953" s="227"/>
      <c r="AD953" s="227"/>
      <c r="AE953" s="227"/>
      <c r="AF953" s="227"/>
      <c r="AG953" s="227"/>
      <c r="AL953" s="224"/>
      <c r="AM953" s="224"/>
      <c r="AN953" s="514"/>
      <c r="AO953" s="514"/>
      <c r="AP953" s="224"/>
      <c r="AQ953" s="224"/>
      <c r="AR953" s="224"/>
      <c r="AS953" s="224"/>
    </row>
    <row r="954">
      <c r="A954" s="398"/>
      <c r="B954" s="529"/>
      <c r="C954" s="398"/>
      <c r="D954" s="399"/>
      <c r="E954" s="398"/>
      <c r="I954" s="411"/>
      <c r="J954" s="411"/>
      <c r="N954" s="411"/>
      <c r="S954" s="411"/>
      <c r="AC954" s="227"/>
      <c r="AD954" s="227"/>
      <c r="AE954" s="227"/>
      <c r="AF954" s="227"/>
      <c r="AG954" s="227"/>
      <c r="AL954" s="224"/>
      <c r="AM954" s="224"/>
      <c r="AN954" s="514"/>
      <c r="AO954" s="514"/>
      <c r="AP954" s="224"/>
      <c r="AQ954" s="224"/>
      <c r="AR954" s="224"/>
      <c r="AS954" s="224"/>
    </row>
    <row r="955">
      <c r="A955" s="398"/>
      <c r="B955" s="529"/>
      <c r="C955" s="398"/>
      <c r="D955" s="399"/>
      <c r="E955" s="398"/>
      <c r="I955" s="411"/>
      <c r="J955" s="411"/>
      <c r="N955" s="411"/>
      <c r="S955" s="411"/>
      <c r="AC955" s="227"/>
      <c r="AD955" s="227"/>
      <c r="AE955" s="227"/>
      <c r="AF955" s="227"/>
      <c r="AG955" s="227"/>
      <c r="AL955" s="224"/>
      <c r="AM955" s="224"/>
      <c r="AN955" s="514"/>
      <c r="AO955" s="514"/>
      <c r="AP955" s="224"/>
      <c r="AQ955" s="224"/>
      <c r="AR955" s="224"/>
      <c r="AS955" s="224"/>
    </row>
    <row r="956">
      <c r="A956" s="398"/>
      <c r="B956" s="529"/>
      <c r="C956" s="398"/>
      <c r="D956" s="399"/>
      <c r="E956" s="398"/>
      <c r="I956" s="411"/>
      <c r="J956" s="411"/>
      <c r="N956" s="411"/>
      <c r="S956" s="411"/>
      <c r="AC956" s="227"/>
      <c r="AD956" s="227"/>
      <c r="AE956" s="227"/>
      <c r="AF956" s="227"/>
      <c r="AG956" s="227"/>
      <c r="AL956" s="224"/>
      <c r="AM956" s="224"/>
      <c r="AN956" s="514"/>
      <c r="AO956" s="514"/>
      <c r="AP956" s="224"/>
      <c r="AQ956" s="224"/>
      <c r="AR956" s="224"/>
      <c r="AS956" s="224"/>
    </row>
    <row r="957">
      <c r="A957" s="398"/>
      <c r="B957" s="529"/>
      <c r="C957" s="398"/>
      <c r="D957" s="399"/>
      <c r="E957" s="398"/>
      <c r="I957" s="411"/>
      <c r="J957" s="411"/>
      <c r="N957" s="411"/>
      <c r="S957" s="411"/>
      <c r="AC957" s="227"/>
      <c r="AD957" s="227"/>
      <c r="AE957" s="227"/>
      <c r="AF957" s="227"/>
      <c r="AG957" s="227"/>
      <c r="AL957" s="224"/>
      <c r="AM957" s="224"/>
      <c r="AN957" s="514"/>
      <c r="AO957" s="514"/>
      <c r="AP957" s="224"/>
      <c r="AQ957" s="224"/>
      <c r="AR957" s="224"/>
      <c r="AS957" s="224"/>
    </row>
    <row r="958">
      <c r="A958" s="398"/>
      <c r="B958" s="529"/>
      <c r="C958" s="398"/>
      <c r="D958" s="399"/>
      <c r="E958" s="398"/>
      <c r="I958" s="411"/>
      <c r="J958" s="411"/>
      <c r="N958" s="411"/>
      <c r="S958" s="411"/>
      <c r="AC958" s="227"/>
      <c r="AD958" s="227"/>
      <c r="AE958" s="227"/>
      <c r="AF958" s="227"/>
      <c r="AG958" s="227"/>
      <c r="AL958" s="224"/>
      <c r="AM958" s="224"/>
      <c r="AN958" s="514"/>
      <c r="AO958" s="514"/>
      <c r="AP958" s="224"/>
      <c r="AQ958" s="224"/>
      <c r="AR958" s="224"/>
      <c r="AS958" s="224"/>
    </row>
    <row r="959">
      <c r="A959" s="398"/>
      <c r="B959" s="529"/>
      <c r="C959" s="398"/>
      <c r="D959" s="399"/>
      <c r="E959" s="398"/>
      <c r="I959" s="411"/>
      <c r="J959" s="411"/>
      <c r="N959" s="411"/>
      <c r="S959" s="411"/>
      <c r="AC959" s="227"/>
      <c r="AD959" s="227"/>
      <c r="AE959" s="227"/>
      <c r="AF959" s="227"/>
      <c r="AG959" s="227"/>
      <c r="AL959" s="224"/>
      <c r="AM959" s="224"/>
      <c r="AN959" s="514"/>
      <c r="AO959" s="514"/>
      <c r="AP959" s="224"/>
      <c r="AQ959" s="224"/>
      <c r="AR959" s="224"/>
      <c r="AS959" s="224"/>
    </row>
    <row r="960">
      <c r="A960" s="398"/>
      <c r="B960" s="529"/>
      <c r="C960" s="398"/>
      <c r="D960" s="399"/>
      <c r="E960" s="398"/>
      <c r="I960" s="411"/>
      <c r="J960" s="411"/>
      <c r="N960" s="411"/>
      <c r="S960" s="411"/>
      <c r="AC960" s="227"/>
      <c r="AD960" s="227"/>
      <c r="AE960" s="227"/>
      <c r="AF960" s="227"/>
      <c r="AG960" s="227"/>
      <c r="AL960" s="224"/>
      <c r="AM960" s="224"/>
      <c r="AN960" s="514"/>
      <c r="AO960" s="514"/>
      <c r="AP960" s="224"/>
      <c r="AQ960" s="224"/>
      <c r="AR960" s="224"/>
      <c r="AS960" s="224"/>
    </row>
    <row r="961">
      <c r="A961" s="398"/>
      <c r="B961" s="529"/>
      <c r="C961" s="398"/>
      <c r="D961" s="399"/>
      <c r="E961" s="398"/>
      <c r="I961" s="411"/>
      <c r="J961" s="411"/>
      <c r="N961" s="411"/>
      <c r="S961" s="411"/>
      <c r="AC961" s="227"/>
      <c r="AD961" s="227"/>
      <c r="AE961" s="227"/>
      <c r="AF961" s="227"/>
      <c r="AG961" s="227"/>
      <c r="AL961" s="224"/>
      <c r="AM961" s="224"/>
      <c r="AN961" s="514"/>
      <c r="AO961" s="514"/>
      <c r="AP961" s="224"/>
      <c r="AQ961" s="224"/>
      <c r="AR961" s="224"/>
      <c r="AS961" s="224"/>
    </row>
    <row r="962">
      <c r="A962" s="398"/>
      <c r="B962" s="529"/>
      <c r="C962" s="398"/>
      <c r="D962" s="399"/>
      <c r="E962" s="398"/>
      <c r="I962" s="411"/>
      <c r="J962" s="411"/>
      <c r="N962" s="411"/>
      <c r="S962" s="411"/>
      <c r="AC962" s="227"/>
      <c r="AD962" s="227"/>
      <c r="AE962" s="227"/>
      <c r="AF962" s="227"/>
      <c r="AG962" s="227"/>
      <c r="AL962" s="224"/>
      <c r="AM962" s="224"/>
      <c r="AN962" s="514"/>
      <c r="AO962" s="514"/>
      <c r="AP962" s="224"/>
      <c r="AQ962" s="224"/>
      <c r="AR962" s="224"/>
      <c r="AS962" s="224"/>
    </row>
    <row r="963">
      <c r="A963" s="398"/>
      <c r="B963" s="529"/>
      <c r="C963" s="398"/>
      <c r="D963" s="399"/>
      <c r="E963" s="398"/>
      <c r="I963" s="411"/>
      <c r="J963" s="411"/>
      <c r="N963" s="411"/>
      <c r="S963" s="411"/>
      <c r="AC963" s="227"/>
      <c r="AD963" s="227"/>
      <c r="AE963" s="227"/>
      <c r="AF963" s="227"/>
      <c r="AG963" s="227"/>
      <c r="AL963" s="224"/>
      <c r="AM963" s="224"/>
      <c r="AN963" s="514"/>
      <c r="AO963" s="514"/>
      <c r="AP963" s="224"/>
      <c r="AQ963" s="224"/>
      <c r="AR963" s="224"/>
      <c r="AS963" s="224"/>
    </row>
    <row r="964">
      <c r="A964" s="398"/>
      <c r="B964" s="529"/>
      <c r="C964" s="398"/>
      <c r="D964" s="399"/>
      <c r="E964" s="398"/>
      <c r="I964" s="411"/>
      <c r="J964" s="411"/>
      <c r="N964" s="411"/>
      <c r="S964" s="411"/>
      <c r="AC964" s="227"/>
      <c r="AD964" s="227"/>
      <c r="AE964" s="227"/>
      <c r="AF964" s="227"/>
      <c r="AG964" s="227"/>
      <c r="AL964" s="224"/>
      <c r="AM964" s="224"/>
      <c r="AN964" s="514"/>
      <c r="AO964" s="514"/>
      <c r="AP964" s="224"/>
      <c r="AQ964" s="224"/>
      <c r="AR964" s="224"/>
      <c r="AS964" s="224"/>
    </row>
    <row r="965">
      <c r="A965" s="398"/>
      <c r="B965" s="529"/>
      <c r="C965" s="398"/>
      <c r="D965" s="399"/>
      <c r="E965" s="398"/>
      <c r="I965" s="411"/>
      <c r="J965" s="411"/>
      <c r="N965" s="411"/>
      <c r="S965" s="411"/>
      <c r="AC965" s="227"/>
      <c r="AD965" s="227"/>
      <c r="AE965" s="227"/>
      <c r="AF965" s="227"/>
      <c r="AG965" s="227"/>
      <c r="AL965" s="224"/>
      <c r="AM965" s="224"/>
      <c r="AN965" s="514"/>
      <c r="AO965" s="514"/>
      <c r="AP965" s="224"/>
      <c r="AQ965" s="224"/>
      <c r="AR965" s="224"/>
      <c r="AS965" s="224"/>
    </row>
    <row r="966">
      <c r="A966" s="398"/>
      <c r="B966" s="529"/>
      <c r="C966" s="398"/>
      <c r="D966" s="399"/>
      <c r="E966" s="398"/>
      <c r="I966" s="411"/>
      <c r="J966" s="411"/>
      <c r="N966" s="411"/>
      <c r="S966" s="411"/>
      <c r="AC966" s="227"/>
      <c r="AD966" s="227"/>
      <c r="AE966" s="227"/>
      <c r="AF966" s="227"/>
      <c r="AG966" s="227"/>
      <c r="AL966" s="224"/>
      <c r="AM966" s="224"/>
      <c r="AN966" s="514"/>
      <c r="AO966" s="514"/>
      <c r="AP966" s="224"/>
      <c r="AQ966" s="224"/>
      <c r="AR966" s="224"/>
      <c r="AS966" s="224"/>
    </row>
    <row r="967">
      <c r="A967" s="398"/>
      <c r="B967" s="529"/>
      <c r="C967" s="398"/>
      <c r="D967" s="399"/>
      <c r="E967" s="398"/>
      <c r="I967" s="411"/>
      <c r="J967" s="411"/>
      <c r="N967" s="411"/>
      <c r="S967" s="411"/>
      <c r="AC967" s="227"/>
      <c r="AD967" s="227"/>
      <c r="AE967" s="227"/>
      <c r="AF967" s="227"/>
      <c r="AG967" s="227"/>
      <c r="AL967" s="224"/>
      <c r="AM967" s="224"/>
      <c r="AN967" s="514"/>
      <c r="AO967" s="514"/>
      <c r="AP967" s="224"/>
      <c r="AQ967" s="224"/>
      <c r="AR967" s="224"/>
      <c r="AS967" s="224"/>
    </row>
    <row r="968">
      <c r="A968" s="398"/>
      <c r="B968" s="529"/>
      <c r="C968" s="398"/>
      <c r="D968" s="399"/>
      <c r="E968" s="398"/>
      <c r="I968" s="411"/>
      <c r="J968" s="411"/>
      <c r="N968" s="411"/>
      <c r="S968" s="411"/>
      <c r="AC968" s="227"/>
      <c r="AD968" s="227"/>
      <c r="AE968" s="227"/>
      <c r="AF968" s="227"/>
      <c r="AG968" s="227"/>
      <c r="AL968" s="224"/>
      <c r="AM968" s="224"/>
      <c r="AN968" s="514"/>
      <c r="AO968" s="514"/>
      <c r="AP968" s="224"/>
      <c r="AQ968" s="224"/>
      <c r="AR968" s="224"/>
      <c r="AS968" s="224"/>
    </row>
    <row r="969">
      <c r="A969" s="398"/>
      <c r="B969" s="529"/>
      <c r="C969" s="398"/>
      <c r="D969" s="399"/>
      <c r="E969" s="398"/>
      <c r="I969" s="411"/>
      <c r="J969" s="411"/>
      <c r="N969" s="411"/>
      <c r="S969" s="411"/>
      <c r="AC969" s="227"/>
      <c r="AD969" s="227"/>
      <c r="AE969" s="227"/>
      <c r="AF969" s="227"/>
      <c r="AG969" s="227"/>
      <c r="AL969" s="224"/>
      <c r="AM969" s="224"/>
      <c r="AN969" s="514"/>
      <c r="AO969" s="514"/>
      <c r="AP969" s="224"/>
      <c r="AQ969" s="224"/>
      <c r="AR969" s="224"/>
      <c r="AS969" s="224"/>
    </row>
    <row r="970">
      <c r="A970" s="398"/>
      <c r="B970" s="529"/>
      <c r="C970" s="398"/>
      <c r="D970" s="399"/>
      <c r="E970" s="398"/>
      <c r="I970" s="411"/>
      <c r="J970" s="411"/>
      <c r="N970" s="411"/>
      <c r="S970" s="411"/>
      <c r="AC970" s="227"/>
      <c r="AD970" s="227"/>
      <c r="AE970" s="227"/>
      <c r="AF970" s="227"/>
      <c r="AG970" s="227"/>
      <c r="AL970" s="224"/>
      <c r="AM970" s="224"/>
      <c r="AN970" s="514"/>
      <c r="AO970" s="514"/>
      <c r="AP970" s="224"/>
      <c r="AQ970" s="224"/>
      <c r="AR970" s="224"/>
      <c r="AS970" s="224"/>
    </row>
    <row r="971">
      <c r="A971" s="398"/>
      <c r="B971" s="529"/>
      <c r="C971" s="398"/>
      <c r="D971" s="399"/>
      <c r="E971" s="398"/>
      <c r="I971" s="411"/>
      <c r="J971" s="411"/>
      <c r="N971" s="411"/>
      <c r="S971" s="411"/>
      <c r="AC971" s="227"/>
      <c r="AD971" s="227"/>
      <c r="AE971" s="227"/>
      <c r="AF971" s="227"/>
      <c r="AG971" s="227"/>
      <c r="AL971" s="224"/>
      <c r="AM971" s="224"/>
      <c r="AN971" s="514"/>
      <c r="AO971" s="514"/>
      <c r="AP971" s="224"/>
      <c r="AQ971" s="224"/>
      <c r="AR971" s="224"/>
      <c r="AS971" s="224"/>
    </row>
    <row r="972">
      <c r="A972" s="398"/>
      <c r="B972" s="529"/>
      <c r="C972" s="398"/>
      <c r="D972" s="399"/>
      <c r="E972" s="398"/>
      <c r="I972" s="411"/>
      <c r="J972" s="411"/>
      <c r="N972" s="411"/>
      <c r="S972" s="411"/>
      <c r="AC972" s="227"/>
      <c r="AD972" s="227"/>
      <c r="AE972" s="227"/>
      <c r="AF972" s="227"/>
      <c r="AG972" s="227"/>
      <c r="AL972" s="224"/>
      <c r="AM972" s="224"/>
      <c r="AN972" s="514"/>
      <c r="AO972" s="514"/>
      <c r="AP972" s="224"/>
      <c r="AQ972" s="224"/>
      <c r="AR972" s="224"/>
      <c r="AS972" s="224"/>
    </row>
    <row r="973">
      <c r="A973" s="398"/>
      <c r="B973" s="529"/>
      <c r="C973" s="398"/>
      <c r="D973" s="399"/>
      <c r="E973" s="398"/>
      <c r="I973" s="411"/>
      <c r="J973" s="411"/>
      <c r="N973" s="411"/>
      <c r="S973" s="411"/>
      <c r="AC973" s="227"/>
      <c r="AD973" s="227"/>
      <c r="AE973" s="227"/>
      <c r="AF973" s="227"/>
      <c r="AG973" s="227"/>
      <c r="AL973" s="224"/>
      <c r="AM973" s="224"/>
      <c r="AN973" s="514"/>
      <c r="AO973" s="514"/>
      <c r="AP973" s="224"/>
      <c r="AQ973" s="224"/>
      <c r="AR973" s="224"/>
      <c r="AS973" s="224"/>
    </row>
    <row r="974">
      <c r="A974" s="398"/>
      <c r="B974" s="529"/>
      <c r="C974" s="398"/>
      <c r="D974" s="399"/>
      <c r="E974" s="398"/>
      <c r="I974" s="411"/>
      <c r="J974" s="411"/>
      <c r="N974" s="411"/>
      <c r="S974" s="411"/>
      <c r="AC974" s="227"/>
      <c r="AD974" s="227"/>
      <c r="AE974" s="227"/>
      <c r="AF974" s="227"/>
      <c r="AG974" s="227"/>
      <c r="AL974" s="224"/>
      <c r="AM974" s="224"/>
      <c r="AN974" s="514"/>
      <c r="AO974" s="514"/>
      <c r="AP974" s="224"/>
      <c r="AQ974" s="224"/>
      <c r="AR974" s="224"/>
      <c r="AS974" s="224"/>
    </row>
    <row r="975">
      <c r="A975" s="398"/>
      <c r="B975" s="529"/>
      <c r="C975" s="398"/>
      <c r="D975" s="399"/>
      <c r="E975" s="398"/>
      <c r="I975" s="411"/>
      <c r="J975" s="411"/>
      <c r="N975" s="411"/>
      <c r="S975" s="411"/>
      <c r="AC975" s="227"/>
      <c r="AD975" s="227"/>
      <c r="AE975" s="227"/>
      <c r="AF975" s="227"/>
      <c r="AG975" s="227"/>
      <c r="AL975" s="224"/>
      <c r="AM975" s="224"/>
      <c r="AN975" s="514"/>
      <c r="AO975" s="514"/>
      <c r="AP975" s="224"/>
      <c r="AQ975" s="224"/>
      <c r="AR975" s="224"/>
      <c r="AS975" s="224"/>
    </row>
    <row r="976">
      <c r="A976" s="398"/>
      <c r="B976" s="529"/>
      <c r="C976" s="398"/>
      <c r="D976" s="399"/>
      <c r="E976" s="398"/>
      <c r="I976" s="411"/>
      <c r="J976" s="411"/>
      <c r="N976" s="411"/>
      <c r="S976" s="411"/>
      <c r="AC976" s="227"/>
      <c r="AD976" s="227"/>
      <c r="AE976" s="227"/>
      <c r="AF976" s="227"/>
      <c r="AG976" s="227"/>
      <c r="AL976" s="224"/>
      <c r="AM976" s="224"/>
      <c r="AN976" s="514"/>
      <c r="AO976" s="514"/>
      <c r="AP976" s="224"/>
      <c r="AQ976" s="224"/>
      <c r="AR976" s="224"/>
      <c r="AS976" s="224"/>
    </row>
    <row r="977">
      <c r="A977" s="398"/>
      <c r="B977" s="529"/>
      <c r="C977" s="398"/>
      <c r="D977" s="399"/>
      <c r="E977" s="398"/>
      <c r="I977" s="411"/>
      <c r="J977" s="411"/>
      <c r="N977" s="411"/>
      <c r="S977" s="411"/>
      <c r="AC977" s="227"/>
      <c r="AD977" s="227"/>
      <c r="AE977" s="227"/>
      <c r="AF977" s="227"/>
      <c r="AG977" s="227"/>
      <c r="AL977" s="224"/>
      <c r="AM977" s="224"/>
      <c r="AN977" s="514"/>
      <c r="AO977" s="514"/>
      <c r="AP977" s="224"/>
      <c r="AQ977" s="224"/>
      <c r="AR977" s="224"/>
      <c r="AS977" s="224"/>
    </row>
    <row r="978">
      <c r="A978" s="398"/>
      <c r="B978" s="529"/>
      <c r="C978" s="398"/>
      <c r="D978" s="399"/>
      <c r="E978" s="398"/>
      <c r="I978" s="411"/>
      <c r="J978" s="411"/>
      <c r="N978" s="411"/>
      <c r="S978" s="411"/>
      <c r="AC978" s="227"/>
      <c r="AD978" s="227"/>
      <c r="AE978" s="227"/>
      <c r="AF978" s="227"/>
      <c r="AG978" s="227"/>
      <c r="AL978" s="224"/>
      <c r="AM978" s="224"/>
      <c r="AN978" s="514"/>
      <c r="AO978" s="514"/>
      <c r="AP978" s="224"/>
      <c r="AQ978" s="224"/>
      <c r="AR978" s="224"/>
      <c r="AS978" s="224"/>
    </row>
    <row r="979">
      <c r="A979" s="398"/>
      <c r="B979" s="529"/>
      <c r="C979" s="398"/>
      <c r="D979" s="399"/>
      <c r="E979" s="398"/>
      <c r="I979" s="411"/>
      <c r="J979" s="411"/>
      <c r="N979" s="411"/>
      <c r="S979" s="411"/>
      <c r="AC979" s="227"/>
      <c r="AD979" s="227"/>
      <c r="AE979" s="227"/>
      <c r="AF979" s="227"/>
      <c r="AG979" s="227"/>
      <c r="AL979" s="224"/>
      <c r="AM979" s="224"/>
      <c r="AN979" s="514"/>
      <c r="AO979" s="514"/>
      <c r="AP979" s="224"/>
      <c r="AQ979" s="224"/>
      <c r="AR979" s="224"/>
      <c r="AS979" s="224"/>
    </row>
    <row r="980">
      <c r="A980" s="398"/>
      <c r="B980" s="529"/>
      <c r="C980" s="398"/>
      <c r="D980" s="399"/>
      <c r="E980" s="398"/>
      <c r="I980" s="411"/>
      <c r="J980" s="411"/>
      <c r="N980" s="411"/>
      <c r="S980" s="411"/>
      <c r="AC980" s="227"/>
      <c r="AD980" s="227"/>
      <c r="AE980" s="227"/>
      <c r="AF980" s="227"/>
      <c r="AG980" s="227"/>
      <c r="AL980" s="224"/>
      <c r="AM980" s="224"/>
      <c r="AN980" s="514"/>
      <c r="AO980" s="514"/>
      <c r="AP980" s="224"/>
      <c r="AQ980" s="224"/>
      <c r="AR980" s="224"/>
      <c r="AS980" s="224"/>
    </row>
    <row r="981">
      <c r="A981" s="398"/>
      <c r="B981" s="529"/>
      <c r="C981" s="398"/>
      <c r="D981" s="399"/>
      <c r="E981" s="398"/>
      <c r="I981" s="411"/>
      <c r="J981" s="411"/>
      <c r="N981" s="411"/>
      <c r="S981" s="411"/>
      <c r="AC981" s="227"/>
      <c r="AD981" s="227"/>
      <c r="AE981" s="227"/>
      <c r="AF981" s="227"/>
      <c r="AG981" s="227"/>
      <c r="AL981" s="224"/>
      <c r="AM981" s="224"/>
      <c r="AN981" s="514"/>
      <c r="AO981" s="514"/>
      <c r="AP981" s="224"/>
      <c r="AQ981" s="224"/>
      <c r="AR981" s="224"/>
      <c r="AS981" s="224"/>
    </row>
    <row r="982">
      <c r="A982" s="398"/>
      <c r="B982" s="529"/>
      <c r="C982" s="398"/>
      <c r="D982" s="399"/>
      <c r="E982" s="398"/>
      <c r="I982" s="411"/>
      <c r="J982" s="411"/>
      <c r="N982" s="411"/>
      <c r="S982" s="411"/>
      <c r="AC982" s="227"/>
      <c r="AD982" s="227"/>
      <c r="AE982" s="227"/>
      <c r="AF982" s="227"/>
      <c r="AG982" s="227"/>
      <c r="AL982" s="224"/>
      <c r="AM982" s="224"/>
      <c r="AN982" s="514"/>
      <c r="AO982" s="514"/>
      <c r="AP982" s="224"/>
      <c r="AQ982" s="224"/>
      <c r="AR982" s="224"/>
      <c r="AS982" s="224"/>
    </row>
    <row r="983">
      <c r="A983" s="398"/>
      <c r="B983" s="529"/>
      <c r="C983" s="398"/>
      <c r="D983" s="399"/>
      <c r="E983" s="398"/>
      <c r="I983" s="411"/>
      <c r="J983" s="411"/>
      <c r="N983" s="411"/>
      <c r="S983" s="411"/>
      <c r="AC983" s="227"/>
      <c r="AD983" s="227"/>
      <c r="AE983" s="227"/>
      <c r="AF983" s="227"/>
      <c r="AG983" s="227"/>
      <c r="AL983" s="224"/>
      <c r="AM983" s="224"/>
      <c r="AN983" s="514"/>
      <c r="AO983" s="514"/>
      <c r="AP983" s="224"/>
      <c r="AQ983" s="224"/>
      <c r="AR983" s="224"/>
      <c r="AS983" s="224"/>
    </row>
    <row r="984">
      <c r="A984" s="398"/>
      <c r="B984" s="529"/>
      <c r="C984" s="398"/>
      <c r="D984" s="399"/>
      <c r="E984" s="398"/>
      <c r="I984" s="411"/>
      <c r="J984" s="411"/>
      <c r="N984" s="411"/>
      <c r="S984" s="411"/>
      <c r="AC984" s="227"/>
      <c r="AD984" s="227"/>
      <c r="AE984" s="227"/>
      <c r="AF984" s="227"/>
      <c r="AG984" s="227"/>
      <c r="AL984" s="224"/>
      <c r="AM984" s="224"/>
      <c r="AN984" s="514"/>
      <c r="AO984" s="514"/>
      <c r="AP984" s="224"/>
      <c r="AQ984" s="224"/>
      <c r="AR984" s="224"/>
      <c r="AS984" s="224"/>
    </row>
    <row r="985">
      <c r="A985" s="398"/>
      <c r="B985" s="529"/>
      <c r="C985" s="398"/>
      <c r="D985" s="399"/>
      <c r="E985" s="398"/>
      <c r="I985" s="411"/>
      <c r="J985" s="411"/>
      <c r="N985" s="411"/>
      <c r="S985" s="411"/>
      <c r="AC985" s="227"/>
      <c r="AD985" s="227"/>
      <c r="AE985" s="227"/>
      <c r="AF985" s="227"/>
      <c r="AG985" s="227"/>
      <c r="AL985" s="224"/>
      <c r="AM985" s="224"/>
      <c r="AN985" s="514"/>
      <c r="AO985" s="514"/>
      <c r="AP985" s="224"/>
      <c r="AQ985" s="224"/>
      <c r="AR985" s="224"/>
      <c r="AS985" s="224"/>
    </row>
    <row r="986">
      <c r="A986" s="398"/>
      <c r="B986" s="529"/>
      <c r="C986" s="398"/>
      <c r="D986" s="399"/>
      <c r="E986" s="398"/>
      <c r="I986" s="411"/>
      <c r="J986" s="411"/>
      <c r="N986" s="411"/>
      <c r="S986" s="411"/>
      <c r="AC986" s="227"/>
      <c r="AD986" s="227"/>
      <c r="AE986" s="227"/>
      <c r="AF986" s="227"/>
      <c r="AG986" s="227"/>
      <c r="AL986" s="224"/>
      <c r="AM986" s="224"/>
      <c r="AN986" s="514"/>
      <c r="AO986" s="514"/>
      <c r="AP986" s="224"/>
      <c r="AQ986" s="224"/>
      <c r="AR986" s="224"/>
      <c r="AS986" s="224"/>
    </row>
    <row r="987">
      <c r="A987" s="398"/>
      <c r="B987" s="529"/>
      <c r="C987" s="398"/>
      <c r="D987" s="399"/>
      <c r="E987" s="398"/>
      <c r="I987" s="411"/>
      <c r="J987" s="411"/>
      <c r="N987" s="411"/>
      <c r="S987" s="411"/>
      <c r="AC987" s="227"/>
      <c r="AD987" s="227"/>
      <c r="AE987" s="227"/>
      <c r="AF987" s="227"/>
      <c r="AG987" s="227"/>
      <c r="AL987" s="224"/>
      <c r="AM987" s="224"/>
      <c r="AN987" s="514"/>
      <c r="AO987" s="514"/>
      <c r="AP987" s="224"/>
      <c r="AQ987" s="224"/>
      <c r="AR987" s="224"/>
      <c r="AS987" s="224"/>
    </row>
    <row r="988">
      <c r="A988" s="398"/>
      <c r="B988" s="529"/>
      <c r="C988" s="398"/>
      <c r="D988" s="399"/>
      <c r="E988" s="398"/>
      <c r="I988" s="411"/>
      <c r="J988" s="411"/>
      <c r="N988" s="411"/>
      <c r="S988" s="411"/>
      <c r="AC988" s="227"/>
      <c r="AD988" s="227"/>
      <c r="AE988" s="227"/>
      <c r="AF988" s="227"/>
      <c r="AG988" s="227"/>
      <c r="AL988" s="224"/>
      <c r="AM988" s="224"/>
      <c r="AN988" s="514"/>
      <c r="AO988" s="514"/>
      <c r="AP988" s="224"/>
      <c r="AQ988" s="224"/>
      <c r="AR988" s="224"/>
      <c r="AS988" s="224"/>
    </row>
    <row r="989">
      <c r="A989" s="398"/>
      <c r="B989" s="529"/>
      <c r="C989" s="398"/>
      <c r="D989" s="399"/>
      <c r="E989" s="398"/>
      <c r="I989" s="411"/>
      <c r="J989" s="411"/>
      <c r="N989" s="411"/>
      <c r="S989" s="411"/>
      <c r="AC989" s="227"/>
      <c r="AD989" s="227"/>
      <c r="AE989" s="227"/>
      <c r="AF989" s="227"/>
      <c r="AG989" s="227"/>
      <c r="AL989" s="224"/>
      <c r="AM989" s="224"/>
      <c r="AN989" s="514"/>
      <c r="AO989" s="514"/>
      <c r="AP989" s="224"/>
      <c r="AQ989" s="224"/>
      <c r="AR989" s="224"/>
      <c r="AS989" s="224"/>
    </row>
    <row r="990">
      <c r="A990" s="398"/>
      <c r="B990" s="529"/>
      <c r="C990" s="398"/>
      <c r="D990" s="399"/>
      <c r="E990" s="398"/>
      <c r="I990" s="411"/>
      <c r="J990" s="411"/>
      <c r="N990" s="411"/>
      <c r="S990" s="411"/>
      <c r="AC990" s="227"/>
      <c r="AD990" s="227"/>
      <c r="AE990" s="227"/>
      <c r="AF990" s="227"/>
      <c r="AG990" s="227"/>
      <c r="AL990" s="224"/>
      <c r="AM990" s="224"/>
      <c r="AN990" s="514"/>
      <c r="AO990" s="514"/>
      <c r="AP990" s="224"/>
      <c r="AQ990" s="224"/>
      <c r="AR990" s="224"/>
      <c r="AS990" s="224"/>
    </row>
    <row r="991">
      <c r="A991" s="398"/>
      <c r="B991" s="529"/>
      <c r="C991" s="398"/>
      <c r="D991" s="399"/>
      <c r="E991" s="398"/>
      <c r="I991" s="411"/>
      <c r="J991" s="411"/>
      <c r="N991" s="411"/>
      <c r="S991" s="411"/>
      <c r="AC991" s="227"/>
      <c r="AD991" s="227"/>
      <c r="AE991" s="227"/>
      <c r="AF991" s="227"/>
      <c r="AG991" s="227"/>
      <c r="AL991" s="224"/>
      <c r="AM991" s="224"/>
      <c r="AN991" s="514"/>
      <c r="AO991" s="514"/>
      <c r="AP991" s="224"/>
      <c r="AQ991" s="224"/>
      <c r="AR991" s="224"/>
      <c r="AS991" s="224"/>
    </row>
    <row r="992">
      <c r="A992" s="398"/>
      <c r="B992" s="529"/>
      <c r="C992" s="398"/>
      <c r="D992" s="399"/>
      <c r="E992" s="398"/>
      <c r="I992" s="411"/>
      <c r="J992" s="411"/>
      <c r="N992" s="411"/>
      <c r="S992" s="411"/>
      <c r="AC992" s="227"/>
      <c r="AD992" s="227"/>
      <c r="AE992" s="227"/>
      <c r="AF992" s="227"/>
      <c r="AG992" s="227"/>
      <c r="AL992" s="224"/>
      <c r="AM992" s="224"/>
      <c r="AN992" s="514"/>
      <c r="AO992" s="514"/>
      <c r="AP992" s="224"/>
      <c r="AQ992" s="224"/>
      <c r="AR992" s="224"/>
      <c r="AS992" s="224"/>
    </row>
    <row r="993">
      <c r="A993" s="398"/>
      <c r="B993" s="529"/>
      <c r="C993" s="398"/>
      <c r="D993" s="399"/>
      <c r="E993" s="398"/>
      <c r="I993" s="411"/>
      <c r="J993" s="411"/>
      <c r="N993" s="411"/>
      <c r="S993" s="411"/>
      <c r="AC993" s="227"/>
      <c r="AD993" s="227"/>
      <c r="AE993" s="227"/>
      <c r="AF993" s="227"/>
      <c r="AG993" s="227"/>
      <c r="AL993" s="224"/>
      <c r="AM993" s="224"/>
      <c r="AN993" s="514"/>
      <c r="AO993" s="514"/>
      <c r="AP993" s="224"/>
      <c r="AQ993" s="224"/>
      <c r="AR993" s="224"/>
      <c r="AS993" s="224"/>
    </row>
    <row r="994">
      <c r="A994" s="398"/>
      <c r="B994" s="529"/>
      <c r="C994" s="398"/>
      <c r="D994" s="399"/>
      <c r="E994" s="398"/>
      <c r="I994" s="411"/>
      <c r="J994" s="411"/>
      <c r="N994" s="411"/>
      <c r="S994" s="411"/>
      <c r="AC994" s="227"/>
      <c r="AD994" s="227"/>
      <c r="AE994" s="227"/>
      <c r="AF994" s="227"/>
      <c r="AG994" s="227"/>
      <c r="AL994" s="224"/>
      <c r="AM994" s="224"/>
      <c r="AN994" s="514"/>
      <c r="AO994" s="514"/>
      <c r="AP994" s="224"/>
      <c r="AQ994" s="224"/>
      <c r="AR994" s="224"/>
      <c r="AS994" s="224"/>
    </row>
    <row r="995">
      <c r="A995" s="398"/>
      <c r="B995" s="529"/>
      <c r="C995" s="398"/>
      <c r="D995" s="399"/>
      <c r="E995" s="398"/>
      <c r="I995" s="411"/>
      <c r="J995" s="411"/>
      <c r="N995" s="411"/>
      <c r="S995" s="411"/>
      <c r="AC995" s="227"/>
      <c r="AD995" s="227"/>
      <c r="AE995" s="227"/>
      <c r="AF995" s="227"/>
      <c r="AG995" s="227"/>
      <c r="AL995" s="224"/>
      <c r="AM995" s="224"/>
      <c r="AN995" s="514"/>
      <c r="AO995" s="514"/>
      <c r="AP995" s="224"/>
      <c r="AQ995" s="224"/>
      <c r="AR995" s="224"/>
      <c r="AS995" s="224"/>
    </row>
    <row r="996">
      <c r="A996" s="398"/>
      <c r="B996" s="529"/>
      <c r="C996" s="398"/>
      <c r="D996" s="399"/>
      <c r="E996" s="398"/>
      <c r="I996" s="411"/>
      <c r="J996" s="411"/>
      <c r="N996" s="411"/>
      <c r="S996" s="411"/>
      <c r="AC996" s="227"/>
      <c r="AD996" s="227"/>
      <c r="AE996" s="227"/>
      <c r="AF996" s="227"/>
      <c r="AG996" s="227"/>
      <c r="AL996" s="224"/>
      <c r="AM996" s="224"/>
      <c r="AN996" s="514"/>
      <c r="AO996" s="514"/>
      <c r="AP996" s="224"/>
      <c r="AQ996" s="224"/>
      <c r="AR996" s="224"/>
      <c r="AS996" s="224"/>
    </row>
    <row r="997">
      <c r="A997" s="398"/>
      <c r="B997" s="529"/>
      <c r="C997" s="398"/>
      <c r="D997" s="399"/>
      <c r="E997" s="398"/>
      <c r="I997" s="411"/>
      <c r="J997" s="411"/>
      <c r="N997" s="411"/>
      <c r="S997" s="411"/>
      <c r="AC997" s="227"/>
      <c r="AD997" s="227"/>
      <c r="AE997" s="227"/>
      <c r="AF997" s="227"/>
      <c r="AG997" s="227"/>
      <c r="AL997" s="224"/>
      <c r="AM997" s="224"/>
      <c r="AN997" s="514"/>
      <c r="AO997" s="514"/>
      <c r="AP997" s="224"/>
      <c r="AQ997" s="224"/>
      <c r="AR997" s="224"/>
      <c r="AS997" s="224"/>
    </row>
    <row r="998">
      <c r="A998" s="398"/>
      <c r="B998" s="529"/>
      <c r="C998" s="398"/>
      <c r="D998" s="399"/>
      <c r="E998" s="398"/>
      <c r="I998" s="411"/>
      <c r="J998" s="411"/>
      <c r="N998" s="411"/>
      <c r="S998" s="411"/>
      <c r="AC998" s="227"/>
      <c r="AD998" s="227"/>
      <c r="AE998" s="227"/>
      <c r="AF998" s="227"/>
      <c r="AG998" s="227"/>
      <c r="AL998" s="224"/>
      <c r="AM998" s="224"/>
      <c r="AN998" s="514"/>
      <c r="AO998" s="514"/>
      <c r="AP998" s="224"/>
      <c r="AQ998" s="224"/>
      <c r="AR998" s="224"/>
      <c r="AS998" s="224"/>
    </row>
    <row r="999">
      <c r="A999" s="398"/>
      <c r="B999" s="529"/>
      <c r="C999" s="398"/>
      <c r="D999" s="399"/>
      <c r="E999" s="398"/>
      <c r="I999" s="411"/>
      <c r="J999" s="411"/>
      <c r="N999" s="411"/>
      <c r="S999" s="411"/>
      <c r="AC999" s="227"/>
      <c r="AD999" s="227"/>
      <c r="AE999" s="227"/>
      <c r="AF999" s="227"/>
      <c r="AG999" s="227"/>
      <c r="AL999" s="224"/>
      <c r="AM999" s="224"/>
      <c r="AN999" s="514"/>
      <c r="AO999" s="514"/>
      <c r="AP999" s="224"/>
      <c r="AQ999" s="224"/>
      <c r="AR999" s="224"/>
      <c r="AS999" s="224"/>
    </row>
    <row r="1000">
      <c r="A1000" s="398"/>
      <c r="B1000" s="529"/>
      <c r="C1000" s="398"/>
      <c r="D1000" s="399"/>
      <c r="E1000" s="398"/>
      <c r="I1000" s="411"/>
      <c r="J1000" s="411"/>
      <c r="N1000" s="411"/>
      <c r="S1000" s="411"/>
      <c r="AC1000" s="227"/>
      <c r="AD1000" s="227"/>
      <c r="AE1000" s="227"/>
      <c r="AF1000" s="227"/>
      <c r="AG1000" s="227"/>
      <c r="AL1000" s="224"/>
      <c r="AM1000" s="224"/>
      <c r="AN1000" s="514"/>
      <c r="AO1000" s="514"/>
      <c r="AP1000" s="224"/>
      <c r="AQ1000" s="224"/>
      <c r="AR1000" s="224"/>
      <c r="AS1000" s="224"/>
    </row>
    <row r="1001">
      <c r="A1001" s="398"/>
      <c r="B1001" s="529"/>
      <c r="C1001" s="398"/>
      <c r="D1001" s="399"/>
      <c r="E1001" s="398"/>
      <c r="I1001" s="411"/>
      <c r="J1001" s="411"/>
      <c r="N1001" s="411"/>
      <c r="S1001" s="411"/>
      <c r="AC1001" s="227"/>
      <c r="AD1001" s="227"/>
      <c r="AE1001" s="227"/>
      <c r="AF1001" s="227"/>
      <c r="AG1001" s="227"/>
      <c r="AL1001" s="224"/>
      <c r="AM1001" s="224"/>
      <c r="AN1001" s="514"/>
      <c r="AO1001" s="514"/>
      <c r="AP1001" s="224"/>
      <c r="AQ1001" s="224"/>
      <c r="AR1001" s="224"/>
      <c r="AS1001" s="224"/>
    </row>
    <row r="1002">
      <c r="A1002" s="398"/>
      <c r="B1002" s="529"/>
      <c r="C1002" s="398"/>
      <c r="D1002" s="399"/>
      <c r="E1002" s="398"/>
      <c r="I1002" s="411"/>
      <c r="J1002" s="411"/>
      <c r="N1002" s="411"/>
      <c r="S1002" s="411"/>
      <c r="AC1002" s="227"/>
      <c r="AD1002" s="227"/>
      <c r="AE1002" s="227"/>
      <c r="AF1002" s="227"/>
      <c r="AG1002" s="227"/>
      <c r="AL1002" s="224"/>
      <c r="AM1002" s="224"/>
      <c r="AN1002" s="514"/>
      <c r="AO1002" s="514"/>
      <c r="AP1002" s="224"/>
      <c r="AQ1002" s="224"/>
      <c r="AR1002" s="224"/>
      <c r="AS1002" s="224"/>
    </row>
    <row r="1003">
      <c r="A1003" s="398"/>
      <c r="B1003" s="529"/>
      <c r="C1003" s="398"/>
      <c r="D1003" s="399"/>
      <c r="E1003" s="398"/>
      <c r="I1003" s="411"/>
      <c r="J1003" s="411"/>
      <c r="N1003" s="411"/>
      <c r="S1003" s="411"/>
      <c r="AC1003" s="227"/>
      <c r="AD1003" s="227"/>
      <c r="AE1003" s="227"/>
      <c r="AF1003" s="227"/>
      <c r="AG1003" s="227"/>
      <c r="AL1003" s="224"/>
      <c r="AM1003" s="224"/>
      <c r="AN1003" s="514"/>
      <c r="AO1003" s="514"/>
      <c r="AP1003" s="224"/>
      <c r="AQ1003" s="224"/>
      <c r="AR1003" s="224"/>
      <c r="AS1003" s="224"/>
    </row>
    <row r="1004">
      <c r="A1004" s="398"/>
      <c r="B1004" s="529"/>
      <c r="C1004" s="398"/>
      <c r="D1004" s="399"/>
      <c r="E1004" s="398"/>
      <c r="I1004" s="411"/>
      <c r="J1004" s="411"/>
      <c r="N1004" s="411"/>
      <c r="S1004" s="411"/>
      <c r="AC1004" s="227"/>
      <c r="AD1004" s="227"/>
      <c r="AE1004" s="227"/>
      <c r="AF1004" s="227"/>
      <c r="AG1004" s="227"/>
      <c r="AL1004" s="224"/>
      <c r="AM1004" s="224"/>
      <c r="AN1004" s="514"/>
      <c r="AO1004" s="514"/>
      <c r="AP1004" s="224"/>
      <c r="AQ1004" s="224"/>
      <c r="AR1004" s="224"/>
      <c r="AS1004" s="224"/>
    </row>
    <row r="1005">
      <c r="A1005" s="398"/>
      <c r="B1005" s="529"/>
      <c r="C1005" s="398"/>
      <c r="D1005" s="399"/>
      <c r="E1005" s="398"/>
      <c r="I1005" s="411"/>
      <c r="J1005" s="411"/>
      <c r="N1005" s="411"/>
      <c r="S1005" s="411"/>
      <c r="AC1005" s="227"/>
      <c r="AD1005" s="227"/>
      <c r="AE1005" s="227"/>
      <c r="AF1005" s="227"/>
      <c r="AG1005" s="227"/>
      <c r="AL1005" s="224"/>
      <c r="AM1005" s="224"/>
      <c r="AN1005" s="514"/>
      <c r="AO1005" s="514"/>
      <c r="AP1005" s="224"/>
      <c r="AQ1005" s="224"/>
      <c r="AR1005" s="224"/>
      <c r="AS1005" s="224"/>
    </row>
    <row r="1006">
      <c r="A1006" s="398"/>
      <c r="B1006" s="529"/>
      <c r="C1006" s="398"/>
      <c r="D1006" s="399"/>
      <c r="E1006" s="398"/>
      <c r="I1006" s="411"/>
      <c r="J1006" s="411"/>
      <c r="N1006" s="411"/>
      <c r="S1006" s="411"/>
      <c r="AC1006" s="227"/>
      <c r="AD1006" s="227"/>
      <c r="AE1006" s="227"/>
      <c r="AF1006" s="227"/>
      <c r="AG1006" s="227"/>
      <c r="AL1006" s="224"/>
      <c r="AM1006" s="224"/>
      <c r="AN1006" s="514"/>
      <c r="AO1006" s="514"/>
      <c r="AP1006" s="224"/>
      <c r="AQ1006" s="224"/>
      <c r="AR1006" s="224"/>
      <c r="AS1006" s="224"/>
    </row>
    <row r="1007">
      <c r="A1007" s="398"/>
      <c r="B1007" s="529"/>
      <c r="C1007" s="398"/>
      <c r="D1007" s="399"/>
      <c r="E1007" s="398"/>
      <c r="I1007" s="411"/>
      <c r="J1007" s="411"/>
      <c r="N1007" s="411"/>
      <c r="S1007" s="411"/>
      <c r="AC1007" s="227"/>
      <c r="AD1007" s="227"/>
      <c r="AE1007" s="227"/>
      <c r="AF1007" s="227"/>
      <c r="AG1007" s="227"/>
      <c r="AL1007" s="224"/>
      <c r="AM1007" s="224"/>
      <c r="AN1007" s="514"/>
      <c r="AO1007" s="514"/>
      <c r="AP1007" s="224"/>
      <c r="AQ1007" s="224"/>
      <c r="AR1007" s="224"/>
      <c r="AS1007" s="224"/>
    </row>
    <row r="1008">
      <c r="A1008" s="398"/>
      <c r="B1008" s="529"/>
      <c r="C1008" s="398"/>
      <c r="D1008" s="399"/>
      <c r="E1008" s="398"/>
      <c r="I1008" s="411"/>
      <c r="J1008" s="411"/>
      <c r="N1008" s="411"/>
      <c r="S1008" s="411"/>
      <c r="AC1008" s="227"/>
      <c r="AD1008" s="227"/>
      <c r="AE1008" s="227"/>
      <c r="AF1008" s="227"/>
      <c r="AG1008" s="227"/>
      <c r="AL1008" s="224"/>
      <c r="AM1008" s="224"/>
      <c r="AN1008" s="514"/>
      <c r="AO1008" s="514"/>
      <c r="AP1008" s="224"/>
      <c r="AQ1008" s="224"/>
      <c r="AR1008" s="224"/>
      <c r="AS1008" s="224"/>
    </row>
    <row r="1009">
      <c r="A1009" s="398"/>
      <c r="B1009" s="529"/>
      <c r="C1009" s="398"/>
      <c r="D1009" s="399"/>
      <c r="E1009" s="398"/>
      <c r="I1009" s="411"/>
      <c r="J1009" s="411"/>
      <c r="N1009" s="411"/>
      <c r="S1009" s="411"/>
      <c r="AC1009" s="227"/>
      <c r="AD1009" s="227"/>
      <c r="AE1009" s="227"/>
      <c r="AF1009" s="227"/>
      <c r="AG1009" s="227"/>
      <c r="AL1009" s="224"/>
      <c r="AM1009" s="224"/>
      <c r="AN1009" s="514"/>
      <c r="AO1009" s="514"/>
      <c r="AP1009" s="224"/>
      <c r="AQ1009" s="224"/>
      <c r="AR1009" s="224"/>
      <c r="AS1009" s="224"/>
    </row>
    <row r="1010">
      <c r="A1010" s="398"/>
      <c r="B1010" s="529"/>
      <c r="C1010" s="398"/>
      <c r="D1010" s="399"/>
      <c r="E1010" s="398"/>
      <c r="I1010" s="411"/>
      <c r="J1010" s="411"/>
      <c r="N1010" s="411"/>
      <c r="S1010" s="411"/>
      <c r="AC1010" s="227"/>
      <c r="AD1010" s="227"/>
      <c r="AE1010" s="227"/>
      <c r="AF1010" s="227"/>
      <c r="AG1010" s="227"/>
      <c r="AL1010" s="224"/>
      <c r="AM1010" s="224"/>
      <c r="AN1010" s="514"/>
      <c r="AO1010" s="514"/>
      <c r="AP1010" s="224"/>
      <c r="AQ1010" s="224"/>
      <c r="AR1010" s="224"/>
      <c r="AS1010" s="224"/>
    </row>
    <row r="1011">
      <c r="A1011" s="398"/>
      <c r="B1011" s="529"/>
      <c r="C1011" s="398"/>
      <c r="D1011" s="399"/>
      <c r="E1011" s="398"/>
      <c r="I1011" s="411"/>
      <c r="J1011" s="411"/>
      <c r="N1011" s="411"/>
      <c r="S1011" s="411"/>
      <c r="AC1011" s="227"/>
      <c r="AD1011" s="227"/>
      <c r="AE1011" s="227"/>
      <c r="AF1011" s="227"/>
      <c r="AG1011" s="227"/>
      <c r="AL1011" s="224"/>
      <c r="AM1011" s="224"/>
      <c r="AN1011" s="514"/>
      <c r="AO1011" s="514"/>
      <c r="AP1011" s="224"/>
      <c r="AQ1011" s="224"/>
      <c r="AR1011" s="224"/>
      <c r="AS1011" s="224"/>
    </row>
    <row r="1012">
      <c r="A1012" s="435"/>
      <c r="B1012" s="529"/>
      <c r="C1012" s="398"/>
      <c r="D1012" s="399"/>
      <c r="E1012" s="398"/>
      <c r="I1012" s="411"/>
      <c r="J1012" s="411"/>
      <c r="N1012" s="411"/>
      <c r="S1012" s="411"/>
      <c r="AC1012" s="227"/>
      <c r="AD1012" s="227"/>
      <c r="AE1012" s="227"/>
      <c r="AF1012" s="227"/>
      <c r="AG1012" s="227"/>
      <c r="AL1012" s="224"/>
      <c r="AM1012" s="224"/>
      <c r="AN1012" s="514"/>
      <c r="AO1012" s="514"/>
      <c r="AP1012" s="224"/>
      <c r="AQ1012" s="224"/>
      <c r="AR1012" s="224"/>
      <c r="AS1012" s="224"/>
    </row>
    <row r="1013">
      <c r="A1013" s="530"/>
      <c r="B1013" s="529"/>
      <c r="C1013" s="398"/>
      <c r="D1013" s="399"/>
      <c r="E1013" s="398"/>
      <c r="I1013" s="411"/>
      <c r="J1013" s="411"/>
      <c r="N1013" s="411"/>
      <c r="S1013" s="411"/>
      <c r="AC1013" s="227"/>
      <c r="AD1013" s="227"/>
      <c r="AE1013" s="227"/>
      <c r="AF1013" s="227"/>
      <c r="AG1013" s="227"/>
      <c r="AL1013" s="224"/>
      <c r="AM1013" s="224"/>
      <c r="AN1013" s="514"/>
      <c r="AO1013" s="514"/>
      <c r="AP1013" s="224"/>
      <c r="AQ1013" s="224"/>
      <c r="AR1013" s="224"/>
      <c r="AS1013" s="224"/>
    </row>
    <row r="1014">
      <c r="A1014" s="530"/>
      <c r="B1014" s="529"/>
      <c r="C1014" s="398"/>
      <c r="D1014" s="399"/>
      <c r="E1014" s="398"/>
      <c r="I1014" s="411"/>
      <c r="J1014" s="411"/>
      <c r="N1014" s="411"/>
      <c r="S1014" s="411"/>
      <c r="AC1014" s="227"/>
      <c r="AD1014" s="227"/>
      <c r="AE1014" s="227"/>
      <c r="AF1014" s="227"/>
      <c r="AG1014" s="227"/>
      <c r="AL1014" s="224"/>
      <c r="AM1014" s="224"/>
      <c r="AN1014" s="514"/>
      <c r="AO1014" s="514"/>
      <c r="AP1014" s="224"/>
      <c r="AQ1014" s="224"/>
      <c r="AR1014" s="224"/>
      <c r="AS1014" s="224"/>
    </row>
    <row r="1015">
      <c r="A1015" s="530"/>
      <c r="B1015" s="529"/>
      <c r="C1015" s="398"/>
      <c r="D1015" s="399"/>
      <c r="E1015" s="398"/>
      <c r="I1015" s="411"/>
      <c r="J1015" s="411"/>
      <c r="N1015" s="411"/>
      <c r="S1015" s="411"/>
      <c r="AC1015" s="227"/>
      <c r="AD1015" s="227"/>
      <c r="AE1015" s="227"/>
      <c r="AF1015" s="227"/>
      <c r="AG1015" s="227"/>
      <c r="AL1015" s="224"/>
      <c r="AM1015" s="224"/>
      <c r="AN1015" s="514"/>
      <c r="AO1015" s="514"/>
      <c r="AP1015" s="224"/>
      <c r="AQ1015" s="224"/>
      <c r="AR1015" s="224"/>
      <c r="AS1015" s="224"/>
    </row>
    <row r="1016">
      <c r="A1016" s="530"/>
      <c r="B1016" s="529"/>
      <c r="C1016" s="398"/>
      <c r="D1016" s="399"/>
      <c r="E1016" s="398"/>
      <c r="I1016" s="411"/>
      <c r="J1016" s="411"/>
      <c r="N1016" s="411"/>
      <c r="S1016" s="411"/>
      <c r="AC1016" s="227"/>
      <c r="AD1016" s="227"/>
      <c r="AE1016" s="227"/>
      <c r="AF1016" s="227"/>
      <c r="AG1016" s="227"/>
      <c r="AL1016" s="224"/>
      <c r="AM1016" s="224"/>
      <c r="AN1016" s="514"/>
      <c r="AO1016" s="514"/>
      <c r="AP1016" s="224"/>
      <c r="AQ1016" s="224"/>
      <c r="AR1016" s="224"/>
      <c r="AS1016" s="224"/>
    </row>
    <row r="1017">
      <c r="A1017" s="530"/>
      <c r="B1017" s="529"/>
      <c r="C1017" s="398"/>
      <c r="D1017" s="399"/>
      <c r="E1017" s="398"/>
      <c r="I1017" s="411"/>
      <c r="J1017" s="411"/>
      <c r="N1017" s="411"/>
      <c r="S1017" s="411"/>
      <c r="AC1017" s="227"/>
      <c r="AD1017" s="227"/>
      <c r="AE1017" s="227"/>
      <c r="AF1017" s="227"/>
      <c r="AG1017" s="227"/>
      <c r="AL1017" s="224"/>
      <c r="AM1017" s="224"/>
      <c r="AN1017" s="514"/>
      <c r="AO1017" s="514"/>
      <c r="AP1017" s="224"/>
      <c r="AQ1017" s="224"/>
      <c r="AR1017" s="224"/>
      <c r="AS1017" s="224"/>
    </row>
    <row r="1018">
      <c r="A1018" s="530"/>
      <c r="B1018" s="529"/>
      <c r="C1018" s="398"/>
      <c r="D1018" s="399"/>
      <c r="E1018" s="398"/>
      <c r="I1018" s="411"/>
      <c r="J1018" s="411"/>
      <c r="N1018" s="411"/>
      <c r="S1018" s="411"/>
      <c r="AC1018" s="227"/>
      <c r="AD1018" s="227"/>
      <c r="AE1018" s="227"/>
      <c r="AF1018" s="227"/>
      <c r="AG1018" s="227"/>
      <c r="AL1018" s="224"/>
      <c r="AM1018" s="224"/>
      <c r="AN1018" s="514"/>
      <c r="AO1018" s="514"/>
      <c r="AP1018" s="224"/>
      <c r="AQ1018" s="224"/>
      <c r="AR1018" s="224"/>
      <c r="AS1018" s="224"/>
    </row>
    <row r="1019">
      <c r="A1019" s="530"/>
      <c r="B1019" s="529"/>
      <c r="C1019" s="398"/>
      <c r="D1019" s="399"/>
      <c r="E1019" s="398"/>
      <c r="I1019" s="411"/>
      <c r="J1019" s="411"/>
      <c r="N1019" s="411"/>
      <c r="S1019" s="411"/>
      <c r="AC1019" s="227"/>
      <c r="AD1019" s="227"/>
      <c r="AE1019" s="227"/>
      <c r="AF1019" s="227"/>
      <c r="AG1019" s="227"/>
      <c r="AL1019" s="224"/>
      <c r="AM1019" s="224"/>
      <c r="AN1019" s="514"/>
      <c r="AO1019" s="514"/>
      <c r="AP1019" s="224"/>
      <c r="AQ1019" s="224"/>
      <c r="AR1019" s="224"/>
      <c r="AS1019" s="224"/>
    </row>
    <row r="1020">
      <c r="A1020" s="530"/>
      <c r="B1020" s="529"/>
      <c r="C1020" s="398"/>
      <c r="D1020" s="399"/>
      <c r="E1020" s="398"/>
      <c r="I1020" s="411"/>
      <c r="J1020" s="411"/>
      <c r="N1020" s="411"/>
      <c r="S1020" s="411"/>
      <c r="AC1020" s="227"/>
      <c r="AD1020" s="227"/>
      <c r="AE1020" s="227"/>
      <c r="AF1020" s="227"/>
      <c r="AG1020" s="227"/>
      <c r="AL1020" s="224"/>
      <c r="AM1020" s="224"/>
      <c r="AN1020" s="514"/>
      <c r="AO1020" s="514"/>
      <c r="AP1020" s="224"/>
      <c r="AQ1020" s="224"/>
      <c r="AR1020" s="224"/>
      <c r="AS1020" s="224"/>
    </row>
    <row r="1021">
      <c r="A1021" s="530"/>
      <c r="B1021" s="529"/>
      <c r="C1021" s="398"/>
      <c r="D1021" s="399"/>
      <c r="E1021" s="398"/>
      <c r="I1021" s="411"/>
      <c r="J1021" s="411"/>
      <c r="N1021" s="411"/>
      <c r="S1021" s="411"/>
      <c r="AC1021" s="227"/>
      <c r="AD1021" s="227"/>
      <c r="AE1021" s="227"/>
      <c r="AF1021" s="227"/>
      <c r="AG1021" s="227"/>
      <c r="AL1021" s="224"/>
      <c r="AM1021" s="224"/>
      <c r="AN1021" s="514"/>
      <c r="AO1021" s="514"/>
      <c r="AP1021" s="224"/>
      <c r="AQ1021" s="224"/>
      <c r="AR1021" s="224"/>
      <c r="AS1021" s="224"/>
    </row>
    <row r="1022">
      <c r="A1022" s="530"/>
      <c r="B1022" s="529"/>
      <c r="C1022" s="398"/>
      <c r="D1022" s="399"/>
      <c r="E1022" s="398"/>
      <c r="I1022" s="411"/>
      <c r="J1022" s="411"/>
      <c r="N1022" s="411"/>
      <c r="S1022" s="411"/>
      <c r="AC1022" s="227"/>
      <c r="AD1022" s="227"/>
      <c r="AE1022" s="227"/>
      <c r="AF1022" s="227"/>
      <c r="AG1022" s="227"/>
      <c r="AL1022" s="224"/>
      <c r="AM1022" s="224"/>
      <c r="AN1022" s="514"/>
      <c r="AO1022" s="514"/>
      <c r="AP1022" s="224"/>
      <c r="AQ1022" s="224"/>
      <c r="AR1022" s="224"/>
      <c r="AS1022" s="224"/>
    </row>
    <row r="1023">
      <c r="A1023" s="530"/>
      <c r="B1023" s="529"/>
      <c r="C1023" s="398"/>
      <c r="D1023" s="399"/>
      <c r="E1023" s="398"/>
      <c r="I1023" s="411"/>
      <c r="J1023" s="411"/>
      <c r="N1023" s="411"/>
      <c r="S1023" s="411"/>
      <c r="AC1023" s="227"/>
      <c r="AD1023" s="227"/>
      <c r="AE1023" s="227"/>
      <c r="AF1023" s="227"/>
      <c r="AG1023" s="227"/>
      <c r="AL1023" s="224"/>
      <c r="AM1023" s="224"/>
      <c r="AN1023" s="514"/>
      <c r="AO1023" s="514"/>
      <c r="AP1023" s="224"/>
      <c r="AQ1023" s="224"/>
      <c r="AR1023" s="224"/>
      <c r="AS1023" s="224"/>
    </row>
    <row r="1024">
      <c r="A1024" s="530"/>
      <c r="B1024" s="529"/>
      <c r="C1024" s="398"/>
      <c r="D1024" s="399"/>
      <c r="E1024" s="398"/>
      <c r="I1024" s="411"/>
      <c r="J1024" s="411"/>
      <c r="N1024" s="411"/>
      <c r="S1024" s="411"/>
      <c r="AC1024" s="227"/>
      <c r="AD1024" s="227"/>
      <c r="AE1024" s="227"/>
      <c r="AF1024" s="227"/>
      <c r="AG1024" s="227"/>
      <c r="AL1024" s="224"/>
      <c r="AM1024" s="224"/>
      <c r="AN1024" s="514"/>
      <c r="AO1024" s="514"/>
      <c r="AP1024" s="224"/>
      <c r="AQ1024" s="224"/>
      <c r="AR1024" s="224"/>
      <c r="AS1024" s="224"/>
    </row>
    <row r="1025">
      <c r="A1025" s="530"/>
      <c r="B1025" s="529"/>
      <c r="C1025" s="398"/>
      <c r="D1025" s="399"/>
      <c r="E1025" s="398"/>
      <c r="I1025" s="411"/>
      <c r="J1025" s="411"/>
      <c r="N1025" s="411"/>
      <c r="S1025" s="411"/>
      <c r="AC1025" s="227"/>
      <c r="AD1025" s="227"/>
      <c r="AE1025" s="227"/>
      <c r="AF1025" s="227"/>
      <c r="AG1025" s="227"/>
      <c r="AL1025" s="224"/>
      <c r="AM1025" s="224"/>
      <c r="AN1025" s="514"/>
      <c r="AO1025" s="514"/>
      <c r="AP1025" s="224"/>
      <c r="AQ1025" s="224"/>
      <c r="AR1025" s="224"/>
      <c r="AS1025" s="224"/>
    </row>
    <row r="1026">
      <c r="A1026" s="530"/>
      <c r="B1026" s="529"/>
      <c r="C1026" s="398"/>
      <c r="D1026" s="399"/>
      <c r="E1026" s="398"/>
      <c r="I1026" s="411"/>
      <c r="J1026" s="411"/>
      <c r="N1026" s="411"/>
      <c r="S1026" s="411"/>
      <c r="AC1026" s="227"/>
      <c r="AD1026" s="227"/>
      <c r="AE1026" s="227"/>
      <c r="AF1026" s="227"/>
      <c r="AG1026" s="227"/>
      <c r="AL1026" s="224"/>
      <c r="AM1026" s="224"/>
      <c r="AN1026" s="514"/>
      <c r="AO1026" s="514"/>
      <c r="AP1026" s="224"/>
      <c r="AQ1026" s="224"/>
      <c r="AR1026" s="224"/>
      <c r="AS1026" s="224"/>
    </row>
    <row r="1027">
      <c r="A1027" s="530"/>
      <c r="B1027" s="529"/>
      <c r="C1027" s="398"/>
      <c r="D1027" s="399"/>
      <c r="E1027" s="398"/>
      <c r="I1027" s="411"/>
      <c r="J1027" s="411"/>
      <c r="N1027" s="411"/>
      <c r="S1027" s="411"/>
      <c r="AC1027" s="227"/>
      <c r="AD1027" s="227"/>
      <c r="AE1027" s="227"/>
      <c r="AF1027" s="227"/>
      <c r="AG1027" s="227"/>
      <c r="AL1027" s="224"/>
      <c r="AM1027" s="224"/>
      <c r="AN1027" s="514"/>
      <c r="AO1027" s="514"/>
      <c r="AP1027" s="224"/>
      <c r="AQ1027" s="224"/>
      <c r="AR1027" s="224"/>
      <c r="AS1027" s="224"/>
    </row>
    <row r="1028">
      <c r="A1028" s="530"/>
      <c r="B1028" s="529"/>
      <c r="C1028" s="398"/>
      <c r="D1028" s="399"/>
      <c r="E1028" s="398"/>
      <c r="I1028" s="411"/>
      <c r="J1028" s="411"/>
      <c r="N1028" s="411"/>
      <c r="S1028" s="411"/>
      <c r="AC1028" s="227"/>
      <c r="AD1028" s="227"/>
      <c r="AE1028" s="227"/>
      <c r="AF1028" s="227"/>
      <c r="AG1028" s="227"/>
      <c r="AL1028" s="224"/>
      <c r="AM1028" s="224"/>
      <c r="AN1028" s="514"/>
      <c r="AO1028" s="514"/>
      <c r="AP1028" s="224"/>
      <c r="AQ1028" s="224"/>
      <c r="AR1028" s="224"/>
      <c r="AS1028" s="224"/>
    </row>
    <row r="1029">
      <c r="A1029" s="530"/>
      <c r="B1029" s="529"/>
      <c r="C1029" s="398"/>
      <c r="D1029" s="399"/>
      <c r="E1029" s="398"/>
      <c r="I1029" s="411"/>
      <c r="J1029" s="411"/>
      <c r="N1029" s="411"/>
      <c r="S1029" s="411"/>
      <c r="AC1029" s="227"/>
      <c r="AD1029" s="227"/>
      <c r="AE1029" s="227"/>
      <c r="AF1029" s="227"/>
      <c r="AG1029" s="227"/>
      <c r="AL1029" s="224"/>
      <c r="AM1029" s="224"/>
      <c r="AN1029" s="514"/>
      <c r="AO1029" s="514"/>
      <c r="AP1029" s="224"/>
      <c r="AQ1029" s="224"/>
      <c r="AR1029" s="224"/>
      <c r="AS1029" s="224"/>
    </row>
    <row r="1030">
      <c r="A1030" s="530"/>
      <c r="B1030" s="529"/>
      <c r="C1030" s="398"/>
      <c r="D1030" s="399"/>
      <c r="E1030" s="398"/>
      <c r="I1030" s="411"/>
      <c r="J1030" s="411"/>
      <c r="N1030" s="411"/>
      <c r="S1030" s="411"/>
      <c r="AC1030" s="227"/>
      <c r="AD1030" s="227"/>
      <c r="AE1030" s="227"/>
      <c r="AF1030" s="227"/>
      <c r="AG1030" s="227"/>
      <c r="AL1030" s="224"/>
      <c r="AM1030" s="224"/>
      <c r="AN1030" s="514"/>
      <c r="AO1030" s="514"/>
      <c r="AP1030" s="224"/>
      <c r="AQ1030" s="224"/>
      <c r="AR1030" s="224"/>
      <c r="AS1030" s="224"/>
    </row>
    <row r="1031">
      <c r="A1031" s="530"/>
      <c r="B1031" s="529"/>
      <c r="C1031" s="398"/>
      <c r="D1031" s="399"/>
      <c r="E1031" s="398"/>
      <c r="I1031" s="411"/>
      <c r="J1031" s="411"/>
      <c r="N1031" s="411"/>
      <c r="S1031" s="411"/>
      <c r="AC1031" s="227"/>
      <c r="AD1031" s="227"/>
      <c r="AE1031" s="227"/>
      <c r="AF1031" s="227"/>
      <c r="AG1031" s="227"/>
      <c r="AL1031" s="224"/>
      <c r="AM1031" s="224"/>
      <c r="AN1031" s="514"/>
      <c r="AO1031" s="514"/>
      <c r="AP1031" s="224"/>
      <c r="AQ1031" s="224"/>
      <c r="AR1031" s="224"/>
      <c r="AS1031" s="224"/>
    </row>
    <row r="1032">
      <c r="A1032" s="530"/>
      <c r="B1032" s="529"/>
      <c r="C1032" s="398"/>
      <c r="D1032" s="399"/>
      <c r="E1032" s="398"/>
      <c r="I1032" s="411"/>
      <c r="J1032" s="411"/>
      <c r="N1032" s="411"/>
      <c r="S1032" s="411"/>
      <c r="AC1032" s="227"/>
      <c r="AD1032" s="227"/>
      <c r="AE1032" s="227"/>
      <c r="AF1032" s="227"/>
      <c r="AG1032" s="227"/>
      <c r="AL1032" s="224"/>
      <c r="AM1032" s="224"/>
      <c r="AN1032" s="514"/>
      <c r="AO1032" s="514"/>
      <c r="AP1032" s="224"/>
      <c r="AQ1032" s="224"/>
      <c r="AR1032" s="224"/>
      <c r="AS1032" s="224"/>
    </row>
    <row r="1033">
      <c r="A1033" s="530"/>
      <c r="B1033" s="529"/>
      <c r="C1033" s="398"/>
      <c r="D1033" s="399"/>
      <c r="E1033" s="398"/>
      <c r="I1033" s="411"/>
      <c r="J1033" s="411"/>
      <c r="N1033" s="411"/>
      <c r="S1033" s="411"/>
      <c r="AC1033" s="227"/>
      <c r="AD1033" s="227"/>
      <c r="AE1033" s="227"/>
      <c r="AF1033" s="227"/>
      <c r="AG1033" s="227"/>
      <c r="AL1033" s="224"/>
      <c r="AM1033" s="224"/>
      <c r="AN1033" s="514"/>
      <c r="AO1033" s="514"/>
      <c r="AP1033" s="224"/>
      <c r="AQ1033" s="224"/>
      <c r="AR1033" s="224"/>
      <c r="AS1033" s="224"/>
    </row>
    <row r="1034">
      <c r="A1034" s="530"/>
      <c r="B1034" s="529"/>
      <c r="C1034" s="398"/>
      <c r="D1034" s="399"/>
      <c r="E1034" s="398"/>
      <c r="I1034" s="411"/>
      <c r="J1034" s="411"/>
      <c r="N1034" s="411"/>
      <c r="S1034" s="411"/>
      <c r="AC1034" s="227"/>
      <c r="AD1034" s="227"/>
      <c r="AE1034" s="227"/>
      <c r="AF1034" s="227"/>
      <c r="AG1034" s="227"/>
      <c r="AL1034" s="224"/>
      <c r="AM1034" s="224"/>
      <c r="AN1034" s="514"/>
      <c r="AO1034" s="514"/>
      <c r="AP1034" s="224"/>
      <c r="AQ1034" s="224"/>
      <c r="AR1034" s="224"/>
      <c r="AS1034" s="224"/>
    </row>
    <row r="1035">
      <c r="A1035" s="530"/>
      <c r="B1035" s="529"/>
      <c r="C1035" s="398"/>
      <c r="D1035" s="399"/>
      <c r="E1035" s="398"/>
      <c r="I1035" s="411"/>
      <c r="J1035" s="411"/>
      <c r="N1035" s="411"/>
      <c r="S1035" s="411"/>
      <c r="AC1035" s="227"/>
      <c r="AD1035" s="227"/>
      <c r="AE1035" s="227"/>
      <c r="AF1035" s="227"/>
      <c r="AG1035" s="227"/>
      <c r="AL1035" s="224"/>
      <c r="AM1035" s="224"/>
      <c r="AN1035" s="514"/>
      <c r="AO1035" s="514"/>
      <c r="AP1035" s="224"/>
      <c r="AQ1035" s="224"/>
      <c r="AR1035" s="224"/>
      <c r="AS1035" s="224"/>
    </row>
    <row r="1036">
      <c r="A1036" s="530"/>
      <c r="B1036" s="529"/>
      <c r="C1036" s="398"/>
      <c r="D1036" s="399"/>
      <c r="E1036" s="398"/>
      <c r="I1036" s="411"/>
      <c r="J1036" s="411"/>
      <c r="N1036" s="411"/>
      <c r="S1036" s="411"/>
      <c r="AC1036" s="227"/>
      <c r="AD1036" s="227"/>
      <c r="AE1036" s="227"/>
      <c r="AF1036" s="227"/>
      <c r="AG1036" s="227"/>
      <c r="AL1036" s="224"/>
      <c r="AM1036" s="224"/>
      <c r="AN1036" s="514"/>
      <c r="AO1036" s="514"/>
      <c r="AP1036" s="224"/>
      <c r="AQ1036" s="224"/>
      <c r="AR1036" s="224"/>
      <c r="AS1036" s="224"/>
    </row>
    <row r="1037">
      <c r="A1037" s="530"/>
      <c r="B1037" s="529"/>
      <c r="C1037" s="398"/>
      <c r="D1037" s="399"/>
      <c r="E1037" s="398"/>
      <c r="I1037" s="411"/>
      <c r="J1037" s="411"/>
      <c r="N1037" s="411"/>
      <c r="S1037" s="411"/>
      <c r="AC1037" s="227"/>
      <c r="AD1037" s="227"/>
      <c r="AE1037" s="227"/>
      <c r="AF1037" s="227"/>
      <c r="AG1037" s="227"/>
      <c r="AL1037" s="224"/>
      <c r="AM1037" s="224"/>
      <c r="AN1037" s="514"/>
      <c r="AO1037" s="514"/>
      <c r="AP1037" s="224"/>
      <c r="AQ1037" s="224"/>
      <c r="AR1037" s="224"/>
      <c r="AS1037" s="224"/>
    </row>
    <row r="1038">
      <c r="A1038" s="530"/>
      <c r="B1038" s="529"/>
      <c r="C1038" s="398"/>
      <c r="D1038" s="399"/>
      <c r="E1038" s="398"/>
      <c r="I1038" s="411"/>
      <c r="J1038" s="411"/>
      <c r="N1038" s="411"/>
      <c r="S1038" s="411"/>
      <c r="AC1038" s="227"/>
      <c r="AD1038" s="227"/>
      <c r="AE1038" s="227"/>
      <c r="AF1038" s="227"/>
      <c r="AG1038" s="227"/>
      <c r="AL1038" s="224"/>
      <c r="AM1038" s="224"/>
      <c r="AN1038" s="514"/>
      <c r="AO1038" s="514"/>
      <c r="AP1038" s="224"/>
      <c r="AQ1038" s="224"/>
      <c r="AR1038" s="224"/>
      <c r="AS1038" s="224"/>
    </row>
    <row r="1039">
      <c r="A1039" s="530"/>
      <c r="B1039" s="529"/>
      <c r="C1039" s="398"/>
      <c r="D1039" s="399"/>
      <c r="E1039" s="398"/>
      <c r="I1039" s="411"/>
      <c r="J1039" s="411"/>
      <c r="N1039" s="411"/>
      <c r="S1039" s="411"/>
      <c r="AC1039" s="227"/>
      <c r="AD1039" s="227"/>
      <c r="AE1039" s="227"/>
      <c r="AF1039" s="227"/>
      <c r="AG1039" s="227"/>
      <c r="AL1039" s="224"/>
      <c r="AM1039" s="224"/>
      <c r="AN1039" s="514"/>
      <c r="AO1039" s="514"/>
      <c r="AP1039" s="224"/>
      <c r="AQ1039" s="224"/>
      <c r="AR1039" s="224"/>
      <c r="AS1039" s="224"/>
    </row>
    <row r="1040">
      <c r="A1040" s="530"/>
      <c r="B1040" s="529"/>
      <c r="C1040" s="398"/>
      <c r="D1040" s="399"/>
      <c r="E1040" s="398"/>
      <c r="I1040" s="411"/>
      <c r="J1040" s="411"/>
      <c r="N1040" s="411"/>
      <c r="S1040" s="411"/>
      <c r="AC1040" s="227"/>
      <c r="AD1040" s="227"/>
      <c r="AE1040" s="227"/>
      <c r="AF1040" s="227"/>
      <c r="AG1040" s="227"/>
      <c r="AL1040" s="224"/>
      <c r="AM1040" s="224"/>
      <c r="AN1040" s="514"/>
      <c r="AO1040" s="514"/>
      <c r="AP1040" s="224"/>
      <c r="AQ1040" s="224"/>
      <c r="AR1040" s="224"/>
      <c r="AS1040" s="224"/>
    </row>
    <row r="1041">
      <c r="A1041" s="530"/>
      <c r="B1041" s="529"/>
      <c r="C1041" s="398"/>
      <c r="D1041" s="399"/>
      <c r="E1041" s="398"/>
      <c r="I1041" s="411"/>
      <c r="J1041" s="411"/>
      <c r="N1041" s="411"/>
      <c r="S1041" s="411"/>
      <c r="AC1041" s="227"/>
      <c r="AD1041" s="227"/>
      <c r="AE1041" s="227"/>
      <c r="AF1041" s="227"/>
      <c r="AG1041" s="227"/>
      <c r="AL1041" s="224"/>
      <c r="AM1041" s="224"/>
      <c r="AN1041" s="514"/>
      <c r="AO1041" s="514"/>
      <c r="AP1041" s="224"/>
      <c r="AQ1041" s="224"/>
      <c r="AR1041" s="224"/>
      <c r="AS1041" s="224"/>
    </row>
    <row r="1042">
      <c r="A1042" s="530"/>
      <c r="B1042" s="529"/>
      <c r="C1042" s="398"/>
      <c r="D1042" s="399"/>
      <c r="E1042" s="398"/>
      <c r="I1042" s="411"/>
      <c r="J1042" s="411"/>
      <c r="N1042" s="411"/>
      <c r="S1042" s="411"/>
      <c r="AC1042" s="227"/>
      <c r="AD1042" s="227"/>
      <c r="AE1042" s="227"/>
      <c r="AF1042" s="227"/>
      <c r="AG1042" s="227"/>
      <c r="AL1042" s="224"/>
      <c r="AM1042" s="224"/>
      <c r="AN1042" s="514"/>
      <c r="AO1042" s="514"/>
      <c r="AP1042" s="224"/>
      <c r="AQ1042" s="224"/>
      <c r="AR1042" s="224"/>
      <c r="AS1042" s="224"/>
    </row>
    <row r="1043">
      <c r="A1043" s="530"/>
      <c r="B1043" s="529"/>
      <c r="C1043" s="398"/>
      <c r="D1043" s="399"/>
      <c r="E1043" s="398"/>
      <c r="I1043" s="411"/>
      <c r="J1043" s="411"/>
      <c r="N1043" s="411"/>
      <c r="S1043" s="411"/>
      <c r="AC1043" s="227"/>
      <c r="AD1043" s="227"/>
      <c r="AE1043" s="227"/>
      <c r="AF1043" s="227"/>
      <c r="AG1043" s="227"/>
      <c r="AL1043" s="224"/>
      <c r="AM1043" s="224"/>
      <c r="AN1043" s="514"/>
      <c r="AO1043" s="514"/>
      <c r="AP1043" s="224"/>
      <c r="AQ1043" s="224"/>
      <c r="AR1043" s="224"/>
      <c r="AS1043" s="224"/>
    </row>
    <row r="1044">
      <c r="A1044" s="530"/>
      <c r="B1044" s="529"/>
      <c r="C1044" s="398"/>
      <c r="D1044" s="399"/>
      <c r="E1044" s="398"/>
      <c r="I1044" s="411"/>
      <c r="J1044" s="411"/>
      <c r="N1044" s="411"/>
      <c r="S1044" s="411"/>
      <c r="AC1044" s="227"/>
      <c r="AD1044" s="227"/>
      <c r="AE1044" s="227"/>
      <c r="AF1044" s="227"/>
      <c r="AG1044" s="227"/>
      <c r="AL1044" s="224"/>
      <c r="AM1044" s="224"/>
      <c r="AN1044" s="514"/>
      <c r="AO1044" s="514"/>
      <c r="AP1044" s="224"/>
      <c r="AQ1044" s="224"/>
      <c r="AR1044" s="224"/>
      <c r="AS1044" s="224"/>
    </row>
    <row r="1045">
      <c r="A1045" s="530"/>
      <c r="B1045" s="529"/>
      <c r="C1045" s="398"/>
      <c r="D1045" s="399"/>
      <c r="E1045" s="398"/>
      <c r="I1045" s="411"/>
      <c r="J1045" s="411"/>
      <c r="N1045" s="411"/>
      <c r="S1045" s="411"/>
      <c r="AC1045" s="227"/>
      <c r="AD1045" s="227"/>
      <c r="AE1045" s="227"/>
      <c r="AF1045" s="227"/>
      <c r="AG1045" s="227"/>
      <c r="AL1045" s="224"/>
      <c r="AM1045" s="224"/>
      <c r="AN1045" s="514"/>
      <c r="AO1045" s="514"/>
      <c r="AP1045" s="224"/>
      <c r="AQ1045" s="224"/>
      <c r="AR1045" s="224"/>
      <c r="AS1045" s="224"/>
    </row>
    <row r="1046">
      <c r="A1046" s="530"/>
      <c r="B1046" s="529"/>
      <c r="C1046" s="398"/>
      <c r="D1046" s="399"/>
      <c r="E1046" s="398"/>
      <c r="I1046" s="411"/>
      <c r="J1046" s="411"/>
      <c r="N1046" s="411"/>
      <c r="S1046" s="411"/>
      <c r="AC1046" s="227"/>
      <c r="AD1046" s="227"/>
      <c r="AE1046" s="227"/>
      <c r="AF1046" s="227"/>
      <c r="AG1046" s="227"/>
      <c r="AL1046" s="224"/>
      <c r="AM1046" s="224"/>
      <c r="AN1046" s="514"/>
      <c r="AO1046" s="514"/>
      <c r="AP1046" s="224"/>
      <c r="AQ1046" s="224"/>
      <c r="AR1046" s="224"/>
      <c r="AS1046" s="224"/>
    </row>
    <row r="1047">
      <c r="A1047" s="530"/>
      <c r="B1047" s="529"/>
      <c r="C1047" s="398"/>
      <c r="D1047" s="399"/>
      <c r="E1047" s="398"/>
      <c r="I1047" s="411"/>
      <c r="J1047" s="411"/>
      <c r="N1047" s="411"/>
      <c r="S1047" s="411"/>
      <c r="AC1047" s="227"/>
      <c r="AD1047" s="227"/>
      <c r="AE1047" s="227"/>
      <c r="AF1047" s="227"/>
      <c r="AG1047" s="227"/>
      <c r="AL1047" s="224"/>
      <c r="AM1047" s="224"/>
      <c r="AN1047" s="514"/>
      <c r="AO1047" s="514"/>
      <c r="AP1047" s="224"/>
      <c r="AQ1047" s="224"/>
      <c r="AR1047" s="224"/>
      <c r="AS1047" s="224"/>
    </row>
    <row r="1048">
      <c r="A1048" s="530"/>
      <c r="B1048" s="529"/>
      <c r="C1048" s="398"/>
      <c r="D1048" s="399"/>
      <c r="E1048" s="398"/>
      <c r="I1048" s="411"/>
      <c r="J1048" s="411"/>
      <c r="N1048" s="411"/>
      <c r="S1048" s="411"/>
      <c r="AC1048" s="227"/>
      <c r="AD1048" s="227"/>
      <c r="AE1048" s="227"/>
      <c r="AF1048" s="227"/>
      <c r="AG1048" s="227"/>
      <c r="AL1048" s="224"/>
      <c r="AM1048" s="224"/>
      <c r="AN1048" s="514"/>
      <c r="AO1048" s="514"/>
      <c r="AP1048" s="224"/>
      <c r="AQ1048" s="224"/>
      <c r="AR1048" s="224"/>
      <c r="AS1048" s="224"/>
    </row>
    <row r="1049">
      <c r="A1049" s="530"/>
      <c r="B1049" s="531"/>
      <c r="C1049" s="398"/>
      <c r="D1049" s="399"/>
      <c r="E1049" s="398"/>
      <c r="I1049" s="411"/>
      <c r="J1049" s="411"/>
      <c r="N1049" s="411"/>
      <c r="S1049" s="411"/>
      <c r="AC1049" s="227"/>
      <c r="AD1049" s="227"/>
      <c r="AE1049" s="227"/>
      <c r="AF1049" s="227"/>
      <c r="AG1049" s="227"/>
      <c r="AL1049" s="224"/>
      <c r="AM1049" s="224"/>
      <c r="AN1049" s="514"/>
      <c r="AO1049" s="514"/>
      <c r="AP1049" s="224"/>
      <c r="AQ1049" s="224"/>
      <c r="AR1049" s="224"/>
      <c r="AS1049" s="224"/>
    </row>
    <row r="1050">
      <c r="A1050" s="530"/>
      <c r="B1050" s="531"/>
      <c r="C1050" s="398"/>
      <c r="D1050" s="399"/>
      <c r="E1050" s="398"/>
      <c r="I1050" s="411"/>
      <c r="J1050" s="411"/>
      <c r="N1050" s="411"/>
      <c r="S1050" s="411"/>
      <c r="AC1050" s="227"/>
      <c r="AD1050" s="227"/>
      <c r="AE1050" s="227"/>
      <c r="AF1050" s="227"/>
      <c r="AG1050" s="227"/>
      <c r="AL1050" s="224"/>
      <c r="AM1050" s="224"/>
      <c r="AN1050" s="514"/>
      <c r="AO1050" s="514"/>
      <c r="AP1050" s="224"/>
      <c r="AQ1050" s="224"/>
      <c r="AR1050" s="224"/>
      <c r="AS1050" s="224"/>
    </row>
    <row r="1051">
      <c r="A1051" s="530"/>
      <c r="B1051" s="531"/>
      <c r="C1051" s="398"/>
      <c r="D1051" s="399"/>
      <c r="E1051" s="398"/>
      <c r="I1051" s="411"/>
      <c r="J1051" s="411"/>
      <c r="N1051" s="411"/>
      <c r="S1051" s="411"/>
      <c r="AC1051" s="227"/>
      <c r="AD1051" s="227"/>
      <c r="AE1051" s="227"/>
      <c r="AF1051" s="227"/>
      <c r="AG1051" s="227"/>
      <c r="AL1051" s="224"/>
      <c r="AM1051" s="224"/>
      <c r="AN1051" s="514"/>
      <c r="AO1051" s="514"/>
      <c r="AP1051" s="224"/>
      <c r="AQ1051" s="224"/>
      <c r="AR1051" s="224"/>
      <c r="AS1051" s="224"/>
    </row>
    <row r="1052">
      <c r="A1052" s="530"/>
      <c r="B1052" s="531"/>
      <c r="C1052" s="398"/>
      <c r="D1052" s="399"/>
      <c r="E1052" s="398"/>
      <c r="I1052" s="411"/>
      <c r="J1052" s="411"/>
      <c r="N1052" s="411"/>
      <c r="S1052" s="411"/>
      <c r="AC1052" s="227"/>
      <c r="AD1052" s="227"/>
      <c r="AE1052" s="227"/>
      <c r="AF1052" s="227"/>
      <c r="AG1052" s="227"/>
      <c r="AL1052" s="224"/>
      <c r="AM1052" s="224"/>
      <c r="AN1052" s="514"/>
      <c r="AO1052" s="514"/>
      <c r="AP1052" s="224"/>
      <c r="AQ1052" s="224"/>
      <c r="AR1052" s="224"/>
      <c r="AS1052" s="224"/>
    </row>
    <row r="1053">
      <c r="A1053" s="530"/>
      <c r="B1053" s="531"/>
      <c r="C1053" s="398"/>
      <c r="D1053" s="399"/>
      <c r="E1053" s="398"/>
      <c r="I1053" s="411"/>
      <c r="J1053" s="411"/>
      <c r="N1053" s="411"/>
      <c r="S1053" s="411"/>
      <c r="AC1053" s="227"/>
      <c r="AD1053" s="227"/>
      <c r="AE1053" s="227"/>
      <c r="AF1053" s="227"/>
      <c r="AG1053" s="227"/>
      <c r="AL1053" s="224"/>
      <c r="AM1053" s="224"/>
      <c r="AN1053" s="514"/>
      <c r="AO1053" s="514"/>
      <c r="AP1053" s="224"/>
      <c r="AQ1053" s="224"/>
      <c r="AR1053" s="224"/>
      <c r="AS1053" s="224"/>
    </row>
    <row r="1054">
      <c r="A1054" s="530"/>
      <c r="B1054" s="531"/>
      <c r="C1054" s="398"/>
      <c r="D1054" s="399"/>
      <c r="E1054" s="398"/>
      <c r="I1054" s="411"/>
      <c r="J1054" s="411"/>
      <c r="N1054" s="411"/>
      <c r="S1054" s="411"/>
      <c r="AC1054" s="227"/>
      <c r="AD1054" s="227"/>
      <c r="AE1054" s="227"/>
      <c r="AF1054" s="227"/>
      <c r="AG1054" s="227"/>
      <c r="AL1054" s="224"/>
      <c r="AM1054" s="224"/>
      <c r="AN1054" s="514"/>
      <c r="AO1054" s="514"/>
      <c r="AP1054" s="224"/>
      <c r="AQ1054" s="224"/>
      <c r="AR1054" s="224"/>
      <c r="AS1054" s="224"/>
    </row>
    <row r="1055">
      <c r="A1055" s="530"/>
      <c r="B1055" s="531"/>
      <c r="C1055" s="398"/>
      <c r="D1055" s="399"/>
      <c r="E1055" s="398"/>
      <c r="I1055" s="411"/>
      <c r="J1055" s="411"/>
      <c r="N1055" s="411"/>
      <c r="S1055" s="411"/>
      <c r="AC1055" s="227"/>
      <c r="AD1055" s="227"/>
      <c r="AE1055" s="227"/>
      <c r="AF1055" s="227"/>
      <c r="AG1055" s="227"/>
      <c r="AL1055" s="224"/>
      <c r="AM1055" s="224"/>
      <c r="AN1055" s="514"/>
      <c r="AO1055" s="514"/>
      <c r="AP1055" s="224"/>
      <c r="AQ1055" s="224"/>
      <c r="AR1055" s="224"/>
      <c r="AS1055" s="224"/>
    </row>
    <row r="1056">
      <c r="A1056" s="530"/>
      <c r="B1056" s="531"/>
      <c r="C1056" s="398"/>
      <c r="D1056" s="399"/>
      <c r="E1056" s="398"/>
      <c r="I1056" s="411"/>
      <c r="J1056" s="411"/>
      <c r="N1056" s="411"/>
      <c r="S1056" s="411"/>
      <c r="AC1056" s="227"/>
      <c r="AD1056" s="227"/>
      <c r="AE1056" s="227"/>
      <c r="AF1056" s="227"/>
      <c r="AG1056" s="227"/>
      <c r="AL1056" s="224"/>
      <c r="AM1056" s="224"/>
      <c r="AN1056" s="514"/>
      <c r="AO1056" s="514"/>
      <c r="AP1056" s="224"/>
      <c r="AQ1056" s="224"/>
      <c r="AR1056" s="224"/>
      <c r="AS1056" s="224"/>
    </row>
    <row r="1057">
      <c r="A1057" s="530"/>
      <c r="B1057" s="531"/>
      <c r="C1057" s="398"/>
      <c r="D1057" s="399"/>
      <c r="E1057" s="398"/>
      <c r="I1057" s="411"/>
      <c r="J1057" s="411"/>
      <c r="N1057" s="411"/>
      <c r="S1057" s="411"/>
      <c r="AC1057" s="227"/>
      <c r="AD1057" s="227"/>
      <c r="AE1057" s="227"/>
      <c r="AF1057" s="227"/>
      <c r="AG1057" s="227"/>
      <c r="AL1057" s="224"/>
      <c r="AM1057" s="224"/>
      <c r="AN1057" s="514"/>
      <c r="AO1057" s="514"/>
      <c r="AP1057" s="224"/>
      <c r="AQ1057" s="224"/>
      <c r="AR1057" s="224"/>
      <c r="AS1057" s="224"/>
    </row>
    <row r="1058">
      <c r="A1058" s="530"/>
      <c r="B1058" s="531"/>
      <c r="C1058" s="398"/>
      <c r="D1058" s="399"/>
      <c r="E1058" s="398"/>
      <c r="I1058" s="411"/>
      <c r="J1058" s="411"/>
      <c r="N1058" s="411"/>
      <c r="S1058" s="411"/>
      <c r="AC1058" s="227"/>
      <c r="AD1058" s="227"/>
      <c r="AE1058" s="227"/>
      <c r="AF1058" s="227"/>
      <c r="AG1058" s="227"/>
      <c r="AL1058" s="224"/>
      <c r="AM1058" s="224"/>
      <c r="AN1058" s="514"/>
      <c r="AO1058" s="514"/>
      <c r="AP1058" s="224"/>
      <c r="AQ1058" s="224"/>
      <c r="AR1058" s="224"/>
      <c r="AS1058" s="224"/>
    </row>
    <row r="1059">
      <c r="A1059" s="530"/>
      <c r="B1059" s="531"/>
      <c r="C1059" s="398"/>
      <c r="D1059" s="399"/>
      <c r="E1059" s="398"/>
      <c r="I1059" s="411"/>
      <c r="J1059" s="411"/>
      <c r="N1059" s="411"/>
      <c r="S1059" s="411"/>
      <c r="AC1059" s="227"/>
      <c r="AD1059" s="227"/>
      <c r="AE1059" s="227"/>
      <c r="AF1059" s="227"/>
      <c r="AG1059" s="227"/>
      <c r="AL1059" s="224"/>
      <c r="AM1059" s="224"/>
      <c r="AN1059" s="514"/>
      <c r="AO1059" s="514"/>
      <c r="AP1059" s="224"/>
      <c r="AQ1059" s="224"/>
      <c r="AR1059" s="224"/>
      <c r="AS1059" s="224"/>
    </row>
    <row r="1060">
      <c r="A1060" s="530"/>
      <c r="B1060" s="531"/>
      <c r="C1060" s="398"/>
      <c r="D1060" s="399"/>
      <c r="E1060" s="398"/>
      <c r="I1060" s="411"/>
      <c r="J1060" s="411"/>
      <c r="N1060" s="411"/>
      <c r="S1060" s="411"/>
      <c r="AC1060" s="227"/>
      <c r="AD1060" s="227"/>
      <c r="AE1060" s="227"/>
      <c r="AF1060" s="227"/>
      <c r="AG1060" s="227"/>
      <c r="AL1060" s="224"/>
      <c r="AM1060" s="224"/>
      <c r="AN1060" s="514"/>
      <c r="AO1060" s="514"/>
      <c r="AP1060" s="224"/>
      <c r="AQ1060" s="224"/>
      <c r="AR1060" s="224"/>
      <c r="AS1060" s="224"/>
    </row>
    <row r="1061">
      <c r="A1061" s="530"/>
      <c r="B1061" s="531"/>
      <c r="C1061" s="398"/>
      <c r="D1061" s="399"/>
      <c r="E1061" s="398"/>
      <c r="I1061" s="411"/>
      <c r="J1061" s="411"/>
      <c r="N1061" s="411"/>
      <c r="S1061" s="411"/>
      <c r="AC1061" s="227"/>
      <c r="AD1061" s="227"/>
      <c r="AE1061" s="227"/>
      <c r="AF1061" s="227"/>
      <c r="AG1061" s="227"/>
      <c r="AL1061" s="224"/>
      <c r="AM1061" s="224"/>
      <c r="AN1061" s="514"/>
      <c r="AO1061" s="514"/>
      <c r="AP1061" s="224"/>
      <c r="AQ1061" s="224"/>
      <c r="AR1061" s="224"/>
      <c r="AS1061" s="224"/>
    </row>
    <row r="1062">
      <c r="A1062" s="530"/>
      <c r="B1062" s="531"/>
      <c r="C1062" s="398"/>
      <c r="D1062" s="399"/>
      <c r="E1062" s="398"/>
      <c r="I1062" s="411"/>
      <c r="J1062" s="411"/>
      <c r="N1062" s="411"/>
      <c r="S1062" s="411"/>
      <c r="AC1062" s="227"/>
      <c r="AD1062" s="227"/>
      <c r="AE1062" s="227"/>
      <c r="AF1062" s="227"/>
      <c r="AG1062" s="227"/>
      <c r="AL1062" s="224"/>
      <c r="AM1062" s="224"/>
      <c r="AN1062" s="514"/>
      <c r="AO1062" s="514"/>
      <c r="AP1062" s="224"/>
      <c r="AQ1062" s="224"/>
      <c r="AR1062" s="224"/>
      <c r="AS1062" s="224"/>
    </row>
    <row r="1063">
      <c r="A1063" s="530"/>
      <c r="B1063" s="531"/>
      <c r="C1063" s="398"/>
      <c r="D1063" s="399"/>
      <c r="E1063" s="398"/>
      <c r="I1063" s="411"/>
      <c r="J1063" s="411"/>
      <c r="N1063" s="411"/>
      <c r="S1063" s="411"/>
      <c r="AC1063" s="227"/>
      <c r="AD1063" s="227"/>
      <c r="AE1063" s="227"/>
      <c r="AF1063" s="227"/>
      <c r="AG1063" s="227"/>
      <c r="AL1063" s="224"/>
      <c r="AM1063" s="224"/>
      <c r="AN1063" s="514"/>
      <c r="AO1063" s="514"/>
      <c r="AP1063" s="224"/>
      <c r="AQ1063" s="224"/>
      <c r="AR1063" s="224"/>
      <c r="AS1063" s="224"/>
    </row>
    <row r="1064">
      <c r="A1064" s="530"/>
      <c r="B1064" s="531"/>
      <c r="C1064" s="398"/>
      <c r="D1064" s="399"/>
      <c r="E1064" s="398"/>
      <c r="I1064" s="411"/>
      <c r="J1064" s="411"/>
      <c r="N1064" s="411"/>
      <c r="S1064" s="411"/>
      <c r="AC1064" s="227"/>
      <c r="AD1064" s="227"/>
      <c r="AE1064" s="227"/>
      <c r="AF1064" s="227"/>
      <c r="AG1064" s="227"/>
      <c r="AL1064" s="224"/>
      <c r="AM1064" s="224"/>
      <c r="AN1064" s="514"/>
      <c r="AO1064" s="514"/>
      <c r="AP1064" s="224"/>
      <c r="AQ1064" s="224"/>
      <c r="AR1064" s="224"/>
      <c r="AS1064" s="224"/>
    </row>
    <row r="1065">
      <c r="A1065" s="530"/>
      <c r="B1065" s="531"/>
      <c r="C1065" s="398"/>
      <c r="D1065" s="399"/>
      <c r="E1065" s="398"/>
      <c r="I1065" s="411"/>
      <c r="J1065" s="411"/>
      <c r="N1065" s="411"/>
      <c r="S1065" s="411"/>
      <c r="AC1065" s="227"/>
      <c r="AD1065" s="227"/>
      <c r="AE1065" s="227"/>
      <c r="AF1065" s="227"/>
      <c r="AG1065" s="227"/>
      <c r="AL1065" s="224"/>
      <c r="AM1065" s="224"/>
      <c r="AN1065" s="514"/>
      <c r="AO1065" s="514"/>
      <c r="AP1065" s="224"/>
      <c r="AQ1065" s="224"/>
      <c r="AR1065" s="224"/>
      <c r="AS1065" s="224"/>
    </row>
    <row r="1066">
      <c r="A1066" s="530"/>
      <c r="B1066" s="531"/>
      <c r="C1066" s="398"/>
      <c r="D1066" s="399"/>
      <c r="E1066" s="398"/>
      <c r="I1066" s="411"/>
      <c r="J1066" s="411"/>
      <c r="N1066" s="411"/>
      <c r="S1066" s="411"/>
      <c r="AC1066" s="227"/>
      <c r="AD1066" s="227"/>
      <c r="AE1066" s="227"/>
      <c r="AF1066" s="227"/>
      <c r="AG1066" s="227"/>
      <c r="AL1066" s="224"/>
      <c r="AM1066" s="224"/>
      <c r="AN1066" s="514"/>
      <c r="AO1066" s="514"/>
      <c r="AP1066" s="224"/>
      <c r="AQ1066" s="224"/>
      <c r="AR1066" s="224"/>
      <c r="AS1066" s="224"/>
    </row>
    <row r="1067">
      <c r="A1067" s="530"/>
      <c r="B1067" s="531"/>
      <c r="C1067" s="398"/>
      <c r="D1067" s="399"/>
      <c r="E1067" s="398"/>
      <c r="I1067" s="411"/>
      <c r="J1067" s="411"/>
      <c r="N1067" s="411"/>
      <c r="S1067" s="411"/>
      <c r="AC1067" s="227"/>
      <c r="AD1067" s="227"/>
      <c r="AE1067" s="227"/>
      <c r="AF1067" s="227"/>
      <c r="AG1067" s="227"/>
      <c r="AL1067" s="224"/>
      <c r="AM1067" s="224"/>
      <c r="AN1067" s="514"/>
      <c r="AO1067" s="514"/>
      <c r="AP1067" s="224"/>
      <c r="AQ1067" s="224"/>
      <c r="AR1067" s="224"/>
      <c r="AS1067" s="224"/>
    </row>
    <row r="1068">
      <c r="A1068" s="530"/>
      <c r="B1068" s="531"/>
      <c r="C1068" s="398"/>
      <c r="D1068" s="399"/>
      <c r="E1068" s="398"/>
      <c r="I1068" s="411"/>
      <c r="J1068" s="411"/>
      <c r="N1068" s="411"/>
      <c r="S1068" s="411"/>
      <c r="AC1068" s="227"/>
      <c r="AD1068" s="227"/>
      <c r="AE1068" s="227"/>
      <c r="AF1068" s="227"/>
      <c r="AG1068" s="227"/>
      <c r="AL1068" s="224"/>
      <c r="AM1068" s="224"/>
      <c r="AN1068" s="514"/>
      <c r="AO1068" s="514"/>
      <c r="AP1068" s="224"/>
      <c r="AQ1068" s="224"/>
      <c r="AR1068" s="224"/>
      <c r="AS1068" s="224"/>
    </row>
    <row r="1069">
      <c r="A1069" s="530"/>
      <c r="B1069" s="531"/>
      <c r="C1069" s="398"/>
      <c r="D1069" s="399"/>
      <c r="E1069" s="398"/>
      <c r="I1069" s="411"/>
      <c r="J1069" s="411"/>
      <c r="N1069" s="411"/>
      <c r="S1069" s="411"/>
      <c r="AC1069" s="227"/>
      <c r="AD1069" s="227"/>
      <c r="AE1069" s="227"/>
      <c r="AF1069" s="227"/>
      <c r="AG1069" s="227"/>
      <c r="AL1069" s="224"/>
      <c r="AM1069" s="224"/>
      <c r="AN1069" s="514"/>
      <c r="AO1069" s="514"/>
      <c r="AP1069" s="224"/>
      <c r="AQ1069" s="224"/>
      <c r="AR1069" s="224"/>
      <c r="AS1069" s="224"/>
    </row>
    <row r="1070">
      <c r="A1070" s="530"/>
      <c r="B1070" s="531"/>
      <c r="C1070" s="398"/>
      <c r="D1070" s="399"/>
      <c r="E1070" s="398"/>
      <c r="I1070" s="411"/>
      <c r="J1070" s="411"/>
      <c r="N1070" s="411"/>
      <c r="S1070" s="411"/>
      <c r="AC1070" s="227"/>
      <c r="AD1070" s="227"/>
      <c r="AE1070" s="227"/>
      <c r="AF1070" s="227"/>
      <c r="AG1070" s="227"/>
      <c r="AL1070" s="224"/>
      <c r="AM1070" s="224"/>
      <c r="AN1070" s="514"/>
      <c r="AO1070" s="514"/>
      <c r="AP1070" s="224"/>
      <c r="AQ1070" s="224"/>
      <c r="AR1070" s="224"/>
      <c r="AS1070" s="224"/>
    </row>
    <row r="1071">
      <c r="A1071" s="530"/>
      <c r="B1071" s="531"/>
      <c r="C1071" s="398"/>
      <c r="D1071" s="399"/>
      <c r="E1071" s="398"/>
      <c r="I1071" s="411"/>
      <c r="J1071" s="411"/>
      <c r="N1071" s="411"/>
      <c r="S1071" s="411"/>
      <c r="AC1071" s="227"/>
      <c r="AD1071" s="227"/>
      <c r="AE1071" s="227"/>
      <c r="AF1071" s="227"/>
      <c r="AG1071" s="227"/>
      <c r="AL1071" s="224"/>
      <c r="AM1071" s="224"/>
      <c r="AN1071" s="514"/>
      <c r="AO1071" s="514"/>
      <c r="AP1071" s="224"/>
      <c r="AQ1071" s="224"/>
      <c r="AR1071" s="224"/>
      <c r="AS1071" s="224"/>
    </row>
    <row r="1072">
      <c r="A1072" s="530"/>
      <c r="B1072" s="531"/>
      <c r="C1072" s="398"/>
      <c r="D1072" s="399"/>
      <c r="E1072" s="398"/>
      <c r="I1072" s="411"/>
      <c r="J1072" s="411"/>
      <c r="N1072" s="411"/>
      <c r="S1072" s="411"/>
      <c r="AC1072" s="227"/>
      <c r="AD1072" s="227"/>
      <c r="AE1072" s="227"/>
      <c r="AF1072" s="227"/>
      <c r="AG1072" s="227"/>
      <c r="AL1072" s="224"/>
      <c r="AM1072" s="224"/>
      <c r="AN1072" s="514"/>
      <c r="AO1072" s="514"/>
      <c r="AP1072" s="224"/>
      <c r="AQ1072" s="224"/>
      <c r="AR1072" s="224"/>
      <c r="AS1072" s="224"/>
    </row>
    <row r="1073">
      <c r="A1073" s="530"/>
      <c r="B1073" s="531"/>
      <c r="C1073" s="398"/>
      <c r="D1073" s="399"/>
      <c r="E1073" s="398"/>
      <c r="I1073" s="411"/>
      <c r="J1073" s="411"/>
      <c r="N1073" s="411"/>
      <c r="S1073" s="411"/>
      <c r="AC1073" s="227"/>
      <c r="AD1073" s="227"/>
      <c r="AE1073" s="227"/>
      <c r="AF1073" s="227"/>
      <c r="AG1073" s="227"/>
      <c r="AL1073" s="224"/>
      <c r="AM1073" s="224"/>
      <c r="AN1073" s="514"/>
      <c r="AO1073" s="514"/>
      <c r="AP1073" s="224"/>
      <c r="AQ1073" s="224"/>
      <c r="AR1073" s="224"/>
      <c r="AS1073" s="224"/>
    </row>
    <row r="1074">
      <c r="A1074" s="530"/>
      <c r="B1074" s="531"/>
      <c r="C1074" s="398"/>
      <c r="D1074" s="399"/>
      <c r="E1074" s="398"/>
      <c r="I1074" s="411"/>
      <c r="J1074" s="411"/>
      <c r="N1074" s="411"/>
      <c r="S1074" s="411"/>
      <c r="AC1074" s="227"/>
      <c r="AD1074" s="227"/>
      <c r="AE1074" s="227"/>
      <c r="AF1074" s="227"/>
      <c r="AG1074" s="227"/>
      <c r="AL1074" s="224"/>
      <c r="AM1074" s="224"/>
      <c r="AN1074" s="514"/>
      <c r="AO1074" s="514"/>
      <c r="AP1074" s="224"/>
      <c r="AQ1074" s="224"/>
      <c r="AR1074" s="224"/>
      <c r="AS1074" s="224"/>
    </row>
    <row r="1075">
      <c r="A1075" s="530"/>
      <c r="B1075" s="531"/>
      <c r="C1075" s="398"/>
      <c r="D1075" s="399"/>
      <c r="E1075" s="398"/>
      <c r="I1075" s="411"/>
      <c r="J1075" s="411"/>
      <c r="N1075" s="411"/>
      <c r="S1075" s="411"/>
      <c r="AC1075" s="227"/>
      <c r="AD1075" s="227"/>
      <c r="AE1075" s="227"/>
      <c r="AF1075" s="227"/>
      <c r="AG1075" s="227"/>
      <c r="AL1075" s="224"/>
      <c r="AM1075" s="224"/>
      <c r="AN1075" s="514"/>
      <c r="AO1075" s="514"/>
      <c r="AP1075" s="224"/>
      <c r="AQ1075" s="224"/>
      <c r="AR1075" s="224"/>
      <c r="AS1075" s="224"/>
    </row>
    <row r="1076">
      <c r="A1076" s="530"/>
      <c r="B1076" s="531"/>
      <c r="C1076" s="398"/>
      <c r="D1076" s="399"/>
      <c r="E1076" s="398"/>
      <c r="I1076" s="411"/>
      <c r="J1076" s="411"/>
      <c r="N1076" s="411"/>
      <c r="S1076" s="411"/>
      <c r="AC1076" s="227"/>
      <c r="AD1076" s="227"/>
      <c r="AE1076" s="227"/>
      <c r="AF1076" s="227"/>
      <c r="AG1076" s="227"/>
      <c r="AL1076" s="224"/>
      <c r="AM1076" s="224"/>
      <c r="AN1076" s="514"/>
      <c r="AO1076" s="514"/>
      <c r="AP1076" s="224"/>
      <c r="AQ1076" s="224"/>
      <c r="AR1076" s="224"/>
      <c r="AS1076" s="224"/>
    </row>
    <row r="1077">
      <c r="A1077" s="530"/>
      <c r="B1077" s="531"/>
      <c r="C1077" s="398"/>
      <c r="D1077" s="399"/>
      <c r="E1077" s="398"/>
      <c r="I1077" s="411"/>
      <c r="J1077" s="411"/>
      <c r="N1077" s="411"/>
      <c r="S1077" s="411"/>
      <c r="AC1077" s="227"/>
      <c r="AD1077" s="227"/>
      <c r="AE1077" s="227"/>
      <c r="AF1077" s="227"/>
      <c r="AG1077" s="227"/>
      <c r="AL1077" s="224"/>
      <c r="AM1077" s="224"/>
      <c r="AN1077" s="514"/>
      <c r="AO1077" s="514"/>
      <c r="AP1077" s="224"/>
      <c r="AQ1077" s="224"/>
      <c r="AR1077" s="224"/>
      <c r="AS1077" s="224"/>
    </row>
    <row r="1078">
      <c r="A1078" s="530"/>
      <c r="B1078" s="531"/>
      <c r="C1078" s="398"/>
      <c r="D1078" s="399"/>
      <c r="E1078" s="398"/>
      <c r="I1078" s="411"/>
      <c r="J1078" s="411"/>
      <c r="N1078" s="411"/>
      <c r="S1078" s="411"/>
      <c r="AC1078" s="227"/>
      <c r="AD1078" s="227"/>
      <c r="AE1078" s="227"/>
      <c r="AF1078" s="227"/>
      <c r="AG1078" s="227"/>
      <c r="AL1078" s="224"/>
      <c r="AM1078" s="224"/>
      <c r="AN1078" s="514"/>
      <c r="AO1078" s="514"/>
      <c r="AP1078" s="224"/>
      <c r="AQ1078" s="224"/>
      <c r="AR1078" s="224"/>
      <c r="AS1078" s="224"/>
    </row>
    <row r="1079">
      <c r="A1079" s="530"/>
      <c r="B1079" s="531"/>
      <c r="C1079" s="398"/>
      <c r="D1079" s="399"/>
      <c r="E1079" s="398"/>
      <c r="I1079" s="411"/>
      <c r="J1079" s="411"/>
      <c r="N1079" s="411"/>
      <c r="S1079" s="411"/>
      <c r="AC1079" s="227"/>
      <c r="AD1079" s="227"/>
      <c r="AE1079" s="227"/>
      <c r="AF1079" s="227"/>
      <c r="AG1079" s="227"/>
      <c r="AL1079" s="224"/>
      <c r="AM1079" s="224"/>
      <c r="AN1079" s="514"/>
      <c r="AO1079" s="514"/>
      <c r="AP1079" s="224"/>
      <c r="AQ1079" s="224"/>
      <c r="AR1079" s="224"/>
      <c r="AS1079" s="224"/>
    </row>
    <row r="1080">
      <c r="A1080" s="530"/>
      <c r="B1080" s="531"/>
      <c r="C1080" s="398"/>
      <c r="D1080" s="399"/>
      <c r="E1080" s="398"/>
      <c r="I1080" s="411"/>
      <c r="J1080" s="411"/>
      <c r="N1080" s="411"/>
      <c r="S1080" s="411"/>
      <c r="AC1080" s="227"/>
      <c r="AD1080" s="227"/>
      <c r="AE1080" s="227"/>
      <c r="AF1080" s="227"/>
      <c r="AG1080" s="227"/>
      <c r="AL1080" s="224"/>
      <c r="AM1080" s="224"/>
      <c r="AN1080" s="514"/>
      <c r="AO1080" s="514"/>
      <c r="AP1080" s="224"/>
      <c r="AQ1080" s="224"/>
      <c r="AR1080" s="224"/>
      <c r="AS1080" s="224"/>
    </row>
    <row r="1081">
      <c r="A1081" s="530"/>
      <c r="B1081" s="531"/>
      <c r="C1081" s="398"/>
      <c r="D1081" s="399"/>
      <c r="E1081" s="398"/>
      <c r="I1081" s="411"/>
      <c r="J1081" s="411"/>
      <c r="N1081" s="411"/>
      <c r="S1081" s="411"/>
      <c r="AC1081" s="227"/>
      <c r="AD1081" s="227"/>
      <c r="AE1081" s="227"/>
      <c r="AF1081" s="227"/>
      <c r="AG1081" s="227"/>
      <c r="AL1081" s="224"/>
      <c r="AM1081" s="224"/>
      <c r="AN1081" s="514"/>
      <c r="AO1081" s="514"/>
      <c r="AP1081" s="224"/>
      <c r="AQ1081" s="224"/>
      <c r="AR1081" s="224"/>
      <c r="AS1081" s="224"/>
    </row>
    <row r="1082">
      <c r="A1082" s="530"/>
      <c r="B1082" s="531"/>
      <c r="C1082" s="398"/>
      <c r="D1082" s="399"/>
      <c r="E1082" s="398"/>
      <c r="I1082" s="411"/>
      <c r="J1082" s="411"/>
      <c r="N1082" s="411"/>
      <c r="S1082" s="411"/>
      <c r="AC1082" s="227"/>
      <c r="AD1082" s="227"/>
      <c r="AE1082" s="227"/>
      <c r="AF1082" s="227"/>
      <c r="AG1082" s="227"/>
      <c r="AL1082" s="224"/>
      <c r="AM1082" s="224"/>
      <c r="AN1082" s="514"/>
      <c r="AO1082" s="514"/>
      <c r="AP1082" s="224"/>
      <c r="AQ1082" s="224"/>
      <c r="AR1082" s="224"/>
      <c r="AS1082" s="224"/>
    </row>
    <row r="1083">
      <c r="A1083" s="530"/>
      <c r="B1083" s="531"/>
      <c r="C1083" s="398"/>
      <c r="D1083" s="399"/>
      <c r="E1083" s="398"/>
      <c r="I1083" s="411"/>
      <c r="J1083" s="411"/>
      <c r="N1083" s="411"/>
      <c r="S1083" s="411"/>
      <c r="AC1083" s="227"/>
      <c r="AD1083" s="227"/>
      <c r="AE1083" s="227"/>
      <c r="AF1083" s="227"/>
      <c r="AG1083" s="227"/>
      <c r="AL1083" s="224"/>
      <c r="AM1083" s="224"/>
      <c r="AN1083" s="514"/>
      <c r="AO1083" s="514"/>
      <c r="AP1083" s="224"/>
      <c r="AQ1083" s="224"/>
      <c r="AR1083" s="224"/>
      <c r="AS1083" s="224"/>
    </row>
    <row r="1084">
      <c r="A1084" s="530"/>
      <c r="B1084" s="531"/>
      <c r="C1084" s="398"/>
      <c r="D1084" s="399"/>
      <c r="E1084" s="398"/>
      <c r="I1084" s="411"/>
      <c r="J1084" s="411"/>
      <c r="N1084" s="411"/>
      <c r="S1084" s="411"/>
      <c r="AC1084" s="227"/>
      <c r="AD1084" s="227"/>
      <c r="AE1084" s="227"/>
      <c r="AF1084" s="227"/>
      <c r="AG1084" s="227"/>
      <c r="AL1084" s="224"/>
      <c r="AM1084" s="224"/>
      <c r="AN1084" s="514"/>
      <c r="AO1084" s="514"/>
      <c r="AP1084" s="224"/>
      <c r="AQ1084" s="224"/>
      <c r="AR1084" s="224"/>
      <c r="AS1084" s="224"/>
    </row>
    <row r="1085">
      <c r="A1085" s="530"/>
      <c r="B1085" s="531"/>
      <c r="C1085" s="398"/>
      <c r="D1085" s="399"/>
      <c r="E1085" s="398"/>
      <c r="I1085" s="411"/>
      <c r="J1085" s="411"/>
      <c r="N1085" s="411"/>
      <c r="S1085" s="411"/>
      <c r="AC1085" s="227"/>
      <c r="AD1085" s="227"/>
      <c r="AE1085" s="227"/>
      <c r="AF1085" s="227"/>
      <c r="AG1085" s="227"/>
      <c r="AL1085" s="224"/>
      <c r="AM1085" s="224"/>
      <c r="AN1085" s="514"/>
      <c r="AO1085" s="514"/>
      <c r="AP1085" s="224"/>
      <c r="AQ1085" s="224"/>
      <c r="AR1085" s="224"/>
      <c r="AS1085" s="224"/>
    </row>
    <row r="1086">
      <c r="A1086" s="530"/>
      <c r="B1086" s="531"/>
      <c r="C1086" s="398"/>
      <c r="D1086" s="399"/>
      <c r="E1086" s="398"/>
      <c r="I1086" s="411"/>
      <c r="J1086" s="411"/>
      <c r="N1086" s="411"/>
      <c r="S1086" s="411"/>
      <c r="AC1086" s="227"/>
      <c r="AD1086" s="227"/>
      <c r="AE1086" s="227"/>
      <c r="AF1086" s="227"/>
      <c r="AG1086" s="227"/>
      <c r="AL1086" s="224"/>
      <c r="AM1086" s="224"/>
      <c r="AN1086" s="514"/>
      <c r="AO1086" s="514"/>
      <c r="AP1086" s="224"/>
      <c r="AQ1086" s="224"/>
      <c r="AR1086" s="224"/>
      <c r="AS1086" s="224"/>
    </row>
    <row r="1087">
      <c r="A1087" s="530"/>
      <c r="B1087" s="531"/>
      <c r="C1087" s="398"/>
      <c r="D1087" s="399"/>
      <c r="E1087" s="398"/>
      <c r="I1087" s="411"/>
      <c r="J1087" s="411"/>
      <c r="N1087" s="411"/>
      <c r="S1087" s="411"/>
      <c r="AC1087" s="227"/>
      <c r="AD1087" s="227"/>
      <c r="AE1087" s="227"/>
      <c r="AF1087" s="227"/>
      <c r="AG1087" s="227"/>
      <c r="AL1087" s="224"/>
      <c r="AM1087" s="224"/>
      <c r="AN1087" s="514"/>
      <c r="AO1087" s="514"/>
      <c r="AP1087" s="224"/>
      <c r="AQ1087" s="224"/>
      <c r="AR1087" s="224"/>
      <c r="AS1087" s="224"/>
    </row>
    <row r="1088">
      <c r="A1088" s="530"/>
      <c r="B1088" s="531"/>
      <c r="C1088" s="398"/>
      <c r="D1088" s="399"/>
      <c r="E1088" s="398"/>
      <c r="I1088" s="411"/>
      <c r="J1088" s="411"/>
      <c r="N1088" s="411"/>
      <c r="S1088" s="411"/>
      <c r="AC1088" s="227"/>
      <c r="AD1088" s="227"/>
      <c r="AE1088" s="227"/>
      <c r="AF1088" s="227"/>
      <c r="AG1088" s="227"/>
      <c r="AL1088" s="224"/>
      <c r="AM1088" s="224"/>
      <c r="AN1088" s="514"/>
      <c r="AO1088" s="514"/>
      <c r="AP1088" s="224"/>
      <c r="AQ1088" s="224"/>
      <c r="AR1088" s="224"/>
      <c r="AS1088" s="224"/>
    </row>
    <row r="1089">
      <c r="A1089" s="530"/>
      <c r="B1089" s="531"/>
      <c r="C1089" s="398"/>
      <c r="D1089" s="399"/>
      <c r="E1089" s="398"/>
      <c r="I1089" s="411"/>
      <c r="J1089" s="411"/>
      <c r="N1089" s="411"/>
      <c r="S1089" s="411"/>
      <c r="AC1089" s="227"/>
      <c r="AD1089" s="227"/>
      <c r="AE1089" s="227"/>
      <c r="AF1089" s="227"/>
      <c r="AG1089" s="227"/>
      <c r="AL1089" s="224"/>
      <c r="AM1089" s="224"/>
      <c r="AN1089" s="514"/>
      <c r="AO1089" s="514"/>
      <c r="AP1089" s="224"/>
      <c r="AQ1089" s="224"/>
      <c r="AR1089" s="224"/>
      <c r="AS1089" s="224"/>
    </row>
    <row r="1090">
      <c r="A1090" s="530"/>
      <c r="B1090" s="531"/>
      <c r="C1090" s="398"/>
      <c r="D1090" s="399"/>
      <c r="E1090" s="398"/>
      <c r="I1090" s="411"/>
      <c r="J1090" s="411"/>
      <c r="N1090" s="411"/>
      <c r="S1090" s="411"/>
      <c r="AC1090" s="227"/>
      <c r="AD1090" s="227"/>
      <c r="AE1090" s="227"/>
      <c r="AF1090" s="227"/>
      <c r="AG1090" s="227"/>
      <c r="AL1090" s="224"/>
      <c r="AM1090" s="224"/>
      <c r="AN1090" s="514"/>
      <c r="AO1090" s="514"/>
      <c r="AP1090" s="224"/>
      <c r="AQ1090" s="224"/>
      <c r="AR1090" s="224"/>
      <c r="AS1090" s="224"/>
    </row>
    <row r="1091">
      <c r="A1091" s="530"/>
      <c r="B1091" s="531"/>
      <c r="C1091" s="398"/>
      <c r="D1091" s="399"/>
      <c r="E1091" s="398"/>
      <c r="I1091" s="411"/>
      <c r="J1091" s="411"/>
      <c r="N1091" s="411"/>
      <c r="S1091" s="411"/>
      <c r="AC1091" s="227"/>
      <c r="AD1091" s="227"/>
      <c r="AE1091" s="227"/>
      <c r="AF1091" s="227"/>
      <c r="AG1091" s="227"/>
      <c r="AL1091" s="224"/>
      <c r="AM1091" s="224"/>
      <c r="AN1091" s="514"/>
      <c r="AO1091" s="514"/>
      <c r="AP1091" s="224"/>
      <c r="AQ1091" s="224"/>
      <c r="AR1091" s="224"/>
      <c r="AS1091" s="224"/>
    </row>
    <row r="1092">
      <c r="A1092" s="530"/>
      <c r="B1092" s="531"/>
      <c r="C1092" s="398"/>
      <c r="D1092" s="399"/>
      <c r="E1092" s="398"/>
      <c r="I1092" s="411"/>
      <c r="J1092" s="411"/>
      <c r="N1092" s="411"/>
      <c r="S1092" s="411"/>
      <c r="AC1092" s="227"/>
      <c r="AD1092" s="227"/>
      <c r="AE1092" s="227"/>
      <c r="AF1092" s="227"/>
      <c r="AG1092" s="227"/>
      <c r="AL1092" s="224"/>
      <c r="AM1092" s="224"/>
      <c r="AN1092" s="514"/>
      <c r="AO1092" s="514"/>
      <c r="AP1092" s="224"/>
      <c r="AQ1092" s="224"/>
      <c r="AR1092" s="224"/>
      <c r="AS1092" s="224"/>
    </row>
    <row r="1093">
      <c r="A1093" s="530"/>
      <c r="B1093" s="531"/>
      <c r="C1093" s="398"/>
      <c r="D1093" s="399"/>
      <c r="E1093" s="398"/>
      <c r="I1093" s="411"/>
      <c r="J1093" s="411"/>
      <c r="N1093" s="411"/>
      <c r="S1093" s="411"/>
      <c r="AC1093" s="227"/>
      <c r="AD1093" s="227"/>
      <c r="AE1093" s="227"/>
      <c r="AF1093" s="227"/>
      <c r="AG1093" s="227"/>
      <c r="AL1093" s="224"/>
      <c r="AM1093" s="224"/>
      <c r="AN1093" s="514"/>
      <c r="AO1093" s="514"/>
      <c r="AP1093" s="224"/>
      <c r="AQ1093" s="224"/>
      <c r="AR1093" s="224"/>
      <c r="AS1093" s="224"/>
    </row>
    <row r="1094">
      <c r="A1094" s="530"/>
      <c r="B1094" s="531"/>
      <c r="C1094" s="398"/>
      <c r="D1094" s="399"/>
      <c r="E1094" s="398"/>
      <c r="I1094" s="411"/>
      <c r="J1094" s="411"/>
      <c r="N1094" s="411"/>
      <c r="S1094" s="411"/>
      <c r="AC1094" s="227"/>
      <c r="AD1094" s="227"/>
      <c r="AE1094" s="227"/>
      <c r="AF1094" s="227"/>
      <c r="AG1094" s="227"/>
      <c r="AL1094" s="224"/>
      <c r="AM1094" s="224"/>
      <c r="AN1094" s="514"/>
      <c r="AO1094" s="514"/>
      <c r="AP1094" s="224"/>
      <c r="AQ1094" s="224"/>
      <c r="AR1094" s="224"/>
      <c r="AS1094" s="224"/>
    </row>
    <row r="1095">
      <c r="A1095" s="530"/>
      <c r="B1095" s="531"/>
      <c r="C1095" s="398"/>
      <c r="D1095" s="399"/>
      <c r="E1095" s="398"/>
      <c r="I1095" s="411"/>
      <c r="J1095" s="411"/>
      <c r="N1095" s="411"/>
      <c r="S1095" s="411"/>
      <c r="AC1095" s="227"/>
      <c r="AD1095" s="227"/>
      <c r="AE1095" s="227"/>
      <c r="AF1095" s="227"/>
      <c r="AG1095" s="227"/>
      <c r="AL1095" s="224"/>
      <c r="AM1095" s="224"/>
      <c r="AN1095" s="514"/>
      <c r="AO1095" s="514"/>
      <c r="AP1095" s="224"/>
      <c r="AQ1095" s="224"/>
      <c r="AR1095" s="224"/>
      <c r="AS1095" s="224"/>
    </row>
    <row r="1096">
      <c r="A1096" s="530"/>
      <c r="B1096" s="531"/>
      <c r="C1096" s="398"/>
      <c r="D1096" s="399"/>
      <c r="E1096" s="398"/>
      <c r="I1096" s="411"/>
      <c r="J1096" s="411"/>
      <c r="N1096" s="411"/>
      <c r="S1096" s="411"/>
      <c r="AC1096" s="227"/>
      <c r="AD1096" s="227"/>
      <c r="AE1096" s="227"/>
      <c r="AF1096" s="227"/>
      <c r="AG1096" s="227"/>
      <c r="AL1096" s="224"/>
      <c r="AM1096" s="224"/>
      <c r="AN1096" s="514"/>
      <c r="AO1096" s="514"/>
      <c r="AP1096" s="224"/>
      <c r="AQ1096" s="224"/>
      <c r="AR1096" s="224"/>
      <c r="AS1096" s="224"/>
    </row>
    <row r="1097">
      <c r="A1097" s="530"/>
      <c r="B1097" s="531"/>
      <c r="C1097" s="398"/>
      <c r="D1097" s="399"/>
      <c r="E1097" s="398"/>
      <c r="I1097" s="411"/>
      <c r="J1097" s="411"/>
      <c r="N1097" s="411"/>
      <c r="S1097" s="411"/>
      <c r="AC1097" s="227"/>
      <c r="AD1097" s="227"/>
      <c r="AE1097" s="227"/>
      <c r="AF1097" s="227"/>
      <c r="AG1097" s="227"/>
      <c r="AL1097" s="224"/>
      <c r="AM1097" s="224"/>
      <c r="AN1097" s="514"/>
      <c r="AO1097" s="514"/>
      <c r="AP1097" s="224"/>
      <c r="AQ1097" s="224"/>
      <c r="AR1097" s="224"/>
      <c r="AS1097" s="224"/>
    </row>
    <row r="1098">
      <c r="A1098" s="530"/>
      <c r="B1098" s="531"/>
      <c r="C1098" s="398"/>
      <c r="D1098" s="399"/>
      <c r="E1098" s="398"/>
      <c r="I1098" s="411"/>
      <c r="J1098" s="411"/>
      <c r="N1098" s="411"/>
      <c r="S1098" s="411"/>
      <c r="AC1098" s="227"/>
      <c r="AD1098" s="227"/>
      <c r="AE1098" s="227"/>
      <c r="AF1098" s="227"/>
      <c r="AG1098" s="227"/>
      <c r="AL1098" s="224"/>
      <c r="AM1098" s="224"/>
      <c r="AN1098" s="514"/>
      <c r="AO1098" s="514"/>
      <c r="AP1098" s="224"/>
      <c r="AQ1098" s="224"/>
      <c r="AR1098" s="224"/>
      <c r="AS1098" s="224"/>
    </row>
    <row r="1099">
      <c r="A1099" s="530"/>
      <c r="B1099" s="531"/>
      <c r="C1099" s="398"/>
      <c r="D1099" s="399"/>
      <c r="E1099" s="398"/>
      <c r="I1099" s="411"/>
      <c r="J1099" s="411"/>
      <c r="N1099" s="411"/>
      <c r="S1099" s="411"/>
      <c r="AC1099" s="227"/>
      <c r="AD1099" s="227"/>
      <c r="AE1099" s="227"/>
      <c r="AF1099" s="227"/>
      <c r="AG1099" s="227"/>
      <c r="AL1099" s="224"/>
      <c r="AM1099" s="224"/>
      <c r="AN1099" s="514"/>
      <c r="AO1099" s="514"/>
      <c r="AP1099" s="224"/>
      <c r="AQ1099" s="224"/>
      <c r="AR1099" s="224"/>
      <c r="AS1099" s="224"/>
    </row>
    <row r="1100">
      <c r="A1100" s="530"/>
      <c r="B1100" s="531"/>
      <c r="C1100" s="398"/>
      <c r="D1100" s="399"/>
      <c r="E1100" s="398"/>
      <c r="I1100" s="411"/>
      <c r="J1100" s="411"/>
      <c r="N1100" s="411"/>
      <c r="S1100" s="411"/>
      <c r="AC1100" s="227"/>
      <c r="AD1100" s="227"/>
      <c r="AE1100" s="227"/>
      <c r="AF1100" s="227"/>
      <c r="AG1100" s="227"/>
      <c r="AL1100" s="224"/>
      <c r="AM1100" s="224"/>
      <c r="AN1100" s="514"/>
      <c r="AO1100" s="514"/>
      <c r="AP1100" s="224"/>
      <c r="AQ1100" s="224"/>
      <c r="AR1100" s="224"/>
      <c r="AS1100" s="224"/>
    </row>
    <row r="1101">
      <c r="A1101" s="530"/>
      <c r="B1101" s="531"/>
      <c r="C1101" s="398"/>
      <c r="D1101" s="399"/>
      <c r="E1101" s="398"/>
      <c r="I1101" s="411"/>
      <c r="J1101" s="411"/>
      <c r="N1101" s="411"/>
      <c r="S1101" s="411"/>
      <c r="AC1101" s="227"/>
      <c r="AD1101" s="227"/>
      <c r="AE1101" s="227"/>
      <c r="AF1101" s="227"/>
      <c r="AG1101" s="227"/>
      <c r="AL1101" s="224"/>
      <c r="AM1101" s="224"/>
      <c r="AN1101" s="514"/>
      <c r="AO1101" s="514"/>
      <c r="AP1101" s="224"/>
      <c r="AQ1101" s="224"/>
      <c r="AR1101" s="224"/>
      <c r="AS1101" s="224"/>
    </row>
    <row r="1102">
      <c r="A1102" s="530"/>
      <c r="B1102" s="531"/>
      <c r="C1102" s="398"/>
      <c r="D1102" s="399"/>
      <c r="E1102" s="398"/>
      <c r="I1102" s="411"/>
      <c r="J1102" s="411"/>
      <c r="N1102" s="411"/>
      <c r="S1102" s="411"/>
      <c r="AC1102" s="227"/>
      <c r="AD1102" s="227"/>
      <c r="AE1102" s="227"/>
      <c r="AF1102" s="227"/>
      <c r="AG1102" s="227"/>
      <c r="AL1102" s="224"/>
      <c r="AM1102" s="224"/>
      <c r="AN1102" s="514"/>
      <c r="AO1102" s="514"/>
      <c r="AP1102" s="224"/>
      <c r="AQ1102" s="224"/>
      <c r="AR1102" s="224"/>
      <c r="AS1102" s="224"/>
    </row>
    <row r="1103">
      <c r="A1103" s="530"/>
      <c r="B1103" s="531"/>
      <c r="C1103" s="398"/>
      <c r="D1103" s="399"/>
      <c r="E1103" s="398"/>
      <c r="I1103" s="411"/>
      <c r="J1103" s="411"/>
      <c r="N1103" s="411"/>
      <c r="S1103" s="411"/>
      <c r="AC1103" s="227"/>
      <c r="AD1103" s="227"/>
      <c r="AE1103" s="227"/>
      <c r="AF1103" s="227"/>
      <c r="AG1103" s="227"/>
      <c r="AL1103" s="224"/>
      <c r="AM1103" s="224"/>
      <c r="AN1103" s="514"/>
      <c r="AO1103" s="514"/>
      <c r="AP1103" s="224"/>
      <c r="AQ1103" s="224"/>
      <c r="AR1103" s="224"/>
      <c r="AS1103" s="224"/>
    </row>
    <row r="1104">
      <c r="A1104" s="530"/>
      <c r="B1104" s="531"/>
      <c r="C1104" s="398"/>
      <c r="D1104" s="399"/>
      <c r="E1104" s="398"/>
      <c r="I1104" s="411"/>
      <c r="J1104" s="411"/>
      <c r="N1104" s="411"/>
      <c r="S1104" s="411"/>
      <c r="AC1104" s="227"/>
      <c r="AD1104" s="227"/>
      <c r="AE1104" s="227"/>
      <c r="AF1104" s="227"/>
      <c r="AG1104" s="227"/>
      <c r="AL1104" s="224"/>
      <c r="AM1104" s="224"/>
      <c r="AN1104" s="514"/>
      <c r="AO1104" s="514"/>
      <c r="AP1104" s="224"/>
      <c r="AQ1104" s="224"/>
      <c r="AR1104" s="224"/>
      <c r="AS1104" s="224"/>
    </row>
    <row r="1105">
      <c r="A1105" s="530"/>
      <c r="B1105" s="531"/>
      <c r="C1105" s="398"/>
      <c r="D1105" s="399"/>
      <c r="E1105" s="398"/>
      <c r="I1105" s="411"/>
      <c r="J1105" s="411"/>
      <c r="N1105" s="411"/>
      <c r="S1105" s="411"/>
      <c r="AC1105" s="227"/>
      <c r="AD1105" s="227"/>
      <c r="AE1105" s="227"/>
      <c r="AF1105" s="227"/>
      <c r="AG1105" s="227"/>
      <c r="AL1105" s="224"/>
      <c r="AM1105" s="224"/>
      <c r="AN1105" s="514"/>
      <c r="AO1105" s="514"/>
      <c r="AP1105" s="224"/>
      <c r="AQ1105" s="224"/>
      <c r="AR1105" s="224"/>
      <c r="AS1105" s="224"/>
    </row>
    <row r="1106">
      <c r="A1106" s="530"/>
      <c r="B1106" s="531"/>
      <c r="C1106" s="398"/>
      <c r="D1106" s="399"/>
      <c r="E1106" s="398"/>
      <c r="I1106" s="411"/>
      <c r="J1106" s="411"/>
      <c r="N1106" s="411"/>
      <c r="S1106" s="411"/>
      <c r="AC1106" s="227"/>
      <c r="AD1106" s="227"/>
      <c r="AE1106" s="227"/>
      <c r="AF1106" s="227"/>
      <c r="AG1106" s="227"/>
      <c r="AL1106" s="224"/>
      <c r="AM1106" s="224"/>
      <c r="AN1106" s="514"/>
      <c r="AO1106" s="514"/>
      <c r="AP1106" s="224"/>
      <c r="AQ1106" s="224"/>
      <c r="AR1106" s="224"/>
      <c r="AS1106" s="224"/>
    </row>
    <row r="1107">
      <c r="A1107" s="530"/>
      <c r="B1107" s="531"/>
      <c r="C1107" s="398"/>
      <c r="D1107" s="399"/>
      <c r="E1107" s="398"/>
      <c r="I1107" s="411"/>
      <c r="J1107" s="411"/>
      <c r="N1107" s="411"/>
      <c r="S1107" s="411"/>
      <c r="AC1107" s="227"/>
      <c r="AD1107" s="227"/>
      <c r="AE1107" s="227"/>
      <c r="AF1107" s="227"/>
      <c r="AG1107" s="227"/>
      <c r="AL1107" s="224"/>
      <c r="AM1107" s="224"/>
      <c r="AN1107" s="514"/>
      <c r="AO1107" s="514"/>
      <c r="AP1107" s="224"/>
      <c r="AQ1107" s="224"/>
      <c r="AR1107" s="224"/>
      <c r="AS1107" s="224"/>
    </row>
    <row r="1108">
      <c r="A1108" s="530"/>
      <c r="B1108" s="531"/>
      <c r="C1108" s="398"/>
      <c r="D1108" s="399"/>
      <c r="E1108" s="398"/>
      <c r="I1108" s="411"/>
      <c r="J1108" s="411"/>
      <c r="N1108" s="411"/>
      <c r="S1108" s="411"/>
      <c r="AC1108" s="227"/>
      <c r="AD1108" s="227"/>
      <c r="AE1108" s="227"/>
      <c r="AF1108" s="227"/>
      <c r="AG1108" s="227"/>
      <c r="AL1108" s="224"/>
      <c r="AM1108" s="224"/>
      <c r="AN1108" s="514"/>
      <c r="AO1108" s="514"/>
      <c r="AP1108" s="224"/>
      <c r="AQ1108" s="224"/>
      <c r="AR1108" s="224"/>
      <c r="AS1108" s="224"/>
    </row>
    <row r="1109">
      <c r="A1109" s="530"/>
      <c r="B1109" s="531"/>
      <c r="C1109" s="398"/>
      <c r="D1109" s="399"/>
      <c r="E1109" s="398"/>
      <c r="I1109" s="411"/>
      <c r="J1109" s="411"/>
      <c r="N1109" s="411"/>
      <c r="S1109" s="411"/>
      <c r="AC1109" s="227"/>
      <c r="AD1109" s="227"/>
      <c r="AE1109" s="227"/>
      <c r="AF1109" s="227"/>
      <c r="AG1109" s="227"/>
      <c r="AL1109" s="224"/>
      <c r="AM1109" s="224"/>
      <c r="AN1109" s="514"/>
      <c r="AO1109" s="514"/>
      <c r="AP1109" s="224"/>
      <c r="AQ1109" s="224"/>
      <c r="AR1109" s="224"/>
      <c r="AS1109" s="224"/>
    </row>
    <row r="1110">
      <c r="A1110" s="530"/>
      <c r="B1110" s="531"/>
      <c r="C1110" s="398"/>
      <c r="D1110" s="399"/>
      <c r="E1110" s="398"/>
      <c r="I1110" s="411"/>
      <c r="J1110" s="411"/>
      <c r="N1110" s="411"/>
      <c r="S1110" s="411"/>
      <c r="AC1110" s="227"/>
      <c r="AD1110" s="227"/>
      <c r="AE1110" s="227"/>
      <c r="AF1110" s="227"/>
      <c r="AG1110" s="227"/>
      <c r="AL1110" s="224"/>
      <c r="AM1110" s="224"/>
      <c r="AN1110" s="514"/>
      <c r="AO1110" s="514"/>
      <c r="AP1110" s="224"/>
      <c r="AQ1110" s="224"/>
      <c r="AR1110" s="224"/>
      <c r="AS1110" s="224"/>
    </row>
    <row r="1111">
      <c r="A1111" s="530"/>
      <c r="B1111" s="531"/>
      <c r="C1111" s="398"/>
      <c r="D1111" s="399"/>
      <c r="E1111" s="398"/>
      <c r="I1111" s="411"/>
      <c r="J1111" s="411"/>
      <c r="N1111" s="411"/>
      <c r="S1111" s="411"/>
      <c r="AC1111" s="227"/>
      <c r="AD1111" s="227"/>
      <c r="AE1111" s="227"/>
      <c r="AF1111" s="227"/>
      <c r="AG1111" s="227"/>
      <c r="AL1111" s="224"/>
      <c r="AM1111" s="224"/>
      <c r="AN1111" s="514"/>
      <c r="AO1111" s="514"/>
      <c r="AP1111" s="224"/>
      <c r="AQ1111" s="224"/>
      <c r="AR1111" s="224"/>
      <c r="AS1111" s="224"/>
    </row>
    <row r="1112">
      <c r="A1112" s="530"/>
      <c r="B1112" s="531"/>
      <c r="C1112" s="398"/>
      <c r="D1112" s="399"/>
      <c r="E1112" s="398"/>
      <c r="I1112" s="411"/>
      <c r="J1112" s="411"/>
      <c r="N1112" s="411"/>
      <c r="S1112" s="411"/>
      <c r="AC1112" s="227"/>
      <c r="AD1112" s="227"/>
      <c r="AE1112" s="227"/>
      <c r="AF1112" s="227"/>
      <c r="AG1112" s="227"/>
      <c r="AL1112" s="224"/>
      <c r="AM1112" s="224"/>
      <c r="AN1112" s="514"/>
      <c r="AO1112" s="514"/>
      <c r="AP1112" s="224"/>
      <c r="AQ1112" s="224"/>
      <c r="AR1112" s="224"/>
      <c r="AS1112" s="224"/>
    </row>
    <row r="1113">
      <c r="A1113" s="530"/>
      <c r="B1113" s="531"/>
      <c r="C1113" s="398"/>
      <c r="D1113" s="399"/>
      <c r="E1113" s="398"/>
      <c r="I1113" s="411"/>
      <c r="J1113" s="411"/>
      <c r="N1113" s="411"/>
      <c r="S1113" s="411"/>
      <c r="AC1113" s="227"/>
      <c r="AD1113" s="227"/>
      <c r="AE1113" s="227"/>
      <c r="AF1113" s="227"/>
      <c r="AG1113" s="227"/>
      <c r="AL1113" s="224"/>
      <c r="AM1113" s="224"/>
      <c r="AN1113" s="514"/>
      <c r="AO1113" s="514"/>
      <c r="AP1113" s="224"/>
      <c r="AQ1113" s="224"/>
      <c r="AR1113" s="224"/>
      <c r="AS1113" s="224"/>
    </row>
    <row r="1114">
      <c r="A1114" s="530"/>
      <c r="B1114" s="531"/>
      <c r="C1114" s="398"/>
      <c r="D1114" s="399"/>
      <c r="E1114" s="398"/>
      <c r="I1114" s="411"/>
      <c r="J1114" s="411"/>
      <c r="N1114" s="411"/>
      <c r="S1114" s="411"/>
      <c r="AC1114" s="227"/>
      <c r="AD1114" s="227"/>
      <c r="AE1114" s="227"/>
      <c r="AF1114" s="227"/>
      <c r="AG1114" s="227"/>
      <c r="AL1114" s="224"/>
      <c r="AM1114" s="224"/>
      <c r="AN1114" s="514"/>
      <c r="AO1114" s="514"/>
      <c r="AP1114" s="224"/>
      <c r="AQ1114" s="224"/>
      <c r="AR1114" s="224"/>
      <c r="AS1114" s="224"/>
    </row>
    <row r="1115">
      <c r="A1115" s="530"/>
      <c r="B1115" s="531"/>
      <c r="C1115" s="398"/>
      <c r="D1115" s="399"/>
      <c r="E1115" s="398"/>
      <c r="I1115" s="411"/>
      <c r="J1115" s="411"/>
      <c r="N1115" s="411"/>
      <c r="S1115" s="411"/>
      <c r="AC1115" s="227"/>
      <c r="AD1115" s="227"/>
      <c r="AE1115" s="227"/>
      <c r="AF1115" s="227"/>
      <c r="AG1115" s="227"/>
      <c r="AL1115" s="224"/>
      <c r="AM1115" s="224"/>
      <c r="AN1115" s="514"/>
      <c r="AO1115" s="514"/>
      <c r="AP1115" s="224"/>
      <c r="AQ1115" s="224"/>
      <c r="AR1115" s="224"/>
      <c r="AS1115" s="224"/>
    </row>
    <row r="1116">
      <c r="A1116" s="530"/>
      <c r="B1116" s="531"/>
      <c r="C1116" s="398"/>
      <c r="D1116" s="399"/>
      <c r="E1116" s="398"/>
      <c r="I1116" s="411"/>
      <c r="J1116" s="411"/>
      <c r="N1116" s="411"/>
      <c r="S1116" s="411"/>
      <c r="AC1116" s="227"/>
      <c r="AD1116" s="227"/>
      <c r="AE1116" s="227"/>
      <c r="AF1116" s="227"/>
      <c r="AG1116" s="227"/>
      <c r="AL1116" s="224"/>
      <c r="AM1116" s="224"/>
      <c r="AN1116" s="514"/>
      <c r="AO1116" s="514"/>
      <c r="AP1116" s="224"/>
      <c r="AQ1116" s="224"/>
      <c r="AR1116" s="224"/>
      <c r="AS1116" s="224"/>
    </row>
    <row r="1117">
      <c r="A1117" s="530"/>
      <c r="B1117" s="531"/>
      <c r="C1117" s="398"/>
      <c r="D1117" s="399"/>
      <c r="E1117" s="398"/>
      <c r="I1117" s="411"/>
      <c r="J1117" s="411"/>
      <c r="N1117" s="411"/>
      <c r="S1117" s="411"/>
      <c r="AC1117" s="227"/>
      <c r="AD1117" s="227"/>
      <c r="AE1117" s="227"/>
      <c r="AF1117" s="227"/>
      <c r="AG1117" s="227"/>
      <c r="AL1117" s="224"/>
      <c r="AM1117" s="224"/>
      <c r="AN1117" s="514"/>
      <c r="AO1117" s="514"/>
      <c r="AP1117" s="224"/>
      <c r="AQ1117" s="224"/>
      <c r="AR1117" s="224"/>
      <c r="AS1117" s="224"/>
    </row>
    <row r="1118">
      <c r="A1118" s="530"/>
      <c r="B1118" s="531"/>
      <c r="C1118" s="398"/>
      <c r="D1118" s="399"/>
      <c r="E1118" s="398"/>
      <c r="I1118" s="411"/>
      <c r="J1118" s="411"/>
      <c r="N1118" s="411"/>
      <c r="S1118" s="411"/>
      <c r="AC1118" s="227"/>
      <c r="AD1118" s="227"/>
      <c r="AE1118" s="227"/>
      <c r="AF1118" s="227"/>
      <c r="AG1118" s="227"/>
      <c r="AL1118" s="224"/>
      <c r="AM1118" s="224"/>
      <c r="AN1118" s="514"/>
      <c r="AO1118" s="514"/>
      <c r="AP1118" s="224"/>
      <c r="AQ1118" s="224"/>
      <c r="AR1118" s="224"/>
      <c r="AS1118" s="224"/>
    </row>
    <row r="1119">
      <c r="A1119" s="530"/>
      <c r="B1119" s="531"/>
      <c r="C1119" s="398"/>
      <c r="D1119" s="399"/>
      <c r="E1119" s="398"/>
      <c r="I1119" s="411"/>
      <c r="J1119" s="411"/>
      <c r="N1119" s="411"/>
      <c r="S1119" s="411"/>
      <c r="AC1119" s="227"/>
      <c r="AD1119" s="227"/>
      <c r="AE1119" s="227"/>
      <c r="AF1119" s="227"/>
      <c r="AG1119" s="227"/>
      <c r="AL1119" s="224"/>
      <c r="AM1119" s="224"/>
      <c r="AN1119" s="514"/>
      <c r="AO1119" s="514"/>
      <c r="AP1119" s="224"/>
      <c r="AQ1119" s="224"/>
      <c r="AR1119" s="224"/>
      <c r="AS1119" s="224"/>
    </row>
    <row r="1120">
      <c r="A1120" s="530"/>
      <c r="B1120" s="531"/>
      <c r="C1120" s="398"/>
      <c r="D1120" s="399"/>
      <c r="E1120" s="398"/>
      <c r="I1120" s="411"/>
      <c r="J1120" s="411"/>
      <c r="N1120" s="411"/>
      <c r="S1120" s="411"/>
      <c r="AC1120" s="227"/>
      <c r="AD1120" s="227"/>
      <c r="AE1120" s="227"/>
      <c r="AF1120" s="227"/>
      <c r="AG1120" s="227"/>
      <c r="AL1120" s="224"/>
      <c r="AM1120" s="224"/>
      <c r="AN1120" s="514"/>
      <c r="AO1120" s="514"/>
      <c r="AP1120" s="224"/>
      <c r="AQ1120" s="224"/>
      <c r="AR1120" s="224"/>
      <c r="AS1120" s="224"/>
    </row>
    <row r="1121">
      <c r="A1121" s="530"/>
      <c r="B1121" s="531"/>
      <c r="C1121" s="398"/>
      <c r="D1121" s="399"/>
      <c r="E1121" s="398"/>
      <c r="I1121" s="411"/>
      <c r="J1121" s="411"/>
      <c r="N1121" s="411"/>
      <c r="S1121" s="411"/>
      <c r="AC1121" s="227"/>
      <c r="AD1121" s="227"/>
      <c r="AE1121" s="227"/>
      <c r="AF1121" s="227"/>
      <c r="AG1121" s="227"/>
      <c r="AL1121" s="224"/>
      <c r="AM1121" s="224"/>
      <c r="AN1121" s="514"/>
      <c r="AO1121" s="514"/>
      <c r="AP1121" s="224"/>
      <c r="AQ1121" s="224"/>
      <c r="AR1121" s="224"/>
      <c r="AS1121" s="224"/>
    </row>
    <row r="1122">
      <c r="A1122" s="530"/>
      <c r="B1122" s="531"/>
      <c r="C1122" s="398"/>
      <c r="D1122" s="399"/>
      <c r="E1122" s="398"/>
      <c r="I1122" s="411"/>
      <c r="J1122" s="411"/>
      <c r="N1122" s="411"/>
      <c r="S1122" s="411"/>
      <c r="AC1122" s="227"/>
      <c r="AD1122" s="227"/>
      <c r="AE1122" s="227"/>
      <c r="AF1122" s="227"/>
      <c r="AG1122" s="227"/>
      <c r="AL1122" s="224"/>
      <c r="AM1122" s="224"/>
      <c r="AN1122" s="514"/>
      <c r="AO1122" s="514"/>
      <c r="AP1122" s="224"/>
      <c r="AQ1122" s="224"/>
      <c r="AR1122" s="224"/>
      <c r="AS1122" s="224"/>
    </row>
    <row r="1123">
      <c r="A1123" s="530"/>
      <c r="B1123" s="531"/>
      <c r="C1123" s="398"/>
      <c r="D1123" s="399"/>
      <c r="E1123" s="398"/>
      <c r="I1123" s="411"/>
      <c r="J1123" s="411"/>
      <c r="N1123" s="411"/>
      <c r="S1123" s="411"/>
      <c r="AC1123" s="227"/>
      <c r="AD1123" s="227"/>
      <c r="AE1123" s="227"/>
      <c r="AF1123" s="227"/>
      <c r="AG1123" s="227"/>
      <c r="AL1123" s="224"/>
      <c r="AM1123" s="224"/>
      <c r="AN1123" s="514"/>
      <c r="AO1123" s="514"/>
      <c r="AP1123" s="224"/>
      <c r="AQ1123" s="224"/>
      <c r="AR1123" s="224"/>
      <c r="AS1123" s="224"/>
    </row>
    <row r="1124">
      <c r="A1124" s="530"/>
      <c r="B1124" s="531"/>
      <c r="C1124" s="398"/>
      <c r="D1124" s="399"/>
      <c r="E1124" s="398"/>
      <c r="I1124" s="411"/>
      <c r="J1124" s="411"/>
      <c r="N1124" s="411"/>
      <c r="S1124" s="411"/>
      <c r="AC1124" s="227"/>
      <c r="AD1124" s="227"/>
      <c r="AE1124" s="227"/>
      <c r="AF1124" s="227"/>
      <c r="AG1124" s="227"/>
      <c r="AL1124" s="224"/>
      <c r="AM1124" s="224"/>
      <c r="AN1124" s="514"/>
      <c r="AO1124" s="514"/>
      <c r="AP1124" s="224"/>
      <c r="AQ1124" s="224"/>
      <c r="AR1124" s="224"/>
      <c r="AS1124" s="224"/>
    </row>
    <row r="1125">
      <c r="A1125" s="530"/>
      <c r="B1125" s="531"/>
      <c r="C1125" s="398"/>
      <c r="D1125" s="399"/>
      <c r="E1125" s="398"/>
      <c r="I1125" s="411"/>
      <c r="J1125" s="411"/>
      <c r="N1125" s="411"/>
      <c r="S1125" s="411"/>
      <c r="AC1125" s="227"/>
      <c r="AD1125" s="227"/>
      <c r="AE1125" s="227"/>
      <c r="AF1125" s="227"/>
      <c r="AG1125" s="227"/>
      <c r="AL1125" s="224"/>
      <c r="AM1125" s="224"/>
      <c r="AN1125" s="514"/>
      <c r="AO1125" s="514"/>
      <c r="AP1125" s="224"/>
      <c r="AQ1125" s="224"/>
      <c r="AR1125" s="224"/>
      <c r="AS1125" s="224"/>
    </row>
    <row r="1126">
      <c r="A1126" s="530"/>
      <c r="B1126" s="531"/>
      <c r="C1126" s="398"/>
      <c r="D1126" s="399"/>
      <c r="E1126" s="398"/>
      <c r="I1126" s="411"/>
      <c r="J1126" s="411"/>
      <c r="N1126" s="411"/>
      <c r="S1126" s="411"/>
      <c r="AC1126" s="227"/>
      <c r="AD1126" s="227"/>
      <c r="AE1126" s="227"/>
      <c r="AF1126" s="227"/>
      <c r="AG1126" s="227"/>
      <c r="AL1126" s="224"/>
      <c r="AM1126" s="224"/>
      <c r="AN1126" s="514"/>
      <c r="AO1126" s="514"/>
      <c r="AP1126" s="224"/>
      <c r="AQ1126" s="224"/>
      <c r="AR1126" s="224"/>
      <c r="AS1126" s="224"/>
    </row>
    <row r="1127">
      <c r="A1127" s="530"/>
      <c r="B1127" s="531"/>
      <c r="C1127" s="398"/>
      <c r="D1127" s="399"/>
      <c r="E1127" s="398"/>
      <c r="I1127" s="411"/>
      <c r="J1127" s="411"/>
      <c r="N1127" s="411"/>
      <c r="S1127" s="411"/>
      <c r="AC1127" s="227"/>
      <c r="AD1127" s="227"/>
      <c r="AE1127" s="227"/>
      <c r="AF1127" s="227"/>
      <c r="AG1127" s="227"/>
      <c r="AL1127" s="224"/>
      <c r="AM1127" s="224"/>
      <c r="AN1127" s="514"/>
      <c r="AO1127" s="514"/>
      <c r="AP1127" s="224"/>
      <c r="AQ1127" s="224"/>
      <c r="AR1127" s="224"/>
      <c r="AS1127" s="224"/>
    </row>
    <row r="1128">
      <c r="A1128" s="530"/>
      <c r="B1128" s="531"/>
      <c r="C1128" s="398"/>
      <c r="D1128" s="399"/>
      <c r="E1128" s="398"/>
      <c r="I1128" s="411"/>
      <c r="J1128" s="411"/>
      <c r="N1128" s="411"/>
      <c r="S1128" s="411"/>
      <c r="AC1128" s="227"/>
      <c r="AD1128" s="227"/>
      <c r="AE1128" s="227"/>
      <c r="AF1128" s="227"/>
      <c r="AG1128" s="227"/>
      <c r="AL1128" s="224"/>
      <c r="AM1128" s="224"/>
      <c r="AN1128" s="514"/>
      <c r="AO1128" s="514"/>
      <c r="AP1128" s="224"/>
      <c r="AQ1128" s="224"/>
      <c r="AR1128" s="224"/>
      <c r="AS1128" s="224"/>
    </row>
    <row r="1129">
      <c r="A1129" s="530"/>
      <c r="B1129" s="531"/>
      <c r="C1129" s="398"/>
      <c r="D1129" s="399"/>
      <c r="E1129" s="398"/>
      <c r="I1129" s="411"/>
      <c r="J1129" s="411"/>
      <c r="N1129" s="411"/>
      <c r="S1129" s="411"/>
      <c r="AC1129" s="227"/>
      <c r="AD1129" s="227"/>
      <c r="AE1129" s="227"/>
      <c r="AF1129" s="227"/>
      <c r="AG1129" s="227"/>
      <c r="AL1129" s="224"/>
      <c r="AM1129" s="224"/>
      <c r="AN1129" s="514"/>
      <c r="AO1129" s="514"/>
      <c r="AP1129" s="224"/>
      <c r="AQ1129" s="224"/>
      <c r="AR1129" s="224"/>
      <c r="AS1129" s="224"/>
    </row>
    <row r="1130">
      <c r="A1130" s="530"/>
      <c r="B1130" s="531"/>
      <c r="C1130" s="398"/>
      <c r="D1130" s="399"/>
      <c r="E1130" s="398"/>
      <c r="I1130" s="411"/>
      <c r="J1130" s="411"/>
      <c r="N1130" s="411"/>
      <c r="S1130" s="411"/>
      <c r="AC1130" s="227"/>
      <c r="AD1130" s="227"/>
      <c r="AE1130" s="227"/>
      <c r="AF1130" s="227"/>
      <c r="AG1130" s="227"/>
      <c r="AL1130" s="224"/>
      <c r="AM1130" s="224"/>
      <c r="AN1130" s="514"/>
      <c r="AO1130" s="514"/>
      <c r="AP1130" s="224"/>
      <c r="AQ1130" s="224"/>
      <c r="AR1130" s="224"/>
      <c r="AS1130" s="224"/>
    </row>
    <row r="1131">
      <c r="A1131" s="530"/>
      <c r="B1131" s="531"/>
      <c r="C1131" s="398"/>
      <c r="D1131" s="399"/>
      <c r="E1131" s="398"/>
      <c r="I1131" s="411"/>
      <c r="J1131" s="411"/>
      <c r="N1131" s="411"/>
      <c r="S1131" s="411"/>
      <c r="AC1131" s="227"/>
      <c r="AD1131" s="227"/>
      <c r="AE1131" s="227"/>
      <c r="AF1131" s="227"/>
      <c r="AG1131" s="227"/>
      <c r="AL1131" s="224"/>
      <c r="AM1131" s="224"/>
      <c r="AN1131" s="514"/>
      <c r="AO1131" s="514"/>
      <c r="AP1131" s="224"/>
      <c r="AQ1131" s="224"/>
      <c r="AR1131" s="224"/>
      <c r="AS1131" s="224"/>
    </row>
    <row r="1132">
      <c r="A1132" s="530"/>
      <c r="B1132" s="531"/>
      <c r="C1132" s="398"/>
      <c r="D1132" s="399"/>
      <c r="E1132" s="398"/>
      <c r="I1132" s="411"/>
      <c r="J1132" s="411"/>
      <c r="N1132" s="411"/>
      <c r="S1132" s="411"/>
      <c r="AC1132" s="227"/>
      <c r="AD1132" s="227"/>
      <c r="AE1132" s="227"/>
      <c r="AF1132" s="227"/>
      <c r="AG1132" s="227"/>
      <c r="AL1132" s="224"/>
      <c r="AM1132" s="224"/>
      <c r="AN1132" s="514"/>
      <c r="AO1132" s="514"/>
      <c r="AP1132" s="224"/>
      <c r="AQ1132" s="224"/>
      <c r="AR1132" s="224"/>
      <c r="AS1132" s="224"/>
    </row>
    <row r="1133">
      <c r="A1133" s="530"/>
      <c r="B1133" s="531"/>
      <c r="C1133" s="398"/>
      <c r="D1133" s="399"/>
      <c r="E1133" s="398"/>
      <c r="I1133" s="411"/>
      <c r="J1133" s="411"/>
      <c r="N1133" s="411"/>
      <c r="S1133" s="411"/>
      <c r="AC1133" s="227"/>
      <c r="AD1133" s="227"/>
      <c r="AE1133" s="227"/>
      <c r="AF1133" s="227"/>
      <c r="AG1133" s="227"/>
      <c r="AL1133" s="224"/>
      <c r="AM1133" s="224"/>
      <c r="AN1133" s="514"/>
      <c r="AO1133" s="514"/>
      <c r="AP1133" s="224"/>
      <c r="AQ1133" s="224"/>
      <c r="AR1133" s="224"/>
      <c r="AS1133" s="224"/>
    </row>
    <row r="1134">
      <c r="A1134" s="530"/>
      <c r="B1134" s="531"/>
      <c r="C1134" s="398"/>
      <c r="D1134" s="399"/>
      <c r="E1134" s="398"/>
      <c r="I1134" s="411"/>
      <c r="J1134" s="411"/>
      <c r="N1134" s="411"/>
      <c r="S1134" s="411"/>
      <c r="AC1134" s="227"/>
      <c r="AD1134" s="227"/>
      <c r="AE1134" s="227"/>
      <c r="AF1134" s="227"/>
      <c r="AG1134" s="227"/>
      <c r="AL1134" s="224"/>
      <c r="AM1134" s="224"/>
      <c r="AN1134" s="514"/>
      <c r="AO1134" s="514"/>
      <c r="AP1134" s="224"/>
      <c r="AQ1134" s="224"/>
      <c r="AR1134" s="224"/>
      <c r="AS1134" s="224"/>
    </row>
    <row r="1135">
      <c r="A1135" s="530"/>
      <c r="B1135" s="531"/>
      <c r="C1135" s="398"/>
      <c r="D1135" s="399"/>
      <c r="E1135" s="398"/>
      <c r="I1135" s="411"/>
      <c r="J1135" s="411"/>
      <c r="N1135" s="411"/>
      <c r="S1135" s="411"/>
      <c r="AC1135" s="227"/>
      <c r="AD1135" s="227"/>
      <c r="AE1135" s="227"/>
      <c r="AF1135" s="227"/>
      <c r="AG1135" s="227"/>
      <c r="AL1135" s="224"/>
      <c r="AM1135" s="224"/>
      <c r="AN1135" s="514"/>
      <c r="AO1135" s="514"/>
      <c r="AP1135" s="224"/>
      <c r="AQ1135" s="224"/>
      <c r="AR1135" s="224"/>
      <c r="AS1135" s="224"/>
    </row>
    <row r="1136">
      <c r="A1136" s="530"/>
      <c r="B1136" s="531"/>
      <c r="C1136" s="398"/>
      <c r="D1136" s="399"/>
      <c r="E1136" s="398"/>
      <c r="I1136" s="411"/>
      <c r="J1136" s="411"/>
      <c r="N1136" s="411"/>
      <c r="S1136" s="411"/>
      <c r="AC1136" s="227"/>
      <c r="AD1136" s="227"/>
      <c r="AE1136" s="227"/>
      <c r="AF1136" s="227"/>
      <c r="AG1136" s="227"/>
      <c r="AL1136" s="224"/>
      <c r="AM1136" s="224"/>
      <c r="AN1136" s="514"/>
      <c r="AO1136" s="514"/>
      <c r="AP1136" s="224"/>
      <c r="AQ1136" s="224"/>
      <c r="AR1136" s="224"/>
      <c r="AS1136" s="224"/>
    </row>
    <row r="1137">
      <c r="A1137" s="530"/>
      <c r="B1137" s="531"/>
      <c r="C1137" s="398"/>
      <c r="D1137" s="399"/>
      <c r="E1137" s="398"/>
      <c r="I1137" s="411"/>
      <c r="J1137" s="411"/>
      <c r="N1137" s="411"/>
      <c r="S1137" s="411"/>
      <c r="AC1137" s="227"/>
      <c r="AD1137" s="227"/>
      <c r="AE1137" s="227"/>
      <c r="AF1137" s="227"/>
      <c r="AG1137" s="227"/>
      <c r="AL1137" s="224"/>
      <c r="AM1137" s="224"/>
      <c r="AN1137" s="514"/>
      <c r="AO1137" s="514"/>
      <c r="AP1137" s="224"/>
      <c r="AQ1137" s="224"/>
      <c r="AR1137" s="224"/>
      <c r="AS1137" s="224"/>
    </row>
    <row r="1138">
      <c r="A1138" s="530"/>
      <c r="B1138" s="531"/>
      <c r="C1138" s="398"/>
      <c r="D1138" s="399"/>
      <c r="E1138" s="398"/>
      <c r="I1138" s="411"/>
      <c r="J1138" s="411"/>
      <c r="N1138" s="411"/>
      <c r="S1138" s="411"/>
      <c r="AC1138" s="227"/>
      <c r="AD1138" s="227"/>
      <c r="AE1138" s="227"/>
      <c r="AF1138" s="227"/>
      <c r="AG1138" s="227"/>
      <c r="AL1138" s="224"/>
      <c r="AM1138" s="224"/>
      <c r="AN1138" s="514"/>
      <c r="AO1138" s="514"/>
      <c r="AP1138" s="224"/>
      <c r="AQ1138" s="224"/>
      <c r="AR1138" s="224"/>
      <c r="AS1138" s="224"/>
    </row>
    <row r="1139">
      <c r="A1139" s="530"/>
      <c r="B1139" s="531"/>
      <c r="C1139" s="398"/>
      <c r="D1139" s="399"/>
      <c r="E1139" s="398"/>
      <c r="I1139" s="411"/>
      <c r="J1139" s="411"/>
      <c r="N1139" s="411"/>
      <c r="S1139" s="411"/>
      <c r="AC1139" s="227"/>
      <c r="AD1139" s="227"/>
      <c r="AE1139" s="227"/>
      <c r="AF1139" s="227"/>
      <c r="AG1139" s="227"/>
      <c r="AL1139" s="224"/>
      <c r="AM1139" s="224"/>
      <c r="AN1139" s="514"/>
      <c r="AO1139" s="514"/>
      <c r="AP1139" s="224"/>
      <c r="AQ1139" s="224"/>
      <c r="AR1139" s="224"/>
      <c r="AS1139" s="224"/>
    </row>
    <row r="1140">
      <c r="A1140" s="530"/>
      <c r="B1140" s="531"/>
      <c r="C1140" s="398"/>
      <c r="D1140" s="399"/>
      <c r="E1140" s="398"/>
      <c r="I1140" s="411"/>
      <c r="J1140" s="411"/>
      <c r="N1140" s="411"/>
      <c r="S1140" s="411"/>
      <c r="AC1140" s="227"/>
      <c r="AD1140" s="227"/>
      <c r="AE1140" s="227"/>
      <c r="AF1140" s="227"/>
      <c r="AG1140" s="227"/>
      <c r="AL1140" s="224"/>
      <c r="AM1140" s="224"/>
      <c r="AN1140" s="514"/>
      <c r="AO1140" s="514"/>
      <c r="AP1140" s="224"/>
      <c r="AQ1140" s="224"/>
      <c r="AR1140" s="224"/>
      <c r="AS1140" s="224"/>
    </row>
    <row r="1141">
      <c r="A1141" s="530"/>
      <c r="B1141" s="531"/>
      <c r="C1141" s="398"/>
      <c r="D1141" s="399"/>
      <c r="E1141" s="398"/>
      <c r="I1141" s="411"/>
      <c r="J1141" s="411"/>
      <c r="N1141" s="411"/>
      <c r="S1141" s="411"/>
      <c r="AC1141" s="227"/>
      <c r="AD1141" s="227"/>
      <c r="AE1141" s="227"/>
      <c r="AF1141" s="227"/>
      <c r="AG1141" s="227"/>
      <c r="AL1141" s="224"/>
      <c r="AM1141" s="224"/>
      <c r="AN1141" s="514"/>
      <c r="AO1141" s="514"/>
      <c r="AP1141" s="224"/>
      <c r="AQ1141" s="224"/>
      <c r="AR1141" s="224"/>
      <c r="AS1141" s="224"/>
    </row>
    <row r="1142">
      <c r="A1142" s="530"/>
      <c r="B1142" s="531"/>
      <c r="C1142" s="398"/>
      <c r="D1142" s="399"/>
      <c r="E1142" s="398"/>
      <c r="I1142" s="411"/>
      <c r="J1142" s="411"/>
      <c r="N1142" s="411"/>
      <c r="S1142" s="411"/>
      <c r="AC1142" s="227"/>
      <c r="AD1142" s="227"/>
      <c r="AE1142" s="227"/>
      <c r="AF1142" s="227"/>
      <c r="AG1142" s="227"/>
      <c r="AL1142" s="224"/>
      <c r="AM1142" s="224"/>
      <c r="AN1142" s="514"/>
      <c r="AO1142" s="514"/>
      <c r="AP1142" s="224"/>
      <c r="AQ1142" s="224"/>
      <c r="AR1142" s="224"/>
      <c r="AS1142" s="224"/>
    </row>
    <row r="1143">
      <c r="A1143" s="530"/>
      <c r="B1143" s="531"/>
      <c r="C1143" s="398"/>
      <c r="D1143" s="399"/>
      <c r="E1143" s="398"/>
      <c r="I1143" s="411"/>
      <c r="J1143" s="411"/>
      <c r="N1143" s="411"/>
      <c r="S1143" s="411"/>
      <c r="AC1143" s="227"/>
      <c r="AD1143" s="227"/>
      <c r="AE1143" s="227"/>
      <c r="AF1143" s="227"/>
      <c r="AG1143" s="227"/>
      <c r="AL1143" s="224"/>
      <c r="AM1143" s="224"/>
      <c r="AN1143" s="514"/>
      <c r="AO1143" s="514"/>
      <c r="AP1143" s="224"/>
      <c r="AQ1143" s="224"/>
      <c r="AR1143" s="224"/>
      <c r="AS1143" s="224"/>
    </row>
    <row r="1144">
      <c r="A1144" s="530"/>
      <c r="B1144" s="531"/>
      <c r="C1144" s="398"/>
      <c r="D1144" s="399"/>
      <c r="E1144" s="398"/>
      <c r="I1144" s="411"/>
      <c r="J1144" s="411"/>
      <c r="N1144" s="411"/>
      <c r="S1144" s="411"/>
      <c r="AC1144" s="227"/>
      <c r="AD1144" s="227"/>
      <c r="AE1144" s="227"/>
      <c r="AF1144" s="227"/>
      <c r="AG1144" s="227"/>
      <c r="AL1144" s="224"/>
      <c r="AM1144" s="224"/>
      <c r="AN1144" s="514"/>
      <c r="AO1144" s="514"/>
      <c r="AP1144" s="224"/>
      <c r="AQ1144" s="224"/>
      <c r="AR1144" s="224"/>
      <c r="AS1144" s="224"/>
    </row>
    <row r="1145">
      <c r="A1145" s="530"/>
      <c r="B1145" s="531"/>
      <c r="C1145" s="398"/>
      <c r="D1145" s="399"/>
      <c r="E1145" s="398"/>
      <c r="I1145" s="411"/>
      <c r="J1145" s="411"/>
      <c r="N1145" s="411"/>
      <c r="S1145" s="411"/>
      <c r="AC1145" s="227"/>
      <c r="AD1145" s="227"/>
      <c r="AE1145" s="227"/>
      <c r="AF1145" s="227"/>
      <c r="AG1145" s="227"/>
      <c r="AL1145" s="224"/>
      <c r="AM1145" s="224"/>
      <c r="AN1145" s="514"/>
      <c r="AO1145" s="514"/>
      <c r="AP1145" s="224"/>
      <c r="AQ1145" s="224"/>
      <c r="AR1145" s="224"/>
      <c r="AS1145" s="224"/>
    </row>
    <row r="1146">
      <c r="A1146" s="530"/>
      <c r="B1146" s="531"/>
      <c r="C1146" s="398"/>
      <c r="D1146" s="399"/>
      <c r="E1146" s="398"/>
      <c r="I1146" s="411"/>
      <c r="J1146" s="411"/>
      <c r="N1146" s="411"/>
      <c r="S1146" s="411"/>
      <c r="AC1146" s="227"/>
      <c r="AD1146" s="227"/>
      <c r="AE1146" s="227"/>
      <c r="AF1146" s="227"/>
      <c r="AG1146" s="227"/>
      <c r="AL1146" s="224"/>
      <c r="AM1146" s="224"/>
      <c r="AN1146" s="514"/>
      <c r="AO1146" s="514"/>
      <c r="AP1146" s="224"/>
      <c r="AQ1146" s="224"/>
      <c r="AR1146" s="224"/>
      <c r="AS1146" s="224"/>
    </row>
    <row r="1147">
      <c r="A1147" s="530"/>
      <c r="B1147" s="531"/>
      <c r="C1147" s="398"/>
      <c r="D1147" s="399"/>
      <c r="E1147" s="398"/>
      <c r="I1147" s="411"/>
      <c r="J1147" s="411"/>
      <c r="N1147" s="411"/>
      <c r="S1147" s="411"/>
      <c r="AC1147" s="227"/>
      <c r="AD1147" s="227"/>
      <c r="AE1147" s="227"/>
      <c r="AF1147" s="227"/>
      <c r="AG1147" s="227"/>
      <c r="AL1147" s="224"/>
      <c r="AM1147" s="224"/>
      <c r="AN1147" s="514"/>
      <c r="AO1147" s="514"/>
      <c r="AP1147" s="224"/>
      <c r="AQ1147" s="224"/>
      <c r="AR1147" s="224"/>
      <c r="AS1147" s="224"/>
    </row>
    <row r="1148">
      <c r="A1148" s="530"/>
      <c r="B1148" s="531"/>
      <c r="C1148" s="398"/>
      <c r="D1148" s="399"/>
      <c r="E1148" s="398"/>
      <c r="I1148" s="411"/>
      <c r="J1148" s="411"/>
      <c r="N1148" s="411"/>
      <c r="S1148" s="411"/>
      <c r="AC1148" s="227"/>
      <c r="AD1148" s="227"/>
      <c r="AE1148" s="227"/>
      <c r="AF1148" s="227"/>
      <c r="AG1148" s="227"/>
      <c r="AL1148" s="224"/>
      <c r="AM1148" s="224"/>
      <c r="AN1148" s="514"/>
      <c r="AO1148" s="514"/>
      <c r="AP1148" s="224"/>
      <c r="AQ1148" s="224"/>
      <c r="AR1148" s="224"/>
      <c r="AS1148" s="224"/>
    </row>
    <row r="1149">
      <c r="A1149" s="530"/>
      <c r="B1149" s="531"/>
      <c r="C1149" s="398"/>
      <c r="D1149" s="399"/>
      <c r="E1149" s="398"/>
      <c r="I1149" s="411"/>
      <c r="J1149" s="411"/>
      <c r="N1149" s="411"/>
      <c r="S1149" s="411"/>
      <c r="AC1149" s="227"/>
      <c r="AD1149" s="227"/>
      <c r="AE1149" s="227"/>
      <c r="AF1149" s="227"/>
      <c r="AG1149" s="227"/>
      <c r="AL1149" s="224"/>
      <c r="AM1149" s="224"/>
      <c r="AN1149" s="514"/>
      <c r="AO1149" s="514"/>
      <c r="AP1149" s="224"/>
      <c r="AQ1149" s="224"/>
      <c r="AR1149" s="224"/>
      <c r="AS1149" s="224"/>
    </row>
    <row r="1150">
      <c r="A1150" s="530"/>
      <c r="B1150" s="531"/>
      <c r="C1150" s="398"/>
      <c r="D1150" s="399"/>
      <c r="E1150" s="398"/>
      <c r="I1150" s="411"/>
      <c r="J1150" s="411"/>
      <c r="N1150" s="411"/>
      <c r="S1150" s="411"/>
      <c r="AC1150" s="227"/>
      <c r="AD1150" s="227"/>
      <c r="AE1150" s="227"/>
      <c r="AF1150" s="227"/>
      <c r="AG1150" s="227"/>
      <c r="AL1150" s="224"/>
      <c r="AM1150" s="224"/>
      <c r="AN1150" s="514"/>
      <c r="AO1150" s="514"/>
      <c r="AP1150" s="224"/>
      <c r="AQ1150" s="224"/>
      <c r="AR1150" s="224"/>
      <c r="AS1150" s="224"/>
    </row>
    <row r="1151">
      <c r="A1151" s="435"/>
      <c r="B1151" s="531"/>
      <c r="C1151" s="398"/>
      <c r="D1151" s="399"/>
      <c r="E1151" s="398"/>
      <c r="I1151" s="411"/>
      <c r="J1151" s="411"/>
      <c r="N1151" s="411"/>
      <c r="S1151" s="411"/>
      <c r="AC1151" s="227"/>
      <c r="AD1151" s="227"/>
      <c r="AE1151" s="227"/>
      <c r="AF1151" s="227"/>
      <c r="AG1151" s="227"/>
      <c r="AL1151" s="224"/>
      <c r="AM1151" s="224"/>
      <c r="AN1151" s="514"/>
      <c r="AO1151" s="514"/>
      <c r="AP1151" s="224"/>
      <c r="AQ1151" s="224"/>
      <c r="AR1151" s="224"/>
      <c r="AS1151" s="224"/>
    </row>
    <row r="1152">
      <c r="A1152" s="435"/>
      <c r="B1152" s="531"/>
      <c r="C1152" s="398"/>
      <c r="D1152" s="399"/>
      <c r="E1152" s="398"/>
      <c r="I1152" s="411"/>
      <c r="J1152" s="411"/>
      <c r="N1152" s="411"/>
      <c r="S1152" s="411"/>
      <c r="AC1152" s="227"/>
      <c r="AD1152" s="227"/>
      <c r="AE1152" s="227"/>
      <c r="AF1152" s="227"/>
      <c r="AG1152" s="227"/>
      <c r="AL1152" s="224"/>
      <c r="AM1152" s="224"/>
      <c r="AN1152" s="514"/>
      <c r="AO1152" s="514"/>
      <c r="AP1152" s="224"/>
      <c r="AQ1152" s="224"/>
      <c r="AR1152" s="224"/>
      <c r="AS1152" s="224"/>
    </row>
    <row r="1153">
      <c r="A1153" s="435"/>
      <c r="B1153" s="531"/>
      <c r="C1153" s="398"/>
      <c r="D1153" s="399"/>
      <c r="E1153" s="398"/>
      <c r="I1153" s="411"/>
      <c r="J1153" s="411"/>
      <c r="N1153" s="411"/>
      <c r="S1153" s="411"/>
      <c r="AC1153" s="227"/>
      <c r="AD1153" s="227"/>
      <c r="AE1153" s="227"/>
      <c r="AF1153" s="227"/>
      <c r="AG1153" s="227"/>
      <c r="AL1153" s="224"/>
      <c r="AM1153" s="224"/>
      <c r="AN1153" s="514"/>
      <c r="AO1153" s="514"/>
      <c r="AP1153" s="224"/>
      <c r="AQ1153" s="224"/>
      <c r="AR1153" s="224"/>
      <c r="AS1153" s="224"/>
    </row>
    <row r="1154">
      <c r="A1154" s="530"/>
      <c r="B1154" s="531"/>
      <c r="C1154" s="398"/>
      <c r="D1154" s="399"/>
      <c r="E1154" s="398"/>
      <c r="I1154" s="411"/>
      <c r="J1154" s="411"/>
      <c r="N1154" s="411"/>
      <c r="S1154" s="411"/>
      <c r="AC1154" s="227"/>
      <c r="AD1154" s="227"/>
      <c r="AE1154" s="227"/>
      <c r="AF1154" s="227"/>
      <c r="AG1154" s="227"/>
      <c r="AL1154" s="224"/>
      <c r="AM1154" s="224"/>
      <c r="AN1154" s="514"/>
      <c r="AO1154" s="514"/>
      <c r="AP1154" s="224"/>
      <c r="AQ1154" s="224"/>
      <c r="AR1154" s="224"/>
      <c r="AS1154" s="224"/>
    </row>
    <row r="1155">
      <c r="A1155" s="530"/>
      <c r="B1155" s="531"/>
      <c r="C1155" s="398"/>
      <c r="D1155" s="399"/>
      <c r="E1155" s="398"/>
      <c r="I1155" s="411"/>
      <c r="J1155" s="411"/>
      <c r="N1155" s="411"/>
      <c r="S1155" s="411"/>
      <c r="AC1155" s="227"/>
      <c r="AD1155" s="227"/>
      <c r="AE1155" s="227"/>
      <c r="AF1155" s="227"/>
      <c r="AG1155" s="227"/>
      <c r="AL1155" s="224"/>
      <c r="AM1155" s="224"/>
      <c r="AN1155" s="514"/>
      <c r="AO1155" s="514"/>
      <c r="AP1155" s="224"/>
      <c r="AQ1155" s="224"/>
      <c r="AR1155" s="224"/>
      <c r="AS1155" s="224"/>
    </row>
    <row r="1156">
      <c r="A1156" s="530"/>
      <c r="B1156" s="531"/>
      <c r="C1156" s="398"/>
      <c r="D1156" s="399"/>
      <c r="E1156" s="398"/>
      <c r="I1156" s="411"/>
      <c r="J1156" s="411"/>
      <c r="N1156" s="411"/>
      <c r="S1156" s="411"/>
      <c r="AC1156" s="227"/>
      <c r="AD1156" s="227"/>
      <c r="AE1156" s="227"/>
      <c r="AF1156" s="227"/>
      <c r="AG1156" s="227"/>
      <c r="AL1156" s="224"/>
      <c r="AM1156" s="224"/>
      <c r="AN1156" s="514"/>
      <c r="AO1156" s="514"/>
      <c r="AP1156" s="224"/>
      <c r="AQ1156" s="224"/>
      <c r="AR1156" s="224"/>
      <c r="AS1156" s="224"/>
    </row>
    <row r="1157">
      <c r="A1157" s="530"/>
      <c r="B1157" s="531"/>
      <c r="C1157" s="398"/>
      <c r="D1157" s="399"/>
      <c r="E1157" s="398"/>
      <c r="I1157" s="411"/>
      <c r="J1157" s="411"/>
      <c r="N1157" s="411"/>
      <c r="S1157" s="411"/>
      <c r="AC1157" s="227"/>
      <c r="AD1157" s="227"/>
      <c r="AE1157" s="227"/>
      <c r="AF1157" s="227"/>
      <c r="AG1157" s="227"/>
      <c r="AL1157" s="224"/>
      <c r="AM1157" s="224"/>
      <c r="AN1157" s="514"/>
      <c r="AO1157" s="514"/>
      <c r="AP1157" s="224"/>
      <c r="AQ1157" s="224"/>
      <c r="AR1157" s="224"/>
      <c r="AS1157" s="224"/>
    </row>
    <row r="1158">
      <c r="A1158" s="530"/>
      <c r="B1158" s="531"/>
      <c r="C1158" s="398"/>
      <c r="D1158" s="399"/>
      <c r="E1158" s="398"/>
      <c r="I1158" s="411"/>
      <c r="J1158" s="411"/>
      <c r="N1158" s="411"/>
      <c r="S1158" s="411"/>
      <c r="AC1158" s="227"/>
      <c r="AD1158" s="227"/>
      <c r="AE1158" s="227"/>
      <c r="AF1158" s="227"/>
      <c r="AG1158" s="227"/>
      <c r="AL1158" s="224"/>
      <c r="AM1158" s="224"/>
      <c r="AN1158" s="514"/>
      <c r="AO1158" s="514"/>
      <c r="AP1158" s="224"/>
      <c r="AQ1158" s="224"/>
      <c r="AR1158" s="224"/>
      <c r="AS1158" s="224"/>
    </row>
    <row r="1159">
      <c r="A1159" s="530"/>
      <c r="B1159" s="531"/>
      <c r="C1159" s="398"/>
      <c r="D1159" s="399"/>
      <c r="E1159" s="398"/>
      <c r="I1159" s="411"/>
      <c r="J1159" s="411"/>
      <c r="N1159" s="411"/>
      <c r="S1159" s="411"/>
      <c r="AC1159" s="227"/>
      <c r="AD1159" s="227"/>
      <c r="AE1159" s="227"/>
      <c r="AF1159" s="227"/>
      <c r="AG1159" s="227"/>
      <c r="AL1159" s="224"/>
      <c r="AM1159" s="224"/>
      <c r="AN1159" s="514"/>
      <c r="AO1159" s="514"/>
      <c r="AP1159" s="224"/>
      <c r="AQ1159" s="224"/>
      <c r="AR1159" s="224"/>
      <c r="AS1159" s="224"/>
    </row>
    <row r="1160">
      <c r="A1160" s="530"/>
      <c r="B1160" s="531"/>
      <c r="C1160" s="398"/>
      <c r="D1160" s="399"/>
      <c r="E1160" s="398"/>
      <c r="I1160" s="411"/>
      <c r="J1160" s="411"/>
      <c r="N1160" s="411"/>
      <c r="S1160" s="411"/>
      <c r="AC1160" s="227"/>
      <c r="AD1160" s="227"/>
      <c r="AE1160" s="227"/>
      <c r="AF1160" s="227"/>
      <c r="AG1160" s="227"/>
      <c r="AL1160" s="224"/>
      <c r="AM1160" s="224"/>
      <c r="AN1160" s="514"/>
      <c r="AO1160" s="514"/>
      <c r="AP1160" s="224"/>
      <c r="AQ1160" s="224"/>
      <c r="AR1160" s="224"/>
      <c r="AS1160" s="224"/>
    </row>
    <row r="1161">
      <c r="A1161" s="530"/>
      <c r="B1161" s="531"/>
      <c r="C1161" s="398"/>
      <c r="D1161" s="399"/>
      <c r="E1161" s="398"/>
      <c r="I1161" s="411"/>
      <c r="J1161" s="411"/>
      <c r="N1161" s="411"/>
      <c r="S1161" s="411"/>
      <c r="AC1161" s="227"/>
      <c r="AD1161" s="227"/>
      <c r="AE1161" s="227"/>
      <c r="AF1161" s="227"/>
      <c r="AG1161" s="227"/>
      <c r="AL1161" s="224"/>
      <c r="AM1161" s="224"/>
      <c r="AN1161" s="514"/>
      <c r="AO1161" s="514"/>
      <c r="AP1161" s="224"/>
      <c r="AQ1161" s="224"/>
      <c r="AR1161" s="224"/>
      <c r="AS1161" s="224"/>
    </row>
    <row r="1162">
      <c r="A1162" s="530"/>
      <c r="B1162" s="531"/>
      <c r="C1162" s="398"/>
      <c r="D1162" s="399"/>
      <c r="E1162" s="398"/>
      <c r="I1162" s="411"/>
      <c r="J1162" s="411"/>
      <c r="N1162" s="411"/>
      <c r="S1162" s="411"/>
      <c r="AC1162" s="227"/>
      <c r="AD1162" s="227"/>
      <c r="AE1162" s="227"/>
      <c r="AF1162" s="227"/>
      <c r="AG1162" s="227"/>
      <c r="AL1162" s="224"/>
      <c r="AM1162" s="224"/>
      <c r="AN1162" s="514"/>
      <c r="AO1162" s="514"/>
      <c r="AP1162" s="224"/>
      <c r="AQ1162" s="224"/>
      <c r="AR1162" s="224"/>
      <c r="AS1162" s="224"/>
    </row>
    <row r="1163">
      <c r="A1163" s="530"/>
      <c r="B1163" s="531"/>
      <c r="C1163" s="398"/>
      <c r="D1163" s="399"/>
      <c r="E1163" s="398"/>
      <c r="I1163" s="411"/>
      <c r="J1163" s="411"/>
      <c r="N1163" s="411"/>
      <c r="S1163" s="411"/>
      <c r="AC1163" s="227"/>
      <c r="AD1163" s="227"/>
      <c r="AE1163" s="227"/>
      <c r="AF1163" s="227"/>
      <c r="AG1163" s="227"/>
      <c r="AL1163" s="224"/>
      <c r="AM1163" s="224"/>
      <c r="AN1163" s="514"/>
      <c r="AO1163" s="514"/>
      <c r="AP1163" s="224"/>
      <c r="AQ1163" s="224"/>
      <c r="AR1163" s="224"/>
      <c r="AS1163" s="224"/>
    </row>
    <row r="1164">
      <c r="A1164" s="530"/>
      <c r="B1164" s="531"/>
      <c r="C1164" s="398"/>
      <c r="D1164" s="399"/>
      <c r="E1164" s="398"/>
      <c r="I1164" s="411"/>
      <c r="J1164" s="411"/>
      <c r="N1164" s="411"/>
      <c r="S1164" s="411"/>
      <c r="AC1164" s="227"/>
      <c r="AD1164" s="227"/>
      <c r="AE1164" s="227"/>
      <c r="AF1164" s="227"/>
      <c r="AG1164" s="227"/>
      <c r="AL1164" s="224"/>
      <c r="AM1164" s="224"/>
      <c r="AN1164" s="514"/>
      <c r="AO1164" s="514"/>
      <c r="AP1164" s="224"/>
      <c r="AQ1164" s="224"/>
      <c r="AR1164" s="224"/>
      <c r="AS1164" s="224"/>
    </row>
    <row r="1165">
      <c r="A1165" s="530"/>
      <c r="B1165" s="531"/>
      <c r="C1165" s="398"/>
      <c r="D1165" s="399"/>
      <c r="E1165" s="398"/>
      <c r="I1165" s="411"/>
      <c r="J1165" s="411"/>
      <c r="N1165" s="411"/>
      <c r="S1165" s="411"/>
      <c r="AC1165" s="227"/>
      <c r="AD1165" s="227"/>
      <c r="AE1165" s="227"/>
      <c r="AF1165" s="227"/>
      <c r="AG1165" s="227"/>
      <c r="AL1165" s="224"/>
      <c r="AM1165" s="224"/>
      <c r="AN1165" s="514"/>
      <c r="AO1165" s="514"/>
      <c r="AP1165" s="224"/>
      <c r="AQ1165" s="224"/>
      <c r="AR1165" s="224"/>
      <c r="AS1165" s="224"/>
    </row>
    <row r="1166">
      <c r="A1166" s="530"/>
      <c r="B1166" s="531"/>
      <c r="C1166" s="398"/>
      <c r="D1166" s="399"/>
      <c r="E1166" s="398"/>
      <c r="I1166" s="411"/>
      <c r="J1166" s="411"/>
      <c r="N1166" s="411"/>
      <c r="S1166" s="411"/>
      <c r="AC1166" s="227"/>
      <c r="AD1166" s="227"/>
      <c r="AE1166" s="227"/>
      <c r="AF1166" s="227"/>
      <c r="AG1166" s="227"/>
      <c r="AL1166" s="224"/>
      <c r="AM1166" s="224"/>
      <c r="AN1166" s="514"/>
      <c r="AO1166" s="514"/>
      <c r="AP1166" s="224"/>
      <c r="AQ1166" s="224"/>
      <c r="AR1166" s="224"/>
      <c r="AS1166" s="224"/>
    </row>
    <row r="1167">
      <c r="A1167" s="530"/>
      <c r="B1167" s="531"/>
      <c r="C1167" s="398"/>
      <c r="D1167" s="399"/>
      <c r="E1167" s="398"/>
      <c r="I1167" s="411"/>
      <c r="J1167" s="411"/>
      <c r="N1167" s="411"/>
      <c r="S1167" s="411"/>
      <c r="AC1167" s="227"/>
      <c r="AD1167" s="227"/>
      <c r="AE1167" s="227"/>
      <c r="AF1167" s="227"/>
      <c r="AG1167" s="227"/>
      <c r="AL1167" s="224"/>
      <c r="AM1167" s="224"/>
      <c r="AN1167" s="514"/>
      <c r="AO1167" s="514"/>
      <c r="AP1167" s="224"/>
      <c r="AQ1167" s="224"/>
      <c r="AR1167" s="224"/>
      <c r="AS1167" s="224"/>
    </row>
    <row r="1168">
      <c r="A1168" s="435"/>
      <c r="B1168" s="531"/>
      <c r="C1168" s="398"/>
      <c r="D1168" s="399"/>
      <c r="E1168" s="398"/>
      <c r="I1168" s="411"/>
      <c r="J1168" s="411"/>
      <c r="N1168" s="411"/>
      <c r="S1168" s="411"/>
      <c r="AC1168" s="227"/>
      <c r="AD1168" s="227"/>
      <c r="AE1168" s="227"/>
      <c r="AF1168" s="227"/>
      <c r="AG1168" s="227"/>
      <c r="AL1168" s="224"/>
      <c r="AM1168" s="224"/>
      <c r="AN1168" s="514"/>
      <c r="AO1168" s="514"/>
      <c r="AP1168" s="224"/>
      <c r="AQ1168" s="224"/>
      <c r="AR1168" s="224"/>
      <c r="AS1168" s="224"/>
    </row>
    <row r="1169">
      <c r="A1169" s="435"/>
      <c r="B1169" s="531"/>
      <c r="C1169" s="398"/>
      <c r="D1169" s="399"/>
      <c r="E1169" s="398"/>
      <c r="I1169" s="411"/>
      <c r="J1169" s="411"/>
      <c r="N1169" s="411"/>
      <c r="S1169" s="411"/>
      <c r="AC1169" s="227"/>
      <c r="AD1169" s="227"/>
      <c r="AE1169" s="227"/>
      <c r="AF1169" s="227"/>
      <c r="AG1169" s="227"/>
      <c r="AL1169" s="224"/>
      <c r="AM1169" s="224"/>
      <c r="AN1169" s="514"/>
      <c r="AO1169" s="514"/>
      <c r="AP1169" s="224"/>
      <c r="AQ1169" s="224"/>
      <c r="AR1169" s="224"/>
      <c r="AS1169" s="224"/>
    </row>
    <row r="1170">
      <c r="A1170" s="435"/>
      <c r="B1170" s="531"/>
      <c r="C1170" s="398"/>
      <c r="D1170" s="399"/>
      <c r="E1170" s="398"/>
      <c r="I1170" s="411"/>
      <c r="J1170" s="411"/>
      <c r="N1170" s="411"/>
      <c r="S1170" s="411"/>
      <c r="AC1170" s="227"/>
      <c r="AD1170" s="227"/>
      <c r="AE1170" s="227"/>
      <c r="AF1170" s="227"/>
      <c r="AG1170" s="227"/>
      <c r="AL1170" s="224"/>
      <c r="AM1170" s="224"/>
      <c r="AN1170" s="514"/>
      <c r="AO1170" s="514"/>
      <c r="AP1170" s="224"/>
      <c r="AQ1170" s="224"/>
      <c r="AR1170" s="224"/>
      <c r="AS1170" s="224"/>
    </row>
  </sheetData>
  <mergeCells count="254">
    <mergeCell ref="L71:M75"/>
    <mergeCell ref="L77:M77"/>
    <mergeCell ref="F71:F75"/>
    <mergeCell ref="G71:H75"/>
    <mergeCell ref="K71:K75"/>
    <mergeCell ref="P71:P75"/>
    <mergeCell ref="Q71:R75"/>
    <mergeCell ref="F76:H76"/>
    <mergeCell ref="Q77:R77"/>
    <mergeCell ref="L56:M60"/>
    <mergeCell ref="L62:M62"/>
    <mergeCell ref="L63:M63"/>
    <mergeCell ref="L64:M64"/>
    <mergeCell ref="L65:M65"/>
    <mergeCell ref="L66:M66"/>
    <mergeCell ref="L67:M67"/>
    <mergeCell ref="L68:M68"/>
    <mergeCell ref="Q63:R63"/>
    <mergeCell ref="Q64:R64"/>
    <mergeCell ref="Q65:R65"/>
    <mergeCell ref="Q66:R66"/>
    <mergeCell ref="Q67:R67"/>
    <mergeCell ref="Q68:R68"/>
    <mergeCell ref="F56:F60"/>
    <mergeCell ref="G56:H60"/>
    <mergeCell ref="K56:K60"/>
    <mergeCell ref="P56:P60"/>
    <mergeCell ref="Q56:R60"/>
    <mergeCell ref="F61:H61"/>
    <mergeCell ref="Q62:R62"/>
    <mergeCell ref="F69:F70"/>
    <mergeCell ref="G69:H70"/>
    <mergeCell ref="K69:K70"/>
    <mergeCell ref="L69:M70"/>
    <mergeCell ref="P69:P70"/>
    <mergeCell ref="Q69:R70"/>
    <mergeCell ref="G62:H62"/>
    <mergeCell ref="G63:H63"/>
    <mergeCell ref="G64:H64"/>
    <mergeCell ref="G65:H65"/>
    <mergeCell ref="G66:H66"/>
    <mergeCell ref="G67:H67"/>
    <mergeCell ref="G68:H68"/>
    <mergeCell ref="K76:M76"/>
    <mergeCell ref="P76:R76"/>
    <mergeCell ref="F84:F85"/>
    <mergeCell ref="F86:F90"/>
    <mergeCell ref="G86:H90"/>
    <mergeCell ref="K86:K90"/>
    <mergeCell ref="L86:M90"/>
    <mergeCell ref="P86:P90"/>
    <mergeCell ref="Q86:R90"/>
    <mergeCell ref="K16:M16"/>
    <mergeCell ref="P16:R16"/>
    <mergeCell ref="AC24:AR24"/>
    <mergeCell ref="F11:F15"/>
    <mergeCell ref="G11:H15"/>
    <mergeCell ref="K11:K15"/>
    <mergeCell ref="P11:P15"/>
    <mergeCell ref="Q11:R15"/>
    <mergeCell ref="F16:H16"/>
    <mergeCell ref="Q17:R17"/>
    <mergeCell ref="Q2:R2"/>
    <mergeCell ref="Q3:R3"/>
    <mergeCell ref="Q5:R5"/>
    <mergeCell ref="Q6:R6"/>
    <mergeCell ref="Q7:R7"/>
    <mergeCell ref="Q8:R8"/>
    <mergeCell ref="P9:P10"/>
    <mergeCell ref="Q9:R10"/>
    <mergeCell ref="L3:M3"/>
    <mergeCell ref="L4:M4"/>
    <mergeCell ref="L5:M5"/>
    <mergeCell ref="L6:M6"/>
    <mergeCell ref="L7:M7"/>
    <mergeCell ref="L8:M8"/>
    <mergeCell ref="K9:K10"/>
    <mergeCell ref="L9:M10"/>
    <mergeCell ref="F1:H1"/>
    <mergeCell ref="K1:M1"/>
    <mergeCell ref="P1:R1"/>
    <mergeCell ref="G2:H2"/>
    <mergeCell ref="L2:M2"/>
    <mergeCell ref="G3:H3"/>
    <mergeCell ref="Q4:R4"/>
    <mergeCell ref="G4:H4"/>
    <mergeCell ref="G5:H5"/>
    <mergeCell ref="G6:H6"/>
    <mergeCell ref="G7:H7"/>
    <mergeCell ref="G8:H8"/>
    <mergeCell ref="F9:F10"/>
    <mergeCell ref="G9:H10"/>
    <mergeCell ref="L11:M15"/>
    <mergeCell ref="L17:M17"/>
    <mergeCell ref="L18:M18"/>
    <mergeCell ref="L19:M19"/>
    <mergeCell ref="L20:M20"/>
    <mergeCell ref="L21:M21"/>
    <mergeCell ref="L22:M22"/>
    <mergeCell ref="L23:M23"/>
    <mergeCell ref="Q18:R18"/>
    <mergeCell ref="Q19:R19"/>
    <mergeCell ref="Q20:R20"/>
    <mergeCell ref="Q21:R21"/>
    <mergeCell ref="Q22:R22"/>
    <mergeCell ref="Q23:R23"/>
    <mergeCell ref="F24:F25"/>
    <mergeCell ref="G24:H25"/>
    <mergeCell ref="K24:K25"/>
    <mergeCell ref="L24:M25"/>
    <mergeCell ref="P24:P25"/>
    <mergeCell ref="Q24:R25"/>
    <mergeCell ref="G17:H17"/>
    <mergeCell ref="G18:H18"/>
    <mergeCell ref="G19:H19"/>
    <mergeCell ref="G20:H20"/>
    <mergeCell ref="G21:H21"/>
    <mergeCell ref="G22:H22"/>
    <mergeCell ref="G23:H23"/>
    <mergeCell ref="K31:M31"/>
    <mergeCell ref="P31:R31"/>
    <mergeCell ref="L26:M30"/>
    <mergeCell ref="L32:M32"/>
    <mergeCell ref="L33:M33"/>
    <mergeCell ref="L34:M34"/>
    <mergeCell ref="L35:M35"/>
    <mergeCell ref="L36:M36"/>
    <mergeCell ref="L37:M37"/>
    <mergeCell ref="L38:M38"/>
    <mergeCell ref="Q33:R33"/>
    <mergeCell ref="Q34:R34"/>
    <mergeCell ref="Q35:R35"/>
    <mergeCell ref="Q36:R36"/>
    <mergeCell ref="Q37:R37"/>
    <mergeCell ref="Q38:R38"/>
    <mergeCell ref="F26:F30"/>
    <mergeCell ref="G26:H30"/>
    <mergeCell ref="K26:K30"/>
    <mergeCell ref="P26:P30"/>
    <mergeCell ref="Q26:R30"/>
    <mergeCell ref="F31:H31"/>
    <mergeCell ref="Q32:R32"/>
    <mergeCell ref="F39:F40"/>
    <mergeCell ref="G39:H40"/>
    <mergeCell ref="K39:K40"/>
    <mergeCell ref="L39:M40"/>
    <mergeCell ref="P39:P40"/>
    <mergeCell ref="Q39:R40"/>
    <mergeCell ref="G32:H32"/>
    <mergeCell ref="G33:H33"/>
    <mergeCell ref="G34:H34"/>
    <mergeCell ref="G35:H35"/>
    <mergeCell ref="G36:H36"/>
    <mergeCell ref="G37:H37"/>
    <mergeCell ref="G38:H38"/>
    <mergeCell ref="K46:M46"/>
    <mergeCell ref="P46:R46"/>
    <mergeCell ref="L41:M45"/>
    <mergeCell ref="L47:M47"/>
    <mergeCell ref="L48:M48"/>
    <mergeCell ref="L49:M49"/>
    <mergeCell ref="L50:M50"/>
    <mergeCell ref="L51:M51"/>
    <mergeCell ref="L52:M52"/>
    <mergeCell ref="L53:M53"/>
    <mergeCell ref="Q48:R48"/>
    <mergeCell ref="Q49:R49"/>
    <mergeCell ref="Q50:R50"/>
    <mergeCell ref="Q51:R51"/>
    <mergeCell ref="Q52:R52"/>
    <mergeCell ref="Q53:R53"/>
    <mergeCell ref="F41:F45"/>
    <mergeCell ref="G41:H45"/>
    <mergeCell ref="K41:K45"/>
    <mergeCell ref="P41:P45"/>
    <mergeCell ref="Q41:R45"/>
    <mergeCell ref="F46:H46"/>
    <mergeCell ref="Q47:R47"/>
    <mergeCell ref="F54:F55"/>
    <mergeCell ref="G54:H55"/>
    <mergeCell ref="K54:K55"/>
    <mergeCell ref="L54:M55"/>
    <mergeCell ref="P54:P55"/>
    <mergeCell ref="Q54:R55"/>
    <mergeCell ref="G47:H47"/>
    <mergeCell ref="G48:H48"/>
    <mergeCell ref="G49:H49"/>
    <mergeCell ref="G50:H50"/>
    <mergeCell ref="G51:H51"/>
    <mergeCell ref="G52:H52"/>
    <mergeCell ref="G53:H53"/>
    <mergeCell ref="K61:M61"/>
    <mergeCell ref="P61:R61"/>
    <mergeCell ref="L79:M79"/>
    <mergeCell ref="L80:M80"/>
    <mergeCell ref="G77:H77"/>
    <mergeCell ref="G78:H78"/>
    <mergeCell ref="L78:M78"/>
    <mergeCell ref="Q78:R78"/>
    <mergeCell ref="G79:H79"/>
    <mergeCell ref="Q79:R79"/>
    <mergeCell ref="Q80:R80"/>
    <mergeCell ref="G80:H80"/>
    <mergeCell ref="G81:H81"/>
    <mergeCell ref="L81:M81"/>
    <mergeCell ref="Q81:R81"/>
    <mergeCell ref="G82:H82"/>
    <mergeCell ref="Q82:R82"/>
    <mergeCell ref="G83:H83"/>
    <mergeCell ref="Q83:R83"/>
    <mergeCell ref="L82:M82"/>
    <mergeCell ref="L83:M83"/>
    <mergeCell ref="G84:H85"/>
    <mergeCell ref="K84:K85"/>
    <mergeCell ref="L84:M85"/>
    <mergeCell ref="P84:P85"/>
    <mergeCell ref="Q84:R85"/>
    <mergeCell ref="L93:M93"/>
    <mergeCell ref="L94:M94"/>
    <mergeCell ref="L95:M95"/>
    <mergeCell ref="L96:M96"/>
    <mergeCell ref="L97:M97"/>
    <mergeCell ref="L98:M98"/>
    <mergeCell ref="K99:K100"/>
    <mergeCell ref="L99:M100"/>
    <mergeCell ref="F91:H91"/>
    <mergeCell ref="K91:M91"/>
    <mergeCell ref="P91:R91"/>
    <mergeCell ref="G92:H92"/>
    <mergeCell ref="L92:M92"/>
    <mergeCell ref="G93:H93"/>
    <mergeCell ref="Q94:R94"/>
    <mergeCell ref="F101:F105"/>
    <mergeCell ref="G101:H105"/>
    <mergeCell ref="K101:K105"/>
    <mergeCell ref="L101:M105"/>
    <mergeCell ref="P101:P105"/>
    <mergeCell ref="Q101:R105"/>
    <mergeCell ref="G94:H94"/>
    <mergeCell ref="G95:H95"/>
    <mergeCell ref="G96:H96"/>
    <mergeCell ref="G97:H97"/>
    <mergeCell ref="G98:H98"/>
    <mergeCell ref="F99:F100"/>
    <mergeCell ref="G99:H100"/>
    <mergeCell ref="Q99:R100"/>
    <mergeCell ref="AC225:AR225"/>
    <mergeCell ref="Q92:R92"/>
    <mergeCell ref="Q93:R93"/>
    <mergeCell ref="Q95:R95"/>
    <mergeCell ref="Q96:R96"/>
    <mergeCell ref="Q97:R97"/>
    <mergeCell ref="Q98:R98"/>
    <mergeCell ref="P99:P100"/>
  </mergeCells>
  <conditionalFormatting sqref="F2:H15 K2:M15 P2:R15 AA2:AB5 AA7:AB24 F17:H30 K17:M30 P17:R30 F32:H45 K32:M45 P32:R45 F47:H60 K47:M60 P47:R60 F62:H75 K62:M75 P62:R75 F77:H90 K77:M90 P77:R90 F92:H105 K92:M105 P92:R105">
    <cfRule type="containsBlanks" dxfId="13" priority="1">
      <formula>LEN(TRIM(F2))=0</formula>
    </cfRule>
  </conditionalFormatting>
  <conditionalFormatting sqref="A1:A1170 C1:C1170 E1:E1170 I2:I14 N2:N14 S2:S15 I17:I29 N17:N29 S17:S30 N32:N44 S32:S45 N47:N59 S47:S59 N62:N75 S62:S74 N77:N89 S77:S89 S92:S104">
    <cfRule type="containsText" dxfId="4" priority="2" operator="containsText" text="AM">
      <formula>NOT(ISERROR(SEARCH(("AM"),(A1))))</formula>
    </cfRule>
  </conditionalFormatting>
  <conditionalFormatting sqref="A1:A1170 C1:C1170 E1:E1170 I2:I14 N2:N14 S2:S15 I17:I29 N17:N29 S17:S30 N32:N44 S32:S45 N47:N59 S47:S59 N62:N75 S62:S74 N77:N89 S77:S89 S92:S104">
    <cfRule type="containsText" dxfId="4" priority="3" operator="containsText" text="PM">
      <formula>NOT(ISERROR(SEARCH(("PM"),(A1))))</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9.13"/>
    <col customWidth="1" min="3" max="3" width="27.5"/>
    <col customWidth="1" min="5" max="5" width="26.25"/>
    <col hidden="1" min="10" max="10" width="12.63"/>
    <col hidden="1" min="15" max="15" width="12.63"/>
    <col hidden="1" min="20" max="20" width="12.63"/>
    <col customWidth="1" min="23" max="23" width="24.88"/>
    <col customWidth="1" min="31" max="33" width="13.38"/>
    <col customWidth="1" min="45" max="45" width="16.0"/>
  </cols>
  <sheetData>
    <row r="1">
      <c r="A1" s="398"/>
      <c r="B1" s="399"/>
      <c r="C1" s="398"/>
      <c r="D1" s="399"/>
      <c r="E1" s="398"/>
      <c r="F1" s="334" t="s">
        <v>546</v>
      </c>
      <c r="G1" s="35"/>
      <c r="H1" s="36"/>
      <c r="I1" s="400"/>
      <c r="J1" s="401"/>
      <c r="K1" s="368" t="s">
        <v>570</v>
      </c>
      <c r="L1" s="35"/>
      <c r="M1" s="36"/>
      <c r="N1" s="400"/>
      <c r="O1" s="198"/>
      <c r="P1" s="390" t="s">
        <v>589</v>
      </c>
      <c r="Q1" s="35"/>
      <c r="R1" s="36"/>
      <c r="S1" s="400"/>
      <c r="W1" s="402">
        <v>0.0</v>
      </c>
      <c r="X1" s="403">
        <f>OriginalIDP!F3</f>
        <v>17.27</v>
      </c>
      <c r="Y1" s="403">
        <f>OriginalIDP!G3</f>
        <v>14.33</v>
      </c>
      <c r="Z1" s="403">
        <f>OriginalIDP!H3</f>
        <v>-2.94</v>
      </c>
      <c r="AC1" s="404">
        <v>0.0</v>
      </c>
      <c r="AD1" s="405">
        <v>0.0</v>
      </c>
      <c r="AE1" s="406">
        <v>0.0</v>
      </c>
      <c r="AF1" s="407"/>
      <c r="AG1" s="407"/>
      <c r="AH1" s="408">
        <v>0.0</v>
      </c>
      <c r="AI1" s="408">
        <v>0.0</v>
      </c>
      <c r="AJ1" s="408"/>
      <c r="AK1" s="408"/>
      <c r="AL1" s="408"/>
      <c r="AM1" s="408"/>
      <c r="AN1" s="408"/>
      <c r="AO1" s="408"/>
      <c r="AP1" s="408"/>
      <c r="AQ1" s="408"/>
      <c r="AR1" s="408"/>
      <c r="AS1" s="408"/>
    </row>
    <row r="2">
      <c r="A2" s="398"/>
      <c r="B2" s="399"/>
      <c r="C2" s="398"/>
      <c r="D2" s="399"/>
      <c r="E2" s="398"/>
      <c r="F2" s="335" t="s">
        <v>94</v>
      </c>
      <c r="G2" s="336" t="str">
        <f t="shared" ref="G2:G4" si="1">J5</f>
        <v/>
      </c>
      <c r="H2" s="337"/>
      <c r="I2" s="410"/>
      <c r="J2" s="411" t="str">
        <f>IFERROR(__xludf.DUMMYFUNCTION("REGEXREPLACE(I2,""(.*)ACK:(.*)"",""$2"")"),"")</f>
        <v/>
      </c>
      <c r="K2" s="335" t="s">
        <v>94</v>
      </c>
      <c r="L2" s="336" t="str">
        <f t="shared" ref="L2:L4" si="2">O5</f>
        <v/>
      </c>
      <c r="M2" s="337"/>
      <c r="N2" s="410"/>
      <c r="O2" s="411" t="str">
        <f>IFERROR(__xludf.DUMMYFUNCTION("REGEXREPLACE(N2,""(.*)ACK:(.*)"",""$2"")"),"")</f>
        <v/>
      </c>
      <c r="P2" s="335" t="s">
        <v>94</v>
      </c>
      <c r="Q2" s="336" t="str">
        <f t="shared" ref="Q2:Q4" si="3">T5</f>
        <v/>
      </c>
      <c r="R2" s="337"/>
      <c r="S2" s="410"/>
      <c r="T2" s="411" t="str">
        <f>IFERROR(__xludf.DUMMYFUNCTION("REGEXREPLACE(S2,""(.*)ACK:(.*)"",""$2"")"),"")</f>
        <v/>
      </c>
      <c r="W2" s="412">
        <v>0.010416666666666666</v>
      </c>
      <c r="X2" s="403">
        <f>OriginalIDP!F4</f>
        <v>17.66</v>
      </c>
      <c r="Y2" s="403">
        <f>OriginalIDP!G4</f>
        <v>15</v>
      </c>
      <c r="Z2" s="403">
        <f>OriginalIDP!H4</f>
        <v>-2.66</v>
      </c>
      <c r="AA2" s="41" t="s">
        <v>535</v>
      </c>
      <c r="AB2" s="413">
        <f>AVERAGE(Y1:Y8)</f>
        <v>16.91625</v>
      </c>
      <c r="AC2" s="414" t="s">
        <v>83</v>
      </c>
      <c r="AD2" s="415" t="s">
        <v>472</v>
      </c>
      <c r="AE2" s="416" t="s">
        <v>471</v>
      </c>
      <c r="AF2" s="414" t="s">
        <v>600</v>
      </c>
      <c r="AG2" s="416" t="s">
        <v>601</v>
      </c>
      <c r="AH2" s="417"/>
      <c r="AI2" s="414" t="s">
        <v>83</v>
      </c>
      <c r="AJ2" s="415" t="s">
        <v>472</v>
      </c>
      <c r="AK2" s="416" t="s">
        <v>471</v>
      </c>
      <c r="AL2" s="418" t="s">
        <v>600</v>
      </c>
      <c r="AM2" s="419" t="s">
        <v>601</v>
      </c>
      <c r="AN2" s="420" t="s">
        <v>602</v>
      </c>
      <c r="AO2" s="420" t="s">
        <v>603</v>
      </c>
      <c r="AP2" s="421"/>
      <c r="AQ2" s="421"/>
      <c r="AR2" s="421"/>
      <c r="AS2" s="421"/>
    </row>
    <row r="3">
      <c r="A3" s="422"/>
      <c r="B3" s="399"/>
      <c r="C3" s="422"/>
      <c r="D3" s="399"/>
      <c r="E3" s="422"/>
      <c r="F3" s="338" t="s">
        <v>497</v>
      </c>
      <c r="G3" s="336" t="str">
        <f t="shared" si="1"/>
        <v/>
      </c>
      <c r="H3" s="337"/>
      <c r="I3" s="410"/>
      <c r="J3" s="411" t="str">
        <f>IFERROR(__xludf.DUMMYFUNCTION("REGEXREPLACE(I3,""(.*)SVL OUT:(.*)"",""$2"")"),"")</f>
        <v/>
      </c>
      <c r="K3" s="338" t="s">
        <v>497</v>
      </c>
      <c r="L3" s="336" t="str">
        <f t="shared" si="2"/>
        <v/>
      </c>
      <c r="M3" s="337"/>
      <c r="N3" s="410"/>
      <c r="O3" s="411" t="str">
        <f>IFERROR(__xludf.DUMMYFUNCTION("REGEXREPLACE(N3,""(.*)SVL OUT:(.*)"",""$2"")"),"")</f>
        <v/>
      </c>
      <c r="P3" s="338" t="s">
        <v>497</v>
      </c>
      <c r="Q3" s="336" t="str">
        <f t="shared" si="3"/>
        <v/>
      </c>
      <c r="R3" s="337"/>
      <c r="S3" s="410"/>
      <c r="T3" s="411" t="str">
        <f>IFERROR(__xludf.DUMMYFUNCTION("REGEXREPLACE(S3,""(.*)SVL OUT:(.*)"",""$2"")"),"")</f>
        <v/>
      </c>
      <c r="W3" s="412">
        <v>0.020833333333333332</v>
      </c>
      <c r="X3" s="403">
        <f>OriginalIDP!F5</f>
        <v>14.23</v>
      </c>
      <c r="Y3" s="403">
        <f>OriginalIDP!G5</f>
        <v>17</v>
      </c>
      <c r="Z3" s="403">
        <f>OriginalIDP!H5</f>
        <v>2.77</v>
      </c>
      <c r="AA3" s="41" t="s">
        <v>537</v>
      </c>
      <c r="AB3" s="413">
        <f>AVERAGE(Y9:Y16)</f>
        <v>17.0825</v>
      </c>
      <c r="AC3" s="423" t="s">
        <v>604</v>
      </c>
      <c r="AD3" s="424">
        <f>VALUE(G5)</f>
        <v>0</v>
      </c>
      <c r="AE3" s="425">
        <f>VALUE(G6)</f>
        <v>0</v>
      </c>
      <c r="AF3" s="426">
        <f>VALUE(G7)</f>
        <v>0</v>
      </c>
      <c r="AG3" s="425">
        <f>VALUE(G8)</f>
        <v>0</v>
      </c>
      <c r="AH3" s="427" t="str">
        <f t="shared" ref="AH3:AH23" si="5">IF(AD3 =0, "Missing", "Logged")</f>
        <v>Missing</v>
      </c>
      <c r="AI3" s="423" t="s">
        <v>604</v>
      </c>
      <c r="AJ3" s="428" t="str">
        <f t="shared" ref="AJ3:AM3" si="4">IF(AD3&lt;&gt;0, AD3, "")</f>
        <v/>
      </c>
      <c r="AK3" s="429" t="str">
        <f t="shared" si="4"/>
        <v/>
      </c>
      <c r="AL3" s="430" t="str">
        <f t="shared" si="4"/>
        <v/>
      </c>
      <c r="AM3" s="431" t="str">
        <f t="shared" si="4"/>
        <v/>
      </c>
      <c r="AN3" s="432">
        <f>COUNTIFS(AM25:AM224, "Mon", AO25:AO224, "0:00") +
 COUNTIFS(AM25:AM224, "Mon", AO25:AO224, "0:15") +
 COUNTIFS(AM25:AM224, "Mon", AO25:AO224, "0:30") +
 COUNTIFS(AM25:AM224, "Mon", AO25:AO224, "0:45")
</f>
        <v>0</v>
      </c>
      <c r="AO3" s="432">
        <f>COUNTIFS(AM226:AM1170, "Mon", AO226:AO1170, "0:00") +
 COUNTIFS(AM226:AM1170, "Mon", AO226:AO1170, "0:15") +
 COUNTIFS(AM226:AM1170, "Mon", AO226:AO1170, "0:30") +
 COUNTIFS(AM226:AM1170, "Mon", AO226:AO1170, "0:45")
</f>
        <v>0</v>
      </c>
      <c r="AP3" s="433"/>
      <c r="AQ3" s="433"/>
      <c r="AR3" s="433"/>
      <c r="AS3" s="433"/>
    </row>
    <row r="4">
      <c r="A4" s="398"/>
      <c r="B4" s="399"/>
      <c r="C4" s="398"/>
      <c r="D4" s="399"/>
      <c r="E4" s="398"/>
      <c r="F4" s="338" t="s">
        <v>100</v>
      </c>
      <c r="G4" s="336" t="str">
        <f t="shared" si="1"/>
        <v/>
      </c>
      <c r="H4" s="337"/>
      <c r="I4" s="410"/>
      <c r="J4" s="411" t="str">
        <f>IFERROR(__xludf.DUMMYFUNCTION("REGEXREPLACE(I4,""(.*)SVL IN:(.*)"",""$2"")"),"")</f>
        <v/>
      </c>
      <c r="K4" s="338" t="s">
        <v>100</v>
      </c>
      <c r="L4" s="336" t="str">
        <f t="shared" si="2"/>
        <v/>
      </c>
      <c r="M4" s="337"/>
      <c r="N4" s="410"/>
      <c r="O4" s="411" t="str">
        <f>IFERROR(__xludf.DUMMYFUNCTION("REGEXREPLACE(N4,""(.*)SVL IN:(.*)"",""$2"")"),"")</f>
        <v/>
      </c>
      <c r="P4" s="338" t="s">
        <v>100</v>
      </c>
      <c r="Q4" s="336" t="str">
        <f t="shared" si="3"/>
        <v/>
      </c>
      <c r="R4" s="337"/>
      <c r="S4" s="410"/>
      <c r="T4" s="411" t="str">
        <f>IFERROR(__xludf.DUMMYFUNCTION("REGEXREPLACE(S4,""(.*)SVL IN:(.*)"",""$2"")"),"")</f>
        <v/>
      </c>
      <c r="W4" s="412">
        <v>0.03125</v>
      </c>
      <c r="X4" s="403">
        <f>OriginalIDP!F6</f>
        <v>13.39</v>
      </c>
      <c r="Y4" s="403">
        <f>OriginalIDP!G6</f>
        <v>18</v>
      </c>
      <c r="Z4" s="403">
        <f>OriginalIDP!H6</f>
        <v>4.61</v>
      </c>
      <c r="AA4" s="41" t="s">
        <v>540</v>
      </c>
      <c r="AB4" s="413">
        <f>AVERAGE(Y16:Y24)</f>
        <v>15.85222222</v>
      </c>
      <c r="AC4" s="423" t="s">
        <v>531</v>
      </c>
      <c r="AD4" s="434">
        <f>VALUE(G20)</f>
        <v>0</v>
      </c>
      <c r="AE4" s="425">
        <f>VALUE(G21)</f>
        <v>0</v>
      </c>
      <c r="AF4" s="426">
        <f>VALUE(G22)</f>
        <v>0</v>
      </c>
      <c r="AG4" s="425">
        <f>VALUE(G23)</f>
        <v>0</v>
      </c>
      <c r="AH4" s="427" t="str">
        <f t="shared" si="5"/>
        <v>Missing</v>
      </c>
      <c r="AI4" s="423" t="s">
        <v>531</v>
      </c>
      <c r="AJ4" s="428" t="str">
        <f t="shared" ref="AJ4:AM4" si="6">IF(AD4&lt;&gt;0, AD4, "")</f>
        <v/>
      </c>
      <c r="AK4" s="429" t="str">
        <f t="shared" si="6"/>
        <v/>
      </c>
      <c r="AL4" s="430" t="str">
        <f t="shared" si="6"/>
        <v/>
      </c>
      <c r="AM4" s="431" t="str">
        <f t="shared" si="6"/>
        <v/>
      </c>
      <c r="AN4" s="432">
        <f>COUNTIFS(AM25:AM224, "Mon", AO25:AO224, "1:00") +
 COUNTIFS(AM25:AM224, "Mon", AO25:AO224, "1:15") +
 COUNTIFS(AM25:AM224, "Mon", AO25:AO224, "1:30") +
 COUNTIFS(AM25:AM224, "Mon", AO25:AO224, "1:45")
</f>
        <v>0</v>
      </c>
      <c r="AO4" s="432">
        <f>COUNTIFS(AM226:AM1170, "Mon", AO226:AO1170, "1:00") +
 COUNTIFS(AM226:AM1170, "Mon", AO226:AO1170, "1:15") +
 COUNTIFS(AM226:AM1170, "Mon", AO226:AO1170, "1:30") +
 COUNTIFS(AM226:AM1170, "Mon", AO226:AO1170, "1:45")
</f>
        <v>0</v>
      </c>
      <c r="AP4" s="433"/>
      <c r="AQ4" s="433"/>
      <c r="AR4" s="433"/>
      <c r="AS4" s="433"/>
    </row>
    <row r="5">
      <c r="A5" s="435"/>
      <c r="B5" s="399"/>
      <c r="C5" s="398"/>
      <c r="D5" s="399"/>
      <c r="E5" s="436"/>
      <c r="F5" s="338" t="s">
        <v>547</v>
      </c>
      <c r="G5" s="336" t="str">
        <f t="shared" ref="G5:G6" si="8">J3</f>
        <v/>
      </c>
      <c r="H5" s="337"/>
      <c r="I5" s="410"/>
      <c r="J5" s="411" t="str">
        <f>IFERROR(__xludf.DUMMYFUNCTION("REGEXREPLACE(I5,""(.*)ACK:(.*)"",""$2"")"),"")</f>
        <v/>
      </c>
      <c r="K5" s="338" t="s">
        <v>547</v>
      </c>
      <c r="L5" s="336" t="str">
        <f t="shared" ref="L5:L6" si="9">O3</f>
        <v/>
      </c>
      <c r="M5" s="337"/>
      <c r="N5" s="410"/>
      <c r="O5" s="411" t="str">
        <f>IFERROR(__xludf.DUMMYFUNCTION("REGEXREPLACE(N5,""(.*)ACK:(.*)"",""$2"")"),"")</f>
        <v/>
      </c>
      <c r="P5" s="338" t="s">
        <v>547</v>
      </c>
      <c r="Q5" s="336" t="str">
        <f t="shared" ref="Q5:Q6" si="10">T3</f>
        <v/>
      </c>
      <c r="R5" s="337"/>
      <c r="S5" s="410"/>
      <c r="T5" s="411" t="str">
        <f>IFERROR(__xludf.DUMMYFUNCTION("REGEXREPLACE(S5,""(.*)ACK:(.*)"",""$2"")"),"")</f>
        <v/>
      </c>
      <c r="W5" s="412">
        <v>0.041666666666666664</v>
      </c>
      <c r="X5" s="403">
        <f>OriginalIDP!F7</f>
        <v>13.79</v>
      </c>
      <c r="Y5" s="403">
        <f>OriginalIDP!G7</f>
        <v>18.33</v>
      </c>
      <c r="Z5" s="403">
        <f>OriginalIDP!H7</f>
        <v>4.54</v>
      </c>
      <c r="AA5" s="41" t="s">
        <v>543</v>
      </c>
      <c r="AB5" s="413">
        <f>AVERAGE(Y24:Y32)</f>
        <v>21.22222222</v>
      </c>
      <c r="AC5" s="423" t="s">
        <v>534</v>
      </c>
      <c r="AD5" s="437">
        <f>VALUE(G35)</f>
        <v>0</v>
      </c>
      <c r="AE5" s="425">
        <f>VALUE(G36)</f>
        <v>0</v>
      </c>
      <c r="AF5" s="426">
        <f>VALUE(G37)</f>
        <v>0</v>
      </c>
      <c r="AG5" s="425">
        <f>VALUE(G38)</f>
        <v>0</v>
      </c>
      <c r="AH5" s="427" t="str">
        <f t="shared" si="5"/>
        <v>Missing</v>
      </c>
      <c r="AI5" s="423" t="s">
        <v>534</v>
      </c>
      <c r="AJ5" s="428" t="str">
        <f t="shared" ref="AJ5:AM5" si="7">IF(AD5&lt;&gt;0, AD5, "")</f>
        <v/>
      </c>
      <c r="AK5" s="429" t="str">
        <f t="shared" si="7"/>
        <v/>
      </c>
      <c r="AL5" s="430" t="str">
        <f t="shared" si="7"/>
        <v/>
      </c>
      <c r="AM5" s="431" t="str">
        <f t="shared" si="7"/>
        <v/>
      </c>
      <c r="AN5" s="432">
        <f>COUNTIFS(AM25:AM224, "Mon", AO25:AO224, "2:00") +
 COUNTIFS(AM25:AM224, "Mon", AO25:AO224, "2:15") +
 COUNTIFS(AM25:AM224, "Mon", AO25:AO224, "2:30") +
 COUNTIFS(AM25:AM224, "Mon", AO25:AO224, "2:45")</f>
        <v>0</v>
      </c>
      <c r="AO5" s="432">
        <f>COUNTIFS(AM226:AM1170, "Mon", AO226:AO1170, "2:00") +
 COUNTIFS(AM226:AM1170, "Mon", AO226:AO1170, "2:15") +
 COUNTIFS(AM226:AM1170, "Mon", AO226:AO1170, "2:30") +
 COUNTIFS(AM226:AM1170, "Mon", AO226:AO1170, "2:45")</f>
        <v>0</v>
      </c>
      <c r="AP5" s="433"/>
      <c r="AQ5" s="433"/>
      <c r="AR5" s="433"/>
      <c r="AS5" s="433"/>
    </row>
    <row r="6">
      <c r="A6" s="435"/>
      <c r="B6" s="399"/>
      <c r="C6" s="398"/>
      <c r="D6" s="399"/>
      <c r="E6" s="398"/>
      <c r="F6" s="338" t="s">
        <v>548</v>
      </c>
      <c r="G6" s="336" t="str">
        <f t="shared" si="8"/>
        <v/>
      </c>
      <c r="H6" s="337"/>
      <c r="I6" s="410"/>
      <c r="J6" s="411" t="str">
        <f>IFERROR(__xludf.DUMMYFUNCTION("REGEXREPLACE(I6,""(.*)ASA:(.*)"",""$2"")"),"")</f>
        <v/>
      </c>
      <c r="K6" s="338" t="s">
        <v>548</v>
      </c>
      <c r="L6" s="336" t="str">
        <f t="shared" si="9"/>
        <v/>
      </c>
      <c r="M6" s="337"/>
      <c r="N6" s="410"/>
      <c r="O6" s="411" t="str">
        <f>IFERROR(__xludf.DUMMYFUNCTION("REGEXREPLACE(N6,""(.*)ASA:(.*)"",""$2"")"),"")</f>
        <v/>
      </c>
      <c r="P6" s="338" t="s">
        <v>548</v>
      </c>
      <c r="Q6" s="336" t="str">
        <f t="shared" si="10"/>
        <v/>
      </c>
      <c r="R6" s="337"/>
      <c r="S6" s="410"/>
      <c r="T6" s="411" t="str">
        <f>IFERROR(__xludf.DUMMYFUNCTION("REGEXREPLACE(S6,""(.*)ASA:(.*)"",""$2"")"),"")</f>
        <v/>
      </c>
      <c r="W6" s="412">
        <v>0.052083333333333336</v>
      </c>
      <c r="X6" s="403">
        <f>OriginalIDP!F8</f>
        <v>12.37</v>
      </c>
      <c r="Y6" s="403">
        <f>OriginalIDP!G8</f>
        <v>17.67</v>
      </c>
      <c r="Z6" s="403">
        <f>OriginalIDP!H8</f>
        <v>5.3</v>
      </c>
      <c r="AA6" s="438"/>
      <c r="AB6" s="439"/>
      <c r="AC6" s="423" t="s">
        <v>536</v>
      </c>
      <c r="AD6" s="437">
        <f>VALUE(G50)</f>
        <v>0</v>
      </c>
      <c r="AE6" s="425">
        <f>VALUE(G51)</f>
        <v>0</v>
      </c>
      <c r="AF6" s="426">
        <f>VALUE(G52)</f>
        <v>0</v>
      </c>
      <c r="AG6" s="425">
        <f>VALUE(G53)</f>
        <v>0</v>
      </c>
      <c r="AH6" s="427" t="str">
        <f t="shared" si="5"/>
        <v>Missing</v>
      </c>
      <c r="AI6" s="423" t="s">
        <v>536</v>
      </c>
      <c r="AJ6" s="428" t="str">
        <f t="shared" ref="AJ6:AM6" si="11">IF(AD6&lt;&gt;0, AD6, "")</f>
        <v/>
      </c>
      <c r="AK6" s="429" t="str">
        <f t="shared" si="11"/>
        <v/>
      </c>
      <c r="AL6" s="430" t="str">
        <f t="shared" si="11"/>
        <v/>
      </c>
      <c r="AM6" s="431" t="str">
        <f t="shared" si="11"/>
        <v/>
      </c>
      <c r="AN6" s="432">
        <f>COUNTIFS(AM25:AM224, "Mon", AO25:AO224, "3:00") +
 COUNTIFS(AM25:AM224, "Mon", AO25:AO224, "3:15") +
 COUNTIFS(AM25:AM224, "Mon", AO25:AO224, "3:30") +
 COUNTIFS(AM25:AM224, "Mon", AO25:AO224, "3:45")</f>
        <v>0</v>
      </c>
      <c r="AO6" s="432">
        <f>COUNTIFS(AM226:AM1170, "Mon", AO226:AO1170, "3:00") +
 COUNTIFS(AM226:AM1170, "Mon", AO226:AO1170, "3:15") +
 COUNTIFS(AM226:AM1170, "Mon", AO226:AO1170, "3:30") +
 COUNTIFS(AM226:AM1170, "Mon", AO226:AO1170, "3:45")</f>
        <v>0</v>
      </c>
      <c r="AP6" s="433"/>
      <c r="AQ6" s="433"/>
      <c r="AR6" s="433"/>
      <c r="AS6" s="433"/>
    </row>
    <row r="7">
      <c r="A7" s="435"/>
      <c r="B7" s="399"/>
      <c r="C7" s="398"/>
      <c r="D7" s="399"/>
      <c r="E7" s="435"/>
      <c r="F7" s="338" t="s">
        <v>549</v>
      </c>
      <c r="G7" s="370" t="str">
        <f t="shared" ref="G7:G8" si="13">J10</f>
        <v/>
      </c>
      <c r="H7" s="29"/>
      <c r="I7" s="410"/>
      <c r="J7" s="411" t="str">
        <f>IFERROR(__xludf.DUMMYFUNCTION("REGEXREPLACE(I7,""(.*)SAFE:(.*)"",""$2"")"),"")</f>
        <v/>
      </c>
      <c r="K7" s="338" t="s">
        <v>549</v>
      </c>
      <c r="L7" s="370" t="str">
        <f t="shared" ref="L7:L8" si="14">O10</f>
        <v/>
      </c>
      <c r="M7" s="29"/>
      <c r="N7" s="410"/>
      <c r="O7" s="411" t="str">
        <f>IFERROR(__xludf.DUMMYFUNCTION("REGEXREPLACE(N7,""(.*)SAFE:(.*)"",""$2"")"),"")</f>
        <v/>
      </c>
      <c r="P7" s="338" t="s">
        <v>549</v>
      </c>
      <c r="Q7" s="370" t="str">
        <f t="shared" ref="Q7:Q8" si="15">T10</f>
        <v/>
      </c>
      <c r="R7" s="29"/>
      <c r="S7" s="410"/>
      <c r="T7" s="411" t="str">
        <f>IFERROR(__xludf.DUMMYFUNCTION("REGEXREPLACE(S7,""(.*)SAFE:(.*)"",""$2"")"),"")</f>
        <v/>
      </c>
      <c r="W7" s="412">
        <v>0.0625</v>
      </c>
      <c r="X7" s="403">
        <f>OriginalIDP!F9</f>
        <v>13.59</v>
      </c>
      <c r="Y7" s="403">
        <f>OriginalIDP!G9</f>
        <v>18</v>
      </c>
      <c r="Z7" s="403">
        <f>OriginalIDP!H9</f>
        <v>4.41</v>
      </c>
      <c r="AA7" s="41" t="s">
        <v>562</v>
      </c>
      <c r="AB7" s="413">
        <f>AVERAGE(Y32:Y39)</f>
        <v>27.4575</v>
      </c>
      <c r="AC7" s="423" t="s">
        <v>539</v>
      </c>
      <c r="AD7" s="437">
        <f>VALUE(G65)</f>
        <v>0</v>
      </c>
      <c r="AE7" s="425">
        <f>VALUE(G66)</f>
        <v>0</v>
      </c>
      <c r="AF7" s="426">
        <f>VALUE(G67)</f>
        <v>0</v>
      </c>
      <c r="AG7" s="425">
        <f>VALUE(G68)</f>
        <v>0</v>
      </c>
      <c r="AH7" s="427" t="str">
        <f t="shared" si="5"/>
        <v>Missing</v>
      </c>
      <c r="AI7" s="423" t="s">
        <v>539</v>
      </c>
      <c r="AJ7" s="428" t="str">
        <f t="shared" ref="AJ7:AM7" si="12">IF(AD7&lt;&gt;0, AD7, "")</f>
        <v/>
      </c>
      <c r="AK7" s="429" t="str">
        <f t="shared" si="12"/>
        <v/>
      </c>
      <c r="AL7" s="430" t="str">
        <f t="shared" si="12"/>
        <v/>
      </c>
      <c r="AM7" s="431" t="str">
        <f t="shared" si="12"/>
        <v/>
      </c>
      <c r="AN7" s="432">
        <f>COUNTIFS(AM25:AM224, "Mon", AO25:AO224, "4:00") +
 COUNTIFS(AM25:AM224, "Mon", AO25:AO224, "4:15") +
 COUNTIFS(AM25:AM224, "Mon", AO25:AO224, "4:30") +
 COUNTIFS(AM25:AM224, "Mon", AO25:AO224, "4:45")</f>
        <v>0</v>
      </c>
      <c r="AO7" s="432">
        <f>COUNTIFS(AM226:AM1170, "Mon", AO226:AO1170, "4:00") +
 COUNTIFS(AM226:AM1170, "Mon", AO226:AO1170, "4:15") +
 COUNTIFS(AM226:AM1170, "Mon", AO226:AO1170, "4:30") +
 COUNTIFS(AM226:AM1170, "Mon", AO226:AO1170, "4:45")</f>
        <v>0</v>
      </c>
      <c r="AP7" s="433"/>
      <c r="AQ7" s="433"/>
      <c r="AR7" s="433"/>
      <c r="AS7" s="433"/>
    </row>
    <row r="8">
      <c r="A8" s="410"/>
      <c r="B8" s="399"/>
      <c r="C8" s="398"/>
      <c r="D8" s="399"/>
      <c r="E8" s="410"/>
      <c r="F8" s="338" t="s">
        <v>550</v>
      </c>
      <c r="G8" s="371" t="str">
        <f t="shared" si="13"/>
        <v/>
      </c>
      <c r="H8" s="372"/>
      <c r="I8" s="398"/>
      <c r="J8" s="411" t="str">
        <f>IFERROR(__xludf.DUMMYFUNCTION("REGEXREPLACE(I2,""(.*)DELAYS:(.*)"",""$2"")"),"")</f>
        <v/>
      </c>
      <c r="K8" s="338" t="s">
        <v>550</v>
      </c>
      <c r="L8" s="371" t="str">
        <f t="shared" si="14"/>
        <v/>
      </c>
      <c r="M8" s="372"/>
      <c r="N8" s="398"/>
      <c r="O8" s="411" t="str">
        <f>IFERROR(__xludf.DUMMYFUNCTION("REGEXREPLACE(N2,""(.*)DELAYS:(.*)"",""$2"")"),"")</f>
        <v/>
      </c>
      <c r="P8" s="338" t="s">
        <v>550</v>
      </c>
      <c r="Q8" s="371" t="str">
        <f t="shared" si="15"/>
        <v/>
      </c>
      <c r="R8" s="372"/>
      <c r="S8" s="398"/>
      <c r="T8" s="411" t="str">
        <f>IFERROR(__xludf.DUMMYFUNCTION("REGEXREPLACE(S2,""(.*)DELAYS:(.*)"",""$2"")"),"")</f>
        <v/>
      </c>
      <c r="W8" s="412">
        <v>0.07291666666666667</v>
      </c>
      <c r="X8" s="403">
        <f>OriginalIDP!F10</f>
        <v>13.63</v>
      </c>
      <c r="Y8" s="403">
        <f>OriginalIDP!G10</f>
        <v>17</v>
      </c>
      <c r="Z8" s="403">
        <f>OriginalIDP!H10</f>
        <v>3.37</v>
      </c>
      <c r="AA8" s="41" t="s">
        <v>564</v>
      </c>
      <c r="AB8" s="413">
        <f>Average(Y39:Y43)</f>
        <v>30.398</v>
      </c>
      <c r="AC8" s="423" t="s">
        <v>542</v>
      </c>
      <c r="AD8" s="437">
        <f>VALUE(G80)</f>
        <v>0</v>
      </c>
      <c r="AE8" s="425">
        <f>VALUE(G81)</f>
        <v>0</v>
      </c>
      <c r="AF8" s="426">
        <f>VALUE(G82)</f>
        <v>0</v>
      </c>
      <c r="AG8" s="425">
        <f>VALUE(G83)</f>
        <v>0</v>
      </c>
      <c r="AH8" s="427" t="str">
        <f t="shared" si="5"/>
        <v>Missing</v>
      </c>
      <c r="AI8" s="423" t="s">
        <v>542</v>
      </c>
      <c r="AJ8" s="428" t="str">
        <f t="shared" ref="AJ8:AM8" si="16">IF(AD8&lt;&gt;0, AD8, "")</f>
        <v/>
      </c>
      <c r="AK8" s="429" t="str">
        <f t="shared" si="16"/>
        <v/>
      </c>
      <c r="AL8" s="430" t="str">
        <f t="shared" si="16"/>
        <v/>
      </c>
      <c r="AM8" s="431" t="str">
        <f t="shared" si="16"/>
        <v/>
      </c>
      <c r="AN8" s="432">
        <f>COUNTIFS(AM25:AM224, "Mon", AO25:AO224, "5:00") +
 COUNTIFS(AM25:AM224, "Mon", AO25:AO224, "5:15") +
 COUNTIFS(AM25:AM224, "Mon", AO25:AO224, "5:30") +
 COUNTIFS(AM25:AM224, "Mon", AO25:AO224, "5:45")</f>
        <v>0</v>
      </c>
      <c r="AO8" s="432">
        <f>COUNTIFS(AM226:AM1170, "Mon", AO226:AO1170, "5:00") +
 COUNTIFS(AM226:AM1170, "Mon", AO226:AO1170, "5:15") +
 COUNTIFS(AM226:AM1170, "Mon", AO226:AO1170, "5:30") +
 COUNTIFS(AM226:AM1170, "Mon", AO226:AO1170, "5:45")</f>
        <v>0</v>
      </c>
      <c r="AP8" s="433"/>
      <c r="AQ8" s="433"/>
      <c r="AR8" s="433"/>
      <c r="AS8" s="433"/>
    </row>
    <row r="9">
      <c r="A9" s="410"/>
      <c r="B9" s="399"/>
      <c r="C9" s="398"/>
      <c r="D9" s="399"/>
      <c r="E9" s="410"/>
      <c r="F9" s="339" t="s">
        <v>551</v>
      </c>
      <c r="G9" s="340" t="str">
        <f>J13</f>
        <v/>
      </c>
      <c r="H9" s="39"/>
      <c r="I9" s="440"/>
      <c r="J9" s="411" t="str">
        <f>IF(J52=FALSE,"",LEFT(J46,3))</f>
        <v/>
      </c>
      <c r="K9" s="339" t="s">
        <v>551</v>
      </c>
      <c r="L9" s="340" t="str">
        <f>O13</f>
        <v/>
      </c>
      <c r="M9" s="39"/>
      <c r="N9" s="440"/>
      <c r="O9" s="411" t="str">
        <f>IF(O52=FALSE,"",LEFT(O46,3))</f>
        <v/>
      </c>
      <c r="P9" s="339" t="s">
        <v>551</v>
      </c>
      <c r="Q9" s="340" t="str">
        <f>T13</f>
        <v/>
      </c>
      <c r="R9" s="39"/>
      <c r="S9" s="440"/>
      <c r="T9" s="411" t="str">
        <f>IF(T52=FALSE,"",LEFT(T46,3))</f>
        <v/>
      </c>
      <c r="W9" s="412">
        <v>0.09375</v>
      </c>
      <c r="X9" s="403">
        <f>OriginalIDP!F11</f>
        <v>14.2</v>
      </c>
      <c r="Y9" s="403">
        <f>OriginalIDP!G11</f>
        <v>18</v>
      </c>
      <c r="Z9" s="403">
        <f>OriginalIDP!H11</f>
        <v>3.8</v>
      </c>
      <c r="AA9" s="270" t="s">
        <v>566</v>
      </c>
      <c r="AB9" s="441">
        <f>Average(Y43:Y47)</f>
        <v>31.132</v>
      </c>
      <c r="AC9" s="442" t="s">
        <v>544</v>
      </c>
      <c r="AD9" s="443">
        <f>VALUE(G95)</f>
        <v>0</v>
      </c>
      <c r="AE9" s="444">
        <f>VALUE(G96)</f>
        <v>0</v>
      </c>
      <c r="AF9" s="445">
        <f>VALUE(G97)</f>
        <v>0</v>
      </c>
      <c r="AG9" s="444">
        <f>VALUE(G98)</f>
        <v>0</v>
      </c>
      <c r="AH9" s="427" t="str">
        <f t="shared" si="5"/>
        <v>Missing</v>
      </c>
      <c r="AI9" s="442" t="s">
        <v>544</v>
      </c>
      <c r="AJ9" s="446" t="str">
        <f t="shared" ref="AJ9:AM9" si="17">IF(AD9&lt;&gt;0, AD9, "")</f>
        <v/>
      </c>
      <c r="AK9" s="447" t="str">
        <f t="shared" si="17"/>
        <v/>
      </c>
      <c r="AL9" s="448" t="str">
        <f t="shared" si="17"/>
        <v/>
      </c>
      <c r="AM9" s="449" t="str">
        <f t="shared" si="17"/>
        <v/>
      </c>
      <c r="AN9" s="432">
        <f>COUNTIFS(AM25:AM224, "Mon", AO25:AO224, "6:00") +
 COUNTIFS(AM25:AM224, "Mon", AO25:AO224, "6:15") +
 COUNTIFS(AM25:AM224, "Mon", AO25:AO224, "6:30") +
 COUNTIFS(AM25:AM224, "Mon", AO25:AO224, "6:45")</f>
        <v>0</v>
      </c>
      <c r="AO9" s="432">
        <f>COUNTIFS(AM226:AM1170, "Mon", AO226:AO1170, "6:00") +
 COUNTIFS(AM226:AM1170, "Mon", AO226:AO1170, "6:15") +
 COUNTIFS(AM226:AM1170, "Mon", AO226:AO1170, "6:30") +
 COUNTIFS(AM226:AM1170, "Mon", AO226:AO1170, "6:45")</f>
        <v>0</v>
      </c>
      <c r="AP9" s="433"/>
      <c r="AQ9" s="433"/>
      <c r="AR9" s="433"/>
      <c r="AS9" s="433"/>
    </row>
    <row r="10">
      <c r="A10" s="410"/>
      <c r="B10" s="399"/>
      <c r="C10" s="398"/>
      <c r="D10" s="399"/>
      <c r="E10" s="440"/>
      <c r="F10" s="341"/>
      <c r="G10" s="114"/>
      <c r="H10" s="32"/>
      <c r="I10" s="440"/>
      <c r="J10" s="411" t="str">
        <f>IFERROR(__xludf.DUMMYFUNCTION("REGEXREPLACE(I10,""(.*)Inbound:(.*)"",""$2"")"),"")</f>
        <v/>
      </c>
      <c r="K10" s="341"/>
      <c r="L10" s="114"/>
      <c r="M10" s="32"/>
      <c r="N10" s="440"/>
      <c r="O10" s="411" t="str">
        <f>IFERROR(__xludf.DUMMYFUNCTION("REGEXREPLACE(N10,""(.*)Inbound:(.*)"",""$2"")"),"")</f>
        <v/>
      </c>
      <c r="P10" s="341"/>
      <c r="Q10" s="114"/>
      <c r="R10" s="32"/>
      <c r="S10" s="440"/>
      <c r="T10" s="411" t="str">
        <f>IFERROR(__xludf.DUMMYFUNCTION("REGEXREPLACE(S10,""(.*)Inbound:(.*)"",""$2"")"),"")</f>
        <v/>
      </c>
      <c r="W10" s="412">
        <v>0.10416666666666667</v>
      </c>
      <c r="X10" s="403">
        <f>OriginalIDP!F12</f>
        <v>21.77</v>
      </c>
      <c r="Y10" s="403">
        <f>OriginalIDP!G12</f>
        <v>16</v>
      </c>
      <c r="Z10" s="403">
        <f>OriginalIDP!H12</f>
        <v>-5.77</v>
      </c>
      <c r="AA10" s="41" t="s">
        <v>568</v>
      </c>
      <c r="AB10" s="413">
        <f>AVERAGE(Y47:Y54)</f>
        <v>32.24875</v>
      </c>
      <c r="AC10" s="450" t="s">
        <v>605</v>
      </c>
      <c r="AD10" s="451">
        <f>VALUE(L5)</f>
        <v>0</v>
      </c>
      <c r="AE10" s="452">
        <f>VALUE(L6)</f>
        <v>0</v>
      </c>
      <c r="AF10" s="453">
        <f>VALUE(L7)</f>
        <v>0</v>
      </c>
      <c r="AG10" s="453">
        <f>VALUE(L8)</f>
        <v>0</v>
      </c>
      <c r="AH10" s="454" t="str">
        <f t="shared" si="5"/>
        <v>Missing</v>
      </c>
      <c r="AI10" s="450" t="s">
        <v>605</v>
      </c>
      <c r="AJ10" s="455" t="str">
        <f t="shared" ref="AJ10:AM10" si="18">IF(AD10&lt;&gt;0, AD10, "")</f>
        <v/>
      </c>
      <c r="AK10" s="456" t="str">
        <f t="shared" si="18"/>
        <v/>
      </c>
      <c r="AL10" s="457" t="str">
        <f t="shared" si="18"/>
        <v/>
      </c>
      <c r="AM10" s="458" t="str">
        <f t="shared" si="18"/>
        <v/>
      </c>
      <c r="AN10" s="459">
        <f>COUNTIFS(AM25:AM224, "Mon", AO25:AO224, "7:00") +
 COUNTIFS(AM25:AM224, "Mon", AO25:AO224, "7:15") +
 COUNTIFS(AM25:AM224, "Mon", AO25:AO224, "7:30") +
 COUNTIFS(AM25:AM224, "Mon", AO25:AO224, "7:45") +
 COUNTIFS(AM25:AM224, "Mon", AO25:AO224, "8:00") +
 COUNTIFS(AM25:AM224, "Mon", AO25:AO224, "8:15") +
 COUNTIFS(AM25:AM224, "Mon", AO25:AO224, "8:30") +
 COUNTIFS(AM25:AM224, "Mon", AO25:AO224, "8:45")</f>
        <v>0</v>
      </c>
      <c r="AO10" s="459">
        <f>COUNTIFS(AM226:AM1170, "Mon", AO226:AO1170, "7:00") +
 COUNTIFS(AM226:AM1170, "Mon", AO226:AO1170, "7:15") +
 COUNTIFS(AM226:AM1170, "Mon", AO226:AO1170, "7:30") +
 COUNTIFS(AM226:AM1170, "Mon", AO226:AO1170, "7:45") +
 COUNTIFS(AM226:AM1170, "Mon", AO226:AO1170, "8:00") +
 COUNTIFS(AM226:AM1170, "Mon", AO226:AO1170, "8:15") +
 COUNTIFS(AM226:AM1170, "Mon", AO226:AO1170, "8:30") +
 COUNTIFS(AM226:AM1170, "Mon", AO226:AO1170, "8:45")</f>
        <v>0</v>
      </c>
      <c r="AP10" s="460"/>
      <c r="AQ10" s="460"/>
      <c r="AR10" s="460"/>
      <c r="AS10" s="460"/>
    </row>
    <row r="11">
      <c r="A11" s="398"/>
      <c r="B11" s="399"/>
      <c r="C11" s="398"/>
      <c r="D11" s="399"/>
      <c r="E11" s="410"/>
      <c r="F11" s="342" t="s">
        <v>485</v>
      </c>
      <c r="G11" s="343" t="str">
        <f>J15</f>
        <v/>
      </c>
      <c r="H11" s="275"/>
      <c r="I11" s="440"/>
      <c r="J11" s="411" t="str">
        <f>IFERROR(__xludf.DUMMYFUNCTION("REGEXREPLACE(I11,""(.*)Outbound:(.*)"",""$2"")"),"")</f>
        <v/>
      </c>
      <c r="K11" s="342" t="s">
        <v>485</v>
      </c>
      <c r="L11" s="343" t="str">
        <f>O15</f>
        <v/>
      </c>
      <c r="M11" s="275"/>
      <c r="N11" s="440"/>
      <c r="O11" s="411" t="str">
        <f>IFERROR(__xludf.DUMMYFUNCTION("REGEXREPLACE(N11,""(.*)Outbound:(.*)"",""$2"")"),"")</f>
        <v/>
      </c>
      <c r="P11" s="342" t="s">
        <v>485</v>
      </c>
      <c r="Q11" s="343" t="str">
        <f>T15</f>
        <v/>
      </c>
      <c r="R11" s="275"/>
      <c r="S11" s="440"/>
      <c r="T11" s="411" t="str">
        <f>IFERROR(__xludf.DUMMYFUNCTION("REGEXREPLACE(S11,""(.*)Outbound:(.*)"",""$2"")"),"")</f>
        <v/>
      </c>
      <c r="W11" s="412">
        <v>0.11458333333333333</v>
      </c>
      <c r="X11" s="403">
        <f>OriginalIDP!F13</f>
        <v>28.03</v>
      </c>
      <c r="Y11" s="403">
        <f>OriginalIDP!G13</f>
        <v>14.33</v>
      </c>
      <c r="Z11" s="403">
        <f>OriginalIDP!H13</f>
        <v>-13.7</v>
      </c>
      <c r="AA11" s="439"/>
      <c r="AB11" s="439"/>
      <c r="AC11" s="461" t="s">
        <v>560</v>
      </c>
      <c r="AD11" s="462">
        <f>VALUE(L20)</f>
        <v>0</v>
      </c>
      <c r="AE11" s="463">
        <f>VALUE(L21)</f>
        <v>0</v>
      </c>
      <c r="AF11" s="453">
        <f>VALUE(L22)</f>
        <v>0</v>
      </c>
      <c r="AG11" s="453">
        <f>VALUE(L23)</f>
        <v>0</v>
      </c>
      <c r="AH11" s="454" t="str">
        <f t="shared" si="5"/>
        <v>Missing</v>
      </c>
      <c r="AI11" s="461" t="s">
        <v>560</v>
      </c>
      <c r="AJ11" s="455" t="str">
        <f t="shared" ref="AJ11:AM11" si="19">IF(AD11&lt;&gt;0, AD11, "")</f>
        <v/>
      </c>
      <c r="AK11" s="456" t="str">
        <f t="shared" si="19"/>
        <v/>
      </c>
      <c r="AL11" s="457" t="str">
        <f t="shared" si="19"/>
        <v/>
      </c>
      <c r="AM11" s="458" t="str">
        <f t="shared" si="19"/>
        <v/>
      </c>
      <c r="AN11" s="459">
        <f>COUNTIFS(AM25:AM224, "Mon", AO25:AO224, "9:00") +
 COUNTIFS(AM25:AM224, "Mon", AO25:AO224, "9:15") +
 COUNTIFS(AM25:AM224, "Mon", AO25:AO224, "9:30") +
 COUNTIFS(AM25:AM224, "Mon", AO25:AO224, "9:45")</f>
        <v>0</v>
      </c>
      <c r="AO11" s="459">
        <f>COUNTIFS(AM226:AM1170, "Mon", AO226:AO1170, "9:00") +
 COUNTIFS(AM226:AM1170, "Mon", AO226:AO1170, "9:15") +
 COUNTIFS(AM226:AM1170, "Mon", AO226:AO1170, "9:30") +
 COUNTIFS(AM226:AM1170, "Mon", AO226:AO1170, "9:45")</f>
        <v>0</v>
      </c>
      <c r="AP11" s="460"/>
      <c r="AQ11" s="460"/>
      <c r="AR11" s="460"/>
      <c r="AS11" s="460"/>
    </row>
    <row r="12">
      <c r="A12" s="440"/>
      <c r="B12" s="399"/>
      <c r="C12" s="398"/>
      <c r="D12" s="399"/>
      <c r="E12" s="410"/>
      <c r="F12" s="344"/>
      <c r="G12" s="345"/>
      <c r="H12" s="275"/>
      <c r="I12" s="398"/>
      <c r="J12" s="411"/>
      <c r="K12" s="344"/>
      <c r="L12" s="345"/>
      <c r="M12" s="275"/>
      <c r="N12" s="398"/>
      <c r="O12" s="411"/>
      <c r="P12" s="344"/>
      <c r="Q12" s="345"/>
      <c r="R12" s="275"/>
      <c r="S12" s="398"/>
      <c r="T12" s="411"/>
      <c r="W12" s="412">
        <v>0.125</v>
      </c>
      <c r="X12" s="403">
        <f>OriginalIDP!F14</f>
        <v>14.2</v>
      </c>
      <c r="Y12" s="403">
        <f>OriginalIDP!G14</f>
        <v>17</v>
      </c>
      <c r="Z12" s="403">
        <f>OriginalIDP!H14</f>
        <v>2.8</v>
      </c>
      <c r="AA12" s="41" t="s">
        <v>581</v>
      </c>
      <c r="AB12" s="413">
        <f>AVERAGE(Y62:Y69)</f>
        <v>27.33375</v>
      </c>
      <c r="AC12" s="461" t="s">
        <v>561</v>
      </c>
      <c r="AD12" s="462">
        <f>VALUE(L35)</f>
        <v>0</v>
      </c>
      <c r="AE12" s="463">
        <f>VALUE(L36)</f>
        <v>0</v>
      </c>
      <c r="AF12" s="453">
        <f>VALUE(L37)</f>
        <v>0</v>
      </c>
      <c r="AG12" s="453">
        <f>VALUE(L38)</f>
        <v>0</v>
      </c>
      <c r="AH12" s="454" t="str">
        <f t="shared" si="5"/>
        <v>Missing</v>
      </c>
      <c r="AI12" s="461" t="s">
        <v>561</v>
      </c>
      <c r="AJ12" s="455" t="str">
        <f t="shared" ref="AJ12:AM12" si="20">IF(AD12&lt;&gt;0, AD12, "")</f>
        <v/>
      </c>
      <c r="AK12" s="456" t="str">
        <f t="shared" si="20"/>
        <v/>
      </c>
      <c r="AL12" s="457" t="str">
        <f t="shared" si="20"/>
        <v/>
      </c>
      <c r="AM12" s="458" t="str">
        <f t="shared" si="20"/>
        <v/>
      </c>
      <c r="AN12" s="459">
        <f>COUNTIFS(AM25:AM224, "Mon", AO25:AO224, "10:00") +
 COUNTIFS(AM25:AM224, "Mon", AO25:AO224, "10:15") +
 COUNTIFS(AM25:AM224, "Mon", AO25:AO224, "10:30") +
 COUNTIFS(AM25:AM224, "Mon", AO25:AO224, "10:45")</f>
        <v>0</v>
      </c>
      <c r="AO12" s="459">
        <f>COUNTIFS(AM226:AM1170, "Mon", AO226:AO1170, "10:00") +
 COUNTIFS(AM226:AM1170, "Mon", AO226:AO1170, "10:15") +
 COUNTIFS(AM226:AM1170, "Mon", AO226:AO1170, "10:30") +
 COUNTIFS(AM226:AM1170, "Mon", AO226:AO1170, "10:45")</f>
        <v>0</v>
      </c>
      <c r="AP12" s="460"/>
      <c r="AQ12" s="460"/>
      <c r="AR12" s="460"/>
      <c r="AS12" s="460"/>
    </row>
    <row r="13">
      <c r="A13" s="440"/>
      <c r="B13" s="399"/>
      <c r="C13" s="398"/>
      <c r="D13" s="399"/>
      <c r="E13" s="410"/>
      <c r="F13" s="344"/>
      <c r="G13" s="345"/>
      <c r="H13" s="275"/>
      <c r="I13" s="410"/>
      <c r="J13" s="411" t="str">
        <f>Right(I13,100)</f>
        <v/>
      </c>
      <c r="K13" s="344"/>
      <c r="L13" s="345"/>
      <c r="M13" s="275"/>
      <c r="N13" s="410"/>
      <c r="O13" s="411" t="str">
        <f>Right(N13,100)</f>
        <v/>
      </c>
      <c r="P13" s="344"/>
      <c r="Q13" s="345"/>
      <c r="R13" s="275"/>
      <c r="S13" s="410"/>
      <c r="T13" s="411" t="str">
        <f>Right(S13,100)</f>
        <v/>
      </c>
      <c r="W13" s="412">
        <v>0.13541666666666666</v>
      </c>
      <c r="X13" s="403">
        <f>OriginalIDP!F15</f>
        <v>14.78</v>
      </c>
      <c r="Y13" s="403">
        <f>OriginalIDP!G15</f>
        <v>17.66</v>
      </c>
      <c r="Z13" s="403">
        <f>OriginalIDP!H15</f>
        <v>2.88</v>
      </c>
      <c r="AA13" s="41" t="s">
        <v>583</v>
      </c>
      <c r="AB13" s="413">
        <f>AVERAGE(Y69:Y77)</f>
        <v>29.48111111</v>
      </c>
      <c r="AC13" s="461" t="s">
        <v>563</v>
      </c>
      <c r="AD13" s="462">
        <f>VALUE(L50)</f>
        <v>0</v>
      </c>
      <c r="AE13" s="463">
        <f>VALUE(L51)</f>
        <v>0</v>
      </c>
      <c r="AF13" s="453">
        <f>VALUE(L52)</f>
        <v>0</v>
      </c>
      <c r="AG13" s="453">
        <f>VALUE(L53)</f>
        <v>0</v>
      </c>
      <c r="AH13" s="454" t="str">
        <f t="shared" si="5"/>
        <v>Missing</v>
      </c>
      <c r="AI13" s="461" t="s">
        <v>563</v>
      </c>
      <c r="AJ13" s="455" t="str">
        <f t="shared" ref="AJ13:AM13" si="21">IF(AD13&lt;&gt;0, AD13, "")</f>
        <v/>
      </c>
      <c r="AK13" s="456" t="str">
        <f t="shared" si="21"/>
        <v/>
      </c>
      <c r="AL13" s="457" t="str">
        <f t="shared" si="21"/>
        <v/>
      </c>
      <c r="AM13" s="458" t="str">
        <f t="shared" si="21"/>
        <v/>
      </c>
      <c r="AN13" s="459">
        <f>COUNTIFS(AM25:AM224, "Mon", AO25:AO224, "11:00") +
 COUNTIFS(AM25:AM224, "Mon", AO25:AO224, "11:15") +
 COUNTIFS(AM25:AM224, "Mon", AO25:AO224, "11:30") +
 COUNTIFS(AM25:AM224, "Mon", AO25:AO224, "11:45")</f>
        <v>0</v>
      </c>
      <c r="AO13" s="459">
        <f>COUNTIFS(AM226:AM1170, "Mon", AO226:AO1170, "11:00") +
 COUNTIFS(AM226:AM1170, "Mon", AO226:AO1170, "11:15") +
 COUNTIFS(AM226:AM1170, "Mon", AO226:AO1170, "11:30") +
 COUNTIFS(AM226:AM1170, "Mon", AO226:AO1170, "11:45")</f>
        <v>0</v>
      </c>
      <c r="AP13" s="460"/>
      <c r="AQ13" s="460"/>
      <c r="AR13" s="460"/>
      <c r="AS13" s="460"/>
    </row>
    <row r="14">
      <c r="A14" s="440"/>
      <c r="B14" s="399"/>
      <c r="C14" s="398"/>
      <c r="D14" s="399"/>
      <c r="E14" s="435"/>
      <c r="F14" s="344"/>
      <c r="G14" s="345"/>
      <c r="H14" s="275"/>
      <c r="I14" s="435"/>
      <c r="J14" s="411"/>
      <c r="K14" s="344"/>
      <c r="L14" s="345"/>
      <c r="M14" s="275"/>
      <c r="N14" s="435"/>
      <c r="O14" s="411"/>
      <c r="P14" s="344"/>
      <c r="Q14" s="345"/>
      <c r="R14" s="275"/>
      <c r="S14" s="435"/>
      <c r="T14" s="411"/>
      <c r="W14" s="412">
        <v>0.14583333333333334</v>
      </c>
      <c r="X14" s="403">
        <f>OriginalIDP!F16</f>
        <v>13.81</v>
      </c>
      <c r="Y14" s="403">
        <f>OriginalIDP!G16</f>
        <v>18</v>
      </c>
      <c r="Z14" s="403">
        <f>OriginalIDP!H16</f>
        <v>4.19</v>
      </c>
      <c r="AA14" s="41" t="s">
        <v>585</v>
      </c>
      <c r="AB14" s="464">
        <f>AVERAGE(Y77:Y85)</f>
        <v>26.36888889</v>
      </c>
      <c r="AC14" s="461" t="s">
        <v>565</v>
      </c>
      <c r="AD14" s="462">
        <f>VALUE(L65)</f>
        <v>0</v>
      </c>
      <c r="AE14" s="463">
        <f>VALUE(L66)</f>
        <v>0</v>
      </c>
      <c r="AF14" s="453">
        <f>VALUE(L67)</f>
        <v>0</v>
      </c>
      <c r="AG14" s="453">
        <f>VALUE(L68)</f>
        <v>0</v>
      </c>
      <c r="AH14" s="454" t="str">
        <f t="shared" si="5"/>
        <v>Missing</v>
      </c>
      <c r="AI14" s="461" t="s">
        <v>565</v>
      </c>
      <c r="AJ14" s="455" t="str">
        <f t="shared" ref="AJ14:AM14" si="22">IF(AD14&lt;&gt;0, AD14, "")</f>
        <v/>
      </c>
      <c r="AK14" s="456" t="str">
        <f t="shared" si="22"/>
        <v/>
      </c>
      <c r="AL14" s="457" t="str">
        <f t="shared" si="22"/>
        <v/>
      </c>
      <c r="AM14" s="458" t="str">
        <f t="shared" si="22"/>
        <v/>
      </c>
      <c r="AN14" s="459">
        <f>COUNTIFS(AM25:AM224, "Mon", AO25:AO224, "12:00") +
 COUNTIFS(AM25:AM224, "Mon", AO25:AO224, "12:15") +
 COUNTIFS(AM25:AM224, "Mon", AO25:AO224, "12:30") +
 COUNTIFS(AM25:AM224, "Mon", AO25:AO224, "12:45")</f>
        <v>0</v>
      </c>
      <c r="AO14" s="459">
        <f>COUNTIFS(AM226:AM1170, "Mon", AO226:AO1170, "12:00") +
 COUNTIFS(AM226:AM1170, "Mon", AO226:AO1170, "12:15") +
 COUNTIFS(AM226:AM1170, "Mon", AO226:AO1170, "12:30") +
 COUNTIFS(AM226:AM1170, "Mon", AO226:AO1170, "12:45")</f>
        <v>0</v>
      </c>
      <c r="AP14" s="460"/>
      <c r="AQ14" s="460"/>
      <c r="AR14" s="460"/>
      <c r="AS14" s="460"/>
    </row>
    <row r="15">
      <c r="A15" s="398"/>
      <c r="B15" s="399"/>
      <c r="C15" s="440"/>
      <c r="D15" s="399"/>
      <c r="E15" s="410"/>
      <c r="F15" s="346"/>
      <c r="G15" s="347"/>
      <c r="H15" s="337"/>
      <c r="I15" s="410"/>
      <c r="J15" s="411" t="str">
        <f>Right(I15,150)</f>
        <v/>
      </c>
      <c r="K15" s="346"/>
      <c r="L15" s="347"/>
      <c r="M15" s="337"/>
      <c r="N15" s="410"/>
      <c r="O15" s="411" t="str">
        <f>Right(N15,150)</f>
        <v/>
      </c>
      <c r="P15" s="346"/>
      <c r="Q15" s="347"/>
      <c r="R15" s="337"/>
      <c r="S15" s="410"/>
      <c r="T15" s="411" t="str">
        <f>Right(S15,150)</f>
        <v/>
      </c>
      <c r="W15" s="412">
        <v>0.15625</v>
      </c>
      <c r="X15" s="403">
        <f>OriginalIDP!F17</f>
        <v>15.4</v>
      </c>
      <c r="Y15" s="403">
        <f>OriginalIDP!G17</f>
        <v>17.67</v>
      </c>
      <c r="Z15" s="403">
        <f>OriginalIDP!H17</f>
        <v>2.27</v>
      </c>
      <c r="AA15" s="41" t="s">
        <v>587</v>
      </c>
      <c r="AB15" s="413">
        <f>AVERAGE(Y85:Y92)</f>
        <v>22.04</v>
      </c>
      <c r="AC15" s="461" t="s">
        <v>567</v>
      </c>
      <c r="AD15" s="462">
        <f>VALUE(L80)</f>
        <v>0</v>
      </c>
      <c r="AE15" s="463">
        <f>VALUE(L81)</f>
        <v>0</v>
      </c>
      <c r="AF15" s="453">
        <f>VALUE(L82)</f>
        <v>0</v>
      </c>
      <c r="AG15" s="453">
        <f>VALUE(L83)</f>
        <v>0</v>
      </c>
      <c r="AH15" s="454" t="str">
        <f t="shared" si="5"/>
        <v>Missing</v>
      </c>
      <c r="AI15" s="461" t="s">
        <v>567</v>
      </c>
      <c r="AJ15" s="455" t="str">
        <f t="shared" ref="AJ15:AM15" si="23">IF(AD15&lt;&gt;0, AD15, "")</f>
        <v/>
      </c>
      <c r="AK15" s="456" t="str">
        <f t="shared" si="23"/>
        <v/>
      </c>
      <c r="AL15" s="457" t="str">
        <f t="shared" si="23"/>
        <v/>
      </c>
      <c r="AM15" s="458" t="str">
        <f t="shared" si="23"/>
        <v/>
      </c>
      <c r="AN15" s="459">
        <f>COUNTIFS(AM25:AM224, "Mon", AO25:AO224, "13:00") +
 COUNTIFS(AM25:AM224, "Mon", AO25:AO224, "13:15") +
 COUNTIFS(AM25:AM224, "Mon", AO25:AO224, "13:30") +
 COUNTIFS(AM25:AM224, "Mon", AO25:AO224, "13:45")</f>
        <v>0</v>
      </c>
      <c r="AO15" s="459">
        <f>COUNTIFS(AM226:AM1170, "Mon", AO226:AO1170, "13:00") +
 COUNTIFS(AM226:AM1170, "Mon", AO226:AO1170, "13:15") +
 COUNTIFS(AM226:AM1170, "Mon", AO226:AO1170, "13:30") +
 COUNTIFS(AM226:AM1170, "Mon", AO226:AO1170, "13:45")</f>
        <v>0</v>
      </c>
      <c r="AP15" s="460"/>
      <c r="AQ15" s="460"/>
      <c r="AR15" s="460"/>
      <c r="AS15" s="460"/>
    </row>
    <row r="16">
      <c r="A16" s="410"/>
      <c r="B16" s="399"/>
      <c r="C16" s="440"/>
      <c r="D16" s="399"/>
      <c r="E16" s="440"/>
      <c r="F16" s="348" t="s">
        <v>552</v>
      </c>
      <c r="G16" s="31"/>
      <c r="H16" s="32"/>
      <c r="I16" s="400"/>
      <c r="J16" s="401"/>
      <c r="K16" s="373" t="s">
        <v>571</v>
      </c>
      <c r="L16" s="31"/>
      <c r="M16" s="32"/>
      <c r="N16" s="400"/>
      <c r="O16" s="198"/>
      <c r="P16" s="391" t="s">
        <v>590</v>
      </c>
      <c r="Q16" s="31"/>
      <c r="R16" s="32"/>
      <c r="S16" s="400"/>
      <c r="W16" s="412">
        <v>0.16666666666666666</v>
      </c>
      <c r="X16" s="403">
        <f>OriginalIDP!F18</f>
        <v>12.45</v>
      </c>
      <c r="Y16" s="403">
        <f>OriginalIDP!G18</f>
        <v>18</v>
      </c>
      <c r="Z16" s="403">
        <f>OriginalIDP!H18</f>
        <v>5.55</v>
      </c>
      <c r="AA16" s="465"/>
      <c r="AB16" s="465"/>
      <c r="AC16" s="455" t="s">
        <v>569</v>
      </c>
      <c r="AD16" s="462">
        <f>VALUE(L95)</f>
        <v>0</v>
      </c>
      <c r="AE16" s="453">
        <f>VALUE(L96)</f>
        <v>0</v>
      </c>
      <c r="AF16" s="453">
        <f>VALUE(L97)</f>
        <v>0</v>
      </c>
      <c r="AG16" s="453">
        <f>VALUE(L98)</f>
        <v>0</v>
      </c>
      <c r="AH16" s="454" t="str">
        <f t="shared" si="5"/>
        <v>Missing</v>
      </c>
      <c r="AI16" s="455" t="s">
        <v>569</v>
      </c>
      <c r="AJ16" s="455" t="str">
        <f t="shared" ref="AJ16:AM16" si="24">IF(AD16&lt;&gt;0, AD16, "")</f>
        <v/>
      </c>
      <c r="AK16" s="456" t="str">
        <f t="shared" si="24"/>
        <v/>
      </c>
      <c r="AL16" s="457" t="str">
        <f t="shared" si="24"/>
        <v/>
      </c>
      <c r="AM16" s="458" t="str">
        <f t="shared" si="24"/>
        <v/>
      </c>
      <c r="AN16" s="459">
        <f>COUNTIFS(AM25:AM224, "Mon", AO25:AO224, "14:00") +
 COUNTIFS(AM25:AM224, "Mon", AO25:AO224, "14:15") +
 COUNTIFS(AM25:AM224, "Mon", AO25:AO224, "14:30") +
 COUNTIFS(AM25:AM224, "Mon", AO25:AO224, "14:45")</f>
        <v>0</v>
      </c>
      <c r="AO16" s="459">
        <f>COUNTIFS(AM226:AM1170, "Mon", AO226:AO1170, "14:00") +
 COUNTIFS(AM226:AM1170, "Mon", AO226:AO1170, "14:15") +
 COUNTIFS(AM226:AM1170, "Mon", AO226:AO1170, "14:30") +
 COUNTIFS(AM226:AM1170, "Mon", AO226:AO1170, "14:45")</f>
        <v>0</v>
      </c>
      <c r="AP16" s="460"/>
      <c r="AQ16" s="460"/>
      <c r="AR16" s="460"/>
      <c r="AS16" s="460"/>
    </row>
    <row r="17">
      <c r="A17" s="410"/>
      <c r="B17" s="399"/>
      <c r="C17" s="440"/>
      <c r="D17" s="399"/>
      <c r="E17" s="410"/>
      <c r="F17" s="335" t="s">
        <v>94</v>
      </c>
      <c r="G17" s="336" t="str">
        <f t="shared" ref="G17:G19" si="26">J20</f>
        <v/>
      </c>
      <c r="H17" s="337"/>
      <c r="I17" s="410"/>
      <c r="J17" s="411" t="str">
        <f>IFERROR(__xludf.DUMMYFUNCTION("REGEXREPLACE(I17,""(.*)ACK:(.*)"",""$2"")"),"")</f>
        <v/>
      </c>
      <c r="K17" s="335" t="s">
        <v>94</v>
      </c>
      <c r="L17" s="336" t="str">
        <f t="shared" ref="L17:L19" si="27">O20</f>
        <v/>
      </c>
      <c r="M17" s="337"/>
      <c r="N17" s="410"/>
      <c r="O17" s="411" t="str">
        <f>IFERROR(__xludf.DUMMYFUNCTION("REGEXREPLACE(N17,""(.*)ACK:(.*)"",""$2"")"),"")</f>
        <v/>
      </c>
      <c r="P17" s="335" t="s">
        <v>94</v>
      </c>
      <c r="Q17" s="336" t="str">
        <f t="shared" ref="Q17:Q19" si="28">T20</f>
        <v/>
      </c>
      <c r="R17" s="337"/>
      <c r="S17" s="410"/>
      <c r="T17" s="411" t="str">
        <f>IFERROR(__xludf.DUMMYFUNCTION("REGEXREPLACE(S17,""(.*)ACK:(.*)"",""$2"")"),"")</f>
        <v/>
      </c>
      <c r="W17" s="412">
        <v>0.17708333333333334</v>
      </c>
      <c r="X17" s="403">
        <f>OriginalIDP!F19</f>
        <v>12.6</v>
      </c>
      <c r="Y17" s="403">
        <f>OriginalIDP!G19</f>
        <v>14</v>
      </c>
      <c r="Z17" s="403">
        <f>OriginalIDP!H19</f>
        <v>1.4</v>
      </c>
      <c r="AA17" s="465"/>
      <c r="AB17" s="465"/>
      <c r="AC17" s="383" t="s">
        <v>578</v>
      </c>
      <c r="AD17" s="466">
        <f>VALUE(Q5)</f>
        <v>0</v>
      </c>
      <c r="AE17" s="467">
        <f>VALUE(Q6)</f>
        <v>0</v>
      </c>
      <c r="AF17" s="468">
        <f>VALUE(Q7)</f>
        <v>0</v>
      </c>
      <c r="AG17" s="467">
        <f>VALUE(Q8)</f>
        <v>0</v>
      </c>
      <c r="AH17" s="469" t="str">
        <f t="shared" si="5"/>
        <v>Missing</v>
      </c>
      <c r="AI17" s="383" t="s">
        <v>578</v>
      </c>
      <c r="AJ17" s="470" t="str">
        <f t="shared" ref="AJ17:AM17" si="25">IF(AD17&lt;&gt;0, AD17, "")</f>
        <v/>
      </c>
      <c r="AK17" s="471" t="str">
        <f t="shared" si="25"/>
        <v/>
      </c>
      <c r="AL17" s="472" t="str">
        <f t="shared" si="25"/>
        <v/>
      </c>
      <c r="AM17" s="473" t="str">
        <f t="shared" si="25"/>
        <v/>
      </c>
      <c r="AN17" s="474">
        <f>COUNTIFS(AM25:AM224, "Mon", AO25:AO224, "15:00") +
 COUNTIFS(AM25:AM224, "Mon", AO25:AO224, "15:15") +
 COUNTIFS(AM25:AM224, "Mon", AO25:AO224, "15:30") +
 COUNTIFS(AM25:AM224, "Mon", AO25:AO224, "15:45") +
 COUNTIFS(AM25:AM224, "Mon", AO25:AO224, "16:00") +
 COUNTIFS(AM25:AM224, "Mon", AO25:AO224, "16:15") +
 COUNTIFS(AM25:AM224, "Mon", AO25:AO224, "16:30") +
 COUNTIFS(AM25:AM224, "Mon", AO25:AO224, "16:45")</f>
        <v>0</v>
      </c>
      <c r="AO17" s="474">
        <f>COUNTIFS(AM226:AM1170, "Mon", AO226:AO1170, "15:00") +
 COUNTIFS(AM226:AM1170, "Mon", AO226:AO1170, "15:15") +
 COUNTIFS(AM226:AM1170, "Mon", AO226:AO1170, "15:30") +
 COUNTIFS(AM226:AM1170, "Mon", AO226:AO1170, "15:45") +
 COUNTIFS(AM226:AM1170, "Mon", AO226:AO1170, "16:00") +
 COUNTIFS(AM226:AM1170, "Mon", AO226:AO1170, "16:15") +
 COUNTIFS(AM226:AM1170, "Mon", AO226:AO1170, "16:30") +
 COUNTIFS(AM226:AM1170, "Mon", AO226:AO1170, "16:45")</f>
        <v>0</v>
      </c>
      <c r="AP17" s="475"/>
      <c r="AQ17" s="475"/>
      <c r="AR17" s="475"/>
      <c r="AS17" s="475"/>
    </row>
    <row r="18">
      <c r="A18" s="435"/>
      <c r="B18" s="399"/>
      <c r="C18" s="440"/>
      <c r="D18" s="399"/>
      <c r="E18" s="435"/>
      <c r="F18" s="338" t="s">
        <v>497</v>
      </c>
      <c r="G18" s="336" t="str">
        <f t="shared" si="26"/>
        <v/>
      </c>
      <c r="H18" s="337"/>
      <c r="I18" s="410"/>
      <c r="J18" s="411" t="str">
        <f>IFERROR(__xludf.DUMMYFUNCTION("REGEXREPLACE(I18,""(.*)SVL OUT:(.*)"",""$2"")"),"")</f>
        <v/>
      </c>
      <c r="K18" s="338" t="s">
        <v>497</v>
      </c>
      <c r="L18" s="336" t="str">
        <f t="shared" si="27"/>
        <v/>
      </c>
      <c r="M18" s="337"/>
      <c r="N18" s="410"/>
      <c r="O18" s="411" t="str">
        <f>IFERROR(__xludf.DUMMYFUNCTION("REGEXREPLACE(N18,""(.*)SVL OUT:(.*)"",""$2"")"),"")</f>
        <v/>
      </c>
      <c r="P18" s="338" t="s">
        <v>497</v>
      </c>
      <c r="Q18" s="336" t="str">
        <f t="shared" si="28"/>
        <v/>
      </c>
      <c r="R18" s="337"/>
      <c r="S18" s="410"/>
      <c r="T18" s="411" t="str">
        <f>IFERROR(__xludf.DUMMYFUNCTION("REGEXREPLACE(S18,""(.*)SVL OUT:(.*)"",""$2"")"),"")</f>
        <v/>
      </c>
      <c r="W18" s="412">
        <v>0.1875</v>
      </c>
      <c r="X18" s="403">
        <f>OriginalIDP!F20</f>
        <v>14.65</v>
      </c>
      <c r="Y18" s="403">
        <f>OriginalIDP!G20</f>
        <v>11.67</v>
      </c>
      <c r="Z18" s="403">
        <f>OriginalIDP!H20</f>
        <v>-2.98</v>
      </c>
      <c r="AA18" s="465"/>
      <c r="AB18" s="465"/>
      <c r="AC18" s="386" t="s">
        <v>579</v>
      </c>
      <c r="AD18" s="476">
        <f>VALUE(Q20)</f>
        <v>0</v>
      </c>
      <c r="AE18" s="477">
        <f>VALUE(Q21)</f>
        <v>0</v>
      </c>
      <c r="AF18" s="478">
        <f>VALUE(Q22)</f>
        <v>0</v>
      </c>
      <c r="AG18" s="477">
        <f>VALUE(Q23)</f>
        <v>0</v>
      </c>
      <c r="AH18" s="469" t="str">
        <f t="shared" si="5"/>
        <v>Missing</v>
      </c>
      <c r="AI18" s="386" t="s">
        <v>579</v>
      </c>
      <c r="AJ18" s="479" t="str">
        <f t="shared" ref="AJ18:AM18" si="29">IF(AD18&lt;&gt;0, AD18, "")</f>
        <v/>
      </c>
      <c r="AK18" s="480" t="str">
        <f t="shared" si="29"/>
        <v/>
      </c>
      <c r="AL18" s="481" t="str">
        <f t="shared" si="29"/>
        <v/>
      </c>
      <c r="AM18" s="482" t="str">
        <f t="shared" si="29"/>
        <v/>
      </c>
      <c r="AN18" s="474">
        <f>COUNTIFS(AM25:AM224, "Mon", AO25:AO224, "17:00") +
 COUNTIFS(AM25:AM224, "Mon", AO25:AO224, "17:15") +
 COUNTIFS(AM25:AM224, "Mon", AO25:AO224, "17:30") +
 COUNTIFS(AM25:AM224, "Mon", AO25:AO224, "17:45")</f>
        <v>0</v>
      </c>
      <c r="AO18" s="474">
        <f>COUNTIFS(AM226:AM1170, "Mon", AO226:AO1170, "17:00") +
 COUNTIFS(AM226:AM1170, "Mon", AO226:AO1170, "17:15") +
 COUNTIFS(AM226:AM1170, "Mon", AO226:AO1170, "17:30") +
 COUNTIFS(AM226:AM1170, "Mon", AO226:AO1170, "17:45")</f>
        <v>0</v>
      </c>
      <c r="AP18" s="475"/>
      <c r="AQ18" s="475"/>
      <c r="AR18" s="475"/>
      <c r="AS18" s="475"/>
    </row>
    <row r="19">
      <c r="A19" s="440"/>
      <c r="B19" s="399"/>
      <c r="C19" s="440"/>
      <c r="D19" s="399"/>
      <c r="E19" s="410"/>
      <c r="F19" s="338" t="s">
        <v>100</v>
      </c>
      <c r="G19" s="336" t="str">
        <f t="shared" si="26"/>
        <v/>
      </c>
      <c r="H19" s="337"/>
      <c r="I19" s="410"/>
      <c r="J19" s="411" t="str">
        <f>IFERROR(__xludf.DUMMYFUNCTION("REGEXREPLACE(I19,""(.*)SVL IN:(.*)"",""$2"")"),"")</f>
        <v/>
      </c>
      <c r="K19" s="338" t="s">
        <v>100</v>
      </c>
      <c r="L19" s="336" t="str">
        <f t="shared" si="27"/>
        <v/>
      </c>
      <c r="M19" s="337"/>
      <c r="N19" s="410"/>
      <c r="O19" s="411" t="str">
        <f>IFERROR(__xludf.DUMMYFUNCTION("REGEXREPLACE(N19,""(.*)SVL IN:(.*)"",""$2"")"),"")</f>
        <v/>
      </c>
      <c r="P19" s="338" t="s">
        <v>100</v>
      </c>
      <c r="Q19" s="336" t="str">
        <f t="shared" si="28"/>
        <v/>
      </c>
      <c r="R19" s="337"/>
      <c r="S19" s="410"/>
      <c r="T19" s="411" t="str">
        <f>IFERROR(__xludf.DUMMYFUNCTION("REGEXREPLACE(S19,""(.*)SVL IN:(.*)"",""$2"")"),"")</f>
        <v/>
      </c>
      <c r="W19" s="412">
        <v>0.19791666666666666</v>
      </c>
      <c r="X19" s="403">
        <f>OriginalIDP!F21</f>
        <v>18.41</v>
      </c>
      <c r="Y19" s="403">
        <f>OriginalIDP!G21</f>
        <v>13.67</v>
      </c>
      <c r="Z19" s="403">
        <f>OriginalIDP!H21</f>
        <v>-4.74</v>
      </c>
      <c r="AA19" s="465"/>
      <c r="AB19" s="465"/>
      <c r="AC19" s="386" t="s">
        <v>580</v>
      </c>
      <c r="AD19" s="476">
        <f>VALUE(Q35)</f>
        <v>0</v>
      </c>
      <c r="AE19" s="477">
        <f>VALUE(Q36)</f>
        <v>0</v>
      </c>
      <c r="AF19" s="478">
        <f>VALUE(Q37)</f>
        <v>0</v>
      </c>
      <c r="AG19" s="477">
        <f>VALUE(Q38)</f>
        <v>0</v>
      </c>
      <c r="AH19" s="469" t="str">
        <f t="shared" si="5"/>
        <v>Missing</v>
      </c>
      <c r="AI19" s="386" t="s">
        <v>580</v>
      </c>
      <c r="AJ19" s="479" t="str">
        <f t="shared" ref="AJ19:AM19" si="30">IF(AD19&lt;&gt;0, AD19, "")</f>
        <v/>
      </c>
      <c r="AK19" s="480" t="str">
        <f t="shared" si="30"/>
        <v/>
      </c>
      <c r="AL19" s="481" t="str">
        <f t="shared" si="30"/>
        <v/>
      </c>
      <c r="AM19" s="482" t="str">
        <f t="shared" si="30"/>
        <v/>
      </c>
      <c r="AN19" s="474">
        <f>COUNTIFS(AM25:AM224, "Mon", AO25:AO224, "18:00") +
 COUNTIFS(AM25:AM224, "Mon", AO25:AO224, "18:15") +
 COUNTIFS(AM25:AM224, "Mon", AO25:AO224, "18:30") +
 COUNTIFS(AM25:AM224, "Mon", AO25:AO224, "18:45")</f>
        <v>0</v>
      </c>
      <c r="AO19" s="474">
        <f>COUNTIFS(AM226:AM1170, "Mon", AO226:AO1170, "18:00") +
 COUNTIFS(AM226:AM1170, "Mon", AO226:AO1170, "18:15") +
 COUNTIFS(AM226:AM1170, "Mon", AO226:AO1170, "18:30") +
 COUNTIFS(AM226:AM1170, "Mon", AO226:AO1170, "18:45")</f>
        <v>0</v>
      </c>
      <c r="AP19" s="475"/>
      <c r="AQ19" s="475"/>
      <c r="AR19" s="475"/>
      <c r="AS19" s="475"/>
    </row>
    <row r="20">
      <c r="A20" s="435"/>
      <c r="B20" s="399"/>
      <c r="C20" s="440"/>
      <c r="D20" s="399"/>
      <c r="E20" s="398"/>
      <c r="F20" s="338" t="s">
        <v>547</v>
      </c>
      <c r="G20" s="336" t="str">
        <f t="shared" ref="G20:G21" si="32">J18</f>
        <v/>
      </c>
      <c r="H20" s="337"/>
      <c r="I20" s="410"/>
      <c r="J20" s="411" t="str">
        <f>IFERROR(__xludf.DUMMYFUNCTION("REGEXREPLACE(I20,""(.*)ACK:(.*)"",""$2"")"),"")</f>
        <v/>
      </c>
      <c r="K20" s="338" t="s">
        <v>547</v>
      </c>
      <c r="L20" s="336" t="str">
        <f t="shared" ref="L20:L21" si="33">O18</f>
        <v/>
      </c>
      <c r="M20" s="337"/>
      <c r="N20" s="410"/>
      <c r="O20" s="411" t="str">
        <f>IFERROR(__xludf.DUMMYFUNCTION("REGEXREPLACE(N20,""(.*)ACK:(.*)"",""$2"")"),"")</f>
        <v/>
      </c>
      <c r="P20" s="338" t="s">
        <v>547</v>
      </c>
      <c r="Q20" s="336" t="str">
        <f t="shared" ref="Q20:Q21" si="34">T18</f>
        <v/>
      </c>
      <c r="R20" s="337"/>
      <c r="S20" s="410"/>
      <c r="T20" s="411" t="str">
        <f>IFERROR(__xludf.DUMMYFUNCTION("REGEXREPLACE(S20,""(.*)ACK:(.*)"",""$2"")"),"")</f>
        <v/>
      </c>
      <c r="W20" s="412">
        <v>0.20833333333333334</v>
      </c>
      <c r="X20" s="403">
        <f>OriginalIDP!F22</f>
        <v>16.7</v>
      </c>
      <c r="Y20" s="403">
        <f>OriginalIDP!G22</f>
        <v>16</v>
      </c>
      <c r="Z20" s="403">
        <f>OriginalIDP!H22</f>
        <v>-0.7</v>
      </c>
      <c r="AA20" s="438"/>
      <c r="AB20" s="438"/>
      <c r="AC20" s="386" t="s">
        <v>582</v>
      </c>
      <c r="AD20" s="476">
        <f>VALUE(Q50)</f>
        <v>0</v>
      </c>
      <c r="AE20" s="477">
        <f>VALUE(Q51)</f>
        <v>0</v>
      </c>
      <c r="AF20" s="478">
        <f>VALUE(Q52)</f>
        <v>0</v>
      </c>
      <c r="AG20" s="477">
        <f>VALUE(Q53)</f>
        <v>0</v>
      </c>
      <c r="AH20" s="469" t="str">
        <f t="shared" si="5"/>
        <v>Missing</v>
      </c>
      <c r="AI20" s="386" t="s">
        <v>582</v>
      </c>
      <c r="AJ20" s="479" t="str">
        <f t="shared" ref="AJ20:AM20" si="31">IF(AD20&lt;&gt;0, AD20, "")</f>
        <v/>
      </c>
      <c r="AK20" s="480" t="str">
        <f t="shared" si="31"/>
        <v/>
      </c>
      <c r="AL20" s="481" t="str">
        <f t="shared" si="31"/>
        <v/>
      </c>
      <c r="AM20" s="482" t="str">
        <f t="shared" si="31"/>
        <v/>
      </c>
      <c r="AN20" s="474">
        <f>COUNTIFS(AM25:AM224, "Mon", AO25:AO224, "19:00") +
 COUNTIFS(AM25:AM224, "Mon", AO25:AO224, "19:15") +
 COUNTIFS(AM25:AM224, "Mon", AO25:AO224, "19:30") +
 COUNTIFS(AM25:AM224, "Mon", AO25:AO224, "19:45")</f>
        <v>0</v>
      </c>
      <c r="AO20" s="474">
        <f>COUNTIFS(AM226:AM1170, "Mon", AO226:AO1170, "19:00") +
 COUNTIFS(AM226:AM1170, "Mon", AO226:AO1170, "19:15") +
 COUNTIFS(AM226:AM1170, "Mon", AO226:AO1170, "19:30") +
 COUNTIFS(AM226:AM1170, "Mon", AO226:AO1170, "19:45")</f>
        <v>0</v>
      </c>
      <c r="AP20" s="475"/>
      <c r="AQ20" s="475"/>
      <c r="AR20" s="475"/>
      <c r="AS20" s="475"/>
    </row>
    <row r="21">
      <c r="A21" s="410"/>
      <c r="B21" s="399"/>
      <c r="C21" s="398"/>
      <c r="D21" s="399"/>
      <c r="E21" s="483"/>
      <c r="F21" s="338" t="s">
        <v>548</v>
      </c>
      <c r="G21" s="336" t="str">
        <f t="shared" si="32"/>
        <v/>
      </c>
      <c r="H21" s="337"/>
      <c r="I21" s="410"/>
      <c r="J21" s="411" t="str">
        <f>IFERROR(__xludf.DUMMYFUNCTION("REGEXREPLACE(I21,""(.*)ASA:(.*)"",""$2"")"),"")</f>
        <v/>
      </c>
      <c r="K21" s="338" t="s">
        <v>548</v>
      </c>
      <c r="L21" s="336" t="str">
        <f t="shared" si="33"/>
        <v/>
      </c>
      <c r="M21" s="337"/>
      <c r="N21" s="410"/>
      <c r="O21" s="411" t="str">
        <f>IFERROR(__xludf.DUMMYFUNCTION("REGEXREPLACE(N21,""(.*)ASA:(.*)"",""$2"")"),"")</f>
        <v/>
      </c>
      <c r="P21" s="338" t="s">
        <v>548</v>
      </c>
      <c r="Q21" s="336" t="str">
        <f t="shared" si="34"/>
        <v/>
      </c>
      <c r="R21" s="337"/>
      <c r="S21" s="410"/>
      <c r="T21" s="411" t="str">
        <f>IFERROR(__xludf.DUMMYFUNCTION("REGEXREPLACE(S21,""(.*)ASA:(.*)"",""$2"")"),"")</f>
        <v/>
      </c>
      <c r="W21" s="412">
        <v>0.21875</v>
      </c>
      <c r="X21" s="403">
        <f>OriginalIDP!F23</f>
        <v>16.14</v>
      </c>
      <c r="Y21" s="403">
        <f>OriginalIDP!G23</f>
        <v>16.66</v>
      </c>
      <c r="Z21" s="403">
        <f>OriginalIDP!H23</f>
        <v>0.52</v>
      </c>
      <c r="AA21" s="168"/>
      <c r="AB21" s="168"/>
      <c r="AC21" s="386" t="s">
        <v>584</v>
      </c>
      <c r="AD21" s="476">
        <f>VALUE(Q65)</f>
        <v>0</v>
      </c>
      <c r="AE21" s="477">
        <f>VALUE(Q66)</f>
        <v>0</v>
      </c>
      <c r="AF21" s="478">
        <f>VALUE(Q67)</f>
        <v>0</v>
      </c>
      <c r="AG21" s="477">
        <f>VALUE(Q68)</f>
        <v>0</v>
      </c>
      <c r="AH21" s="469" t="str">
        <f t="shared" si="5"/>
        <v>Missing</v>
      </c>
      <c r="AI21" s="386" t="s">
        <v>584</v>
      </c>
      <c r="AJ21" s="479" t="str">
        <f t="shared" ref="AJ21:AM21" si="35">IF(AD21&lt;&gt;0, AD21, "")</f>
        <v/>
      </c>
      <c r="AK21" s="480" t="str">
        <f t="shared" si="35"/>
        <v/>
      </c>
      <c r="AL21" s="481" t="str">
        <f t="shared" si="35"/>
        <v/>
      </c>
      <c r="AM21" s="482" t="str">
        <f t="shared" si="35"/>
        <v/>
      </c>
      <c r="AN21" s="474">
        <f>COUNTIFS(AM25:AM224, "Mon", AO25:AO224, "20:00") +
 COUNTIFS(AM25:AM224, "Mon", AO25:AO224, "20:15") +
 COUNTIFS(AM25:AM224, "Mon", AO25:AO224, "20:30") +
 COUNTIFS(AM25:AM224, "Mon", AO25:AO224, "20:45")</f>
        <v>0</v>
      </c>
      <c r="AO21" s="474">
        <f>COUNTIFS(AM226:AM1170, "Mon", AO226:AO1170, "20:00") +
 COUNTIFS(AM226:AM1170, "Mon", AO226:AO1170, "20:15") +
 COUNTIFS(AM226:AM1170, "Mon", AO226:AO1170, "20:30") +
 COUNTIFS(AM226:AM1170, "Mon", AO226:AO1170, "20:45")</f>
        <v>0</v>
      </c>
      <c r="AP21" s="475"/>
      <c r="AQ21" s="475"/>
      <c r="AR21" s="475"/>
      <c r="AS21" s="475"/>
    </row>
    <row r="22">
      <c r="A22" s="410"/>
      <c r="B22" s="399"/>
      <c r="C22" s="440"/>
      <c r="D22" s="399"/>
      <c r="E22" s="398"/>
      <c r="F22" s="338" t="s">
        <v>549</v>
      </c>
      <c r="G22" s="370" t="str">
        <f t="shared" ref="G22:G23" si="37">J25</f>
        <v/>
      </c>
      <c r="H22" s="29"/>
      <c r="I22" s="410"/>
      <c r="J22" s="411" t="str">
        <f>IFERROR(__xludf.DUMMYFUNCTION("REGEXREPLACE(I22,""(.*)SAFE:(.*)"",""$2"")"),"")</f>
        <v/>
      </c>
      <c r="K22" s="338" t="s">
        <v>549</v>
      </c>
      <c r="L22" s="370" t="str">
        <f t="shared" ref="L22:L23" si="38">O25</f>
        <v/>
      </c>
      <c r="M22" s="29"/>
      <c r="N22" s="410"/>
      <c r="O22" s="411" t="str">
        <f>IFERROR(__xludf.DUMMYFUNCTION("REGEXREPLACE(N22,""(.*)SAFE:(.*)"",""$2"")"),"")</f>
        <v/>
      </c>
      <c r="P22" s="338" t="s">
        <v>549</v>
      </c>
      <c r="Q22" s="370" t="str">
        <f t="shared" ref="Q22:Q23" si="39">T25</f>
        <v/>
      </c>
      <c r="R22" s="29"/>
      <c r="S22" s="410"/>
      <c r="T22" s="411" t="str">
        <f>IFERROR(__xludf.DUMMYFUNCTION("REGEXREPLACE(S22,""(.*)SAFE:(.*)"",""$2"")"),"")</f>
        <v/>
      </c>
      <c r="W22" s="412">
        <v>0.22916666666666666</v>
      </c>
      <c r="X22" s="403">
        <f>OriginalIDP!F24</f>
        <v>17.87</v>
      </c>
      <c r="Y22" s="403">
        <f>OriginalIDP!G24</f>
        <v>16</v>
      </c>
      <c r="Z22" s="403">
        <f>OriginalIDP!H24</f>
        <v>-1.87</v>
      </c>
      <c r="AA22" s="168"/>
      <c r="AB22" s="168"/>
      <c r="AC22" s="386" t="s">
        <v>586</v>
      </c>
      <c r="AD22" s="476">
        <f>VALUE(Q80)</f>
        <v>0</v>
      </c>
      <c r="AE22" s="477">
        <f>VALUE(Q81)</f>
        <v>0</v>
      </c>
      <c r="AF22" s="478">
        <f>VALUE(Q82)</f>
        <v>0</v>
      </c>
      <c r="AG22" s="477">
        <f>VALUE(Q83)</f>
        <v>0</v>
      </c>
      <c r="AH22" s="469" t="str">
        <f t="shared" si="5"/>
        <v>Missing</v>
      </c>
      <c r="AI22" s="386" t="s">
        <v>586</v>
      </c>
      <c r="AJ22" s="479" t="str">
        <f t="shared" ref="AJ22:AM22" si="36">IF(AD22&lt;&gt;0, AD22, "")</f>
        <v/>
      </c>
      <c r="AK22" s="480" t="str">
        <f t="shared" si="36"/>
        <v/>
      </c>
      <c r="AL22" s="481" t="str">
        <f t="shared" si="36"/>
        <v/>
      </c>
      <c r="AM22" s="482" t="str">
        <f t="shared" si="36"/>
        <v/>
      </c>
      <c r="AN22" s="474">
        <f>COUNTIFS(AM25:AM224, "Mon", AO25:AO224, "21:00") +
 COUNTIFS(AM25:AM224, "Mon", AO25:AO224, "21:15") +
 COUNTIFS(AM25:AM224, "Mon", AO25:AO224, "21:30") +
 COUNTIFS(AM25:AM224, "Mon", AO25:AO224, "21:45")</f>
        <v>0</v>
      </c>
      <c r="AO22" s="474">
        <f>COUNTIFS(AM226:AM1170, "Mon", AO226:AO1170, "21:00") +
 COUNTIFS(AM226:AM1170, "Mon", AO226:AO1170, "21:15") +
 COUNTIFS(AM226:AM1170, "Mon", AO226:AO1170, "21:30") +
 COUNTIFS(AM226:AM1170, "Mon", AO226:AO1170, "21:45")</f>
        <v>0</v>
      </c>
      <c r="AP22" s="475"/>
      <c r="AQ22" s="475"/>
      <c r="AR22" s="475"/>
      <c r="AS22" s="475"/>
    </row>
    <row r="23">
      <c r="A23" s="410"/>
      <c r="B23" s="399"/>
      <c r="C23" s="440"/>
      <c r="D23" s="399"/>
      <c r="E23" s="410"/>
      <c r="F23" s="338" t="s">
        <v>550</v>
      </c>
      <c r="G23" s="371" t="str">
        <f t="shared" si="37"/>
        <v/>
      </c>
      <c r="H23" s="372"/>
      <c r="I23" s="398"/>
      <c r="J23" s="411" t="str">
        <f>IFERROR(__xludf.DUMMYFUNCTION("REGEXREPLACE(I17,""(.*)DELAYS:(.*)"",""$2"")"),"")</f>
        <v/>
      </c>
      <c r="K23" s="338" t="s">
        <v>550</v>
      </c>
      <c r="L23" s="371" t="str">
        <f t="shared" si="38"/>
        <v/>
      </c>
      <c r="M23" s="372"/>
      <c r="N23" s="398"/>
      <c r="O23" s="411" t="str">
        <f>IFERROR(__xludf.DUMMYFUNCTION("REGEXREPLACE(N17,""(.*)DELAYS:(.*)"",""$2"")"),"")</f>
        <v/>
      </c>
      <c r="P23" s="338" t="s">
        <v>550</v>
      </c>
      <c r="Q23" s="371" t="str">
        <f t="shared" si="39"/>
        <v/>
      </c>
      <c r="R23" s="372"/>
      <c r="S23" s="398"/>
      <c r="T23" s="411" t="str">
        <f>IFERROR(__xludf.DUMMYFUNCTION("REGEXREPLACE(S17,""(.*)DELAYS:(.*)"",""$2"")"),"")</f>
        <v/>
      </c>
      <c r="W23" s="412">
        <v>0.23958333333333334</v>
      </c>
      <c r="X23" s="403">
        <f>OriginalIDP!F25</f>
        <v>22.69</v>
      </c>
      <c r="Y23" s="403">
        <f>OriginalIDP!G25</f>
        <v>18.67</v>
      </c>
      <c r="Z23" s="403">
        <f>OriginalIDP!H25</f>
        <v>-4.02</v>
      </c>
      <c r="AA23" s="168"/>
      <c r="AB23" s="168"/>
      <c r="AC23" s="388" t="s">
        <v>588</v>
      </c>
      <c r="AD23" s="484">
        <f>VALUE(Q95)</f>
        <v>0</v>
      </c>
      <c r="AE23" s="485">
        <f>VALUE(Q96)</f>
        <v>0</v>
      </c>
      <c r="AF23" s="486">
        <f>VALUE(Q97)</f>
        <v>0</v>
      </c>
      <c r="AG23" s="485">
        <f>VALUE(Q98)</f>
        <v>0</v>
      </c>
      <c r="AH23" s="469" t="str">
        <f t="shared" si="5"/>
        <v>Missing</v>
      </c>
      <c r="AI23" s="388" t="s">
        <v>588</v>
      </c>
      <c r="AJ23" s="487" t="str">
        <f t="shared" ref="AJ23:AM23" si="40">IF(AD23&lt;&gt;0, AD23, "")</f>
        <v/>
      </c>
      <c r="AK23" s="488" t="str">
        <f t="shared" si="40"/>
        <v/>
      </c>
      <c r="AL23" s="489" t="str">
        <f t="shared" si="40"/>
        <v/>
      </c>
      <c r="AM23" s="490" t="str">
        <f t="shared" si="40"/>
        <v/>
      </c>
      <c r="AN23" s="474">
        <f>COUNTIFS(AM25:AM224, "Mon", AO25:AO224, "22:00") +
 COUNTIFS(AM25:AM224, "Mon", AO25:AO224, "22:15") +
 COUNTIFS(AM25:AM224, "Mon", AO25:AO224, "22:30") +
 COUNTIFS(AM25:AM224, "Mon", AO25:AO224, "22:45")</f>
        <v>0</v>
      </c>
      <c r="AO23" s="474">
        <f>COUNTIFS(AM226:AM1170, "Mon", AO226:AO1170, "22:00") +
 COUNTIFS(AM226:AM1170, "Mon", AO226:AO1170, "22:15") +
 COUNTIFS(AM226:AM1170, "Mon", AO226:AO1170, "22:30") +
 COUNTIFS(AM226:AM1170, "Mon", AO226:AO1170, "22:45")</f>
        <v>0</v>
      </c>
      <c r="AP23" s="475"/>
      <c r="AQ23" s="475"/>
      <c r="AR23" s="475"/>
      <c r="AS23" s="475"/>
    </row>
    <row r="24">
      <c r="A24" s="410"/>
      <c r="B24" s="399"/>
      <c r="C24" s="440"/>
      <c r="D24" s="399"/>
      <c r="E24" s="440"/>
      <c r="F24" s="339" t="s">
        <v>551</v>
      </c>
      <c r="G24" s="340" t="str">
        <f>J28</f>
        <v/>
      </c>
      <c r="H24" s="39"/>
      <c r="I24" s="440"/>
      <c r="J24" s="411" t="str">
        <f>IF(J67=FALSE,"",LEFT(J61,3))</f>
        <v/>
      </c>
      <c r="K24" s="339" t="s">
        <v>551</v>
      </c>
      <c r="L24" s="340" t="str">
        <f>O28</f>
        <v/>
      </c>
      <c r="M24" s="39"/>
      <c r="N24" s="440"/>
      <c r="O24" s="411" t="str">
        <f>IF(O67=FALSE,"",LEFT(O61,3))</f>
        <v/>
      </c>
      <c r="P24" s="339" t="s">
        <v>551</v>
      </c>
      <c r="Q24" s="340" t="str">
        <f>T28</f>
        <v/>
      </c>
      <c r="R24" s="39"/>
      <c r="S24" s="440"/>
      <c r="T24" s="411" t="str">
        <f>IF(T67=FALSE,"",LEFT(T61,3))</f>
        <v/>
      </c>
      <c r="W24" s="412">
        <v>0.25</v>
      </c>
      <c r="X24" s="403">
        <f>OriginalIDP!F26</f>
        <v>21.8</v>
      </c>
      <c r="Y24" s="403">
        <f>OriginalIDP!G26</f>
        <v>18</v>
      </c>
      <c r="Z24" s="403">
        <f>OriginalIDP!H26</f>
        <v>-3.8</v>
      </c>
      <c r="AA24" s="168"/>
      <c r="AB24" s="168"/>
      <c r="AC24" s="491" t="s">
        <v>606</v>
      </c>
      <c r="AS24" s="502"/>
    </row>
    <row r="25">
      <c r="A25" s="410"/>
      <c r="B25" s="399"/>
      <c r="C25" s="435"/>
      <c r="D25" s="399"/>
      <c r="E25" s="410"/>
      <c r="F25" s="341"/>
      <c r="G25" s="114"/>
      <c r="H25" s="32"/>
      <c r="I25" s="440"/>
      <c r="J25" s="411" t="str">
        <f>IFERROR(__xludf.DUMMYFUNCTION("REGEXREPLACE(I25,""(.*)Inbound:(.*)"",""$2"")"),"")</f>
        <v/>
      </c>
      <c r="K25" s="341"/>
      <c r="L25" s="114"/>
      <c r="M25" s="32"/>
      <c r="N25" s="440"/>
      <c r="O25" s="411" t="str">
        <f>IFERROR(__xludf.DUMMYFUNCTION("REGEXREPLACE(N25,""(.*)Inbound:(.*)"",""$2"")"),"")</f>
        <v/>
      </c>
      <c r="P25" s="341"/>
      <c r="Q25" s="114"/>
      <c r="R25" s="32"/>
      <c r="S25" s="440"/>
      <c r="T25" s="411" t="str">
        <f>IFERROR(__xludf.DUMMYFUNCTION("REGEXREPLACE(S25,""(.*)Inbound:(.*)"",""$2"")"),"")</f>
        <v/>
      </c>
      <c r="W25" s="412">
        <v>0.2604166666666667</v>
      </c>
      <c r="X25" s="403">
        <f>OriginalIDP!F27</f>
        <v>14.28</v>
      </c>
      <c r="Y25" s="403">
        <f>OriginalIDP!G27</f>
        <v>20</v>
      </c>
      <c r="Z25" s="403">
        <f>OriginalIDP!H27</f>
        <v>5.72</v>
      </c>
      <c r="AC25" s="492">
        <v>1.0</v>
      </c>
      <c r="AD25" s="493"/>
      <c r="AE25" s="493"/>
      <c r="AF25" s="493"/>
      <c r="AG25" s="493"/>
      <c r="AH25" s="493"/>
      <c r="AI25" s="493"/>
      <c r="AJ25" s="493"/>
      <c r="AK25" s="493"/>
      <c r="AL25" s="494"/>
      <c r="AM25" s="495"/>
      <c r="AN25" s="496"/>
      <c r="AO25" s="496"/>
      <c r="AP25" s="493"/>
      <c r="AQ25" s="497"/>
      <c r="AR25" s="498"/>
      <c r="AS25" s="502"/>
    </row>
    <row r="26">
      <c r="A26" s="410"/>
      <c r="B26" s="399"/>
      <c r="C26" s="410"/>
      <c r="D26" s="399"/>
      <c r="E26" s="483"/>
      <c r="F26" s="342" t="s">
        <v>485</v>
      </c>
      <c r="G26" s="343" t="str">
        <f>J30</f>
        <v/>
      </c>
      <c r="H26" s="275"/>
      <c r="I26" s="440"/>
      <c r="J26" s="411" t="str">
        <f>IFERROR(__xludf.DUMMYFUNCTION("REGEXREPLACE(I26,""(.*)Outbound:(.*)"",""$2"")"),"")</f>
        <v/>
      </c>
      <c r="K26" s="342" t="s">
        <v>485</v>
      </c>
      <c r="L26" s="343" t="str">
        <f>O30</f>
        <v/>
      </c>
      <c r="M26" s="275"/>
      <c r="N26" s="440"/>
      <c r="O26" s="411" t="str">
        <f>IFERROR(__xludf.DUMMYFUNCTION("REGEXREPLACE(N26,""(.*)Outbound:(.*)"",""$2"")"),"")</f>
        <v/>
      </c>
      <c r="P26" s="342" t="s">
        <v>485</v>
      </c>
      <c r="Q26" s="343" t="str">
        <f>T30</f>
        <v/>
      </c>
      <c r="R26" s="275"/>
      <c r="S26" s="440"/>
      <c r="T26" s="411" t="str">
        <f>IFERROR(__xludf.DUMMYFUNCTION("REGEXREPLACE(S26,""(.*)Outbound:(.*)"",""$2"")"),"")</f>
        <v/>
      </c>
      <c r="W26" s="412">
        <v>0.2708333333333333</v>
      </c>
      <c r="X26" s="403">
        <f>OriginalIDP!F28</f>
        <v>16.08</v>
      </c>
      <c r="Y26" s="403">
        <f>OriginalIDP!G28</f>
        <v>22</v>
      </c>
      <c r="Z26" s="403">
        <f>OriginalIDP!H28</f>
        <v>5.92</v>
      </c>
      <c r="AC26" s="492">
        <v>2.0</v>
      </c>
      <c r="AD26" s="493"/>
      <c r="AE26" s="493"/>
      <c r="AF26" s="493"/>
      <c r="AG26" s="493"/>
      <c r="AH26" s="493"/>
      <c r="AI26" s="493"/>
      <c r="AJ26" s="493"/>
      <c r="AK26" s="493"/>
      <c r="AL26" s="494"/>
      <c r="AM26" s="495"/>
      <c r="AN26" s="496"/>
      <c r="AO26" s="496"/>
      <c r="AP26" s="493"/>
      <c r="AQ26" s="497"/>
      <c r="AR26" s="498"/>
      <c r="AS26" s="502"/>
    </row>
    <row r="27">
      <c r="A27" s="435"/>
      <c r="B27" s="399"/>
      <c r="C27" s="435"/>
      <c r="D27" s="399"/>
      <c r="E27" s="435"/>
      <c r="F27" s="344"/>
      <c r="G27" s="345"/>
      <c r="H27" s="275"/>
      <c r="I27" s="398"/>
      <c r="J27" s="411"/>
      <c r="K27" s="344"/>
      <c r="L27" s="345"/>
      <c r="M27" s="275"/>
      <c r="N27" s="398"/>
      <c r="O27" s="411"/>
      <c r="P27" s="344"/>
      <c r="Q27" s="345"/>
      <c r="R27" s="275"/>
      <c r="S27" s="398"/>
      <c r="T27" s="411"/>
      <c r="W27" s="412">
        <v>0.28125</v>
      </c>
      <c r="X27" s="403">
        <f>OriginalIDP!F29</f>
        <v>16.25</v>
      </c>
      <c r="Y27" s="403">
        <f>OriginalIDP!G29</f>
        <v>22</v>
      </c>
      <c r="Z27" s="403">
        <f>OriginalIDP!H29</f>
        <v>5.75</v>
      </c>
      <c r="AC27" s="492">
        <v>3.0</v>
      </c>
      <c r="AD27" s="493"/>
      <c r="AE27" s="493"/>
      <c r="AF27" s="493"/>
      <c r="AG27" s="493"/>
      <c r="AH27" s="493"/>
      <c r="AI27" s="493"/>
      <c r="AJ27" s="493"/>
      <c r="AK27" s="493"/>
      <c r="AL27" s="494"/>
      <c r="AM27" s="495"/>
      <c r="AN27" s="496"/>
      <c r="AO27" s="496"/>
      <c r="AP27" s="493"/>
      <c r="AQ27" s="497"/>
      <c r="AR27" s="498"/>
      <c r="AS27" s="502"/>
    </row>
    <row r="28">
      <c r="A28" s="410"/>
      <c r="B28" s="399"/>
      <c r="C28" s="410"/>
      <c r="D28" s="399"/>
      <c r="E28" s="410"/>
      <c r="F28" s="344"/>
      <c r="G28" s="345"/>
      <c r="H28" s="275"/>
      <c r="I28" s="410"/>
      <c r="J28" s="411" t="str">
        <f>Right(I28,100)</f>
        <v/>
      </c>
      <c r="K28" s="344"/>
      <c r="L28" s="345"/>
      <c r="M28" s="275"/>
      <c r="N28" s="410"/>
      <c r="O28" s="411" t="str">
        <f>Right(N28,100)</f>
        <v/>
      </c>
      <c r="P28" s="344"/>
      <c r="Q28" s="345"/>
      <c r="R28" s="275"/>
      <c r="S28" s="410"/>
      <c r="T28" s="411" t="str">
        <f>Right(S28,100)</f>
        <v/>
      </c>
      <c r="W28" s="412">
        <v>0.2916666666666667</v>
      </c>
      <c r="X28" s="403">
        <f>OriginalIDP!F30</f>
        <v>19.05</v>
      </c>
      <c r="Y28" s="403">
        <f>OriginalIDP!G30</f>
        <v>22</v>
      </c>
      <c r="Z28" s="403">
        <f>OriginalIDP!H30</f>
        <v>2.95</v>
      </c>
      <c r="AC28" s="492">
        <v>4.0</v>
      </c>
      <c r="AD28" s="493"/>
      <c r="AE28" s="493"/>
      <c r="AF28" s="493"/>
      <c r="AG28" s="493"/>
      <c r="AH28" s="493"/>
      <c r="AI28" s="493"/>
      <c r="AJ28" s="493"/>
      <c r="AK28" s="493"/>
      <c r="AL28" s="494"/>
      <c r="AM28" s="495"/>
      <c r="AN28" s="496"/>
      <c r="AO28" s="496"/>
      <c r="AP28" s="493"/>
      <c r="AQ28" s="497"/>
      <c r="AR28" s="498"/>
      <c r="AS28" s="502"/>
    </row>
    <row r="29">
      <c r="A29" s="410"/>
      <c r="B29" s="399"/>
      <c r="C29" s="435"/>
      <c r="D29" s="399"/>
      <c r="E29" s="410"/>
      <c r="F29" s="344"/>
      <c r="G29" s="345"/>
      <c r="H29" s="275"/>
      <c r="I29" s="435"/>
      <c r="J29" s="411"/>
      <c r="K29" s="344"/>
      <c r="L29" s="345"/>
      <c r="M29" s="275"/>
      <c r="N29" s="435"/>
      <c r="O29" s="411"/>
      <c r="P29" s="344"/>
      <c r="Q29" s="345"/>
      <c r="R29" s="275"/>
      <c r="S29" s="435"/>
      <c r="T29" s="411"/>
      <c r="W29" s="412">
        <v>0.3020833333333333</v>
      </c>
      <c r="X29" s="403">
        <f>OriginalIDP!F31</f>
        <v>17.48</v>
      </c>
      <c r="Y29" s="403">
        <f>OriginalIDP!G31</f>
        <v>20</v>
      </c>
      <c r="Z29" s="403">
        <f>OriginalIDP!H31</f>
        <v>2.52</v>
      </c>
      <c r="AC29" s="492">
        <v>5.0</v>
      </c>
      <c r="AD29" s="493"/>
      <c r="AE29" s="493"/>
      <c r="AF29" s="493"/>
      <c r="AG29" s="493"/>
      <c r="AH29" s="493"/>
      <c r="AI29" s="493"/>
      <c r="AJ29" s="493"/>
      <c r="AK29" s="493"/>
      <c r="AL29" s="494"/>
      <c r="AM29" s="495"/>
      <c r="AN29" s="496"/>
      <c r="AO29" s="496"/>
      <c r="AP29" s="493"/>
      <c r="AQ29" s="497"/>
      <c r="AR29" s="498"/>
      <c r="AS29" s="502"/>
    </row>
    <row r="30">
      <c r="A30" s="410"/>
      <c r="B30" s="399"/>
      <c r="C30" s="410"/>
      <c r="D30" s="399"/>
      <c r="E30" s="440"/>
      <c r="F30" s="346"/>
      <c r="G30" s="347"/>
      <c r="H30" s="337"/>
      <c r="I30" s="440"/>
      <c r="J30" s="411" t="str">
        <f>Right(I30,150)</f>
        <v/>
      </c>
      <c r="K30" s="346"/>
      <c r="L30" s="347"/>
      <c r="M30" s="337"/>
      <c r="N30" s="440"/>
      <c r="O30" s="411" t="str">
        <f>Right(N30,150)</f>
        <v/>
      </c>
      <c r="P30" s="346"/>
      <c r="Q30" s="347"/>
      <c r="R30" s="337"/>
      <c r="S30" s="440"/>
      <c r="T30" s="411" t="str">
        <f>Right(S30,150)</f>
        <v/>
      </c>
      <c r="W30" s="412">
        <v>0.3125</v>
      </c>
      <c r="X30" s="403">
        <f>OriginalIDP!F32</f>
        <v>21.02</v>
      </c>
      <c r="Y30" s="403">
        <f>OriginalIDP!G32</f>
        <v>22</v>
      </c>
      <c r="Z30" s="403">
        <f>OriginalIDP!H32</f>
        <v>0.98</v>
      </c>
      <c r="AC30" s="492">
        <v>6.0</v>
      </c>
      <c r="AD30" s="493"/>
      <c r="AE30" s="493"/>
      <c r="AF30" s="493"/>
      <c r="AG30" s="493"/>
      <c r="AH30" s="493"/>
      <c r="AI30" s="493"/>
      <c r="AJ30" s="493"/>
      <c r="AK30" s="493"/>
      <c r="AL30" s="494"/>
      <c r="AM30" s="495"/>
      <c r="AN30" s="496"/>
      <c r="AO30" s="496"/>
      <c r="AP30" s="493"/>
      <c r="AQ30" s="497"/>
      <c r="AR30" s="498"/>
      <c r="AS30" s="502"/>
    </row>
    <row r="31">
      <c r="A31" s="435"/>
      <c r="B31" s="399"/>
      <c r="C31" s="410"/>
      <c r="D31" s="399"/>
      <c r="E31" s="410"/>
      <c r="F31" s="348" t="s">
        <v>553</v>
      </c>
      <c r="G31" s="31"/>
      <c r="H31" s="32"/>
      <c r="I31" s="400"/>
      <c r="J31" s="401"/>
      <c r="K31" s="373" t="s">
        <v>572</v>
      </c>
      <c r="L31" s="31"/>
      <c r="M31" s="32"/>
      <c r="N31" s="400"/>
      <c r="O31" s="198"/>
      <c r="P31" s="391" t="s">
        <v>591</v>
      </c>
      <c r="Q31" s="31"/>
      <c r="R31" s="32"/>
      <c r="S31" s="400"/>
      <c r="W31" s="412">
        <v>0.3229166666666667</v>
      </c>
      <c r="X31" s="403">
        <f>OriginalIDP!F33</f>
        <v>21.33</v>
      </c>
      <c r="Y31" s="403">
        <f>OriginalIDP!G33</f>
        <v>20</v>
      </c>
      <c r="Z31" s="403">
        <f>OriginalIDP!H33</f>
        <v>-1.33</v>
      </c>
      <c r="AC31" s="492">
        <v>7.0</v>
      </c>
      <c r="AD31" s="493"/>
      <c r="AE31" s="493"/>
      <c r="AF31" s="493"/>
      <c r="AG31" s="493"/>
      <c r="AH31" s="493"/>
      <c r="AI31" s="493"/>
      <c r="AJ31" s="493"/>
      <c r="AK31" s="493"/>
      <c r="AL31" s="494"/>
      <c r="AM31" s="495"/>
      <c r="AN31" s="496"/>
      <c r="AO31" s="496"/>
      <c r="AP31" s="493"/>
      <c r="AQ31" s="497"/>
      <c r="AR31" s="498"/>
      <c r="AS31" s="502"/>
    </row>
    <row r="32">
      <c r="A32" s="410"/>
      <c r="B32" s="399"/>
      <c r="C32" s="483"/>
      <c r="D32" s="399"/>
      <c r="E32" s="440"/>
      <c r="F32" s="335" t="s">
        <v>94</v>
      </c>
      <c r="G32" s="336" t="str">
        <f t="shared" ref="G32:G34" si="41">J35</f>
        <v/>
      </c>
      <c r="H32" s="337"/>
      <c r="I32" s="440"/>
      <c r="J32" s="411" t="str">
        <f>IFERROR(__xludf.DUMMYFUNCTION("REGEXREPLACE(I32,""(.*)ACK:(.*)"",""$2"")"),"")</f>
        <v/>
      </c>
      <c r="K32" s="335" t="s">
        <v>94</v>
      </c>
      <c r="L32" s="336" t="str">
        <f t="shared" ref="L32:L34" si="42">O35</f>
        <v/>
      </c>
      <c r="M32" s="337"/>
      <c r="N32" s="440"/>
      <c r="O32" s="411" t="str">
        <f>IFERROR(__xludf.DUMMYFUNCTION("REGEXREPLACE(N32,""(.*)ACK:(.*)"",""$2"")"),"")</f>
        <v/>
      </c>
      <c r="P32" s="335" t="s">
        <v>94</v>
      </c>
      <c r="Q32" s="336" t="str">
        <f t="shared" ref="Q32:Q34" si="43">T35</f>
        <v/>
      </c>
      <c r="R32" s="337"/>
      <c r="S32" s="440"/>
      <c r="T32" s="411" t="str">
        <f>IFERROR(__xludf.DUMMYFUNCTION("REGEXREPLACE(S32,""(.*)ACK:(.*)"",""$2"")"),"")</f>
        <v/>
      </c>
      <c r="W32" s="412">
        <v>0.3333333333333333</v>
      </c>
      <c r="X32" s="403">
        <f>OriginalIDP!F34</f>
        <v>28.8</v>
      </c>
      <c r="Y32" s="403">
        <f>OriginalIDP!G34</f>
        <v>25</v>
      </c>
      <c r="Z32" s="403">
        <f>OriginalIDP!H34</f>
        <v>-3.8</v>
      </c>
      <c r="AC32" s="492">
        <v>8.0</v>
      </c>
      <c r="AD32" s="493"/>
      <c r="AE32" s="493"/>
      <c r="AF32" s="493"/>
      <c r="AG32" s="493"/>
      <c r="AH32" s="493"/>
      <c r="AI32" s="493"/>
      <c r="AJ32" s="493"/>
      <c r="AK32" s="493"/>
      <c r="AL32" s="494"/>
      <c r="AM32" s="495"/>
      <c r="AN32" s="496"/>
      <c r="AO32" s="496"/>
      <c r="AP32" s="493"/>
      <c r="AQ32" s="497"/>
      <c r="AR32" s="498"/>
      <c r="AS32" s="502"/>
    </row>
    <row r="33">
      <c r="A33" s="435"/>
      <c r="B33" s="399"/>
      <c r="C33" s="435"/>
      <c r="D33" s="399"/>
      <c r="E33" s="410"/>
      <c r="F33" s="338" t="s">
        <v>497</v>
      </c>
      <c r="G33" s="336" t="str">
        <f t="shared" si="41"/>
        <v/>
      </c>
      <c r="H33" s="337"/>
      <c r="I33" s="440"/>
      <c r="J33" s="411" t="str">
        <f>IFERROR(__xludf.DUMMYFUNCTION("REGEXREPLACE(I33,""(.*)SVL OUT:(.*)"",""$2"")"),"")</f>
        <v/>
      </c>
      <c r="K33" s="338" t="s">
        <v>497</v>
      </c>
      <c r="L33" s="336" t="str">
        <f t="shared" si="42"/>
        <v/>
      </c>
      <c r="M33" s="337"/>
      <c r="N33" s="440"/>
      <c r="O33" s="411" t="str">
        <f>IFERROR(__xludf.DUMMYFUNCTION("REGEXREPLACE(N33,""(.*)SVL OUT:(.*)"",""$2"")"),"")</f>
        <v/>
      </c>
      <c r="P33" s="338" t="s">
        <v>497</v>
      </c>
      <c r="Q33" s="336" t="str">
        <f t="shared" si="43"/>
        <v/>
      </c>
      <c r="R33" s="337"/>
      <c r="S33" s="440"/>
      <c r="T33" s="411" t="str">
        <f>IFERROR(__xludf.DUMMYFUNCTION("REGEXREPLACE(S33,""(.*)SVL OUT:(.*)"",""$2"")"),"")</f>
        <v/>
      </c>
      <c r="W33" s="412">
        <v>0.34375</v>
      </c>
      <c r="X33" s="403">
        <f>OriginalIDP!F35</f>
        <v>29.93</v>
      </c>
      <c r="Y33" s="403">
        <f>OriginalIDP!G35</f>
        <v>27.67</v>
      </c>
      <c r="Z33" s="403">
        <f>OriginalIDP!H35</f>
        <v>-2.26</v>
      </c>
      <c r="AC33" s="492">
        <v>9.0</v>
      </c>
      <c r="AD33" s="493"/>
      <c r="AE33" s="493"/>
      <c r="AF33" s="493"/>
      <c r="AG33" s="493"/>
      <c r="AH33" s="493"/>
      <c r="AI33" s="493"/>
      <c r="AJ33" s="493"/>
      <c r="AK33" s="493"/>
      <c r="AL33" s="494"/>
      <c r="AM33" s="495"/>
      <c r="AN33" s="496"/>
      <c r="AO33" s="496"/>
      <c r="AP33" s="493"/>
      <c r="AQ33" s="497"/>
      <c r="AR33" s="498"/>
      <c r="AS33" s="502"/>
    </row>
    <row r="34">
      <c r="A34" s="410"/>
      <c r="B34" s="399"/>
      <c r="C34" s="410"/>
      <c r="D34" s="399"/>
      <c r="E34" s="398"/>
      <c r="F34" s="338" t="s">
        <v>100</v>
      </c>
      <c r="G34" s="336" t="str">
        <f t="shared" si="41"/>
        <v/>
      </c>
      <c r="H34" s="337"/>
      <c r="I34" s="440"/>
      <c r="J34" s="411" t="str">
        <f>IFERROR(__xludf.DUMMYFUNCTION("REGEXREPLACE(I34,""(.*)SVL IN:(.*)"",""$2"")"),"")</f>
        <v/>
      </c>
      <c r="K34" s="338" t="s">
        <v>100</v>
      </c>
      <c r="L34" s="336" t="str">
        <f t="shared" si="42"/>
        <v/>
      </c>
      <c r="M34" s="337"/>
      <c r="N34" s="440"/>
      <c r="O34" s="411" t="str">
        <f>IFERROR(__xludf.DUMMYFUNCTION("REGEXREPLACE(N34,""(.*)SVL IN:(.*)"",""$2"")"),"")</f>
        <v/>
      </c>
      <c r="P34" s="338" t="s">
        <v>100</v>
      </c>
      <c r="Q34" s="336" t="str">
        <f t="shared" si="43"/>
        <v/>
      </c>
      <c r="R34" s="337"/>
      <c r="S34" s="440"/>
      <c r="T34" s="411" t="str">
        <f>IFERROR(__xludf.DUMMYFUNCTION("REGEXREPLACE(S34,""(.*)SVL IN:(.*)"",""$2"")"),"")</f>
        <v/>
      </c>
      <c r="W34" s="412">
        <v>0.3541666666666667</v>
      </c>
      <c r="X34" s="403">
        <f>OriginalIDP!F36</f>
        <v>30.78</v>
      </c>
      <c r="Y34" s="403">
        <f>OriginalIDP!G36</f>
        <v>29</v>
      </c>
      <c r="Z34" s="403">
        <f>OriginalIDP!H36</f>
        <v>-1.78</v>
      </c>
      <c r="AC34" s="492">
        <v>10.0</v>
      </c>
      <c r="AD34" s="493"/>
      <c r="AE34" s="493"/>
      <c r="AF34" s="493"/>
      <c r="AG34" s="493"/>
      <c r="AH34" s="493"/>
      <c r="AI34" s="493"/>
      <c r="AJ34" s="493"/>
      <c r="AK34" s="493"/>
      <c r="AL34" s="494"/>
      <c r="AM34" s="495"/>
      <c r="AN34" s="496"/>
      <c r="AO34" s="496"/>
      <c r="AP34" s="493"/>
      <c r="AQ34" s="497"/>
      <c r="AR34" s="498"/>
      <c r="AS34" s="502"/>
    </row>
    <row r="35">
      <c r="A35" s="435"/>
      <c r="B35" s="399"/>
      <c r="C35" s="410"/>
      <c r="D35" s="399"/>
      <c r="E35" s="410"/>
      <c r="F35" s="338" t="s">
        <v>547</v>
      </c>
      <c r="G35" s="336" t="str">
        <f t="shared" ref="G35:G36" si="44">J33</f>
        <v/>
      </c>
      <c r="H35" s="337"/>
      <c r="I35" s="440"/>
      <c r="J35" s="411" t="str">
        <f>IFERROR(__xludf.DUMMYFUNCTION("REGEXREPLACE(I35,""(.*)ACK:(.*)"",""$2"")"),"")</f>
        <v/>
      </c>
      <c r="K35" s="338" t="s">
        <v>547</v>
      </c>
      <c r="L35" s="336" t="str">
        <f t="shared" ref="L35:L36" si="45">O33</f>
        <v/>
      </c>
      <c r="M35" s="337"/>
      <c r="N35" s="440"/>
      <c r="O35" s="411" t="str">
        <f>IFERROR(__xludf.DUMMYFUNCTION("REGEXREPLACE(N35,""(.*)ACK:(.*)"",""$2"")"),"")</f>
        <v/>
      </c>
      <c r="P35" s="338" t="s">
        <v>547</v>
      </c>
      <c r="Q35" s="336" t="str">
        <f t="shared" ref="Q35:Q36" si="46">T33</f>
        <v/>
      </c>
      <c r="R35" s="337"/>
      <c r="S35" s="440"/>
      <c r="T35" s="411" t="str">
        <f>IFERROR(__xludf.DUMMYFUNCTION("REGEXREPLACE(S35,""(.*)ACK:(.*)"",""$2"")"),"")</f>
        <v/>
      </c>
      <c r="W35" s="412">
        <v>0.3645833333333333</v>
      </c>
      <c r="X35" s="403">
        <f>OriginalIDP!F37</f>
        <v>31</v>
      </c>
      <c r="Y35" s="403">
        <f>OriginalIDP!G37</f>
        <v>29</v>
      </c>
      <c r="Z35" s="403">
        <f>OriginalIDP!H37</f>
        <v>-2</v>
      </c>
      <c r="AC35" s="492">
        <v>11.0</v>
      </c>
      <c r="AD35" s="493"/>
      <c r="AE35" s="493"/>
      <c r="AF35" s="493"/>
      <c r="AG35" s="493"/>
      <c r="AH35" s="493"/>
      <c r="AI35" s="493"/>
      <c r="AJ35" s="493"/>
      <c r="AK35" s="493"/>
      <c r="AL35" s="494"/>
      <c r="AM35" s="495"/>
      <c r="AN35" s="496"/>
      <c r="AO35" s="496"/>
      <c r="AP35" s="493"/>
      <c r="AQ35" s="497"/>
      <c r="AR35" s="498"/>
      <c r="AS35" s="502"/>
    </row>
    <row r="36">
      <c r="A36" s="410"/>
      <c r="B36" s="399"/>
      <c r="C36" s="410"/>
      <c r="D36" s="399"/>
      <c r="E36" s="440"/>
      <c r="F36" s="338" t="s">
        <v>548</v>
      </c>
      <c r="G36" s="336" t="str">
        <f t="shared" si="44"/>
        <v/>
      </c>
      <c r="H36" s="337"/>
      <c r="I36" s="440"/>
      <c r="J36" s="411" t="str">
        <f>IFERROR(__xludf.DUMMYFUNCTION("REGEXREPLACE(I36,""(.*)ASA:(.*)"",""$2"")"),"")</f>
        <v/>
      </c>
      <c r="K36" s="338" t="s">
        <v>548</v>
      </c>
      <c r="L36" s="336" t="str">
        <f t="shared" si="45"/>
        <v/>
      </c>
      <c r="M36" s="337"/>
      <c r="N36" s="440"/>
      <c r="O36" s="411" t="str">
        <f>IFERROR(__xludf.DUMMYFUNCTION("REGEXREPLACE(N36,""(.*)ASA:(.*)"",""$2"")"),"")</f>
        <v/>
      </c>
      <c r="P36" s="338" t="s">
        <v>548</v>
      </c>
      <c r="Q36" s="336" t="str">
        <f t="shared" si="46"/>
        <v/>
      </c>
      <c r="R36" s="337"/>
      <c r="S36" s="440"/>
      <c r="T36" s="411" t="str">
        <f>IFERROR(__xludf.DUMMYFUNCTION("REGEXREPLACE(S36,""(.*)ASA:(.*)"",""$2"")"),"")</f>
        <v/>
      </c>
      <c r="W36" s="412">
        <v>0.375</v>
      </c>
      <c r="X36" s="403">
        <f>OriginalIDP!F38</f>
        <v>29.33</v>
      </c>
      <c r="Y36" s="403">
        <f>OriginalIDP!G38</f>
        <v>27.33</v>
      </c>
      <c r="Z36" s="403">
        <f>OriginalIDP!H38</f>
        <v>-2</v>
      </c>
      <c r="AC36" s="492">
        <v>12.0</v>
      </c>
      <c r="AD36" s="493"/>
      <c r="AE36" s="493"/>
      <c r="AF36" s="493"/>
      <c r="AG36" s="493"/>
      <c r="AH36" s="493"/>
      <c r="AI36" s="493"/>
      <c r="AJ36" s="493"/>
      <c r="AK36" s="493"/>
      <c r="AL36" s="494"/>
      <c r="AM36" s="495"/>
      <c r="AN36" s="496"/>
      <c r="AO36" s="496"/>
      <c r="AP36" s="493"/>
      <c r="AQ36" s="497"/>
      <c r="AR36" s="498"/>
      <c r="AS36" s="502"/>
    </row>
    <row r="37">
      <c r="A37" s="410"/>
      <c r="B37" s="399"/>
      <c r="C37" s="410"/>
      <c r="D37" s="399"/>
      <c r="E37" s="440"/>
      <c r="F37" s="338" t="s">
        <v>549</v>
      </c>
      <c r="G37" s="370" t="str">
        <f t="shared" ref="G37:G38" si="47">J40</f>
        <v/>
      </c>
      <c r="H37" s="29"/>
      <c r="I37" s="440"/>
      <c r="J37" s="411" t="str">
        <f>IFERROR(__xludf.DUMMYFUNCTION("REGEXREPLACE(I37,""(.*)SAFE:(.*)"",""$2"")"),"")</f>
        <v/>
      </c>
      <c r="K37" s="338" t="s">
        <v>549</v>
      </c>
      <c r="L37" s="370" t="str">
        <f t="shared" ref="L37:L38" si="48">O40</f>
        <v/>
      </c>
      <c r="M37" s="29"/>
      <c r="N37" s="440"/>
      <c r="O37" s="411" t="str">
        <f>IFERROR(__xludf.DUMMYFUNCTION("REGEXREPLACE(N37,""(.*)SAFE:(.*)"",""$2"")"),"")</f>
        <v/>
      </c>
      <c r="P37" s="338" t="s">
        <v>549</v>
      </c>
      <c r="Q37" s="370" t="str">
        <f t="shared" ref="Q37:Q38" si="49">T40</f>
        <v/>
      </c>
      <c r="R37" s="29"/>
      <c r="S37" s="440"/>
      <c r="T37" s="411" t="str">
        <f>IFERROR(__xludf.DUMMYFUNCTION("REGEXREPLACE(S37,""(.*)SAFE:(.*)"",""$2"")"),"")</f>
        <v/>
      </c>
      <c r="W37" s="412">
        <v>0.3854166666666667</v>
      </c>
      <c r="X37" s="403">
        <f>OriginalIDP!F39</f>
        <v>29.63</v>
      </c>
      <c r="Y37" s="403">
        <f>OriginalIDP!G39</f>
        <v>27.33</v>
      </c>
      <c r="Z37" s="403">
        <f>OriginalIDP!H39</f>
        <v>-2.3</v>
      </c>
      <c r="AC37" s="492">
        <v>13.0</v>
      </c>
      <c r="AD37" s="493"/>
      <c r="AE37" s="493"/>
      <c r="AF37" s="493"/>
      <c r="AG37" s="493"/>
      <c r="AH37" s="493"/>
      <c r="AI37" s="493"/>
      <c r="AJ37" s="493"/>
      <c r="AK37" s="493"/>
      <c r="AL37" s="494"/>
      <c r="AM37" s="495"/>
      <c r="AN37" s="496"/>
      <c r="AO37" s="496"/>
      <c r="AP37" s="493"/>
      <c r="AQ37" s="497"/>
      <c r="AR37" s="498"/>
      <c r="AS37" s="502"/>
    </row>
    <row r="38">
      <c r="A38" s="483"/>
      <c r="B38" s="399"/>
      <c r="C38" s="410"/>
      <c r="D38" s="399"/>
      <c r="E38" s="435"/>
      <c r="F38" s="338" t="s">
        <v>550</v>
      </c>
      <c r="G38" s="371" t="str">
        <f t="shared" si="47"/>
        <v/>
      </c>
      <c r="H38" s="372"/>
      <c r="I38" s="398"/>
      <c r="J38" s="411" t="str">
        <f>IFERROR(__xludf.DUMMYFUNCTION("REGEXREPLACE(I32,""(.*)DELAYS:(.*)"",""$2"")"),"")</f>
        <v/>
      </c>
      <c r="K38" s="338" t="s">
        <v>550</v>
      </c>
      <c r="L38" s="371" t="str">
        <f t="shared" si="48"/>
        <v/>
      </c>
      <c r="M38" s="372"/>
      <c r="N38" s="398"/>
      <c r="O38" s="411" t="str">
        <f>IFERROR(__xludf.DUMMYFUNCTION("REGEXREPLACE(N32,""(.*)DELAYS:(.*)"",""$2"")"),"")</f>
        <v/>
      </c>
      <c r="P38" s="338" t="s">
        <v>550</v>
      </c>
      <c r="Q38" s="371" t="str">
        <f t="shared" si="49"/>
        <v/>
      </c>
      <c r="R38" s="372"/>
      <c r="S38" s="398"/>
      <c r="T38" s="411" t="str">
        <f>IFERROR(__xludf.DUMMYFUNCTION("REGEXREPLACE(S32,""(.*)DELAYS:(.*)"",""$2"")"),"")</f>
        <v/>
      </c>
      <c r="W38" s="412">
        <v>0.3958333333333333</v>
      </c>
      <c r="X38" s="403">
        <f>OriginalIDP!F40</f>
        <v>34.33</v>
      </c>
      <c r="Y38" s="403">
        <f>OriginalIDP!G40</f>
        <v>27</v>
      </c>
      <c r="Z38" s="403">
        <f>OriginalIDP!H40</f>
        <v>-7.33</v>
      </c>
      <c r="AC38" s="492">
        <v>14.0</v>
      </c>
      <c r="AD38" s="493"/>
      <c r="AE38" s="493"/>
      <c r="AF38" s="493"/>
      <c r="AG38" s="493"/>
      <c r="AH38" s="493"/>
      <c r="AI38" s="493"/>
      <c r="AJ38" s="493"/>
      <c r="AK38" s="493"/>
      <c r="AL38" s="494"/>
      <c r="AM38" s="495"/>
      <c r="AN38" s="496"/>
      <c r="AO38" s="496"/>
      <c r="AP38" s="493"/>
      <c r="AQ38" s="497"/>
      <c r="AR38" s="498"/>
      <c r="AS38" s="502"/>
    </row>
    <row r="39">
      <c r="A39" s="435"/>
      <c r="B39" s="399"/>
      <c r="C39" s="410"/>
      <c r="D39" s="399"/>
      <c r="E39" s="440"/>
      <c r="F39" s="339" t="s">
        <v>551</v>
      </c>
      <c r="G39" s="340" t="str">
        <f>J43</f>
        <v/>
      </c>
      <c r="H39" s="39"/>
      <c r="I39" s="440"/>
      <c r="J39" s="411" t="str">
        <f>IF(J82=FALSE,"",LEFT(J76,3))</f>
        <v/>
      </c>
      <c r="K39" s="339" t="s">
        <v>551</v>
      </c>
      <c r="L39" s="340" t="str">
        <f>O43</f>
        <v/>
      </c>
      <c r="M39" s="39"/>
      <c r="N39" s="440"/>
      <c r="O39" s="411" t="str">
        <f>IF(O82=FALSE,"",LEFT(O76,3))</f>
        <v/>
      </c>
      <c r="P39" s="339" t="s">
        <v>551</v>
      </c>
      <c r="Q39" s="340" t="str">
        <f>T43</f>
        <v/>
      </c>
      <c r="R39" s="39"/>
      <c r="S39" s="440"/>
      <c r="T39" s="411" t="str">
        <f>IF(T82=FALSE,"",LEFT(T76,3))</f>
        <v/>
      </c>
      <c r="W39" s="412">
        <v>0.4166666666666667</v>
      </c>
      <c r="X39" s="403">
        <f>OriginalIDP!F41</f>
        <v>38.39</v>
      </c>
      <c r="Y39" s="403">
        <f>OriginalIDP!G41</f>
        <v>27.33</v>
      </c>
      <c r="Z39" s="403">
        <f>OriginalIDP!H41</f>
        <v>-11.06</v>
      </c>
      <c r="AC39" s="492">
        <v>15.0</v>
      </c>
      <c r="AD39" s="493"/>
      <c r="AE39" s="493"/>
      <c r="AF39" s="493"/>
      <c r="AG39" s="493"/>
      <c r="AH39" s="493"/>
      <c r="AI39" s="493"/>
      <c r="AJ39" s="493"/>
      <c r="AK39" s="493"/>
      <c r="AL39" s="494"/>
      <c r="AM39" s="495"/>
      <c r="AN39" s="496"/>
      <c r="AO39" s="496"/>
      <c r="AP39" s="493"/>
      <c r="AQ39" s="497"/>
      <c r="AR39" s="498"/>
      <c r="AS39" s="502"/>
    </row>
    <row r="40">
      <c r="A40" s="410"/>
      <c r="B40" s="399"/>
      <c r="C40" s="435"/>
      <c r="D40" s="399"/>
      <c r="E40" s="435"/>
      <c r="F40" s="341"/>
      <c r="G40" s="114"/>
      <c r="H40" s="32"/>
      <c r="I40" s="440"/>
      <c r="J40" s="411" t="str">
        <f>IFERROR(__xludf.DUMMYFUNCTION("REGEXREPLACE(I40,""(.*)Inbound:(.*)"",""$2"")"),"")</f>
        <v/>
      </c>
      <c r="K40" s="341"/>
      <c r="L40" s="114"/>
      <c r="M40" s="32"/>
      <c r="N40" s="440"/>
      <c r="O40" s="411" t="str">
        <f>IFERROR(__xludf.DUMMYFUNCTION("REGEXREPLACE(N40,""(.*)Inbound:(.*)"",""$2"")"),"")</f>
        <v/>
      </c>
      <c r="P40" s="341"/>
      <c r="Q40" s="114"/>
      <c r="R40" s="32"/>
      <c r="S40" s="440"/>
      <c r="T40" s="411" t="str">
        <f>IFERROR(__xludf.DUMMYFUNCTION("REGEXREPLACE(S40,""(.*)Inbound:(.*)"",""$2"")"),"")</f>
        <v/>
      </c>
      <c r="W40" s="412">
        <v>0.4270833333333333</v>
      </c>
      <c r="X40" s="403">
        <f>OriginalIDP!F42</f>
        <v>28.39</v>
      </c>
      <c r="Y40" s="403">
        <f>OriginalIDP!G42</f>
        <v>30</v>
      </c>
      <c r="Z40" s="403">
        <f>OriginalIDP!H42</f>
        <v>1.61</v>
      </c>
      <c r="AC40" s="492">
        <v>16.0</v>
      </c>
      <c r="AD40" s="493"/>
      <c r="AE40" s="493"/>
      <c r="AF40" s="493"/>
      <c r="AG40" s="493"/>
      <c r="AH40" s="493"/>
      <c r="AI40" s="493"/>
      <c r="AJ40" s="493"/>
      <c r="AK40" s="493"/>
      <c r="AL40" s="494"/>
      <c r="AM40" s="495"/>
      <c r="AN40" s="496"/>
      <c r="AO40" s="496"/>
      <c r="AP40" s="493"/>
      <c r="AQ40" s="497"/>
      <c r="AR40" s="498"/>
      <c r="AS40" s="502"/>
    </row>
    <row r="41">
      <c r="A41" s="410"/>
      <c r="B41" s="399"/>
      <c r="C41" s="410"/>
      <c r="D41" s="399"/>
      <c r="E41" s="483"/>
      <c r="F41" s="342" t="s">
        <v>485</v>
      </c>
      <c r="G41" s="343" t="str">
        <f>J45</f>
        <v/>
      </c>
      <c r="H41" s="275"/>
      <c r="I41" s="440"/>
      <c r="J41" s="411" t="str">
        <f>IFERROR(__xludf.DUMMYFUNCTION("REGEXREPLACE(I41,""(.*)Outbound:(.*)"",""$2"")"),"")</f>
        <v/>
      </c>
      <c r="K41" s="342" t="s">
        <v>485</v>
      </c>
      <c r="L41" s="343" t="str">
        <f>O45</f>
        <v/>
      </c>
      <c r="M41" s="275"/>
      <c r="N41" s="440"/>
      <c r="O41" s="411" t="str">
        <f>IFERROR(__xludf.DUMMYFUNCTION("REGEXREPLACE(N41,""(.*)Outbound:(.*)"",""$2"")"),"")</f>
        <v/>
      </c>
      <c r="P41" s="342" t="s">
        <v>485</v>
      </c>
      <c r="Q41" s="343" t="str">
        <f>T45</f>
        <v/>
      </c>
      <c r="R41" s="275"/>
      <c r="S41" s="440"/>
      <c r="T41" s="411" t="str">
        <f>IFERROR(__xludf.DUMMYFUNCTION("REGEXREPLACE(S41,""(.*)Outbound:(.*)"",""$2"")"),"")</f>
        <v/>
      </c>
      <c r="W41" s="412">
        <v>0.4375</v>
      </c>
      <c r="X41" s="403">
        <f>OriginalIDP!F43</f>
        <v>31</v>
      </c>
      <c r="Y41" s="403">
        <f>OriginalIDP!G43</f>
        <v>29.33</v>
      </c>
      <c r="Z41" s="403">
        <f>OriginalIDP!H43</f>
        <v>-1.67</v>
      </c>
      <c r="AC41" s="492">
        <v>17.0</v>
      </c>
      <c r="AD41" s="493"/>
      <c r="AE41" s="493"/>
      <c r="AF41" s="493"/>
      <c r="AG41" s="493"/>
      <c r="AH41" s="493"/>
      <c r="AI41" s="493"/>
      <c r="AJ41" s="493"/>
      <c r="AK41" s="493"/>
      <c r="AL41" s="494"/>
      <c r="AM41" s="495"/>
      <c r="AN41" s="496"/>
      <c r="AO41" s="496"/>
      <c r="AP41" s="493"/>
      <c r="AQ41" s="497"/>
      <c r="AR41" s="498"/>
      <c r="AS41" s="502"/>
    </row>
    <row r="42">
      <c r="A42" s="410"/>
      <c r="B42" s="399"/>
      <c r="C42" s="410"/>
      <c r="D42" s="399"/>
      <c r="E42" s="435"/>
      <c r="F42" s="344"/>
      <c r="G42" s="345"/>
      <c r="H42" s="275"/>
      <c r="I42" s="398"/>
      <c r="J42" s="411"/>
      <c r="K42" s="344"/>
      <c r="L42" s="345"/>
      <c r="M42" s="275"/>
      <c r="N42" s="398"/>
      <c r="O42" s="411"/>
      <c r="P42" s="344"/>
      <c r="Q42" s="345"/>
      <c r="R42" s="275"/>
      <c r="S42" s="398"/>
      <c r="T42" s="411"/>
      <c r="W42" s="412">
        <v>0.4479166666666667</v>
      </c>
      <c r="X42" s="403">
        <f>OriginalIDP!F44</f>
        <v>31.02</v>
      </c>
      <c r="Y42" s="403">
        <f>OriginalIDP!G44</f>
        <v>33</v>
      </c>
      <c r="Z42" s="403">
        <f>OriginalIDP!H44</f>
        <v>1.98</v>
      </c>
      <c r="AC42" s="492">
        <v>18.0</v>
      </c>
      <c r="AD42" s="493"/>
      <c r="AE42" s="493"/>
      <c r="AF42" s="493"/>
      <c r="AG42" s="493"/>
      <c r="AH42" s="493"/>
      <c r="AI42" s="493"/>
      <c r="AJ42" s="493"/>
      <c r="AK42" s="493"/>
      <c r="AL42" s="494"/>
      <c r="AM42" s="495"/>
      <c r="AN42" s="496"/>
      <c r="AO42" s="496"/>
      <c r="AP42" s="493"/>
      <c r="AQ42" s="497"/>
      <c r="AR42" s="498"/>
      <c r="AS42" s="502"/>
    </row>
    <row r="43">
      <c r="A43" s="410"/>
      <c r="B43" s="399"/>
      <c r="C43" s="410"/>
      <c r="D43" s="399"/>
      <c r="E43" s="410"/>
      <c r="F43" s="344"/>
      <c r="G43" s="345"/>
      <c r="H43" s="275"/>
      <c r="I43" s="440"/>
      <c r="J43" s="411" t="str">
        <f>Right(I43,100)</f>
        <v/>
      </c>
      <c r="K43" s="344"/>
      <c r="L43" s="345"/>
      <c r="M43" s="275"/>
      <c r="N43" s="440"/>
      <c r="O43" s="411" t="str">
        <f>Right(N43,100)</f>
        <v/>
      </c>
      <c r="P43" s="344"/>
      <c r="Q43" s="345"/>
      <c r="R43" s="275"/>
      <c r="S43" s="440"/>
      <c r="T43" s="411" t="str">
        <f>Right(S43,100)</f>
        <v/>
      </c>
      <c r="W43" s="412">
        <v>0.4583333333333333</v>
      </c>
      <c r="X43" s="403">
        <f>OriginalIDP!F45</f>
        <v>31.23</v>
      </c>
      <c r="Y43" s="403">
        <f>OriginalIDP!G45</f>
        <v>32.33</v>
      </c>
      <c r="Z43" s="403">
        <f>OriginalIDP!H45</f>
        <v>1.1</v>
      </c>
      <c r="AC43" s="492">
        <v>19.0</v>
      </c>
      <c r="AD43" s="227"/>
      <c r="AE43" s="500"/>
      <c r="AF43" s="278"/>
      <c r="AG43" s="278"/>
      <c r="AJ43" s="501"/>
      <c r="AL43" s="502"/>
      <c r="AM43" s="502"/>
      <c r="AN43" s="503"/>
      <c r="AO43" s="503"/>
      <c r="AP43" s="502"/>
      <c r="AQ43" s="502"/>
      <c r="AR43" s="504"/>
      <c r="AS43" s="502"/>
    </row>
    <row r="44">
      <c r="A44" s="410"/>
      <c r="B44" s="399"/>
      <c r="C44" s="435"/>
      <c r="D44" s="399"/>
      <c r="E44" s="410"/>
      <c r="F44" s="344"/>
      <c r="G44" s="345"/>
      <c r="H44" s="275"/>
      <c r="I44" s="398"/>
      <c r="J44" s="411"/>
      <c r="K44" s="344"/>
      <c r="L44" s="345"/>
      <c r="M44" s="275"/>
      <c r="N44" s="398"/>
      <c r="O44" s="411"/>
      <c r="P44" s="344"/>
      <c r="Q44" s="345"/>
      <c r="R44" s="275"/>
      <c r="S44" s="398"/>
      <c r="T44" s="411"/>
      <c r="W44" s="412">
        <v>0.46875</v>
      </c>
      <c r="X44" s="403">
        <f>OriginalIDP!F46</f>
        <v>36.44</v>
      </c>
      <c r="Y44" s="403">
        <f>OriginalIDP!G46</f>
        <v>33</v>
      </c>
      <c r="Z44" s="403">
        <f>OriginalIDP!H46</f>
        <v>-3.44</v>
      </c>
      <c r="AC44" s="492">
        <v>20.0</v>
      </c>
      <c r="AD44" s="227"/>
      <c r="AE44" s="500"/>
      <c r="AF44" s="278"/>
      <c r="AG44" s="278"/>
      <c r="AJ44" s="501"/>
      <c r="AL44" s="502"/>
      <c r="AM44" s="502"/>
      <c r="AN44" s="503"/>
      <c r="AO44" s="503"/>
      <c r="AP44" s="502"/>
      <c r="AQ44" s="502"/>
      <c r="AR44" s="504"/>
      <c r="AS44" s="502"/>
    </row>
    <row r="45">
      <c r="A45" s="410"/>
      <c r="B45" s="399"/>
      <c r="C45" s="410"/>
      <c r="D45" s="399"/>
      <c r="E45" s="483"/>
      <c r="F45" s="346"/>
      <c r="G45" s="347"/>
      <c r="H45" s="337"/>
      <c r="I45" s="440"/>
      <c r="J45" s="411" t="str">
        <f>Right(I45,150)</f>
        <v/>
      </c>
      <c r="K45" s="346"/>
      <c r="L45" s="347"/>
      <c r="M45" s="337"/>
      <c r="N45" s="440"/>
      <c r="O45" s="411" t="str">
        <f>Right(N45,150)</f>
        <v/>
      </c>
      <c r="P45" s="346"/>
      <c r="Q45" s="347"/>
      <c r="R45" s="337"/>
      <c r="S45" s="440"/>
      <c r="T45" s="411" t="str">
        <f>Right(S45,150)</f>
        <v/>
      </c>
      <c r="W45" s="412">
        <v>0.4791666666666667</v>
      </c>
      <c r="X45" s="403">
        <f>OriginalIDP!F47</f>
        <v>33.65</v>
      </c>
      <c r="Y45" s="403">
        <f>OriginalIDP!G47</f>
        <v>27.33</v>
      </c>
      <c r="Z45" s="403">
        <f>OriginalIDP!H47</f>
        <v>-6.32</v>
      </c>
      <c r="AC45" s="492">
        <v>21.0</v>
      </c>
      <c r="AD45" s="227"/>
      <c r="AE45" s="500"/>
      <c r="AF45" s="278"/>
      <c r="AG45" s="278"/>
      <c r="AJ45" s="501"/>
      <c r="AL45" s="502"/>
      <c r="AM45" s="502"/>
      <c r="AN45" s="503"/>
      <c r="AO45" s="503"/>
      <c r="AP45" s="502"/>
      <c r="AQ45" s="502"/>
      <c r="AR45" s="504"/>
      <c r="AS45" s="502"/>
    </row>
    <row r="46">
      <c r="A46" s="435"/>
      <c r="B46" s="399"/>
      <c r="C46" s="435"/>
      <c r="D46" s="399"/>
      <c r="E46" s="435"/>
      <c r="F46" s="348" t="s">
        <v>554</v>
      </c>
      <c r="G46" s="31"/>
      <c r="H46" s="32"/>
      <c r="I46" s="400"/>
      <c r="J46" s="401"/>
      <c r="K46" s="373" t="s">
        <v>573</v>
      </c>
      <c r="L46" s="31"/>
      <c r="M46" s="32"/>
      <c r="N46" s="400"/>
      <c r="O46" s="198"/>
      <c r="P46" s="391" t="s">
        <v>592</v>
      </c>
      <c r="Q46" s="31"/>
      <c r="R46" s="32"/>
      <c r="S46" s="400"/>
      <c r="W46" s="412">
        <v>0.4895833333333333</v>
      </c>
      <c r="X46" s="403">
        <f>OriginalIDP!F48</f>
        <v>34.4</v>
      </c>
      <c r="Y46" s="403">
        <f>OriginalIDP!G48</f>
        <v>32</v>
      </c>
      <c r="Z46" s="403">
        <f>OriginalIDP!H48</f>
        <v>-2.4</v>
      </c>
      <c r="AC46" s="492">
        <v>22.0</v>
      </c>
      <c r="AD46" s="227"/>
      <c r="AE46" s="500"/>
      <c r="AF46" s="278"/>
      <c r="AG46" s="278"/>
      <c r="AJ46" s="501"/>
      <c r="AL46" s="502"/>
      <c r="AM46" s="502"/>
      <c r="AN46" s="503"/>
      <c r="AO46" s="503"/>
      <c r="AP46" s="502"/>
      <c r="AQ46" s="502"/>
      <c r="AR46" s="504"/>
      <c r="AS46" s="502"/>
    </row>
    <row r="47">
      <c r="A47" s="410"/>
      <c r="B47" s="399"/>
      <c r="C47" s="410"/>
      <c r="D47" s="399"/>
      <c r="E47" s="440"/>
      <c r="F47" s="335" t="s">
        <v>94</v>
      </c>
      <c r="G47" s="336" t="str">
        <f t="shared" ref="G47:G49" si="50">J50</f>
        <v/>
      </c>
      <c r="H47" s="337"/>
      <c r="I47" s="440"/>
      <c r="J47" s="411" t="str">
        <f>IFERROR(__xludf.DUMMYFUNCTION("REGEXREPLACE(I47,""(.*)ACK:(.*)"",""$2"")"),"")</f>
        <v/>
      </c>
      <c r="K47" s="335" t="s">
        <v>94</v>
      </c>
      <c r="L47" s="336" t="str">
        <f t="shared" ref="L47:L49" si="51">O50</f>
        <v/>
      </c>
      <c r="M47" s="337"/>
      <c r="N47" s="440"/>
      <c r="O47" s="411" t="str">
        <f>IFERROR(__xludf.DUMMYFUNCTION("REGEXREPLACE(N47,""(.*)ACK:(.*)"",""$2"")"),"")</f>
        <v/>
      </c>
      <c r="P47" s="335" t="s">
        <v>94</v>
      </c>
      <c r="Q47" s="336" t="str">
        <f t="shared" ref="Q47:Q49" si="52">T50</f>
        <v/>
      </c>
      <c r="R47" s="337"/>
      <c r="S47" s="440"/>
      <c r="T47" s="411" t="str">
        <f>IFERROR(__xludf.DUMMYFUNCTION("REGEXREPLACE(S47,""(.*)ACK:(.*)"",""$2"")"),"")</f>
        <v/>
      </c>
      <c r="W47" s="412">
        <v>0.5</v>
      </c>
      <c r="X47" s="403">
        <f>OriginalIDP!F49</f>
        <v>33.38</v>
      </c>
      <c r="Y47" s="403">
        <f>OriginalIDP!G49</f>
        <v>31</v>
      </c>
      <c r="Z47" s="403">
        <f>OriginalIDP!H49</f>
        <v>-2.38</v>
      </c>
      <c r="AC47" s="492">
        <v>23.0</v>
      </c>
      <c r="AD47" s="227"/>
      <c r="AE47" s="500"/>
      <c r="AF47" s="278"/>
      <c r="AG47" s="278"/>
      <c r="AJ47" s="501"/>
      <c r="AL47" s="502"/>
      <c r="AM47" s="502"/>
      <c r="AN47" s="503"/>
      <c r="AO47" s="503"/>
      <c r="AP47" s="502"/>
      <c r="AQ47" s="502"/>
      <c r="AR47" s="504"/>
      <c r="AS47" s="502"/>
    </row>
    <row r="48">
      <c r="A48" s="410"/>
      <c r="B48" s="399"/>
      <c r="C48" s="435"/>
      <c r="D48" s="399"/>
      <c r="E48" s="410"/>
      <c r="F48" s="338" t="s">
        <v>497</v>
      </c>
      <c r="G48" s="336" t="str">
        <f t="shared" si="50"/>
        <v/>
      </c>
      <c r="H48" s="337"/>
      <c r="I48" s="440"/>
      <c r="J48" s="411" t="str">
        <f>IFERROR(__xludf.DUMMYFUNCTION("REGEXREPLACE(I48,""(.*)SVL OUT:(.*)"",""$2"")"),"")</f>
        <v/>
      </c>
      <c r="K48" s="338" t="s">
        <v>497</v>
      </c>
      <c r="L48" s="336" t="str">
        <f t="shared" si="51"/>
        <v/>
      </c>
      <c r="M48" s="337"/>
      <c r="N48" s="440"/>
      <c r="O48" s="411" t="str">
        <f>IFERROR(__xludf.DUMMYFUNCTION("REGEXREPLACE(N48,""(.*)SVL OUT:(.*)"",""$2"")"),"")</f>
        <v/>
      </c>
      <c r="P48" s="338" t="s">
        <v>497</v>
      </c>
      <c r="Q48" s="336" t="str">
        <f t="shared" si="52"/>
        <v/>
      </c>
      <c r="R48" s="337"/>
      <c r="S48" s="440"/>
      <c r="T48" s="411" t="str">
        <f>IFERROR(__xludf.DUMMYFUNCTION("REGEXREPLACE(S48,""(.*)SVL OUT:(.*)"",""$2"")"),"")</f>
        <v/>
      </c>
      <c r="W48" s="412">
        <v>0.5208333333333334</v>
      </c>
      <c r="X48" s="403">
        <f>OriginalIDP!F50</f>
        <v>38.89</v>
      </c>
      <c r="Y48" s="403">
        <f>OriginalIDP!G50</f>
        <v>34</v>
      </c>
      <c r="Z48" s="403">
        <f>OriginalIDP!H50</f>
        <v>-4.89</v>
      </c>
      <c r="AC48" s="492">
        <v>24.0</v>
      </c>
      <c r="AD48" s="227"/>
      <c r="AE48" s="500"/>
      <c r="AF48" s="278"/>
      <c r="AG48" s="278"/>
      <c r="AJ48" s="501"/>
      <c r="AL48" s="502"/>
      <c r="AM48" s="502"/>
      <c r="AN48" s="503"/>
      <c r="AO48" s="503"/>
      <c r="AP48" s="502"/>
      <c r="AQ48" s="502"/>
      <c r="AR48" s="504"/>
      <c r="AS48" s="502"/>
    </row>
    <row r="49">
      <c r="A49" s="410"/>
      <c r="B49" s="399"/>
      <c r="C49" s="410"/>
      <c r="D49" s="399"/>
      <c r="E49" s="440"/>
      <c r="F49" s="338" t="s">
        <v>100</v>
      </c>
      <c r="G49" s="336" t="str">
        <f t="shared" si="50"/>
        <v/>
      </c>
      <c r="H49" s="337"/>
      <c r="I49" s="440"/>
      <c r="J49" s="411" t="str">
        <f>IFERROR(__xludf.DUMMYFUNCTION("REGEXREPLACE(I49,""(.*)SVL IN:(.*)"",""$2"")"),"")</f>
        <v/>
      </c>
      <c r="K49" s="338" t="s">
        <v>100</v>
      </c>
      <c r="L49" s="336" t="str">
        <f t="shared" si="51"/>
        <v/>
      </c>
      <c r="M49" s="337"/>
      <c r="N49" s="440"/>
      <c r="O49" s="411" t="str">
        <f>IFERROR(__xludf.DUMMYFUNCTION("REGEXREPLACE(N49,""(.*)SVL IN:(.*)"",""$2"")"),"")</f>
        <v/>
      </c>
      <c r="P49" s="338" t="s">
        <v>100</v>
      </c>
      <c r="Q49" s="336" t="str">
        <f t="shared" si="52"/>
        <v/>
      </c>
      <c r="R49" s="337"/>
      <c r="S49" s="440"/>
      <c r="T49" s="411" t="str">
        <f>IFERROR(__xludf.DUMMYFUNCTION("REGEXREPLACE(S49,""(.*)SVL IN:(.*)"",""$2"")"),"")</f>
        <v/>
      </c>
      <c r="W49" s="412">
        <v>0.53125</v>
      </c>
      <c r="X49" s="403">
        <f>OriginalIDP!F51</f>
        <v>35.69</v>
      </c>
      <c r="Y49" s="403">
        <f>OriginalIDP!G51</f>
        <v>30.33</v>
      </c>
      <c r="Z49" s="403">
        <f>OriginalIDP!H51</f>
        <v>-5.36</v>
      </c>
      <c r="AC49" s="492">
        <v>25.0</v>
      </c>
      <c r="AD49" s="227"/>
      <c r="AE49" s="500"/>
      <c r="AF49" s="278"/>
      <c r="AG49" s="278"/>
      <c r="AJ49" s="501"/>
      <c r="AL49" s="502"/>
      <c r="AM49" s="502"/>
      <c r="AN49" s="503"/>
      <c r="AO49" s="503"/>
      <c r="AP49" s="502"/>
      <c r="AQ49" s="502"/>
      <c r="AR49" s="504"/>
      <c r="AS49" s="502"/>
    </row>
    <row r="50">
      <c r="A50" s="435"/>
      <c r="B50" s="399"/>
      <c r="C50" s="410"/>
      <c r="D50" s="399"/>
      <c r="E50" s="410"/>
      <c r="F50" s="338" t="s">
        <v>547</v>
      </c>
      <c r="G50" s="336" t="str">
        <f t="shared" ref="G50:G51" si="53">J48</f>
        <v/>
      </c>
      <c r="H50" s="337"/>
      <c r="I50" s="440"/>
      <c r="J50" s="411" t="str">
        <f>IFERROR(__xludf.DUMMYFUNCTION("REGEXREPLACE(I50,""(.*)ACK:(.*)"",""$2"")"),"")</f>
        <v/>
      </c>
      <c r="K50" s="338" t="s">
        <v>547</v>
      </c>
      <c r="L50" s="336" t="str">
        <f t="shared" ref="L50:L51" si="54">O48</f>
        <v/>
      </c>
      <c r="M50" s="337"/>
      <c r="N50" s="440"/>
      <c r="O50" s="411" t="str">
        <f>IFERROR(__xludf.DUMMYFUNCTION("REGEXREPLACE(N50,""(.*)ACK:(.*)"",""$2"")"),"")</f>
        <v/>
      </c>
      <c r="P50" s="338" t="s">
        <v>547</v>
      </c>
      <c r="Q50" s="336" t="str">
        <f t="shared" ref="Q50:Q51" si="55">T48</f>
        <v/>
      </c>
      <c r="R50" s="337"/>
      <c r="S50" s="440"/>
      <c r="T50" s="411" t="str">
        <f>IFERROR(__xludf.DUMMYFUNCTION("REGEXREPLACE(S50,""(.*)ACK:(.*)"",""$2"")"),"")</f>
        <v/>
      </c>
      <c r="W50" s="412">
        <v>0.5416666666666666</v>
      </c>
      <c r="X50" s="403">
        <f>OriginalIDP!F52</f>
        <v>35.68</v>
      </c>
      <c r="Y50" s="403">
        <f>OriginalIDP!G52</f>
        <v>31.33</v>
      </c>
      <c r="Z50" s="403">
        <f>OriginalIDP!H52</f>
        <v>-4.35</v>
      </c>
      <c r="AC50" s="492">
        <v>26.0</v>
      </c>
      <c r="AD50" s="227"/>
      <c r="AE50" s="500"/>
      <c r="AF50" s="278"/>
      <c r="AG50" s="278"/>
      <c r="AJ50" s="501"/>
      <c r="AL50" s="502"/>
      <c r="AM50" s="502"/>
      <c r="AN50" s="503"/>
      <c r="AO50" s="503"/>
      <c r="AP50" s="502"/>
      <c r="AQ50" s="502"/>
      <c r="AR50" s="504"/>
      <c r="AS50" s="502"/>
    </row>
    <row r="51">
      <c r="A51" s="410"/>
      <c r="B51" s="399"/>
      <c r="C51" s="483"/>
      <c r="D51" s="399"/>
      <c r="E51" s="410"/>
      <c r="F51" s="338" t="s">
        <v>548</v>
      </c>
      <c r="G51" s="336" t="str">
        <f t="shared" si="53"/>
        <v/>
      </c>
      <c r="H51" s="337"/>
      <c r="I51" s="440"/>
      <c r="J51" s="411" t="str">
        <f>IFERROR(__xludf.DUMMYFUNCTION("REGEXREPLACE(I51,""(.*)ASA:(.*)"",""$2"")"),"")</f>
        <v/>
      </c>
      <c r="K51" s="338" t="s">
        <v>548</v>
      </c>
      <c r="L51" s="336" t="str">
        <f t="shared" si="54"/>
        <v/>
      </c>
      <c r="M51" s="337"/>
      <c r="N51" s="440"/>
      <c r="O51" s="411" t="str">
        <f>IFERROR(__xludf.DUMMYFUNCTION("REGEXREPLACE(N51,""(.*)ASA:(.*)"",""$2"")"),"")</f>
        <v/>
      </c>
      <c r="P51" s="338" t="s">
        <v>548</v>
      </c>
      <c r="Q51" s="336" t="str">
        <f t="shared" si="55"/>
        <v/>
      </c>
      <c r="R51" s="337"/>
      <c r="S51" s="440"/>
      <c r="T51" s="411" t="str">
        <f>IFERROR(__xludf.DUMMYFUNCTION("REGEXREPLACE(S51,""(.*)ASA:(.*)"",""$2"")"),"")</f>
        <v/>
      </c>
      <c r="W51" s="412">
        <v>0.5520833333333334</v>
      </c>
      <c r="X51" s="403">
        <f>OriginalIDP!F53</f>
        <v>36.72</v>
      </c>
      <c r="Y51" s="403">
        <f>OriginalIDP!G53</f>
        <v>32.33</v>
      </c>
      <c r="Z51" s="403">
        <f>OriginalIDP!H53</f>
        <v>-4.39</v>
      </c>
      <c r="AC51" s="492">
        <v>27.0</v>
      </c>
      <c r="AD51" s="227"/>
      <c r="AE51" s="500"/>
      <c r="AF51" s="278"/>
      <c r="AG51" s="278"/>
      <c r="AJ51" s="501"/>
      <c r="AL51" s="502"/>
      <c r="AM51" s="502"/>
      <c r="AN51" s="503"/>
      <c r="AO51" s="503"/>
      <c r="AP51" s="502"/>
      <c r="AQ51" s="502"/>
      <c r="AR51" s="504"/>
      <c r="AS51" s="502"/>
    </row>
    <row r="52">
      <c r="A52" s="435"/>
      <c r="B52" s="399"/>
      <c r="C52" s="435"/>
      <c r="D52" s="399"/>
      <c r="E52" s="410"/>
      <c r="F52" s="338" t="s">
        <v>549</v>
      </c>
      <c r="G52" s="370" t="str">
        <f t="shared" ref="G52:G53" si="56">J55</f>
        <v/>
      </c>
      <c r="H52" s="29"/>
      <c r="I52" s="440"/>
      <c r="J52" s="411" t="str">
        <f>IFERROR(__xludf.DUMMYFUNCTION("REGEXREPLACE(I52,""(.*)SAFE:(.*)"",""$2"")"),"")</f>
        <v/>
      </c>
      <c r="K52" s="338" t="s">
        <v>549</v>
      </c>
      <c r="L52" s="370" t="str">
        <f t="shared" ref="L52:L53" si="57">O55</f>
        <v/>
      </c>
      <c r="M52" s="29"/>
      <c r="N52" s="440"/>
      <c r="O52" s="411" t="str">
        <f>IFERROR(__xludf.DUMMYFUNCTION("REGEXREPLACE(N52,""(.*)SAFE:(.*)"",""$2"")"),"")</f>
        <v/>
      </c>
      <c r="P52" s="338" t="s">
        <v>549</v>
      </c>
      <c r="Q52" s="370" t="str">
        <f t="shared" ref="Q52:Q53" si="58">T55</f>
        <v/>
      </c>
      <c r="R52" s="29"/>
      <c r="S52" s="440"/>
      <c r="T52" s="411" t="str">
        <f>IFERROR(__xludf.DUMMYFUNCTION("REGEXREPLACE(S52,""(.*)SAFE:(.*)"",""$2"")"),"")</f>
        <v/>
      </c>
      <c r="W52" s="412">
        <v>0.5625</v>
      </c>
      <c r="X52" s="403">
        <f>OriginalIDP!F54</f>
        <v>32.77</v>
      </c>
      <c r="Y52" s="403">
        <f>OriginalIDP!G54</f>
        <v>33</v>
      </c>
      <c r="Z52" s="403">
        <f>OriginalIDP!H54</f>
        <v>0.23</v>
      </c>
      <c r="AC52" s="492">
        <v>28.0</v>
      </c>
      <c r="AD52" s="227"/>
      <c r="AE52" s="500"/>
      <c r="AF52" s="278"/>
      <c r="AG52" s="278"/>
      <c r="AJ52" s="501"/>
      <c r="AL52" s="502"/>
      <c r="AM52" s="502"/>
      <c r="AN52" s="503"/>
      <c r="AO52" s="503"/>
      <c r="AP52" s="502"/>
      <c r="AQ52" s="502"/>
      <c r="AR52" s="504"/>
      <c r="AS52" s="502"/>
    </row>
    <row r="53">
      <c r="A53" s="410"/>
      <c r="B53" s="399"/>
      <c r="C53" s="410"/>
      <c r="D53" s="399"/>
      <c r="E53" s="435"/>
      <c r="F53" s="338" t="s">
        <v>550</v>
      </c>
      <c r="G53" s="371" t="str">
        <f t="shared" si="56"/>
        <v/>
      </c>
      <c r="H53" s="372"/>
      <c r="I53" s="398"/>
      <c r="J53" s="411" t="str">
        <f>IFERROR(__xludf.DUMMYFUNCTION("REGEXREPLACE(I47,""(.*)DELAYS:(.*)"",""$2"")"),"")</f>
        <v/>
      </c>
      <c r="K53" s="338" t="s">
        <v>550</v>
      </c>
      <c r="L53" s="371" t="str">
        <f t="shared" si="57"/>
        <v/>
      </c>
      <c r="M53" s="372"/>
      <c r="N53" s="398"/>
      <c r="O53" s="411" t="str">
        <f>IFERROR(__xludf.DUMMYFUNCTION("REGEXREPLACE(N47,""(.*)DELAYS:(.*)"",""$2"")"),"")</f>
        <v/>
      </c>
      <c r="P53" s="338" t="s">
        <v>550</v>
      </c>
      <c r="Q53" s="371" t="str">
        <f t="shared" si="58"/>
        <v/>
      </c>
      <c r="R53" s="372"/>
      <c r="S53" s="398"/>
      <c r="T53" s="411" t="str">
        <f>IFERROR(__xludf.DUMMYFUNCTION("REGEXREPLACE(S47,""(.*)DELAYS:(.*)"",""$2"")"),"")</f>
        <v/>
      </c>
      <c r="W53" s="412">
        <v>0.5729166666666666</v>
      </c>
      <c r="X53" s="403">
        <f>OriginalIDP!F55</f>
        <v>32.93</v>
      </c>
      <c r="Y53" s="403">
        <f>OriginalIDP!G55</f>
        <v>32.33</v>
      </c>
      <c r="Z53" s="403">
        <f>OriginalIDP!H55</f>
        <v>-0.6</v>
      </c>
      <c r="AC53" s="492">
        <v>29.0</v>
      </c>
      <c r="AD53" s="227"/>
      <c r="AE53" s="500"/>
      <c r="AF53" s="278"/>
      <c r="AG53" s="278"/>
      <c r="AJ53" s="501"/>
      <c r="AL53" s="502"/>
      <c r="AM53" s="502"/>
      <c r="AN53" s="503"/>
      <c r="AO53" s="503"/>
      <c r="AP53" s="502"/>
      <c r="AQ53" s="502"/>
      <c r="AR53" s="504"/>
      <c r="AS53" s="502"/>
    </row>
    <row r="54">
      <c r="A54" s="435"/>
      <c r="B54" s="399"/>
      <c r="C54" s="440"/>
      <c r="D54" s="399"/>
      <c r="E54" s="440"/>
      <c r="F54" s="339" t="s">
        <v>551</v>
      </c>
      <c r="G54" s="340" t="str">
        <f>J58</f>
        <v/>
      </c>
      <c r="H54" s="39"/>
      <c r="I54" s="440"/>
      <c r="J54" s="411" t="str">
        <f>IF(J97=FALSE,"",LEFT(J91,3))</f>
        <v/>
      </c>
      <c r="K54" s="339" t="s">
        <v>551</v>
      </c>
      <c r="L54" s="340" t="str">
        <f>O58</f>
        <v/>
      </c>
      <c r="M54" s="39"/>
      <c r="N54" s="440"/>
      <c r="O54" s="411" t="str">
        <f>IF(O97=FALSE,"",LEFT(O91,3))</f>
        <v/>
      </c>
      <c r="P54" s="339" t="s">
        <v>551</v>
      </c>
      <c r="Q54" s="340" t="str">
        <f>T58</f>
        <v/>
      </c>
      <c r="R54" s="39"/>
      <c r="S54" s="440"/>
      <c r="T54" s="411" t="str">
        <f>IF(T97=FALSE,"",LEFT(T91,3))</f>
        <v/>
      </c>
      <c r="W54" s="412">
        <v>0.5833333333333334</v>
      </c>
      <c r="X54" s="403">
        <f>OriginalIDP!F56</f>
        <v>42.76</v>
      </c>
      <c r="Y54" s="403">
        <f>OriginalIDP!G56</f>
        <v>33.67</v>
      </c>
      <c r="Z54" s="403">
        <f>OriginalIDP!H56</f>
        <v>-9.09</v>
      </c>
      <c r="AC54" s="492">
        <v>30.0</v>
      </c>
      <c r="AD54" s="227"/>
      <c r="AE54" s="500"/>
      <c r="AF54" s="278"/>
      <c r="AG54" s="278"/>
      <c r="AJ54" s="501"/>
      <c r="AL54" s="502"/>
      <c r="AM54" s="502"/>
      <c r="AN54" s="503"/>
      <c r="AO54" s="503"/>
      <c r="AP54" s="502"/>
      <c r="AQ54" s="502"/>
      <c r="AR54" s="504"/>
      <c r="AS54" s="502"/>
    </row>
    <row r="55">
      <c r="A55" s="410"/>
      <c r="B55" s="399"/>
      <c r="C55" s="410"/>
      <c r="D55" s="399"/>
      <c r="E55" s="410"/>
      <c r="F55" s="341"/>
      <c r="G55" s="114"/>
      <c r="H55" s="32"/>
      <c r="I55" s="440"/>
      <c r="J55" s="411" t="str">
        <f>IFERROR(__xludf.DUMMYFUNCTION("REGEXREPLACE(I55,""(.*)Inbound:(.*)"",""$2"")"),"")</f>
        <v/>
      </c>
      <c r="K55" s="341"/>
      <c r="L55" s="114"/>
      <c r="M55" s="32"/>
      <c r="N55" s="440"/>
      <c r="O55" s="411" t="str">
        <f>IFERROR(__xludf.DUMMYFUNCTION("REGEXREPLACE(N55,""(.*)Inbound:(.*)"",""$2"")"),"")</f>
        <v/>
      </c>
      <c r="P55" s="341"/>
      <c r="Q55" s="114"/>
      <c r="R55" s="32"/>
      <c r="S55" s="440"/>
      <c r="T55" s="411" t="str">
        <f>IFERROR(__xludf.DUMMYFUNCTION("REGEXREPLACE(S55,""(.*)Inbound:(.*)"",""$2"")"),"")</f>
        <v/>
      </c>
      <c r="W55" s="412">
        <v>0.59375</v>
      </c>
      <c r="X55" s="403">
        <f>OriginalIDP!F57</f>
        <v>37.36</v>
      </c>
      <c r="Y55" s="403">
        <f>OriginalIDP!G57</f>
        <v>30.67</v>
      </c>
      <c r="Z55" s="403">
        <f>OriginalIDP!H57</f>
        <v>-6.69</v>
      </c>
      <c r="AC55" s="492">
        <v>31.0</v>
      </c>
      <c r="AD55" s="227"/>
      <c r="AE55" s="500"/>
      <c r="AF55" s="278"/>
      <c r="AG55" s="278"/>
      <c r="AJ55" s="501"/>
      <c r="AL55" s="502"/>
      <c r="AM55" s="502"/>
      <c r="AN55" s="503"/>
      <c r="AO55" s="503"/>
      <c r="AP55" s="502"/>
      <c r="AQ55" s="502"/>
      <c r="AR55" s="504"/>
      <c r="AS55" s="502"/>
    </row>
    <row r="56">
      <c r="A56" s="410"/>
      <c r="B56" s="399"/>
      <c r="C56" s="410"/>
      <c r="D56" s="399"/>
      <c r="E56" s="410"/>
      <c r="F56" s="342" t="s">
        <v>485</v>
      </c>
      <c r="G56" s="343" t="str">
        <f>J60</f>
        <v/>
      </c>
      <c r="H56" s="275"/>
      <c r="I56" s="440"/>
      <c r="J56" s="411" t="str">
        <f>IFERROR(__xludf.DUMMYFUNCTION("REGEXREPLACE(I56,""(.*)Outbound:(.*)"",""$2"")"),"")</f>
        <v/>
      </c>
      <c r="K56" s="342" t="s">
        <v>485</v>
      </c>
      <c r="L56" s="343" t="str">
        <f>O60</f>
        <v/>
      </c>
      <c r="M56" s="275"/>
      <c r="N56" s="440"/>
      <c r="O56" s="411" t="str">
        <f>IFERROR(__xludf.DUMMYFUNCTION("REGEXREPLACE(N56,""(.*)Outbound:(.*)"",""$2"")"),"")</f>
        <v/>
      </c>
      <c r="P56" s="342" t="s">
        <v>485</v>
      </c>
      <c r="Q56" s="343" t="str">
        <f>T60</f>
        <v/>
      </c>
      <c r="R56" s="275"/>
      <c r="S56" s="440"/>
      <c r="T56" s="411" t="str">
        <f>IFERROR(__xludf.DUMMYFUNCTION("REGEXREPLACE(S56,""(.*)Outbound:(.*)"",""$2"")"),"")</f>
        <v/>
      </c>
      <c r="W56" s="412">
        <v>0.6041666666666666</v>
      </c>
      <c r="X56" s="403">
        <f>OriginalIDP!F58</f>
        <v>39.8</v>
      </c>
      <c r="Y56" s="403">
        <f>OriginalIDP!G58</f>
        <v>27</v>
      </c>
      <c r="Z56" s="403">
        <f>OriginalIDP!H58</f>
        <v>-12.8</v>
      </c>
      <c r="AC56" s="492">
        <v>32.0</v>
      </c>
      <c r="AD56" s="227"/>
      <c r="AE56" s="500"/>
      <c r="AF56" s="278"/>
      <c r="AG56" s="278"/>
      <c r="AJ56" s="501"/>
      <c r="AL56" s="502"/>
      <c r="AM56" s="502"/>
      <c r="AN56" s="503"/>
      <c r="AO56" s="503"/>
      <c r="AP56" s="502"/>
      <c r="AQ56" s="502"/>
      <c r="AR56" s="504"/>
      <c r="AS56" s="502"/>
    </row>
    <row r="57">
      <c r="A57" s="483"/>
      <c r="B57" s="399"/>
      <c r="C57" s="410"/>
      <c r="D57" s="399"/>
      <c r="E57" s="435"/>
      <c r="F57" s="344"/>
      <c r="G57" s="345"/>
      <c r="H57" s="275"/>
      <c r="I57" s="398"/>
      <c r="J57" s="411"/>
      <c r="K57" s="344"/>
      <c r="L57" s="345"/>
      <c r="M57" s="275"/>
      <c r="N57" s="398"/>
      <c r="O57" s="411"/>
      <c r="P57" s="344"/>
      <c r="Q57" s="345"/>
      <c r="R57" s="275"/>
      <c r="S57" s="398"/>
      <c r="T57" s="411"/>
      <c r="W57" s="412">
        <v>0.6145833333333334</v>
      </c>
      <c r="X57" s="403">
        <f>OriginalIDP!F59</f>
        <v>35.85</v>
      </c>
      <c r="Y57" s="403">
        <f>OriginalIDP!G59</f>
        <v>31</v>
      </c>
      <c r="Z57" s="403">
        <f>OriginalIDP!H59</f>
        <v>-4.85</v>
      </c>
      <c r="AC57" s="492">
        <v>33.0</v>
      </c>
      <c r="AD57" s="227"/>
      <c r="AE57" s="500"/>
      <c r="AF57" s="278"/>
      <c r="AG57" s="278"/>
      <c r="AJ57" s="501"/>
      <c r="AL57" s="502"/>
      <c r="AM57" s="502"/>
      <c r="AN57" s="503"/>
      <c r="AO57" s="503"/>
      <c r="AP57" s="502"/>
      <c r="AQ57" s="502"/>
      <c r="AR57" s="504"/>
      <c r="AS57" s="502"/>
    </row>
    <row r="58">
      <c r="A58" s="435"/>
      <c r="B58" s="399"/>
      <c r="C58" s="410"/>
      <c r="D58" s="399"/>
      <c r="E58" s="410"/>
      <c r="F58" s="344"/>
      <c r="G58" s="345"/>
      <c r="H58" s="275"/>
      <c r="I58" s="440"/>
      <c r="J58" s="411" t="str">
        <f>Right(I58,100)</f>
        <v/>
      </c>
      <c r="K58" s="344"/>
      <c r="L58" s="345"/>
      <c r="M58" s="275"/>
      <c r="N58" s="440"/>
      <c r="O58" s="411" t="str">
        <f>Right(N58,100)</f>
        <v/>
      </c>
      <c r="P58" s="344"/>
      <c r="Q58" s="345"/>
      <c r="R58" s="275"/>
      <c r="S58" s="440"/>
      <c r="T58" s="411" t="str">
        <f>Right(S58,100)</f>
        <v/>
      </c>
      <c r="W58" s="412">
        <v>0.625</v>
      </c>
      <c r="X58" s="403">
        <f>OriginalIDP!F60</f>
        <v>33.4</v>
      </c>
      <c r="Y58" s="403">
        <f>OriginalIDP!G60</f>
        <v>33.67</v>
      </c>
      <c r="Z58" s="403">
        <f>OriginalIDP!H60</f>
        <v>0.27</v>
      </c>
      <c r="AC58" s="492">
        <v>34.0</v>
      </c>
      <c r="AD58" s="227"/>
      <c r="AE58" s="500"/>
      <c r="AF58" s="278"/>
      <c r="AG58" s="278"/>
      <c r="AJ58" s="501"/>
      <c r="AL58" s="502"/>
      <c r="AM58" s="502"/>
      <c r="AN58" s="503"/>
      <c r="AO58" s="503"/>
      <c r="AP58" s="502"/>
      <c r="AQ58" s="502"/>
      <c r="AR58" s="504"/>
      <c r="AS58" s="502"/>
    </row>
    <row r="59">
      <c r="A59" s="410"/>
      <c r="B59" s="399"/>
      <c r="C59" s="435"/>
      <c r="D59" s="399"/>
      <c r="E59" s="435"/>
      <c r="F59" s="344"/>
      <c r="G59" s="345"/>
      <c r="H59" s="275"/>
      <c r="I59" s="398"/>
      <c r="J59" s="411"/>
      <c r="K59" s="344"/>
      <c r="L59" s="345"/>
      <c r="M59" s="275"/>
      <c r="N59" s="398"/>
      <c r="O59" s="411"/>
      <c r="P59" s="344"/>
      <c r="Q59" s="345"/>
      <c r="R59" s="275"/>
      <c r="S59" s="398"/>
      <c r="T59" s="411"/>
      <c r="W59" s="412">
        <v>0.6354166666666666</v>
      </c>
      <c r="X59" s="403">
        <f>OriginalIDP!F61</f>
        <v>36.19</v>
      </c>
      <c r="Y59" s="403">
        <f>OriginalIDP!G61</f>
        <v>31</v>
      </c>
      <c r="Z59" s="403">
        <f>OriginalIDP!H61</f>
        <v>-5.19</v>
      </c>
      <c r="AC59" s="492">
        <v>35.0</v>
      </c>
      <c r="AD59" s="227"/>
      <c r="AE59" s="500"/>
      <c r="AF59" s="278"/>
      <c r="AG59" s="278"/>
      <c r="AJ59" s="501"/>
      <c r="AL59" s="502"/>
      <c r="AM59" s="502"/>
      <c r="AN59" s="503"/>
      <c r="AO59" s="503"/>
      <c r="AP59" s="502"/>
      <c r="AQ59" s="502"/>
      <c r="AR59" s="504"/>
      <c r="AS59" s="502"/>
    </row>
    <row r="60">
      <c r="A60" s="410"/>
      <c r="B60" s="399"/>
      <c r="C60" s="410"/>
      <c r="D60" s="399"/>
      <c r="E60" s="483"/>
      <c r="F60" s="346"/>
      <c r="G60" s="347"/>
      <c r="H60" s="337"/>
      <c r="I60" s="440"/>
      <c r="J60" s="411" t="str">
        <f>Right(I60,150)</f>
        <v/>
      </c>
      <c r="K60" s="346"/>
      <c r="L60" s="347"/>
      <c r="M60" s="337"/>
      <c r="N60" s="440"/>
      <c r="O60" s="411" t="str">
        <f>Right(N60,150)</f>
        <v/>
      </c>
      <c r="P60" s="346"/>
      <c r="Q60" s="347"/>
      <c r="R60" s="337"/>
      <c r="S60" s="440"/>
      <c r="T60" s="411" t="str">
        <f>Right(S60,150)</f>
        <v/>
      </c>
      <c r="W60" s="412">
        <v>0.6458333333333334</v>
      </c>
      <c r="X60" s="403">
        <f>OriginalIDP!F62</f>
        <v>42.31</v>
      </c>
      <c r="Y60" s="403">
        <f>OriginalIDP!G62</f>
        <v>31.67</v>
      </c>
      <c r="Z60" s="403">
        <f>OriginalIDP!H62</f>
        <v>-10.64</v>
      </c>
      <c r="AC60" s="492">
        <v>36.0</v>
      </c>
      <c r="AD60" s="227"/>
      <c r="AE60" s="500"/>
      <c r="AF60" s="278"/>
      <c r="AG60" s="278"/>
      <c r="AJ60" s="501"/>
      <c r="AL60" s="502"/>
      <c r="AM60" s="502"/>
      <c r="AN60" s="503"/>
      <c r="AO60" s="503"/>
      <c r="AP60" s="502"/>
      <c r="AQ60" s="502"/>
      <c r="AR60" s="504"/>
      <c r="AS60" s="502"/>
    </row>
    <row r="61">
      <c r="A61" s="410"/>
      <c r="B61" s="399"/>
      <c r="C61" s="410"/>
      <c r="D61" s="399"/>
      <c r="E61" s="435"/>
      <c r="F61" s="348" t="s">
        <v>555</v>
      </c>
      <c r="G61" s="31"/>
      <c r="H61" s="32"/>
      <c r="I61" s="400"/>
      <c r="J61" s="401"/>
      <c r="K61" s="373" t="s">
        <v>574</v>
      </c>
      <c r="L61" s="31"/>
      <c r="M61" s="32"/>
      <c r="N61" s="400"/>
      <c r="O61" s="198"/>
      <c r="P61" s="391" t="s">
        <v>593</v>
      </c>
      <c r="Q61" s="31"/>
      <c r="R61" s="32"/>
      <c r="S61" s="400"/>
      <c r="W61" s="412">
        <v>0.65625</v>
      </c>
      <c r="X61" s="403">
        <f>OriginalIDP!F63</f>
        <v>30.41</v>
      </c>
      <c r="Y61" s="403">
        <f>OriginalIDP!G63</f>
        <v>33.33</v>
      </c>
      <c r="Z61" s="403">
        <f>OriginalIDP!H63</f>
        <v>2.92</v>
      </c>
      <c r="AC61" s="492">
        <v>37.0</v>
      </c>
      <c r="AD61" s="227"/>
      <c r="AE61" s="500"/>
      <c r="AF61" s="278"/>
      <c r="AG61" s="278"/>
      <c r="AJ61" s="501"/>
      <c r="AL61" s="502"/>
      <c r="AM61" s="502"/>
      <c r="AN61" s="503"/>
      <c r="AO61" s="503"/>
      <c r="AP61" s="502"/>
      <c r="AQ61" s="502"/>
      <c r="AR61" s="504"/>
      <c r="AS61" s="502"/>
    </row>
    <row r="62">
      <c r="A62" s="410"/>
      <c r="B62" s="399"/>
      <c r="C62" s="410"/>
      <c r="D62" s="399"/>
      <c r="E62" s="410"/>
      <c r="F62" s="335" t="s">
        <v>94</v>
      </c>
      <c r="G62" s="336" t="str">
        <f t="shared" ref="G62:G64" si="59">J65</f>
        <v/>
      </c>
      <c r="H62" s="337"/>
      <c r="I62" s="440"/>
      <c r="J62" s="411" t="str">
        <f>IFERROR(__xludf.DUMMYFUNCTION("REGEXREPLACE(I62,""(.*)ACK:(.*)"",""$2"")"),"")</f>
        <v/>
      </c>
      <c r="K62" s="335" t="s">
        <v>94</v>
      </c>
      <c r="L62" s="336" t="str">
        <f t="shared" ref="L62:L64" si="60">O65</f>
        <v/>
      </c>
      <c r="M62" s="337"/>
      <c r="N62" s="440"/>
      <c r="O62" s="411" t="str">
        <f>IFERROR(__xludf.DUMMYFUNCTION("REGEXREPLACE(N62,""(.*)ACK:(.*)"",""$2"")"),"")</f>
        <v/>
      </c>
      <c r="P62" s="335" t="s">
        <v>94</v>
      </c>
      <c r="Q62" s="336" t="str">
        <f t="shared" ref="Q62:Q64" si="61">T65</f>
        <v/>
      </c>
      <c r="R62" s="337"/>
      <c r="S62" s="440"/>
      <c r="T62" s="411" t="str">
        <f>IFERROR(__xludf.DUMMYFUNCTION("REGEXREPLACE(S62,""(.*)ACK:(.*)"",""$2"")"),"")</f>
        <v/>
      </c>
      <c r="W62" s="412">
        <v>0.6666666666666666</v>
      </c>
      <c r="X62" s="403">
        <f>OriginalIDP!F64</f>
        <v>27.94</v>
      </c>
      <c r="Y62" s="403">
        <f>OriginalIDP!G64</f>
        <v>33</v>
      </c>
      <c r="Z62" s="403">
        <f>OriginalIDP!H64</f>
        <v>5.06</v>
      </c>
      <c r="AC62" s="492">
        <v>38.0</v>
      </c>
      <c r="AD62" s="505"/>
      <c r="AE62" s="500"/>
      <c r="AF62" s="278"/>
      <c r="AG62" s="278"/>
      <c r="AJ62" s="501"/>
      <c r="AL62" s="502"/>
      <c r="AM62" s="502"/>
      <c r="AN62" s="503"/>
      <c r="AO62" s="503"/>
      <c r="AP62" s="502"/>
      <c r="AQ62" s="502"/>
      <c r="AR62" s="504"/>
      <c r="AS62" s="502"/>
    </row>
    <row r="63">
      <c r="A63" s="410"/>
      <c r="B63" s="399"/>
      <c r="C63" s="435"/>
      <c r="D63" s="399"/>
      <c r="E63" s="410"/>
      <c r="F63" s="338" t="s">
        <v>497</v>
      </c>
      <c r="G63" s="336" t="str">
        <f t="shared" si="59"/>
        <v/>
      </c>
      <c r="H63" s="337"/>
      <c r="I63" s="440"/>
      <c r="J63" s="411" t="str">
        <f>IFERROR(__xludf.DUMMYFUNCTION("REGEXREPLACE(I63,""(.*)SVL OUT:(.*)"",""$2"")"),"")</f>
        <v/>
      </c>
      <c r="K63" s="338" t="s">
        <v>497</v>
      </c>
      <c r="L63" s="336" t="str">
        <f t="shared" si="60"/>
        <v/>
      </c>
      <c r="M63" s="337"/>
      <c r="N63" s="440"/>
      <c r="O63" s="411" t="str">
        <f>IFERROR(__xludf.DUMMYFUNCTION("REGEXREPLACE(N63,""(.*)SVL OUT:(.*)"",""$2"")"),"")</f>
        <v/>
      </c>
      <c r="P63" s="338" t="s">
        <v>497</v>
      </c>
      <c r="Q63" s="336" t="str">
        <f t="shared" si="61"/>
        <v/>
      </c>
      <c r="R63" s="337"/>
      <c r="S63" s="440"/>
      <c r="T63" s="411" t="str">
        <f>IFERROR(__xludf.DUMMYFUNCTION("REGEXREPLACE(S63,""(.*)SVL OUT:(.*)"",""$2"")"),"")</f>
        <v/>
      </c>
      <c r="W63" s="412">
        <v>0.6770833333333334</v>
      </c>
      <c r="X63" s="403">
        <f>OriginalIDP!F65</f>
        <v>26.62</v>
      </c>
      <c r="Y63" s="403">
        <f>OriginalIDP!G65</f>
        <v>28</v>
      </c>
      <c r="Z63" s="403">
        <f>OriginalIDP!H65</f>
        <v>1.38</v>
      </c>
      <c r="AC63" s="492">
        <v>39.0</v>
      </c>
      <c r="AD63" s="227"/>
      <c r="AE63" s="500"/>
      <c r="AF63" s="278"/>
      <c r="AG63" s="278"/>
      <c r="AJ63" s="501"/>
      <c r="AL63" s="502"/>
      <c r="AM63" s="502"/>
      <c r="AN63" s="503"/>
      <c r="AO63" s="503"/>
      <c r="AP63" s="502"/>
      <c r="AQ63" s="502"/>
      <c r="AR63" s="504"/>
      <c r="AS63" s="502"/>
    </row>
    <row r="64">
      <c r="A64" s="410"/>
      <c r="B64" s="399"/>
      <c r="C64" s="410"/>
      <c r="D64" s="399"/>
      <c r="E64" s="483"/>
      <c r="F64" s="338" t="s">
        <v>100</v>
      </c>
      <c r="G64" s="336" t="str">
        <f t="shared" si="59"/>
        <v/>
      </c>
      <c r="H64" s="337"/>
      <c r="I64" s="440"/>
      <c r="J64" s="411" t="str">
        <f>IFERROR(__xludf.DUMMYFUNCTION("REGEXREPLACE(I64,""(.*)SVL IN:(.*)"",""$2"")"),"")</f>
        <v/>
      </c>
      <c r="K64" s="338" t="s">
        <v>100</v>
      </c>
      <c r="L64" s="336" t="str">
        <f t="shared" si="60"/>
        <v/>
      </c>
      <c r="M64" s="337"/>
      <c r="N64" s="440"/>
      <c r="O64" s="411" t="str">
        <f>IFERROR(__xludf.DUMMYFUNCTION("REGEXREPLACE(N64,""(.*)SVL IN:(.*)"",""$2"")"),"")</f>
        <v/>
      </c>
      <c r="P64" s="338" t="s">
        <v>100</v>
      </c>
      <c r="Q64" s="336" t="str">
        <f t="shared" si="61"/>
        <v/>
      </c>
      <c r="R64" s="337"/>
      <c r="S64" s="440"/>
      <c r="T64" s="411" t="str">
        <f>IFERROR(__xludf.DUMMYFUNCTION("REGEXREPLACE(S64,""(.*)SVL IN:(.*)"",""$2"")"),"")</f>
        <v/>
      </c>
      <c r="W64" s="412">
        <v>0.6875</v>
      </c>
      <c r="X64" s="403">
        <f>OriginalIDP!F66</f>
        <v>26.35</v>
      </c>
      <c r="Y64" s="403">
        <f>OriginalIDP!G66</f>
        <v>24.33</v>
      </c>
      <c r="Z64" s="403">
        <f>OriginalIDP!H66</f>
        <v>-2.02</v>
      </c>
      <c r="AC64" s="492">
        <v>40.0</v>
      </c>
      <c r="AD64" s="227"/>
      <c r="AE64" s="500"/>
      <c r="AF64" s="278"/>
      <c r="AG64" s="278"/>
      <c r="AJ64" s="501"/>
      <c r="AL64" s="502"/>
      <c r="AM64" s="502"/>
      <c r="AN64" s="503"/>
      <c r="AO64" s="503"/>
      <c r="AP64" s="502"/>
      <c r="AQ64" s="502"/>
      <c r="AR64" s="504"/>
      <c r="AS64" s="502"/>
    </row>
    <row r="65">
      <c r="A65" s="435"/>
      <c r="B65" s="399"/>
      <c r="C65" s="435"/>
      <c r="D65" s="399"/>
      <c r="E65" s="398"/>
      <c r="F65" s="338" t="s">
        <v>547</v>
      </c>
      <c r="G65" s="336" t="str">
        <f t="shared" ref="G65:G66" si="62">J63</f>
        <v/>
      </c>
      <c r="H65" s="337"/>
      <c r="I65" s="440"/>
      <c r="J65" s="411" t="str">
        <f>IFERROR(__xludf.DUMMYFUNCTION("REGEXREPLACE(I65,""(.*)ACK:(.*)"",""$2"")"),"")</f>
        <v/>
      </c>
      <c r="K65" s="338" t="s">
        <v>547</v>
      </c>
      <c r="L65" s="336" t="str">
        <f t="shared" ref="L65:L66" si="63">O63</f>
        <v/>
      </c>
      <c r="M65" s="337"/>
      <c r="N65" s="440"/>
      <c r="O65" s="411" t="str">
        <f>IFERROR(__xludf.DUMMYFUNCTION("REGEXREPLACE(N65,""(.*)ACK:(.*)"",""$2"")"),"")</f>
        <v/>
      </c>
      <c r="P65" s="338" t="s">
        <v>547</v>
      </c>
      <c r="Q65" s="336" t="str">
        <f t="shared" ref="Q65:Q66" si="64">T63</f>
        <v/>
      </c>
      <c r="R65" s="337"/>
      <c r="S65" s="440"/>
      <c r="T65" s="411" t="str">
        <f>IFERROR(__xludf.DUMMYFUNCTION("REGEXREPLACE(S65,""(.*)ACK:(.*)"",""$2"")"),"")</f>
        <v/>
      </c>
      <c r="W65" s="412">
        <v>0.6979166666666666</v>
      </c>
      <c r="X65" s="403">
        <f>OriginalIDP!F67</f>
        <v>29.97</v>
      </c>
      <c r="Y65" s="403">
        <f>OriginalIDP!G67</f>
        <v>26</v>
      </c>
      <c r="Z65" s="403">
        <f>OriginalIDP!H67</f>
        <v>-3.97</v>
      </c>
      <c r="AC65" s="492">
        <v>41.0</v>
      </c>
      <c r="AD65" s="227"/>
      <c r="AE65" s="500"/>
      <c r="AF65" s="278"/>
      <c r="AG65" s="278"/>
      <c r="AJ65" s="501"/>
      <c r="AL65" s="502"/>
      <c r="AM65" s="502"/>
      <c r="AN65" s="503"/>
      <c r="AO65" s="503"/>
      <c r="AP65" s="502"/>
      <c r="AQ65" s="502"/>
      <c r="AR65" s="504"/>
      <c r="AS65" s="502"/>
    </row>
    <row r="66">
      <c r="A66" s="410"/>
      <c r="B66" s="399"/>
      <c r="C66" s="410"/>
      <c r="D66" s="399"/>
      <c r="E66" s="410"/>
      <c r="F66" s="338" t="s">
        <v>548</v>
      </c>
      <c r="G66" s="336" t="str">
        <f t="shared" si="62"/>
        <v/>
      </c>
      <c r="H66" s="337"/>
      <c r="I66" s="440"/>
      <c r="J66" s="411" t="str">
        <f>IFERROR(__xludf.DUMMYFUNCTION("REGEXREPLACE(I66,""(.*)ASA:(.*)"",""$2"")"),"")</f>
        <v/>
      </c>
      <c r="K66" s="338" t="s">
        <v>548</v>
      </c>
      <c r="L66" s="336" t="str">
        <f t="shared" si="63"/>
        <v/>
      </c>
      <c r="M66" s="337"/>
      <c r="N66" s="440"/>
      <c r="O66" s="411" t="str">
        <f>IFERROR(__xludf.DUMMYFUNCTION("REGEXREPLACE(N66,""(.*)ASA:(.*)"",""$2"")"),"")</f>
        <v/>
      </c>
      <c r="P66" s="338" t="s">
        <v>548</v>
      </c>
      <c r="Q66" s="336" t="str">
        <f t="shared" si="64"/>
        <v/>
      </c>
      <c r="R66" s="337"/>
      <c r="S66" s="440"/>
      <c r="T66" s="411" t="str">
        <f>IFERROR(__xludf.DUMMYFUNCTION("REGEXREPLACE(S66,""(.*)ASA:(.*)"",""$2"")"),"")</f>
        <v/>
      </c>
      <c r="W66" s="412">
        <v>0.7083333333333334</v>
      </c>
      <c r="X66" s="403">
        <f>OriginalIDP!F68</f>
        <v>31.39</v>
      </c>
      <c r="Y66" s="403">
        <f>OriginalIDP!G68</f>
        <v>22.67</v>
      </c>
      <c r="Z66" s="403">
        <f>OriginalIDP!H68</f>
        <v>-8.72</v>
      </c>
      <c r="AC66" s="492">
        <v>42.0</v>
      </c>
      <c r="AD66" s="227"/>
      <c r="AE66" s="500"/>
      <c r="AF66" s="278"/>
      <c r="AG66" s="278"/>
      <c r="AJ66" s="501"/>
      <c r="AL66" s="502"/>
      <c r="AM66" s="502"/>
      <c r="AN66" s="503"/>
      <c r="AO66" s="503"/>
      <c r="AP66" s="502"/>
      <c r="AQ66" s="502"/>
      <c r="AR66" s="504"/>
      <c r="AS66" s="502"/>
    </row>
    <row r="67">
      <c r="A67" s="410"/>
      <c r="B67" s="399"/>
      <c r="C67" s="483"/>
      <c r="D67" s="399"/>
      <c r="E67" s="410"/>
      <c r="F67" s="338" t="s">
        <v>549</v>
      </c>
      <c r="G67" s="370" t="str">
        <f t="shared" ref="G67:G68" si="65">J70</f>
        <v/>
      </c>
      <c r="H67" s="29"/>
      <c r="I67" s="440"/>
      <c r="J67" s="411" t="str">
        <f>IFERROR(__xludf.DUMMYFUNCTION("REGEXREPLACE(I67,""(.*)SAFE:(.*)"",""$2"")"),"")</f>
        <v/>
      </c>
      <c r="K67" s="338" t="s">
        <v>549</v>
      </c>
      <c r="L67" s="370" t="str">
        <f t="shared" ref="L67:L68" si="66">O70</f>
        <v/>
      </c>
      <c r="M67" s="29"/>
      <c r="N67" s="440"/>
      <c r="O67" s="411" t="str">
        <f>IFERROR(__xludf.DUMMYFUNCTION("REGEXREPLACE(N67,""(.*)SAFE:(.*)"",""$2"")"),"")</f>
        <v/>
      </c>
      <c r="P67" s="338" t="s">
        <v>549</v>
      </c>
      <c r="Q67" s="370" t="str">
        <f t="shared" ref="Q67:Q68" si="67">T70</f>
        <v/>
      </c>
      <c r="R67" s="29"/>
      <c r="S67" s="440"/>
      <c r="T67" s="411" t="str">
        <f>IFERROR(__xludf.DUMMYFUNCTION("REGEXREPLACE(S67,""(.*)SAFE:(.*)"",""$2"")"),"")</f>
        <v/>
      </c>
      <c r="W67" s="412">
        <v>0.71875</v>
      </c>
      <c r="X67" s="403">
        <f>OriginalIDP!F69</f>
        <v>29.84</v>
      </c>
      <c r="Y67" s="403">
        <f>OriginalIDP!G69</f>
        <v>27</v>
      </c>
      <c r="Z67" s="403">
        <f>OriginalIDP!H69</f>
        <v>-2.84</v>
      </c>
      <c r="AC67" s="492">
        <v>43.0</v>
      </c>
      <c r="AD67" s="227"/>
      <c r="AE67" s="500"/>
      <c r="AF67" s="278"/>
      <c r="AG67" s="278"/>
      <c r="AJ67" s="501"/>
      <c r="AL67" s="502"/>
      <c r="AM67" s="502"/>
      <c r="AN67" s="503"/>
      <c r="AO67" s="503"/>
      <c r="AP67" s="502"/>
      <c r="AQ67" s="502"/>
      <c r="AR67" s="504"/>
      <c r="AS67" s="502"/>
    </row>
    <row r="68">
      <c r="A68" s="410"/>
      <c r="B68" s="399"/>
      <c r="C68" s="435"/>
      <c r="D68" s="399"/>
      <c r="E68" s="410"/>
      <c r="F68" s="338" t="s">
        <v>550</v>
      </c>
      <c r="G68" s="371" t="str">
        <f t="shared" si="65"/>
        <v/>
      </c>
      <c r="H68" s="372"/>
      <c r="I68" s="398"/>
      <c r="J68" s="411" t="str">
        <f>IFERROR(__xludf.DUMMYFUNCTION("REGEXREPLACE(I62,""(.*)DELAYS:(.*)"",""$2"")"),"")</f>
        <v/>
      </c>
      <c r="K68" s="338" t="s">
        <v>550</v>
      </c>
      <c r="L68" s="371" t="str">
        <f t="shared" si="66"/>
        <v/>
      </c>
      <c r="M68" s="372"/>
      <c r="N68" s="398"/>
      <c r="O68" s="411" t="str">
        <f>IFERROR(__xludf.DUMMYFUNCTION("REGEXREPLACE(N62,""(.*)DELAYS:(.*)"",""$2"")"),"")</f>
        <v/>
      </c>
      <c r="P68" s="338" t="s">
        <v>550</v>
      </c>
      <c r="Q68" s="371" t="str">
        <f t="shared" si="67"/>
        <v/>
      </c>
      <c r="R68" s="372"/>
      <c r="S68" s="398"/>
      <c r="T68" s="411" t="str">
        <f>IFERROR(__xludf.DUMMYFUNCTION("REGEXREPLACE(S62,""(.*)DELAYS:(.*)"",""$2"")"),"")</f>
        <v/>
      </c>
      <c r="W68" s="412">
        <v>0.7291666666666666</v>
      </c>
      <c r="X68" s="403">
        <f>OriginalIDP!F70</f>
        <v>32.36</v>
      </c>
      <c r="Y68" s="403">
        <f>OriginalIDP!G70</f>
        <v>29</v>
      </c>
      <c r="Z68" s="403">
        <f>OriginalIDP!H70</f>
        <v>-3.36</v>
      </c>
      <c r="AC68" s="492">
        <v>44.0</v>
      </c>
      <c r="AD68" s="227"/>
      <c r="AE68" s="500"/>
      <c r="AF68" s="278"/>
      <c r="AG68" s="278"/>
      <c r="AJ68" s="501"/>
      <c r="AL68" s="502"/>
      <c r="AM68" s="502"/>
      <c r="AN68" s="503"/>
      <c r="AO68" s="503"/>
      <c r="AP68" s="502"/>
      <c r="AQ68" s="502"/>
      <c r="AR68" s="504"/>
      <c r="AS68" s="502"/>
    </row>
    <row r="69">
      <c r="A69" s="435"/>
      <c r="B69" s="399"/>
      <c r="C69" s="410"/>
      <c r="D69" s="399"/>
      <c r="E69" s="410"/>
      <c r="F69" s="339" t="s">
        <v>551</v>
      </c>
      <c r="G69" s="340" t="str">
        <f>J73</f>
        <v/>
      </c>
      <c r="H69" s="39"/>
      <c r="I69" s="440"/>
      <c r="J69" s="411" t="str">
        <f>IF(J112=FALSE,"",LEFT(J106,3))</f>
        <v/>
      </c>
      <c r="K69" s="339" t="s">
        <v>551</v>
      </c>
      <c r="L69" s="340" t="str">
        <f>O73</f>
        <v/>
      </c>
      <c r="M69" s="39"/>
      <c r="N69" s="440"/>
      <c r="O69" s="411" t="str">
        <f>IF(O112=FALSE,"",LEFT(O106,3))</f>
        <v/>
      </c>
      <c r="P69" s="339" t="s">
        <v>551</v>
      </c>
      <c r="Q69" s="340" t="str">
        <f>T73</f>
        <v/>
      </c>
      <c r="R69" s="39"/>
      <c r="S69" s="440"/>
      <c r="T69" s="411" t="str">
        <f>IF(T112=FALSE,"",LEFT(T106,3))</f>
        <v/>
      </c>
      <c r="W69" s="412">
        <v>0.75</v>
      </c>
      <c r="X69" s="403">
        <f>OriginalIDP!F71</f>
        <v>27.15</v>
      </c>
      <c r="Y69" s="403">
        <f>OriginalIDP!G71</f>
        <v>28.67</v>
      </c>
      <c r="Z69" s="403">
        <f>OriginalIDP!H71</f>
        <v>1.52</v>
      </c>
      <c r="AC69" s="492">
        <v>45.0</v>
      </c>
      <c r="AD69" s="227"/>
      <c r="AE69" s="500"/>
      <c r="AF69" s="278"/>
      <c r="AG69" s="278"/>
      <c r="AJ69" s="501"/>
      <c r="AL69" s="502"/>
      <c r="AM69" s="502"/>
      <c r="AN69" s="503"/>
      <c r="AO69" s="503"/>
      <c r="AP69" s="502"/>
      <c r="AQ69" s="502"/>
      <c r="AR69" s="504"/>
      <c r="AS69" s="502"/>
    </row>
    <row r="70">
      <c r="A70" s="410"/>
      <c r="B70" s="399"/>
      <c r="C70" s="410"/>
      <c r="D70" s="399"/>
      <c r="E70" s="440"/>
      <c r="F70" s="341"/>
      <c r="G70" s="114"/>
      <c r="H70" s="32"/>
      <c r="I70" s="440"/>
      <c r="J70" s="411" t="str">
        <f>IFERROR(__xludf.DUMMYFUNCTION("REGEXREPLACE(I70,""(.*)Inbound:(.*)"",""$2"")"),"")</f>
        <v/>
      </c>
      <c r="K70" s="341"/>
      <c r="L70" s="114"/>
      <c r="M70" s="32"/>
      <c r="N70" s="440"/>
      <c r="O70" s="411" t="str">
        <f>IFERROR(__xludf.DUMMYFUNCTION("REGEXREPLACE(N70,""(.*)Inbound:(.*)"",""$2"")"),"")</f>
        <v/>
      </c>
      <c r="P70" s="341"/>
      <c r="Q70" s="114"/>
      <c r="R70" s="32"/>
      <c r="S70" s="440"/>
      <c r="T70" s="411" t="str">
        <f>IFERROR(__xludf.DUMMYFUNCTION("REGEXREPLACE(S70,""(.*)Inbound:(.*)"",""$2"")"),"")</f>
        <v/>
      </c>
      <c r="W70" s="412">
        <v>0.7604166666666666</v>
      </c>
      <c r="X70" s="403">
        <f>OriginalIDP!F72</f>
        <v>29.79</v>
      </c>
      <c r="Y70" s="403">
        <f>OriginalIDP!G72</f>
        <v>29</v>
      </c>
      <c r="Z70" s="403">
        <f>OriginalIDP!H72</f>
        <v>-0.79</v>
      </c>
      <c r="AC70" s="492">
        <v>46.0</v>
      </c>
      <c r="AD70" s="227"/>
      <c r="AE70" s="500"/>
      <c r="AF70" s="278"/>
      <c r="AG70" s="278"/>
      <c r="AJ70" s="501"/>
      <c r="AL70" s="502"/>
      <c r="AM70" s="502"/>
      <c r="AN70" s="503"/>
      <c r="AO70" s="503"/>
      <c r="AP70" s="502"/>
      <c r="AQ70" s="502"/>
      <c r="AR70" s="504"/>
      <c r="AS70" s="502"/>
    </row>
    <row r="71">
      <c r="A71" s="435"/>
      <c r="B71" s="399"/>
      <c r="C71" s="483"/>
      <c r="D71" s="399"/>
      <c r="E71" s="440"/>
      <c r="F71" s="342" t="s">
        <v>485</v>
      </c>
      <c r="G71" s="343" t="str">
        <f>J75</f>
        <v/>
      </c>
      <c r="H71" s="275"/>
      <c r="I71" s="440"/>
      <c r="J71" s="411" t="str">
        <f>IFERROR(__xludf.DUMMYFUNCTION("REGEXREPLACE(I71,""(.*)Outbound:(.*)"",""$2"")"),"")</f>
        <v/>
      </c>
      <c r="K71" s="342" t="s">
        <v>485</v>
      </c>
      <c r="L71" s="343" t="str">
        <f>O75</f>
        <v/>
      </c>
      <c r="M71" s="275"/>
      <c r="N71" s="440"/>
      <c r="O71" s="411" t="str">
        <f>IFERROR(__xludf.DUMMYFUNCTION("REGEXREPLACE(N71,""(.*)Outbound:(.*)"",""$2"")"),"")</f>
        <v/>
      </c>
      <c r="P71" s="342" t="s">
        <v>485</v>
      </c>
      <c r="Q71" s="343" t="str">
        <f>T75</f>
        <v/>
      </c>
      <c r="R71" s="275"/>
      <c r="S71" s="440"/>
      <c r="T71" s="411" t="str">
        <f>IFERROR(__xludf.DUMMYFUNCTION("REGEXREPLACE(S71,""(.*)Outbound:(.*)"",""$2"")"),"")</f>
        <v/>
      </c>
      <c r="W71" s="412">
        <v>0.7708333333333334</v>
      </c>
      <c r="X71" s="403">
        <f>OriginalIDP!F73</f>
        <v>28.42</v>
      </c>
      <c r="Y71" s="403">
        <f>OriginalIDP!G73</f>
        <v>32</v>
      </c>
      <c r="Z71" s="403">
        <f>OriginalIDP!H73</f>
        <v>3.58</v>
      </c>
      <c r="AC71" s="492">
        <v>47.0</v>
      </c>
      <c r="AD71" s="227"/>
      <c r="AE71" s="500"/>
      <c r="AF71" s="278"/>
      <c r="AG71" s="278"/>
      <c r="AJ71" s="501"/>
      <c r="AL71" s="502"/>
      <c r="AM71" s="502"/>
      <c r="AN71" s="503"/>
      <c r="AO71" s="503"/>
      <c r="AP71" s="502"/>
      <c r="AQ71" s="502"/>
      <c r="AR71" s="504"/>
      <c r="AS71" s="502"/>
    </row>
    <row r="72">
      <c r="A72" s="410"/>
      <c r="B72" s="399"/>
      <c r="C72" s="435"/>
      <c r="D72" s="399"/>
      <c r="E72" s="398"/>
      <c r="F72" s="344"/>
      <c r="G72" s="345"/>
      <c r="H72" s="275"/>
      <c r="I72" s="398"/>
      <c r="J72" s="411"/>
      <c r="K72" s="344"/>
      <c r="L72" s="345"/>
      <c r="M72" s="275"/>
      <c r="N72" s="398"/>
      <c r="O72" s="411"/>
      <c r="P72" s="344"/>
      <c r="Q72" s="345"/>
      <c r="R72" s="275"/>
      <c r="S72" s="398"/>
      <c r="T72" s="411"/>
      <c r="W72" s="412">
        <v>0.78125</v>
      </c>
      <c r="X72" s="403">
        <f>OriginalIDP!F74</f>
        <v>29.06</v>
      </c>
      <c r="Y72" s="403">
        <f>OriginalIDP!G74</f>
        <v>33</v>
      </c>
      <c r="Z72" s="403">
        <f>OriginalIDP!H74</f>
        <v>3.94</v>
      </c>
      <c r="AC72" s="492">
        <v>48.0</v>
      </c>
      <c r="AD72" s="227"/>
      <c r="AE72" s="500"/>
      <c r="AF72" s="278"/>
      <c r="AG72" s="278"/>
      <c r="AJ72" s="501"/>
      <c r="AL72" s="502"/>
      <c r="AM72" s="502"/>
      <c r="AN72" s="503"/>
      <c r="AO72" s="503"/>
      <c r="AP72" s="502"/>
      <c r="AQ72" s="502"/>
      <c r="AR72" s="504"/>
      <c r="AS72" s="502"/>
    </row>
    <row r="73">
      <c r="A73" s="435"/>
      <c r="B73" s="399"/>
      <c r="C73" s="410"/>
      <c r="D73" s="399"/>
      <c r="E73" s="440"/>
      <c r="F73" s="344"/>
      <c r="G73" s="345"/>
      <c r="H73" s="275"/>
      <c r="I73" s="440"/>
      <c r="J73" s="411" t="str">
        <f>Right(I73,100)</f>
        <v/>
      </c>
      <c r="K73" s="344"/>
      <c r="L73" s="345"/>
      <c r="M73" s="275"/>
      <c r="N73" s="440"/>
      <c r="O73" s="411" t="str">
        <f>Right(N73,100)</f>
        <v/>
      </c>
      <c r="P73" s="344"/>
      <c r="Q73" s="345"/>
      <c r="R73" s="275"/>
      <c r="S73" s="440"/>
      <c r="T73" s="411" t="str">
        <f>Right(S73,100)</f>
        <v/>
      </c>
      <c r="W73" s="412">
        <v>0.7916666666666666</v>
      </c>
      <c r="X73" s="403">
        <f>OriginalIDP!F75</f>
        <v>29.25</v>
      </c>
      <c r="Y73" s="403">
        <f>OriginalIDP!G75</f>
        <v>32</v>
      </c>
      <c r="Z73" s="403">
        <f>OriginalIDP!H75</f>
        <v>2.75</v>
      </c>
      <c r="AC73" s="492">
        <v>49.0</v>
      </c>
      <c r="AD73" s="227"/>
      <c r="AE73" s="500"/>
      <c r="AF73" s="278"/>
      <c r="AG73" s="278"/>
      <c r="AJ73" s="501"/>
      <c r="AL73" s="502"/>
      <c r="AM73" s="502"/>
      <c r="AN73" s="503"/>
      <c r="AO73" s="503"/>
      <c r="AP73" s="502"/>
      <c r="AQ73" s="502"/>
      <c r="AR73" s="504"/>
      <c r="AS73" s="502"/>
    </row>
    <row r="74">
      <c r="A74" s="410"/>
      <c r="B74" s="399"/>
      <c r="C74" s="410"/>
      <c r="D74" s="399"/>
      <c r="E74" s="440"/>
      <c r="F74" s="344"/>
      <c r="G74" s="345"/>
      <c r="H74" s="275"/>
      <c r="I74" s="398"/>
      <c r="J74" s="411"/>
      <c r="K74" s="344"/>
      <c r="L74" s="345"/>
      <c r="M74" s="275"/>
      <c r="N74" s="398"/>
      <c r="O74" s="411"/>
      <c r="P74" s="344"/>
      <c r="Q74" s="345"/>
      <c r="R74" s="275"/>
      <c r="S74" s="398"/>
      <c r="T74" s="411"/>
      <c r="W74" s="412">
        <v>0.8020833333333334</v>
      </c>
      <c r="X74" s="403">
        <f>OriginalIDP!F76</f>
        <v>27.14</v>
      </c>
      <c r="Y74" s="403">
        <f>OriginalIDP!G76</f>
        <v>31</v>
      </c>
      <c r="Z74" s="403">
        <f>OriginalIDP!H76</f>
        <v>3.86</v>
      </c>
      <c r="AC74" s="492">
        <v>50.0</v>
      </c>
      <c r="AD74" s="227"/>
      <c r="AE74" s="500"/>
      <c r="AF74" s="278"/>
      <c r="AG74" s="278"/>
      <c r="AJ74" s="501"/>
      <c r="AL74" s="502"/>
      <c r="AM74" s="502"/>
      <c r="AN74" s="503"/>
      <c r="AO74" s="503"/>
      <c r="AP74" s="502"/>
      <c r="AQ74" s="502"/>
      <c r="AR74" s="504"/>
      <c r="AS74" s="502"/>
    </row>
    <row r="75">
      <c r="A75" s="410"/>
      <c r="B75" s="399"/>
      <c r="C75" s="410"/>
      <c r="D75" s="399"/>
      <c r="E75" s="410"/>
      <c r="F75" s="346"/>
      <c r="G75" s="347"/>
      <c r="H75" s="337"/>
      <c r="I75" s="440"/>
      <c r="J75" s="411" t="str">
        <f>Right(I75,150)</f>
        <v/>
      </c>
      <c r="K75" s="346"/>
      <c r="L75" s="347"/>
      <c r="M75" s="337"/>
      <c r="N75" s="440"/>
      <c r="O75" s="411" t="str">
        <f>Right(N75,150)</f>
        <v/>
      </c>
      <c r="P75" s="346"/>
      <c r="Q75" s="347"/>
      <c r="R75" s="337"/>
      <c r="S75" s="440"/>
      <c r="T75" s="411" t="str">
        <f>Right(S75,150)</f>
        <v/>
      </c>
      <c r="W75" s="412">
        <v>0.8125</v>
      </c>
      <c r="X75" s="403">
        <f>OriginalIDP!F77</f>
        <v>32.53</v>
      </c>
      <c r="Y75" s="403">
        <f>OriginalIDP!G77</f>
        <v>25.33</v>
      </c>
      <c r="Z75" s="403">
        <f>OriginalIDP!H77</f>
        <v>-7.2</v>
      </c>
      <c r="AC75" s="492">
        <v>51.0</v>
      </c>
      <c r="AD75" s="227"/>
      <c r="AE75" s="500"/>
      <c r="AF75" s="278"/>
      <c r="AG75" s="278"/>
      <c r="AJ75" s="501"/>
      <c r="AL75" s="502"/>
      <c r="AM75" s="502"/>
      <c r="AN75" s="503"/>
      <c r="AO75" s="503"/>
      <c r="AP75" s="502"/>
      <c r="AQ75" s="502"/>
      <c r="AR75" s="504"/>
      <c r="AS75" s="502"/>
    </row>
    <row r="76">
      <c r="A76" s="483"/>
      <c r="B76" s="399"/>
      <c r="C76" s="410"/>
      <c r="D76" s="399"/>
      <c r="E76" s="435"/>
      <c r="F76" s="348" t="s">
        <v>556</v>
      </c>
      <c r="G76" s="31"/>
      <c r="H76" s="32"/>
      <c r="I76" s="400"/>
      <c r="J76" s="401"/>
      <c r="K76" s="373" t="s">
        <v>575</v>
      </c>
      <c r="L76" s="31"/>
      <c r="M76" s="32"/>
      <c r="N76" s="400"/>
      <c r="O76" s="198"/>
      <c r="P76" s="391" t="s">
        <v>594</v>
      </c>
      <c r="Q76" s="31"/>
      <c r="R76" s="32"/>
      <c r="S76" s="400"/>
      <c r="W76" s="412">
        <v>0.8229166666666666</v>
      </c>
      <c r="X76" s="403">
        <f>OriginalIDP!F78</f>
        <v>41.32</v>
      </c>
      <c r="Y76" s="403">
        <f>OriginalIDP!G78</f>
        <v>27</v>
      </c>
      <c r="Z76" s="403">
        <f>OriginalIDP!H78</f>
        <v>-14.32</v>
      </c>
      <c r="AC76" s="492">
        <v>52.0</v>
      </c>
      <c r="AD76" s="227"/>
      <c r="AE76" s="500"/>
      <c r="AF76" s="278"/>
      <c r="AG76" s="278"/>
      <c r="AJ76" s="501"/>
      <c r="AL76" s="502"/>
      <c r="AM76" s="502"/>
      <c r="AN76" s="503"/>
      <c r="AO76" s="503"/>
      <c r="AP76" s="502"/>
      <c r="AQ76" s="502"/>
      <c r="AR76" s="504"/>
      <c r="AS76" s="502"/>
    </row>
    <row r="77">
      <c r="A77" s="435"/>
      <c r="B77" s="399"/>
      <c r="C77" s="410"/>
      <c r="D77" s="399"/>
      <c r="E77" s="410"/>
      <c r="F77" s="335" t="s">
        <v>94</v>
      </c>
      <c r="G77" s="336" t="str">
        <f t="shared" ref="G77:G79" si="68">J80</f>
        <v/>
      </c>
      <c r="H77" s="337"/>
      <c r="I77" s="440"/>
      <c r="J77" s="411" t="str">
        <f>IFERROR(__xludf.DUMMYFUNCTION("REGEXREPLACE(I77,""(.*)ACK:(.*)"",""$2"")"),"")</f>
        <v/>
      </c>
      <c r="K77" s="335" t="s">
        <v>94</v>
      </c>
      <c r="L77" s="336" t="str">
        <f t="shared" ref="L77:L79" si="69">O80</f>
        <v/>
      </c>
      <c r="M77" s="337"/>
      <c r="N77" s="440"/>
      <c r="O77" s="411" t="str">
        <f>IFERROR(__xludf.DUMMYFUNCTION("REGEXREPLACE(N77,""(.*)ACK:(.*)"",""$2"")"),"")</f>
        <v/>
      </c>
      <c r="P77" s="335" t="s">
        <v>94</v>
      </c>
      <c r="Q77" s="336" t="str">
        <f t="shared" ref="Q77:Q79" si="70">T80</f>
        <v/>
      </c>
      <c r="R77" s="337"/>
      <c r="S77" s="440"/>
      <c r="T77" s="411" t="str">
        <f>IFERROR(__xludf.DUMMYFUNCTION("REGEXREPLACE(S77,""(.*)ACK:(.*)"",""$2"")"),"")</f>
        <v/>
      </c>
      <c r="W77" s="412">
        <v>0.8333333333333334</v>
      </c>
      <c r="X77" s="403">
        <f>OriginalIDP!F79</f>
        <v>31.93</v>
      </c>
      <c r="Y77" s="403">
        <f>OriginalIDP!G79</f>
        <v>27.33</v>
      </c>
      <c r="Z77" s="403">
        <f>OriginalIDP!H79</f>
        <v>-4.6</v>
      </c>
      <c r="AC77" s="492">
        <v>53.0</v>
      </c>
      <c r="AD77" s="227"/>
      <c r="AE77" s="500"/>
      <c r="AF77" s="278"/>
      <c r="AG77" s="278"/>
      <c r="AJ77" s="501"/>
      <c r="AL77" s="502"/>
      <c r="AM77" s="502"/>
      <c r="AN77" s="503"/>
      <c r="AO77" s="503"/>
      <c r="AP77" s="502"/>
      <c r="AQ77" s="502"/>
      <c r="AR77" s="504"/>
      <c r="AS77" s="502"/>
    </row>
    <row r="78">
      <c r="A78" s="410"/>
      <c r="B78" s="399"/>
      <c r="C78" s="410"/>
      <c r="D78" s="399"/>
      <c r="E78" s="398"/>
      <c r="F78" s="338" t="s">
        <v>497</v>
      </c>
      <c r="G78" s="336" t="str">
        <f t="shared" si="68"/>
        <v/>
      </c>
      <c r="H78" s="337"/>
      <c r="I78" s="440"/>
      <c r="J78" s="411" t="str">
        <f>IFERROR(__xludf.DUMMYFUNCTION("REGEXREPLACE(I78,""(.*)SVL OUT:(.*)"",""$2"")"),"")</f>
        <v/>
      </c>
      <c r="K78" s="338" t="s">
        <v>497</v>
      </c>
      <c r="L78" s="336" t="str">
        <f t="shared" si="69"/>
        <v/>
      </c>
      <c r="M78" s="337"/>
      <c r="N78" s="440"/>
      <c r="O78" s="411" t="str">
        <f>IFERROR(__xludf.DUMMYFUNCTION("REGEXREPLACE(N78,""(.*)SVL OUT:(.*)"",""$2"")"),"")</f>
        <v/>
      </c>
      <c r="P78" s="338" t="s">
        <v>497</v>
      </c>
      <c r="Q78" s="336" t="str">
        <f t="shared" si="70"/>
        <v/>
      </c>
      <c r="R78" s="337"/>
      <c r="S78" s="440"/>
      <c r="T78" s="411" t="str">
        <f>IFERROR(__xludf.DUMMYFUNCTION("REGEXREPLACE(S78,""(.*)SVL OUT:(.*)"",""$2"")"),"")</f>
        <v/>
      </c>
      <c r="W78" s="412">
        <v>0.84375</v>
      </c>
      <c r="X78" s="403">
        <f>OriginalIDP!F80</f>
        <v>31.67</v>
      </c>
      <c r="Y78" s="403">
        <f>OriginalIDP!G80</f>
        <v>27</v>
      </c>
      <c r="Z78" s="403">
        <f>OriginalIDP!H80</f>
        <v>-4.67</v>
      </c>
      <c r="AC78" s="492">
        <v>54.0</v>
      </c>
      <c r="AD78" s="227"/>
      <c r="AE78" s="500"/>
      <c r="AF78" s="278"/>
      <c r="AG78" s="278"/>
      <c r="AJ78" s="501"/>
      <c r="AL78" s="502"/>
      <c r="AM78" s="502"/>
      <c r="AN78" s="503"/>
      <c r="AO78" s="503"/>
      <c r="AP78" s="502"/>
      <c r="AQ78" s="502"/>
      <c r="AR78" s="504"/>
      <c r="AS78" s="502"/>
    </row>
    <row r="79">
      <c r="A79" s="410"/>
      <c r="B79" s="399"/>
      <c r="C79" s="435"/>
      <c r="D79" s="399"/>
      <c r="E79" s="506"/>
      <c r="F79" s="338" t="s">
        <v>100</v>
      </c>
      <c r="G79" s="336" t="str">
        <f t="shared" si="68"/>
        <v/>
      </c>
      <c r="H79" s="337"/>
      <c r="I79" s="440"/>
      <c r="J79" s="411" t="str">
        <f>IFERROR(__xludf.DUMMYFUNCTION("REGEXREPLACE(I79,""(.*)SVL IN:(.*)"",""$2"")"),"")</f>
        <v/>
      </c>
      <c r="K79" s="338" t="s">
        <v>100</v>
      </c>
      <c r="L79" s="336" t="str">
        <f t="shared" si="69"/>
        <v/>
      </c>
      <c r="M79" s="337"/>
      <c r="N79" s="440"/>
      <c r="O79" s="411" t="str">
        <f>IFERROR(__xludf.DUMMYFUNCTION("REGEXREPLACE(N79,""(.*)SVL IN:(.*)"",""$2"")"),"")</f>
        <v/>
      </c>
      <c r="P79" s="338" t="s">
        <v>100</v>
      </c>
      <c r="Q79" s="336" t="str">
        <f t="shared" si="70"/>
        <v/>
      </c>
      <c r="R79" s="337"/>
      <c r="S79" s="440"/>
      <c r="T79" s="411" t="str">
        <f>IFERROR(__xludf.DUMMYFUNCTION("REGEXREPLACE(S79,""(.*)SVL IN:(.*)"",""$2"")"),"")</f>
        <v/>
      </c>
      <c r="W79" s="412">
        <v>0.8541666666666666</v>
      </c>
      <c r="X79" s="403">
        <f>OriginalIDP!F81</f>
        <v>29.98</v>
      </c>
      <c r="Y79" s="403">
        <f>OriginalIDP!G81</f>
        <v>26.33</v>
      </c>
      <c r="Z79" s="403">
        <f>OriginalIDP!H81</f>
        <v>-3.65</v>
      </c>
      <c r="AC79" s="492">
        <v>55.0</v>
      </c>
      <c r="AD79" s="227"/>
      <c r="AE79" s="500"/>
      <c r="AF79" s="278"/>
      <c r="AG79" s="278"/>
      <c r="AJ79" s="501"/>
      <c r="AL79" s="502"/>
      <c r="AM79" s="502"/>
      <c r="AN79" s="503"/>
      <c r="AO79" s="503"/>
      <c r="AP79" s="502"/>
      <c r="AQ79" s="502"/>
      <c r="AR79" s="504"/>
      <c r="AS79" s="502"/>
    </row>
    <row r="80">
      <c r="A80" s="410"/>
      <c r="B80" s="399"/>
      <c r="C80" s="410"/>
      <c r="D80" s="399"/>
      <c r="E80" s="398"/>
      <c r="F80" s="338" t="s">
        <v>547</v>
      </c>
      <c r="G80" s="336" t="str">
        <f t="shared" ref="G80:G81" si="71">J78</f>
        <v/>
      </c>
      <c r="H80" s="337"/>
      <c r="I80" s="440"/>
      <c r="J80" s="411" t="str">
        <f>IFERROR(__xludf.DUMMYFUNCTION("REGEXREPLACE(I80,""(.*)ACK:(.*)"",""$2"")"),"")</f>
        <v/>
      </c>
      <c r="K80" s="338" t="s">
        <v>547</v>
      </c>
      <c r="L80" s="336" t="str">
        <f t="shared" ref="L80:L81" si="72">O78</f>
        <v/>
      </c>
      <c r="M80" s="337"/>
      <c r="N80" s="440"/>
      <c r="O80" s="411" t="str">
        <f>IFERROR(__xludf.DUMMYFUNCTION("REGEXREPLACE(N80,""(.*)ACK:(.*)"",""$2"")"),"")</f>
        <v/>
      </c>
      <c r="P80" s="338" t="s">
        <v>547</v>
      </c>
      <c r="Q80" s="336" t="str">
        <f t="shared" ref="Q80:Q81" si="73">T78</f>
        <v/>
      </c>
      <c r="R80" s="337"/>
      <c r="S80" s="440"/>
      <c r="T80" s="411" t="str">
        <f>IFERROR(__xludf.DUMMYFUNCTION("REGEXREPLACE(S80,""(.*)ACK:(.*)"",""$2"")"),"")</f>
        <v/>
      </c>
      <c r="W80" s="412">
        <v>0.8645833333333334</v>
      </c>
      <c r="X80" s="403">
        <f>OriginalIDP!F82</f>
        <v>20.98</v>
      </c>
      <c r="Y80" s="403">
        <f>OriginalIDP!G82</f>
        <v>29</v>
      </c>
      <c r="Z80" s="403">
        <f>OriginalIDP!H82</f>
        <v>8.02</v>
      </c>
      <c r="AC80" s="492">
        <v>56.0</v>
      </c>
      <c r="AD80" s="227"/>
      <c r="AE80" s="500"/>
      <c r="AF80" s="278"/>
      <c r="AG80" s="278"/>
      <c r="AJ80" s="501"/>
      <c r="AL80" s="502"/>
      <c r="AM80" s="502"/>
      <c r="AN80" s="503"/>
      <c r="AO80" s="503"/>
      <c r="AP80" s="502"/>
      <c r="AQ80" s="502"/>
      <c r="AR80" s="504"/>
      <c r="AS80" s="502"/>
    </row>
    <row r="81">
      <c r="A81" s="410"/>
      <c r="B81" s="399"/>
      <c r="C81" s="410"/>
      <c r="D81" s="399"/>
      <c r="E81" s="410"/>
      <c r="F81" s="338" t="s">
        <v>548</v>
      </c>
      <c r="G81" s="336" t="str">
        <f t="shared" si="71"/>
        <v/>
      </c>
      <c r="H81" s="337"/>
      <c r="I81" s="440"/>
      <c r="J81" s="411" t="str">
        <f>IFERROR(__xludf.DUMMYFUNCTION("REGEXREPLACE(I81,""(.*)ASA:(.*)"",""$2"")"),"")</f>
        <v/>
      </c>
      <c r="K81" s="338" t="s">
        <v>548</v>
      </c>
      <c r="L81" s="336" t="str">
        <f t="shared" si="72"/>
        <v/>
      </c>
      <c r="M81" s="337"/>
      <c r="N81" s="440"/>
      <c r="O81" s="411" t="str">
        <f>IFERROR(__xludf.DUMMYFUNCTION("REGEXREPLACE(N81,""(.*)ASA:(.*)"",""$2"")"),"")</f>
        <v/>
      </c>
      <c r="P81" s="338" t="s">
        <v>548</v>
      </c>
      <c r="Q81" s="336" t="str">
        <f t="shared" si="73"/>
        <v/>
      </c>
      <c r="R81" s="337"/>
      <c r="S81" s="440"/>
      <c r="T81" s="411" t="str">
        <f>IFERROR(__xludf.DUMMYFUNCTION("REGEXREPLACE(S81,""(.*)ASA:(.*)"",""$2"")"),"")</f>
        <v/>
      </c>
      <c r="W81" s="412">
        <v>0.875</v>
      </c>
      <c r="X81" s="403">
        <f>OriginalIDP!F83</f>
        <v>27.65</v>
      </c>
      <c r="Y81" s="403">
        <f>OriginalIDP!G83</f>
        <v>27.33</v>
      </c>
      <c r="Z81" s="403">
        <f>OriginalIDP!H83</f>
        <v>-0.32</v>
      </c>
      <c r="AC81" s="492">
        <v>57.0</v>
      </c>
      <c r="AD81" s="227"/>
      <c r="AE81" s="500"/>
      <c r="AF81" s="278"/>
      <c r="AG81" s="278"/>
      <c r="AJ81" s="501"/>
      <c r="AL81" s="502"/>
      <c r="AM81" s="502"/>
      <c r="AN81" s="503"/>
      <c r="AO81" s="503"/>
      <c r="AP81" s="502"/>
      <c r="AQ81" s="502"/>
      <c r="AR81" s="504"/>
      <c r="AS81" s="502"/>
    </row>
    <row r="82">
      <c r="A82" s="410"/>
      <c r="B82" s="399"/>
      <c r="C82" s="410"/>
      <c r="D82" s="399"/>
      <c r="E82" s="440"/>
      <c r="F82" s="338" t="s">
        <v>549</v>
      </c>
      <c r="G82" s="370" t="str">
        <f t="shared" ref="G82:G83" si="74">J85</f>
        <v/>
      </c>
      <c r="H82" s="29"/>
      <c r="I82" s="440"/>
      <c r="J82" s="411" t="str">
        <f>IFERROR(__xludf.DUMMYFUNCTION("REGEXREPLACE(I82,""(.*)SAFE:(.*)"",""$2"")"),"")</f>
        <v/>
      </c>
      <c r="K82" s="338" t="s">
        <v>549</v>
      </c>
      <c r="L82" s="370" t="str">
        <f t="shared" ref="L82:L83" si="75">O85</f>
        <v/>
      </c>
      <c r="M82" s="29"/>
      <c r="N82" s="440"/>
      <c r="O82" s="411" t="str">
        <f>IFERROR(__xludf.DUMMYFUNCTION("REGEXREPLACE(N82,""(.*)SAFE:(.*)"",""$2"")"),"")</f>
        <v/>
      </c>
      <c r="P82" s="338" t="s">
        <v>549</v>
      </c>
      <c r="Q82" s="392" t="str">
        <f t="shared" ref="Q82:Q83" si="76">T85</f>
        <v/>
      </c>
      <c r="R82" s="29"/>
      <c r="S82" s="440"/>
      <c r="T82" s="411" t="str">
        <f>IFERROR(__xludf.DUMMYFUNCTION("REGEXREPLACE(S82,""(.*)SAFE:(.*)"",""$2"")"),"")</f>
        <v/>
      </c>
      <c r="W82" s="412">
        <v>0.8854166666666666</v>
      </c>
      <c r="X82" s="403">
        <f>OriginalIDP!F84</f>
        <v>33.9</v>
      </c>
      <c r="Y82" s="403">
        <f>OriginalIDP!G84</f>
        <v>25</v>
      </c>
      <c r="Z82" s="403">
        <f>OriginalIDP!H84</f>
        <v>-8.9</v>
      </c>
      <c r="AC82" s="492">
        <v>58.0</v>
      </c>
      <c r="AD82" s="227"/>
      <c r="AE82" s="500"/>
      <c r="AF82" s="278"/>
      <c r="AG82" s="278"/>
      <c r="AJ82" s="501"/>
      <c r="AL82" s="502"/>
      <c r="AM82" s="502"/>
      <c r="AN82" s="503"/>
      <c r="AO82" s="503"/>
      <c r="AP82" s="502"/>
      <c r="AQ82" s="502"/>
      <c r="AR82" s="504"/>
      <c r="AS82" s="502"/>
    </row>
    <row r="83">
      <c r="A83" s="410"/>
      <c r="B83" s="399"/>
      <c r="C83" s="435"/>
      <c r="D83" s="399"/>
      <c r="E83" s="483"/>
      <c r="F83" s="338" t="s">
        <v>550</v>
      </c>
      <c r="G83" s="371" t="str">
        <f t="shared" si="74"/>
        <v/>
      </c>
      <c r="H83" s="372"/>
      <c r="I83" s="398"/>
      <c r="J83" s="411" t="str">
        <f>IFERROR(__xludf.DUMMYFUNCTION("REGEXREPLACE(I77,""(.*)DELAYS:(.*)"",""$2"")"),"")</f>
        <v/>
      </c>
      <c r="K83" s="338" t="s">
        <v>550</v>
      </c>
      <c r="L83" s="371" t="str">
        <f t="shared" si="75"/>
        <v/>
      </c>
      <c r="M83" s="372"/>
      <c r="N83" s="398"/>
      <c r="O83" s="411" t="str">
        <f>IFERROR(__xludf.DUMMYFUNCTION("REGEXREPLACE(N77,""(.*)DELAYS:(.*)"",""$2"")"),"")</f>
        <v/>
      </c>
      <c r="P83" s="338" t="s">
        <v>550</v>
      </c>
      <c r="Q83" s="371" t="str">
        <f t="shared" si="76"/>
        <v/>
      </c>
      <c r="R83" s="372"/>
      <c r="S83" s="398"/>
      <c r="T83" s="411" t="str">
        <f>IFERROR(__xludf.DUMMYFUNCTION("REGEXREPLACE(S77,""(.*)DELAYS:(.*)"",""$2"")"),"")</f>
        <v/>
      </c>
      <c r="W83" s="412">
        <v>0.8958333333333334</v>
      </c>
      <c r="X83" s="403">
        <f>OriginalIDP!F85</f>
        <v>20.86</v>
      </c>
      <c r="Y83" s="403">
        <f>OriginalIDP!G85</f>
        <v>27</v>
      </c>
      <c r="Z83" s="403">
        <f>OriginalIDP!H85</f>
        <v>6.14</v>
      </c>
      <c r="AC83" s="492">
        <v>59.0</v>
      </c>
      <c r="AD83" s="227"/>
      <c r="AE83" s="500"/>
      <c r="AF83" s="278"/>
      <c r="AG83" s="278"/>
      <c r="AJ83" s="501"/>
      <c r="AL83" s="502"/>
      <c r="AM83" s="502"/>
      <c r="AN83" s="503"/>
      <c r="AO83" s="503"/>
      <c r="AP83" s="502"/>
      <c r="AQ83" s="502"/>
      <c r="AR83" s="504"/>
      <c r="AS83" s="502"/>
    </row>
    <row r="84">
      <c r="A84" s="435"/>
      <c r="B84" s="399"/>
      <c r="C84" s="410"/>
      <c r="D84" s="399"/>
      <c r="E84" s="435"/>
      <c r="F84" s="339" t="s">
        <v>551</v>
      </c>
      <c r="G84" s="340" t="str">
        <f>J88</f>
        <v/>
      </c>
      <c r="H84" s="39"/>
      <c r="I84" s="440"/>
      <c r="J84" s="411" t="str">
        <f>IF(J127=FALSE,"",LEFT(J121,3))</f>
        <v/>
      </c>
      <c r="K84" s="339" t="s">
        <v>551</v>
      </c>
      <c r="L84" s="340" t="str">
        <f>O88</f>
        <v/>
      </c>
      <c r="M84" s="39"/>
      <c r="N84" s="440"/>
      <c r="O84" s="411" t="str">
        <f>IF(O127=FALSE,"",LEFT(O121,3))</f>
        <v/>
      </c>
      <c r="P84" s="339" t="s">
        <v>551</v>
      </c>
      <c r="Q84" s="340" t="str">
        <f>T88</f>
        <v/>
      </c>
      <c r="R84" s="39"/>
      <c r="S84" s="440"/>
      <c r="T84" s="411" t="str">
        <f>IF(T127=FALSE,"",LEFT(T121,3))</f>
        <v/>
      </c>
      <c r="W84" s="412">
        <v>0.90625</v>
      </c>
      <c r="X84" s="403">
        <f>OriginalIDP!F86</f>
        <v>20.07</v>
      </c>
      <c r="Y84" s="403">
        <f>OriginalIDP!G86</f>
        <v>28</v>
      </c>
      <c r="Z84" s="403">
        <f>OriginalIDP!H86</f>
        <v>7.93</v>
      </c>
      <c r="AC84" s="492">
        <v>60.0</v>
      </c>
      <c r="AD84" s="227"/>
      <c r="AE84" s="500"/>
      <c r="AF84" s="278"/>
      <c r="AG84" s="278"/>
      <c r="AJ84" s="501"/>
      <c r="AL84" s="502"/>
      <c r="AM84" s="502"/>
      <c r="AN84" s="503"/>
      <c r="AO84" s="503"/>
      <c r="AP84" s="502"/>
      <c r="AQ84" s="502"/>
      <c r="AR84" s="504"/>
      <c r="AS84" s="502"/>
    </row>
    <row r="85">
      <c r="A85" s="410"/>
      <c r="B85" s="399"/>
      <c r="C85" s="435"/>
      <c r="D85" s="399"/>
      <c r="E85" s="410"/>
      <c r="F85" s="341"/>
      <c r="G85" s="114"/>
      <c r="H85" s="32"/>
      <c r="I85" s="440"/>
      <c r="J85" s="411" t="str">
        <f>IFERROR(__xludf.DUMMYFUNCTION("REGEXREPLACE(I85,""(.*)Inbound:(.*)"",""$2"")"),"")</f>
        <v/>
      </c>
      <c r="K85" s="341"/>
      <c r="L85" s="114"/>
      <c r="M85" s="32"/>
      <c r="N85" s="440"/>
      <c r="O85" s="411" t="str">
        <f>IFERROR(__xludf.DUMMYFUNCTION("REGEXREPLACE(N85,""(.*)Inbound:(.*)"",""$2"")"),"")</f>
        <v/>
      </c>
      <c r="P85" s="341"/>
      <c r="Q85" s="114"/>
      <c r="R85" s="32"/>
      <c r="S85" s="440"/>
      <c r="T85" s="411" t="str">
        <f>IFERROR(__xludf.DUMMYFUNCTION("REGEXREPLACE(S85,""(.*)Inbound:(.*)"",""$2"")"),"")</f>
        <v/>
      </c>
      <c r="U85" s="465" t="str">
        <f>IFERROR(__xludf.DUMMYFUNCTION("REGEXREPLACE(S85,""(.*)Inbound:(.*)"",""$2"")"),"")</f>
        <v/>
      </c>
      <c r="W85" s="412">
        <v>0.9166666666666666</v>
      </c>
      <c r="X85" s="403">
        <f>OriginalIDP!F87</f>
        <v>19.31</v>
      </c>
      <c r="Y85" s="403">
        <f>OriginalIDP!G87</f>
        <v>20.33</v>
      </c>
      <c r="Z85" s="403">
        <f>OriginalIDP!H87</f>
        <v>1.02</v>
      </c>
      <c r="AC85" s="492">
        <v>61.0</v>
      </c>
      <c r="AD85" s="227"/>
      <c r="AE85" s="500"/>
      <c r="AF85" s="278"/>
      <c r="AG85" s="278"/>
      <c r="AJ85" s="501"/>
      <c r="AL85" s="502"/>
      <c r="AM85" s="502"/>
      <c r="AN85" s="503"/>
      <c r="AO85" s="503"/>
      <c r="AP85" s="502"/>
      <c r="AQ85" s="502"/>
      <c r="AR85" s="504"/>
      <c r="AS85" s="502"/>
    </row>
    <row r="86">
      <c r="A86" s="410"/>
      <c r="B86" s="399"/>
      <c r="C86" s="410"/>
      <c r="D86" s="399"/>
      <c r="E86" s="410"/>
      <c r="F86" s="342" t="s">
        <v>485</v>
      </c>
      <c r="G86" s="343" t="str">
        <f>J90</f>
        <v/>
      </c>
      <c r="H86" s="275"/>
      <c r="I86" s="440"/>
      <c r="J86" s="411" t="str">
        <f>IFERROR(__xludf.DUMMYFUNCTION("REGEXREPLACE(I86,""(.*)Outbound:(.*)"",""$2"")"),"")</f>
        <v/>
      </c>
      <c r="K86" s="342" t="s">
        <v>485</v>
      </c>
      <c r="L86" s="343" t="str">
        <f>O90</f>
        <v/>
      </c>
      <c r="M86" s="275"/>
      <c r="N86" s="440"/>
      <c r="O86" s="411" t="str">
        <f>IFERROR(__xludf.DUMMYFUNCTION("REGEXREPLACE(N86,""(.*)Outbound:(.*)"",""$2"")"),"")</f>
        <v/>
      </c>
      <c r="P86" s="342" t="s">
        <v>485</v>
      </c>
      <c r="Q86" s="343" t="str">
        <f>T90</f>
        <v/>
      </c>
      <c r="R86" s="275"/>
      <c r="S86" s="440"/>
      <c r="T86" s="411" t="str">
        <f>IFERROR(__xludf.DUMMYFUNCTION("REGEXREPLACE(S86,""(.*)Outbound:(.*)"",""$2"")"),"")</f>
        <v/>
      </c>
      <c r="W86" s="412">
        <v>0.9270833333333334</v>
      </c>
      <c r="X86" s="403">
        <f>OriginalIDP!F88</f>
        <v>20.1</v>
      </c>
      <c r="Y86" s="403">
        <f>OriginalIDP!G88</f>
        <v>22.66</v>
      </c>
      <c r="Z86" s="403">
        <f>OriginalIDP!H88</f>
        <v>2.56</v>
      </c>
      <c r="AC86" s="492">
        <v>62.0</v>
      </c>
      <c r="AD86" s="227"/>
      <c r="AE86" s="500"/>
      <c r="AF86" s="278"/>
      <c r="AG86" s="278"/>
      <c r="AJ86" s="501"/>
      <c r="AL86" s="502"/>
      <c r="AM86" s="502"/>
      <c r="AN86" s="503"/>
      <c r="AO86" s="503"/>
      <c r="AP86" s="502"/>
      <c r="AQ86" s="502"/>
      <c r="AR86" s="504"/>
      <c r="AS86" s="502"/>
    </row>
    <row r="87">
      <c r="A87" s="410"/>
      <c r="B87" s="399"/>
      <c r="C87" s="410"/>
      <c r="D87" s="399"/>
      <c r="E87" s="410"/>
      <c r="F87" s="344"/>
      <c r="G87" s="345"/>
      <c r="H87" s="275"/>
      <c r="I87" s="398"/>
      <c r="J87" s="411"/>
      <c r="K87" s="344"/>
      <c r="L87" s="345"/>
      <c r="M87" s="275"/>
      <c r="N87" s="398"/>
      <c r="O87" s="411"/>
      <c r="P87" s="344"/>
      <c r="Q87" s="345"/>
      <c r="R87" s="275"/>
      <c r="S87" s="398"/>
      <c r="T87" s="411"/>
      <c r="W87" s="412">
        <v>0.9375</v>
      </c>
      <c r="X87" s="403">
        <f>OriginalIDP!F89</f>
        <v>19.49</v>
      </c>
      <c r="Y87" s="403">
        <f>OriginalIDP!G89</f>
        <v>21.33</v>
      </c>
      <c r="Z87" s="403">
        <f>OriginalIDP!H89</f>
        <v>1.84</v>
      </c>
      <c r="AC87" s="492">
        <v>63.0</v>
      </c>
      <c r="AD87" s="227"/>
      <c r="AE87" s="500"/>
      <c r="AF87" s="278"/>
      <c r="AG87" s="278"/>
      <c r="AJ87" s="501"/>
      <c r="AL87" s="502"/>
      <c r="AM87" s="502"/>
      <c r="AN87" s="503"/>
      <c r="AO87" s="503"/>
      <c r="AP87" s="502"/>
      <c r="AQ87" s="502"/>
      <c r="AR87" s="504"/>
      <c r="AS87" s="502"/>
    </row>
    <row r="88">
      <c r="A88" s="435"/>
      <c r="B88" s="399"/>
      <c r="C88" s="435"/>
      <c r="D88" s="399"/>
      <c r="E88" s="410"/>
      <c r="F88" s="344"/>
      <c r="G88" s="345"/>
      <c r="H88" s="275"/>
      <c r="I88" s="440"/>
      <c r="J88" s="411" t="str">
        <f>Right(I88,100)</f>
        <v/>
      </c>
      <c r="K88" s="344"/>
      <c r="L88" s="345"/>
      <c r="M88" s="275"/>
      <c r="N88" s="440"/>
      <c r="O88" s="411" t="str">
        <f>Right(N88,100)</f>
        <v/>
      </c>
      <c r="P88" s="344"/>
      <c r="Q88" s="345"/>
      <c r="R88" s="275"/>
      <c r="S88" s="440"/>
      <c r="T88" s="411" t="str">
        <f>Right(S88,100)</f>
        <v/>
      </c>
      <c r="W88" s="412">
        <v>0.9479166666666666</v>
      </c>
      <c r="X88" s="403">
        <f>OriginalIDP!F90</f>
        <v>17.5</v>
      </c>
      <c r="Y88" s="403">
        <f>OriginalIDP!G90</f>
        <v>20</v>
      </c>
      <c r="Z88" s="403">
        <f>OriginalIDP!H90</f>
        <v>2.5</v>
      </c>
      <c r="AC88" s="492">
        <v>64.0</v>
      </c>
      <c r="AD88" s="227"/>
      <c r="AE88" s="500"/>
      <c r="AF88" s="278"/>
      <c r="AG88" s="278"/>
      <c r="AJ88" s="501"/>
      <c r="AL88" s="502"/>
      <c r="AM88" s="502"/>
      <c r="AN88" s="503"/>
      <c r="AO88" s="503"/>
      <c r="AP88" s="502"/>
      <c r="AQ88" s="502"/>
      <c r="AR88" s="504"/>
      <c r="AS88" s="502"/>
    </row>
    <row r="89">
      <c r="A89" s="410"/>
      <c r="B89" s="399"/>
      <c r="C89" s="410"/>
      <c r="D89" s="399"/>
      <c r="E89" s="410"/>
      <c r="F89" s="344"/>
      <c r="G89" s="345"/>
      <c r="H89" s="275"/>
      <c r="I89" s="398"/>
      <c r="J89" s="411"/>
      <c r="K89" s="344"/>
      <c r="L89" s="345"/>
      <c r="M89" s="275"/>
      <c r="N89" s="398"/>
      <c r="O89" s="411"/>
      <c r="P89" s="344"/>
      <c r="Q89" s="345"/>
      <c r="R89" s="275"/>
      <c r="S89" s="398"/>
      <c r="T89" s="411"/>
      <c r="W89" s="412">
        <v>0.9583333333333334</v>
      </c>
      <c r="X89" s="403">
        <f>OriginalIDP!F91</f>
        <v>17.52</v>
      </c>
      <c r="Y89" s="403">
        <f>OriginalIDP!G91</f>
        <v>24</v>
      </c>
      <c r="Z89" s="403">
        <f>OriginalIDP!H91</f>
        <v>6.48</v>
      </c>
      <c r="AC89" s="492">
        <v>65.0</v>
      </c>
      <c r="AD89" s="227"/>
      <c r="AE89" s="500"/>
      <c r="AF89" s="278"/>
      <c r="AG89" s="278"/>
      <c r="AJ89" s="501"/>
      <c r="AL89" s="502"/>
      <c r="AM89" s="502"/>
      <c r="AN89" s="503"/>
      <c r="AO89" s="503"/>
      <c r="AP89" s="502"/>
      <c r="AQ89" s="502"/>
      <c r="AR89" s="504"/>
      <c r="AS89" s="502"/>
    </row>
    <row r="90">
      <c r="A90" s="435"/>
      <c r="B90" s="399"/>
      <c r="C90" s="410"/>
      <c r="D90" s="399"/>
      <c r="E90" s="410"/>
      <c r="F90" s="346"/>
      <c r="G90" s="347"/>
      <c r="H90" s="337"/>
      <c r="I90" s="440"/>
      <c r="J90" s="411" t="str">
        <f>Right(I90,150)</f>
        <v/>
      </c>
      <c r="K90" s="346"/>
      <c r="L90" s="347"/>
      <c r="M90" s="337"/>
      <c r="N90" s="440"/>
      <c r="O90" s="411" t="str">
        <f>Right(N90,150)</f>
        <v/>
      </c>
      <c r="P90" s="346"/>
      <c r="Q90" s="347"/>
      <c r="R90" s="337"/>
      <c r="S90" s="440"/>
      <c r="T90" s="411" t="str">
        <f>Right(S90,150)</f>
        <v/>
      </c>
      <c r="W90" s="412">
        <v>0.96875</v>
      </c>
      <c r="X90" s="403">
        <f>OriginalIDP!F92</f>
        <v>15.93</v>
      </c>
      <c r="Y90" s="403">
        <f>OriginalIDP!G92</f>
        <v>21.33</v>
      </c>
      <c r="Z90" s="403">
        <f>OriginalIDP!H92</f>
        <v>5.4</v>
      </c>
      <c r="AC90" s="492">
        <v>66.0</v>
      </c>
      <c r="AD90" s="227"/>
      <c r="AE90" s="500"/>
      <c r="AF90" s="278"/>
      <c r="AG90" s="278"/>
      <c r="AJ90" s="501"/>
      <c r="AL90" s="502"/>
      <c r="AM90" s="502"/>
      <c r="AN90" s="503"/>
      <c r="AO90" s="503"/>
      <c r="AP90" s="502"/>
      <c r="AQ90" s="502"/>
      <c r="AR90" s="504"/>
      <c r="AS90" s="502"/>
    </row>
    <row r="91">
      <c r="A91" s="410"/>
      <c r="B91" s="399"/>
      <c r="C91" s="483"/>
      <c r="D91" s="399"/>
      <c r="E91" s="398"/>
      <c r="F91" s="348" t="s">
        <v>557</v>
      </c>
      <c r="G91" s="31"/>
      <c r="H91" s="32"/>
      <c r="I91" s="400"/>
      <c r="J91" s="401"/>
      <c r="K91" s="373" t="s">
        <v>576</v>
      </c>
      <c r="L91" s="31"/>
      <c r="M91" s="32"/>
      <c r="N91" s="400"/>
      <c r="O91" s="198"/>
      <c r="P91" s="391" t="s">
        <v>595</v>
      </c>
      <c r="Q91" s="31"/>
      <c r="R91" s="32"/>
      <c r="S91" s="400"/>
      <c r="W91" s="412">
        <v>0.9791666666666666</v>
      </c>
      <c r="X91" s="403">
        <f>OriginalIDP!F93</f>
        <v>17.14</v>
      </c>
      <c r="Y91" s="403">
        <f>OriginalIDP!G93</f>
        <v>22.67</v>
      </c>
      <c r="Z91" s="403">
        <f>OriginalIDP!H93</f>
        <v>5.53</v>
      </c>
      <c r="AC91" s="492">
        <v>67.0</v>
      </c>
      <c r="AD91" s="227"/>
      <c r="AE91" s="500"/>
      <c r="AF91" s="278"/>
      <c r="AG91" s="278"/>
      <c r="AJ91" s="501"/>
      <c r="AL91" s="502"/>
      <c r="AM91" s="502"/>
      <c r="AN91" s="503"/>
      <c r="AO91" s="503"/>
      <c r="AP91" s="502"/>
      <c r="AQ91" s="502"/>
      <c r="AR91" s="504"/>
      <c r="AS91" s="502"/>
    </row>
    <row r="92">
      <c r="A92" s="435"/>
      <c r="B92" s="399"/>
      <c r="C92" s="435"/>
      <c r="D92" s="399"/>
      <c r="E92" s="410"/>
      <c r="F92" s="335" t="s">
        <v>94</v>
      </c>
      <c r="G92" s="336" t="str">
        <f t="shared" ref="G92:G94" si="77">J95</f>
        <v/>
      </c>
      <c r="H92" s="337"/>
      <c r="I92" s="440"/>
      <c r="J92" s="411" t="str">
        <f>IFERROR(__xludf.DUMMYFUNCTION("REGEXREPLACE(I92,""(.*)ACK:(.*)"",""$2"")"),"")</f>
        <v/>
      </c>
      <c r="K92" s="335" t="s">
        <v>94</v>
      </c>
      <c r="L92" s="336" t="str">
        <f t="shared" ref="L92:L94" si="78">O95</f>
        <v/>
      </c>
      <c r="M92" s="337"/>
      <c r="N92" s="440"/>
      <c r="O92" s="411" t="str">
        <f>IFERROR(__xludf.DUMMYFUNCTION("REGEXREPLACE(N92,""(.*)ACK:(.*)"",""$2"")"),"")</f>
        <v/>
      </c>
      <c r="P92" s="335" t="s">
        <v>94</v>
      </c>
      <c r="Q92" s="336" t="str">
        <f t="shared" ref="Q92:Q94" si="79">T95</f>
        <v/>
      </c>
      <c r="R92" s="337"/>
      <c r="S92" s="440"/>
      <c r="T92" s="411" t="str">
        <f>IFERROR(__xludf.DUMMYFUNCTION("REGEXREPLACE(S92,""(.*)ACK:(.*)"",""$2"")"),"")</f>
        <v/>
      </c>
      <c r="W92" s="507">
        <v>0.9895833333333334</v>
      </c>
      <c r="X92" s="403">
        <f>OriginalIDP!F94</f>
        <v>16.04</v>
      </c>
      <c r="Y92" s="403">
        <f>OriginalIDP!G94</f>
        <v>24</v>
      </c>
      <c r="Z92" s="403">
        <f>OriginalIDP!H94</f>
        <v>7.96</v>
      </c>
      <c r="AC92" s="492">
        <v>68.0</v>
      </c>
      <c r="AD92" s="227"/>
      <c r="AE92" s="500"/>
      <c r="AF92" s="278"/>
      <c r="AG92" s="278"/>
      <c r="AJ92" s="501"/>
      <c r="AL92" s="502"/>
      <c r="AM92" s="502"/>
      <c r="AN92" s="503"/>
      <c r="AO92" s="503"/>
      <c r="AP92" s="502"/>
      <c r="AQ92" s="502"/>
      <c r="AR92" s="504"/>
      <c r="AS92" s="502"/>
    </row>
    <row r="93">
      <c r="A93" s="410"/>
      <c r="B93" s="399"/>
      <c r="C93" s="410"/>
      <c r="D93" s="399"/>
      <c r="E93" s="440"/>
      <c r="F93" s="338" t="s">
        <v>497</v>
      </c>
      <c r="G93" s="336" t="str">
        <f t="shared" si="77"/>
        <v/>
      </c>
      <c r="H93" s="337"/>
      <c r="I93" s="440"/>
      <c r="J93" s="411" t="str">
        <f>IFERROR(__xludf.DUMMYFUNCTION("REGEXREPLACE(I93,""(.*)SVL OUT:(.*)"",""$2"")"),"")</f>
        <v/>
      </c>
      <c r="K93" s="338" t="s">
        <v>497</v>
      </c>
      <c r="L93" s="336" t="str">
        <f t="shared" si="78"/>
        <v/>
      </c>
      <c r="M93" s="337"/>
      <c r="N93" s="440"/>
      <c r="O93" s="411" t="str">
        <f>IFERROR(__xludf.DUMMYFUNCTION("REGEXREPLACE(N93,""(.*)SVL OUT:(.*)"",""$2"")"),"")</f>
        <v/>
      </c>
      <c r="P93" s="338" t="s">
        <v>497</v>
      </c>
      <c r="Q93" s="336" t="str">
        <f t="shared" si="79"/>
        <v/>
      </c>
      <c r="R93" s="337"/>
      <c r="S93" s="440"/>
      <c r="T93" s="411" t="str">
        <f>IFERROR(__xludf.DUMMYFUNCTION("REGEXREPLACE(S93,""(.*)SVL OUT:(.*)"",""$2"")"),"")</f>
        <v/>
      </c>
      <c r="AC93" s="492">
        <v>69.0</v>
      </c>
      <c r="AD93" s="227"/>
      <c r="AE93" s="500"/>
      <c r="AF93" s="278"/>
      <c r="AG93" s="278"/>
      <c r="AJ93" s="501"/>
      <c r="AL93" s="502"/>
      <c r="AM93" s="502"/>
      <c r="AN93" s="503"/>
      <c r="AO93" s="503"/>
      <c r="AP93" s="502"/>
      <c r="AQ93" s="502"/>
      <c r="AR93" s="504"/>
      <c r="AS93" s="502"/>
    </row>
    <row r="94">
      <c r="A94" s="410"/>
      <c r="B94" s="399"/>
      <c r="C94" s="410"/>
      <c r="D94" s="399"/>
      <c r="E94" s="410"/>
      <c r="F94" s="338" t="s">
        <v>100</v>
      </c>
      <c r="G94" s="336" t="str">
        <f t="shared" si="77"/>
        <v/>
      </c>
      <c r="H94" s="337"/>
      <c r="I94" s="440"/>
      <c r="J94" s="411" t="str">
        <f>IFERROR(__xludf.DUMMYFUNCTION("REGEXREPLACE(I94,""(.*)SVL IN:(.*)"",""$2"")"),"")</f>
        <v/>
      </c>
      <c r="K94" s="338" t="s">
        <v>100</v>
      </c>
      <c r="L94" s="336" t="str">
        <f t="shared" si="78"/>
        <v/>
      </c>
      <c r="M94" s="337"/>
      <c r="N94" s="440"/>
      <c r="O94" s="411" t="str">
        <f>IFERROR(__xludf.DUMMYFUNCTION("REGEXREPLACE(N94,""(.*)SVL IN:(.*)"",""$2"")"),"")</f>
        <v/>
      </c>
      <c r="P94" s="338" t="s">
        <v>100</v>
      </c>
      <c r="Q94" s="336" t="str">
        <f t="shared" si="79"/>
        <v/>
      </c>
      <c r="R94" s="337"/>
      <c r="S94" s="440"/>
      <c r="T94" s="411" t="str">
        <f>IFERROR(__xludf.DUMMYFUNCTION("REGEXREPLACE(S94,""(.*)SVL IN:(.*)"",""$2"")"),"")</f>
        <v/>
      </c>
      <c r="AC94" s="492">
        <v>70.0</v>
      </c>
      <c r="AD94" s="227"/>
      <c r="AE94" s="500"/>
      <c r="AF94" s="278"/>
      <c r="AG94" s="278"/>
      <c r="AJ94" s="501"/>
      <c r="AL94" s="502"/>
      <c r="AM94" s="502"/>
      <c r="AN94" s="503"/>
      <c r="AO94" s="503"/>
      <c r="AP94" s="502"/>
      <c r="AQ94" s="502"/>
      <c r="AR94" s="504"/>
      <c r="AS94" s="502"/>
    </row>
    <row r="95">
      <c r="A95" s="483"/>
      <c r="B95" s="399"/>
      <c r="C95" s="410"/>
      <c r="D95" s="399"/>
      <c r="E95" s="435"/>
      <c r="F95" s="338" t="s">
        <v>547</v>
      </c>
      <c r="G95" s="336" t="str">
        <f t="shared" ref="G95:G96" si="80">J93</f>
        <v/>
      </c>
      <c r="H95" s="337"/>
      <c r="I95" s="440"/>
      <c r="J95" s="411" t="str">
        <f>IFERROR(__xludf.DUMMYFUNCTION("REGEXREPLACE(I95,""(.*)ACK:(.*)"",""$2"")"),"")</f>
        <v/>
      </c>
      <c r="K95" s="338" t="s">
        <v>547</v>
      </c>
      <c r="L95" s="336" t="str">
        <f t="shared" ref="L95:L96" si="81">O93</f>
        <v/>
      </c>
      <c r="M95" s="337"/>
      <c r="N95" s="440"/>
      <c r="O95" s="411" t="str">
        <f>IFERROR(__xludf.DUMMYFUNCTION("REGEXREPLACE(N95,""(.*)ACK:(.*)"",""$2"")"),"")</f>
        <v/>
      </c>
      <c r="P95" s="338" t="s">
        <v>547</v>
      </c>
      <c r="Q95" s="336" t="str">
        <f t="shared" ref="Q95:Q96" si="82">T93</f>
        <v/>
      </c>
      <c r="R95" s="337"/>
      <c r="S95" s="440"/>
      <c r="T95" s="411" t="str">
        <f>IFERROR(__xludf.DUMMYFUNCTION("REGEXREPLACE(S95,""(.*)ACK:(.*)"",""$2"")"),"")</f>
        <v/>
      </c>
      <c r="AC95" s="492">
        <v>71.0</v>
      </c>
      <c r="AD95" s="227"/>
      <c r="AE95" s="500"/>
      <c r="AF95" s="278"/>
      <c r="AG95" s="278"/>
      <c r="AJ95" s="501"/>
      <c r="AL95" s="502"/>
      <c r="AM95" s="502"/>
      <c r="AN95" s="503"/>
      <c r="AO95" s="503"/>
      <c r="AP95" s="502"/>
      <c r="AQ95" s="502"/>
      <c r="AR95" s="504"/>
      <c r="AS95" s="502"/>
    </row>
    <row r="96">
      <c r="A96" s="435"/>
      <c r="B96" s="399"/>
      <c r="C96" s="410"/>
      <c r="D96" s="399"/>
      <c r="E96" s="410"/>
      <c r="F96" s="338" t="s">
        <v>548</v>
      </c>
      <c r="G96" s="336" t="str">
        <f t="shared" si="80"/>
        <v/>
      </c>
      <c r="H96" s="337"/>
      <c r="I96" s="440"/>
      <c r="J96" s="411" t="str">
        <f>IFERROR(__xludf.DUMMYFUNCTION("REGEXREPLACE(I96,""(.*)ASA:(.*)"",""$2"")"),"")</f>
        <v/>
      </c>
      <c r="K96" s="338" t="s">
        <v>548</v>
      </c>
      <c r="L96" s="336" t="str">
        <f t="shared" si="81"/>
        <v/>
      </c>
      <c r="M96" s="337"/>
      <c r="N96" s="440"/>
      <c r="O96" s="411" t="str">
        <f>IFERROR(__xludf.DUMMYFUNCTION("REGEXREPLACE(N96,""(.*)ASA:(.*)"",""$2"")"),"")</f>
        <v/>
      </c>
      <c r="P96" s="338" t="s">
        <v>548</v>
      </c>
      <c r="Q96" s="336" t="str">
        <f t="shared" si="82"/>
        <v/>
      </c>
      <c r="R96" s="337"/>
      <c r="S96" s="440"/>
      <c r="T96" s="411" t="str">
        <f>IFERROR(__xludf.DUMMYFUNCTION("REGEXREPLACE(S96,""(.*)ASA:(.*)"",""$2"")"),"")</f>
        <v/>
      </c>
      <c r="AC96" s="492">
        <v>72.0</v>
      </c>
      <c r="AD96" s="227"/>
      <c r="AE96" s="500"/>
      <c r="AF96" s="278"/>
      <c r="AG96" s="278"/>
      <c r="AJ96" s="501"/>
      <c r="AL96" s="502"/>
      <c r="AM96" s="502"/>
      <c r="AN96" s="503"/>
      <c r="AO96" s="503"/>
      <c r="AP96" s="502"/>
      <c r="AQ96" s="502"/>
      <c r="AR96" s="504"/>
      <c r="AS96" s="502"/>
    </row>
    <row r="97">
      <c r="A97" s="410"/>
      <c r="B97" s="399"/>
      <c r="C97" s="410"/>
      <c r="D97" s="399"/>
      <c r="E97" s="398"/>
      <c r="F97" s="338" t="s">
        <v>549</v>
      </c>
      <c r="G97" s="370" t="str">
        <f t="shared" ref="G97:G98" si="83">J100</f>
        <v/>
      </c>
      <c r="H97" s="29"/>
      <c r="I97" s="440"/>
      <c r="J97" s="411" t="str">
        <f>IFERROR(__xludf.DUMMYFUNCTION("REGEXREPLACE(I97,""(.*)SAFE:(.*)"",""$2"")"),"")</f>
        <v/>
      </c>
      <c r="K97" s="338" t="s">
        <v>549</v>
      </c>
      <c r="L97" s="370" t="str">
        <f t="shared" ref="L97:L98" si="84">O100</f>
        <v/>
      </c>
      <c r="M97" s="29"/>
      <c r="N97" s="440"/>
      <c r="O97" s="411" t="str">
        <f>IFERROR(__xludf.DUMMYFUNCTION("REGEXREPLACE(N97,""(.*)SAFE:(.*)"",""$2"")"),"")</f>
        <v/>
      </c>
      <c r="P97" s="338" t="s">
        <v>549</v>
      </c>
      <c r="Q97" s="370" t="str">
        <f t="shared" ref="Q97:Q98" si="85">T100</f>
        <v/>
      </c>
      <c r="R97" s="29"/>
      <c r="S97" s="440"/>
      <c r="T97" s="411" t="str">
        <f>IFERROR(__xludf.DUMMYFUNCTION("REGEXREPLACE(S97,""(.*)SAFE:(.*)"",""$2"")"),"")</f>
        <v/>
      </c>
      <c r="AC97" s="492">
        <v>73.0</v>
      </c>
      <c r="AD97" s="227"/>
      <c r="AE97" s="500"/>
      <c r="AF97" s="278"/>
      <c r="AG97" s="278"/>
      <c r="AJ97" s="501"/>
      <c r="AL97" s="502"/>
      <c r="AM97" s="502"/>
      <c r="AN97" s="503"/>
      <c r="AO97" s="503"/>
      <c r="AP97" s="502"/>
      <c r="AQ97" s="502"/>
      <c r="AR97" s="504"/>
      <c r="AS97" s="502"/>
    </row>
    <row r="98">
      <c r="A98" s="435"/>
      <c r="B98" s="399"/>
      <c r="C98" s="410"/>
      <c r="D98" s="399"/>
      <c r="E98" s="483"/>
      <c r="F98" s="338" t="s">
        <v>550</v>
      </c>
      <c r="G98" s="371" t="str">
        <f t="shared" si="83"/>
        <v/>
      </c>
      <c r="H98" s="372"/>
      <c r="I98" s="398"/>
      <c r="J98" s="411" t="str">
        <f>IFERROR(__xludf.DUMMYFUNCTION("REGEXREPLACE(I92,""(.*)DELAYS:(.*)"",""$2"")"),"")</f>
        <v/>
      </c>
      <c r="K98" s="338" t="s">
        <v>550</v>
      </c>
      <c r="L98" s="371" t="str">
        <f t="shared" si="84"/>
        <v/>
      </c>
      <c r="M98" s="372"/>
      <c r="N98" s="398"/>
      <c r="O98" s="411" t="str">
        <f>IFERROR(__xludf.DUMMYFUNCTION("REGEXREPLACE(N92,""(.*)DELAYS:(.*)"",""$2"")"),"")</f>
        <v/>
      </c>
      <c r="P98" s="338" t="s">
        <v>550</v>
      </c>
      <c r="Q98" s="371" t="str">
        <f t="shared" si="85"/>
        <v/>
      </c>
      <c r="R98" s="372"/>
      <c r="S98" s="398"/>
      <c r="T98" s="411" t="str">
        <f>IFERROR(__xludf.DUMMYFUNCTION("REGEXREPLACE(S92,""(.*)DELAYS:(.*)"",""$2"")"),"")</f>
        <v/>
      </c>
      <c r="AC98" s="492">
        <v>74.0</v>
      </c>
      <c r="AD98" s="227"/>
      <c r="AE98" s="500"/>
      <c r="AF98" s="278"/>
      <c r="AG98" s="278"/>
      <c r="AJ98" s="501"/>
      <c r="AL98" s="502"/>
      <c r="AM98" s="502"/>
      <c r="AN98" s="503"/>
      <c r="AO98" s="503"/>
      <c r="AP98" s="502"/>
      <c r="AQ98" s="502"/>
      <c r="AR98" s="504"/>
      <c r="AS98" s="502"/>
    </row>
    <row r="99">
      <c r="A99" s="410"/>
      <c r="B99" s="399"/>
      <c r="C99" s="435"/>
      <c r="D99" s="399"/>
      <c r="E99" s="435"/>
      <c r="F99" s="339" t="s">
        <v>551</v>
      </c>
      <c r="G99" s="340" t="str">
        <f>J103</f>
        <v/>
      </c>
      <c r="H99" s="39"/>
      <c r="I99" s="440"/>
      <c r="J99" s="411" t="str">
        <f>IF(J142=FALSE,"",LEFT(J136,3))</f>
        <v/>
      </c>
      <c r="K99" s="339" t="s">
        <v>551</v>
      </c>
      <c r="L99" s="340" t="str">
        <f>O103</f>
        <v/>
      </c>
      <c r="M99" s="39"/>
      <c r="N99" s="440"/>
      <c r="O99" s="411" t="str">
        <f>IF(O142=FALSE,"",LEFT(O136,3))</f>
        <v/>
      </c>
      <c r="P99" s="339" t="s">
        <v>551</v>
      </c>
      <c r="Q99" s="340" t="str">
        <f>T103</f>
        <v/>
      </c>
      <c r="R99" s="39"/>
      <c r="S99" s="440"/>
      <c r="T99" s="411" t="str">
        <f>IF(T142=FALSE,"",LEFT(T136,3))</f>
        <v/>
      </c>
      <c r="AC99" s="492">
        <v>75.0</v>
      </c>
      <c r="AD99" s="227"/>
      <c r="AE99" s="500"/>
      <c r="AF99" s="278"/>
      <c r="AG99" s="278"/>
      <c r="AJ99" s="501"/>
      <c r="AL99" s="502"/>
      <c r="AM99" s="502"/>
      <c r="AN99" s="503"/>
      <c r="AO99" s="503"/>
      <c r="AP99" s="502"/>
      <c r="AQ99" s="502"/>
      <c r="AR99" s="504"/>
      <c r="AS99" s="502"/>
    </row>
    <row r="100">
      <c r="A100" s="410"/>
      <c r="B100" s="399"/>
      <c r="C100" s="410"/>
      <c r="D100" s="399"/>
      <c r="E100" s="410"/>
      <c r="F100" s="341"/>
      <c r="G100" s="114"/>
      <c r="H100" s="32"/>
      <c r="I100" s="440"/>
      <c r="J100" s="411" t="str">
        <f>IFERROR(__xludf.DUMMYFUNCTION("REGEXREPLACE(I100,""(.*)Inbound:(.*)"",""$2"")"),"")</f>
        <v/>
      </c>
      <c r="K100" s="341"/>
      <c r="L100" s="114"/>
      <c r="M100" s="32"/>
      <c r="N100" s="440"/>
      <c r="O100" s="411" t="str">
        <f>IFERROR(__xludf.DUMMYFUNCTION("REGEXREPLACE(N100,""(.*)Inbound:(.*)"",""$2"")"),"")</f>
        <v/>
      </c>
      <c r="P100" s="341"/>
      <c r="Q100" s="114"/>
      <c r="R100" s="32"/>
      <c r="S100" s="440"/>
      <c r="T100" s="411" t="str">
        <f>IFERROR(__xludf.DUMMYFUNCTION("REGEXREPLACE(S100,""(.*)Inbound:(.*)"",""$2"")"),"")</f>
        <v/>
      </c>
      <c r="W100" s="412"/>
      <c r="X100" s="403"/>
      <c r="Y100" s="403"/>
      <c r="Z100" s="403"/>
      <c r="AC100" s="492">
        <v>76.0</v>
      </c>
      <c r="AD100" s="227"/>
      <c r="AE100" s="500"/>
      <c r="AF100" s="278"/>
      <c r="AG100" s="278"/>
      <c r="AJ100" s="501"/>
      <c r="AL100" s="502"/>
      <c r="AM100" s="502"/>
      <c r="AN100" s="503"/>
      <c r="AO100" s="503"/>
      <c r="AP100" s="502"/>
      <c r="AQ100" s="502"/>
      <c r="AR100" s="504"/>
      <c r="AS100" s="502"/>
    </row>
    <row r="101">
      <c r="A101" s="483"/>
      <c r="B101" s="399"/>
      <c r="C101" s="410"/>
      <c r="D101" s="399"/>
      <c r="E101" s="410"/>
      <c r="F101" s="342" t="s">
        <v>485</v>
      </c>
      <c r="G101" s="343" t="str">
        <f>J105</f>
        <v/>
      </c>
      <c r="H101" s="275"/>
      <c r="I101" s="440"/>
      <c r="J101" s="411" t="str">
        <f>IFERROR(__xludf.DUMMYFUNCTION("REGEXREPLACE(I101,""(.*)Outbound:(.*)"",""$2"")"),"")</f>
        <v/>
      </c>
      <c r="K101" s="342" t="s">
        <v>485</v>
      </c>
      <c r="L101" s="343" t="str">
        <f>O105</f>
        <v/>
      </c>
      <c r="M101" s="275"/>
      <c r="N101" s="440"/>
      <c r="O101" s="411" t="str">
        <f>IFERROR(__xludf.DUMMYFUNCTION("REGEXREPLACE(N101,""(.*)Outbound:(.*)"",""$2"")"),"")</f>
        <v/>
      </c>
      <c r="P101" s="342" t="s">
        <v>485</v>
      </c>
      <c r="Q101" s="343" t="str">
        <f>T105</f>
        <v/>
      </c>
      <c r="R101" s="275"/>
      <c r="S101" s="440"/>
      <c r="T101" s="411" t="str">
        <f>IFERROR(__xludf.DUMMYFUNCTION("REGEXREPLACE(S101,""(.*)Outbound:(.*)"",""$2"")"),"")</f>
        <v/>
      </c>
      <c r="W101" s="412"/>
      <c r="X101" s="403"/>
      <c r="Y101" s="403"/>
      <c r="Z101" s="403"/>
      <c r="AC101" s="492">
        <v>77.0</v>
      </c>
      <c r="AD101" s="227"/>
      <c r="AE101" s="500"/>
      <c r="AF101" s="278"/>
      <c r="AG101" s="278"/>
      <c r="AJ101" s="501"/>
      <c r="AL101" s="502"/>
      <c r="AM101" s="502"/>
      <c r="AN101" s="503"/>
      <c r="AO101" s="503"/>
      <c r="AP101" s="502"/>
      <c r="AQ101" s="502"/>
      <c r="AR101" s="504"/>
      <c r="AS101" s="502"/>
    </row>
    <row r="102">
      <c r="A102" s="410"/>
      <c r="B102" s="399"/>
      <c r="C102" s="410"/>
      <c r="D102" s="399"/>
      <c r="E102" s="483"/>
      <c r="F102" s="344"/>
      <c r="G102" s="345"/>
      <c r="H102" s="275"/>
      <c r="I102" s="398"/>
      <c r="J102" s="411"/>
      <c r="K102" s="344"/>
      <c r="L102" s="345"/>
      <c r="M102" s="275"/>
      <c r="N102" s="398"/>
      <c r="O102" s="411"/>
      <c r="P102" s="344"/>
      <c r="Q102" s="345"/>
      <c r="R102" s="275"/>
      <c r="S102" s="398"/>
      <c r="T102" s="411"/>
      <c r="W102" s="412"/>
      <c r="X102" s="403"/>
      <c r="Y102" s="403"/>
      <c r="Z102" s="403"/>
      <c r="AC102" s="492">
        <v>78.0</v>
      </c>
      <c r="AD102" s="227"/>
      <c r="AE102" s="500"/>
      <c r="AF102" s="278"/>
      <c r="AG102" s="278"/>
      <c r="AJ102" s="501"/>
      <c r="AL102" s="502"/>
      <c r="AM102" s="502"/>
      <c r="AN102" s="503"/>
      <c r="AO102" s="503"/>
      <c r="AP102" s="502"/>
      <c r="AQ102" s="502"/>
      <c r="AR102" s="504"/>
      <c r="AS102" s="502"/>
    </row>
    <row r="103">
      <c r="A103" s="435"/>
      <c r="B103" s="399"/>
      <c r="C103" s="435"/>
      <c r="D103" s="399"/>
      <c r="E103" s="410"/>
      <c r="F103" s="344"/>
      <c r="G103" s="345"/>
      <c r="H103" s="275"/>
      <c r="I103" s="440"/>
      <c r="J103" s="411" t="str">
        <f>Right(I103,100)</f>
        <v/>
      </c>
      <c r="K103" s="344"/>
      <c r="L103" s="345"/>
      <c r="M103" s="275"/>
      <c r="N103" s="440"/>
      <c r="O103" s="411" t="str">
        <f>Right(N103,100)</f>
        <v/>
      </c>
      <c r="P103" s="344"/>
      <c r="Q103" s="345"/>
      <c r="R103" s="275"/>
      <c r="S103" s="440"/>
      <c r="T103" s="411" t="str">
        <f>Right(S103,100)</f>
        <v/>
      </c>
      <c r="AC103" s="492">
        <v>79.0</v>
      </c>
      <c r="AD103" s="227"/>
      <c r="AE103" s="500"/>
      <c r="AF103" s="278"/>
      <c r="AG103" s="278"/>
      <c r="AJ103" s="501"/>
      <c r="AL103" s="502"/>
      <c r="AM103" s="502"/>
      <c r="AN103" s="503"/>
      <c r="AO103" s="503"/>
      <c r="AP103" s="502"/>
      <c r="AQ103" s="502"/>
      <c r="AR103" s="504"/>
      <c r="AS103" s="502"/>
    </row>
    <row r="104">
      <c r="A104" s="410"/>
      <c r="B104" s="399"/>
      <c r="C104" s="410"/>
      <c r="D104" s="399"/>
      <c r="E104" s="435"/>
      <c r="F104" s="344"/>
      <c r="G104" s="345"/>
      <c r="H104" s="275"/>
      <c r="I104" s="398"/>
      <c r="J104" s="411"/>
      <c r="K104" s="344"/>
      <c r="L104" s="345"/>
      <c r="M104" s="275"/>
      <c r="N104" s="398"/>
      <c r="O104" s="411"/>
      <c r="P104" s="344"/>
      <c r="Q104" s="345"/>
      <c r="R104" s="275"/>
      <c r="S104" s="398"/>
      <c r="T104" s="411"/>
      <c r="AC104" s="492">
        <v>80.0</v>
      </c>
      <c r="AD104" s="227"/>
      <c r="AE104" s="500"/>
      <c r="AF104" s="278"/>
      <c r="AG104" s="278"/>
      <c r="AJ104" s="501"/>
      <c r="AL104" s="502"/>
      <c r="AM104" s="502"/>
      <c r="AN104" s="503"/>
      <c r="AO104" s="503"/>
      <c r="AP104" s="502"/>
      <c r="AQ104" s="502"/>
      <c r="AR104" s="504"/>
      <c r="AS104" s="502"/>
    </row>
    <row r="105">
      <c r="A105" s="435"/>
      <c r="B105" s="399"/>
      <c r="C105" s="435"/>
      <c r="D105" s="399"/>
      <c r="E105" s="410"/>
      <c r="F105" s="346"/>
      <c r="G105" s="347"/>
      <c r="H105" s="337"/>
      <c r="I105" s="440"/>
      <c r="J105" s="411" t="str">
        <f>Right(I105,150)</f>
        <v/>
      </c>
      <c r="K105" s="346"/>
      <c r="L105" s="347"/>
      <c r="M105" s="337"/>
      <c r="N105" s="440"/>
      <c r="O105" s="411" t="str">
        <f>Right(N105,150)</f>
        <v/>
      </c>
      <c r="P105" s="346"/>
      <c r="Q105" s="347"/>
      <c r="R105" s="337"/>
      <c r="S105" s="440"/>
      <c r="T105" s="411" t="str">
        <f>Right(S105,150)</f>
        <v/>
      </c>
      <c r="AC105" s="492">
        <v>81.0</v>
      </c>
      <c r="AD105" s="227"/>
      <c r="AE105" s="500"/>
      <c r="AF105" s="278"/>
      <c r="AG105" s="278"/>
      <c r="AJ105" s="501"/>
      <c r="AL105" s="502"/>
      <c r="AM105" s="502"/>
      <c r="AN105" s="503"/>
      <c r="AO105" s="503"/>
      <c r="AP105" s="502"/>
      <c r="AQ105" s="502"/>
      <c r="AR105" s="504"/>
      <c r="AS105" s="502"/>
    </row>
    <row r="106">
      <c r="A106" s="410"/>
      <c r="B106" s="399"/>
      <c r="C106" s="410"/>
      <c r="D106" s="399"/>
      <c r="E106" s="410"/>
      <c r="I106" s="411"/>
      <c r="J106" s="411"/>
      <c r="N106" s="411"/>
      <c r="S106" s="411"/>
      <c r="AC106" s="492">
        <v>82.0</v>
      </c>
      <c r="AD106" s="227"/>
      <c r="AE106" s="500"/>
      <c r="AF106" s="278"/>
      <c r="AG106" s="278"/>
      <c r="AJ106" s="501"/>
      <c r="AL106" s="502"/>
      <c r="AM106" s="502"/>
      <c r="AN106" s="503"/>
      <c r="AO106" s="503"/>
      <c r="AP106" s="502"/>
      <c r="AQ106" s="502"/>
      <c r="AR106" s="504"/>
      <c r="AS106" s="502"/>
    </row>
    <row r="107">
      <c r="A107" s="410"/>
      <c r="B107" s="399"/>
      <c r="C107" s="398"/>
      <c r="D107" s="399"/>
      <c r="E107" s="440"/>
      <c r="I107" s="411"/>
      <c r="J107" s="411"/>
      <c r="N107" s="411"/>
      <c r="S107" s="411"/>
      <c r="AC107" s="492">
        <v>83.0</v>
      </c>
      <c r="AD107" s="227"/>
      <c r="AE107" s="500"/>
      <c r="AF107" s="278"/>
      <c r="AG107" s="278"/>
      <c r="AJ107" s="501"/>
      <c r="AL107" s="502"/>
      <c r="AM107" s="502"/>
      <c r="AN107" s="503"/>
      <c r="AO107" s="503"/>
      <c r="AP107" s="502"/>
      <c r="AQ107" s="502"/>
      <c r="AR107" s="504"/>
      <c r="AS107" s="502"/>
    </row>
    <row r="108">
      <c r="A108" s="483"/>
      <c r="B108" s="399"/>
      <c r="C108" s="410"/>
      <c r="D108" s="399"/>
      <c r="E108" s="410"/>
      <c r="I108" s="411"/>
      <c r="J108" s="411"/>
      <c r="N108" s="411"/>
      <c r="S108" s="411"/>
      <c r="AC108" s="492">
        <v>84.0</v>
      </c>
      <c r="AD108" s="227"/>
      <c r="AE108" s="500"/>
      <c r="AF108" s="278"/>
      <c r="AG108" s="278"/>
      <c r="AJ108" s="501"/>
      <c r="AL108" s="502"/>
      <c r="AM108" s="502"/>
      <c r="AN108" s="503"/>
      <c r="AO108" s="503"/>
      <c r="AP108" s="502"/>
      <c r="AQ108" s="502"/>
      <c r="AR108" s="504"/>
      <c r="AS108" s="502"/>
    </row>
    <row r="109">
      <c r="A109" s="435"/>
      <c r="B109" s="399"/>
      <c r="C109" s="410"/>
      <c r="D109" s="399"/>
      <c r="E109" s="410"/>
      <c r="I109" s="411"/>
      <c r="J109" s="411"/>
      <c r="N109" s="411"/>
      <c r="S109" s="411"/>
      <c r="AC109" s="492">
        <v>85.0</v>
      </c>
      <c r="AD109" s="227"/>
      <c r="AE109" s="500"/>
      <c r="AF109" s="278"/>
      <c r="AG109" s="278"/>
      <c r="AJ109" s="501"/>
      <c r="AL109" s="502"/>
      <c r="AM109" s="502"/>
      <c r="AN109" s="503"/>
      <c r="AO109" s="503"/>
      <c r="AP109" s="502"/>
      <c r="AQ109" s="502"/>
      <c r="AR109" s="504"/>
      <c r="AS109" s="502"/>
    </row>
    <row r="110">
      <c r="A110" s="410"/>
      <c r="B110" s="399"/>
      <c r="C110" s="410"/>
      <c r="D110" s="399"/>
      <c r="E110" s="410"/>
      <c r="I110" s="411"/>
      <c r="J110" s="411"/>
      <c r="N110" s="411"/>
      <c r="S110" s="411"/>
      <c r="AC110" s="492">
        <v>86.0</v>
      </c>
      <c r="AD110" s="227"/>
      <c r="AE110" s="500"/>
      <c r="AF110" s="278"/>
      <c r="AG110" s="278"/>
      <c r="AJ110" s="501"/>
      <c r="AL110" s="502"/>
      <c r="AM110" s="502"/>
      <c r="AN110" s="503"/>
      <c r="AO110" s="503"/>
      <c r="AP110" s="502"/>
      <c r="AQ110" s="502"/>
      <c r="AR110" s="504"/>
      <c r="AS110" s="502"/>
    </row>
    <row r="111">
      <c r="A111" s="410"/>
      <c r="B111" s="399"/>
      <c r="C111" s="506"/>
      <c r="D111" s="399"/>
      <c r="E111" s="435"/>
      <c r="I111" s="411"/>
      <c r="J111" s="411"/>
      <c r="N111" s="411"/>
      <c r="S111" s="411"/>
      <c r="AC111" s="492">
        <v>87.0</v>
      </c>
      <c r="AD111" s="227"/>
      <c r="AE111" s="500"/>
      <c r="AF111" s="278"/>
      <c r="AG111" s="278"/>
      <c r="AJ111" s="501"/>
      <c r="AL111" s="502"/>
      <c r="AM111" s="502"/>
      <c r="AN111" s="503"/>
      <c r="AO111" s="503"/>
      <c r="AP111" s="502"/>
      <c r="AQ111" s="502"/>
      <c r="AR111" s="504"/>
      <c r="AS111" s="502"/>
    </row>
    <row r="112">
      <c r="A112" s="410"/>
      <c r="B112" s="399"/>
      <c r="C112" s="435"/>
      <c r="D112" s="399"/>
      <c r="E112" s="440"/>
      <c r="I112" s="411"/>
      <c r="J112" s="411"/>
      <c r="N112" s="411"/>
      <c r="S112" s="411"/>
      <c r="AC112" s="492">
        <v>88.0</v>
      </c>
      <c r="AD112" s="227"/>
      <c r="AE112" s="500"/>
      <c r="AF112" s="278"/>
      <c r="AG112" s="278"/>
      <c r="AJ112" s="501"/>
      <c r="AL112" s="502"/>
      <c r="AM112" s="502"/>
      <c r="AN112" s="503"/>
      <c r="AO112" s="503"/>
      <c r="AP112" s="502"/>
      <c r="AQ112" s="502"/>
      <c r="AR112" s="504"/>
      <c r="AS112" s="502"/>
    </row>
    <row r="113">
      <c r="A113" s="410"/>
      <c r="B113" s="399"/>
      <c r="C113" s="410"/>
      <c r="D113" s="399"/>
      <c r="E113" s="410"/>
      <c r="I113" s="411"/>
      <c r="J113" s="411"/>
      <c r="N113" s="411"/>
      <c r="S113" s="411"/>
      <c r="AC113" s="492">
        <v>89.0</v>
      </c>
      <c r="AD113" s="227"/>
      <c r="AE113" s="500"/>
      <c r="AF113" s="278"/>
      <c r="AG113" s="278"/>
      <c r="AJ113" s="501"/>
      <c r="AL113" s="502"/>
      <c r="AM113" s="502"/>
      <c r="AN113" s="503"/>
      <c r="AO113" s="503"/>
      <c r="AP113" s="502"/>
      <c r="AQ113" s="502"/>
      <c r="AR113" s="504"/>
      <c r="AS113" s="502"/>
    </row>
    <row r="114">
      <c r="A114" s="410"/>
      <c r="B114" s="399"/>
      <c r="C114" s="410"/>
      <c r="D114" s="399"/>
      <c r="E114" s="410"/>
      <c r="I114" s="411"/>
      <c r="J114" s="411"/>
      <c r="N114" s="411"/>
      <c r="S114" s="411"/>
      <c r="AC114" s="492">
        <v>90.0</v>
      </c>
      <c r="AD114" s="227"/>
      <c r="AE114" s="500"/>
      <c r="AF114" s="278"/>
      <c r="AG114" s="278"/>
      <c r="AJ114" s="501"/>
      <c r="AL114" s="502"/>
      <c r="AM114" s="502"/>
      <c r="AN114" s="503"/>
      <c r="AO114" s="503"/>
      <c r="AP114" s="502"/>
      <c r="AQ114" s="502"/>
      <c r="AR114" s="504"/>
      <c r="AS114" s="502"/>
    </row>
    <row r="115">
      <c r="A115" s="410"/>
      <c r="B115" s="399"/>
      <c r="C115" s="410"/>
      <c r="D115" s="399"/>
      <c r="E115" s="435"/>
      <c r="I115" s="411"/>
      <c r="J115" s="411"/>
      <c r="N115" s="411"/>
      <c r="S115" s="411"/>
      <c r="AC115" s="492">
        <v>91.0</v>
      </c>
      <c r="AD115" s="227"/>
      <c r="AE115" s="500"/>
      <c r="AF115" s="278"/>
      <c r="AG115" s="278"/>
      <c r="AJ115" s="501"/>
      <c r="AL115" s="502"/>
      <c r="AM115" s="502"/>
      <c r="AN115" s="503"/>
      <c r="AO115" s="503"/>
      <c r="AP115" s="502"/>
      <c r="AQ115" s="502"/>
      <c r="AR115" s="504"/>
      <c r="AS115" s="502"/>
    </row>
    <row r="116">
      <c r="A116" s="435"/>
      <c r="B116" s="399"/>
      <c r="C116" s="410"/>
      <c r="D116" s="399"/>
      <c r="E116" s="410"/>
      <c r="I116" s="411"/>
      <c r="J116" s="411"/>
      <c r="N116" s="411"/>
      <c r="S116" s="411"/>
      <c r="AC116" s="492">
        <v>92.0</v>
      </c>
      <c r="AD116" s="227"/>
      <c r="AE116" s="500"/>
      <c r="AF116" s="278"/>
      <c r="AG116" s="278"/>
      <c r="AJ116" s="501"/>
      <c r="AL116" s="502"/>
      <c r="AM116" s="502"/>
      <c r="AN116" s="503"/>
      <c r="AO116" s="503"/>
      <c r="AP116" s="502"/>
      <c r="AQ116" s="502"/>
      <c r="AR116" s="504"/>
      <c r="AS116" s="502"/>
    </row>
    <row r="117">
      <c r="A117" s="410"/>
      <c r="B117" s="399"/>
      <c r="C117" s="410"/>
      <c r="D117" s="399"/>
      <c r="E117" s="435"/>
      <c r="I117" s="411"/>
      <c r="J117" s="411"/>
      <c r="N117" s="411"/>
      <c r="S117" s="411"/>
      <c r="AC117" s="492">
        <v>93.0</v>
      </c>
      <c r="AD117" s="227"/>
      <c r="AE117" s="500"/>
      <c r="AF117" s="278"/>
      <c r="AG117" s="278"/>
      <c r="AJ117" s="501"/>
      <c r="AL117" s="502"/>
      <c r="AM117" s="502"/>
      <c r="AN117" s="503"/>
      <c r="AO117" s="503"/>
      <c r="AP117" s="502"/>
      <c r="AQ117" s="502"/>
      <c r="AR117" s="504"/>
      <c r="AS117" s="502"/>
    </row>
    <row r="118">
      <c r="A118" s="410"/>
      <c r="B118" s="399"/>
      <c r="C118" s="440"/>
      <c r="D118" s="399"/>
      <c r="E118" s="440"/>
      <c r="I118" s="411"/>
      <c r="J118" s="411"/>
      <c r="N118" s="411"/>
      <c r="S118" s="411"/>
      <c r="AC118" s="492">
        <v>94.0</v>
      </c>
      <c r="AD118" s="227"/>
      <c r="AE118" s="500"/>
      <c r="AF118" s="278"/>
      <c r="AG118" s="278"/>
      <c r="AJ118" s="501"/>
      <c r="AL118" s="502"/>
      <c r="AM118" s="502"/>
      <c r="AN118" s="503"/>
      <c r="AO118" s="503"/>
      <c r="AP118" s="502"/>
      <c r="AQ118" s="502"/>
      <c r="AR118" s="504"/>
      <c r="AS118" s="502"/>
    </row>
    <row r="119">
      <c r="A119" s="410"/>
      <c r="B119" s="399"/>
      <c r="C119" s="435"/>
      <c r="D119" s="399"/>
      <c r="E119" s="410"/>
      <c r="I119" s="411"/>
      <c r="J119" s="411"/>
      <c r="N119" s="411"/>
      <c r="S119" s="411"/>
      <c r="AC119" s="492">
        <v>95.0</v>
      </c>
      <c r="AD119" s="227"/>
      <c r="AE119" s="500"/>
      <c r="AF119" s="278"/>
      <c r="AG119" s="278"/>
      <c r="AJ119" s="501"/>
      <c r="AL119" s="502"/>
      <c r="AM119" s="502"/>
      <c r="AN119" s="503"/>
      <c r="AO119" s="503"/>
      <c r="AP119" s="502"/>
      <c r="AQ119" s="502"/>
      <c r="AR119" s="504"/>
      <c r="AS119" s="502"/>
    </row>
    <row r="120">
      <c r="A120" s="435"/>
      <c r="B120" s="399"/>
      <c r="C120" s="410"/>
      <c r="D120" s="399"/>
      <c r="E120" s="483"/>
      <c r="I120" s="411"/>
      <c r="J120" s="411"/>
      <c r="N120" s="411"/>
      <c r="S120" s="411"/>
      <c r="W120" s="41"/>
      <c r="X120" s="403">
        <f>OriginalIDP!C99</f>
        <v>523.36</v>
      </c>
      <c r="Y120" s="41"/>
      <c r="AC120" s="492">
        <v>96.0</v>
      </c>
      <c r="AD120" s="508"/>
      <c r="AE120" s="500"/>
      <c r="AF120" s="278"/>
      <c r="AG120" s="278"/>
      <c r="AJ120" s="501"/>
      <c r="AL120" s="502"/>
      <c r="AM120" s="502"/>
      <c r="AN120" s="503"/>
      <c r="AO120" s="503"/>
      <c r="AP120" s="502"/>
      <c r="AQ120" s="502"/>
      <c r="AR120" s="504"/>
      <c r="AS120" s="502"/>
    </row>
    <row r="121">
      <c r="A121" s="410"/>
      <c r="B121" s="399"/>
      <c r="C121" s="410"/>
      <c r="D121" s="399"/>
      <c r="E121" s="435"/>
      <c r="I121" s="411"/>
      <c r="J121" s="411"/>
      <c r="N121" s="411"/>
      <c r="S121" s="411"/>
      <c r="W121" s="41"/>
      <c r="X121" s="403">
        <f>OriginalIDP!C100</f>
        <v>21.81</v>
      </c>
      <c r="Y121" s="41"/>
      <c r="AC121" s="492">
        <v>97.0</v>
      </c>
      <c r="AD121" s="227"/>
      <c r="AE121" s="500"/>
      <c r="AF121" s="278"/>
      <c r="AG121" s="278"/>
      <c r="AJ121" s="501"/>
      <c r="AL121" s="502"/>
      <c r="AM121" s="502"/>
      <c r="AN121" s="503"/>
      <c r="AO121" s="503"/>
      <c r="AP121" s="502"/>
      <c r="AQ121" s="502"/>
      <c r="AR121" s="504"/>
      <c r="AS121" s="502"/>
    </row>
    <row r="122">
      <c r="A122" s="435"/>
      <c r="B122" s="399"/>
      <c r="C122" s="440"/>
      <c r="D122" s="399"/>
      <c r="E122" s="440"/>
      <c r="I122" s="411"/>
      <c r="J122" s="411"/>
      <c r="N122" s="411"/>
      <c r="S122" s="411"/>
      <c r="W122" s="41" t="s">
        <v>83</v>
      </c>
      <c r="X122" s="41" t="s">
        <v>607</v>
      </c>
      <c r="Y122" s="41" t="s">
        <v>608</v>
      </c>
      <c r="AC122" s="492">
        <v>98.0</v>
      </c>
      <c r="AD122" s="227"/>
      <c r="AE122" s="500"/>
      <c r="AF122" s="278"/>
      <c r="AG122" s="278"/>
      <c r="AJ122" s="501"/>
      <c r="AL122" s="502"/>
      <c r="AM122" s="502"/>
      <c r="AN122" s="503"/>
      <c r="AO122" s="503"/>
      <c r="AP122" s="502"/>
      <c r="AQ122" s="502"/>
      <c r="AR122" s="504"/>
      <c r="AS122" s="502"/>
    </row>
    <row r="123">
      <c r="A123" s="410"/>
      <c r="B123" s="399"/>
      <c r="C123" s="435"/>
      <c r="D123" s="399"/>
      <c r="E123" s="410"/>
      <c r="I123" s="411"/>
      <c r="J123" s="411"/>
      <c r="N123" s="411"/>
      <c r="S123" s="411"/>
      <c r="W123" s="509">
        <v>0.0</v>
      </c>
      <c r="X123" s="214">
        <f t="shared" ref="X123:Y123" si="86">AVERAGE(X1:X4)</f>
        <v>15.6375</v>
      </c>
      <c r="Y123" s="214">
        <f t="shared" si="86"/>
        <v>16.0825</v>
      </c>
      <c r="AC123" s="492">
        <v>99.0</v>
      </c>
      <c r="AD123" s="227"/>
      <c r="AE123" s="500"/>
      <c r="AF123" s="278"/>
      <c r="AG123" s="278"/>
      <c r="AJ123" s="501"/>
      <c r="AL123" s="502"/>
      <c r="AM123" s="502"/>
      <c r="AN123" s="503"/>
      <c r="AO123" s="503"/>
      <c r="AP123" s="502"/>
      <c r="AQ123" s="502"/>
      <c r="AR123" s="504"/>
      <c r="AS123" s="502"/>
    </row>
    <row r="124">
      <c r="A124" s="435"/>
      <c r="B124" s="399"/>
      <c r="C124" s="410"/>
      <c r="D124" s="399"/>
      <c r="E124" s="506"/>
      <c r="I124" s="411"/>
      <c r="J124" s="411"/>
      <c r="N124" s="411"/>
      <c r="S124" s="411"/>
      <c r="W124" s="510">
        <v>0.041666666666666664</v>
      </c>
      <c r="X124" s="214">
        <f t="shared" ref="X124:Y124" si="87">AVERAGE(X5:X8)</f>
        <v>13.345</v>
      </c>
      <c r="Y124" s="214">
        <f t="shared" si="87"/>
        <v>17.75</v>
      </c>
      <c r="AC124" s="492">
        <v>100.0</v>
      </c>
      <c r="AD124" s="511"/>
      <c r="AE124" s="512"/>
      <c r="AF124" s="278"/>
      <c r="AG124" s="278"/>
      <c r="AJ124" s="501"/>
      <c r="AL124" s="502"/>
      <c r="AM124" s="502"/>
      <c r="AN124" s="503"/>
      <c r="AO124" s="503"/>
      <c r="AP124" s="502"/>
      <c r="AQ124" s="502"/>
      <c r="AR124" s="504"/>
      <c r="AS124" s="502"/>
    </row>
    <row r="125">
      <c r="A125" s="410"/>
      <c r="B125" s="399"/>
      <c r="C125" s="435"/>
      <c r="D125" s="399"/>
      <c r="E125" s="435"/>
      <c r="I125" s="411"/>
      <c r="J125" s="411"/>
      <c r="N125" s="411"/>
      <c r="S125" s="411"/>
      <c r="W125" s="510">
        <v>0.08333333333333333</v>
      </c>
      <c r="X125" s="214">
        <f t="shared" ref="X125:Y125" si="88">AVERAGE(X9:X11)</f>
        <v>21.33333333</v>
      </c>
      <c r="Y125" s="214">
        <f t="shared" si="88"/>
        <v>16.11</v>
      </c>
      <c r="AC125" s="492">
        <v>101.0</v>
      </c>
      <c r="AD125" s="269"/>
      <c r="AE125" s="513"/>
      <c r="AF125" s="269"/>
      <c r="AG125" s="269"/>
      <c r="AL125" s="224"/>
      <c r="AM125" s="224"/>
      <c r="AN125" s="514"/>
      <c r="AO125" s="514"/>
      <c r="AP125" s="224"/>
      <c r="AQ125" s="224"/>
      <c r="AR125" s="515"/>
      <c r="AS125" s="224"/>
    </row>
    <row r="126">
      <c r="A126" s="410"/>
      <c r="B126" s="399"/>
      <c r="C126" s="410"/>
      <c r="D126" s="399"/>
      <c r="E126" s="410"/>
      <c r="I126" s="411"/>
      <c r="J126" s="411"/>
      <c r="N126" s="411"/>
      <c r="S126" s="411"/>
      <c r="W126" s="510">
        <v>0.125</v>
      </c>
      <c r="X126" s="214">
        <f t="shared" ref="X126:Y126" si="89">AVERAGE(X12:X15)</f>
        <v>14.5475</v>
      </c>
      <c r="Y126" s="214">
        <f t="shared" si="89"/>
        <v>17.5825</v>
      </c>
      <c r="AC126" s="492">
        <v>102.0</v>
      </c>
      <c r="AD126" s="516"/>
      <c r="AE126" s="517"/>
      <c r="AF126" s="269"/>
      <c r="AG126" s="269"/>
      <c r="AL126" s="224"/>
      <c r="AM126" s="224"/>
      <c r="AN126" s="514"/>
      <c r="AO126" s="514"/>
      <c r="AP126" s="224"/>
      <c r="AQ126" s="224"/>
      <c r="AR126" s="515"/>
      <c r="AS126" s="224"/>
    </row>
    <row r="127">
      <c r="A127" s="483"/>
      <c r="B127" s="399"/>
      <c r="C127" s="410"/>
      <c r="D127" s="399"/>
      <c r="E127" s="410"/>
      <c r="I127" s="411"/>
      <c r="J127" s="411"/>
      <c r="N127" s="411"/>
      <c r="S127" s="411"/>
      <c r="W127" s="510">
        <v>0.16666666666666666</v>
      </c>
      <c r="X127" s="214">
        <f t="shared" ref="X127:Y127" si="90">AVERAGE(X16:X19)</f>
        <v>14.5275</v>
      </c>
      <c r="Y127" s="214">
        <f t="shared" si="90"/>
        <v>14.335</v>
      </c>
      <c r="AC127" s="492">
        <v>103.0</v>
      </c>
      <c r="AD127" s="278"/>
      <c r="AE127" s="227"/>
      <c r="AF127" s="227"/>
      <c r="AG127" s="227"/>
      <c r="AL127" s="224"/>
      <c r="AM127" s="224"/>
      <c r="AN127" s="514"/>
      <c r="AO127" s="514"/>
      <c r="AP127" s="224"/>
      <c r="AQ127" s="224"/>
      <c r="AR127" s="515"/>
      <c r="AS127" s="224"/>
    </row>
    <row r="128">
      <c r="A128" s="435"/>
      <c r="B128" s="399"/>
      <c r="C128" s="435"/>
      <c r="D128" s="399"/>
      <c r="E128" s="440"/>
      <c r="I128" s="411"/>
      <c r="J128" s="411"/>
      <c r="N128" s="411"/>
      <c r="S128" s="411"/>
      <c r="W128" s="510">
        <v>0.20833333333333334</v>
      </c>
      <c r="X128" s="214">
        <f t="shared" ref="X128:Y128" si="91">AVERAGE(X20:X23)</f>
        <v>18.35</v>
      </c>
      <c r="Y128" s="214">
        <f t="shared" si="91"/>
        <v>16.8325</v>
      </c>
      <c r="AC128" s="492">
        <v>104.0</v>
      </c>
      <c r="AD128" s="278"/>
      <c r="AE128" s="227"/>
      <c r="AF128" s="227"/>
      <c r="AG128" s="227"/>
      <c r="AL128" s="224"/>
      <c r="AM128" s="224"/>
      <c r="AN128" s="514"/>
      <c r="AO128" s="514"/>
      <c r="AP128" s="224"/>
      <c r="AQ128" s="224"/>
      <c r="AR128" s="515"/>
      <c r="AS128" s="224"/>
    </row>
    <row r="129">
      <c r="A129" s="410"/>
      <c r="B129" s="399"/>
      <c r="C129" s="436"/>
      <c r="D129" s="399"/>
      <c r="E129" s="410"/>
      <c r="I129" s="411"/>
      <c r="J129" s="411"/>
      <c r="N129" s="411"/>
      <c r="S129" s="411"/>
      <c r="W129" s="510">
        <v>0.25</v>
      </c>
      <c r="X129" s="214">
        <f t="shared" ref="X129:Y129" si="92">AVERAGE(X24:X27)</f>
        <v>17.1025</v>
      </c>
      <c r="Y129" s="214">
        <f t="shared" si="92"/>
        <v>20.5</v>
      </c>
      <c r="AC129" s="492">
        <v>105.0</v>
      </c>
      <c r="AD129" s="278"/>
      <c r="AE129" s="227"/>
      <c r="AF129" s="227"/>
      <c r="AG129" s="227"/>
      <c r="AL129" s="224"/>
      <c r="AM129" s="224"/>
      <c r="AN129" s="514"/>
      <c r="AO129" s="514"/>
      <c r="AP129" s="224"/>
      <c r="AQ129" s="224"/>
      <c r="AR129" s="515"/>
      <c r="AS129" s="224"/>
    </row>
    <row r="130">
      <c r="A130" s="410"/>
      <c r="B130" s="399"/>
      <c r="C130" s="435"/>
      <c r="D130" s="399"/>
      <c r="E130" s="410"/>
      <c r="I130" s="411"/>
      <c r="J130" s="411"/>
      <c r="N130" s="411"/>
      <c r="S130" s="411"/>
      <c r="W130" s="510">
        <v>0.2916666666666667</v>
      </c>
      <c r="X130" s="214">
        <f t="shared" ref="X130:Y130" si="93">AVERAGE(X28:X31)</f>
        <v>19.72</v>
      </c>
      <c r="Y130" s="214">
        <f t="shared" si="93"/>
        <v>21</v>
      </c>
      <c r="AC130" s="492">
        <v>106.0</v>
      </c>
      <c r="AD130" s="278"/>
      <c r="AE130" s="227"/>
      <c r="AF130" s="227"/>
      <c r="AG130" s="227"/>
      <c r="AL130" s="224"/>
      <c r="AM130" s="224"/>
      <c r="AN130" s="514"/>
      <c r="AO130" s="514"/>
      <c r="AP130" s="224"/>
      <c r="AQ130" s="224"/>
      <c r="AR130" s="515"/>
      <c r="AS130" s="224"/>
    </row>
    <row r="131">
      <c r="A131" s="410"/>
      <c r="B131" s="399"/>
      <c r="C131" s="435"/>
      <c r="D131" s="399"/>
      <c r="E131" s="410"/>
      <c r="I131" s="411"/>
      <c r="J131" s="411"/>
      <c r="N131" s="411"/>
      <c r="S131" s="411"/>
      <c r="W131" s="510">
        <v>0.3333333333333333</v>
      </c>
      <c r="X131" s="214">
        <f t="shared" ref="X131:Y131" si="94">AVERAGE(X32:X35)</f>
        <v>30.1275</v>
      </c>
      <c r="Y131" s="214">
        <f t="shared" si="94"/>
        <v>27.6675</v>
      </c>
      <c r="AC131" s="492">
        <v>107.0</v>
      </c>
      <c r="AD131" s="278"/>
      <c r="AE131" s="227"/>
      <c r="AF131" s="227"/>
      <c r="AG131" s="227"/>
      <c r="AL131" s="224"/>
      <c r="AM131" s="224"/>
      <c r="AN131" s="514"/>
      <c r="AO131" s="514"/>
      <c r="AP131" s="224"/>
      <c r="AQ131" s="224"/>
      <c r="AR131" s="515"/>
      <c r="AS131" s="224"/>
    </row>
    <row r="132">
      <c r="A132" s="410"/>
      <c r="B132" s="399"/>
      <c r="C132" s="435"/>
      <c r="D132" s="399"/>
      <c r="E132" s="435"/>
      <c r="I132" s="411"/>
      <c r="J132" s="411"/>
      <c r="N132" s="411"/>
      <c r="S132" s="411"/>
      <c r="W132" s="510">
        <v>0.375</v>
      </c>
      <c r="X132" s="214">
        <f t="shared" ref="X132:Y132" si="95">AVERAGE(X36:X38)</f>
        <v>31.09666667</v>
      </c>
      <c r="Y132" s="214">
        <f t="shared" si="95"/>
        <v>27.22</v>
      </c>
      <c r="AC132" s="492">
        <v>108.0</v>
      </c>
      <c r="AD132" s="278"/>
      <c r="AE132" s="227"/>
      <c r="AF132" s="227"/>
      <c r="AG132" s="227"/>
      <c r="AL132" s="224"/>
      <c r="AM132" s="224"/>
      <c r="AN132" s="514"/>
      <c r="AO132" s="514"/>
      <c r="AP132" s="224"/>
      <c r="AQ132" s="224"/>
      <c r="AR132" s="515"/>
      <c r="AS132" s="224"/>
    </row>
    <row r="133">
      <c r="A133" s="410"/>
      <c r="B133" s="399"/>
      <c r="C133" s="435"/>
      <c r="D133" s="399"/>
      <c r="E133" s="410"/>
      <c r="I133" s="411"/>
      <c r="J133" s="411"/>
      <c r="N133" s="411"/>
      <c r="S133" s="411"/>
      <c r="W133" s="510">
        <v>0.4166666666666667</v>
      </c>
      <c r="X133" s="214">
        <f t="shared" ref="X133:Y133" si="96">AVERAGE(X39:X42)</f>
        <v>32.2</v>
      </c>
      <c r="Y133" s="214">
        <f t="shared" si="96"/>
        <v>29.915</v>
      </c>
      <c r="AC133" s="492">
        <v>109.0</v>
      </c>
      <c r="AD133" s="278"/>
      <c r="AE133" s="227"/>
      <c r="AF133" s="227"/>
      <c r="AG133" s="227"/>
      <c r="AL133" s="224"/>
      <c r="AM133" s="224"/>
      <c r="AN133" s="514"/>
      <c r="AO133" s="514"/>
      <c r="AP133" s="224"/>
      <c r="AQ133" s="224"/>
      <c r="AR133" s="515"/>
      <c r="AS133" s="224"/>
    </row>
    <row r="134">
      <c r="A134" s="410"/>
      <c r="B134" s="399"/>
      <c r="C134" s="435"/>
      <c r="D134" s="399"/>
      <c r="E134" s="410"/>
      <c r="I134" s="411"/>
      <c r="J134" s="411"/>
      <c r="N134" s="411"/>
      <c r="S134" s="411"/>
      <c r="W134" s="510">
        <v>0.4583333333333333</v>
      </c>
      <c r="X134" s="214">
        <f t="shared" ref="X134:Y134" si="97">AVERAGE(X43:X46)</f>
        <v>33.93</v>
      </c>
      <c r="Y134" s="214">
        <f t="shared" si="97"/>
        <v>31.165</v>
      </c>
      <c r="AC134" s="492">
        <v>110.0</v>
      </c>
      <c r="AD134" s="278"/>
      <c r="AE134" s="227"/>
      <c r="AF134" s="227"/>
      <c r="AG134" s="227"/>
      <c r="AL134" s="224"/>
      <c r="AM134" s="224"/>
      <c r="AN134" s="514"/>
      <c r="AO134" s="514"/>
      <c r="AP134" s="224"/>
      <c r="AQ134" s="224"/>
      <c r="AR134" s="515"/>
      <c r="AS134" s="224"/>
    </row>
    <row r="135">
      <c r="A135" s="435"/>
      <c r="B135" s="399"/>
      <c r="C135" s="435"/>
      <c r="D135" s="399"/>
      <c r="E135" s="440"/>
      <c r="I135" s="411"/>
      <c r="J135" s="411"/>
      <c r="N135" s="411"/>
      <c r="S135" s="411"/>
      <c r="W135" s="510">
        <v>0.5</v>
      </c>
      <c r="X135" s="214">
        <f t="shared" ref="X135:Y135" si="98">AVERAGE(X47:X49)</f>
        <v>35.98666667</v>
      </c>
      <c r="Y135" s="214">
        <f t="shared" si="98"/>
        <v>31.77666667</v>
      </c>
      <c r="AC135" s="492">
        <v>111.0</v>
      </c>
      <c r="AD135" s="278"/>
      <c r="AE135" s="227"/>
      <c r="AF135" s="227"/>
      <c r="AG135" s="227"/>
      <c r="AL135" s="224"/>
      <c r="AM135" s="224"/>
      <c r="AN135" s="514"/>
      <c r="AO135" s="514"/>
      <c r="AP135" s="224"/>
      <c r="AQ135" s="224"/>
      <c r="AR135" s="515"/>
      <c r="AS135" s="224"/>
    </row>
    <row r="136">
      <c r="A136" s="410"/>
      <c r="B136" s="399"/>
      <c r="C136" s="398"/>
      <c r="D136" s="399"/>
      <c r="E136" s="435"/>
      <c r="I136" s="411"/>
      <c r="J136" s="411"/>
      <c r="N136" s="411"/>
      <c r="S136" s="411"/>
      <c r="W136" s="510">
        <v>0.5416666666666666</v>
      </c>
      <c r="X136" s="214">
        <f t="shared" ref="X136:Y136" si="99">AVERAGE(X50:X53)</f>
        <v>34.525</v>
      </c>
      <c r="Y136" s="214">
        <f t="shared" si="99"/>
        <v>32.2475</v>
      </c>
      <c r="AC136" s="492">
        <v>112.0</v>
      </c>
      <c r="AD136" s="278"/>
      <c r="AE136" s="227"/>
      <c r="AF136" s="227"/>
      <c r="AG136" s="227"/>
      <c r="AL136" s="224"/>
      <c r="AM136" s="224"/>
      <c r="AN136" s="514"/>
      <c r="AO136" s="514"/>
      <c r="AP136" s="224"/>
      <c r="AQ136" s="224"/>
      <c r="AR136" s="515"/>
      <c r="AS136" s="224"/>
    </row>
    <row r="137">
      <c r="A137" s="410"/>
      <c r="B137" s="399"/>
      <c r="C137" s="435"/>
      <c r="D137" s="399"/>
      <c r="E137" s="410"/>
      <c r="I137" s="411"/>
      <c r="J137" s="411"/>
      <c r="N137" s="411"/>
      <c r="S137" s="411"/>
      <c r="W137" s="510">
        <v>0.5833333333333334</v>
      </c>
      <c r="X137" s="214">
        <f t="shared" ref="X137:Y137" si="100">AVERAGE(X54:X57)</f>
        <v>38.9425</v>
      </c>
      <c r="Y137" s="214">
        <f t="shared" si="100"/>
        <v>30.585</v>
      </c>
      <c r="AC137" s="492">
        <v>113.0</v>
      </c>
      <c r="AD137" s="278"/>
      <c r="AE137" s="227"/>
      <c r="AF137" s="227"/>
      <c r="AG137" s="227"/>
      <c r="AL137" s="224"/>
      <c r="AM137" s="224"/>
      <c r="AN137" s="514"/>
      <c r="AO137" s="514"/>
      <c r="AP137" s="224"/>
      <c r="AQ137" s="224"/>
      <c r="AR137" s="515"/>
      <c r="AS137" s="224"/>
    </row>
    <row r="138">
      <c r="A138" s="410"/>
      <c r="B138" s="399"/>
      <c r="C138" s="435"/>
      <c r="D138" s="399"/>
      <c r="E138" s="435"/>
      <c r="I138" s="411"/>
      <c r="J138" s="411"/>
      <c r="N138" s="411"/>
      <c r="S138" s="411"/>
      <c r="W138" s="510">
        <v>0.625</v>
      </c>
      <c r="X138" s="214">
        <f t="shared" ref="X138:Y138" si="101">AVERAGE(X58:X61)</f>
        <v>35.5775</v>
      </c>
      <c r="Y138" s="214">
        <f t="shared" si="101"/>
        <v>32.4175</v>
      </c>
      <c r="AC138" s="492">
        <v>114.0</v>
      </c>
      <c r="AD138" s="278"/>
      <c r="AE138" s="227"/>
      <c r="AF138" s="227"/>
      <c r="AG138" s="227"/>
      <c r="AL138" s="224"/>
      <c r="AM138" s="224"/>
      <c r="AN138" s="514"/>
      <c r="AO138" s="514"/>
      <c r="AP138" s="224"/>
      <c r="AQ138" s="224"/>
      <c r="AR138" s="515"/>
      <c r="AS138" s="224"/>
    </row>
    <row r="139">
      <c r="A139" s="435"/>
      <c r="B139" s="399"/>
      <c r="C139" s="435"/>
      <c r="D139" s="399"/>
      <c r="E139" s="410"/>
      <c r="I139" s="411"/>
      <c r="J139" s="411"/>
      <c r="N139" s="411"/>
      <c r="S139" s="411"/>
      <c r="W139" s="510">
        <v>0.6666666666666666</v>
      </c>
      <c r="X139" s="214">
        <f t="shared" ref="X139:Y139" si="102">AVERAGE(X62:X65)</f>
        <v>27.72</v>
      </c>
      <c r="Y139" s="214">
        <f t="shared" si="102"/>
        <v>27.8325</v>
      </c>
      <c r="AC139" s="492">
        <v>115.0</v>
      </c>
      <c r="AD139" s="278"/>
      <c r="AE139" s="227"/>
      <c r="AF139" s="227"/>
      <c r="AG139" s="227"/>
      <c r="AL139" s="224"/>
      <c r="AM139" s="224"/>
      <c r="AN139" s="514"/>
      <c r="AO139" s="514"/>
      <c r="AP139" s="224"/>
      <c r="AQ139" s="224"/>
      <c r="AR139" s="515"/>
      <c r="AS139" s="224"/>
    </row>
    <row r="140">
      <c r="A140" s="410"/>
      <c r="B140" s="399"/>
      <c r="C140" s="398"/>
      <c r="D140" s="399"/>
      <c r="E140" s="440"/>
      <c r="I140" s="411"/>
      <c r="J140" s="411"/>
      <c r="N140" s="411"/>
      <c r="S140" s="411"/>
      <c r="W140" s="510">
        <v>0.7083333333333334</v>
      </c>
      <c r="X140" s="214">
        <f t="shared" ref="X140:Y140" si="103">AVERAGE(X66:X68)</f>
        <v>31.19666667</v>
      </c>
      <c r="Y140" s="214">
        <f t="shared" si="103"/>
        <v>26.22333333</v>
      </c>
      <c r="AC140" s="492">
        <v>116.0</v>
      </c>
      <c r="AD140" s="278"/>
      <c r="AE140" s="227"/>
      <c r="AF140" s="227"/>
      <c r="AG140" s="227"/>
      <c r="AL140" s="224"/>
      <c r="AM140" s="224"/>
      <c r="AN140" s="514"/>
      <c r="AO140" s="514"/>
      <c r="AP140" s="224"/>
      <c r="AQ140" s="224"/>
      <c r="AR140" s="515"/>
      <c r="AS140" s="224"/>
    </row>
    <row r="141">
      <c r="A141" s="435"/>
      <c r="B141" s="399"/>
      <c r="C141" s="435"/>
      <c r="D141" s="399"/>
      <c r="E141" s="483"/>
      <c r="I141" s="411"/>
      <c r="J141" s="411"/>
      <c r="N141" s="411"/>
      <c r="S141" s="411"/>
      <c r="W141" s="510">
        <v>0.75</v>
      </c>
      <c r="X141" s="214">
        <f t="shared" ref="X141:Y141" si="104">AVERAGE(X69:X72)</f>
        <v>28.605</v>
      </c>
      <c r="Y141" s="214">
        <f t="shared" si="104"/>
        <v>30.6675</v>
      </c>
      <c r="AC141" s="492">
        <v>117.0</v>
      </c>
      <c r="AD141" s="278"/>
      <c r="AE141" s="227"/>
      <c r="AF141" s="227"/>
      <c r="AG141" s="227"/>
      <c r="AL141" s="224"/>
      <c r="AM141" s="224"/>
      <c r="AN141" s="514"/>
      <c r="AO141" s="514"/>
      <c r="AP141" s="224"/>
      <c r="AQ141" s="224"/>
      <c r="AR141" s="515"/>
      <c r="AS141" s="224"/>
    </row>
    <row r="142">
      <c r="A142" s="410"/>
      <c r="B142" s="399"/>
      <c r="C142" s="435"/>
      <c r="D142" s="399"/>
      <c r="E142" s="435"/>
      <c r="I142" s="411"/>
      <c r="J142" s="411"/>
      <c r="N142" s="411"/>
      <c r="S142" s="411"/>
      <c r="W142" s="510">
        <v>0.7916666666666666</v>
      </c>
      <c r="X142" s="214">
        <f t="shared" ref="X142:Y142" si="105">AVERAGE(X73:X76)</f>
        <v>32.56</v>
      </c>
      <c r="Y142" s="214">
        <f t="shared" si="105"/>
        <v>28.8325</v>
      </c>
      <c r="AC142" s="492">
        <v>118.0</v>
      </c>
      <c r="AD142" s="278"/>
      <c r="AE142" s="227"/>
      <c r="AF142" s="227"/>
      <c r="AG142" s="227"/>
      <c r="AL142" s="224"/>
      <c r="AM142" s="224"/>
      <c r="AN142" s="514"/>
      <c r="AO142" s="514"/>
      <c r="AP142" s="224"/>
      <c r="AQ142" s="224"/>
      <c r="AR142" s="515"/>
      <c r="AS142" s="224"/>
    </row>
    <row r="143">
      <c r="A143" s="435"/>
      <c r="B143" s="399"/>
      <c r="C143" s="435"/>
      <c r="D143" s="399"/>
      <c r="E143" s="410"/>
      <c r="I143" s="411"/>
      <c r="J143" s="411"/>
      <c r="N143" s="411"/>
      <c r="S143" s="411"/>
      <c r="W143" s="510">
        <v>0.8333333333333334</v>
      </c>
      <c r="X143" s="214">
        <f t="shared" ref="X143:Y143" si="106">AVERAGE(X77:X80)</f>
        <v>28.64</v>
      </c>
      <c r="Y143" s="214">
        <f t="shared" si="106"/>
        <v>27.415</v>
      </c>
      <c r="AC143" s="492">
        <v>119.0</v>
      </c>
      <c r="AD143" s="278"/>
      <c r="AE143" s="227"/>
      <c r="AF143" s="227"/>
      <c r="AG143" s="227"/>
      <c r="AL143" s="224"/>
      <c r="AM143" s="224"/>
      <c r="AN143" s="514"/>
      <c r="AO143" s="514"/>
      <c r="AP143" s="224"/>
      <c r="AQ143" s="224"/>
      <c r="AR143" s="515"/>
      <c r="AS143" s="224"/>
    </row>
    <row r="144">
      <c r="A144" s="410"/>
      <c r="B144" s="399"/>
      <c r="C144" s="435"/>
      <c r="D144" s="399"/>
      <c r="E144" s="440"/>
      <c r="I144" s="411"/>
      <c r="J144" s="411"/>
      <c r="N144" s="411"/>
      <c r="S144" s="411"/>
      <c r="W144" s="510">
        <v>0.875</v>
      </c>
      <c r="X144" s="214">
        <f t="shared" ref="X144:Y144" si="107">AVERAGE(X81:X84)</f>
        <v>25.62</v>
      </c>
      <c r="Y144" s="214">
        <f t="shared" si="107"/>
        <v>26.8325</v>
      </c>
      <c r="AC144" s="492">
        <v>120.0</v>
      </c>
      <c r="AD144" s="278"/>
      <c r="AE144" s="227"/>
      <c r="AF144" s="227"/>
      <c r="AG144" s="227"/>
      <c r="AL144" s="224"/>
      <c r="AM144" s="224"/>
      <c r="AN144" s="514"/>
      <c r="AO144" s="514"/>
      <c r="AP144" s="224"/>
      <c r="AQ144" s="224"/>
      <c r="AR144" s="515"/>
      <c r="AS144" s="224"/>
    </row>
    <row r="145">
      <c r="A145" s="410"/>
      <c r="B145" s="399"/>
      <c r="C145" s="435"/>
      <c r="D145" s="399"/>
      <c r="E145" s="506"/>
      <c r="I145" s="411"/>
      <c r="J145" s="411"/>
      <c r="N145" s="411"/>
      <c r="S145" s="411"/>
      <c r="W145" s="510">
        <v>0.9166666666666666</v>
      </c>
      <c r="X145" s="214">
        <f t="shared" ref="X145:Y145" si="108">AVERAGE(X85:X88)</f>
        <v>19.1</v>
      </c>
      <c r="Y145" s="214">
        <f t="shared" si="108"/>
        <v>21.08</v>
      </c>
      <c r="AC145" s="492">
        <v>121.0</v>
      </c>
      <c r="AD145" s="278"/>
      <c r="AE145" s="227"/>
      <c r="AF145" s="227"/>
      <c r="AG145" s="227"/>
      <c r="AL145" s="224"/>
      <c r="AM145" s="224"/>
      <c r="AN145" s="514"/>
      <c r="AO145" s="514"/>
      <c r="AP145" s="224"/>
      <c r="AQ145" s="224"/>
      <c r="AR145" s="515"/>
      <c r="AS145" s="224"/>
    </row>
    <row r="146">
      <c r="A146" s="483"/>
      <c r="B146" s="399"/>
      <c r="C146" s="435"/>
      <c r="D146" s="399"/>
      <c r="E146" s="398"/>
      <c r="I146" s="411"/>
      <c r="J146" s="411"/>
      <c r="N146" s="411"/>
      <c r="S146" s="411"/>
      <c r="W146" s="510">
        <v>0.9583333333333334</v>
      </c>
      <c r="X146" s="214">
        <f t="shared" ref="X146:Y146" si="109">AVERAGE(X89:X92)</f>
        <v>16.6575</v>
      </c>
      <c r="Y146" s="214">
        <f t="shared" si="109"/>
        <v>23</v>
      </c>
      <c r="AC146" s="492">
        <v>122.0</v>
      </c>
      <c r="AD146" s="278"/>
      <c r="AE146" s="227"/>
      <c r="AF146" s="227"/>
      <c r="AG146" s="227"/>
      <c r="AL146" s="224"/>
      <c r="AM146" s="224"/>
      <c r="AN146" s="514"/>
      <c r="AO146" s="514"/>
      <c r="AP146" s="224"/>
      <c r="AQ146" s="224"/>
      <c r="AR146" s="515"/>
      <c r="AS146" s="224"/>
    </row>
    <row r="147">
      <c r="A147" s="435"/>
      <c r="B147" s="399"/>
      <c r="C147" s="435"/>
      <c r="D147" s="399"/>
      <c r="E147" s="410"/>
      <c r="I147" s="411"/>
      <c r="J147" s="411"/>
      <c r="N147" s="411"/>
      <c r="S147" s="411"/>
      <c r="W147" s="518"/>
      <c r="X147" s="518"/>
      <c r="Y147" s="518"/>
      <c r="Z147" s="518"/>
      <c r="AA147" s="518"/>
      <c r="AB147" s="518"/>
      <c r="AC147" s="492">
        <v>123.0</v>
      </c>
      <c r="AD147" s="519"/>
      <c r="AE147" s="520"/>
      <c r="AF147" s="520"/>
      <c r="AG147" s="520"/>
      <c r="AH147" s="518"/>
      <c r="AI147" s="518"/>
      <c r="AJ147" s="518"/>
      <c r="AK147" s="518"/>
      <c r="AL147" s="521"/>
      <c r="AM147" s="521"/>
      <c r="AN147" s="522"/>
      <c r="AO147" s="522"/>
      <c r="AP147" s="521"/>
      <c r="AQ147" s="521"/>
      <c r="AR147" s="523"/>
      <c r="AS147" s="521"/>
    </row>
    <row r="148">
      <c r="A148" s="483"/>
      <c r="B148" s="399"/>
      <c r="C148" s="435"/>
      <c r="D148" s="399"/>
      <c r="E148" s="440"/>
      <c r="I148" s="411"/>
      <c r="J148" s="411"/>
      <c r="N148" s="411"/>
      <c r="S148" s="411"/>
      <c r="W148" s="465" t="str">
        <f>IFERROR(__xludf.DUMMYFUNCTION("FLATTEN(
  {
    FILTER(StaffingWeekA!B:B, StaffingWeekA!L:L = ""x"");
    FILTER(StaffingWeekB!B:B, StaffingWeekB!L:L = ""x"");
    FILTER(Staffingfourthree!B:B, Staffingfourthree!L:L = ""x"");
    FILTER(StaffingFiveTwo!B:B, StaffingFiveTwo!L:L = ""x"")"&amp;";
    FILTER(StaffingCasual!B:B, StaffingCasual!L:L = ""x"")
  }
)"),"#REF!")</f>
        <v>#REF!</v>
      </c>
      <c r="X148" s="465" t="str">
        <f>IFERROR(__xludf.DUMMYFUNCTION("FLATTEN(
  {
    FILTER(StaffingWeekA!E:E, StaffingWeekA!K:K = ""x"");
    FILTER(StaffingWeekB!E:E, StaffingWeekB!K:K = ""x"");
    FILTER(Staffingfourthree!E:E, Staffingfourthree!K:K = ""x"");
    FILTER(StaffingFiveTwo!E:E, StaffingFiveTwo!K:K = ""x"")"&amp;";
    FILTER(StaffingCasual!E:E, StaffingCasual!K:K = ""x"")
  }
)"),"#REF!")</f>
        <v>#REF!</v>
      </c>
      <c r="Y148" s="465" t="str">
        <f>IFERROR(__xludf.DUMMYFUNCTION("FLATTEN(
  {
    FILTER(StaffingWeekA!G:G, StaffingWeekA!K:K = ""x"");
    FILTER(StaffingWeekB!G:G, StaffingWeekB!K:K = ""x"");
    FILTER(Staffingfourthree!G:G, Staffingfourthree!K:K = ""x"");
    FILTER(StaffingFiveTwo!G:G, StaffingFiveTwo!K:K = ""x"")"&amp;";
    FILTER(StaffingCasual!G:G, StaffingCasual!K:K = ""x"")
  }
)"),"#REF!")</f>
        <v>#REF!</v>
      </c>
      <c r="Z148" s="465" t="str">
        <f>IFERROR(__xludf.DUMMYFUNCTION("FLATTEN(
  {
    FILTER(StaffingWeekA!R:R, StaffingWeekA!K:K = ""x"");
    FILTER(StaffingWeekB!R:R, StaffingWeekB!K:K = ""x"");
    FILTER(Staffingfourthree!R:R, Staffingfourthree!K:K = ""x"");
    FILTER(StaffingFiveTwo!R:R, StaffingFiveTwo!K:K = ""x"")"&amp;";
    FILTER(StaffingCasual!R:R, StaffingCasual!K:K = ""x"")
  }
)"),"#REF!")</f>
        <v>#REF!</v>
      </c>
      <c r="AA148" s="465" t="str">
        <f>IFERROR(__xludf.DUMMYFUNCTION("FLATTEN(
  {
    FILTER(StaffingWeekA!S:S, StaffingWeekA!K:K = ""x"");
    FILTER(StaffingWeekB!S:S, StaffingWeekB!K:K = ""x"");
    FILTER(Staffingfourthree!S:S, Staffingfourthree!K:K = ""x"");
    FILTER(StaffingFiveTwo!S:S, StaffingFiveTwo!K:K = ""x"")"&amp;";
    FILTER(StaffingCasual!S:S, StaffingCasual!K:K = ""x"")
  }
)"),"#REF!")</f>
        <v>#REF!</v>
      </c>
      <c r="AB148" s="465" t="str">
        <f>IFERROR(__xludf.DUMMYFUNCTION("FLATTEN(
  {
    FILTER(StaffingWeekA!U:U, StaffingWeekA!K:K = ""x"");
    FILTER(StaffingWeekB!U:U, StaffingWeekB!K:K = ""x"");
    FILTER(Staffingfourthree!U:U, Staffingfourthree!K:K = ""x"");
    FILTER(StaffingFiveTwo!U:U, StaffingFiveTwo!K:K = ""x"")"&amp;";
    FILTER(StaffingCasual!U:U, StaffingCasual!K:K = ""x"")
  }
)"),"#REF!")</f>
        <v>#REF!</v>
      </c>
      <c r="AC148" s="492">
        <v>124.0</v>
      </c>
      <c r="AD148" s="519"/>
      <c r="AE148" s="227"/>
      <c r="AF148" s="227"/>
      <c r="AG148" s="227"/>
      <c r="AN148" s="514"/>
      <c r="AO148" s="514"/>
      <c r="AR148" s="524"/>
      <c r="AS148" s="224"/>
    </row>
    <row r="149">
      <c r="A149" s="410"/>
      <c r="B149" s="399"/>
      <c r="C149" s="435"/>
      <c r="D149" s="399"/>
      <c r="E149" s="410"/>
      <c r="I149" s="411"/>
      <c r="J149" s="411"/>
      <c r="N149" s="411"/>
      <c r="S149" s="411"/>
      <c r="W149" s="465" t="str">
        <f>IFERROR(__xludf.DUMMYFUNCTION("""COMPUTED_VALUE"""),"#REF!")</f>
        <v>#REF!</v>
      </c>
      <c r="X149" s="465" t="str">
        <f>IFERROR(__xludf.DUMMYFUNCTION("""COMPUTED_VALUE"""),"#REF!")</f>
        <v>#REF!</v>
      </c>
      <c r="Y149" s="465" t="str">
        <f>IFERROR(__xludf.DUMMYFUNCTION("""COMPUTED_VALUE"""),"#REF!")</f>
        <v>#REF!</v>
      </c>
      <c r="Z149" s="465" t="str">
        <f>IFERROR(__xludf.DUMMYFUNCTION("""COMPUTED_VALUE"""),"#REF!")</f>
        <v>#REF!</v>
      </c>
      <c r="AA149" s="465" t="str">
        <f>IFERROR(__xludf.DUMMYFUNCTION("""COMPUTED_VALUE"""),"#REF!")</f>
        <v>#REF!</v>
      </c>
      <c r="AB149" s="465" t="str">
        <f>IFERROR(__xludf.DUMMYFUNCTION("""COMPUTED_VALUE"""),"#REF!")</f>
        <v>#REF!</v>
      </c>
      <c r="AC149" s="492">
        <v>125.0</v>
      </c>
      <c r="AD149" s="519"/>
      <c r="AE149" s="227"/>
      <c r="AF149" s="227"/>
      <c r="AG149" s="227"/>
      <c r="AN149" s="514"/>
      <c r="AO149" s="514"/>
      <c r="AR149" s="524"/>
      <c r="AS149" s="224"/>
    </row>
    <row r="150">
      <c r="A150" s="435"/>
      <c r="B150" s="399"/>
      <c r="C150" s="435"/>
      <c r="D150" s="399"/>
      <c r="E150" s="410"/>
      <c r="I150" s="411"/>
      <c r="J150" s="411"/>
      <c r="N150" s="411"/>
      <c r="S150" s="411"/>
      <c r="W150" s="465" t="str">
        <f>IFERROR(__xludf.DUMMYFUNCTION("""COMPUTED_VALUE"""),"#REF!")</f>
        <v>#REF!</v>
      </c>
      <c r="X150" s="465" t="str">
        <f>IFERROR(__xludf.DUMMYFUNCTION("""COMPUTED_VALUE"""),"#REF!")</f>
        <v>#REF!</v>
      </c>
      <c r="Y150" s="465" t="str">
        <f>IFERROR(__xludf.DUMMYFUNCTION("""COMPUTED_VALUE"""),"#REF!")</f>
        <v>#REF!</v>
      </c>
      <c r="Z150" s="465" t="str">
        <f>IFERROR(__xludf.DUMMYFUNCTION("""COMPUTED_VALUE"""),"#REF!")</f>
        <v>#REF!</v>
      </c>
      <c r="AA150" s="465" t="str">
        <f>IFERROR(__xludf.DUMMYFUNCTION("""COMPUTED_VALUE"""),"#REF!")</f>
        <v>#REF!</v>
      </c>
      <c r="AB150" s="465" t="str">
        <f>IFERROR(__xludf.DUMMYFUNCTION("""COMPUTED_VALUE"""),"#REF!")</f>
        <v>#REF!</v>
      </c>
      <c r="AC150" s="492">
        <v>126.0</v>
      </c>
      <c r="AD150" s="519"/>
      <c r="AE150" s="227"/>
      <c r="AF150" s="227"/>
      <c r="AG150" s="227"/>
      <c r="AN150" s="514"/>
      <c r="AO150" s="514"/>
      <c r="AR150" s="524"/>
      <c r="AS150" s="224"/>
    </row>
    <row r="151">
      <c r="A151" s="410"/>
      <c r="B151" s="399"/>
      <c r="C151" s="436"/>
      <c r="D151" s="399"/>
      <c r="E151" s="410"/>
      <c r="I151" s="411"/>
      <c r="J151" s="411"/>
      <c r="N151" s="411"/>
      <c r="S151" s="411"/>
      <c r="W151" s="465" t="str">
        <f>IFERROR(__xludf.DUMMYFUNCTION("""COMPUTED_VALUE"""),"#REF!")</f>
        <v>#REF!</v>
      </c>
      <c r="X151" s="465" t="str">
        <f>IFERROR(__xludf.DUMMYFUNCTION("""COMPUTED_VALUE"""),"#REF!")</f>
        <v>#REF!</v>
      </c>
      <c r="Y151" s="465" t="str">
        <f>IFERROR(__xludf.DUMMYFUNCTION("""COMPUTED_VALUE"""),"#REF!")</f>
        <v>#REF!</v>
      </c>
      <c r="Z151" s="465" t="str">
        <f>IFERROR(__xludf.DUMMYFUNCTION("""COMPUTED_VALUE"""),"#REF!")</f>
        <v>#REF!</v>
      </c>
      <c r="AA151" s="465" t="str">
        <f>IFERROR(__xludf.DUMMYFUNCTION("""COMPUTED_VALUE"""),"#REF!")</f>
        <v>#REF!</v>
      </c>
      <c r="AB151" s="465" t="str">
        <f>IFERROR(__xludf.DUMMYFUNCTION("""COMPUTED_VALUE"""),"#REF!")</f>
        <v>#REF!</v>
      </c>
      <c r="AC151" s="492">
        <v>127.0</v>
      </c>
      <c r="AD151" s="519"/>
      <c r="AE151" s="227"/>
      <c r="AF151" s="227"/>
      <c r="AG151" s="227"/>
      <c r="AN151" s="514"/>
      <c r="AO151" s="514"/>
      <c r="AR151" s="524"/>
      <c r="AS151" s="224"/>
    </row>
    <row r="152">
      <c r="A152" s="410"/>
      <c r="B152" s="399"/>
      <c r="C152" s="435"/>
      <c r="D152" s="399"/>
      <c r="E152" s="440"/>
      <c r="I152" s="411"/>
      <c r="J152" s="411"/>
      <c r="N152" s="411"/>
      <c r="S152" s="411"/>
      <c r="W152" s="465" t="str">
        <f>IFERROR(__xludf.DUMMYFUNCTION("""COMPUTED_VALUE"""),"#REF!")</f>
        <v>#REF!</v>
      </c>
      <c r="X152" s="465" t="str">
        <f>IFERROR(__xludf.DUMMYFUNCTION("""COMPUTED_VALUE"""),"#REF!")</f>
        <v>#REF!</v>
      </c>
      <c r="Y152" s="465" t="str">
        <f>IFERROR(__xludf.DUMMYFUNCTION("""COMPUTED_VALUE"""),"#REF!")</f>
        <v>#REF!</v>
      </c>
      <c r="Z152" s="465" t="str">
        <f>IFERROR(__xludf.DUMMYFUNCTION("""COMPUTED_VALUE"""),"#REF!")</f>
        <v>#REF!</v>
      </c>
      <c r="AA152" s="465" t="str">
        <f>IFERROR(__xludf.DUMMYFUNCTION("""COMPUTED_VALUE"""),"#REF!")</f>
        <v>#REF!</v>
      </c>
      <c r="AB152" s="465" t="str">
        <f>IFERROR(__xludf.DUMMYFUNCTION("""COMPUTED_VALUE"""),"#REF!")</f>
        <v>#REF!</v>
      </c>
      <c r="AC152" s="492">
        <v>128.0</v>
      </c>
      <c r="AD152" s="519"/>
      <c r="AE152" s="227"/>
      <c r="AF152" s="227"/>
      <c r="AG152" s="227"/>
      <c r="AN152" s="514"/>
      <c r="AO152" s="514"/>
      <c r="AR152" s="524"/>
      <c r="AS152" s="224"/>
    </row>
    <row r="153">
      <c r="A153" s="483"/>
      <c r="B153" s="399"/>
      <c r="C153" s="435"/>
      <c r="D153" s="399"/>
      <c r="E153" s="435"/>
      <c r="I153" s="411"/>
      <c r="J153" s="411"/>
      <c r="N153" s="411"/>
      <c r="S153" s="411"/>
      <c r="AC153" s="492">
        <v>129.0</v>
      </c>
      <c r="AD153" s="519"/>
      <c r="AE153" s="227"/>
      <c r="AF153" s="227"/>
      <c r="AG153" s="227"/>
      <c r="AN153" s="514"/>
      <c r="AO153" s="514"/>
      <c r="AR153" s="524"/>
      <c r="AS153" s="224"/>
    </row>
    <row r="154">
      <c r="A154" s="435"/>
      <c r="B154" s="399"/>
      <c r="C154" s="435"/>
      <c r="D154" s="399"/>
      <c r="E154" s="410"/>
      <c r="I154" s="411"/>
      <c r="J154" s="411"/>
      <c r="N154" s="411"/>
      <c r="S154" s="411"/>
      <c r="AC154" s="492">
        <v>130.0</v>
      </c>
      <c r="AD154" s="519"/>
      <c r="AE154" s="227"/>
      <c r="AF154" s="227"/>
      <c r="AG154" s="227"/>
      <c r="AN154" s="514"/>
      <c r="AO154" s="514"/>
      <c r="AR154" s="524"/>
      <c r="AS154" s="224"/>
    </row>
    <row r="155">
      <c r="A155" s="410"/>
      <c r="B155" s="399"/>
      <c r="C155" s="435"/>
      <c r="D155" s="399"/>
      <c r="E155" s="410"/>
      <c r="I155" s="411"/>
      <c r="J155" s="411"/>
      <c r="N155" s="411"/>
      <c r="S155" s="411"/>
      <c r="AC155" s="492">
        <v>131.0</v>
      </c>
      <c r="AD155" s="519"/>
      <c r="AE155" s="227"/>
      <c r="AF155" s="227"/>
      <c r="AG155" s="227"/>
      <c r="AN155" s="514"/>
      <c r="AO155" s="514"/>
      <c r="AR155" s="524"/>
      <c r="AS155" s="224"/>
    </row>
    <row r="156">
      <c r="A156" s="410"/>
      <c r="B156" s="399"/>
      <c r="C156" s="435"/>
      <c r="D156" s="399"/>
      <c r="E156" s="410"/>
      <c r="I156" s="411"/>
      <c r="J156" s="411"/>
      <c r="N156" s="411"/>
      <c r="S156" s="411"/>
      <c r="AC156" s="492">
        <v>132.0</v>
      </c>
      <c r="AD156" s="519"/>
      <c r="AE156" s="227"/>
      <c r="AF156" s="227"/>
      <c r="AG156" s="227"/>
      <c r="AN156" s="514"/>
      <c r="AO156" s="514"/>
      <c r="AR156" s="524"/>
      <c r="AS156" s="224"/>
    </row>
    <row r="157">
      <c r="A157" s="410"/>
      <c r="B157" s="399"/>
      <c r="C157" s="436"/>
      <c r="D157" s="399"/>
      <c r="E157" s="435"/>
      <c r="I157" s="411"/>
      <c r="J157" s="411"/>
      <c r="N157" s="411"/>
      <c r="S157" s="411"/>
      <c r="AC157" s="492">
        <v>133.0</v>
      </c>
      <c r="AD157" s="519"/>
      <c r="AE157" s="227"/>
      <c r="AF157" s="227"/>
      <c r="AG157" s="227"/>
      <c r="AN157" s="514"/>
      <c r="AO157" s="514"/>
      <c r="AR157" s="524"/>
      <c r="AS157" s="224"/>
    </row>
    <row r="158">
      <c r="A158" s="410"/>
      <c r="B158" s="399"/>
      <c r="C158" s="435"/>
      <c r="D158" s="399"/>
      <c r="E158" s="410"/>
      <c r="I158" s="411"/>
      <c r="J158" s="411"/>
      <c r="N158" s="411"/>
      <c r="S158" s="411"/>
      <c r="AC158" s="492">
        <v>134.0</v>
      </c>
      <c r="AD158" s="519"/>
      <c r="AE158" s="227"/>
      <c r="AF158" s="227"/>
      <c r="AG158" s="227"/>
      <c r="AN158" s="514"/>
      <c r="AO158" s="514"/>
      <c r="AR158" s="524"/>
      <c r="AS158" s="224"/>
    </row>
    <row r="159">
      <c r="A159" s="410"/>
      <c r="B159" s="399"/>
      <c r="C159" s="435"/>
      <c r="D159" s="399"/>
      <c r="E159" s="398"/>
      <c r="I159" s="411"/>
      <c r="J159" s="411"/>
      <c r="N159" s="411"/>
      <c r="S159" s="411"/>
      <c r="AC159" s="492">
        <v>135.0</v>
      </c>
      <c r="AD159" s="519"/>
      <c r="AE159" s="227"/>
      <c r="AF159" s="227"/>
      <c r="AG159" s="227"/>
      <c r="AN159" s="514"/>
      <c r="AO159" s="514"/>
      <c r="AR159" s="524"/>
      <c r="AS159" s="224"/>
    </row>
    <row r="160">
      <c r="A160" s="410"/>
      <c r="B160" s="399"/>
      <c r="C160" s="435"/>
      <c r="D160" s="399"/>
      <c r="E160" s="410"/>
      <c r="I160" s="411"/>
      <c r="J160" s="411"/>
      <c r="N160" s="411"/>
      <c r="S160" s="411"/>
      <c r="AC160" s="492">
        <v>136.0</v>
      </c>
      <c r="AD160" s="519"/>
      <c r="AE160" s="227"/>
      <c r="AF160" s="227"/>
      <c r="AG160" s="227"/>
      <c r="AN160" s="514"/>
      <c r="AO160" s="514"/>
      <c r="AR160" s="524"/>
      <c r="AS160" s="224"/>
    </row>
    <row r="161">
      <c r="A161" s="435"/>
      <c r="B161" s="399"/>
      <c r="C161" s="435"/>
      <c r="D161" s="399"/>
      <c r="E161" s="410"/>
      <c r="I161" s="411"/>
      <c r="J161" s="411"/>
      <c r="N161" s="411"/>
      <c r="S161" s="411"/>
      <c r="AC161" s="492">
        <v>137.0</v>
      </c>
      <c r="AD161" s="519"/>
      <c r="AE161" s="227"/>
      <c r="AF161" s="227"/>
      <c r="AG161" s="227"/>
      <c r="AN161" s="514"/>
      <c r="AO161" s="514"/>
      <c r="AR161" s="524"/>
      <c r="AS161" s="224"/>
    </row>
    <row r="162">
      <c r="A162" s="410"/>
      <c r="B162" s="399"/>
      <c r="C162" s="435"/>
      <c r="D162" s="399"/>
      <c r="E162" s="483"/>
      <c r="I162" s="411"/>
      <c r="J162" s="411"/>
      <c r="N162" s="411"/>
      <c r="S162" s="411"/>
      <c r="AC162" s="492">
        <v>138.0</v>
      </c>
      <c r="AD162" s="519"/>
      <c r="AE162" s="227"/>
      <c r="AF162" s="227"/>
      <c r="AG162" s="227"/>
      <c r="AN162" s="514"/>
      <c r="AO162" s="514"/>
      <c r="AR162" s="524"/>
      <c r="AS162" s="224"/>
    </row>
    <row r="163">
      <c r="A163" s="410"/>
      <c r="B163" s="399"/>
      <c r="C163" s="435"/>
      <c r="D163" s="399"/>
      <c r="E163" s="435"/>
      <c r="I163" s="411"/>
      <c r="J163" s="411"/>
      <c r="N163" s="411"/>
      <c r="S163" s="411"/>
      <c r="AC163" s="492">
        <v>139.0</v>
      </c>
      <c r="AD163" s="519"/>
      <c r="AE163" s="227"/>
      <c r="AF163" s="227"/>
      <c r="AG163" s="227"/>
      <c r="AN163" s="514"/>
      <c r="AO163" s="514"/>
      <c r="AR163" s="524"/>
      <c r="AS163" s="224"/>
    </row>
    <row r="164">
      <c r="A164" s="410"/>
      <c r="B164" s="399"/>
      <c r="C164" s="435"/>
      <c r="D164" s="399"/>
      <c r="E164" s="398"/>
      <c r="I164" s="411"/>
      <c r="J164" s="411"/>
      <c r="N164" s="411"/>
      <c r="S164" s="411"/>
      <c r="AC164" s="492">
        <v>140.0</v>
      </c>
      <c r="AD164" s="519"/>
      <c r="AE164" s="227"/>
      <c r="AF164" s="227"/>
      <c r="AG164" s="227"/>
      <c r="AN164" s="514"/>
      <c r="AO164" s="514"/>
      <c r="AR164" s="524"/>
      <c r="AS164" s="224"/>
    </row>
    <row r="165">
      <c r="A165" s="435"/>
      <c r="B165" s="399"/>
      <c r="C165" s="435"/>
      <c r="D165" s="399"/>
      <c r="E165" s="435"/>
      <c r="I165" s="411"/>
      <c r="J165" s="411"/>
      <c r="N165" s="411"/>
      <c r="S165" s="411"/>
      <c r="AC165" s="492">
        <v>141.0</v>
      </c>
      <c r="AD165" s="519"/>
      <c r="AE165" s="227"/>
      <c r="AF165" s="227"/>
      <c r="AG165" s="227"/>
      <c r="AN165" s="514"/>
      <c r="AO165" s="514"/>
      <c r="AR165" s="524"/>
      <c r="AS165" s="224"/>
    </row>
    <row r="166">
      <c r="A166" s="410"/>
      <c r="B166" s="399"/>
      <c r="C166" s="435"/>
      <c r="D166" s="399"/>
      <c r="E166" s="435"/>
      <c r="I166" s="411"/>
      <c r="J166" s="411"/>
      <c r="N166" s="411"/>
      <c r="S166" s="411"/>
      <c r="AC166" s="492">
        <v>142.0</v>
      </c>
      <c r="AD166" s="519"/>
      <c r="AE166" s="227"/>
      <c r="AF166" s="227"/>
      <c r="AG166" s="227"/>
      <c r="AN166" s="514"/>
      <c r="AO166" s="514"/>
      <c r="AR166" s="524"/>
      <c r="AS166" s="224"/>
    </row>
    <row r="167">
      <c r="A167" s="435"/>
      <c r="B167" s="399"/>
      <c r="C167" s="435"/>
      <c r="D167" s="399"/>
      <c r="E167" s="435"/>
      <c r="I167" s="411"/>
      <c r="J167" s="411"/>
      <c r="N167" s="411"/>
      <c r="S167" s="411"/>
      <c r="AC167" s="492">
        <v>143.0</v>
      </c>
      <c r="AD167" s="519"/>
      <c r="AE167" s="227"/>
      <c r="AF167" s="227"/>
      <c r="AG167" s="227"/>
      <c r="AN167" s="514"/>
      <c r="AO167" s="514"/>
      <c r="AR167" s="524"/>
      <c r="AS167" s="224"/>
    </row>
    <row r="168">
      <c r="A168" s="410"/>
      <c r="B168" s="399"/>
      <c r="C168" s="435"/>
      <c r="D168" s="399"/>
      <c r="E168" s="435"/>
      <c r="I168" s="411"/>
      <c r="J168" s="411"/>
      <c r="N168" s="411"/>
      <c r="S168" s="411"/>
      <c r="AC168" s="492">
        <v>144.0</v>
      </c>
      <c r="AD168" s="519"/>
      <c r="AE168" s="227"/>
      <c r="AF168" s="227"/>
      <c r="AG168" s="227"/>
      <c r="AN168" s="514"/>
      <c r="AO168" s="514"/>
      <c r="AR168" s="524"/>
      <c r="AS168" s="224"/>
    </row>
    <row r="169">
      <c r="A169" s="435"/>
      <c r="B169" s="399"/>
      <c r="C169" s="398"/>
      <c r="D169" s="399"/>
      <c r="E169" s="398"/>
      <c r="I169" s="411"/>
      <c r="J169" s="411"/>
      <c r="N169" s="411"/>
      <c r="S169" s="411"/>
      <c r="AC169" s="492">
        <v>145.0</v>
      </c>
      <c r="AD169" s="519"/>
      <c r="AE169" s="227"/>
      <c r="AF169" s="227"/>
      <c r="AG169" s="227"/>
      <c r="AN169" s="514"/>
      <c r="AO169" s="514"/>
      <c r="AR169" s="524"/>
      <c r="AS169" s="224"/>
    </row>
    <row r="170">
      <c r="A170" s="410"/>
      <c r="B170" s="399"/>
      <c r="C170" s="435"/>
      <c r="D170" s="399"/>
      <c r="E170" s="422"/>
      <c r="I170" s="411"/>
      <c r="J170" s="411"/>
      <c r="N170" s="411"/>
      <c r="S170" s="411"/>
      <c r="AC170" s="492">
        <v>146.0</v>
      </c>
      <c r="AD170" s="519"/>
      <c r="AE170" s="227"/>
      <c r="AF170" s="227"/>
      <c r="AG170" s="227"/>
      <c r="AN170" s="514"/>
      <c r="AO170" s="514"/>
      <c r="AR170" s="524"/>
      <c r="AS170" s="224"/>
    </row>
    <row r="171">
      <c r="A171" s="410"/>
      <c r="B171" s="399"/>
      <c r="C171" s="435"/>
      <c r="D171" s="399"/>
      <c r="E171" s="398"/>
      <c r="I171" s="411"/>
      <c r="J171" s="411"/>
      <c r="N171" s="411"/>
      <c r="S171" s="411"/>
      <c r="AC171" s="492">
        <v>147.0</v>
      </c>
      <c r="AD171" s="519"/>
      <c r="AE171" s="227"/>
      <c r="AF171" s="227"/>
      <c r="AG171" s="227"/>
      <c r="AN171" s="514"/>
      <c r="AO171" s="514"/>
      <c r="AR171" s="524"/>
      <c r="AS171" s="224"/>
    </row>
    <row r="172">
      <c r="A172" s="483"/>
      <c r="B172" s="399"/>
      <c r="C172" s="435"/>
      <c r="D172" s="399"/>
      <c r="E172" s="435"/>
      <c r="I172" s="411"/>
      <c r="J172" s="411"/>
      <c r="N172" s="411"/>
      <c r="S172" s="411"/>
      <c r="AC172" s="492">
        <v>148.0</v>
      </c>
      <c r="AD172" s="519"/>
      <c r="AE172" s="227"/>
      <c r="AF172" s="227"/>
      <c r="AG172" s="227"/>
      <c r="AN172" s="514"/>
      <c r="AO172" s="514"/>
      <c r="AR172" s="524"/>
      <c r="AS172" s="224"/>
    </row>
    <row r="173">
      <c r="A173" s="435"/>
      <c r="B173" s="399"/>
      <c r="C173" s="435"/>
      <c r="D173" s="399"/>
      <c r="E173" s="398"/>
      <c r="I173" s="411"/>
      <c r="J173" s="411"/>
      <c r="N173" s="411"/>
      <c r="S173" s="411"/>
      <c r="AC173" s="492">
        <v>149.0</v>
      </c>
      <c r="AD173" s="519"/>
      <c r="AE173" s="227"/>
      <c r="AF173" s="227"/>
      <c r="AG173" s="227"/>
      <c r="AN173" s="514"/>
      <c r="AO173" s="514"/>
      <c r="AR173" s="524"/>
      <c r="AS173" s="224"/>
    </row>
    <row r="174">
      <c r="A174" s="410"/>
      <c r="B174" s="399"/>
      <c r="C174" s="435"/>
      <c r="D174" s="399"/>
      <c r="E174" s="435"/>
      <c r="I174" s="411"/>
      <c r="J174" s="411"/>
      <c r="N174" s="411"/>
      <c r="S174" s="411"/>
      <c r="AC174" s="492">
        <v>150.0</v>
      </c>
      <c r="AD174" s="519"/>
      <c r="AE174" s="227"/>
      <c r="AF174" s="227"/>
      <c r="AG174" s="227"/>
      <c r="AN174" s="514"/>
      <c r="AO174" s="514"/>
      <c r="AR174" s="524"/>
      <c r="AS174" s="224"/>
    </row>
    <row r="175">
      <c r="A175" s="410"/>
      <c r="B175" s="399"/>
      <c r="C175" s="435"/>
      <c r="D175" s="399"/>
      <c r="E175" s="435"/>
      <c r="I175" s="411"/>
      <c r="J175" s="411"/>
      <c r="N175" s="411"/>
      <c r="S175" s="411"/>
      <c r="AC175" s="492">
        <v>151.0</v>
      </c>
      <c r="AD175" s="519"/>
      <c r="AE175" s="227"/>
      <c r="AF175" s="227"/>
      <c r="AG175" s="227"/>
      <c r="AN175" s="514"/>
      <c r="AO175" s="514"/>
      <c r="AR175" s="524"/>
      <c r="AS175" s="224"/>
    </row>
    <row r="176">
      <c r="A176" s="410"/>
      <c r="B176" s="399"/>
      <c r="C176" s="435"/>
      <c r="D176" s="399"/>
      <c r="E176" s="436"/>
      <c r="I176" s="411"/>
      <c r="J176" s="411"/>
      <c r="N176" s="411"/>
      <c r="S176" s="411"/>
      <c r="AC176" s="492">
        <v>152.0</v>
      </c>
      <c r="AD176" s="519"/>
      <c r="AE176" s="227"/>
      <c r="AF176" s="227"/>
      <c r="AG176" s="227"/>
      <c r="AL176" s="224"/>
      <c r="AM176" s="224"/>
      <c r="AN176" s="514"/>
      <c r="AO176" s="514"/>
      <c r="AP176" s="224"/>
      <c r="AQ176" s="224"/>
      <c r="AR176" s="515"/>
      <c r="AS176" s="224"/>
    </row>
    <row r="177">
      <c r="A177" s="410"/>
      <c r="B177" s="399"/>
      <c r="C177" s="435"/>
      <c r="D177" s="399"/>
      <c r="E177" s="398"/>
      <c r="I177" s="411"/>
      <c r="J177" s="411"/>
      <c r="N177" s="411"/>
      <c r="S177" s="411"/>
      <c r="AC177" s="492">
        <v>153.0</v>
      </c>
      <c r="AD177" s="519"/>
      <c r="AE177" s="227"/>
      <c r="AF177" s="227"/>
      <c r="AG177" s="227"/>
      <c r="AL177" s="224"/>
      <c r="AM177" s="224"/>
      <c r="AN177" s="514"/>
      <c r="AO177" s="514"/>
      <c r="AP177" s="224"/>
      <c r="AQ177" s="224"/>
      <c r="AR177" s="515"/>
      <c r="AS177" s="224"/>
    </row>
    <row r="178">
      <c r="A178" s="410"/>
      <c r="B178" s="399"/>
      <c r="C178" s="435"/>
      <c r="D178" s="399"/>
      <c r="E178" s="435"/>
      <c r="I178" s="411"/>
      <c r="J178" s="411"/>
      <c r="N178" s="411"/>
      <c r="S178" s="411"/>
      <c r="AC178" s="492">
        <v>154.0</v>
      </c>
      <c r="AD178" s="519"/>
      <c r="AE178" s="227"/>
      <c r="AF178" s="227"/>
      <c r="AG178" s="227"/>
      <c r="AL178" s="224"/>
      <c r="AM178" s="224"/>
      <c r="AN178" s="514"/>
      <c r="AO178" s="514"/>
      <c r="AP178" s="224"/>
      <c r="AQ178" s="224"/>
      <c r="AR178" s="515"/>
      <c r="AS178" s="224"/>
    </row>
    <row r="179">
      <c r="A179" s="410"/>
      <c r="B179" s="399"/>
      <c r="C179" s="435"/>
      <c r="D179" s="399"/>
      <c r="E179" s="435"/>
      <c r="I179" s="411"/>
      <c r="J179" s="411"/>
      <c r="N179" s="411"/>
      <c r="S179" s="411"/>
      <c r="AC179" s="492">
        <v>155.0</v>
      </c>
      <c r="AD179" s="519"/>
      <c r="AE179" s="227"/>
      <c r="AF179" s="227"/>
      <c r="AG179" s="227"/>
      <c r="AL179" s="224"/>
      <c r="AM179" s="224"/>
      <c r="AN179" s="514"/>
      <c r="AO179" s="514"/>
      <c r="AP179" s="224"/>
      <c r="AQ179" s="224"/>
      <c r="AR179" s="515"/>
      <c r="AS179" s="224"/>
    </row>
    <row r="180">
      <c r="A180" s="435"/>
      <c r="B180" s="399"/>
      <c r="C180" s="435"/>
      <c r="D180" s="399"/>
      <c r="E180" s="435"/>
      <c r="I180" s="411"/>
      <c r="J180" s="411"/>
      <c r="N180" s="411"/>
      <c r="S180" s="411"/>
      <c r="AC180" s="492">
        <v>156.0</v>
      </c>
      <c r="AD180" s="519"/>
      <c r="AE180" s="227"/>
      <c r="AF180" s="227"/>
      <c r="AG180" s="227"/>
      <c r="AL180" s="224"/>
      <c r="AM180" s="224"/>
      <c r="AN180" s="514"/>
      <c r="AO180" s="514"/>
      <c r="AP180" s="224"/>
      <c r="AQ180" s="224"/>
      <c r="AR180" s="515"/>
      <c r="AS180" s="224"/>
    </row>
    <row r="181">
      <c r="A181" s="410"/>
      <c r="B181" s="399"/>
      <c r="C181" s="435"/>
      <c r="D181" s="399"/>
      <c r="E181" s="435"/>
      <c r="I181" s="411"/>
      <c r="J181" s="411"/>
      <c r="N181" s="411"/>
      <c r="S181" s="411"/>
      <c r="AC181" s="492">
        <v>157.0</v>
      </c>
      <c r="AD181" s="519"/>
      <c r="AE181" s="227"/>
      <c r="AF181" s="227"/>
      <c r="AG181" s="227"/>
      <c r="AL181" s="224"/>
      <c r="AM181" s="224"/>
      <c r="AN181" s="514"/>
      <c r="AO181" s="514"/>
      <c r="AP181" s="224"/>
      <c r="AQ181" s="224"/>
      <c r="AR181" s="515"/>
      <c r="AS181" s="224"/>
    </row>
    <row r="182">
      <c r="A182" s="410"/>
      <c r="B182" s="399"/>
      <c r="C182" s="435"/>
      <c r="D182" s="399"/>
      <c r="E182" s="436"/>
      <c r="I182" s="411"/>
      <c r="J182" s="411"/>
      <c r="N182" s="411"/>
      <c r="S182" s="411"/>
      <c r="AC182" s="492">
        <v>158.0</v>
      </c>
      <c r="AD182" s="519"/>
      <c r="AE182" s="227"/>
      <c r="AF182" s="227"/>
      <c r="AG182" s="227"/>
      <c r="AL182" s="224"/>
      <c r="AM182" s="224"/>
      <c r="AN182" s="514"/>
      <c r="AO182" s="514"/>
      <c r="AP182" s="224"/>
      <c r="AQ182" s="224"/>
      <c r="AR182" s="515"/>
      <c r="AS182" s="224"/>
    </row>
    <row r="183">
      <c r="A183" s="410"/>
      <c r="B183" s="399"/>
      <c r="C183" s="435"/>
      <c r="D183" s="399"/>
      <c r="E183" s="435"/>
      <c r="I183" s="411"/>
      <c r="J183" s="411"/>
      <c r="N183" s="411"/>
      <c r="S183" s="411"/>
      <c r="AC183" s="492">
        <v>159.0</v>
      </c>
      <c r="AD183" s="519"/>
      <c r="AE183" s="227"/>
      <c r="AF183" s="227"/>
      <c r="AG183" s="227"/>
      <c r="AL183" s="224"/>
      <c r="AM183" s="224"/>
      <c r="AN183" s="514"/>
      <c r="AO183" s="514"/>
      <c r="AP183" s="224"/>
      <c r="AQ183" s="224"/>
      <c r="AR183" s="515"/>
      <c r="AS183" s="224"/>
    </row>
    <row r="184">
      <c r="A184" s="435"/>
      <c r="B184" s="399"/>
      <c r="C184" s="435"/>
      <c r="D184" s="399"/>
      <c r="E184" s="398"/>
      <c r="I184" s="411"/>
      <c r="J184" s="411"/>
      <c r="N184" s="411"/>
      <c r="S184" s="411"/>
      <c r="AC184" s="492">
        <v>160.0</v>
      </c>
      <c r="AD184" s="519"/>
      <c r="AE184" s="227"/>
      <c r="AF184" s="227"/>
      <c r="AG184" s="227"/>
      <c r="AL184" s="224"/>
      <c r="AM184" s="224"/>
      <c r="AN184" s="514"/>
      <c r="AO184" s="514"/>
      <c r="AP184" s="224"/>
      <c r="AQ184" s="224"/>
      <c r="AR184" s="515"/>
      <c r="AS184" s="224"/>
    </row>
    <row r="185">
      <c r="A185" s="410"/>
      <c r="B185" s="399"/>
      <c r="C185" s="435"/>
      <c r="D185" s="399"/>
      <c r="E185" s="435"/>
      <c r="I185" s="411"/>
      <c r="J185" s="411"/>
      <c r="N185" s="411"/>
      <c r="S185" s="411"/>
      <c r="AC185" s="492">
        <v>161.0</v>
      </c>
      <c r="AD185" s="519"/>
      <c r="AE185" s="227"/>
      <c r="AF185" s="227"/>
      <c r="AG185" s="227"/>
      <c r="AL185" s="224"/>
      <c r="AM185" s="224"/>
      <c r="AN185" s="514"/>
      <c r="AO185" s="514"/>
      <c r="AP185" s="224"/>
      <c r="AQ185" s="224"/>
      <c r="AR185" s="515"/>
      <c r="AS185" s="224"/>
    </row>
    <row r="186">
      <c r="A186" s="435"/>
      <c r="B186" s="399"/>
      <c r="C186" s="435"/>
      <c r="D186" s="399"/>
      <c r="E186" s="435"/>
      <c r="I186" s="411"/>
      <c r="J186" s="411"/>
      <c r="N186" s="411"/>
      <c r="S186" s="411"/>
      <c r="AC186" s="492">
        <v>162.0</v>
      </c>
      <c r="AD186" s="519"/>
      <c r="AE186" s="227"/>
      <c r="AF186" s="227"/>
      <c r="AG186" s="227"/>
      <c r="AL186" s="224"/>
      <c r="AM186" s="224"/>
      <c r="AN186" s="514"/>
      <c r="AO186" s="514"/>
      <c r="AP186" s="224"/>
      <c r="AQ186" s="224"/>
      <c r="AR186" s="515"/>
      <c r="AS186" s="224"/>
    </row>
    <row r="187">
      <c r="A187" s="410"/>
      <c r="B187" s="399"/>
      <c r="C187" s="435"/>
      <c r="D187" s="399"/>
      <c r="E187" s="435"/>
      <c r="I187" s="411"/>
      <c r="J187" s="411"/>
      <c r="N187" s="411"/>
      <c r="S187" s="411"/>
      <c r="AC187" s="492">
        <v>163.0</v>
      </c>
      <c r="AD187" s="519"/>
      <c r="AE187" s="227"/>
      <c r="AF187" s="227"/>
      <c r="AG187" s="227"/>
      <c r="AL187" s="224"/>
      <c r="AM187" s="224"/>
      <c r="AN187" s="514"/>
      <c r="AO187" s="514"/>
      <c r="AP187" s="224"/>
      <c r="AQ187" s="224"/>
      <c r="AR187" s="515"/>
      <c r="AS187" s="224"/>
    </row>
    <row r="188">
      <c r="A188" s="435"/>
      <c r="B188" s="399"/>
      <c r="C188" s="435"/>
      <c r="D188" s="399"/>
      <c r="E188" s="398"/>
      <c r="I188" s="411"/>
      <c r="J188" s="411"/>
      <c r="N188" s="411"/>
      <c r="S188" s="411"/>
      <c r="AC188" s="492">
        <v>164.0</v>
      </c>
      <c r="AD188" s="519"/>
      <c r="AE188" s="227"/>
      <c r="AF188" s="227"/>
      <c r="AG188" s="227"/>
      <c r="AL188" s="224"/>
      <c r="AM188" s="224"/>
      <c r="AN188" s="514"/>
      <c r="AO188" s="514"/>
      <c r="AP188" s="224"/>
      <c r="AQ188" s="224"/>
      <c r="AR188" s="515"/>
      <c r="AS188" s="224"/>
    </row>
    <row r="189">
      <c r="A189" s="435"/>
      <c r="B189" s="399"/>
      <c r="C189" s="435"/>
      <c r="D189" s="399"/>
      <c r="E189" s="435"/>
      <c r="I189" s="411"/>
      <c r="J189" s="411"/>
      <c r="N189" s="411"/>
      <c r="S189" s="411"/>
      <c r="AC189" s="492">
        <v>165.0</v>
      </c>
      <c r="AD189" s="519"/>
      <c r="AE189" s="227"/>
      <c r="AF189" s="227"/>
      <c r="AG189" s="227"/>
      <c r="AL189" s="224"/>
      <c r="AM189" s="224"/>
      <c r="AN189" s="514"/>
      <c r="AO189" s="514"/>
      <c r="AP189" s="224"/>
      <c r="AQ189" s="224"/>
      <c r="AR189" s="515"/>
      <c r="AS189" s="224"/>
    </row>
    <row r="190">
      <c r="A190" s="435"/>
      <c r="B190" s="399"/>
      <c r="C190" s="435"/>
      <c r="D190" s="399"/>
      <c r="E190" s="435"/>
      <c r="I190" s="411"/>
      <c r="J190" s="411"/>
      <c r="N190" s="411"/>
      <c r="S190" s="411"/>
      <c r="AC190" s="492">
        <v>166.0</v>
      </c>
      <c r="AD190" s="519"/>
      <c r="AE190" s="227"/>
      <c r="AF190" s="227"/>
      <c r="AG190" s="227"/>
      <c r="AL190" s="224"/>
      <c r="AM190" s="224"/>
      <c r="AN190" s="514"/>
      <c r="AO190" s="514"/>
      <c r="AP190" s="224"/>
      <c r="AQ190" s="224"/>
      <c r="AR190" s="515"/>
      <c r="AS190" s="224"/>
    </row>
    <row r="191">
      <c r="A191" s="435"/>
      <c r="B191" s="399"/>
      <c r="C191" s="435"/>
      <c r="D191" s="399"/>
      <c r="E191" s="435"/>
      <c r="I191" s="411"/>
      <c r="J191" s="411"/>
      <c r="N191" s="411"/>
      <c r="S191" s="411"/>
      <c r="AC191" s="492">
        <v>167.0</v>
      </c>
      <c r="AD191" s="519"/>
      <c r="AE191" s="227"/>
      <c r="AF191" s="227"/>
      <c r="AG191" s="227"/>
      <c r="AL191" s="224"/>
      <c r="AM191" s="224"/>
      <c r="AN191" s="514"/>
      <c r="AO191" s="514"/>
      <c r="AP191" s="224"/>
      <c r="AQ191" s="224"/>
      <c r="AR191" s="515"/>
      <c r="AS191" s="224"/>
    </row>
    <row r="192">
      <c r="A192" s="435"/>
      <c r="B192" s="399"/>
      <c r="C192" s="435"/>
      <c r="D192" s="399"/>
      <c r="E192" s="435"/>
      <c r="I192" s="411"/>
      <c r="J192" s="411"/>
      <c r="N192" s="411"/>
      <c r="S192" s="411"/>
      <c r="AC192" s="492">
        <v>168.0</v>
      </c>
      <c r="AD192" s="519"/>
      <c r="AE192" s="227"/>
      <c r="AF192" s="227"/>
      <c r="AG192" s="227"/>
      <c r="AL192" s="224"/>
      <c r="AM192" s="224"/>
      <c r="AN192" s="514"/>
      <c r="AO192" s="514"/>
      <c r="AP192" s="224"/>
      <c r="AQ192" s="224"/>
      <c r="AR192" s="515"/>
      <c r="AS192" s="224"/>
    </row>
    <row r="193">
      <c r="A193" s="435"/>
      <c r="B193" s="399"/>
      <c r="C193" s="435"/>
      <c r="D193" s="399"/>
      <c r="E193" s="398"/>
      <c r="I193" s="411"/>
      <c r="J193" s="411"/>
      <c r="N193" s="411"/>
      <c r="S193" s="411"/>
      <c r="AC193" s="492">
        <v>169.0</v>
      </c>
      <c r="AD193" s="519"/>
      <c r="AE193" s="227"/>
      <c r="AF193" s="227"/>
      <c r="AG193" s="227"/>
      <c r="AL193" s="224"/>
      <c r="AM193" s="224"/>
      <c r="AN193" s="514"/>
      <c r="AO193" s="514"/>
      <c r="AP193" s="224"/>
      <c r="AQ193" s="224"/>
      <c r="AR193" s="515"/>
      <c r="AS193" s="224"/>
    </row>
    <row r="194">
      <c r="A194" s="435"/>
      <c r="B194" s="399"/>
      <c r="C194" s="435"/>
      <c r="D194" s="399"/>
      <c r="E194" s="435"/>
      <c r="I194" s="411"/>
      <c r="J194" s="411"/>
      <c r="N194" s="411"/>
      <c r="S194" s="411"/>
      <c r="AC194" s="492">
        <v>170.0</v>
      </c>
      <c r="AD194" s="519"/>
      <c r="AE194" s="227"/>
      <c r="AF194" s="227"/>
      <c r="AG194" s="227"/>
      <c r="AL194" s="224"/>
      <c r="AM194" s="224"/>
      <c r="AN194" s="514"/>
      <c r="AO194" s="514"/>
      <c r="AP194" s="224"/>
      <c r="AQ194" s="224"/>
      <c r="AR194" s="515"/>
      <c r="AS194" s="224"/>
    </row>
    <row r="195">
      <c r="A195" s="435"/>
      <c r="B195" s="399"/>
      <c r="C195" s="435"/>
      <c r="D195" s="399"/>
      <c r="E195" s="435"/>
      <c r="I195" s="411"/>
      <c r="J195" s="411"/>
      <c r="N195" s="411"/>
      <c r="S195" s="411"/>
      <c r="AC195" s="492">
        <v>171.0</v>
      </c>
      <c r="AD195" s="519"/>
      <c r="AE195" s="227"/>
      <c r="AF195" s="227"/>
      <c r="AG195" s="227"/>
      <c r="AL195" s="224"/>
      <c r="AM195" s="224"/>
      <c r="AN195" s="514"/>
      <c r="AO195" s="514"/>
      <c r="AP195" s="224"/>
      <c r="AQ195" s="224"/>
      <c r="AR195" s="515"/>
      <c r="AS195" s="224"/>
    </row>
    <row r="196">
      <c r="A196" s="435"/>
      <c r="B196" s="399"/>
      <c r="C196" s="435"/>
      <c r="D196" s="399"/>
      <c r="E196" s="398"/>
      <c r="I196" s="411"/>
      <c r="J196" s="411"/>
      <c r="N196" s="411"/>
      <c r="S196" s="411"/>
      <c r="AC196" s="492">
        <v>172.0</v>
      </c>
      <c r="AD196" s="519"/>
      <c r="AE196" s="227"/>
      <c r="AF196" s="227"/>
      <c r="AG196" s="227"/>
      <c r="AL196" s="224"/>
      <c r="AM196" s="224"/>
      <c r="AN196" s="514"/>
      <c r="AO196" s="514"/>
      <c r="AP196" s="224"/>
      <c r="AQ196" s="224"/>
      <c r="AR196" s="515"/>
      <c r="AS196" s="224"/>
    </row>
    <row r="197">
      <c r="A197" s="435"/>
      <c r="B197" s="399"/>
      <c r="C197" s="435"/>
      <c r="D197" s="399"/>
      <c r="E197" s="398"/>
      <c r="I197" s="411"/>
      <c r="J197" s="411"/>
      <c r="N197" s="411"/>
      <c r="S197" s="411"/>
      <c r="AC197" s="492">
        <v>173.0</v>
      </c>
      <c r="AD197" s="519"/>
      <c r="AE197" s="227"/>
      <c r="AF197" s="227"/>
      <c r="AG197" s="227"/>
      <c r="AL197" s="224"/>
      <c r="AM197" s="224"/>
      <c r="AN197" s="514"/>
      <c r="AO197" s="514"/>
      <c r="AP197" s="224"/>
      <c r="AQ197" s="224"/>
      <c r="AR197" s="515"/>
      <c r="AS197" s="224"/>
    </row>
    <row r="198">
      <c r="A198" s="435"/>
      <c r="B198" s="399"/>
      <c r="C198" s="398"/>
      <c r="D198" s="399"/>
      <c r="E198" s="435"/>
      <c r="I198" s="411"/>
      <c r="J198" s="411"/>
      <c r="N198" s="411"/>
      <c r="S198" s="411"/>
      <c r="AC198" s="492">
        <v>174.0</v>
      </c>
      <c r="AD198" s="519"/>
      <c r="AE198" s="227"/>
      <c r="AF198" s="227"/>
      <c r="AG198" s="227"/>
      <c r="AL198" s="224"/>
      <c r="AM198" s="224"/>
      <c r="AN198" s="514"/>
      <c r="AO198" s="514"/>
      <c r="AP198" s="224"/>
      <c r="AQ198" s="224"/>
      <c r="AR198" s="515"/>
      <c r="AS198" s="224"/>
    </row>
    <row r="199">
      <c r="A199" s="435"/>
      <c r="B199" s="399"/>
      <c r="C199" s="435"/>
      <c r="D199" s="399"/>
      <c r="E199" s="398"/>
      <c r="I199" s="411"/>
      <c r="J199" s="411"/>
      <c r="N199" s="411"/>
      <c r="S199" s="411"/>
      <c r="AC199" s="492">
        <v>175.0</v>
      </c>
      <c r="AD199" s="519"/>
      <c r="AE199" s="227"/>
      <c r="AF199" s="227"/>
      <c r="AG199" s="227"/>
      <c r="AL199" s="224"/>
      <c r="AM199" s="224"/>
      <c r="AN199" s="514"/>
      <c r="AO199" s="514"/>
      <c r="AP199" s="224"/>
      <c r="AQ199" s="224"/>
      <c r="AR199" s="515"/>
      <c r="AS199" s="224"/>
    </row>
    <row r="200">
      <c r="A200" s="435"/>
      <c r="B200" s="399"/>
      <c r="C200" s="435"/>
      <c r="D200" s="399"/>
      <c r="E200" s="435"/>
      <c r="I200" s="411"/>
      <c r="J200" s="411"/>
      <c r="N200" s="411"/>
      <c r="S200" s="411"/>
      <c r="AC200" s="492">
        <v>176.0</v>
      </c>
      <c r="AD200" s="519"/>
      <c r="AE200" s="227"/>
      <c r="AF200" s="227"/>
      <c r="AG200" s="227"/>
      <c r="AL200" s="224"/>
      <c r="AM200" s="224"/>
      <c r="AN200" s="514"/>
      <c r="AO200" s="514"/>
      <c r="AP200" s="224"/>
      <c r="AQ200" s="224"/>
      <c r="AR200" s="515"/>
      <c r="AS200" s="224"/>
    </row>
    <row r="201">
      <c r="A201" s="435"/>
      <c r="B201" s="399"/>
      <c r="C201" s="435"/>
      <c r="D201" s="399"/>
      <c r="E201" s="398"/>
      <c r="I201" s="411"/>
      <c r="J201" s="411"/>
      <c r="N201" s="411"/>
      <c r="S201" s="411"/>
      <c r="AC201" s="492">
        <v>177.0</v>
      </c>
      <c r="AD201" s="519"/>
      <c r="AE201" s="227"/>
      <c r="AF201" s="227"/>
      <c r="AG201" s="227"/>
      <c r="AL201" s="224"/>
      <c r="AM201" s="224"/>
      <c r="AN201" s="514"/>
      <c r="AO201" s="514"/>
      <c r="AP201" s="224"/>
      <c r="AQ201" s="224"/>
      <c r="AR201" s="515"/>
      <c r="AS201" s="224"/>
    </row>
    <row r="202">
      <c r="A202" s="435"/>
      <c r="B202" s="399"/>
      <c r="C202" s="398"/>
      <c r="D202" s="399"/>
      <c r="E202" s="435"/>
      <c r="I202" s="411"/>
      <c r="J202" s="411"/>
      <c r="N202" s="411"/>
      <c r="S202" s="411"/>
      <c r="AC202" s="492">
        <v>178.0</v>
      </c>
      <c r="AD202" s="519"/>
      <c r="AE202" s="227"/>
      <c r="AF202" s="227"/>
      <c r="AG202" s="227"/>
      <c r="AL202" s="224"/>
      <c r="AM202" s="224"/>
      <c r="AN202" s="514"/>
      <c r="AO202" s="514"/>
      <c r="AP202" s="224"/>
      <c r="AQ202" s="224"/>
      <c r="AR202" s="515"/>
      <c r="AS202" s="224"/>
    </row>
    <row r="203">
      <c r="A203" s="435"/>
      <c r="B203" s="399"/>
      <c r="C203" s="435"/>
      <c r="D203" s="399"/>
      <c r="E203" s="435"/>
      <c r="I203" s="411"/>
      <c r="J203" s="411"/>
      <c r="N203" s="411"/>
      <c r="S203" s="411"/>
      <c r="AC203" s="492">
        <v>179.0</v>
      </c>
      <c r="AD203" s="519"/>
      <c r="AE203" s="227"/>
      <c r="AF203" s="227"/>
      <c r="AG203" s="227"/>
      <c r="AL203" s="224"/>
      <c r="AM203" s="224"/>
      <c r="AN203" s="514"/>
      <c r="AO203" s="514"/>
      <c r="AP203" s="224"/>
      <c r="AQ203" s="224"/>
      <c r="AR203" s="515"/>
      <c r="AS203" s="224"/>
    </row>
    <row r="204">
      <c r="A204" s="435"/>
      <c r="B204" s="399"/>
      <c r="C204" s="435"/>
      <c r="D204" s="399"/>
      <c r="E204" s="435"/>
      <c r="I204" s="411"/>
      <c r="J204" s="411"/>
      <c r="N204" s="411"/>
      <c r="S204" s="411"/>
      <c r="AC204" s="492">
        <v>180.0</v>
      </c>
      <c r="AD204" s="519"/>
      <c r="AE204" s="227"/>
      <c r="AF204" s="227"/>
      <c r="AG204" s="227"/>
      <c r="AL204" s="224"/>
      <c r="AM204" s="224"/>
      <c r="AN204" s="514"/>
      <c r="AO204" s="514"/>
      <c r="AP204" s="224"/>
      <c r="AQ204" s="224"/>
      <c r="AR204" s="515"/>
      <c r="AS204" s="224"/>
    </row>
    <row r="205">
      <c r="A205" s="435"/>
      <c r="B205" s="399"/>
      <c r="C205" s="435"/>
      <c r="D205" s="399"/>
      <c r="E205" s="422"/>
      <c r="I205" s="411"/>
      <c r="J205" s="411"/>
      <c r="N205" s="411"/>
      <c r="S205" s="411"/>
      <c r="AC205" s="492">
        <v>181.0</v>
      </c>
      <c r="AD205" s="519"/>
      <c r="AE205" s="227"/>
      <c r="AF205" s="227"/>
      <c r="AG205" s="227"/>
      <c r="AL205" s="224"/>
      <c r="AM205" s="224"/>
      <c r="AN205" s="514"/>
      <c r="AO205" s="514"/>
      <c r="AP205" s="224"/>
      <c r="AQ205" s="224"/>
      <c r="AR205" s="515"/>
      <c r="AS205" s="224"/>
    </row>
    <row r="206">
      <c r="A206" s="435"/>
      <c r="B206" s="399"/>
      <c r="C206" s="435"/>
      <c r="D206" s="399"/>
      <c r="E206" s="435"/>
      <c r="I206" s="411"/>
      <c r="J206" s="411"/>
      <c r="N206" s="411"/>
      <c r="S206" s="411"/>
      <c r="AC206" s="492">
        <v>182.0</v>
      </c>
      <c r="AD206" s="519"/>
      <c r="AE206" s="227"/>
      <c r="AF206" s="227"/>
      <c r="AG206" s="227"/>
      <c r="AL206" s="224"/>
      <c r="AM206" s="224"/>
      <c r="AN206" s="514"/>
      <c r="AO206" s="514"/>
      <c r="AP206" s="224"/>
      <c r="AQ206" s="224"/>
      <c r="AR206" s="515"/>
      <c r="AS206" s="224"/>
    </row>
    <row r="207">
      <c r="A207" s="435"/>
      <c r="B207" s="399"/>
      <c r="C207" s="435"/>
      <c r="D207" s="399"/>
      <c r="E207" s="398"/>
      <c r="I207" s="411"/>
      <c r="J207" s="411"/>
      <c r="N207" s="411"/>
      <c r="S207" s="411"/>
      <c r="AC207" s="492">
        <v>183.0</v>
      </c>
      <c r="AD207" s="519"/>
      <c r="AE207" s="227"/>
      <c r="AF207" s="227"/>
      <c r="AG207" s="227"/>
      <c r="AL207" s="224"/>
      <c r="AM207" s="224"/>
      <c r="AN207" s="514"/>
      <c r="AO207" s="514"/>
      <c r="AP207" s="224"/>
      <c r="AQ207" s="224"/>
      <c r="AR207" s="515"/>
      <c r="AS207" s="224"/>
    </row>
    <row r="208">
      <c r="A208" s="435"/>
      <c r="B208" s="399"/>
      <c r="C208" s="398"/>
      <c r="D208" s="399"/>
      <c r="E208" s="435"/>
      <c r="I208" s="411"/>
      <c r="J208" s="411"/>
      <c r="N208" s="411"/>
      <c r="S208" s="411"/>
      <c r="AC208" s="492">
        <v>184.0</v>
      </c>
      <c r="AD208" s="519"/>
      <c r="AE208" s="227"/>
      <c r="AF208" s="227"/>
      <c r="AG208" s="227"/>
      <c r="AL208" s="224"/>
      <c r="AM208" s="224"/>
      <c r="AN208" s="514"/>
      <c r="AO208" s="514"/>
      <c r="AP208" s="224"/>
      <c r="AQ208" s="224"/>
      <c r="AR208" s="515"/>
      <c r="AS208" s="224"/>
    </row>
    <row r="209">
      <c r="A209" s="435"/>
      <c r="B209" s="399"/>
      <c r="C209" s="435"/>
      <c r="D209" s="399"/>
      <c r="E209" s="435"/>
      <c r="I209" s="411"/>
      <c r="J209" s="411"/>
      <c r="N209" s="411"/>
      <c r="S209" s="411"/>
      <c r="AC209" s="492">
        <v>185.0</v>
      </c>
      <c r="AD209" s="519"/>
      <c r="AE209" s="227"/>
      <c r="AF209" s="227"/>
      <c r="AG209" s="227"/>
      <c r="AL209" s="224"/>
      <c r="AM209" s="224"/>
      <c r="AN209" s="514"/>
      <c r="AO209" s="514"/>
      <c r="AP209" s="224"/>
      <c r="AQ209" s="224"/>
      <c r="AR209" s="515"/>
      <c r="AS209" s="224"/>
    </row>
    <row r="210">
      <c r="A210" s="435"/>
      <c r="B210" s="399"/>
      <c r="C210" s="398"/>
      <c r="D210" s="399"/>
      <c r="E210" s="398"/>
      <c r="I210" s="411"/>
      <c r="J210" s="411"/>
      <c r="N210" s="411"/>
      <c r="S210" s="411"/>
      <c r="AC210" s="492">
        <v>186.0</v>
      </c>
      <c r="AD210" s="519"/>
      <c r="AE210" s="227"/>
      <c r="AF210" s="227"/>
      <c r="AG210" s="227"/>
      <c r="AL210" s="224"/>
      <c r="AM210" s="224"/>
      <c r="AN210" s="514"/>
      <c r="AO210" s="514"/>
      <c r="AP210" s="224"/>
      <c r="AQ210" s="224"/>
      <c r="AR210" s="515"/>
      <c r="AS210" s="224"/>
    </row>
    <row r="211">
      <c r="A211" s="435"/>
      <c r="B211" s="399"/>
      <c r="C211" s="435"/>
      <c r="D211" s="399"/>
      <c r="E211" s="435"/>
      <c r="I211" s="411"/>
      <c r="J211" s="411"/>
      <c r="N211" s="411"/>
      <c r="S211" s="411"/>
      <c r="AC211" s="492">
        <v>187.0</v>
      </c>
      <c r="AD211" s="519"/>
      <c r="AE211" s="227"/>
      <c r="AF211" s="227"/>
      <c r="AG211" s="227"/>
      <c r="AL211" s="224"/>
      <c r="AM211" s="224"/>
      <c r="AN211" s="514"/>
      <c r="AO211" s="514"/>
      <c r="AP211" s="224"/>
      <c r="AQ211" s="224"/>
      <c r="AR211" s="515"/>
      <c r="AS211" s="224"/>
    </row>
    <row r="212">
      <c r="A212" s="435"/>
      <c r="B212" s="399"/>
      <c r="C212" s="435"/>
      <c r="D212" s="399"/>
      <c r="E212" s="398"/>
      <c r="I212" s="411"/>
      <c r="J212" s="411"/>
      <c r="N212" s="411"/>
      <c r="S212" s="411"/>
      <c r="AC212" s="492">
        <v>188.0</v>
      </c>
      <c r="AD212" s="519"/>
      <c r="AE212" s="227"/>
      <c r="AF212" s="227"/>
      <c r="AG212" s="227"/>
      <c r="AL212" s="224"/>
      <c r="AM212" s="224"/>
      <c r="AN212" s="514"/>
      <c r="AO212" s="514"/>
      <c r="AP212" s="224"/>
      <c r="AQ212" s="224"/>
      <c r="AR212" s="515"/>
      <c r="AS212" s="224"/>
    </row>
    <row r="213">
      <c r="A213" s="435"/>
      <c r="B213" s="399"/>
      <c r="C213" s="435"/>
      <c r="D213" s="399"/>
      <c r="E213" s="435"/>
      <c r="I213" s="411"/>
      <c r="J213" s="411"/>
      <c r="N213" s="411"/>
      <c r="S213" s="411"/>
      <c r="AC213" s="492">
        <v>189.0</v>
      </c>
      <c r="AD213" s="519"/>
      <c r="AE213" s="227"/>
      <c r="AF213" s="227"/>
      <c r="AG213" s="227"/>
      <c r="AL213" s="224"/>
      <c r="AM213" s="224"/>
      <c r="AN213" s="514"/>
      <c r="AO213" s="514"/>
      <c r="AP213" s="224"/>
      <c r="AQ213" s="224"/>
      <c r="AR213" s="515"/>
      <c r="AS213" s="224"/>
    </row>
    <row r="214">
      <c r="A214" s="435"/>
      <c r="B214" s="399"/>
      <c r="C214" s="398"/>
      <c r="D214" s="399"/>
      <c r="E214" s="398"/>
      <c r="I214" s="411"/>
      <c r="J214" s="411"/>
      <c r="N214" s="411"/>
      <c r="S214" s="411"/>
      <c r="AC214" s="492">
        <v>190.0</v>
      </c>
      <c r="AD214" s="519"/>
      <c r="AE214" s="227"/>
      <c r="AF214" s="227"/>
      <c r="AG214" s="227"/>
      <c r="AL214" s="224"/>
      <c r="AM214" s="224"/>
      <c r="AN214" s="514"/>
      <c r="AO214" s="514"/>
      <c r="AP214" s="224"/>
      <c r="AQ214" s="224"/>
      <c r="AR214" s="515"/>
      <c r="AS214" s="224"/>
    </row>
    <row r="215">
      <c r="A215" s="435"/>
      <c r="B215" s="399"/>
      <c r="C215" s="435"/>
      <c r="D215" s="399"/>
      <c r="E215" s="435"/>
      <c r="I215" s="411"/>
      <c r="J215" s="411"/>
      <c r="N215" s="411"/>
      <c r="S215" s="411"/>
      <c r="AC215" s="492">
        <v>191.0</v>
      </c>
      <c r="AD215" s="519"/>
      <c r="AE215" s="227"/>
      <c r="AF215" s="227"/>
      <c r="AG215" s="227"/>
      <c r="AL215" s="224"/>
      <c r="AM215" s="224"/>
      <c r="AN215" s="514"/>
      <c r="AO215" s="514"/>
      <c r="AP215" s="224"/>
      <c r="AQ215" s="224"/>
      <c r="AR215" s="515"/>
      <c r="AS215" s="224"/>
    </row>
    <row r="216">
      <c r="A216" s="435"/>
      <c r="B216" s="399"/>
      <c r="C216" s="398"/>
      <c r="D216" s="399"/>
      <c r="E216" s="435"/>
      <c r="I216" s="411"/>
      <c r="J216" s="411"/>
      <c r="N216" s="411"/>
      <c r="S216" s="411"/>
      <c r="AC216" s="492">
        <v>192.0</v>
      </c>
      <c r="AD216" s="519"/>
      <c r="AE216" s="227"/>
      <c r="AF216" s="227"/>
      <c r="AG216" s="227"/>
      <c r="AL216" s="224"/>
      <c r="AM216" s="224"/>
      <c r="AN216" s="514"/>
      <c r="AO216" s="514"/>
      <c r="AP216" s="224"/>
      <c r="AQ216" s="224"/>
      <c r="AR216" s="515"/>
      <c r="AS216" s="224"/>
    </row>
    <row r="217">
      <c r="A217" s="435"/>
      <c r="B217" s="399"/>
      <c r="C217" s="435"/>
      <c r="D217" s="399"/>
      <c r="E217" s="398"/>
      <c r="I217" s="411"/>
      <c r="J217" s="411"/>
      <c r="N217" s="411"/>
      <c r="S217" s="411"/>
      <c r="AC217" s="492">
        <v>193.0</v>
      </c>
      <c r="AD217" s="519"/>
      <c r="AE217" s="227"/>
      <c r="AF217" s="227"/>
      <c r="AG217" s="227"/>
      <c r="AL217" s="224"/>
      <c r="AM217" s="224"/>
      <c r="AN217" s="514"/>
      <c r="AO217" s="514"/>
      <c r="AP217" s="224"/>
      <c r="AQ217" s="224"/>
      <c r="AR217" s="515"/>
      <c r="AS217" s="224"/>
    </row>
    <row r="218">
      <c r="A218" s="435"/>
      <c r="B218" s="399"/>
      <c r="C218" s="435"/>
      <c r="D218" s="399"/>
      <c r="E218" s="398"/>
      <c r="I218" s="411"/>
      <c r="J218" s="411"/>
      <c r="N218" s="411"/>
      <c r="S218" s="411"/>
      <c r="AC218" s="492">
        <v>194.0</v>
      </c>
      <c r="AD218" s="519"/>
      <c r="AE218" s="227"/>
      <c r="AF218" s="227"/>
      <c r="AG218" s="227"/>
      <c r="AL218" s="224"/>
      <c r="AM218" s="224"/>
      <c r="AN218" s="514"/>
      <c r="AO218" s="514"/>
      <c r="AP218" s="224"/>
      <c r="AQ218" s="224"/>
      <c r="AR218" s="515"/>
      <c r="AS218" s="224"/>
    </row>
    <row r="219">
      <c r="A219" s="435"/>
      <c r="B219" s="399"/>
      <c r="C219" s="435"/>
      <c r="D219" s="399"/>
      <c r="E219" s="435"/>
      <c r="I219" s="411"/>
      <c r="J219" s="411"/>
      <c r="N219" s="411"/>
      <c r="S219" s="411"/>
      <c r="AC219" s="492">
        <v>195.0</v>
      </c>
      <c r="AD219" s="519"/>
      <c r="AE219" s="227"/>
      <c r="AF219" s="227"/>
      <c r="AG219" s="227"/>
      <c r="AL219" s="224"/>
      <c r="AM219" s="224"/>
      <c r="AN219" s="514"/>
      <c r="AO219" s="514"/>
      <c r="AP219" s="224"/>
      <c r="AQ219" s="224"/>
      <c r="AR219" s="515"/>
      <c r="AS219" s="224"/>
    </row>
    <row r="220">
      <c r="A220" s="435"/>
      <c r="B220" s="399"/>
      <c r="C220" s="398"/>
      <c r="D220" s="399"/>
      <c r="E220" s="435"/>
      <c r="I220" s="411"/>
      <c r="J220" s="411"/>
      <c r="N220" s="411"/>
      <c r="S220" s="411"/>
      <c r="AC220" s="492">
        <v>196.0</v>
      </c>
      <c r="AD220" s="519"/>
      <c r="AE220" s="227"/>
      <c r="AF220" s="227"/>
      <c r="AG220" s="227"/>
      <c r="AL220" s="224"/>
      <c r="AM220" s="224"/>
      <c r="AN220" s="514"/>
      <c r="AO220" s="514"/>
      <c r="AP220" s="224"/>
      <c r="AQ220" s="224"/>
      <c r="AR220" s="515"/>
      <c r="AS220" s="224"/>
    </row>
    <row r="221">
      <c r="A221" s="435"/>
      <c r="B221" s="399"/>
      <c r="C221" s="435"/>
      <c r="D221" s="399"/>
      <c r="E221" s="398"/>
      <c r="I221" s="411"/>
      <c r="J221" s="411"/>
      <c r="N221" s="411"/>
      <c r="S221" s="411"/>
      <c r="AC221" s="492">
        <v>197.0</v>
      </c>
      <c r="AD221" s="519"/>
      <c r="AE221" s="227"/>
      <c r="AF221" s="227"/>
      <c r="AG221" s="227"/>
      <c r="AL221" s="224"/>
      <c r="AM221" s="224"/>
      <c r="AN221" s="514"/>
      <c r="AO221" s="514"/>
      <c r="AP221" s="224"/>
      <c r="AQ221" s="224"/>
      <c r="AR221" s="515"/>
      <c r="AS221" s="224"/>
    </row>
    <row r="222">
      <c r="A222" s="435"/>
      <c r="B222" s="399"/>
      <c r="C222" s="398"/>
      <c r="D222" s="399"/>
      <c r="E222" s="435"/>
      <c r="I222" s="411"/>
      <c r="J222" s="411"/>
      <c r="N222" s="411"/>
      <c r="S222" s="411"/>
      <c r="AC222" s="492">
        <v>198.0</v>
      </c>
      <c r="AD222" s="519"/>
      <c r="AE222" s="227"/>
      <c r="AF222" s="227"/>
      <c r="AG222" s="227"/>
      <c r="AL222" s="224"/>
      <c r="AM222" s="224"/>
      <c r="AN222" s="514"/>
      <c r="AO222" s="514"/>
      <c r="AP222" s="224"/>
      <c r="AQ222" s="224"/>
      <c r="AR222" s="515"/>
      <c r="AS222" s="224"/>
    </row>
    <row r="223">
      <c r="A223" s="435"/>
      <c r="B223" s="399"/>
      <c r="C223" s="435"/>
      <c r="D223" s="399"/>
      <c r="E223" s="435"/>
      <c r="I223" s="411"/>
      <c r="J223" s="411"/>
      <c r="N223" s="411"/>
      <c r="S223" s="411"/>
      <c r="AC223" s="492">
        <v>199.0</v>
      </c>
      <c r="AD223" s="519"/>
      <c r="AE223" s="227"/>
      <c r="AF223" s="227"/>
      <c r="AG223" s="227"/>
      <c r="AL223" s="224"/>
      <c r="AM223" s="224"/>
      <c r="AN223" s="514"/>
      <c r="AO223" s="514"/>
      <c r="AP223" s="224"/>
      <c r="AQ223" s="224"/>
      <c r="AR223" s="515"/>
      <c r="AS223" s="224"/>
    </row>
    <row r="224">
      <c r="A224" s="435"/>
      <c r="B224" s="399"/>
      <c r="C224" s="435"/>
      <c r="D224" s="399"/>
      <c r="E224" s="398"/>
      <c r="I224" s="411"/>
      <c r="J224" s="411"/>
      <c r="N224" s="411"/>
      <c r="S224" s="411"/>
      <c r="AC224" s="492">
        <v>200.0</v>
      </c>
      <c r="AD224" s="519"/>
      <c r="AE224" s="227"/>
      <c r="AF224" s="227"/>
      <c r="AG224" s="227"/>
      <c r="AL224" s="224"/>
      <c r="AM224" s="224"/>
      <c r="AN224" s="514"/>
      <c r="AO224" s="514"/>
      <c r="AP224" s="224"/>
      <c r="AQ224" s="224"/>
      <c r="AR224" s="515"/>
      <c r="AS224" s="224"/>
    </row>
    <row r="225">
      <c r="A225" s="435"/>
      <c r="B225" s="399"/>
      <c r="C225" s="435"/>
      <c r="D225" s="399"/>
      <c r="E225" s="435"/>
      <c r="I225" s="411"/>
      <c r="J225" s="411"/>
      <c r="N225" s="411"/>
      <c r="S225" s="411"/>
      <c r="AC225" s="525" t="s">
        <v>610</v>
      </c>
      <c r="AS225" s="224"/>
    </row>
    <row r="226">
      <c r="A226" s="435"/>
      <c r="B226" s="399"/>
      <c r="C226" s="398"/>
      <c r="D226" s="399"/>
      <c r="E226" s="398"/>
      <c r="I226" s="411"/>
      <c r="J226" s="411"/>
      <c r="N226" s="411"/>
      <c r="S226" s="411"/>
      <c r="AC226" s="495">
        <v>1.0</v>
      </c>
      <c r="AD226" s="493"/>
      <c r="AE226" s="493"/>
      <c r="AF226" s="493"/>
      <c r="AG226" s="493"/>
      <c r="AH226" s="493"/>
      <c r="AI226" s="493"/>
      <c r="AJ226" s="493"/>
      <c r="AK226" s="493"/>
      <c r="AL226" s="494"/>
      <c r="AM226" s="495"/>
      <c r="AN226" s="496"/>
      <c r="AO226" s="496"/>
      <c r="AP226" s="493"/>
      <c r="AQ226" s="526"/>
      <c r="AR226" s="499"/>
      <c r="AS226" s="224"/>
    </row>
    <row r="227">
      <c r="A227" s="435"/>
      <c r="B227" s="399"/>
      <c r="C227" s="435"/>
      <c r="D227" s="399"/>
      <c r="E227" s="435"/>
      <c r="I227" s="411"/>
      <c r="J227" s="411"/>
      <c r="N227" s="411"/>
      <c r="S227" s="411"/>
      <c r="AC227" s="495">
        <v>2.0</v>
      </c>
      <c r="AD227" s="493"/>
      <c r="AE227" s="493"/>
      <c r="AF227" s="493"/>
      <c r="AG227" s="493"/>
      <c r="AH227" s="493"/>
      <c r="AI227" s="493"/>
      <c r="AJ227" s="493"/>
      <c r="AK227" s="493"/>
      <c r="AL227" s="494"/>
      <c r="AM227" s="495"/>
      <c r="AN227" s="496"/>
      <c r="AO227" s="496"/>
      <c r="AP227" s="493"/>
      <c r="AQ227" s="526"/>
      <c r="AR227" s="499"/>
      <c r="AS227" s="224"/>
    </row>
    <row r="228">
      <c r="A228" s="435"/>
      <c r="B228" s="399"/>
      <c r="C228" s="398"/>
      <c r="D228" s="399"/>
      <c r="E228" s="398"/>
      <c r="I228" s="411"/>
      <c r="J228" s="411"/>
      <c r="N228" s="411"/>
      <c r="S228" s="411"/>
      <c r="AC228" s="495">
        <v>3.0</v>
      </c>
      <c r="AD228" s="493"/>
      <c r="AE228" s="493"/>
      <c r="AF228" s="493"/>
      <c r="AG228" s="493"/>
      <c r="AH228" s="493"/>
      <c r="AI228" s="493"/>
      <c r="AJ228" s="493"/>
      <c r="AK228" s="493"/>
      <c r="AL228" s="494"/>
      <c r="AM228" s="495"/>
      <c r="AN228" s="496"/>
      <c r="AO228" s="496"/>
      <c r="AP228" s="493"/>
      <c r="AQ228" s="526"/>
      <c r="AR228" s="499"/>
      <c r="AS228" s="224"/>
    </row>
    <row r="229">
      <c r="A229" s="435"/>
      <c r="B229" s="399"/>
      <c r="C229" s="435"/>
      <c r="D229" s="399"/>
      <c r="E229" s="435"/>
      <c r="I229" s="411"/>
      <c r="J229" s="411"/>
      <c r="N229" s="411"/>
      <c r="S229" s="411"/>
      <c r="AC229" s="495">
        <v>4.0</v>
      </c>
      <c r="AD229" s="493"/>
      <c r="AE229" s="493"/>
      <c r="AF229" s="493"/>
      <c r="AG229" s="493"/>
      <c r="AH229" s="493"/>
      <c r="AI229" s="493"/>
      <c r="AJ229" s="493"/>
      <c r="AK229" s="493"/>
      <c r="AL229" s="494"/>
      <c r="AM229" s="495"/>
      <c r="AN229" s="496"/>
      <c r="AO229" s="496"/>
      <c r="AP229" s="493"/>
      <c r="AQ229" s="526"/>
      <c r="AR229" s="499"/>
      <c r="AS229" s="224"/>
    </row>
    <row r="230">
      <c r="A230" s="435"/>
      <c r="B230" s="399"/>
      <c r="C230" s="435"/>
      <c r="D230" s="399"/>
      <c r="E230" s="398"/>
      <c r="I230" s="411"/>
      <c r="J230" s="411"/>
      <c r="N230" s="411"/>
      <c r="S230" s="411"/>
      <c r="AC230" s="495">
        <v>5.0</v>
      </c>
      <c r="AD230" s="493"/>
      <c r="AE230" s="493"/>
      <c r="AF230" s="493"/>
      <c r="AG230" s="493"/>
      <c r="AH230" s="493"/>
      <c r="AI230" s="493"/>
      <c r="AJ230" s="493"/>
      <c r="AK230" s="493"/>
      <c r="AL230" s="494"/>
      <c r="AM230" s="495"/>
      <c r="AN230" s="496"/>
      <c r="AO230" s="496"/>
      <c r="AP230" s="493"/>
      <c r="AQ230" s="526"/>
      <c r="AR230" s="499"/>
      <c r="AS230" s="224"/>
    </row>
    <row r="231">
      <c r="A231" s="435"/>
      <c r="B231" s="399"/>
      <c r="C231" s="435"/>
      <c r="D231" s="399"/>
      <c r="E231" s="435"/>
      <c r="I231" s="411"/>
      <c r="J231" s="411"/>
      <c r="N231" s="411"/>
      <c r="S231" s="411"/>
      <c r="AC231" s="495">
        <v>6.0</v>
      </c>
      <c r="AD231" s="493"/>
      <c r="AE231" s="493"/>
      <c r="AF231" s="493"/>
      <c r="AG231" s="493"/>
      <c r="AH231" s="493"/>
      <c r="AI231" s="493"/>
      <c r="AJ231" s="493"/>
      <c r="AK231" s="493"/>
      <c r="AL231" s="494"/>
      <c r="AM231" s="495"/>
      <c r="AN231" s="496"/>
      <c r="AO231" s="496"/>
      <c r="AP231" s="493"/>
      <c r="AQ231" s="526"/>
      <c r="AR231" s="499"/>
      <c r="AS231" s="224"/>
    </row>
    <row r="232">
      <c r="A232" s="435"/>
      <c r="B232" s="399"/>
      <c r="C232" s="398"/>
      <c r="D232" s="399"/>
      <c r="E232" s="435"/>
      <c r="I232" s="411"/>
      <c r="J232" s="411"/>
      <c r="N232" s="411"/>
      <c r="S232" s="411"/>
      <c r="AC232" s="495">
        <v>7.0</v>
      </c>
      <c r="AD232" s="493"/>
      <c r="AE232" s="493"/>
      <c r="AF232" s="493"/>
      <c r="AG232" s="493"/>
      <c r="AH232" s="493"/>
      <c r="AI232" s="493"/>
      <c r="AJ232" s="493"/>
      <c r="AK232" s="493"/>
      <c r="AL232" s="494"/>
      <c r="AM232" s="495"/>
      <c r="AN232" s="496"/>
      <c r="AO232" s="496"/>
      <c r="AP232" s="493"/>
      <c r="AQ232" s="526"/>
      <c r="AR232" s="499"/>
      <c r="AS232" s="224"/>
    </row>
    <row r="233">
      <c r="A233" s="435"/>
      <c r="B233" s="399"/>
      <c r="C233" s="435"/>
      <c r="D233" s="399"/>
      <c r="E233" s="435"/>
      <c r="I233" s="411"/>
      <c r="J233" s="411"/>
      <c r="N233" s="411"/>
      <c r="S233" s="411"/>
      <c r="AC233" s="495">
        <v>8.0</v>
      </c>
      <c r="AD233" s="493"/>
      <c r="AE233" s="493"/>
      <c r="AF233" s="493"/>
      <c r="AG233" s="493"/>
      <c r="AH233" s="493"/>
      <c r="AI233" s="493"/>
      <c r="AJ233" s="493"/>
      <c r="AK233" s="493"/>
      <c r="AL233" s="494"/>
      <c r="AM233" s="495"/>
      <c r="AN233" s="496"/>
      <c r="AO233" s="496"/>
      <c r="AP233" s="493"/>
      <c r="AQ233" s="526"/>
      <c r="AR233" s="499"/>
      <c r="AS233" s="224"/>
    </row>
    <row r="234">
      <c r="A234" s="435"/>
      <c r="B234" s="399"/>
      <c r="C234" s="435"/>
      <c r="D234" s="399"/>
      <c r="E234" s="435"/>
      <c r="I234" s="411"/>
      <c r="J234" s="411"/>
      <c r="N234" s="411"/>
      <c r="S234" s="411"/>
      <c r="AC234" s="495">
        <v>9.0</v>
      </c>
      <c r="AD234" s="493"/>
      <c r="AE234" s="493"/>
      <c r="AF234" s="493"/>
      <c r="AG234" s="493"/>
      <c r="AH234" s="493"/>
      <c r="AI234" s="493"/>
      <c r="AJ234" s="493"/>
      <c r="AK234" s="493"/>
      <c r="AL234" s="494"/>
      <c r="AM234" s="495"/>
      <c r="AN234" s="496"/>
      <c r="AO234" s="496"/>
      <c r="AP234" s="493"/>
      <c r="AQ234" s="526"/>
      <c r="AR234" s="499"/>
      <c r="AS234" s="224"/>
    </row>
    <row r="235">
      <c r="A235" s="435"/>
      <c r="B235" s="399"/>
      <c r="C235" s="435"/>
      <c r="D235" s="399"/>
      <c r="E235" s="398"/>
      <c r="I235" s="411"/>
      <c r="J235" s="411"/>
      <c r="N235" s="411"/>
      <c r="S235" s="411"/>
      <c r="AC235" s="495">
        <v>10.0</v>
      </c>
      <c r="AD235" s="493"/>
      <c r="AE235" s="493"/>
      <c r="AF235" s="493"/>
      <c r="AG235" s="493"/>
      <c r="AH235" s="493"/>
      <c r="AI235" s="493"/>
      <c r="AJ235" s="493"/>
      <c r="AK235" s="493"/>
      <c r="AL235" s="494"/>
      <c r="AM235" s="495"/>
      <c r="AN235" s="496"/>
      <c r="AO235" s="496"/>
      <c r="AP235" s="493"/>
      <c r="AQ235" s="526"/>
      <c r="AR235" s="499"/>
      <c r="AS235" s="224"/>
    </row>
    <row r="236">
      <c r="A236" s="435"/>
      <c r="B236" s="399"/>
      <c r="C236" s="435"/>
      <c r="D236" s="399"/>
      <c r="E236" s="435"/>
      <c r="I236" s="411"/>
      <c r="J236" s="411"/>
      <c r="N236" s="411"/>
      <c r="S236" s="411"/>
      <c r="AC236" s="495">
        <v>11.0</v>
      </c>
      <c r="AD236" s="493"/>
      <c r="AE236" s="493"/>
      <c r="AF236" s="493"/>
      <c r="AG236" s="493"/>
      <c r="AH236" s="493"/>
      <c r="AI236" s="493"/>
      <c r="AJ236" s="493"/>
      <c r="AK236" s="493"/>
      <c r="AL236" s="494"/>
      <c r="AM236" s="495"/>
      <c r="AN236" s="496"/>
      <c r="AO236" s="496"/>
      <c r="AP236" s="493"/>
      <c r="AQ236" s="526"/>
      <c r="AR236" s="499"/>
      <c r="AS236" s="224"/>
    </row>
    <row r="237">
      <c r="A237" s="435"/>
      <c r="B237" s="399"/>
      <c r="C237" s="435"/>
      <c r="D237" s="399"/>
      <c r="E237" s="398"/>
      <c r="I237" s="411"/>
      <c r="J237" s="411"/>
      <c r="N237" s="411"/>
      <c r="S237" s="411"/>
      <c r="AC237" s="495">
        <v>12.0</v>
      </c>
      <c r="AD237" s="493"/>
      <c r="AE237" s="493"/>
      <c r="AF237" s="493"/>
      <c r="AG237" s="493"/>
      <c r="AH237" s="493"/>
      <c r="AI237" s="493"/>
      <c r="AJ237" s="493"/>
      <c r="AK237" s="493"/>
      <c r="AL237" s="494"/>
      <c r="AM237" s="495"/>
      <c r="AN237" s="496"/>
      <c r="AO237" s="496"/>
      <c r="AP237" s="493"/>
      <c r="AQ237" s="526"/>
      <c r="AR237" s="499"/>
      <c r="AS237" s="224"/>
    </row>
    <row r="238">
      <c r="A238" s="435"/>
      <c r="B238" s="399"/>
      <c r="C238" s="435"/>
      <c r="D238" s="399"/>
      <c r="E238" s="435"/>
      <c r="I238" s="411"/>
      <c r="J238" s="411"/>
      <c r="N238" s="411"/>
      <c r="S238" s="411"/>
      <c r="AC238" s="495">
        <v>13.0</v>
      </c>
      <c r="AD238" s="493"/>
      <c r="AE238" s="493"/>
      <c r="AF238" s="493"/>
      <c r="AG238" s="493"/>
      <c r="AH238" s="493"/>
      <c r="AI238" s="493"/>
      <c r="AJ238" s="493"/>
      <c r="AK238" s="493"/>
      <c r="AL238" s="494"/>
      <c r="AM238" s="495"/>
      <c r="AN238" s="496"/>
      <c r="AO238" s="496"/>
      <c r="AP238" s="493"/>
      <c r="AQ238" s="526"/>
      <c r="AR238" s="499"/>
      <c r="AS238" s="224"/>
    </row>
    <row r="239">
      <c r="A239" s="435"/>
      <c r="B239" s="399"/>
      <c r="C239" s="398"/>
      <c r="D239" s="399"/>
      <c r="E239" s="435"/>
      <c r="I239" s="411"/>
      <c r="J239" s="411"/>
      <c r="N239" s="411"/>
      <c r="S239" s="411"/>
      <c r="AC239" s="495">
        <v>14.0</v>
      </c>
      <c r="AD239" s="493"/>
      <c r="AE239" s="493"/>
      <c r="AF239" s="493"/>
      <c r="AG239" s="493"/>
      <c r="AH239" s="493"/>
      <c r="AI239" s="493"/>
      <c r="AJ239" s="493"/>
      <c r="AK239" s="493"/>
      <c r="AL239" s="494"/>
      <c r="AM239" s="495"/>
      <c r="AN239" s="496"/>
      <c r="AO239" s="496"/>
      <c r="AP239" s="493"/>
      <c r="AQ239" s="526"/>
      <c r="AR239" s="499"/>
      <c r="AS239" s="224"/>
    </row>
    <row r="240">
      <c r="A240" s="435"/>
      <c r="B240" s="399"/>
      <c r="C240" s="435"/>
      <c r="D240" s="399"/>
      <c r="E240" s="435"/>
      <c r="I240" s="411"/>
      <c r="J240" s="411"/>
      <c r="N240" s="411"/>
      <c r="S240" s="411"/>
      <c r="AC240" s="495">
        <v>15.0</v>
      </c>
      <c r="AD240" s="493"/>
      <c r="AE240" s="493"/>
      <c r="AF240" s="493"/>
      <c r="AG240" s="493"/>
      <c r="AH240" s="493"/>
      <c r="AI240" s="493"/>
      <c r="AJ240" s="493"/>
      <c r="AK240" s="493"/>
      <c r="AL240" s="494"/>
      <c r="AM240" s="495"/>
      <c r="AN240" s="496"/>
      <c r="AO240" s="496"/>
      <c r="AP240" s="493"/>
      <c r="AQ240" s="526"/>
      <c r="AR240" s="499"/>
      <c r="AS240" s="224"/>
    </row>
    <row r="241">
      <c r="A241" s="435"/>
      <c r="B241" s="399"/>
      <c r="C241" s="435"/>
      <c r="D241" s="399"/>
      <c r="E241" s="435"/>
      <c r="I241" s="411"/>
      <c r="J241" s="411"/>
      <c r="N241" s="411"/>
      <c r="S241" s="411"/>
      <c r="AC241" s="495">
        <v>16.0</v>
      </c>
      <c r="AD241" s="493"/>
      <c r="AE241" s="493"/>
      <c r="AF241" s="493"/>
      <c r="AG241" s="493"/>
      <c r="AH241" s="493"/>
      <c r="AI241" s="493"/>
      <c r="AJ241" s="493"/>
      <c r="AK241" s="493"/>
      <c r="AL241" s="494"/>
      <c r="AM241" s="495"/>
      <c r="AN241" s="496"/>
      <c r="AO241" s="496"/>
      <c r="AP241" s="493"/>
      <c r="AQ241" s="526"/>
      <c r="AR241" s="499"/>
      <c r="AS241" s="224"/>
    </row>
    <row r="242">
      <c r="A242" s="435"/>
      <c r="B242" s="399"/>
      <c r="C242" s="435"/>
      <c r="D242" s="399"/>
      <c r="E242" s="435"/>
      <c r="I242" s="411"/>
      <c r="J242" s="411"/>
      <c r="N242" s="411"/>
      <c r="S242" s="411"/>
      <c r="AC242" s="495">
        <v>17.0</v>
      </c>
      <c r="AD242" s="493"/>
      <c r="AE242" s="493"/>
      <c r="AF242" s="493"/>
      <c r="AG242" s="493"/>
      <c r="AH242" s="493"/>
      <c r="AI242" s="493"/>
      <c r="AJ242" s="493"/>
      <c r="AK242" s="493"/>
      <c r="AL242" s="494"/>
      <c r="AM242" s="495"/>
      <c r="AN242" s="496"/>
      <c r="AO242" s="496"/>
      <c r="AP242" s="493"/>
      <c r="AQ242" s="526"/>
      <c r="AR242" s="499"/>
      <c r="AS242" s="224"/>
    </row>
    <row r="243">
      <c r="A243" s="435"/>
      <c r="B243" s="399"/>
      <c r="C243" s="398"/>
      <c r="D243" s="399"/>
      <c r="E243" s="398"/>
      <c r="I243" s="411"/>
      <c r="J243" s="411"/>
      <c r="N243" s="411"/>
      <c r="S243" s="411"/>
      <c r="AC243" s="495">
        <v>18.0</v>
      </c>
      <c r="AD243" s="493"/>
      <c r="AE243" s="493"/>
      <c r="AF243" s="493"/>
      <c r="AG243" s="493"/>
      <c r="AH243" s="493"/>
      <c r="AI243" s="493"/>
      <c r="AJ243" s="493"/>
      <c r="AK243" s="493"/>
      <c r="AL243" s="494"/>
      <c r="AM243" s="495"/>
      <c r="AN243" s="496"/>
      <c r="AO243" s="496"/>
      <c r="AP243" s="493"/>
      <c r="AQ243" s="526"/>
      <c r="AR243" s="499"/>
      <c r="AS243" s="224"/>
    </row>
    <row r="244">
      <c r="A244" s="435"/>
      <c r="B244" s="399"/>
      <c r="C244" s="435"/>
      <c r="D244" s="399"/>
      <c r="E244" s="435"/>
      <c r="I244" s="411"/>
      <c r="J244" s="411"/>
      <c r="N244" s="411"/>
      <c r="S244" s="411"/>
      <c r="AC244" s="495">
        <v>19.0</v>
      </c>
      <c r="AD244" s="493"/>
      <c r="AE244" s="493"/>
      <c r="AF244" s="493"/>
      <c r="AG244" s="493"/>
      <c r="AH244" s="493"/>
      <c r="AI244" s="493"/>
      <c r="AJ244" s="493"/>
      <c r="AK244" s="493"/>
      <c r="AL244" s="494"/>
      <c r="AM244" s="495"/>
      <c r="AN244" s="496"/>
      <c r="AO244" s="496"/>
      <c r="AP244" s="493"/>
      <c r="AQ244" s="526"/>
      <c r="AR244" s="499"/>
      <c r="AS244" s="224"/>
    </row>
    <row r="245">
      <c r="A245" s="435"/>
      <c r="B245" s="399"/>
      <c r="C245" s="435"/>
      <c r="D245" s="399"/>
      <c r="E245" s="398"/>
      <c r="I245" s="411"/>
      <c r="J245" s="411"/>
      <c r="N245" s="411"/>
      <c r="S245" s="411"/>
      <c r="AC245" s="495">
        <v>20.0</v>
      </c>
      <c r="AD245" s="493"/>
      <c r="AE245" s="493"/>
      <c r="AF245" s="493"/>
      <c r="AG245" s="493"/>
      <c r="AH245" s="493"/>
      <c r="AI245" s="493"/>
      <c r="AJ245" s="493"/>
      <c r="AK245" s="493"/>
      <c r="AL245" s="494"/>
      <c r="AM245" s="495"/>
      <c r="AN245" s="496"/>
      <c r="AO245" s="496"/>
      <c r="AP245" s="493"/>
      <c r="AQ245" s="526"/>
      <c r="AR245" s="499"/>
      <c r="AS245" s="224"/>
    </row>
    <row r="246">
      <c r="A246" s="435"/>
      <c r="B246" s="399"/>
      <c r="C246" s="435"/>
      <c r="D246" s="399"/>
      <c r="E246" s="435"/>
      <c r="I246" s="411"/>
      <c r="J246" s="411"/>
      <c r="N246" s="411"/>
      <c r="S246" s="411"/>
      <c r="AC246" s="495">
        <v>21.0</v>
      </c>
      <c r="AD246" s="493"/>
      <c r="AE246" s="493"/>
      <c r="AF246" s="493"/>
      <c r="AG246" s="493"/>
      <c r="AH246" s="493"/>
      <c r="AI246" s="493"/>
      <c r="AJ246" s="493"/>
      <c r="AK246" s="493"/>
      <c r="AL246" s="494"/>
      <c r="AM246" s="495"/>
      <c r="AN246" s="496"/>
      <c r="AO246" s="496"/>
      <c r="AP246" s="493"/>
      <c r="AQ246" s="526"/>
      <c r="AR246" s="499"/>
      <c r="AS246" s="224"/>
    </row>
    <row r="247">
      <c r="A247" s="435"/>
      <c r="B247" s="399"/>
      <c r="C247" s="398"/>
      <c r="D247" s="399"/>
      <c r="E247" s="435"/>
      <c r="I247" s="411"/>
      <c r="J247" s="411"/>
      <c r="N247" s="411"/>
      <c r="S247" s="411"/>
      <c r="AC247" s="495">
        <v>22.0</v>
      </c>
      <c r="AD247" s="493"/>
      <c r="AE247" s="493"/>
      <c r="AF247" s="493"/>
      <c r="AG247" s="493"/>
      <c r="AH247" s="493"/>
      <c r="AI247" s="493"/>
      <c r="AJ247" s="493"/>
      <c r="AK247" s="493"/>
      <c r="AL247" s="494"/>
      <c r="AM247" s="495"/>
      <c r="AN247" s="496"/>
      <c r="AO247" s="496"/>
      <c r="AP247" s="493"/>
      <c r="AQ247" s="526"/>
      <c r="AR247" s="499"/>
      <c r="AS247" s="224"/>
    </row>
    <row r="248">
      <c r="A248" s="435"/>
      <c r="B248" s="399"/>
      <c r="C248" s="435"/>
      <c r="D248" s="399"/>
      <c r="E248" s="398"/>
      <c r="I248" s="411"/>
      <c r="J248" s="411"/>
      <c r="N248" s="411"/>
      <c r="S248" s="411"/>
      <c r="AC248" s="495">
        <v>23.0</v>
      </c>
      <c r="AD248" s="493"/>
      <c r="AE248" s="493"/>
      <c r="AF248" s="493"/>
      <c r="AG248" s="493"/>
      <c r="AH248" s="493"/>
      <c r="AI248" s="493"/>
      <c r="AJ248" s="493"/>
      <c r="AK248" s="493"/>
      <c r="AL248" s="494"/>
      <c r="AM248" s="495"/>
      <c r="AN248" s="496"/>
      <c r="AO248" s="496"/>
      <c r="AP248" s="493"/>
      <c r="AQ248" s="526"/>
      <c r="AR248" s="499"/>
      <c r="AS248" s="224"/>
    </row>
    <row r="249">
      <c r="A249" s="435"/>
      <c r="B249" s="399"/>
      <c r="C249" s="435"/>
      <c r="D249" s="399"/>
      <c r="E249" s="435"/>
      <c r="I249" s="411"/>
      <c r="J249" s="411"/>
      <c r="N249" s="411"/>
      <c r="S249" s="411"/>
      <c r="AC249" s="495">
        <v>24.0</v>
      </c>
      <c r="AD249" s="493"/>
      <c r="AE249" s="493"/>
      <c r="AF249" s="493"/>
      <c r="AG249" s="493"/>
      <c r="AH249" s="493"/>
      <c r="AI249" s="493"/>
      <c r="AJ249" s="493"/>
      <c r="AK249" s="493"/>
      <c r="AL249" s="494"/>
      <c r="AM249" s="495"/>
      <c r="AN249" s="496"/>
      <c r="AO249" s="496"/>
      <c r="AP249" s="493"/>
      <c r="AQ249" s="526"/>
      <c r="AR249" s="499"/>
      <c r="AS249" s="224"/>
    </row>
    <row r="250">
      <c r="A250" s="435"/>
      <c r="B250" s="399"/>
      <c r="C250" s="435"/>
      <c r="D250" s="399"/>
      <c r="E250" s="398"/>
      <c r="I250" s="411"/>
      <c r="J250" s="411"/>
      <c r="N250" s="411"/>
      <c r="S250" s="411"/>
      <c r="AC250" s="495">
        <v>25.0</v>
      </c>
      <c r="AD250" s="493"/>
      <c r="AE250" s="493"/>
      <c r="AF250" s="493"/>
      <c r="AG250" s="493"/>
      <c r="AH250" s="493"/>
      <c r="AI250" s="493"/>
      <c r="AJ250" s="493"/>
      <c r="AK250" s="493"/>
      <c r="AL250" s="494"/>
      <c r="AM250" s="495"/>
      <c r="AN250" s="496"/>
      <c r="AO250" s="496"/>
      <c r="AP250" s="493"/>
      <c r="AQ250" s="526"/>
      <c r="AR250" s="499"/>
      <c r="AS250" s="224"/>
    </row>
    <row r="251">
      <c r="A251" s="435"/>
      <c r="B251" s="399"/>
      <c r="C251" s="398"/>
      <c r="D251" s="399"/>
      <c r="E251" s="435"/>
      <c r="I251" s="411"/>
      <c r="J251" s="411"/>
      <c r="N251" s="411"/>
      <c r="S251" s="411"/>
      <c r="AC251" s="495">
        <v>26.0</v>
      </c>
      <c r="AD251" s="493"/>
      <c r="AE251" s="493"/>
      <c r="AF251" s="493"/>
      <c r="AG251" s="493"/>
      <c r="AH251" s="493"/>
      <c r="AI251" s="493"/>
      <c r="AJ251" s="493"/>
      <c r="AK251" s="493"/>
      <c r="AL251" s="494"/>
      <c r="AM251" s="495"/>
      <c r="AN251" s="496"/>
      <c r="AO251" s="496"/>
      <c r="AP251" s="493"/>
      <c r="AQ251" s="526"/>
      <c r="AR251" s="499"/>
      <c r="AS251" s="224"/>
    </row>
    <row r="252">
      <c r="A252" s="435"/>
      <c r="B252" s="399"/>
      <c r="C252" s="435"/>
      <c r="D252" s="399"/>
      <c r="E252" s="398"/>
      <c r="I252" s="411"/>
      <c r="J252" s="411"/>
      <c r="N252" s="411"/>
      <c r="S252" s="411"/>
      <c r="AC252" s="495">
        <v>27.0</v>
      </c>
      <c r="AD252" s="493"/>
      <c r="AE252" s="493"/>
      <c r="AF252" s="493"/>
      <c r="AG252" s="493"/>
      <c r="AH252" s="493"/>
      <c r="AI252" s="493"/>
      <c r="AJ252" s="493"/>
      <c r="AK252" s="493"/>
      <c r="AL252" s="494"/>
      <c r="AM252" s="495"/>
      <c r="AN252" s="496"/>
      <c r="AO252" s="496"/>
      <c r="AP252" s="493"/>
      <c r="AQ252" s="526"/>
      <c r="AR252" s="499"/>
      <c r="AS252" s="224"/>
    </row>
    <row r="253">
      <c r="A253" s="435"/>
      <c r="B253" s="399"/>
      <c r="C253" s="435"/>
      <c r="D253" s="399"/>
      <c r="E253" s="435"/>
      <c r="I253" s="411"/>
      <c r="J253" s="411"/>
      <c r="N253" s="411"/>
      <c r="S253" s="411"/>
      <c r="AC253" s="495">
        <v>28.0</v>
      </c>
      <c r="AD253" s="493"/>
      <c r="AE253" s="493"/>
      <c r="AF253" s="493"/>
      <c r="AG253" s="493"/>
      <c r="AH253" s="493"/>
      <c r="AI253" s="493"/>
      <c r="AJ253" s="493"/>
      <c r="AK253" s="493"/>
      <c r="AL253" s="494"/>
      <c r="AM253" s="495"/>
      <c r="AN253" s="496"/>
      <c r="AO253" s="496"/>
      <c r="AP253" s="493"/>
      <c r="AQ253" s="526"/>
      <c r="AR253" s="499"/>
      <c r="AS253" s="224"/>
    </row>
    <row r="254">
      <c r="A254" s="435"/>
      <c r="B254" s="399"/>
      <c r="C254" s="435"/>
      <c r="D254" s="399"/>
      <c r="E254" s="435"/>
      <c r="I254" s="411"/>
      <c r="J254" s="411"/>
      <c r="N254" s="411"/>
      <c r="S254" s="411"/>
      <c r="AC254" s="495">
        <v>29.0</v>
      </c>
      <c r="AD254" s="493"/>
      <c r="AE254" s="493"/>
      <c r="AF254" s="493"/>
      <c r="AG254" s="493"/>
      <c r="AH254" s="493"/>
      <c r="AI254" s="493"/>
      <c r="AJ254" s="493"/>
      <c r="AK254" s="493"/>
      <c r="AL254" s="494"/>
      <c r="AM254" s="495"/>
      <c r="AN254" s="496"/>
      <c r="AO254" s="496"/>
      <c r="AP254" s="493"/>
      <c r="AQ254" s="526"/>
      <c r="AR254" s="499"/>
      <c r="AS254" s="224"/>
    </row>
    <row r="255">
      <c r="A255" s="435"/>
      <c r="B255" s="399"/>
      <c r="C255" s="435"/>
      <c r="D255" s="399"/>
      <c r="E255" s="398"/>
      <c r="I255" s="411"/>
      <c r="J255" s="411"/>
      <c r="N255" s="411"/>
      <c r="S255" s="411"/>
      <c r="AC255" s="495">
        <v>30.0</v>
      </c>
      <c r="AD255" s="493"/>
      <c r="AE255" s="493"/>
      <c r="AF255" s="493"/>
      <c r="AG255" s="493"/>
      <c r="AH255" s="493"/>
      <c r="AI255" s="493"/>
      <c r="AJ255" s="493"/>
      <c r="AK255" s="493"/>
      <c r="AL255" s="494"/>
      <c r="AM255" s="495"/>
      <c r="AN255" s="496"/>
      <c r="AO255" s="496"/>
      <c r="AP255" s="493"/>
      <c r="AQ255" s="526"/>
      <c r="AR255" s="499"/>
      <c r="AS255" s="224"/>
    </row>
    <row r="256">
      <c r="A256" s="435"/>
      <c r="B256" s="399"/>
      <c r="C256" s="435"/>
      <c r="D256" s="399"/>
      <c r="E256" s="398"/>
      <c r="I256" s="411"/>
      <c r="J256" s="411"/>
      <c r="N256" s="411"/>
      <c r="S256" s="411"/>
      <c r="AC256" s="495">
        <v>31.0</v>
      </c>
      <c r="AD256" s="493"/>
      <c r="AE256" s="493"/>
      <c r="AF256" s="493"/>
      <c r="AG256" s="493"/>
      <c r="AH256" s="493"/>
      <c r="AI256" s="493"/>
      <c r="AJ256" s="493"/>
      <c r="AK256" s="493"/>
      <c r="AL256" s="494"/>
      <c r="AM256" s="495"/>
      <c r="AN256" s="496"/>
      <c r="AO256" s="496"/>
      <c r="AP256" s="493"/>
      <c r="AQ256" s="526"/>
      <c r="AR256" s="499"/>
      <c r="AS256" s="224"/>
    </row>
    <row r="257">
      <c r="A257" s="435"/>
      <c r="B257" s="399"/>
      <c r="C257" s="435"/>
      <c r="D257" s="399"/>
      <c r="E257" s="398"/>
      <c r="I257" s="411"/>
      <c r="J257" s="411"/>
      <c r="N257" s="411"/>
      <c r="S257" s="411"/>
      <c r="AC257" s="495">
        <v>32.0</v>
      </c>
      <c r="AD257" s="493"/>
      <c r="AE257" s="493"/>
      <c r="AF257" s="493"/>
      <c r="AG257" s="493"/>
      <c r="AH257" s="493"/>
      <c r="AI257" s="493"/>
      <c r="AJ257" s="493"/>
      <c r="AK257" s="493"/>
      <c r="AL257" s="494"/>
      <c r="AM257" s="495"/>
      <c r="AN257" s="496"/>
      <c r="AO257" s="496"/>
      <c r="AP257" s="493"/>
      <c r="AQ257" s="526"/>
      <c r="AR257" s="499"/>
      <c r="AS257" s="224"/>
    </row>
    <row r="258">
      <c r="A258" s="435"/>
      <c r="B258" s="399"/>
      <c r="C258" s="398"/>
      <c r="D258" s="399"/>
      <c r="E258" s="398"/>
      <c r="I258" s="411"/>
      <c r="J258" s="411"/>
      <c r="N258" s="411"/>
      <c r="S258" s="411"/>
      <c r="AC258" s="495">
        <v>33.0</v>
      </c>
      <c r="AD258" s="493"/>
      <c r="AE258" s="493"/>
      <c r="AF258" s="493"/>
      <c r="AG258" s="493"/>
      <c r="AH258" s="493"/>
      <c r="AI258" s="493"/>
      <c r="AJ258" s="493"/>
      <c r="AK258" s="493"/>
      <c r="AL258" s="494"/>
      <c r="AM258" s="495"/>
      <c r="AN258" s="496"/>
      <c r="AO258" s="496"/>
      <c r="AP258" s="493"/>
      <c r="AQ258" s="526"/>
      <c r="AR258" s="499"/>
      <c r="AS258" s="224"/>
    </row>
    <row r="259">
      <c r="A259" s="435"/>
      <c r="B259" s="399"/>
      <c r="C259" s="435"/>
      <c r="D259" s="399"/>
      <c r="E259" s="398"/>
      <c r="I259" s="411"/>
      <c r="J259" s="411"/>
      <c r="N259" s="411"/>
      <c r="S259" s="411"/>
      <c r="AC259" s="495">
        <v>34.0</v>
      </c>
      <c r="AD259" s="493"/>
      <c r="AE259" s="493"/>
      <c r="AF259" s="493"/>
      <c r="AG259" s="493"/>
      <c r="AH259" s="493"/>
      <c r="AI259" s="493"/>
      <c r="AJ259" s="493"/>
      <c r="AK259" s="493"/>
      <c r="AL259" s="494"/>
      <c r="AM259" s="495"/>
      <c r="AN259" s="496"/>
      <c r="AO259" s="496"/>
      <c r="AP259" s="493"/>
      <c r="AQ259" s="526"/>
      <c r="AR259" s="499"/>
      <c r="AS259" s="224"/>
    </row>
    <row r="260">
      <c r="A260" s="435"/>
      <c r="B260" s="399"/>
      <c r="C260" s="435"/>
      <c r="D260" s="399"/>
      <c r="E260" s="398"/>
      <c r="I260" s="411"/>
      <c r="J260" s="411"/>
      <c r="N260" s="411"/>
      <c r="S260" s="411"/>
      <c r="AC260" s="495">
        <v>35.0</v>
      </c>
      <c r="AD260" s="493"/>
      <c r="AE260" s="493"/>
      <c r="AF260" s="493"/>
      <c r="AG260" s="493"/>
      <c r="AH260" s="493"/>
      <c r="AI260" s="493"/>
      <c r="AJ260" s="493"/>
      <c r="AK260" s="493"/>
      <c r="AL260" s="494"/>
      <c r="AM260" s="495"/>
      <c r="AN260" s="496"/>
      <c r="AO260" s="496"/>
      <c r="AP260" s="493"/>
      <c r="AQ260" s="526"/>
      <c r="AR260" s="499"/>
      <c r="AS260" s="224"/>
    </row>
    <row r="261">
      <c r="A261" s="435"/>
      <c r="B261" s="399"/>
      <c r="C261" s="435"/>
      <c r="D261" s="399"/>
      <c r="E261" s="398"/>
      <c r="I261" s="411"/>
      <c r="J261" s="411"/>
      <c r="N261" s="411"/>
      <c r="S261" s="411"/>
      <c r="AC261" s="495">
        <v>36.0</v>
      </c>
      <c r="AD261" s="493"/>
      <c r="AE261" s="493"/>
      <c r="AF261" s="493"/>
      <c r="AG261" s="493"/>
      <c r="AH261" s="493"/>
      <c r="AI261" s="493"/>
      <c r="AJ261" s="493"/>
      <c r="AK261" s="493"/>
      <c r="AL261" s="494"/>
      <c r="AM261" s="495"/>
      <c r="AN261" s="496"/>
      <c r="AO261" s="496"/>
      <c r="AP261" s="493"/>
      <c r="AQ261" s="526"/>
      <c r="AR261" s="499"/>
      <c r="AS261" s="224"/>
    </row>
    <row r="262">
      <c r="A262" s="435"/>
      <c r="B262" s="399"/>
      <c r="C262" s="398"/>
      <c r="D262" s="399"/>
      <c r="E262" s="398"/>
      <c r="I262" s="411"/>
      <c r="J262" s="411"/>
      <c r="N262" s="411"/>
      <c r="S262" s="411"/>
      <c r="AC262" s="495">
        <v>37.0</v>
      </c>
      <c r="AD262" s="493"/>
      <c r="AE262" s="493"/>
      <c r="AF262" s="493"/>
      <c r="AG262" s="493"/>
      <c r="AH262" s="493"/>
      <c r="AI262" s="493"/>
      <c r="AJ262" s="493"/>
      <c r="AK262" s="493"/>
      <c r="AL262" s="494"/>
      <c r="AM262" s="495"/>
      <c r="AN262" s="496"/>
      <c r="AO262" s="496"/>
      <c r="AP262" s="493"/>
      <c r="AQ262" s="526"/>
      <c r="AR262" s="499"/>
      <c r="AS262" s="224"/>
    </row>
    <row r="263">
      <c r="A263" s="435"/>
      <c r="B263" s="399"/>
      <c r="C263" s="435"/>
      <c r="D263" s="399"/>
      <c r="E263" s="398"/>
      <c r="I263" s="411"/>
      <c r="J263" s="411"/>
      <c r="N263" s="411"/>
      <c r="S263" s="411"/>
      <c r="AC263" s="495">
        <v>38.0</v>
      </c>
      <c r="AD263" s="493"/>
      <c r="AE263" s="493"/>
      <c r="AF263" s="493"/>
      <c r="AG263" s="493"/>
      <c r="AH263" s="493"/>
      <c r="AI263" s="493"/>
      <c r="AJ263" s="493"/>
      <c r="AK263" s="493"/>
      <c r="AL263" s="494"/>
      <c r="AM263" s="495"/>
      <c r="AN263" s="496"/>
      <c r="AO263" s="496"/>
      <c r="AP263" s="493"/>
      <c r="AQ263" s="526"/>
      <c r="AR263" s="499"/>
      <c r="AS263" s="224"/>
    </row>
    <row r="264">
      <c r="A264" s="435"/>
      <c r="B264" s="399"/>
      <c r="C264" s="435"/>
      <c r="D264" s="399"/>
      <c r="E264" s="398"/>
      <c r="I264" s="411"/>
      <c r="J264" s="411"/>
      <c r="N264" s="411"/>
      <c r="S264" s="411"/>
      <c r="AC264" s="495">
        <v>39.0</v>
      </c>
      <c r="AD264" s="493"/>
      <c r="AE264" s="493"/>
      <c r="AF264" s="493"/>
      <c r="AG264" s="493"/>
      <c r="AH264" s="493"/>
      <c r="AI264" s="493"/>
      <c r="AJ264" s="493"/>
      <c r="AK264" s="493"/>
      <c r="AL264" s="494"/>
      <c r="AM264" s="495"/>
      <c r="AN264" s="496"/>
      <c r="AO264" s="496"/>
      <c r="AP264" s="493"/>
      <c r="AQ264" s="526"/>
      <c r="AR264" s="499"/>
      <c r="AS264" s="224"/>
    </row>
    <row r="265">
      <c r="A265" s="435"/>
      <c r="B265" s="399"/>
      <c r="C265" s="435"/>
      <c r="D265" s="399"/>
      <c r="E265" s="398"/>
      <c r="I265" s="411"/>
      <c r="J265" s="411"/>
      <c r="N265" s="411"/>
      <c r="S265" s="411"/>
      <c r="AC265" s="495">
        <v>40.0</v>
      </c>
      <c r="AD265" s="493"/>
      <c r="AE265" s="493"/>
      <c r="AF265" s="493"/>
      <c r="AG265" s="493"/>
      <c r="AH265" s="493"/>
      <c r="AI265" s="493"/>
      <c r="AJ265" s="493"/>
      <c r="AK265" s="493"/>
      <c r="AL265" s="494"/>
      <c r="AM265" s="495"/>
      <c r="AN265" s="496"/>
      <c r="AO265" s="496"/>
      <c r="AP265" s="493"/>
      <c r="AQ265" s="526"/>
      <c r="AR265" s="499"/>
      <c r="AS265" s="224"/>
    </row>
    <row r="266">
      <c r="A266" s="435"/>
      <c r="B266" s="399"/>
      <c r="C266" s="435"/>
      <c r="D266" s="399"/>
      <c r="E266" s="398"/>
      <c r="I266" s="411"/>
      <c r="J266" s="411"/>
      <c r="N266" s="411"/>
      <c r="S266" s="411"/>
      <c r="AC266" s="495">
        <v>41.0</v>
      </c>
      <c r="AD266" s="493"/>
      <c r="AE266" s="493"/>
      <c r="AF266" s="493"/>
      <c r="AG266" s="493"/>
      <c r="AH266" s="493"/>
      <c r="AI266" s="493"/>
      <c r="AJ266" s="493"/>
      <c r="AK266" s="493"/>
      <c r="AL266" s="494"/>
      <c r="AM266" s="495"/>
      <c r="AN266" s="496"/>
      <c r="AO266" s="496"/>
      <c r="AP266" s="493"/>
      <c r="AQ266" s="526"/>
      <c r="AR266" s="499"/>
      <c r="AS266" s="224"/>
    </row>
    <row r="267">
      <c r="A267" s="435"/>
      <c r="B267" s="399"/>
      <c r="C267" s="398"/>
      <c r="D267" s="399"/>
      <c r="E267" s="398"/>
      <c r="I267" s="411"/>
      <c r="J267" s="411"/>
      <c r="N267" s="411"/>
      <c r="S267" s="411"/>
      <c r="AC267" s="495">
        <v>42.0</v>
      </c>
      <c r="AD267" s="493"/>
      <c r="AE267" s="493"/>
      <c r="AF267" s="493"/>
      <c r="AG267" s="493"/>
      <c r="AH267" s="493"/>
      <c r="AI267" s="493"/>
      <c r="AJ267" s="493"/>
      <c r="AK267" s="493"/>
      <c r="AL267" s="494"/>
      <c r="AM267" s="495"/>
      <c r="AN267" s="496"/>
      <c r="AO267" s="496"/>
      <c r="AP267" s="493"/>
      <c r="AQ267" s="526"/>
      <c r="AR267" s="499"/>
      <c r="AS267" s="224"/>
    </row>
    <row r="268">
      <c r="A268" s="435"/>
      <c r="B268" s="399"/>
      <c r="C268" s="398"/>
      <c r="D268" s="399"/>
      <c r="E268" s="398"/>
      <c r="I268" s="411"/>
      <c r="J268" s="411"/>
      <c r="N268" s="411"/>
      <c r="S268" s="411"/>
      <c r="AC268" s="495">
        <v>43.0</v>
      </c>
      <c r="AD268" s="493"/>
      <c r="AE268" s="493"/>
      <c r="AF268" s="493"/>
      <c r="AG268" s="493"/>
      <c r="AH268" s="493"/>
      <c r="AI268" s="493"/>
      <c r="AJ268" s="493"/>
      <c r="AK268" s="493"/>
      <c r="AL268" s="494"/>
      <c r="AM268" s="495"/>
      <c r="AN268" s="496"/>
      <c r="AO268" s="496"/>
      <c r="AP268" s="493"/>
      <c r="AQ268" s="526"/>
      <c r="AR268" s="499"/>
      <c r="AS268" s="224"/>
    </row>
    <row r="269">
      <c r="A269" s="435"/>
      <c r="B269" s="399"/>
      <c r="C269" s="398"/>
      <c r="D269" s="399"/>
      <c r="E269" s="398"/>
      <c r="I269" s="411"/>
      <c r="J269" s="411"/>
      <c r="N269" s="411"/>
      <c r="S269" s="411"/>
      <c r="AC269" s="495">
        <v>44.0</v>
      </c>
      <c r="AD269" s="493"/>
      <c r="AE269" s="493"/>
      <c r="AF269" s="493"/>
      <c r="AG269" s="493"/>
      <c r="AH269" s="493"/>
      <c r="AI269" s="493"/>
      <c r="AJ269" s="493"/>
      <c r="AK269" s="493"/>
      <c r="AL269" s="494"/>
      <c r="AM269" s="495"/>
      <c r="AN269" s="496"/>
      <c r="AO269" s="496"/>
      <c r="AP269" s="493"/>
      <c r="AQ269" s="526"/>
      <c r="AR269" s="499"/>
      <c r="AS269" s="224"/>
    </row>
    <row r="270">
      <c r="A270" s="398"/>
      <c r="B270" s="399"/>
      <c r="C270" s="398"/>
      <c r="D270" s="399"/>
      <c r="E270" s="398"/>
      <c r="I270" s="411"/>
      <c r="J270" s="411"/>
      <c r="N270" s="411"/>
      <c r="S270" s="411"/>
      <c r="AC270" s="495">
        <v>45.0</v>
      </c>
      <c r="AD270" s="493"/>
      <c r="AE270" s="493"/>
      <c r="AF270" s="493"/>
      <c r="AG270" s="493"/>
      <c r="AH270" s="493"/>
      <c r="AI270" s="493"/>
      <c r="AJ270" s="493"/>
      <c r="AK270" s="493"/>
      <c r="AL270" s="494"/>
      <c r="AM270" s="495"/>
      <c r="AN270" s="496"/>
      <c r="AO270" s="496"/>
      <c r="AP270" s="493"/>
      <c r="AQ270" s="526"/>
      <c r="AR270" s="499"/>
      <c r="AS270" s="224"/>
    </row>
    <row r="271">
      <c r="A271" s="435"/>
      <c r="B271" s="399"/>
      <c r="C271" s="398"/>
      <c r="D271" s="399"/>
      <c r="E271" s="398"/>
      <c r="I271" s="411"/>
      <c r="J271" s="411"/>
      <c r="N271" s="411"/>
      <c r="S271" s="411"/>
      <c r="AC271" s="495">
        <v>46.0</v>
      </c>
      <c r="AD271" s="493"/>
      <c r="AE271" s="493"/>
      <c r="AF271" s="493"/>
      <c r="AG271" s="493"/>
      <c r="AH271" s="493"/>
      <c r="AI271" s="493"/>
      <c r="AJ271" s="493"/>
      <c r="AK271" s="493"/>
      <c r="AL271" s="494"/>
      <c r="AM271" s="495"/>
      <c r="AN271" s="496"/>
      <c r="AO271" s="496"/>
      <c r="AP271" s="493"/>
      <c r="AQ271" s="497"/>
      <c r="AR271" s="499"/>
      <c r="AS271" s="224"/>
    </row>
    <row r="272">
      <c r="A272" s="435"/>
      <c r="B272" s="399"/>
      <c r="C272" s="398"/>
      <c r="D272" s="399"/>
      <c r="E272" s="398"/>
      <c r="I272" s="411"/>
      <c r="J272" s="411"/>
      <c r="N272" s="411"/>
      <c r="S272" s="411"/>
      <c r="AC272" s="495">
        <v>47.0</v>
      </c>
      <c r="AD272" s="493"/>
      <c r="AE272" s="493"/>
      <c r="AF272" s="493"/>
      <c r="AG272" s="493"/>
      <c r="AH272" s="493"/>
      <c r="AI272" s="493"/>
      <c r="AJ272" s="493"/>
      <c r="AK272" s="493"/>
      <c r="AL272" s="494"/>
      <c r="AM272" s="495"/>
      <c r="AN272" s="496"/>
      <c r="AO272" s="496"/>
      <c r="AP272" s="493"/>
      <c r="AQ272" s="497"/>
      <c r="AR272" s="499"/>
      <c r="AS272" s="224"/>
    </row>
    <row r="273">
      <c r="A273" s="435"/>
      <c r="B273" s="399"/>
      <c r="C273" s="398"/>
      <c r="D273" s="399"/>
      <c r="E273" s="398"/>
      <c r="I273" s="411"/>
      <c r="J273" s="411"/>
      <c r="N273" s="411"/>
      <c r="S273" s="411"/>
      <c r="AC273" s="495">
        <v>48.0</v>
      </c>
      <c r="AD273" s="493"/>
      <c r="AE273" s="493"/>
      <c r="AF273" s="493"/>
      <c r="AG273" s="493"/>
      <c r="AH273" s="493"/>
      <c r="AI273" s="493"/>
      <c r="AJ273" s="493"/>
      <c r="AK273" s="493"/>
      <c r="AL273" s="494"/>
      <c r="AM273" s="495"/>
      <c r="AN273" s="496"/>
      <c r="AO273" s="496"/>
      <c r="AP273" s="493"/>
      <c r="AQ273" s="497"/>
      <c r="AR273" s="499"/>
      <c r="AS273" s="224"/>
    </row>
    <row r="274">
      <c r="A274" s="435"/>
      <c r="B274" s="399"/>
      <c r="C274" s="398"/>
      <c r="D274" s="399"/>
      <c r="E274" s="398"/>
      <c r="I274" s="411"/>
      <c r="J274" s="411"/>
      <c r="N274" s="411"/>
      <c r="S274" s="411"/>
      <c r="AC274" s="495">
        <v>49.0</v>
      </c>
      <c r="AD274" s="493"/>
      <c r="AE274" s="493"/>
      <c r="AF274" s="493"/>
      <c r="AG274" s="493"/>
      <c r="AH274" s="493"/>
      <c r="AI274" s="493"/>
      <c r="AJ274" s="493"/>
      <c r="AK274" s="493"/>
      <c r="AL274" s="494"/>
      <c r="AM274" s="495"/>
      <c r="AN274" s="496"/>
      <c r="AO274" s="496"/>
      <c r="AP274" s="493"/>
      <c r="AQ274" s="497"/>
      <c r="AR274" s="499"/>
      <c r="AS274" s="224"/>
    </row>
    <row r="275">
      <c r="A275" s="398"/>
      <c r="B275" s="399"/>
      <c r="C275" s="398"/>
      <c r="D275" s="399"/>
      <c r="E275" s="398"/>
      <c r="I275" s="411"/>
      <c r="J275" s="411"/>
      <c r="N275" s="411"/>
      <c r="S275" s="411"/>
      <c r="AC275" s="495">
        <v>50.0</v>
      </c>
      <c r="AD275" s="493"/>
      <c r="AE275" s="493"/>
      <c r="AF275" s="493"/>
      <c r="AG275" s="493"/>
      <c r="AH275" s="493"/>
      <c r="AI275" s="493"/>
      <c r="AJ275" s="493"/>
      <c r="AK275" s="493"/>
      <c r="AL275" s="494"/>
      <c r="AM275" s="495"/>
      <c r="AN275" s="496"/>
      <c r="AO275" s="496"/>
      <c r="AP275" s="493"/>
      <c r="AQ275" s="497"/>
      <c r="AR275" s="499"/>
      <c r="AS275" s="224"/>
    </row>
    <row r="276">
      <c r="A276" s="398"/>
      <c r="B276" s="399"/>
      <c r="C276" s="398"/>
      <c r="D276" s="399"/>
      <c r="E276" s="398"/>
      <c r="I276" s="411"/>
      <c r="J276" s="411"/>
      <c r="N276" s="411"/>
      <c r="S276" s="411"/>
      <c r="AC276" s="495">
        <v>51.0</v>
      </c>
      <c r="AD276" s="493"/>
      <c r="AE276" s="493"/>
      <c r="AF276" s="493"/>
      <c r="AG276" s="493"/>
      <c r="AH276" s="493"/>
      <c r="AI276" s="493"/>
      <c r="AJ276" s="493"/>
      <c r="AK276" s="493"/>
      <c r="AL276" s="494"/>
      <c r="AM276" s="495"/>
      <c r="AN276" s="496"/>
      <c r="AO276" s="496"/>
      <c r="AP276" s="493"/>
      <c r="AQ276" s="497"/>
      <c r="AR276" s="499"/>
      <c r="AS276" s="224"/>
    </row>
    <row r="277">
      <c r="A277" s="398"/>
      <c r="B277" s="399"/>
      <c r="C277" s="398"/>
      <c r="D277" s="399"/>
      <c r="E277" s="398"/>
      <c r="I277" s="411"/>
      <c r="J277" s="411"/>
      <c r="N277" s="411"/>
      <c r="S277" s="411"/>
      <c r="AC277" s="495">
        <v>52.0</v>
      </c>
      <c r="AD277" s="493"/>
      <c r="AE277" s="493"/>
      <c r="AF277" s="493"/>
      <c r="AG277" s="493"/>
      <c r="AH277" s="493"/>
      <c r="AI277" s="493"/>
      <c r="AJ277" s="493"/>
      <c r="AK277" s="493"/>
      <c r="AL277" s="494"/>
      <c r="AM277" s="495"/>
      <c r="AN277" s="496"/>
      <c r="AO277" s="496"/>
      <c r="AP277" s="493"/>
      <c r="AQ277" s="497"/>
      <c r="AR277" s="499"/>
      <c r="AS277" s="224"/>
    </row>
    <row r="278">
      <c r="A278" s="398"/>
      <c r="B278" s="399"/>
      <c r="C278" s="398"/>
      <c r="D278" s="399"/>
      <c r="E278" s="398"/>
      <c r="I278" s="411"/>
      <c r="J278" s="411"/>
      <c r="N278" s="411"/>
      <c r="S278" s="411"/>
      <c r="AC278" s="495">
        <v>53.0</v>
      </c>
      <c r="AD278" s="493"/>
      <c r="AE278" s="493"/>
      <c r="AF278" s="493"/>
      <c r="AG278" s="493"/>
      <c r="AH278" s="493"/>
      <c r="AI278" s="493"/>
      <c r="AJ278" s="493"/>
      <c r="AK278" s="493"/>
      <c r="AL278" s="494"/>
      <c r="AM278" s="495"/>
      <c r="AN278" s="496"/>
      <c r="AO278" s="496"/>
      <c r="AP278" s="493"/>
      <c r="AQ278" s="497"/>
      <c r="AR278" s="499"/>
      <c r="AS278" s="224"/>
    </row>
    <row r="279">
      <c r="A279" s="398"/>
      <c r="B279" s="399"/>
      <c r="C279" s="398"/>
      <c r="D279" s="399"/>
      <c r="E279" s="398"/>
      <c r="I279" s="411"/>
      <c r="J279" s="411"/>
      <c r="N279" s="411"/>
      <c r="S279" s="411"/>
      <c r="AC279" s="495">
        <v>54.0</v>
      </c>
      <c r="AD279" s="493"/>
      <c r="AE279" s="493"/>
      <c r="AF279" s="493"/>
      <c r="AG279" s="493"/>
      <c r="AH279" s="493"/>
      <c r="AI279" s="493"/>
      <c r="AJ279" s="493"/>
      <c r="AK279" s="493"/>
      <c r="AL279" s="494"/>
      <c r="AM279" s="495"/>
      <c r="AN279" s="496"/>
      <c r="AO279" s="496"/>
      <c r="AP279" s="493"/>
      <c r="AQ279" s="497"/>
      <c r="AR279" s="499"/>
      <c r="AS279" s="224"/>
    </row>
    <row r="280">
      <c r="A280" s="398"/>
      <c r="B280" s="399"/>
      <c r="C280" s="398"/>
      <c r="D280" s="399"/>
      <c r="E280" s="398"/>
      <c r="I280" s="411"/>
      <c r="J280" s="411"/>
      <c r="N280" s="411"/>
      <c r="S280" s="411"/>
      <c r="AC280" s="495">
        <v>55.0</v>
      </c>
      <c r="AD280" s="493"/>
      <c r="AE280" s="493"/>
      <c r="AF280" s="493"/>
      <c r="AG280" s="493"/>
      <c r="AH280" s="493"/>
      <c r="AI280" s="493"/>
      <c r="AJ280" s="493"/>
      <c r="AK280" s="493"/>
      <c r="AL280" s="494"/>
      <c r="AM280" s="495"/>
      <c r="AN280" s="496"/>
      <c r="AO280" s="496"/>
      <c r="AP280" s="493"/>
      <c r="AQ280" s="497"/>
      <c r="AR280" s="499"/>
      <c r="AS280" s="224"/>
    </row>
    <row r="281">
      <c r="A281" s="398"/>
      <c r="B281" s="399"/>
      <c r="C281" s="398"/>
      <c r="D281" s="399"/>
      <c r="E281" s="398"/>
      <c r="I281" s="411"/>
      <c r="J281" s="411"/>
      <c r="N281" s="411"/>
      <c r="S281" s="411"/>
      <c r="AC281" s="495">
        <v>56.0</v>
      </c>
      <c r="AD281" s="493"/>
      <c r="AE281" s="493"/>
      <c r="AF281" s="493"/>
      <c r="AG281" s="493"/>
      <c r="AH281" s="493"/>
      <c r="AI281" s="493"/>
      <c r="AJ281" s="493"/>
      <c r="AK281" s="493"/>
      <c r="AL281" s="494"/>
      <c r="AM281" s="495"/>
      <c r="AN281" s="496"/>
      <c r="AO281" s="496"/>
      <c r="AP281" s="493"/>
      <c r="AQ281" s="497"/>
      <c r="AR281" s="499"/>
      <c r="AS281" s="224"/>
    </row>
    <row r="282">
      <c r="A282" s="398"/>
      <c r="B282" s="399"/>
      <c r="C282" s="398"/>
      <c r="D282" s="399"/>
      <c r="E282" s="398"/>
      <c r="I282" s="411"/>
      <c r="J282" s="411"/>
      <c r="N282" s="411"/>
      <c r="S282" s="411"/>
      <c r="AC282" s="495">
        <v>57.0</v>
      </c>
      <c r="AD282" s="493"/>
      <c r="AE282" s="493"/>
      <c r="AF282" s="493"/>
      <c r="AG282" s="493"/>
      <c r="AH282" s="493"/>
      <c r="AI282" s="493"/>
      <c r="AJ282" s="493"/>
      <c r="AK282" s="493"/>
      <c r="AL282" s="494"/>
      <c r="AM282" s="495"/>
      <c r="AN282" s="496"/>
      <c r="AO282" s="496"/>
      <c r="AP282" s="493"/>
      <c r="AQ282" s="497"/>
      <c r="AR282" s="499"/>
      <c r="AS282" s="224"/>
    </row>
    <row r="283">
      <c r="A283" s="398"/>
      <c r="B283" s="399"/>
      <c r="C283" s="398"/>
      <c r="D283" s="399"/>
      <c r="E283" s="398"/>
      <c r="I283" s="411"/>
      <c r="J283" s="411"/>
      <c r="N283" s="411"/>
      <c r="S283" s="411"/>
      <c r="AC283" s="495">
        <v>58.0</v>
      </c>
      <c r="AD283" s="493"/>
      <c r="AE283" s="493"/>
      <c r="AF283" s="493"/>
      <c r="AG283" s="493"/>
      <c r="AH283" s="493"/>
      <c r="AI283" s="493"/>
      <c r="AJ283" s="493"/>
      <c r="AK283" s="493"/>
      <c r="AL283" s="494"/>
      <c r="AM283" s="495"/>
      <c r="AN283" s="496"/>
      <c r="AO283" s="496"/>
      <c r="AP283" s="493"/>
      <c r="AQ283" s="497"/>
      <c r="AR283" s="499"/>
      <c r="AS283" s="224"/>
    </row>
    <row r="284">
      <c r="A284" s="398"/>
      <c r="B284" s="399"/>
      <c r="C284" s="398"/>
      <c r="D284" s="399"/>
      <c r="E284" s="398"/>
      <c r="I284" s="411"/>
      <c r="J284" s="411"/>
      <c r="N284" s="411"/>
      <c r="S284" s="411"/>
      <c r="AC284" s="495">
        <v>59.0</v>
      </c>
      <c r="AD284" s="493"/>
      <c r="AE284" s="493"/>
      <c r="AF284" s="493"/>
      <c r="AG284" s="493"/>
      <c r="AH284" s="493"/>
      <c r="AI284" s="493"/>
      <c r="AJ284" s="493"/>
      <c r="AK284" s="493"/>
      <c r="AL284" s="494"/>
      <c r="AM284" s="495"/>
      <c r="AN284" s="496"/>
      <c r="AO284" s="496"/>
      <c r="AP284" s="493"/>
      <c r="AQ284" s="497"/>
      <c r="AR284" s="499"/>
      <c r="AS284" s="224"/>
    </row>
    <row r="285">
      <c r="A285" s="398"/>
      <c r="B285" s="399"/>
      <c r="C285" s="398"/>
      <c r="D285" s="399"/>
      <c r="E285" s="398"/>
      <c r="I285" s="411"/>
      <c r="J285" s="411"/>
      <c r="N285" s="411"/>
      <c r="S285" s="411"/>
      <c r="AC285" s="495">
        <v>60.0</v>
      </c>
      <c r="AD285" s="493"/>
      <c r="AE285" s="493"/>
      <c r="AF285" s="493"/>
      <c r="AG285" s="493"/>
      <c r="AH285" s="493"/>
      <c r="AI285" s="493"/>
      <c r="AJ285" s="493"/>
      <c r="AK285" s="493"/>
      <c r="AL285" s="494"/>
      <c r="AM285" s="495"/>
      <c r="AN285" s="496"/>
      <c r="AO285" s="496"/>
      <c r="AP285" s="493"/>
      <c r="AQ285" s="497"/>
      <c r="AR285" s="499"/>
      <c r="AS285" s="224"/>
    </row>
    <row r="286">
      <c r="A286" s="398"/>
      <c r="B286" s="399"/>
      <c r="C286" s="398"/>
      <c r="D286" s="399"/>
      <c r="E286" s="398"/>
      <c r="I286" s="411"/>
      <c r="J286" s="411"/>
      <c r="N286" s="411"/>
      <c r="S286" s="411"/>
      <c r="AC286" s="495">
        <v>61.0</v>
      </c>
      <c r="AD286" s="493"/>
      <c r="AE286" s="493"/>
      <c r="AF286" s="493"/>
      <c r="AG286" s="493"/>
      <c r="AH286" s="493"/>
      <c r="AI286" s="493"/>
      <c r="AJ286" s="493"/>
      <c r="AK286" s="493"/>
      <c r="AL286" s="494"/>
      <c r="AM286" s="495"/>
      <c r="AN286" s="496"/>
      <c r="AO286" s="496"/>
      <c r="AP286" s="493"/>
      <c r="AQ286" s="497"/>
      <c r="AR286" s="499"/>
      <c r="AS286" s="224"/>
    </row>
    <row r="287">
      <c r="A287" s="398"/>
      <c r="B287" s="399"/>
      <c r="C287" s="398"/>
      <c r="D287" s="399"/>
      <c r="E287" s="398"/>
      <c r="I287" s="411"/>
      <c r="J287" s="411"/>
      <c r="N287" s="411"/>
      <c r="S287" s="411"/>
      <c r="AC287" s="495">
        <v>62.0</v>
      </c>
      <c r="AD287" s="493"/>
      <c r="AE287" s="493"/>
      <c r="AF287" s="493"/>
      <c r="AG287" s="493"/>
      <c r="AH287" s="493"/>
      <c r="AI287" s="493"/>
      <c r="AJ287" s="493"/>
      <c r="AK287" s="493"/>
      <c r="AL287" s="494"/>
      <c r="AM287" s="495"/>
      <c r="AN287" s="496"/>
      <c r="AO287" s="496"/>
      <c r="AP287" s="493"/>
      <c r="AQ287" s="497"/>
      <c r="AR287" s="499"/>
      <c r="AS287" s="224"/>
    </row>
    <row r="288">
      <c r="A288" s="398"/>
      <c r="B288" s="399"/>
      <c r="C288" s="398"/>
      <c r="D288" s="399"/>
      <c r="E288" s="398"/>
      <c r="I288" s="411"/>
      <c r="J288" s="411"/>
      <c r="N288" s="411"/>
      <c r="S288" s="411"/>
      <c r="AC288" s="495">
        <v>63.0</v>
      </c>
      <c r="AD288" s="493"/>
      <c r="AE288" s="493"/>
      <c r="AF288" s="493"/>
      <c r="AG288" s="493"/>
      <c r="AH288" s="493"/>
      <c r="AI288" s="493"/>
      <c r="AJ288" s="493"/>
      <c r="AK288" s="493"/>
      <c r="AL288" s="494"/>
      <c r="AM288" s="495"/>
      <c r="AN288" s="496"/>
      <c r="AO288" s="496"/>
      <c r="AP288" s="493"/>
      <c r="AQ288" s="497"/>
      <c r="AR288" s="499"/>
      <c r="AS288" s="224"/>
    </row>
    <row r="289">
      <c r="A289" s="398"/>
      <c r="B289" s="399"/>
      <c r="C289" s="398"/>
      <c r="D289" s="399"/>
      <c r="E289" s="398"/>
      <c r="I289" s="411"/>
      <c r="J289" s="411"/>
      <c r="N289" s="411"/>
      <c r="S289" s="411"/>
      <c r="AC289" s="495">
        <v>64.0</v>
      </c>
      <c r="AD289" s="493"/>
      <c r="AE289" s="493"/>
      <c r="AF289" s="493"/>
      <c r="AG289" s="493"/>
      <c r="AH289" s="493"/>
      <c r="AI289" s="493"/>
      <c r="AJ289" s="493"/>
      <c r="AK289" s="493"/>
      <c r="AL289" s="494"/>
      <c r="AM289" s="495"/>
      <c r="AN289" s="496"/>
      <c r="AO289" s="496"/>
      <c r="AP289" s="493"/>
      <c r="AQ289" s="497"/>
      <c r="AR289" s="499"/>
      <c r="AS289" s="224"/>
    </row>
    <row r="290">
      <c r="A290" s="398"/>
      <c r="B290" s="399"/>
      <c r="C290" s="398"/>
      <c r="D290" s="399"/>
      <c r="E290" s="398"/>
      <c r="I290" s="411"/>
      <c r="J290" s="411"/>
      <c r="N290" s="411"/>
      <c r="S290" s="411"/>
      <c r="AC290" s="495">
        <v>65.0</v>
      </c>
      <c r="AD290" s="493"/>
      <c r="AE290" s="493"/>
      <c r="AF290" s="493"/>
      <c r="AG290" s="493"/>
      <c r="AH290" s="493"/>
      <c r="AI290" s="493"/>
      <c r="AJ290" s="493"/>
      <c r="AK290" s="493"/>
      <c r="AL290" s="494"/>
      <c r="AM290" s="495"/>
      <c r="AN290" s="496"/>
      <c r="AO290" s="496"/>
      <c r="AP290" s="493"/>
      <c r="AQ290" s="497"/>
      <c r="AR290" s="499"/>
      <c r="AS290" s="224"/>
    </row>
    <row r="291">
      <c r="A291" s="398"/>
      <c r="B291" s="399"/>
      <c r="C291" s="398"/>
      <c r="D291" s="399"/>
      <c r="E291" s="398"/>
      <c r="I291" s="411"/>
      <c r="J291" s="411"/>
      <c r="N291" s="411"/>
      <c r="S291" s="411"/>
      <c r="AC291" s="495">
        <v>66.0</v>
      </c>
      <c r="AD291" s="493"/>
      <c r="AE291" s="493"/>
      <c r="AF291" s="493"/>
      <c r="AG291" s="493"/>
      <c r="AH291" s="493"/>
      <c r="AI291" s="493"/>
      <c r="AJ291" s="493"/>
      <c r="AK291" s="493"/>
      <c r="AL291" s="494"/>
      <c r="AM291" s="495"/>
      <c r="AN291" s="496"/>
      <c r="AO291" s="496"/>
      <c r="AP291" s="493"/>
      <c r="AQ291" s="497"/>
      <c r="AR291" s="499"/>
      <c r="AS291" s="224"/>
    </row>
    <row r="292">
      <c r="A292" s="398"/>
      <c r="B292" s="399"/>
      <c r="C292" s="398"/>
      <c r="D292" s="399"/>
      <c r="E292" s="398"/>
      <c r="I292" s="411"/>
      <c r="J292" s="411"/>
      <c r="N292" s="411"/>
      <c r="S292" s="411"/>
      <c r="AC292" s="495">
        <v>67.0</v>
      </c>
      <c r="AD292" s="493"/>
      <c r="AE292" s="493"/>
      <c r="AF292" s="493"/>
      <c r="AG292" s="493"/>
      <c r="AH292" s="493"/>
      <c r="AI292" s="493"/>
      <c r="AJ292" s="493"/>
      <c r="AK292" s="493"/>
      <c r="AL292" s="494"/>
      <c r="AM292" s="495"/>
      <c r="AN292" s="496"/>
      <c r="AO292" s="496"/>
      <c r="AP292" s="493"/>
      <c r="AQ292" s="497"/>
      <c r="AR292" s="499"/>
      <c r="AS292" s="224"/>
    </row>
    <row r="293">
      <c r="A293" s="398"/>
      <c r="B293" s="399"/>
      <c r="C293" s="398"/>
      <c r="D293" s="399"/>
      <c r="E293" s="398"/>
      <c r="I293" s="411"/>
      <c r="J293" s="411"/>
      <c r="N293" s="411"/>
      <c r="S293" s="411"/>
      <c r="AC293" s="495">
        <v>68.0</v>
      </c>
      <c r="AD293" s="493"/>
      <c r="AE293" s="493"/>
      <c r="AF293" s="493"/>
      <c r="AG293" s="493"/>
      <c r="AH293" s="493"/>
      <c r="AI293" s="493"/>
      <c r="AJ293" s="493"/>
      <c r="AK293" s="493"/>
      <c r="AL293" s="494"/>
      <c r="AM293" s="495"/>
      <c r="AN293" s="496"/>
      <c r="AO293" s="496"/>
      <c r="AP293" s="493"/>
      <c r="AQ293" s="497"/>
      <c r="AR293" s="499"/>
      <c r="AS293" s="224"/>
    </row>
    <row r="294">
      <c r="A294" s="398"/>
      <c r="B294" s="399"/>
      <c r="C294" s="398"/>
      <c r="D294" s="399"/>
      <c r="E294" s="398"/>
      <c r="I294" s="411"/>
      <c r="J294" s="411"/>
      <c r="N294" s="411"/>
      <c r="S294" s="411"/>
      <c r="AC294" s="495">
        <v>69.0</v>
      </c>
      <c r="AD294" s="493"/>
      <c r="AE294" s="493"/>
      <c r="AF294" s="493"/>
      <c r="AG294" s="493"/>
      <c r="AH294" s="493"/>
      <c r="AI294" s="493"/>
      <c r="AJ294" s="493"/>
      <c r="AK294" s="493"/>
      <c r="AL294" s="494"/>
      <c r="AM294" s="495"/>
      <c r="AN294" s="496"/>
      <c r="AO294" s="496"/>
      <c r="AP294" s="493"/>
      <c r="AQ294" s="497"/>
      <c r="AR294" s="499"/>
      <c r="AS294" s="224"/>
    </row>
    <row r="295">
      <c r="A295" s="398"/>
      <c r="B295" s="399"/>
      <c r="C295" s="398"/>
      <c r="D295" s="399"/>
      <c r="E295" s="398"/>
      <c r="I295" s="411"/>
      <c r="J295" s="411"/>
      <c r="N295" s="411"/>
      <c r="S295" s="411"/>
      <c r="AC295" s="495">
        <v>70.0</v>
      </c>
      <c r="AD295" s="493"/>
      <c r="AE295" s="493"/>
      <c r="AF295" s="493"/>
      <c r="AG295" s="493"/>
      <c r="AH295" s="493"/>
      <c r="AI295" s="493"/>
      <c r="AJ295" s="493"/>
      <c r="AK295" s="493"/>
      <c r="AL295" s="494"/>
      <c r="AM295" s="495"/>
      <c r="AN295" s="496"/>
      <c r="AO295" s="496"/>
      <c r="AP295" s="493"/>
      <c r="AQ295" s="497"/>
      <c r="AR295" s="499"/>
      <c r="AS295" s="224"/>
    </row>
    <row r="296">
      <c r="A296" s="398"/>
      <c r="B296" s="399"/>
      <c r="C296" s="398"/>
      <c r="D296" s="399"/>
      <c r="E296" s="398"/>
      <c r="I296" s="411"/>
      <c r="J296" s="411"/>
      <c r="N296" s="411"/>
      <c r="S296" s="411"/>
      <c r="AC296" s="495">
        <v>71.0</v>
      </c>
      <c r="AD296" s="493"/>
      <c r="AE296" s="493"/>
      <c r="AF296" s="493"/>
      <c r="AG296" s="493"/>
      <c r="AH296" s="493"/>
      <c r="AI296" s="493"/>
      <c r="AJ296" s="493"/>
      <c r="AK296" s="493"/>
      <c r="AL296" s="494"/>
      <c r="AM296" s="495"/>
      <c r="AN296" s="496"/>
      <c r="AO296" s="496"/>
      <c r="AP296" s="493"/>
      <c r="AQ296" s="497"/>
      <c r="AR296" s="499"/>
      <c r="AS296" s="224"/>
    </row>
    <row r="297">
      <c r="A297" s="398"/>
      <c r="B297" s="399"/>
      <c r="C297" s="398"/>
      <c r="D297" s="399"/>
      <c r="E297" s="398"/>
      <c r="I297" s="411"/>
      <c r="J297" s="411"/>
      <c r="N297" s="411"/>
      <c r="S297" s="411"/>
      <c r="AC297" s="495">
        <v>72.0</v>
      </c>
      <c r="AD297" s="493"/>
      <c r="AE297" s="493"/>
      <c r="AF297" s="493"/>
      <c r="AG297" s="493"/>
      <c r="AH297" s="493"/>
      <c r="AI297" s="493"/>
      <c r="AJ297" s="493"/>
      <c r="AK297" s="493"/>
      <c r="AL297" s="494"/>
      <c r="AM297" s="495"/>
      <c r="AN297" s="496"/>
      <c r="AO297" s="496"/>
      <c r="AP297" s="493"/>
      <c r="AQ297" s="497"/>
      <c r="AR297" s="499"/>
      <c r="AS297" s="224"/>
    </row>
    <row r="298">
      <c r="A298" s="398"/>
      <c r="B298" s="399"/>
      <c r="C298" s="398"/>
      <c r="D298" s="399"/>
      <c r="E298" s="398"/>
      <c r="I298" s="411"/>
      <c r="J298" s="411"/>
      <c r="N298" s="411"/>
      <c r="S298" s="411"/>
      <c r="AC298" s="495">
        <v>73.0</v>
      </c>
      <c r="AD298" s="493"/>
      <c r="AE298" s="493"/>
      <c r="AF298" s="493"/>
      <c r="AG298" s="493"/>
      <c r="AH298" s="493"/>
      <c r="AI298" s="493"/>
      <c r="AJ298" s="493"/>
      <c r="AK298" s="493"/>
      <c r="AL298" s="494"/>
      <c r="AM298" s="495"/>
      <c r="AN298" s="496"/>
      <c r="AO298" s="496"/>
      <c r="AP298" s="493"/>
      <c r="AQ298" s="497"/>
      <c r="AR298" s="499"/>
      <c r="AS298" s="224"/>
    </row>
    <row r="299">
      <c r="A299" s="398"/>
      <c r="B299" s="399"/>
      <c r="C299" s="398"/>
      <c r="D299" s="399"/>
      <c r="E299" s="398"/>
      <c r="I299" s="411"/>
      <c r="J299" s="411"/>
      <c r="N299" s="411"/>
      <c r="S299" s="411"/>
      <c r="AC299" s="495">
        <v>74.0</v>
      </c>
      <c r="AD299" s="493"/>
      <c r="AE299" s="493"/>
      <c r="AF299" s="493"/>
      <c r="AG299" s="493"/>
      <c r="AH299" s="493"/>
      <c r="AI299" s="493"/>
      <c r="AJ299" s="493"/>
      <c r="AK299" s="493"/>
      <c r="AL299" s="494"/>
      <c r="AM299" s="495"/>
      <c r="AN299" s="496"/>
      <c r="AO299" s="496"/>
      <c r="AP299" s="493"/>
      <c r="AQ299" s="497"/>
      <c r="AR299" s="499"/>
      <c r="AS299" s="224"/>
    </row>
    <row r="300">
      <c r="A300" s="398"/>
      <c r="B300" s="399"/>
      <c r="C300" s="398"/>
      <c r="D300" s="399"/>
      <c r="E300" s="398"/>
      <c r="I300" s="411"/>
      <c r="J300" s="411"/>
      <c r="N300" s="411"/>
      <c r="S300" s="411"/>
      <c r="AC300" s="495">
        <v>75.0</v>
      </c>
      <c r="AD300" s="493"/>
      <c r="AE300" s="493"/>
      <c r="AF300" s="493"/>
      <c r="AG300" s="493"/>
      <c r="AH300" s="493"/>
      <c r="AI300" s="493"/>
      <c r="AJ300" s="493"/>
      <c r="AK300" s="493"/>
      <c r="AL300" s="494"/>
      <c r="AM300" s="495"/>
      <c r="AN300" s="496"/>
      <c r="AO300" s="496"/>
      <c r="AP300" s="493"/>
      <c r="AQ300" s="497"/>
      <c r="AR300" s="499"/>
      <c r="AS300" s="224"/>
    </row>
    <row r="301">
      <c r="A301" s="398"/>
      <c r="B301" s="399"/>
      <c r="C301" s="398"/>
      <c r="D301" s="399"/>
      <c r="E301" s="398"/>
      <c r="I301" s="411"/>
      <c r="J301" s="411"/>
      <c r="N301" s="411"/>
      <c r="S301" s="411"/>
      <c r="AC301" s="495">
        <v>76.0</v>
      </c>
      <c r="AD301" s="493"/>
      <c r="AE301" s="493"/>
      <c r="AF301" s="493"/>
      <c r="AG301" s="493"/>
      <c r="AH301" s="493"/>
      <c r="AI301" s="493"/>
      <c r="AJ301" s="493"/>
      <c r="AK301" s="493"/>
      <c r="AL301" s="494"/>
      <c r="AM301" s="495"/>
      <c r="AN301" s="496"/>
      <c r="AO301" s="496"/>
      <c r="AP301" s="493"/>
      <c r="AQ301" s="497"/>
      <c r="AR301" s="499"/>
      <c r="AS301" s="224"/>
    </row>
    <row r="302">
      <c r="A302" s="398"/>
      <c r="B302" s="399"/>
      <c r="C302" s="398"/>
      <c r="D302" s="399"/>
      <c r="E302" s="398"/>
      <c r="I302" s="411"/>
      <c r="J302" s="411"/>
      <c r="N302" s="411"/>
      <c r="S302" s="411"/>
      <c r="AC302" s="495">
        <v>77.0</v>
      </c>
      <c r="AD302" s="493"/>
      <c r="AE302" s="493"/>
      <c r="AF302" s="493"/>
      <c r="AG302" s="493"/>
      <c r="AH302" s="493"/>
      <c r="AI302" s="493"/>
      <c r="AJ302" s="493"/>
      <c r="AK302" s="493"/>
      <c r="AL302" s="494"/>
      <c r="AM302" s="495"/>
      <c r="AN302" s="496"/>
      <c r="AO302" s="496"/>
      <c r="AP302" s="493"/>
      <c r="AQ302" s="497"/>
      <c r="AR302" s="499"/>
      <c r="AS302" s="224"/>
    </row>
    <row r="303">
      <c r="A303" s="398"/>
      <c r="B303" s="399"/>
      <c r="C303" s="398"/>
      <c r="D303" s="399"/>
      <c r="E303" s="398"/>
      <c r="I303" s="411"/>
      <c r="J303" s="411"/>
      <c r="N303" s="411"/>
      <c r="S303" s="411"/>
      <c r="AC303" s="495">
        <v>78.0</v>
      </c>
      <c r="AD303" s="493"/>
      <c r="AE303" s="493"/>
      <c r="AF303" s="493"/>
      <c r="AG303" s="493"/>
      <c r="AH303" s="493"/>
      <c r="AI303" s="493"/>
      <c r="AJ303" s="493"/>
      <c r="AK303" s="493"/>
      <c r="AL303" s="494"/>
      <c r="AM303" s="495"/>
      <c r="AN303" s="496"/>
      <c r="AO303" s="496"/>
      <c r="AP303" s="493"/>
      <c r="AQ303" s="497"/>
      <c r="AR303" s="499"/>
      <c r="AS303" s="224"/>
    </row>
    <row r="304">
      <c r="A304" s="398"/>
      <c r="B304" s="399"/>
      <c r="C304" s="398"/>
      <c r="D304" s="399"/>
      <c r="E304" s="398"/>
      <c r="I304" s="411"/>
      <c r="J304" s="411"/>
      <c r="N304" s="411"/>
      <c r="S304" s="411"/>
      <c r="AC304" s="495">
        <v>79.0</v>
      </c>
      <c r="AD304" s="493"/>
      <c r="AE304" s="493"/>
      <c r="AF304" s="493"/>
      <c r="AG304" s="493"/>
      <c r="AH304" s="493"/>
      <c r="AI304" s="493"/>
      <c r="AJ304" s="493"/>
      <c r="AK304" s="493"/>
      <c r="AL304" s="494"/>
      <c r="AM304" s="495"/>
      <c r="AN304" s="496"/>
      <c r="AO304" s="496"/>
      <c r="AP304" s="493"/>
      <c r="AQ304" s="497"/>
      <c r="AR304" s="499"/>
      <c r="AS304" s="224"/>
    </row>
    <row r="305">
      <c r="A305" s="398"/>
      <c r="B305" s="399"/>
      <c r="C305" s="398"/>
      <c r="D305" s="399"/>
      <c r="E305" s="398"/>
      <c r="I305" s="411"/>
      <c r="J305" s="411"/>
      <c r="N305" s="411"/>
      <c r="S305" s="411"/>
      <c r="AC305" s="495">
        <v>80.0</v>
      </c>
      <c r="AD305" s="493"/>
      <c r="AE305" s="493"/>
      <c r="AF305" s="493"/>
      <c r="AG305" s="493"/>
      <c r="AH305" s="493"/>
      <c r="AI305" s="493"/>
      <c r="AJ305" s="493"/>
      <c r="AK305" s="493"/>
      <c r="AL305" s="494"/>
      <c r="AM305" s="495"/>
      <c r="AN305" s="496"/>
      <c r="AO305" s="496"/>
      <c r="AP305" s="493"/>
      <c r="AQ305" s="497"/>
      <c r="AR305" s="499"/>
      <c r="AS305" s="224"/>
    </row>
    <row r="306">
      <c r="A306" s="398"/>
      <c r="B306" s="399"/>
      <c r="C306" s="398"/>
      <c r="D306" s="399"/>
      <c r="E306" s="398"/>
      <c r="I306" s="411"/>
      <c r="J306" s="411"/>
      <c r="N306" s="411"/>
      <c r="S306" s="411"/>
      <c r="AC306" s="495">
        <v>81.0</v>
      </c>
      <c r="AD306" s="493"/>
      <c r="AE306" s="493"/>
      <c r="AF306" s="493"/>
      <c r="AG306" s="493"/>
      <c r="AH306" s="493"/>
      <c r="AI306" s="493"/>
      <c r="AJ306" s="493"/>
      <c r="AK306" s="493"/>
      <c r="AL306" s="494"/>
      <c r="AM306" s="495"/>
      <c r="AN306" s="496"/>
      <c r="AO306" s="496"/>
      <c r="AP306" s="493"/>
      <c r="AQ306" s="497"/>
      <c r="AR306" s="499"/>
      <c r="AS306" s="224"/>
    </row>
    <row r="307">
      <c r="A307" s="398"/>
      <c r="B307" s="399"/>
      <c r="C307" s="398"/>
      <c r="D307" s="399"/>
      <c r="E307" s="398"/>
      <c r="I307" s="411"/>
      <c r="J307" s="411"/>
      <c r="N307" s="411"/>
      <c r="S307" s="411"/>
      <c r="AC307" s="495">
        <v>82.0</v>
      </c>
      <c r="AD307" s="493"/>
      <c r="AE307" s="493"/>
      <c r="AF307" s="493"/>
      <c r="AG307" s="493"/>
      <c r="AH307" s="493"/>
      <c r="AI307" s="493"/>
      <c r="AJ307" s="493"/>
      <c r="AK307" s="493"/>
      <c r="AL307" s="494"/>
      <c r="AM307" s="495"/>
      <c r="AN307" s="496"/>
      <c r="AO307" s="496"/>
      <c r="AP307" s="493"/>
      <c r="AQ307" s="497"/>
      <c r="AR307" s="499"/>
      <c r="AS307" s="224"/>
    </row>
    <row r="308">
      <c r="A308" s="398"/>
      <c r="B308" s="399"/>
      <c r="C308" s="398"/>
      <c r="D308" s="399"/>
      <c r="E308" s="398"/>
      <c r="I308" s="411"/>
      <c r="J308" s="411"/>
      <c r="N308" s="411"/>
      <c r="S308" s="411"/>
      <c r="AC308" s="495">
        <v>83.0</v>
      </c>
      <c r="AD308" s="493"/>
      <c r="AE308" s="493"/>
      <c r="AF308" s="493"/>
      <c r="AG308" s="493"/>
      <c r="AH308" s="493"/>
      <c r="AI308" s="493"/>
      <c r="AJ308" s="493"/>
      <c r="AK308" s="493"/>
      <c r="AL308" s="494"/>
      <c r="AM308" s="495"/>
      <c r="AN308" s="496"/>
      <c r="AO308" s="496"/>
      <c r="AP308" s="493"/>
      <c r="AQ308" s="497"/>
      <c r="AR308" s="499"/>
      <c r="AS308" s="224"/>
    </row>
    <row r="309">
      <c r="A309" s="398"/>
      <c r="B309" s="399"/>
      <c r="C309" s="398"/>
      <c r="D309" s="399"/>
      <c r="E309" s="398"/>
      <c r="I309" s="411"/>
      <c r="J309" s="411"/>
      <c r="N309" s="411"/>
      <c r="S309" s="411"/>
      <c r="AC309" s="495">
        <v>84.0</v>
      </c>
      <c r="AD309" s="493"/>
      <c r="AE309" s="493"/>
      <c r="AF309" s="493"/>
      <c r="AG309" s="493"/>
      <c r="AH309" s="493"/>
      <c r="AI309" s="493"/>
      <c r="AJ309" s="493"/>
      <c r="AK309" s="493"/>
      <c r="AL309" s="494"/>
      <c r="AM309" s="495"/>
      <c r="AN309" s="496"/>
      <c r="AO309" s="496"/>
      <c r="AP309" s="493"/>
      <c r="AQ309" s="497"/>
      <c r="AR309" s="499"/>
      <c r="AS309" s="224"/>
    </row>
    <row r="310">
      <c r="A310" s="398"/>
      <c r="B310" s="399"/>
      <c r="C310" s="398"/>
      <c r="D310" s="399"/>
      <c r="E310" s="398"/>
      <c r="I310" s="411"/>
      <c r="J310" s="411"/>
      <c r="N310" s="411"/>
      <c r="S310" s="411"/>
      <c r="AC310" s="495">
        <v>85.0</v>
      </c>
      <c r="AD310" s="493"/>
      <c r="AE310" s="493"/>
      <c r="AF310" s="493"/>
      <c r="AG310" s="493"/>
      <c r="AH310" s="493"/>
      <c r="AI310" s="493"/>
      <c r="AJ310" s="493"/>
      <c r="AK310" s="493"/>
      <c r="AL310" s="494"/>
      <c r="AM310" s="495"/>
      <c r="AN310" s="496"/>
      <c r="AO310" s="496"/>
      <c r="AP310" s="493"/>
      <c r="AQ310" s="497"/>
      <c r="AR310" s="499"/>
      <c r="AS310" s="224"/>
    </row>
    <row r="311">
      <c r="A311" s="398"/>
      <c r="B311" s="399"/>
      <c r="C311" s="398"/>
      <c r="D311" s="399"/>
      <c r="E311" s="398"/>
      <c r="I311" s="411"/>
      <c r="J311" s="411"/>
      <c r="N311" s="411"/>
      <c r="S311" s="411"/>
      <c r="AC311" s="495">
        <v>86.0</v>
      </c>
      <c r="AD311" s="493"/>
      <c r="AE311" s="493"/>
      <c r="AF311" s="493"/>
      <c r="AG311" s="493"/>
      <c r="AH311" s="493"/>
      <c r="AI311" s="493"/>
      <c r="AJ311" s="493"/>
      <c r="AK311" s="493"/>
      <c r="AL311" s="494"/>
      <c r="AM311" s="495"/>
      <c r="AN311" s="496"/>
      <c r="AO311" s="496"/>
      <c r="AP311" s="493"/>
      <c r="AQ311" s="497"/>
      <c r="AR311" s="499"/>
      <c r="AS311" s="224"/>
    </row>
    <row r="312">
      <c r="A312" s="398"/>
      <c r="B312" s="399"/>
      <c r="C312" s="398"/>
      <c r="D312" s="399"/>
      <c r="E312" s="398"/>
      <c r="I312" s="411"/>
      <c r="J312" s="411"/>
      <c r="N312" s="411"/>
      <c r="S312" s="411"/>
      <c r="AC312" s="495">
        <v>87.0</v>
      </c>
      <c r="AD312" s="493"/>
      <c r="AE312" s="493"/>
      <c r="AF312" s="493"/>
      <c r="AG312" s="493"/>
      <c r="AH312" s="493"/>
      <c r="AI312" s="493"/>
      <c r="AJ312" s="493"/>
      <c r="AK312" s="493"/>
      <c r="AL312" s="494"/>
      <c r="AM312" s="495"/>
      <c r="AN312" s="496"/>
      <c r="AO312" s="496"/>
      <c r="AP312" s="493"/>
      <c r="AQ312" s="497"/>
      <c r="AR312" s="499"/>
      <c r="AS312" s="224"/>
    </row>
    <row r="313">
      <c r="A313" s="398"/>
      <c r="B313" s="399"/>
      <c r="C313" s="398"/>
      <c r="D313" s="399"/>
      <c r="E313" s="398"/>
      <c r="I313" s="411"/>
      <c r="J313" s="411"/>
      <c r="N313" s="411"/>
      <c r="S313" s="411"/>
      <c r="AC313" s="495">
        <v>88.0</v>
      </c>
      <c r="AD313" s="493"/>
      <c r="AE313" s="493"/>
      <c r="AF313" s="493"/>
      <c r="AG313" s="493"/>
      <c r="AH313" s="493"/>
      <c r="AI313" s="493"/>
      <c r="AJ313" s="493"/>
      <c r="AK313" s="493"/>
      <c r="AL313" s="494"/>
      <c r="AM313" s="495"/>
      <c r="AN313" s="496"/>
      <c r="AO313" s="496"/>
      <c r="AP313" s="493"/>
      <c r="AQ313" s="497"/>
      <c r="AR313" s="499"/>
      <c r="AS313" s="224"/>
    </row>
    <row r="314">
      <c r="A314" s="398"/>
      <c r="B314" s="399"/>
      <c r="C314" s="398"/>
      <c r="D314" s="399"/>
      <c r="E314" s="398"/>
      <c r="I314" s="411"/>
      <c r="J314" s="411"/>
      <c r="N314" s="411"/>
      <c r="S314" s="411"/>
      <c r="AC314" s="495">
        <v>89.0</v>
      </c>
      <c r="AD314" s="493"/>
      <c r="AE314" s="493"/>
      <c r="AF314" s="493"/>
      <c r="AG314" s="493"/>
      <c r="AH314" s="493"/>
      <c r="AI314" s="493"/>
      <c r="AJ314" s="493"/>
      <c r="AK314" s="493"/>
      <c r="AL314" s="494"/>
      <c r="AM314" s="495"/>
      <c r="AN314" s="496"/>
      <c r="AO314" s="496"/>
      <c r="AP314" s="493"/>
      <c r="AQ314" s="497"/>
      <c r="AR314" s="499"/>
      <c r="AS314" s="224"/>
    </row>
    <row r="315">
      <c r="A315" s="398"/>
      <c r="B315" s="399"/>
      <c r="C315" s="398"/>
      <c r="D315" s="399"/>
      <c r="E315" s="398"/>
      <c r="I315" s="411"/>
      <c r="J315" s="411"/>
      <c r="N315" s="411"/>
      <c r="S315" s="411"/>
      <c r="AC315" s="495">
        <v>90.0</v>
      </c>
      <c r="AD315" s="493"/>
      <c r="AE315" s="493"/>
      <c r="AF315" s="493"/>
      <c r="AG315" s="493"/>
      <c r="AH315" s="493"/>
      <c r="AI315" s="493"/>
      <c r="AJ315" s="493"/>
      <c r="AK315" s="493"/>
      <c r="AL315" s="494"/>
      <c r="AM315" s="495"/>
      <c r="AN315" s="496"/>
      <c r="AO315" s="496"/>
      <c r="AP315" s="493"/>
      <c r="AQ315" s="497"/>
      <c r="AR315" s="499"/>
      <c r="AS315" s="224"/>
    </row>
    <row r="316">
      <c r="A316" s="398"/>
      <c r="B316" s="399"/>
      <c r="C316" s="398"/>
      <c r="D316" s="399"/>
      <c r="E316" s="398"/>
      <c r="I316" s="411"/>
      <c r="J316" s="411"/>
      <c r="N316" s="411"/>
      <c r="S316" s="411"/>
      <c r="AC316" s="495">
        <v>91.0</v>
      </c>
      <c r="AD316" s="493"/>
      <c r="AE316" s="493"/>
      <c r="AF316" s="493"/>
      <c r="AG316" s="493"/>
      <c r="AH316" s="493"/>
      <c r="AI316" s="493"/>
      <c r="AJ316" s="493"/>
      <c r="AK316" s="493"/>
      <c r="AL316" s="494"/>
      <c r="AM316" s="495"/>
      <c r="AN316" s="496"/>
      <c r="AO316" s="496"/>
      <c r="AP316" s="493"/>
      <c r="AQ316" s="497"/>
      <c r="AR316" s="499"/>
      <c r="AS316" s="224"/>
    </row>
    <row r="317">
      <c r="A317" s="398"/>
      <c r="B317" s="399"/>
      <c r="C317" s="398"/>
      <c r="D317" s="399"/>
      <c r="E317" s="398"/>
      <c r="I317" s="411"/>
      <c r="J317" s="411"/>
      <c r="N317" s="411"/>
      <c r="S317" s="411"/>
      <c r="AC317" s="495">
        <v>92.0</v>
      </c>
      <c r="AD317" s="493"/>
      <c r="AE317" s="493"/>
      <c r="AF317" s="493"/>
      <c r="AG317" s="493"/>
      <c r="AH317" s="493"/>
      <c r="AI317" s="493"/>
      <c r="AJ317" s="493"/>
      <c r="AK317" s="493"/>
      <c r="AL317" s="494"/>
      <c r="AM317" s="495"/>
      <c r="AN317" s="496"/>
      <c r="AO317" s="496"/>
      <c r="AP317" s="493"/>
      <c r="AQ317" s="497"/>
      <c r="AR317" s="499"/>
      <c r="AS317" s="224"/>
    </row>
    <row r="318">
      <c r="A318" s="398"/>
      <c r="B318" s="399"/>
      <c r="C318" s="398"/>
      <c r="D318" s="399"/>
      <c r="E318" s="398"/>
      <c r="I318" s="411"/>
      <c r="J318" s="411"/>
      <c r="N318" s="411"/>
      <c r="S318" s="411"/>
      <c r="AC318" s="495">
        <v>93.0</v>
      </c>
      <c r="AD318" s="493"/>
      <c r="AE318" s="493"/>
      <c r="AF318" s="493"/>
      <c r="AG318" s="493"/>
      <c r="AH318" s="493"/>
      <c r="AI318" s="493"/>
      <c r="AJ318" s="493"/>
      <c r="AK318" s="493"/>
      <c r="AL318" s="494"/>
      <c r="AM318" s="495"/>
      <c r="AN318" s="496"/>
      <c r="AO318" s="496"/>
      <c r="AP318" s="493"/>
      <c r="AQ318" s="497"/>
      <c r="AR318" s="499"/>
      <c r="AS318" s="224"/>
    </row>
    <row r="319">
      <c r="A319" s="398"/>
      <c r="B319" s="399"/>
      <c r="C319" s="398"/>
      <c r="D319" s="399"/>
      <c r="E319" s="398"/>
      <c r="I319" s="411"/>
      <c r="J319" s="411"/>
      <c r="N319" s="411"/>
      <c r="S319" s="411"/>
      <c r="AC319" s="495">
        <v>94.0</v>
      </c>
      <c r="AD319" s="493"/>
      <c r="AE319" s="493"/>
      <c r="AF319" s="493"/>
      <c r="AG319" s="493"/>
      <c r="AH319" s="493"/>
      <c r="AI319" s="493"/>
      <c r="AJ319" s="493"/>
      <c r="AK319" s="493"/>
      <c r="AL319" s="494"/>
      <c r="AM319" s="495"/>
      <c r="AN319" s="496"/>
      <c r="AO319" s="496"/>
      <c r="AP319" s="493"/>
      <c r="AQ319" s="497"/>
      <c r="AR319" s="499"/>
      <c r="AS319" s="224"/>
    </row>
    <row r="320">
      <c r="A320" s="398"/>
      <c r="B320" s="399"/>
      <c r="C320" s="398"/>
      <c r="D320" s="399"/>
      <c r="E320" s="398"/>
      <c r="I320" s="411"/>
      <c r="J320" s="411"/>
      <c r="N320" s="411"/>
      <c r="S320" s="411"/>
      <c r="AC320" s="495">
        <v>95.0</v>
      </c>
      <c r="AD320" s="493"/>
      <c r="AE320" s="493"/>
      <c r="AF320" s="493"/>
      <c r="AG320" s="493"/>
      <c r="AH320" s="493"/>
      <c r="AI320" s="493"/>
      <c r="AJ320" s="493"/>
      <c r="AK320" s="493"/>
      <c r="AL320" s="494"/>
      <c r="AM320" s="495"/>
      <c r="AN320" s="496"/>
      <c r="AO320" s="496"/>
      <c r="AP320" s="493"/>
      <c r="AQ320" s="497"/>
      <c r="AR320" s="499"/>
      <c r="AS320" s="224"/>
    </row>
    <row r="321">
      <c r="A321" s="398"/>
      <c r="B321" s="399"/>
      <c r="C321" s="398"/>
      <c r="D321" s="399"/>
      <c r="E321" s="398"/>
      <c r="I321" s="411"/>
      <c r="J321" s="411"/>
      <c r="N321" s="411"/>
      <c r="S321" s="411"/>
      <c r="AC321" s="495">
        <v>96.0</v>
      </c>
      <c r="AD321" s="493"/>
      <c r="AE321" s="493"/>
      <c r="AF321" s="493"/>
      <c r="AG321" s="493"/>
      <c r="AH321" s="493"/>
      <c r="AI321" s="493"/>
      <c r="AJ321" s="493"/>
      <c r="AK321" s="493"/>
      <c r="AL321" s="494"/>
      <c r="AM321" s="495"/>
      <c r="AN321" s="496"/>
      <c r="AO321" s="496"/>
      <c r="AP321" s="493"/>
      <c r="AQ321" s="497"/>
      <c r="AR321" s="499"/>
      <c r="AS321" s="224"/>
    </row>
    <row r="322">
      <c r="A322" s="398"/>
      <c r="B322" s="399"/>
      <c r="C322" s="398"/>
      <c r="D322" s="399"/>
      <c r="E322" s="398"/>
      <c r="I322" s="411"/>
      <c r="J322" s="411"/>
      <c r="N322" s="411"/>
      <c r="S322" s="411"/>
      <c r="AC322" s="495">
        <v>97.0</v>
      </c>
      <c r="AD322" s="493"/>
      <c r="AE322" s="493"/>
      <c r="AF322" s="493"/>
      <c r="AG322" s="493"/>
      <c r="AH322" s="493"/>
      <c r="AI322" s="493"/>
      <c r="AJ322" s="493"/>
      <c r="AK322" s="493"/>
      <c r="AL322" s="494"/>
      <c r="AM322" s="495"/>
      <c r="AN322" s="496"/>
      <c r="AO322" s="496"/>
      <c r="AP322" s="493"/>
      <c r="AQ322" s="497"/>
      <c r="AR322" s="499"/>
      <c r="AS322" s="224"/>
    </row>
    <row r="323">
      <c r="A323" s="398"/>
      <c r="B323" s="399"/>
      <c r="C323" s="398"/>
      <c r="D323" s="399"/>
      <c r="E323" s="398"/>
      <c r="I323" s="411"/>
      <c r="J323" s="411"/>
      <c r="N323" s="411"/>
      <c r="S323" s="411"/>
      <c r="AC323" s="495">
        <v>98.0</v>
      </c>
      <c r="AD323" s="493"/>
      <c r="AE323" s="493"/>
      <c r="AF323" s="493"/>
      <c r="AG323" s="493"/>
      <c r="AH323" s="493"/>
      <c r="AI323" s="493"/>
      <c r="AJ323" s="493"/>
      <c r="AK323" s="493"/>
      <c r="AL323" s="494"/>
      <c r="AM323" s="495"/>
      <c r="AN323" s="496"/>
      <c r="AO323" s="496"/>
      <c r="AP323" s="493"/>
      <c r="AQ323" s="497"/>
      <c r="AR323" s="499"/>
      <c r="AS323" s="224"/>
    </row>
    <row r="324">
      <c r="A324" s="398"/>
      <c r="B324" s="399"/>
      <c r="C324" s="398"/>
      <c r="D324" s="399"/>
      <c r="E324" s="398"/>
      <c r="I324" s="411"/>
      <c r="J324" s="411"/>
      <c r="N324" s="411"/>
      <c r="S324" s="411"/>
      <c r="AC324" s="495">
        <v>99.0</v>
      </c>
      <c r="AD324" s="493"/>
      <c r="AE324" s="493"/>
      <c r="AF324" s="493"/>
      <c r="AG324" s="493"/>
      <c r="AH324" s="493"/>
      <c r="AI324" s="493"/>
      <c r="AJ324" s="493"/>
      <c r="AK324" s="493"/>
      <c r="AL324" s="494"/>
      <c r="AM324" s="495"/>
      <c r="AN324" s="496"/>
      <c r="AO324" s="496"/>
      <c r="AP324" s="493"/>
      <c r="AQ324" s="497"/>
      <c r="AR324" s="499"/>
      <c r="AS324" s="224"/>
    </row>
    <row r="325">
      <c r="A325" s="398"/>
      <c r="B325" s="399"/>
      <c r="C325" s="398"/>
      <c r="D325" s="399"/>
      <c r="E325" s="398"/>
      <c r="I325" s="411"/>
      <c r="J325" s="411"/>
      <c r="N325" s="411"/>
      <c r="S325" s="411"/>
      <c r="AC325" s="495">
        <v>100.0</v>
      </c>
      <c r="AD325" s="493"/>
      <c r="AE325" s="493"/>
      <c r="AF325" s="493"/>
      <c r="AG325" s="493"/>
      <c r="AH325" s="493"/>
      <c r="AI325" s="493"/>
      <c r="AJ325" s="493"/>
      <c r="AK325" s="493"/>
      <c r="AL325" s="494"/>
      <c r="AM325" s="495"/>
      <c r="AN325" s="496"/>
      <c r="AO325" s="496"/>
      <c r="AP325" s="493"/>
      <c r="AQ325" s="497"/>
      <c r="AR325" s="499"/>
      <c r="AS325" s="224"/>
    </row>
    <row r="326">
      <c r="A326" s="398"/>
      <c r="B326" s="399"/>
      <c r="C326" s="398"/>
      <c r="D326" s="399"/>
      <c r="E326" s="398"/>
      <c r="I326" s="411"/>
      <c r="J326" s="411"/>
      <c r="N326" s="411"/>
      <c r="S326" s="411"/>
      <c r="AC326" s="495">
        <v>101.0</v>
      </c>
      <c r="AD326" s="493"/>
      <c r="AE326" s="493"/>
      <c r="AF326" s="493"/>
      <c r="AG326" s="493"/>
      <c r="AH326" s="493"/>
      <c r="AI326" s="493"/>
      <c r="AJ326" s="493"/>
      <c r="AK326" s="493"/>
      <c r="AL326" s="494"/>
      <c r="AM326" s="495"/>
      <c r="AN326" s="496"/>
      <c r="AO326" s="496"/>
      <c r="AP326" s="493"/>
      <c r="AQ326" s="497"/>
      <c r="AR326" s="499"/>
      <c r="AS326" s="224"/>
    </row>
    <row r="327">
      <c r="A327" s="399"/>
      <c r="B327" s="399"/>
      <c r="C327" s="399"/>
      <c r="D327" s="399"/>
      <c r="E327" s="399"/>
      <c r="F327" s="518"/>
      <c r="G327" s="518"/>
      <c r="H327" s="518"/>
      <c r="I327" s="527"/>
      <c r="J327" s="527"/>
      <c r="K327" s="518"/>
      <c r="L327" s="518"/>
      <c r="M327" s="518"/>
      <c r="N327" s="527"/>
      <c r="O327" s="518"/>
      <c r="P327" s="518"/>
      <c r="Q327" s="518"/>
      <c r="R327" s="518"/>
      <c r="S327" s="527"/>
      <c r="T327" s="518"/>
      <c r="U327" s="518"/>
      <c r="V327" s="518"/>
      <c r="W327" s="518"/>
      <c r="X327" s="518"/>
      <c r="AC327" s="495">
        <v>102.0</v>
      </c>
      <c r="AD327" s="493"/>
      <c r="AE327" s="493"/>
      <c r="AF327" s="493"/>
      <c r="AG327" s="493"/>
      <c r="AH327" s="493"/>
      <c r="AI327" s="493"/>
      <c r="AJ327" s="493"/>
      <c r="AK327" s="493"/>
      <c r="AL327" s="494"/>
      <c r="AM327" s="495"/>
      <c r="AN327" s="496"/>
      <c r="AO327" s="496"/>
      <c r="AP327" s="493"/>
      <c r="AQ327" s="497"/>
      <c r="AR327" s="499"/>
      <c r="AS327" s="224"/>
    </row>
    <row r="328">
      <c r="A328" s="398"/>
      <c r="B328" s="399"/>
      <c r="C328" s="398"/>
      <c r="D328" s="399"/>
      <c r="E328" s="398"/>
      <c r="I328" s="411"/>
      <c r="J328" s="411"/>
      <c r="N328" s="411"/>
      <c r="S328" s="411"/>
      <c r="AC328" s="495">
        <v>103.0</v>
      </c>
      <c r="AD328" s="493"/>
      <c r="AE328" s="493"/>
      <c r="AF328" s="493"/>
      <c r="AG328" s="493"/>
      <c r="AH328" s="493"/>
      <c r="AI328" s="493"/>
      <c r="AJ328" s="493"/>
      <c r="AK328" s="493"/>
      <c r="AL328" s="494"/>
      <c r="AM328" s="495"/>
      <c r="AN328" s="496"/>
      <c r="AO328" s="496"/>
      <c r="AP328" s="493"/>
      <c r="AQ328" s="497"/>
      <c r="AR328" s="499"/>
      <c r="AS328" s="224"/>
    </row>
    <row r="329">
      <c r="A329" s="398"/>
      <c r="B329" s="399"/>
      <c r="C329" s="398"/>
      <c r="D329" s="399"/>
      <c r="E329" s="398"/>
      <c r="I329" s="411"/>
      <c r="J329" s="411"/>
      <c r="N329" s="411"/>
      <c r="S329" s="411"/>
      <c r="AC329" s="495">
        <v>104.0</v>
      </c>
      <c r="AD329" s="493"/>
      <c r="AE329" s="493"/>
      <c r="AF329" s="493"/>
      <c r="AG329" s="493"/>
      <c r="AH329" s="493"/>
      <c r="AI329" s="493"/>
      <c r="AJ329" s="493"/>
      <c r="AK329" s="493"/>
      <c r="AL329" s="494"/>
      <c r="AM329" s="495"/>
      <c r="AN329" s="496"/>
      <c r="AO329" s="496"/>
      <c r="AP329" s="493"/>
      <c r="AQ329" s="497"/>
      <c r="AR329" s="499"/>
      <c r="AS329" s="224"/>
    </row>
    <row r="330">
      <c r="A330" s="398"/>
      <c r="B330" s="399"/>
      <c r="C330" s="398"/>
      <c r="D330" s="399"/>
      <c r="E330" s="398"/>
      <c r="I330" s="411"/>
      <c r="J330" s="411"/>
      <c r="N330" s="411"/>
      <c r="S330" s="411"/>
      <c r="AC330" s="495">
        <v>105.0</v>
      </c>
      <c r="AD330" s="493"/>
      <c r="AE330" s="493"/>
      <c r="AF330" s="493"/>
      <c r="AG330" s="493"/>
      <c r="AH330" s="493"/>
      <c r="AI330" s="493"/>
      <c r="AJ330" s="493"/>
      <c r="AK330" s="493"/>
      <c r="AL330" s="494"/>
      <c r="AM330" s="495"/>
      <c r="AN330" s="496"/>
      <c r="AO330" s="496"/>
      <c r="AP330" s="493"/>
      <c r="AQ330" s="497"/>
      <c r="AR330" s="499"/>
      <c r="AS330" s="224"/>
    </row>
    <row r="331">
      <c r="A331" s="398"/>
      <c r="B331" s="399"/>
      <c r="C331" s="398"/>
      <c r="D331" s="399"/>
      <c r="E331" s="398"/>
      <c r="I331" s="411"/>
      <c r="J331" s="411"/>
      <c r="N331" s="411"/>
      <c r="S331" s="411"/>
      <c r="AC331" s="495">
        <v>106.0</v>
      </c>
      <c r="AD331" s="493"/>
      <c r="AE331" s="493"/>
      <c r="AF331" s="493"/>
      <c r="AG331" s="493"/>
      <c r="AH331" s="493"/>
      <c r="AI331" s="493"/>
      <c r="AJ331" s="493"/>
      <c r="AK331" s="493"/>
      <c r="AL331" s="494"/>
      <c r="AM331" s="495"/>
      <c r="AN331" s="496"/>
      <c r="AO331" s="496"/>
      <c r="AP331" s="493"/>
      <c r="AQ331" s="497"/>
      <c r="AR331" s="499"/>
      <c r="AS331" s="224"/>
    </row>
    <row r="332">
      <c r="A332" s="398"/>
      <c r="B332" s="399"/>
      <c r="C332" s="398"/>
      <c r="D332" s="399"/>
      <c r="E332" s="398"/>
      <c r="I332" s="411"/>
      <c r="J332" s="411"/>
      <c r="N332" s="411"/>
      <c r="S332" s="411"/>
      <c r="AC332" s="495">
        <v>107.0</v>
      </c>
      <c r="AD332" s="493"/>
      <c r="AE332" s="493"/>
      <c r="AF332" s="493"/>
      <c r="AG332" s="493"/>
      <c r="AH332" s="493"/>
      <c r="AI332" s="493"/>
      <c r="AJ332" s="493"/>
      <c r="AK332" s="493"/>
      <c r="AL332" s="494"/>
      <c r="AM332" s="495"/>
      <c r="AN332" s="496"/>
      <c r="AO332" s="496"/>
      <c r="AP332" s="493"/>
      <c r="AQ332" s="497"/>
      <c r="AR332" s="499"/>
      <c r="AS332" s="224"/>
    </row>
    <row r="333">
      <c r="A333" s="398"/>
      <c r="B333" s="399"/>
      <c r="C333" s="398"/>
      <c r="D333" s="399"/>
      <c r="E333" s="398"/>
      <c r="I333" s="411"/>
      <c r="J333" s="411"/>
      <c r="N333" s="411"/>
      <c r="S333" s="411"/>
      <c r="AC333" s="495">
        <v>108.0</v>
      </c>
      <c r="AD333" s="493"/>
      <c r="AE333" s="493"/>
      <c r="AF333" s="493"/>
      <c r="AG333" s="493"/>
      <c r="AH333" s="493"/>
      <c r="AI333" s="493"/>
      <c r="AJ333" s="493"/>
      <c r="AK333" s="493"/>
      <c r="AL333" s="494"/>
      <c r="AM333" s="495"/>
      <c r="AN333" s="496"/>
      <c r="AO333" s="496"/>
      <c r="AP333" s="493"/>
      <c r="AQ333" s="497"/>
      <c r="AR333" s="499"/>
      <c r="AS333" s="224"/>
    </row>
    <row r="334">
      <c r="A334" s="398"/>
      <c r="B334" s="399"/>
      <c r="C334" s="398"/>
      <c r="D334" s="399"/>
      <c r="E334" s="398"/>
      <c r="I334" s="411"/>
      <c r="J334" s="411"/>
      <c r="N334" s="411"/>
      <c r="S334" s="411"/>
      <c r="AC334" s="495">
        <v>109.0</v>
      </c>
      <c r="AD334" s="493"/>
      <c r="AE334" s="493"/>
      <c r="AF334" s="493"/>
      <c r="AG334" s="493"/>
      <c r="AH334" s="493"/>
      <c r="AI334" s="493"/>
      <c r="AJ334" s="493"/>
      <c r="AK334" s="493"/>
      <c r="AL334" s="494"/>
      <c r="AM334" s="495"/>
      <c r="AN334" s="496"/>
      <c r="AO334" s="496"/>
      <c r="AP334" s="493"/>
      <c r="AQ334" s="497"/>
      <c r="AR334" s="499"/>
      <c r="AS334" s="224"/>
    </row>
    <row r="335">
      <c r="A335" s="398"/>
      <c r="B335" s="399"/>
      <c r="C335" s="398"/>
      <c r="D335" s="399"/>
      <c r="E335" s="398"/>
      <c r="I335" s="411"/>
      <c r="J335" s="411"/>
      <c r="N335" s="411"/>
      <c r="S335" s="411"/>
      <c r="AC335" s="495">
        <v>110.0</v>
      </c>
      <c r="AD335" s="493"/>
      <c r="AE335" s="493"/>
      <c r="AF335" s="493"/>
      <c r="AG335" s="493"/>
      <c r="AH335" s="493"/>
      <c r="AI335" s="493"/>
      <c r="AJ335" s="493"/>
      <c r="AK335" s="493"/>
      <c r="AL335" s="494"/>
      <c r="AM335" s="495"/>
      <c r="AN335" s="496"/>
      <c r="AO335" s="496"/>
      <c r="AP335" s="493"/>
      <c r="AQ335" s="497"/>
      <c r="AR335" s="499"/>
      <c r="AS335" s="224"/>
    </row>
    <row r="336">
      <c r="A336" s="398"/>
      <c r="B336" s="399"/>
      <c r="C336" s="398"/>
      <c r="D336" s="399"/>
      <c r="E336" s="398"/>
      <c r="I336" s="411"/>
      <c r="J336" s="411"/>
      <c r="N336" s="411"/>
      <c r="S336" s="411"/>
      <c r="AC336" s="495">
        <v>111.0</v>
      </c>
      <c r="AD336" s="493"/>
      <c r="AE336" s="493"/>
      <c r="AF336" s="493"/>
      <c r="AG336" s="493"/>
      <c r="AH336" s="493"/>
      <c r="AI336" s="493"/>
      <c r="AJ336" s="493"/>
      <c r="AK336" s="493"/>
      <c r="AL336" s="494"/>
      <c r="AM336" s="495"/>
      <c r="AN336" s="496"/>
      <c r="AO336" s="496"/>
      <c r="AP336" s="493"/>
      <c r="AQ336" s="497"/>
      <c r="AR336" s="499"/>
      <c r="AS336" s="224"/>
    </row>
    <row r="337">
      <c r="A337" s="398"/>
      <c r="B337" s="399"/>
      <c r="C337" s="398"/>
      <c r="D337" s="399"/>
      <c r="E337" s="398"/>
      <c r="I337" s="411"/>
      <c r="J337" s="411"/>
      <c r="N337" s="411"/>
      <c r="S337" s="411"/>
      <c r="AC337" s="495">
        <v>112.0</v>
      </c>
      <c r="AD337" s="493"/>
      <c r="AE337" s="493"/>
      <c r="AF337" s="493"/>
      <c r="AG337" s="493"/>
      <c r="AH337" s="493"/>
      <c r="AI337" s="493"/>
      <c r="AJ337" s="493"/>
      <c r="AK337" s="493"/>
      <c r="AL337" s="494"/>
      <c r="AM337" s="495"/>
      <c r="AN337" s="496"/>
      <c r="AO337" s="496"/>
      <c r="AP337" s="493"/>
      <c r="AQ337" s="497"/>
      <c r="AR337" s="499"/>
      <c r="AS337" s="224"/>
    </row>
    <row r="338">
      <c r="A338" s="398"/>
      <c r="B338" s="399"/>
      <c r="C338" s="398"/>
      <c r="D338" s="399"/>
      <c r="E338" s="398"/>
      <c r="I338" s="411"/>
      <c r="J338" s="411"/>
      <c r="N338" s="411"/>
      <c r="S338" s="411"/>
      <c r="AC338" s="495">
        <v>113.0</v>
      </c>
      <c r="AD338" s="493"/>
      <c r="AE338" s="493"/>
      <c r="AF338" s="493"/>
      <c r="AG338" s="493"/>
      <c r="AH338" s="493"/>
      <c r="AI338" s="493"/>
      <c r="AJ338" s="493"/>
      <c r="AK338" s="493"/>
      <c r="AL338" s="494"/>
      <c r="AM338" s="495"/>
      <c r="AN338" s="496"/>
      <c r="AO338" s="496"/>
      <c r="AP338" s="493"/>
      <c r="AQ338" s="497"/>
      <c r="AR338" s="499"/>
      <c r="AS338" s="224"/>
    </row>
    <row r="339">
      <c r="A339" s="398"/>
      <c r="B339" s="399"/>
      <c r="C339" s="398"/>
      <c r="D339" s="399"/>
      <c r="E339" s="398"/>
      <c r="I339" s="411"/>
      <c r="J339" s="411"/>
      <c r="N339" s="411"/>
      <c r="S339" s="411"/>
      <c r="AC339" s="495">
        <v>114.0</v>
      </c>
      <c r="AD339" s="493"/>
      <c r="AE339" s="493"/>
      <c r="AF339" s="493"/>
      <c r="AG339" s="493"/>
      <c r="AH339" s="493"/>
      <c r="AI339" s="493"/>
      <c r="AJ339" s="493"/>
      <c r="AK339" s="493"/>
      <c r="AL339" s="494"/>
      <c r="AM339" s="495"/>
      <c r="AN339" s="496"/>
      <c r="AO339" s="496"/>
      <c r="AP339" s="493"/>
      <c r="AQ339" s="497"/>
      <c r="AR339" s="499"/>
      <c r="AS339" s="224"/>
    </row>
    <row r="340">
      <c r="A340" s="398"/>
      <c r="B340" s="399"/>
      <c r="C340" s="398"/>
      <c r="D340" s="399"/>
      <c r="E340" s="398"/>
      <c r="I340" s="411"/>
      <c r="J340" s="411"/>
      <c r="N340" s="411"/>
      <c r="S340" s="411"/>
      <c r="AC340" s="495">
        <v>115.0</v>
      </c>
      <c r="AD340" s="493"/>
      <c r="AE340" s="493"/>
      <c r="AF340" s="493"/>
      <c r="AG340" s="493"/>
      <c r="AH340" s="493"/>
      <c r="AI340" s="493"/>
      <c r="AJ340" s="493"/>
      <c r="AK340" s="493"/>
      <c r="AL340" s="494"/>
      <c r="AM340" s="495"/>
      <c r="AN340" s="496"/>
      <c r="AO340" s="496"/>
      <c r="AP340" s="493"/>
      <c r="AQ340" s="497"/>
      <c r="AR340" s="499"/>
      <c r="AS340" s="224"/>
    </row>
    <row r="341">
      <c r="A341" s="398"/>
      <c r="B341" s="399"/>
      <c r="C341" s="398"/>
      <c r="D341" s="399"/>
      <c r="E341" s="398"/>
      <c r="I341" s="411"/>
      <c r="J341" s="411"/>
      <c r="N341" s="411"/>
      <c r="S341" s="411"/>
      <c r="AC341" s="495">
        <v>116.0</v>
      </c>
      <c r="AD341" s="493"/>
      <c r="AE341" s="493"/>
      <c r="AF341" s="493"/>
      <c r="AG341" s="493"/>
      <c r="AH341" s="493"/>
      <c r="AI341" s="493"/>
      <c r="AJ341" s="493"/>
      <c r="AK341" s="493"/>
      <c r="AL341" s="494"/>
      <c r="AM341" s="495"/>
      <c r="AN341" s="496"/>
      <c r="AO341" s="496"/>
      <c r="AP341" s="493"/>
      <c r="AQ341" s="497"/>
      <c r="AR341" s="499"/>
      <c r="AS341" s="224"/>
    </row>
    <row r="342">
      <c r="A342" s="398"/>
      <c r="B342" s="399"/>
      <c r="C342" s="398"/>
      <c r="D342" s="399"/>
      <c r="E342" s="398"/>
      <c r="I342" s="411"/>
      <c r="J342" s="411"/>
      <c r="N342" s="411"/>
      <c r="S342" s="411"/>
      <c r="AC342" s="495">
        <v>117.0</v>
      </c>
      <c r="AD342" s="493"/>
      <c r="AE342" s="493"/>
      <c r="AF342" s="493"/>
      <c r="AG342" s="493"/>
      <c r="AH342" s="493"/>
      <c r="AI342" s="493"/>
      <c r="AJ342" s="493"/>
      <c r="AK342" s="493"/>
      <c r="AL342" s="494"/>
      <c r="AM342" s="495"/>
      <c r="AN342" s="496"/>
      <c r="AO342" s="496"/>
      <c r="AP342" s="493"/>
      <c r="AQ342" s="497"/>
      <c r="AR342" s="499"/>
      <c r="AS342" s="224"/>
    </row>
    <row r="343">
      <c r="A343" s="398"/>
      <c r="B343" s="399"/>
      <c r="C343" s="398"/>
      <c r="D343" s="399"/>
      <c r="E343" s="398"/>
      <c r="I343" s="411"/>
      <c r="J343" s="411"/>
      <c r="N343" s="411"/>
      <c r="S343" s="411"/>
      <c r="AC343" s="495">
        <v>118.0</v>
      </c>
      <c r="AD343" s="493"/>
      <c r="AE343" s="493"/>
      <c r="AF343" s="493"/>
      <c r="AG343" s="493"/>
      <c r="AH343" s="493"/>
      <c r="AI343" s="493"/>
      <c r="AJ343" s="493"/>
      <c r="AK343" s="493"/>
      <c r="AL343" s="494"/>
      <c r="AM343" s="495"/>
      <c r="AN343" s="496"/>
      <c r="AO343" s="496"/>
      <c r="AP343" s="493"/>
      <c r="AQ343" s="497"/>
      <c r="AR343" s="499"/>
      <c r="AS343" s="224"/>
    </row>
    <row r="344">
      <c r="A344" s="398"/>
      <c r="B344" s="399"/>
      <c r="C344" s="398"/>
      <c r="D344" s="399"/>
      <c r="E344" s="398"/>
      <c r="I344" s="411"/>
      <c r="J344" s="411"/>
      <c r="N344" s="411"/>
      <c r="S344" s="411"/>
      <c r="AC344" s="495">
        <v>119.0</v>
      </c>
      <c r="AD344" s="493"/>
      <c r="AE344" s="493"/>
      <c r="AF344" s="493"/>
      <c r="AG344" s="493"/>
      <c r="AH344" s="493"/>
      <c r="AI344" s="493"/>
      <c r="AJ344" s="493"/>
      <c r="AK344" s="493"/>
      <c r="AL344" s="494"/>
      <c r="AM344" s="495"/>
      <c r="AN344" s="496"/>
      <c r="AO344" s="496"/>
      <c r="AP344" s="493"/>
      <c r="AQ344" s="497"/>
      <c r="AR344" s="499"/>
      <c r="AS344" s="224"/>
    </row>
    <row r="345">
      <c r="A345" s="398"/>
      <c r="B345" s="399"/>
      <c r="C345" s="398"/>
      <c r="D345" s="399"/>
      <c r="E345" s="398"/>
      <c r="I345" s="411"/>
      <c r="J345" s="411"/>
      <c r="N345" s="411"/>
      <c r="S345" s="411"/>
      <c r="AC345" s="495">
        <v>120.0</v>
      </c>
      <c r="AD345" s="493"/>
      <c r="AE345" s="493"/>
      <c r="AF345" s="493"/>
      <c r="AG345" s="493"/>
      <c r="AH345" s="493"/>
      <c r="AI345" s="493"/>
      <c r="AJ345" s="493"/>
      <c r="AK345" s="493"/>
      <c r="AL345" s="494"/>
      <c r="AM345" s="495"/>
      <c r="AN345" s="496"/>
      <c r="AO345" s="496"/>
      <c r="AP345" s="493"/>
      <c r="AQ345" s="497"/>
      <c r="AR345" s="499"/>
      <c r="AS345" s="224"/>
    </row>
    <row r="346">
      <c r="A346" s="398"/>
      <c r="B346" s="399"/>
      <c r="C346" s="398"/>
      <c r="D346" s="399"/>
      <c r="E346" s="398"/>
      <c r="I346" s="411"/>
      <c r="J346" s="411"/>
      <c r="N346" s="411"/>
      <c r="S346" s="411"/>
      <c r="AC346" s="495">
        <v>121.0</v>
      </c>
      <c r="AD346" s="493"/>
      <c r="AE346" s="493"/>
      <c r="AF346" s="493"/>
      <c r="AG346" s="493"/>
      <c r="AH346" s="493"/>
      <c r="AI346" s="493"/>
      <c r="AJ346" s="493"/>
      <c r="AK346" s="493"/>
      <c r="AL346" s="494"/>
      <c r="AM346" s="495"/>
      <c r="AN346" s="496"/>
      <c r="AO346" s="496"/>
      <c r="AP346" s="493"/>
      <c r="AQ346" s="497"/>
      <c r="AR346" s="499"/>
      <c r="AS346" s="224"/>
    </row>
    <row r="347">
      <c r="A347" s="398"/>
      <c r="B347" s="399"/>
      <c r="C347" s="398"/>
      <c r="D347" s="399"/>
      <c r="E347" s="398"/>
      <c r="I347" s="411"/>
      <c r="J347" s="411"/>
      <c r="N347" s="411"/>
      <c r="S347" s="411"/>
      <c r="AC347" s="495">
        <v>122.0</v>
      </c>
      <c r="AD347" s="493"/>
      <c r="AE347" s="493"/>
      <c r="AF347" s="493"/>
      <c r="AG347" s="493"/>
      <c r="AH347" s="493"/>
      <c r="AI347" s="493"/>
      <c r="AJ347" s="493"/>
      <c r="AK347" s="493"/>
      <c r="AL347" s="494"/>
      <c r="AM347" s="495"/>
      <c r="AN347" s="496"/>
      <c r="AO347" s="496"/>
      <c r="AP347" s="493"/>
      <c r="AQ347" s="497"/>
      <c r="AR347" s="499"/>
      <c r="AS347" s="224"/>
    </row>
    <row r="348">
      <c r="A348" s="398"/>
      <c r="B348" s="399"/>
      <c r="C348" s="398"/>
      <c r="D348" s="399"/>
      <c r="E348" s="398"/>
      <c r="I348" s="411"/>
      <c r="J348" s="411"/>
      <c r="N348" s="411"/>
      <c r="S348" s="411"/>
      <c r="AC348" s="495">
        <v>123.0</v>
      </c>
      <c r="AD348" s="493"/>
      <c r="AE348" s="493"/>
      <c r="AF348" s="493"/>
      <c r="AG348" s="493"/>
      <c r="AH348" s="493"/>
      <c r="AI348" s="493"/>
      <c r="AJ348" s="493"/>
      <c r="AK348" s="493"/>
      <c r="AL348" s="494"/>
      <c r="AM348" s="495"/>
      <c r="AN348" s="496"/>
      <c r="AO348" s="496"/>
      <c r="AP348" s="493"/>
      <c r="AQ348" s="497"/>
      <c r="AR348" s="499"/>
      <c r="AS348" s="224"/>
    </row>
    <row r="349">
      <c r="A349" s="398"/>
      <c r="B349" s="399"/>
      <c r="C349" s="398"/>
      <c r="D349" s="399"/>
      <c r="E349" s="398"/>
      <c r="I349" s="411"/>
      <c r="J349" s="411"/>
      <c r="N349" s="411"/>
      <c r="S349" s="411"/>
      <c r="AC349" s="495">
        <v>124.0</v>
      </c>
      <c r="AD349" s="493"/>
      <c r="AE349" s="493"/>
      <c r="AF349" s="493"/>
      <c r="AG349" s="493"/>
      <c r="AH349" s="493"/>
      <c r="AI349" s="493"/>
      <c r="AJ349" s="493"/>
      <c r="AK349" s="493"/>
      <c r="AL349" s="494"/>
      <c r="AM349" s="495"/>
      <c r="AN349" s="496"/>
      <c r="AO349" s="496"/>
      <c r="AP349" s="493"/>
      <c r="AQ349" s="497"/>
      <c r="AR349" s="499"/>
      <c r="AS349" s="224"/>
    </row>
    <row r="350">
      <c r="A350" s="398"/>
      <c r="B350" s="399"/>
      <c r="C350" s="398"/>
      <c r="D350" s="399"/>
      <c r="E350" s="398"/>
      <c r="I350" s="411"/>
      <c r="J350" s="411"/>
      <c r="N350" s="411"/>
      <c r="S350" s="411"/>
      <c r="AC350" s="495">
        <v>125.0</v>
      </c>
      <c r="AD350" s="493"/>
      <c r="AE350" s="493"/>
      <c r="AF350" s="493"/>
      <c r="AG350" s="493"/>
      <c r="AH350" s="493"/>
      <c r="AI350" s="493"/>
      <c r="AJ350" s="493"/>
      <c r="AK350" s="493"/>
      <c r="AL350" s="494"/>
      <c r="AM350" s="495"/>
      <c r="AN350" s="496"/>
      <c r="AO350" s="496"/>
      <c r="AP350" s="493"/>
      <c r="AQ350" s="497"/>
      <c r="AR350" s="499"/>
      <c r="AS350" s="224"/>
    </row>
    <row r="351">
      <c r="A351" s="398"/>
      <c r="B351" s="399"/>
      <c r="C351" s="398"/>
      <c r="D351" s="399"/>
      <c r="E351" s="398"/>
      <c r="I351" s="411"/>
      <c r="J351" s="411"/>
      <c r="N351" s="411"/>
      <c r="S351" s="411"/>
      <c r="AC351" s="495">
        <v>126.0</v>
      </c>
      <c r="AD351" s="493"/>
      <c r="AE351" s="493"/>
      <c r="AF351" s="493"/>
      <c r="AG351" s="493"/>
      <c r="AH351" s="493"/>
      <c r="AI351" s="493"/>
      <c r="AJ351" s="493"/>
      <c r="AK351" s="493"/>
      <c r="AL351" s="494"/>
      <c r="AM351" s="495"/>
      <c r="AN351" s="496"/>
      <c r="AO351" s="496"/>
      <c r="AP351" s="493"/>
      <c r="AQ351" s="497"/>
      <c r="AR351" s="499"/>
      <c r="AS351" s="224"/>
    </row>
    <row r="352">
      <c r="A352" s="398"/>
      <c r="B352" s="399"/>
      <c r="C352" s="398"/>
      <c r="D352" s="399"/>
      <c r="E352" s="398"/>
      <c r="I352" s="411"/>
      <c r="J352" s="411"/>
      <c r="N352" s="411"/>
      <c r="S352" s="411"/>
      <c r="AC352" s="495">
        <v>127.0</v>
      </c>
      <c r="AD352" s="493"/>
      <c r="AE352" s="493"/>
      <c r="AF352" s="493"/>
      <c r="AG352" s="493"/>
      <c r="AH352" s="493"/>
      <c r="AI352" s="493"/>
      <c r="AJ352" s="493"/>
      <c r="AK352" s="493"/>
      <c r="AL352" s="494"/>
      <c r="AM352" s="495"/>
      <c r="AN352" s="496"/>
      <c r="AO352" s="496"/>
      <c r="AP352" s="493"/>
      <c r="AQ352" s="497"/>
      <c r="AR352" s="499"/>
      <c r="AS352" s="224"/>
    </row>
    <row r="353">
      <c r="A353" s="398"/>
      <c r="B353" s="399"/>
      <c r="C353" s="398"/>
      <c r="D353" s="399"/>
      <c r="E353" s="398"/>
      <c r="I353" s="411"/>
      <c r="J353" s="411"/>
      <c r="N353" s="411"/>
      <c r="S353" s="411"/>
      <c r="AC353" s="495">
        <v>128.0</v>
      </c>
      <c r="AD353" s="493"/>
      <c r="AE353" s="493"/>
      <c r="AF353" s="493"/>
      <c r="AG353" s="493"/>
      <c r="AH353" s="493"/>
      <c r="AI353" s="493"/>
      <c r="AJ353" s="493"/>
      <c r="AK353" s="493"/>
      <c r="AL353" s="494"/>
      <c r="AM353" s="495"/>
      <c r="AN353" s="496"/>
      <c r="AO353" s="496"/>
      <c r="AP353" s="493"/>
      <c r="AQ353" s="497"/>
      <c r="AR353" s="499"/>
      <c r="AS353" s="224"/>
    </row>
    <row r="354">
      <c r="A354" s="398"/>
      <c r="B354" s="399"/>
      <c r="C354" s="398"/>
      <c r="D354" s="399"/>
      <c r="E354" s="398"/>
      <c r="I354" s="411"/>
      <c r="J354" s="411"/>
      <c r="N354" s="411"/>
      <c r="S354" s="411"/>
      <c r="AC354" s="495">
        <v>129.0</v>
      </c>
      <c r="AD354" s="493"/>
      <c r="AE354" s="493"/>
      <c r="AF354" s="493"/>
      <c r="AG354" s="493"/>
      <c r="AH354" s="493"/>
      <c r="AI354" s="493"/>
      <c r="AJ354" s="493"/>
      <c r="AK354" s="493"/>
      <c r="AL354" s="494"/>
      <c r="AM354" s="495"/>
      <c r="AN354" s="496"/>
      <c r="AO354" s="496"/>
      <c r="AP354" s="493"/>
      <c r="AQ354" s="497"/>
      <c r="AR354" s="499"/>
      <c r="AS354" s="224"/>
    </row>
    <row r="355">
      <c r="A355" s="398"/>
      <c r="B355" s="399"/>
      <c r="C355" s="398"/>
      <c r="D355" s="399"/>
      <c r="E355" s="398"/>
      <c r="I355" s="411"/>
      <c r="J355" s="411"/>
      <c r="N355" s="411"/>
      <c r="S355" s="411"/>
      <c r="AC355" s="495">
        <v>130.0</v>
      </c>
      <c r="AD355" s="493"/>
      <c r="AE355" s="493"/>
      <c r="AF355" s="493"/>
      <c r="AG355" s="493"/>
      <c r="AH355" s="493"/>
      <c r="AI355" s="493"/>
      <c r="AJ355" s="493"/>
      <c r="AK355" s="493"/>
      <c r="AL355" s="494"/>
      <c r="AM355" s="495"/>
      <c r="AN355" s="496"/>
      <c r="AO355" s="496"/>
      <c r="AP355" s="493"/>
      <c r="AQ355" s="497"/>
      <c r="AR355" s="499"/>
      <c r="AS355" s="224"/>
    </row>
    <row r="356">
      <c r="A356" s="398"/>
      <c r="B356" s="399"/>
      <c r="C356" s="398"/>
      <c r="D356" s="399"/>
      <c r="E356" s="398"/>
      <c r="I356" s="411"/>
      <c r="J356" s="411"/>
      <c r="N356" s="411"/>
      <c r="S356" s="411"/>
      <c r="AC356" s="495">
        <v>131.0</v>
      </c>
      <c r="AD356" s="493"/>
      <c r="AE356" s="493"/>
      <c r="AF356" s="493"/>
      <c r="AG356" s="493"/>
      <c r="AH356" s="493"/>
      <c r="AI356" s="493"/>
      <c r="AJ356" s="493"/>
      <c r="AK356" s="493"/>
      <c r="AL356" s="494"/>
      <c r="AM356" s="495"/>
      <c r="AN356" s="496"/>
      <c r="AO356" s="496"/>
      <c r="AP356" s="493"/>
      <c r="AQ356" s="497"/>
      <c r="AR356" s="499"/>
      <c r="AS356" s="224"/>
    </row>
    <row r="357">
      <c r="A357" s="398"/>
      <c r="B357" s="399"/>
      <c r="C357" s="398"/>
      <c r="D357" s="399"/>
      <c r="E357" s="398"/>
      <c r="I357" s="411"/>
      <c r="J357" s="411"/>
      <c r="N357" s="411"/>
      <c r="S357" s="411"/>
      <c r="AC357" s="495">
        <v>132.0</v>
      </c>
      <c r="AD357" s="493"/>
      <c r="AE357" s="493"/>
      <c r="AF357" s="493"/>
      <c r="AG357" s="493"/>
      <c r="AH357" s="493"/>
      <c r="AI357" s="493"/>
      <c r="AJ357" s="493"/>
      <c r="AK357" s="493"/>
      <c r="AL357" s="494"/>
      <c r="AM357" s="495"/>
      <c r="AN357" s="496"/>
      <c r="AO357" s="496"/>
      <c r="AP357" s="493"/>
      <c r="AQ357" s="497"/>
      <c r="AR357" s="499"/>
      <c r="AS357" s="224"/>
    </row>
    <row r="358">
      <c r="A358" s="398"/>
      <c r="B358" s="399"/>
      <c r="C358" s="398"/>
      <c r="D358" s="399"/>
      <c r="E358" s="398"/>
      <c r="I358" s="411"/>
      <c r="J358" s="411"/>
      <c r="N358" s="411"/>
      <c r="S358" s="411"/>
      <c r="AC358" s="495">
        <v>133.0</v>
      </c>
      <c r="AD358" s="493"/>
      <c r="AE358" s="493"/>
      <c r="AF358" s="493"/>
      <c r="AG358" s="493"/>
      <c r="AH358" s="493"/>
      <c r="AI358" s="493"/>
      <c r="AJ358" s="493"/>
      <c r="AK358" s="493"/>
      <c r="AL358" s="494"/>
      <c r="AM358" s="495"/>
      <c r="AN358" s="496"/>
      <c r="AO358" s="496"/>
      <c r="AP358" s="493"/>
      <c r="AQ358" s="497"/>
      <c r="AR358" s="499"/>
      <c r="AS358" s="224"/>
    </row>
    <row r="359">
      <c r="A359" s="398"/>
      <c r="B359" s="399"/>
      <c r="C359" s="398"/>
      <c r="D359" s="399"/>
      <c r="E359" s="398"/>
      <c r="I359" s="411"/>
      <c r="J359" s="411"/>
      <c r="N359" s="411"/>
      <c r="S359" s="411"/>
      <c r="AC359" s="495">
        <v>134.0</v>
      </c>
      <c r="AD359" s="493"/>
      <c r="AE359" s="493"/>
      <c r="AF359" s="493"/>
      <c r="AG359" s="493"/>
      <c r="AH359" s="493"/>
      <c r="AI359" s="493"/>
      <c r="AJ359" s="493"/>
      <c r="AK359" s="493"/>
      <c r="AL359" s="494"/>
      <c r="AM359" s="495"/>
      <c r="AN359" s="496"/>
      <c r="AO359" s="496"/>
      <c r="AP359" s="493"/>
      <c r="AQ359" s="497"/>
      <c r="AR359" s="499"/>
      <c r="AS359" s="224"/>
    </row>
    <row r="360">
      <c r="A360" s="398"/>
      <c r="B360" s="399"/>
      <c r="C360" s="398"/>
      <c r="D360" s="399"/>
      <c r="E360" s="398"/>
      <c r="I360" s="411"/>
      <c r="J360" s="411"/>
      <c r="N360" s="411"/>
      <c r="S360" s="411"/>
      <c r="AC360" s="495">
        <v>135.0</v>
      </c>
      <c r="AD360" s="493"/>
      <c r="AE360" s="493"/>
      <c r="AF360" s="493"/>
      <c r="AG360" s="493"/>
      <c r="AH360" s="493"/>
      <c r="AI360" s="493"/>
      <c r="AJ360" s="493"/>
      <c r="AK360" s="493"/>
      <c r="AL360" s="494"/>
      <c r="AM360" s="495"/>
      <c r="AN360" s="496"/>
      <c r="AO360" s="496"/>
      <c r="AP360" s="493"/>
      <c r="AQ360" s="497"/>
      <c r="AR360" s="499"/>
      <c r="AS360" s="224"/>
    </row>
    <row r="361">
      <c r="A361" s="398"/>
      <c r="B361" s="399"/>
      <c r="C361" s="398"/>
      <c r="D361" s="399"/>
      <c r="E361" s="398"/>
      <c r="I361" s="411"/>
      <c r="J361" s="411"/>
      <c r="N361" s="411"/>
      <c r="S361" s="411"/>
      <c r="AC361" s="495">
        <v>136.0</v>
      </c>
      <c r="AD361" s="493"/>
      <c r="AE361" s="493"/>
      <c r="AF361" s="493"/>
      <c r="AG361" s="493"/>
      <c r="AH361" s="493"/>
      <c r="AI361" s="493"/>
      <c r="AJ361" s="493"/>
      <c r="AK361" s="493"/>
      <c r="AL361" s="494"/>
      <c r="AM361" s="495"/>
      <c r="AN361" s="496"/>
      <c r="AO361" s="496"/>
      <c r="AP361" s="493"/>
      <c r="AQ361" s="497"/>
      <c r="AR361" s="499"/>
      <c r="AS361" s="224"/>
    </row>
    <row r="362">
      <c r="A362" s="398"/>
      <c r="B362" s="399"/>
      <c r="C362" s="398"/>
      <c r="D362" s="399"/>
      <c r="E362" s="398"/>
      <c r="I362" s="411"/>
      <c r="J362" s="411"/>
      <c r="N362" s="411"/>
      <c r="S362" s="411"/>
      <c r="AC362" s="495">
        <v>137.0</v>
      </c>
      <c r="AD362" s="493"/>
      <c r="AE362" s="493"/>
      <c r="AF362" s="493"/>
      <c r="AG362" s="493"/>
      <c r="AH362" s="493"/>
      <c r="AI362" s="493"/>
      <c r="AJ362" s="493"/>
      <c r="AK362" s="493"/>
      <c r="AL362" s="494"/>
      <c r="AM362" s="495"/>
      <c r="AN362" s="496"/>
      <c r="AO362" s="496"/>
      <c r="AP362" s="493"/>
      <c r="AQ362" s="497"/>
      <c r="AR362" s="499"/>
      <c r="AS362" s="224"/>
    </row>
    <row r="363">
      <c r="A363" s="398"/>
      <c r="B363" s="399"/>
      <c r="C363" s="398"/>
      <c r="D363" s="399"/>
      <c r="E363" s="398"/>
      <c r="I363" s="411"/>
      <c r="J363" s="411"/>
      <c r="N363" s="411"/>
      <c r="S363" s="411"/>
      <c r="AC363" s="495">
        <v>138.0</v>
      </c>
      <c r="AD363" s="493"/>
      <c r="AE363" s="493"/>
      <c r="AF363" s="493"/>
      <c r="AG363" s="493"/>
      <c r="AH363" s="493"/>
      <c r="AI363" s="493"/>
      <c r="AJ363" s="493"/>
      <c r="AK363" s="493"/>
      <c r="AL363" s="494"/>
      <c r="AM363" s="495"/>
      <c r="AN363" s="496"/>
      <c r="AO363" s="496"/>
      <c r="AP363" s="493"/>
      <c r="AQ363" s="497"/>
      <c r="AR363" s="499"/>
      <c r="AS363" s="224"/>
    </row>
    <row r="364">
      <c r="A364" s="398"/>
      <c r="B364" s="399"/>
      <c r="C364" s="398"/>
      <c r="D364" s="399"/>
      <c r="E364" s="398"/>
      <c r="I364" s="411"/>
      <c r="J364" s="411"/>
      <c r="N364" s="411"/>
      <c r="S364" s="411"/>
      <c r="AC364" s="495">
        <v>139.0</v>
      </c>
      <c r="AD364" s="493"/>
      <c r="AE364" s="493"/>
      <c r="AF364" s="493"/>
      <c r="AG364" s="493"/>
      <c r="AH364" s="493"/>
      <c r="AI364" s="493"/>
      <c r="AJ364" s="493"/>
      <c r="AK364" s="493"/>
      <c r="AL364" s="494"/>
      <c r="AM364" s="495"/>
      <c r="AN364" s="496"/>
      <c r="AO364" s="496"/>
      <c r="AP364" s="493"/>
      <c r="AQ364" s="497"/>
      <c r="AR364" s="499"/>
      <c r="AS364" s="224"/>
    </row>
    <row r="365">
      <c r="A365" s="398"/>
      <c r="B365" s="399"/>
      <c r="C365" s="398"/>
      <c r="D365" s="399"/>
      <c r="E365" s="398"/>
      <c r="I365" s="411"/>
      <c r="J365" s="411"/>
      <c r="N365" s="411"/>
      <c r="S365" s="411"/>
      <c r="AC365" s="495">
        <v>140.0</v>
      </c>
      <c r="AD365" s="493"/>
      <c r="AE365" s="493"/>
      <c r="AF365" s="493"/>
      <c r="AG365" s="493"/>
      <c r="AH365" s="493"/>
      <c r="AI365" s="493"/>
      <c r="AJ365" s="493"/>
      <c r="AK365" s="493"/>
      <c r="AL365" s="494"/>
      <c r="AM365" s="495"/>
      <c r="AN365" s="496"/>
      <c r="AO365" s="496"/>
      <c r="AP365" s="493"/>
      <c r="AQ365" s="497"/>
      <c r="AR365" s="499"/>
      <c r="AS365" s="224"/>
    </row>
    <row r="366">
      <c r="A366" s="398"/>
      <c r="B366" s="399"/>
      <c r="C366" s="398"/>
      <c r="D366" s="399"/>
      <c r="E366" s="398"/>
      <c r="I366" s="411"/>
      <c r="J366" s="411"/>
      <c r="N366" s="411"/>
      <c r="S366" s="411"/>
      <c r="AC366" s="227"/>
      <c r="AD366" s="227"/>
      <c r="AE366" s="227"/>
      <c r="AF366" s="227"/>
      <c r="AG366" s="227"/>
      <c r="AL366" s="224"/>
      <c r="AM366" s="224"/>
      <c r="AN366" s="224"/>
      <c r="AO366" s="224"/>
      <c r="AP366" s="224"/>
      <c r="AQ366" s="224"/>
      <c r="AR366" s="224"/>
      <c r="AS366" s="224"/>
    </row>
    <row r="367">
      <c r="A367" s="398"/>
      <c r="B367" s="399"/>
      <c r="C367" s="398"/>
      <c r="D367" s="399"/>
      <c r="E367" s="398"/>
      <c r="I367" s="411"/>
      <c r="J367" s="411"/>
      <c r="N367" s="411"/>
      <c r="S367" s="411"/>
      <c r="AC367" s="227"/>
      <c r="AD367" s="227"/>
      <c r="AE367" s="227"/>
      <c r="AF367" s="227"/>
      <c r="AG367" s="227"/>
      <c r="AL367" s="224"/>
      <c r="AM367" s="224"/>
      <c r="AN367" s="224"/>
      <c r="AO367" s="224"/>
      <c r="AP367" s="224"/>
      <c r="AQ367" s="224"/>
      <c r="AR367" s="224"/>
      <c r="AS367" s="224"/>
    </row>
    <row r="368">
      <c r="A368" s="398"/>
      <c r="B368" s="399"/>
      <c r="C368" s="398"/>
      <c r="D368" s="399"/>
      <c r="E368" s="398"/>
      <c r="I368" s="411"/>
      <c r="J368" s="411"/>
      <c r="N368" s="411"/>
      <c r="S368" s="411"/>
      <c r="AC368" s="227"/>
      <c r="AD368" s="227"/>
      <c r="AE368" s="227"/>
      <c r="AF368" s="227"/>
      <c r="AG368" s="227"/>
      <c r="AL368" s="224"/>
      <c r="AM368" s="224"/>
      <c r="AN368" s="224"/>
      <c r="AO368" s="224"/>
      <c r="AP368" s="224"/>
      <c r="AQ368" s="224"/>
      <c r="AR368" s="224"/>
      <c r="AS368" s="224"/>
    </row>
    <row r="369">
      <c r="A369" s="398"/>
      <c r="B369" s="399"/>
      <c r="C369" s="398"/>
      <c r="D369" s="399"/>
      <c r="E369" s="398"/>
      <c r="I369" s="411"/>
      <c r="J369" s="411"/>
      <c r="N369" s="411"/>
      <c r="S369" s="411"/>
      <c r="AC369" s="227"/>
      <c r="AD369" s="227"/>
      <c r="AE369" s="227"/>
      <c r="AF369" s="227"/>
      <c r="AG369" s="227"/>
      <c r="AL369" s="224"/>
      <c r="AM369" s="224"/>
      <c r="AN369" s="224"/>
      <c r="AO369" s="224"/>
      <c r="AP369" s="224"/>
      <c r="AQ369" s="224"/>
      <c r="AR369" s="224"/>
      <c r="AS369" s="224"/>
    </row>
    <row r="370">
      <c r="A370" s="398"/>
      <c r="B370" s="399"/>
      <c r="C370" s="398"/>
      <c r="D370" s="399"/>
      <c r="E370" s="398"/>
      <c r="I370" s="411"/>
      <c r="J370" s="411"/>
      <c r="N370" s="411"/>
      <c r="S370" s="411"/>
      <c r="AC370" s="227"/>
      <c r="AD370" s="227"/>
      <c r="AE370" s="227"/>
      <c r="AF370" s="227"/>
      <c r="AG370" s="227"/>
      <c r="AL370" s="224"/>
      <c r="AM370" s="224"/>
      <c r="AN370" s="224"/>
      <c r="AO370" s="224"/>
      <c r="AP370" s="224"/>
      <c r="AQ370" s="224"/>
      <c r="AR370" s="224"/>
      <c r="AS370" s="224"/>
    </row>
    <row r="371">
      <c r="A371" s="398"/>
      <c r="B371" s="399"/>
      <c r="C371" s="398"/>
      <c r="D371" s="399"/>
      <c r="E371" s="398"/>
      <c r="I371" s="411"/>
      <c r="J371" s="411"/>
      <c r="N371" s="411"/>
      <c r="S371" s="411"/>
      <c r="AC371" s="227"/>
      <c r="AD371" s="227"/>
      <c r="AE371" s="227"/>
      <c r="AF371" s="227"/>
      <c r="AG371" s="227"/>
      <c r="AL371" s="224"/>
      <c r="AM371" s="224"/>
      <c r="AN371" s="224"/>
      <c r="AO371" s="224"/>
      <c r="AP371" s="224"/>
      <c r="AQ371" s="224"/>
      <c r="AR371" s="224"/>
      <c r="AS371" s="224"/>
    </row>
    <row r="372">
      <c r="A372" s="398"/>
      <c r="B372" s="399"/>
      <c r="C372" s="398"/>
      <c r="D372" s="399"/>
      <c r="E372" s="398"/>
      <c r="I372" s="411"/>
      <c r="J372" s="411"/>
      <c r="N372" s="411"/>
      <c r="S372" s="411"/>
      <c r="AC372" s="227"/>
      <c r="AD372" s="227"/>
      <c r="AE372" s="227"/>
      <c r="AF372" s="227"/>
      <c r="AG372" s="227"/>
      <c r="AL372" s="224"/>
      <c r="AM372" s="224"/>
      <c r="AN372" s="224"/>
      <c r="AO372" s="224"/>
      <c r="AP372" s="224"/>
      <c r="AQ372" s="224"/>
      <c r="AR372" s="224"/>
      <c r="AS372" s="224"/>
    </row>
    <row r="373">
      <c r="A373" s="398"/>
      <c r="B373" s="399"/>
      <c r="C373" s="398"/>
      <c r="D373" s="399"/>
      <c r="E373" s="398"/>
      <c r="I373" s="411"/>
      <c r="J373" s="411"/>
      <c r="N373" s="411"/>
      <c r="S373" s="411"/>
      <c r="AC373" s="227"/>
      <c r="AD373" s="227"/>
      <c r="AE373" s="227"/>
      <c r="AF373" s="227"/>
      <c r="AG373" s="227"/>
      <c r="AL373" s="224"/>
      <c r="AM373" s="224"/>
      <c r="AN373" s="224"/>
      <c r="AO373" s="224"/>
      <c r="AP373" s="224"/>
      <c r="AQ373" s="224"/>
      <c r="AR373" s="224"/>
      <c r="AS373" s="224"/>
    </row>
    <row r="374">
      <c r="A374" s="398"/>
      <c r="B374" s="399"/>
      <c r="C374" s="398"/>
      <c r="D374" s="399"/>
      <c r="E374" s="398"/>
      <c r="I374" s="411"/>
      <c r="J374" s="411"/>
      <c r="N374" s="411"/>
      <c r="S374" s="411"/>
      <c r="AC374" s="227"/>
      <c r="AD374" s="227"/>
      <c r="AE374" s="227"/>
      <c r="AF374" s="227"/>
      <c r="AG374" s="227"/>
      <c r="AL374" s="224"/>
      <c r="AM374" s="224"/>
      <c r="AN374" s="224"/>
      <c r="AO374" s="224"/>
      <c r="AP374" s="224"/>
      <c r="AQ374" s="224"/>
      <c r="AR374" s="224"/>
      <c r="AS374" s="224"/>
    </row>
    <row r="375">
      <c r="A375" s="398"/>
      <c r="B375" s="399"/>
      <c r="C375" s="398"/>
      <c r="D375" s="399"/>
      <c r="E375" s="398"/>
      <c r="I375" s="411"/>
      <c r="J375" s="411"/>
      <c r="N375" s="411"/>
      <c r="S375" s="411"/>
      <c r="AC375" s="227"/>
      <c r="AD375" s="227"/>
      <c r="AE375" s="227"/>
      <c r="AF375" s="227"/>
      <c r="AG375" s="227"/>
      <c r="AL375" s="224"/>
      <c r="AM375" s="224"/>
      <c r="AN375" s="224"/>
      <c r="AO375" s="224"/>
      <c r="AP375" s="224"/>
      <c r="AQ375" s="224"/>
      <c r="AR375" s="224"/>
      <c r="AS375" s="224"/>
    </row>
    <row r="376">
      <c r="A376" s="398"/>
      <c r="B376" s="399"/>
      <c r="C376" s="398"/>
      <c r="D376" s="399"/>
      <c r="E376" s="398"/>
      <c r="I376" s="411"/>
      <c r="J376" s="411"/>
      <c r="N376" s="411"/>
      <c r="S376" s="411"/>
      <c r="AC376" s="227"/>
      <c r="AD376" s="227"/>
      <c r="AE376" s="227"/>
      <c r="AF376" s="227"/>
      <c r="AG376" s="227"/>
      <c r="AL376" s="224"/>
      <c r="AM376" s="224"/>
      <c r="AN376" s="224"/>
      <c r="AO376" s="224"/>
      <c r="AP376" s="224"/>
      <c r="AQ376" s="224"/>
      <c r="AR376" s="224"/>
      <c r="AS376" s="224"/>
    </row>
    <row r="377">
      <c r="A377" s="398"/>
      <c r="B377" s="399"/>
      <c r="C377" s="398"/>
      <c r="D377" s="399"/>
      <c r="E377" s="398"/>
      <c r="I377" s="411"/>
      <c r="J377" s="411"/>
      <c r="N377" s="411"/>
      <c r="S377" s="411"/>
      <c r="AC377" s="227"/>
      <c r="AD377" s="227"/>
      <c r="AE377" s="227"/>
      <c r="AF377" s="227"/>
      <c r="AG377" s="227"/>
      <c r="AL377" s="224"/>
      <c r="AM377" s="224"/>
      <c r="AN377" s="224"/>
      <c r="AO377" s="224"/>
      <c r="AP377" s="224"/>
      <c r="AQ377" s="224"/>
      <c r="AR377" s="224"/>
      <c r="AS377" s="224"/>
    </row>
    <row r="378">
      <c r="A378" s="398"/>
      <c r="B378" s="399"/>
      <c r="C378" s="398"/>
      <c r="D378" s="399"/>
      <c r="E378" s="398"/>
      <c r="I378" s="411"/>
      <c r="J378" s="411"/>
      <c r="N378" s="411"/>
      <c r="S378" s="411"/>
      <c r="AC378" s="227"/>
      <c r="AD378" s="227"/>
      <c r="AE378" s="227"/>
      <c r="AF378" s="227"/>
      <c r="AG378" s="227"/>
      <c r="AL378" s="224"/>
      <c r="AM378" s="224"/>
      <c r="AN378" s="224"/>
      <c r="AO378" s="224"/>
      <c r="AP378" s="224"/>
      <c r="AQ378" s="224"/>
      <c r="AR378" s="224"/>
      <c r="AS378" s="224"/>
    </row>
    <row r="379">
      <c r="A379" s="398"/>
      <c r="B379" s="399"/>
      <c r="C379" s="398"/>
      <c r="D379" s="399"/>
      <c r="E379" s="398"/>
      <c r="I379" s="411"/>
      <c r="J379" s="411"/>
      <c r="N379" s="411"/>
      <c r="S379" s="411"/>
      <c r="AC379" s="227"/>
      <c r="AD379" s="227"/>
      <c r="AE379" s="227"/>
      <c r="AF379" s="227"/>
      <c r="AG379" s="227"/>
      <c r="AL379" s="224"/>
      <c r="AM379" s="224"/>
      <c r="AN379" s="224"/>
      <c r="AO379" s="224"/>
      <c r="AP379" s="224"/>
      <c r="AQ379" s="224"/>
      <c r="AR379" s="224"/>
      <c r="AS379" s="224"/>
    </row>
    <row r="380">
      <c r="A380" s="398"/>
      <c r="B380" s="399"/>
      <c r="C380" s="398"/>
      <c r="D380" s="399"/>
      <c r="E380" s="398"/>
      <c r="I380" s="411"/>
      <c r="J380" s="411"/>
      <c r="N380" s="411"/>
      <c r="S380" s="411"/>
      <c r="AC380" s="227"/>
      <c r="AD380" s="227"/>
      <c r="AE380" s="227"/>
      <c r="AF380" s="227"/>
      <c r="AG380" s="227"/>
      <c r="AL380" s="224"/>
      <c r="AM380" s="224"/>
      <c r="AN380" s="224"/>
      <c r="AO380" s="224"/>
      <c r="AP380" s="224"/>
      <c r="AQ380" s="224"/>
      <c r="AR380" s="224"/>
      <c r="AS380" s="224"/>
    </row>
    <row r="381">
      <c r="A381" s="398"/>
      <c r="B381" s="399"/>
      <c r="C381" s="398"/>
      <c r="D381" s="399"/>
      <c r="E381" s="398"/>
      <c r="I381" s="411"/>
      <c r="J381" s="411"/>
      <c r="N381" s="411"/>
      <c r="S381" s="411"/>
      <c r="AC381" s="227"/>
      <c r="AD381" s="227"/>
      <c r="AE381" s="227"/>
      <c r="AF381" s="227"/>
      <c r="AG381" s="227"/>
      <c r="AL381" s="224"/>
      <c r="AM381" s="224"/>
      <c r="AN381" s="224"/>
      <c r="AO381" s="224"/>
      <c r="AP381" s="224"/>
      <c r="AQ381" s="224"/>
      <c r="AR381" s="224"/>
      <c r="AS381" s="224"/>
    </row>
    <row r="382">
      <c r="A382" s="398"/>
      <c r="B382" s="399"/>
      <c r="C382" s="398"/>
      <c r="D382" s="399"/>
      <c r="E382" s="398"/>
      <c r="I382" s="411"/>
      <c r="J382" s="411"/>
      <c r="N382" s="411"/>
      <c r="S382" s="411"/>
      <c r="AC382" s="227"/>
      <c r="AD382" s="227"/>
      <c r="AE382" s="227"/>
      <c r="AF382" s="227"/>
      <c r="AG382" s="227"/>
      <c r="AL382" s="224"/>
      <c r="AM382" s="224"/>
      <c r="AN382" s="224"/>
      <c r="AO382" s="224"/>
      <c r="AP382" s="224"/>
      <c r="AQ382" s="224"/>
      <c r="AR382" s="224"/>
      <c r="AS382" s="224"/>
    </row>
    <row r="383">
      <c r="A383" s="398"/>
      <c r="B383" s="399"/>
      <c r="C383" s="398"/>
      <c r="D383" s="399"/>
      <c r="E383" s="398"/>
      <c r="I383" s="411"/>
      <c r="J383" s="411"/>
      <c r="N383" s="411"/>
      <c r="S383" s="411"/>
      <c r="AC383" s="227"/>
      <c r="AD383" s="227"/>
      <c r="AE383" s="227"/>
      <c r="AF383" s="227"/>
      <c r="AG383" s="227"/>
      <c r="AL383" s="224"/>
      <c r="AM383" s="224"/>
      <c r="AN383" s="224"/>
      <c r="AO383" s="224"/>
      <c r="AP383" s="224"/>
      <c r="AQ383" s="224"/>
      <c r="AR383" s="224"/>
      <c r="AS383" s="224"/>
    </row>
    <row r="384">
      <c r="A384" s="398"/>
      <c r="B384" s="399"/>
      <c r="C384" s="398"/>
      <c r="D384" s="399"/>
      <c r="E384" s="398"/>
      <c r="I384" s="411"/>
      <c r="J384" s="411"/>
      <c r="N384" s="411"/>
      <c r="S384" s="411"/>
      <c r="AC384" s="227"/>
      <c r="AD384" s="227"/>
      <c r="AE384" s="227"/>
      <c r="AF384" s="227"/>
      <c r="AG384" s="227"/>
      <c r="AL384" s="224"/>
      <c r="AM384" s="224"/>
      <c r="AN384" s="224"/>
      <c r="AO384" s="224"/>
      <c r="AP384" s="224"/>
      <c r="AQ384" s="224"/>
      <c r="AR384" s="224"/>
      <c r="AS384" s="224"/>
    </row>
    <row r="385">
      <c r="A385" s="398"/>
      <c r="B385" s="399"/>
      <c r="C385" s="398"/>
      <c r="D385" s="399"/>
      <c r="E385" s="398"/>
      <c r="I385" s="411"/>
      <c r="J385" s="411"/>
      <c r="N385" s="411"/>
      <c r="S385" s="411"/>
      <c r="AC385" s="227"/>
      <c r="AD385" s="227"/>
      <c r="AE385" s="227"/>
      <c r="AF385" s="227"/>
      <c r="AG385" s="227"/>
      <c r="AL385" s="224"/>
      <c r="AM385" s="224"/>
      <c r="AN385" s="224"/>
      <c r="AO385" s="224"/>
      <c r="AP385" s="224"/>
      <c r="AQ385" s="224"/>
      <c r="AR385" s="224"/>
      <c r="AS385" s="224"/>
    </row>
    <row r="386">
      <c r="A386" s="398"/>
      <c r="B386" s="399"/>
      <c r="C386" s="398"/>
      <c r="D386" s="399"/>
      <c r="E386" s="398"/>
      <c r="I386" s="411"/>
      <c r="J386" s="411"/>
      <c r="N386" s="411"/>
      <c r="S386" s="411"/>
      <c r="AC386" s="227"/>
      <c r="AD386" s="227"/>
      <c r="AE386" s="227"/>
      <c r="AF386" s="227"/>
      <c r="AG386" s="227"/>
      <c r="AL386" s="224"/>
      <c r="AM386" s="224"/>
      <c r="AN386" s="224"/>
      <c r="AO386" s="224"/>
      <c r="AP386" s="224"/>
      <c r="AQ386" s="224"/>
      <c r="AR386" s="224"/>
      <c r="AS386" s="224"/>
    </row>
    <row r="387">
      <c r="A387" s="398"/>
      <c r="B387" s="399"/>
      <c r="C387" s="398"/>
      <c r="D387" s="399"/>
      <c r="E387" s="398"/>
      <c r="I387" s="411"/>
      <c r="J387" s="411"/>
      <c r="N387" s="411"/>
      <c r="S387" s="411"/>
      <c r="AC387" s="227"/>
      <c r="AD387" s="227"/>
      <c r="AE387" s="227"/>
      <c r="AF387" s="227"/>
      <c r="AG387" s="227"/>
      <c r="AL387" s="224"/>
      <c r="AM387" s="224"/>
      <c r="AN387" s="224"/>
      <c r="AO387" s="224"/>
      <c r="AP387" s="224"/>
      <c r="AQ387" s="224"/>
      <c r="AR387" s="224"/>
      <c r="AS387" s="224"/>
    </row>
    <row r="388">
      <c r="A388" s="398"/>
      <c r="B388" s="399"/>
      <c r="C388" s="398"/>
      <c r="D388" s="399"/>
      <c r="E388" s="398"/>
      <c r="I388" s="411"/>
      <c r="J388" s="411"/>
      <c r="N388" s="411"/>
      <c r="S388" s="411"/>
      <c r="AC388" s="227"/>
      <c r="AD388" s="227"/>
      <c r="AE388" s="227"/>
      <c r="AF388" s="227"/>
      <c r="AG388" s="227"/>
      <c r="AL388" s="224"/>
      <c r="AM388" s="224"/>
      <c r="AN388" s="224"/>
      <c r="AO388" s="224"/>
      <c r="AP388" s="224"/>
      <c r="AQ388" s="224"/>
      <c r="AR388" s="224"/>
      <c r="AS388" s="224"/>
    </row>
    <row r="389">
      <c r="A389" s="398"/>
      <c r="B389" s="399"/>
      <c r="C389" s="398"/>
      <c r="D389" s="399"/>
      <c r="E389" s="398"/>
      <c r="I389" s="411"/>
      <c r="J389" s="411"/>
      <c r="N389" s="411"/>
      <c r="S389" s="411"/>
      <c r="AC389" s="227"/>
      <c r="AD389" s="227"/>
      <c r="AE389" s="227"/>
      <c r="AF389" s="227"/>
      <c r="AG389" s="227"/>
      <c r="AL389" s="224"/>
      <c r="AM389" s="224"/>
      <c r="AN389" s="224"/>
      <c r="AO389" s="224"/>
      <c r="AP389" s="224"/>
      <c r="AQ389" s="224"/>
      <c r="AR389" s="224"/>
      <c r="AS389" s="224"/>
    </row>
    <row r="390">
      <c r="A390" s="398"/>
      <c r="B390" s="399"/>
      <c r="C390" s="398"/>
      <c r="D390" s="399"/>
      <c r="E390" s="398"/>
      <c r="I390" s="411"/>
      <c r="J390" s="411"/>
      <c r="N390" s="411"/>
      <c r="S390" s="411"/>
      <c r="AC390" s="227"/>
      <c r="AD390" s="227"/>
      <c r="AE390" s="227"/>
      <c r="AF390" s="227"/>
      <c r="AG390" s="227"/>
      <c r="AL390" s="224"/>
      <c r="AM390" s="224"/>
      <c r="AN390" s="224"/>
      <c r="AO390" s="224"/>
      <c r="AP390" s="224"/>
      <c r="AQ390" s="224"/>
      <c r="AR390" s="224"/>
      <c r="AS390" s="224"/>
    </row>
    <row r="391">
      <c r="A391" s="398"/>
      <c r="B391" s="399"/>
      <c r="C391" s="398"/>
      <c r="D391" s="399"/>
      <c r="E391" s="398"/>
      <c r="I391" s="411"/>
      <c r="J391" s="411"/>
      <c r="N391" s="411"/>
      <c r="S391" s="411"/>
      <c r="AC391" s="227"/>
      <c r="AD391" s="227"/>
      <c r="AE391" s="227"/>
      <c r="AF391" s="227"/>
      <c r="AG391" s="227"/>
      <c r="AL391" s="224"/>
      <c r="AM391" s="224"/>
      <c r="AN391" s="224"/>
      <c r="AO391" s="224"/>
      <c r="AP391" s="224"/>
      <c r="AQ391" s="224"/>
      <c r="AR391" s="224"/>
      <c r="AS391" s="224"/>
    </row>
    <row r="392">
      <c r="A392" s="398"/>
      <c r="B392" s="399"/>
      <c r="C392" s="398"/>
      <c r="D392" s="399"/>
      <c r="E392" s="398"/>
      <c r="I392" s="411"/>
      <c r="J392" s="411"/>
      <c r="N392" s="411"/>
      <c r="S392" s="411"/>
      <c r="AC392" s="227"/>
      <c r="AD392" s="227"/>
      <c r="AE392" s="227"/>
      <c r="AF392" s="227"/>
      <c r="AG392" s="227"/>
      <c r="AL392" s="224"/>
      <c r="AM392" s="224"/>
      <c r="AN392" s="224"/>
      <c r="AO392" s="224"/>
      <c r="AP392" s="224"/>
      <c r="AQ392" s="224"/>
      <c r="AR392" s="224"/>
      <c r="AS392" s="224"/>
    </row>
    <row r="393">
      <c r="A393" s="398"/>
      <c r="B393" s="399"/>
      <c r="C393" s="398"/>
      <c r="D393" s="399"/>
      <c r="E393" s="398"/>
      <c r="I393" s="411"/>
      <c r="J393" s="411"/>
      <c r="N393" s="411"/>
      <c r="S393" s="411"/>
      <c r="AC393" s="227"/>
      <c r="AD393" s="227"/>
      <c r="AE393" s="227"/>
      <c r="AF393" s="227"/>
      <c r="AG393" s="227"/>
      <c r="AL393" s="224"/>
      <c r="AM393" s="224"/>
      <c r="AN393" s="224"/>
      <c r="AO393" s="224"/>
      <c r="AP393" s="224"/>
      <c r="AQ393" s="224"/>
      <c r="AR393" s="224"/>
      <c r="AS393" s="224"/>
    </row>
    <row r="394">
      <c r="A394" s="398"/>
      <c r="B394" s="399"/>
      <c r="C394" s="398"/>
      <c r="D394" s="399"/>
      <c r="E394" s="398"/>
      <c r="I394" s="411"/>
      <c r="J394" s="411"/>
      <c r="N394" s="411"/>
      <c r="S394" s="411"/>
      <c r="AC394" s="227"/>
      <c r="AD394" s="227"/>
      <c r="AE394" s="227"/>
      <c r="AF394" s="227"/>
      <c r="AG394" s="227"/>
      <c r="AL394" s="224"/>
      <c r="AM394" s="224"/>
      <c r="AN394" s="224"/>
      <c r="AO394" s="224"/>
      <c r="AP394" s="224"/>
      <c r="AQ394" s="224"/>
      <c r="AR394" s="224"/>
      <c r="AS394" s="224"/>
    </row>
    <row r="395">
      <c r="A395" s="398"/>
      <c r="B395" s="399"/>
      <c r="C395" s="398"/>
      <c r="D395" s="399"/>
      <c r="E395" s="398"/>
      <c r="I395" s="411"/>
      <c r="J395" s="411"/>
      <c r="N395" s="411"/>
      <c r="S395" s="411"/>
      <c r="AC395" s="227"/>
      <c r="AD395" s="227"/>
      <c r="AE395" s="227"/>
      <c r="AF395" s="227"/>
      <c r="AG395" s="227"/>
      <c r="AL395" s="224"/>
      <c r="AM395" s="224"/>
      <c r="AN395" s="224"/>
      <c r="AO395" s="224"/>
      <c r="AP395" s="224"/>
      <c r="AQ395" s="224"/>
      <c r="AR395" s="224"/>
      <c r="AS395" s="224"/>
    </row>
    <row r="396">
      <c r="A396" s="398"/>
      <c r="B396" s="399"/>
      <c r="C396" s="398"/>
      <c r="D396" s="399"/>
      <c r="E396" s="398"/>
      <c r="I396" s="411"/>
      <c r="J396" s="411"/>
      <c r="N396" s="411"/>
      <c r="S396" s="411"/>
      <c r="AC396" s="227"/>
      <c r="AD396" s="227"/>
      <c r="AE396" s="227"/>
      <c r="AF396" s="227"/>
      <c r="AG396" s="227"/>
      <c r="AL396" s="224"/>
      <c r="AM396" s="224"/>
      <c r="AN396" s="224"/>
      <c r="AO396" s="224"/>
      <c r="AP396" s="224"/>
      <c r="AQ396" s="224"/>
      <c r="AR396" s="224"/>
      <c r="AS396" s="224"/>
    </row>
    <row r="397">
      <c r="A397" s="398"/>
      <c r="B397" s="399"/>
      <c r="C397" s="398"/>
      <c r="D397" s="399"/>
      <c r="E397" s="398"/>
      <c r="I397" s="411"/>
      <c r="J397" s="411"/>
      <c r="N397" s="411"/>
      <c r="S397" s="411"/>
      <c r="AC397" s="227"/>
      <c r="AD397" s="227"/>
      <c r="AE397" s="227"/>
      <c r="AF397" s="227"/>
      <c r="AG397" s="227"/>
      <c r="AL397" s="224"/>
      <c r="AM397" s="224"/>
      <c r="AN397" s="224"/>
      <c r="AO397" s="224"/>
      <c r="AP397" s="224"/>
      <c r="AQ397" s="224"/>
      <c r="AR397" s="224"/>
      <c r="AS397" s="224"/>
    </row>
    <row r="398">
      <c r="A398" s="398"/>
      <c r="B398" s="399"/>
      <c r="C398" s="398"/>
      <c r="D398" s="399"/>
      <c r="E398" s="398"/>
      <c r="I398" s="411"/>
      <c r="J398" s="411"/>
      <c r="N398" s="411"/>
      <c r="S398" s="411"/>
      <c r="AC398" s="227"/>
      <c r="AD398" s="227"/>
      <c r="AE398" s="227"/>
      <c r="AF398" s="227"/>
      <c r="AG398" s="227"/>
      <c r="AL398" s="224"/>
      <c r="AM398" s="224"/>
      <c r="AN398" s="224"/>
      <c r="AO398" s="224"/>
      <c r="AP398" s="224"/>
      <c r="AQ398" s="224"/>
      <c r="AR398" s="224"/>
      <c r="AS398" s="224"/>
    </row>
    <row r="399">
      <c r="A399" s="398"/>
      <c r="B399" s="399"/>
      <c r="C399" s="398"/>
      <c r="D399" s="399"/>
      <c r="E399" s="398"/>
      <c r="I399" s="411"/>
      <c r="J399" s="411"/>
      <c r="N399" s="411"/>
      <c r="S399" s="411"/>
      <c r="AC399" s="227"/>
      <c r="AD399" s="227"/>
      <c r="AE399" s="227"/>
      <c r="AF399" s="227"/>
      <c r="AG399" s="227"/>
      <c r="AL399" s="224"/>
      <c r="AM399" s="224"/>
      <c r="AN399" s="224"/>
      <c r="AO399" s="224"/>
      <c r="AP399" s="224"/>
      <c r="AQ399" s="224"/>
      <c r="AR399" s="224"/>
      <c r="AS399" s="224"/>
    </row>
    <row r="400">
      <c r="A400" s="398"/>
      <c r="B400" s="399"/>
      <c r="C400" s="398"/>
      <c r="D400" s="399"/>
      <c r="E400" s="398"/>
      <c r="I400" s="411"/>
      <c r="J400" s="411"/>
      <c r="N400" s="411"/>
      <c r="S400" s="411"/>
      <c r="AC400" s="227"/>
      <c r="AD400" s="227"/>
      <c r="AE400" s="227"/>
      <c r="AF400" s="227"/>
      <c r="AG400" s="227"/>
      <c r="AL400" s="224"/>
      <c r="AM400" s="224"/>
      <c r="AN400" s="224"/>
      <c r="AO400" s="224"/>
      <c r="AP400" s="224"/>
      <c r="AQ400" s="224"/>
      <c r="AR400" s="224"/>
      <c r="AS400" s="224"/>
    </row>
    <row r="401">
      <c r="A401" s="398"/>
      <c r="B401" s="399"/>
      <c r="C401" s="398"/>
      <c r="D401" s="399"/>
      <c r="E401" s="398"/>
      <c r="I401" s="411"/>
      <c r="J401" s="411"/>
      <c r="N401" s="411"/>
      <c r="S401" s="411"/>
      <c r="AC401" s="227"/>
      <c r="AD401" s="227"/>
      <c r="AE401" s="227"/>
      <c r="AF401" s="227"/>
      <c r="AG401" s="227"/>
      <c r="AL401" s="224"/>
      <c r="AM401" s="224"/>
      <c r="AN401" s="224"/>
      <c r="AO401" s="224"/>
      <c r="AP401" s="224"/>
      <c r="AQ401" s="224"/>
      <c r="AR401" s="224"/>
      <c r="AS401" s="224"/>
    </row>
    <row r="402">
      <c r="A402" s="398"/>
      <c r="B402" s="399"/>
      <c r="C402" s="398"/>
      <c r="D402" s="399"/>
      <c r="E402" s="398"/>
      <c r="I402" s="411"/>
      <c r="J402" s="411"/>
      <c r="N402" s="411"/>
      <c r="S402" s="411"/>
      <c r="AC402" s="227"/>
      <c r="AD402" s="227"/>
      <c r="AE402" s="227"/>
      <c r="AF402" s="227"/>
      <c r="AG402" s="227"/>
      <c r="AL402" s="224"/>
      <c r="AM402" s="224"/>
      <c r="AN402" s="224"/>
      <c r="AO402" s="224"/>
      <c r="AP402" s="224"/>
      <c r="AQ402" s="224"/>
      <c r="AR402" s="224"/>
      <c r="AS402" s="224"/>
    </row>
    <row r="403">
      <c r="A403" s="398"/>
      <c r="B403" s="399"/>
      <c r="C403" s="398"/>
      <c r="D403" s="399"/>
      <c r="E403" s="398"/>
      <c r="I403" s="411"/>
      <c r="J403" s="411"/>
      <c r="N403" s="411"/>
      <c r="S403" s="411"/>
      <c r="AC403" s="227"/>
      <c r="AD403" s="227"/>
      <c r="AE403" s="227"/>
      <c r="AF403" s="227"/>
      <c r="AG403" s="227"/>
      <c r="AL403" s="224"/>
      <c r="AM403" s="224"/>
      <c r="AN403" s="224"/>
      <c r="AO403" s="224"/>
      <c r="AP403" s="224"/>
      <c r="AQ403" s="224"/>
      <c r="AR403" s="224"/>
      <c r="AS403" s="224"/>
    </row>
    <row r="404">
      <c r="A404" s="398"/>
      <c r="B404" s="399"/>
      <c r="C404" s="398"/>
      <c r="D404" s="399"/>
      <c r="E404" s="398"/>
      <c r="I404" s="411"/>
      <c r="J404" s="411"/>
      <c r="N404" s="411"/>
      <c r="S404" s="411"/>
      <c r="AC404" s="227"/>
      <c r="AD404" s="227"/>
      <c r="AE404" s="227"/>
      <c r="AF404" s="227"/>
      <c r="AG404" s="227"/>
      <c r="AL404" s="224"/>
      <c r="AM404" s="224"/>
      <c r="AN404" s="224"/>
      <c r="AO404" s="224"/>
      <c r="AP404" s="224"/>
      <c r="AQ404" s="224"/>
      <c r="AR404" s="224"/>
      <c r="AS404" s="224"/>
    </row>
    <row r="405">
      <c r="A405" s="398"/>
      <c r="B405" s="399"/>
      <c r="C405" s="398"/>
      <c r="D405" s="399"/>
      <c r="E405" s="398"/>
      <c r="I405" s="411"/>
      <c r="J405" s="411"/>
      <c r="N405" s="411"/>
      <c r="S405" s="411"/>
      <c r="AC405" s="227"/>
      <c r="AD405" s="227"/>
      <c r="AE405" s="227"/>
      <c r="AF405" s="227"/>
      <c r="AG405" s="227"/>
      <c r="AL405" s="224"/>
      <c r="AM405" s="224"/>
      <c r="AN405" s="224"/>
      <c r="AO405" s="224"/>
      <c r="AP405" s="224"/>
      <c r="AQ405" s="224"/>
      <c r="AR405" s="224"/>
      <c r="AS405" s="224"/>
    </row>
    <row r="406">
      <c r="A406" s="398"/>
      <c r="B406" s="399"/>
      <c r="C406" s="398"/>
      <c r="D406" s="399"/>
      <c r="E406" s="398"/>
      <c r="I406" s="411"/>
      <c r="J406" s="411"/>
      <c r="N406" s="411"/>
      <c r="S406" s="411"/>
      <c r="AC406" s="227"/>
      <c r="AD406" s="227"/>
      <c r="AE406" s="227"/>
      <c r="AF406" s="227"/>
      <c r="AG406" s="227"/>
      <c r="AL406" s="224"/>
      <c r="AM406" s="224"/>
      <c r="AN406" s="224"/>
      <c r="AO406" s="224"/>
      <c r="AP406" s="224"/>
      <c r="AQ406" s="224"/>
      <c r="AR406" s="224"/>
      <c r="AS406" s="224"/>
    </row>
    <row r="407">
      <c r="A407" s="398"/>
      <c r="B407" s="399"/>
      <c r="C407" s="398"/>
      <c r="D407" s="399"/>
      <c r="E407" s="398"/>
      <c r="I407" s="411"/>
      <c r="J407" s="411"/>
      <c r="N407" s="411"/>
      <c r="S407" s="411"/>
      <c r="AC407" s="227"/>
      <c r="AD407" s="227"/>
      <c r="AE407" s="227"/>
      <c r="AF407" s="227"/>
      <c r="AG407" s="227"/>
      <c r="AL407" s="224"/>
      <c r="AM407" s="224"/>
      <c r="AN407" s="224"/>
      <c r="AO407" s="224"/>
      <c r="AP407" s="224"/>
      <c r="AQ407" s="224"/>
      <c r="AR407" s="224"/>
      <c r="AS407" s="224"/>
    </row>
    <row r="408">
      <c r="A408" s="398"/>
      <c r="B408" s="399"/>
      <c r="C408" s="398"/>
      <c r="D408" s="399"/>
      <c r="E408" s="398"/>
      <c r="I408" s="411"/>
      <c r="J408" s="411"/>
      <c r="N408" s="411"/>
      <c r="S408" s="411"/>
      <c r="AC408" s="227"/>
      <c r="AD408" s="227"/>
      <c r="AE408" s="227"/>
      <c r="AF408" s="227"/>
      <c r="AG408" s="227"/>
      <c r="AL408" s="224"/>
      <c r="AM408" s="224"/>
      <c r="AN408" s="224"/>
      <c r="AO408" s="224"/>
      <c r="AP408" s="224"/>
      <c r="AQ408" s="224"/>
      <c r="AR408" s="224"/>
      <c r="AS408" s="224"/>
    </row>
    <row r="409">
      <c r="A409" s="398"/>
      <c r="B409" s="399"/>
      <c r="C409" s="398"/>
      <c r="D409" s="399"/>
      <c r="E409" s="398"/>
      <c r="I409" s="411"/>
      <c r="J409" s="411"/>
      <c r="N409" s="411"/>
      <c r="S409" s="411"/>
      <c r="AC409" s="227"/>
      <c r="AD409" s="227"/>
      <c r="AE409" s="227"/>
      <c r="AF409" s="227"/>
      <c r="AG409" s="227"/>
      <c r="AL409" s="224"/>
      <c r="AM409" s="224"/>
      <c r="AN409" s="224"/>
      <c r="AO409" s="224"/>
      <c r="AP409" s="224"/>
      <c r="AQ409" s="224"/>
      <c r="AR409" s="224"/>
      <c r="AS409" s="224"/>
    </row>
    <row r="410">
      <c r="A410" s="398"/>
      <c r="B410" s="399"/>
      <c r="C410" s="398"/>
      <c r="D410" s="399"/>
      <c r="E410" s="398"/>
      <c r="I410" s="411"/>
      <c r="J410" s="411"/>
      <c r="N410" s="411"/>
      <c r="S410" s="411"/>
      <c r="AC410" s="227"/>
      <c r="AD410" s="227"/>
      <c r="AE410" s="227"/>
      <c r="AF410" s="227"/>
      <c r="AG410" s="227"/>
      <c r="AL410" s="224"/>
      <c r="AM410" s="224"/>
      <c r="AN410" s="224"/>
      <c r="AO410" s="224"/>
      <c r="AP410" s="224"/>
      <c r="AQ410" s="224"/>
      <c r="AR410" s="224"/>
      <c r="AS410" s="224"/>
    </row>
    <row r="411">
      <c r="A411" s="398"/>
      <c r="B411" s="399"/>
      <c r="C411" s="398"/>
      <c r="D411" s="399"/>
      <c r="E411" s="398"/>
      <c r="I411" s="411"/>
      <c r="J411" s="411"/>
      <c r="N411" s="411"/>
      <c r="S411" s="411"/>
      <c r="AC411" s="227"/>
      <c r="AD411" s="227"/>
      <c r="AE411" s="227"/>
      <c r="AF411" s="227"/>
      <c r="AG411" s="227"/>
      <c r="AL411" s="224"/>
      <c r="AM411" s="224"/>
      <c r="AN411" s="224"/>
      <c r="AO411" s="224"/>
      <c r="AP411" s="224"/>
      <c r="AQ411" s="224"/>
      <c r="AR411" s="224"/>
      <c r="AS411" s="224"/>
    </row>
    <row r="412">
      <c r="A412" s="398"/>
      <c r="B412" s="399"/>
      <c r="C412" s="398"/>
      <c r="D412" s="399"/>
      <c r="E412" s="398"/>
      <c r="I412" s="411"/>
      <c r="J412" s="411"/>
      <c r="N412" s="411"/>
      <c r="S412" s="411"/>
      <c r="AC412" s="227"/>
      <c r="AD412" s="227"/>
      <c r="AE412" s="227"/>
      <c r="AF412" s="227"/>
      <c r="AG412" s="227"/>
      <c r="AL412" s="224"/>
      <c r="AM412" s="224"/>
      <c r="AN412" s="224"/>
      <c r="AO412" s="224"/>
      <c r="AP412" s="224"/>
      <c r="AQ412" s="224"/>
      <c r="AR412" s="224"/>
      <c r="AS412" s="224"/>
    </row>
    <row r="413">
      <c r="A413" s="398"/>
      <c r="B413" s="399"/>
      <c r="C413" s="398"/>
      <c r="D413" s="399"/>
      <c r="E413" s="398"/>
      <c r="I413" s="411"/>
      <c r="J413" s="411"/>
      <c r="N413" s="411"/>
      <c r="S413" s="411"/>
      <c r="AC413" s="227"/>
      <c r="AD413" s="227"/>
      <c r="AE413" s="227"/>
      <c r="AF413" s="227"/>
      <c r="AG413" s="227"/>
      <c r="AL413" s="224"/>
      <c r="AM413" s="224"/>
      <c r="AN413" s="224"/>
      <c r="AO413" s="224"/>
      <c r="AP413" s="224"/>
      <c r="AQ413" s="224"/>
      <c r="AR413" s="224"/>
      <c r="AS413" s="224"/>
    </row>
    <row r="414">
      <c r="A414" s="398"/>
      <c r="B414" s="399"/>
      <c r="C414" s="398"/>
      <c r="D414" s="399"/>
      <c r="E414" s="398"/>
      <c r="I414" s="411"/>
      <c r="J414" s="411"/>
      <c r="N414" s="411"/>
      <c r="S414" s="411"/>
      <c r="AC414" s="227"/>
      <c r="AD414" s="227"/>
      <c r="AE414" s="227"/>
      <c r="AF414" s="227"/>
      <c r="AG414" s="227"/>
      <c r="AL414" s="224"/>
      <c r="AM414" s="224"/>
      <c r="AN414" s="224"/>
      <c r="AO414" s="224"/>
      <c r="AP414" s="224"/>
      <c r="AQ414" s="224"/>
      <c r="AR414" s="224"/>
      <c r="AS414" s="224"/>
    </row>
    <row r="415">
      <c r="A415" s="398"/>
      <c r="B415" s="399"/>
      <c r="C415" s="398"/>
      <c r="D415" s="399"/>
      <c r="E415" s="398"/>
      <c r="I415" s="411"/>
      <c r="J415" s="411"/>
      <c r="N415" s="411"/>
      <c r="S415" s="411"/>
      <c r="AC415" s="227"/>
      <c r="AD415" s="227"/>
      <c r="AE415" s="227"/>
      <c r="AF415" s="227"/>
      <c r="AG415" s="227"/>
      <c r="AL415" s="224"/>
      <c r="AM415" s="224"/>
      <c r="AN415" s="224"/>
      <c r="AO415" s="224"/>
      <c r="AP415" s="224"/>
      <c r="AQ415" s="224"/>
      <c r="AR415" s="224"/>
      <c r="AS415" s="224"/>
    </row>
    <row r="416">
      <c r="A416" s="398"/>
      <c r="B416" s="399"/>
      <c r="C416" s="398"/>
      <c r="D416" s="399"/>
      <c r="E416" s="398"/>
      <c r="I416" s="411"/>
      <c r="J416" s="411"/>
      <c r="N416" s="411"/>
      <c r="S416" s="411"/>
      <c r="AC416" s="227"/>
      <c r="AD416" s="227"/>
      <c r="AE416" s="227"/>
      <c r="AF416" s="227"/>
      <c r="AG416" s="227"/>
      <c r="AL416" s="224"/>
      <c r="AM416" s="224"/>
      <c r="AN416" s="224"/>
      <c r="AO416" s="224"/>
      <c r="AP416" s="224"/>
      <c r="AQ416" s="224"/>
      <c r="AR416" s="224"/>
      <c r="AS416" s="224"/>
    </row>
    <row r="417">
      <c r="A417" s="398"/>
      <c r="B417" s="399"/>
      <c r="C417" s="398"/>
      <c r="D417" s="399"/>
      <c r="E417" s="398"/>
      <c r="I417" s="411"/>
      <c r="J417" s="411"/>
      <c r="N417" s="411"/>
      <c r="S417" s="411"/>
      <c r="AC417" s="227"/>
      <c r="AD417" s="227"/>
      <c r="AE417" s="227"/>
      <c r="AF417" s="227"/>
      <c r="AG417" s="227"/>
      <c r="AL417" s="224"/>
      <c r="AM417" s="224"/>
      <c r="AN417" s="224"/>
      <c r="AO417" s="224"/>
      <c r="AP417" s="224"/>
      <c r="AQ417" s="224"/>
      <c r="AR417" s="224"/>
      <c r="AS417" s="224"/>
    </row>
    <row r="418">
      <c r="A418" s="398"/>
      <c r="B418" s="399"/>
      <c r="C418" s="398"/>
      <c r="D418" s="399"/>
      <c r="E418" s="398"/>
      <c r="I418" s="411"/>
      <c r="J418" s="411"/>
      <c r="N418" s="411"/>
      <c r="S418" s="411"/>
      <c r="AC418" s="227"/>
      <c r="AD418" s="227"/>
      <c r="AE418" s="227"/>
      <c r="AF418" s="227"/>
      <c r="AG418" s="227"/>
      <c r="AL418" s="224"/>
      <c r="AM418" s="224"/>
      <c r="AN418" s="224"/>
      <c r="AO418" s="224"/>
      <c r="AP418" s="224"/>
      <c r="AQ418" s="224"/>
      <c r="AR418" s="224"/>
      <c r="AS418" s="224"/>
    </row>
    <row r="419">
      <c r="A419" s="398"/>
      <c r="B419" s="399"/>
      <c r="C419" s="398"/>
      <c r="D419" s="399"/>
      <c r="E419" s="398"/>
      <c r="I419" s="411"/>
      <c r="J419" s="411"/>
      <c r="N419" s="411"/>
      <c r="S419" s="411"/>
      <c r="AC419" s="227"/>
      <c r="AD419" s="227"/>
      <c r="AE419" s="227"/>
      <c r="AF419" s="227"/>
      <c r="AG419" s="227"/>
      <c r="AL419" s="224"/>
      <c r="AM419" s="224"/>
      <c r="AN419" s="224"/>
      <c r="AO419" s="224"/>
      <c r="AP419" s="224"/>
      <c r="AQ419" s="224"/>
      <c r="AR419" s="224"/>
      <c r="AS419" s="224"/>
    </row>
    <row r="420">
      <c r="A420" s="398"/>
      <c r="B420" s="399"/>
      <c r="C420" s="398"/>
      <c r="D420" s="399"/>
      <c r="E420" s="398"/>
      <c r="I420" s="411"/>
      <c r="J420" s="411"/>
      <c r="N420" s="411"/>
      <c r="S420" s="411"/>
      <c r="AC420" s="227"/>
      <c r="AD420" s="227"/>
      <c r="AE420" s="227"/>
      <c r="AF420" s="227"/>
      <c r="AG420" s="227"/>
      <c r="AL420" s="224"/>
      <c r="AM420" s="224"/>
      <c r="AN420" s="224"/>
      <c r="AO420" s="224"/>
      <c r="AP420" s="224"/>
      <c r="AQ420" s="224"/>
      <c r="AR420" s="224"/>
      <c r="AS420" s="224"/>
    </row>
    <row r="421">
      <c r="A421" s="398"/>
      <c r="B421" s="399"/>
      <c r="C421" s="398"/>
      <c r="D421" s="399"/>
      <c r="E421" s="398"/>
      <c r="I421" s="411"/>
      <c r="J421" s="411"/>
      <c r="N421" s="411"/>
      <c r="S421" s="411"/>
      <c r="AC421" s="227"/>
      <c r="AD421" s="227"/>
      <c r="AE421" s="227"/>
      <c r="AF421" s="227"/>
      <c r="AG421" s="227"/>
      <c r="AL421" s="224"/>
      <c r="AM421" s="224"/>
      <c r="AN421" s="224"/>
      <c r="AO421" s="224"/>
      <c r="AP421" s="224"/>
      <c r="AQ421" s="224"/>
      <c r="AR421" s="224"/>
      <c r="AS421" s="224"/>
    </row>
    <row r="422">
      <c r="A422" s="398"/>
      <c r="B422" s="399"/>
      <c r="C422" s="398"/>
      <c r="D422" s="399"/>
      <c r="E422" s="398"/>
      <c r="I422" s="411"/>
      <c r="J422" s="411"/>
      <c r="N422" s="411"/>
      <c r="S422" s="411"/>
      <c r="AC422" s="227"/>
      <c r="AD422" s="227"/>
      <c r="AE422" s="227"/>
      <c r="AF422" s="227"/>
      <c r="AG422" s="227"/>
      <c r="AL422" s="224"/>
      <c r="AM422" s="224"/>
      <c r="AN422" s="224"/>
      <c r="AO422" s="224"/>
      <c r="AP422" s="224"/>
      <c r="AQ422" s="224"/>
      <c r="AR422" s="224"/>
      <c r="AS422" s="224"/>
    </row>
    <row r="423">
      <c r="A423" s="398"/>
      <c r="B423" s="399"/>
      <c r="C423" s="398"/>
      <c r="D423" s="399"/>
      <c r="E423" s="398"/>
      <c r="I423" s="411"/>
      <c r="J423" s="411"/>
      <c r="N423" s="411"/>
      <c r="S423" s="411"/>
      <c r="AC423" s="227"/>
      <c r="AD423" s="227"/>
      <c r="AE423" s="227"/>
      <c r="AF423" s="227"/>
      <c r="AG423" s="227"/>
      <c r="AL423" s="224"/>
      <c r="AM423" s="224"/>
      <c r="AN423" s="224"/>
      <c r="AO423" s="224"/>
      <c r="AP423" s="224"/>
      <c r="AQ423" s="224"/>
      <c r="AR423" s="224"/>
      <c r="AS423" s="224"/>
    </row>
    <row r="424">
      <c r="A424" s="398"/>
      <c r="B424" s="399"/>
      <c r="C424" s="398"/>
      <c r="D424" s="399"/>
      <c r="E424" s="398"/>
      <c r="I424" s="411"/>
      <c r="J424" s="411"/>
      <c r="N424" s="411"/>
      <c r="S424" s="411"/>
      <c r="AC424" s="227"/>
      <c r="AD424" s="227"/>
      <c r="AE424" s="227"/>
      <c r="AF424" s="227"/>
      <c r="AG424" s="227"/>
      <c r="AL424" s="224"/>
      <c r="AM424" s="224"/>
      <c r="AN424" s="224"/>
      <c r="AO424" s="224"/>
      <c r="AP424" s="224"/>
      <c r="AQ424" s="224"/>
      <c r="AR424" s="224"/>
      <c r="AS424" s="224"/>
    </row>
    <row r="425">
      <c r="A425" s="398"/>
      <c r="B425" s="399"/>
      <c r="C425" s="398"/>
      <c r="D425" s="399"/>
      <c r="E425" s="398"/>
      <c r="I425" s="411"/>
      <c r="J425" s="411"/>
      <c r="N425" s="411"/>
      <c r="S425" s="411"/>
      <c r="AC425" s="227"/>
      <c r="AD425" s="227"/>
      <c r="AE425" s="227"/>
      <c r="AF425" s="227"/>
      <c r="AG425" s="227"/>
      <c r="AL425" s="224"/>
      <c r="AM425" s="224"/>
      <c r="AN425" s="224"/>
      <c r="AO425" s="224"/>
      <c r="AP425" s="224"/>
      <c r="AQ425" s="224"/>
      <c r="AR425" s="224"/>
      <c r="AS425" s="224"/>
    </row>
    <row r="426">
      <c r="A426" s="398"/>
      <c r="B426" s="399"/>
      <c r="C426" s="398"/>
      <c r="D426" s="399"/>
      <c r="E426" s="398"/>
      <c r="I426" s="411"/>
      <c r="J426" s="411"/>
      <c r="N426" s="411"/>
      <c r="S426" s="411"/>
      <c r="AC426" s="227"/>
      <c r="AD426" s="227"/>
      <c r="AE426" s="227"/>
      <c r="AF426" s="227"/>
      <c r="AG426" s="227"/>
      <c r="AL426" s="224"/>
      <c r="AM426" s="224"/>
      <c r="AN426" s="224"/>
      <c r="AO426" s="224"/>
      <c r="AP426" s="224"/>
      <c r="AQ426" s="224"/>
      <c r="AR426" s="224"/>
      <c r="AS426" s="224"/>
    </row>
    <row r="427">
      <c r="A427" s="398"/>
      <c r="B427" s="399"/>
      <c r="C427" s="398"/>
      <c r="D427" s="399"/>
      <c r="E427" s="398"/>
      <c r="I427" s="411"/>
      <c r="J427" s="411"/>
      <c r="N427" s="411"/>
      <c r="S427" s="411"/>
      <c r="AC427" s="227"/>
      <c r="AD427" s="227"/>
      <c r="AE427" s="227"/>
      <c r="AF427" s="227"/>
      <c r="AG427" s="227"/>
      <c r="AL427" s="224"/>
      <c r="AM427" s="224"/>
      <c r="AN427" s="224"/>
      <c r="AO427" s="224"/>
      <c r="AP427" s="224"/>
      <c r="AQ427" s="224"/>
      <c r="AR427" s="224"/>
      <c r="AS427" s="224"/>
    </row>
    <row r="428">
      <c r="A428" s="398"/>
      <c r="B428" s="399"/>
      <c r="C428" s="398"/>
      <c r="D428" s="399"/>
      <c r="E428" s="398"/>
      <c r="I428" s="411"/>
      <c r="J428" s="411"/>
      <c r="N428" s="411"/>
      <c r="S428" s="411"/>
      <c r="AC428" s="227"/>
      <c r="AD428" s="227"/>
      <c r="AE428" s="227"/>
      <c r="AF428" s="227"/>
      <c r="AG428" s="227"/>
      <c r="AL428" s="224"/>
      <c r="AM428" s="224"/>
      <c r="AN428" s="224"/>
      <c r="AO428" s="224"/>
      <c r="AP428" s="224"/>
      <c r="AQ428" s="224"/>
      <c r="AR428" s="224"/>
      <c r="AS428" s="224"/>
    </row>
    <row r="429">
      <c r="A429" s="398"/>
      <c r="B429" s="399"/>
      <c r="C429" s="398"/>
      <c r="D429" s="399"/>
      <c r="E429" s="398"/>
      <c r="I429" s="411"/>
      <c r="J429" s="411"/>
      <c r="N429" s="411"/>
      <c r="S429" s="411"/>
      <c r="AC429" s="227"/>
      <c r="AD429" s="227"/>
      <c r="AE429" s="227"/>
      <c r="AF429" s="227"/>
      <c r="AG429" s="227"/>
      <c r="AL429" s="224"/>
      <c r="AM429" s="224"/>
      <c r="AN429" s="224"/>
      <c r="AO429" s="224"/>
      <c r="AP429" s="224"/>
      <c r="AQ429" s="224"/>
      <c r="AR429" s="224"/>
      <c r="AS429" s="224"/>
    </row>
    <row r="430">
      <c r="A430" s="398"/>
      <c r="B430" s="399"/>
      <c r="C430" s="398"/>
      <c r="D430" s="399"/>
      <c r="E430" s="398"/>
      <c r="I430" s="411"/>
      <c r="J430" s="411"/>
      <c r="N430" s="411"/>
      <c r="S430" s="411"/>
      <c r="AC430" s="227"/>
      <c r="AD430" s="227"/>
      <c r="AE430" s="227"/>
      <c r="AF430" s="227"/>
      <c r="AG430" s="227"/>
      <c r="AL430" s="224"/>
      <c r="AM430" s="224"/>
      <c r="AN430" s="224"/>
      <c r="AO430" s="224"/>
      <c r="AP430" s="224"/>
      <c r="AQ430" s="224"/>
      <c r="AR430" s="224"/>
      <c r="AS430" s="224"/>
    </row>
    <row r="431">
      <c r="A431" s="398"/>
      <c r="B431" s="399"/>
      <c r="C431" s="398"/>
      <c r="D431" s="399"/>
      <c r="E431" s="398"/>
      <c r="I431" s="411"/>
      <c r="J431" s="411"/>
      <c r="N431" s="411"/>
      <c r="S431" s="411"/>
      <c r="AC431" s="227"/>
      <c r="AD431" s="227"/>
      <c r="AE431" s="227"/>
      <c r="AF431" s="227"/>
      <c r="AG431" s="227"/>
      <c r="AL431" s="224"/>
      <c r="AM431" s="224"/>
      <c r="AN431" s="224"/>
      <c r="AO431" s="224"/>
      <c r="AP431" s="224"/>
      <c r="AQ431" s="224"/>
      <c r="AR431" s="224"/>
      <c r="AS431" s="224"/>
    </row>
    <row r="432">
      <c r="A432" s="398"/>
      <c r="B432" s="399"/>
      <c r="C432" s="398"/>
      <c r="D432" s="399"/>
      <c r="E432" s="398"/>
      <c r="I432" s="411"/>
      <c r="J432" s="411"/>
      <c r="N432" s="411"/>
      <c r="S432" s="411"/>
      <c r="AC432" s="227"/>
      <c r="AD432" s="227"/>
      <c r="AE432" s="227"/>
      <c r="AF432" s="227"/>
      <c r="AG432" s="227"/>
      <c r="AL432" s="224"/>
      <c r="AM432" s="224"/>
      <c r="AN432" s="224"/>
      <c r="AO432" s="224"/>
      <c r="AP432" s="224"/>
      <c r="AQ432" s="224"/>
      <c r="AR432" s="224"/>
      <c r="AS432" s="224"/>
    </row>
    <row r="433">
      <c r="A433" s="398"/>
      <c r="B433" s="399"/>
      <c r="C433" s="398"/>
      <c r="D433" s="399"/>
      <c r="E433" s="398"/>
      <c r="I433" s="411"/>
      <c r="J433" s="411"/>
      <c r="N433" s="411"/>
      <c r="S433" s="411"/>
      <c r="AC433" s="227"/>
      <c r="AD433" s="227"/>
      <c r="AE433" s="227"/>
      <c r="AF433" s="227"/>
      <c r="AG433" s="227"/>
      <c r="AL433" s="224"/>
      <c r="AM433" s="224"/>
      <c r="AN433" s="224"/>
      <c r="AO433" s="224"/>
      <c r="AP433" s="224"/>
      <c r="AQ433" s="224"/>
      <c r="AR433" s="224"/>
      <c r="AS433" s="224"/>
    </row>
    <row r="434">
      <c r="A434" s="398"/>
      <c r="B434" s="399"/>
      <c r="C434" s="398"/>
      <c r="D434" s="399"/>
      <c r="E434" s="398"/>
      <c r="I434" s="411"/>
      <c r="J434" s="411"/>
      <c r="N434" s="411"/>
      <c r="S434" s="411"/>
      <c r="AC434" s="227"/>
      <c r="AD434" s="227"/>
      <c r="AE434" s="227"/>
      <c r="AF434" s="227"/>
      <c r="AG434" s="227"/>
      <c r="AL434" s="224"/>
      <c r="AM434" s="224"/>
      <c r="AN434" s="224"/>
      <c r="AO434" s="224"/>
      <c r="AP434" s="224"/>
      <c r="AQ434" s="224"/>
      <c r="AR434" s="224"/>
      <c r="AS434" s="224"/>
    </row>
    <row r="435">
      <c r="A435" s="398"/>
      <c r="B435" s="399"/>
      <c r="C435" s="398"/>
      <c r="D435" s="399"/>
      <c r="E435" s="398"/>
      <c r="I435" s="411"/>
      <c r="J435" s="411"/>
      <c r="N435" s="411"/>
      <c r="S435" s="411"/>
      <c r="AC435" s="227"/>
      <c r="AD435" s="227"/>
      <c r="AE435" s="227"/>
      <c r="AF435" s="227"/>
      <c r="AG435" s="227"/>
      <c r="AL435" s="224"/>
      <c r="AM435" s="224"/>
      <c r="AN435" s="224"/>
      <c r="AO435" s="224"/>
      <c r="AP435" s="224"/>
      <c r="AQ435" s="224"/>
      <c r="AR435" s="224"/>
      <c r="AS435" s="224"/>
    </row>
    <row r="436">
      <c r="A436" s="398"/>
      <c r="B436" s="399"/>
      <c r="C436" s="398"/>
      <c r="D436" s="399"/>
      <c r="E436" s="398"/>
      <c r="I436" s="411"/>
      <c r="J436" s="411"/>
      <c r="N436" s="411"/>
      <c r="S436" s="411"/>
      <c r="AC436" s="227"/>
      <c r="AD436" s="227"/>
      <c r="AE436" s="227"/>
      <c r="AF436" s="227"/>
      <c r="AG436" s="227"/>
      <c r="AL436" s="224"/>
      <c r="AM436" s="224"/>
      <c r="AN436" s="224"/>
      <c r="AO436" s="224"/>
      <c r="AP436" s="224"/>
      <c r="AQ436" s="224"/>
      <c r="AR436" s="224"/>
      <c r="AS436" s="224"/>
    </row>
    <row r="437">
      <c r="A437" s="398"/>
      <c r="B437" s="399"/>
      <c r="C437" s="398"/>
      <c r="D437" s="399"/>
      <c r="E437" s="398"/>
      <c r="I437" s="411"/>
      <c r="J437" s="411"/>
      <c r="N437" s="411"/>
      <c r="S437" s="411"/>
      <c r="AC437" s="227"/>
      <c r="AD437" s="227"/>
      <c r="AE437" s="227"/>
      <c r="AF437" s="227"/>
      <c r="AG437" s="227"/>
      <c r="AL437" s="224"/>
      <c r="AM437" s="224"/>
      <c r="AN437" s="224"/>
      <c r="AO437" s="224"/>
      <c r="AP437" s="224"/>
      <c r="AQ437" s="224"/>
      <c r="AR437" s="224"/>
      <c r="AS437" s="224"/>
    </row>
    <row r="438">
      <c r="A438" s="398"/>
      <c r="B438" s="399"/>
      <c r="C438" s="398"/>
      <c r="D438" s="399"/>
      <c r="E438" s="398"/>
      <c r="I438" s="411"/>
      <c r="J438" s="411"/>
      <c r="N438" s="411"/>
      <c r="S438" s="411"/>
      <c r="AC438" s="227"/>
      <c r="AD438" s="227"/>
      <c r="AE438" s="227"/>
      <c r="AF438" s="227"/>
      <c r="AG438" s="227"/>
      <c r="AL438" s="224"/>
      <c r="AM438" s="224"/>
      <c r="AN438" s="224"/>
      <c r="AO438" s="224"/>
      <c r="AP438" s="224"/>
      <c r="AQ438" s="224"/>
      <c r="AR438" s="224"/>
      <c r="AS438" s="224"/>
    </row>
    <row r="439">
      <c r="A439" s="398"/>
      <c r="B439" s="399"/>
      <c r="C439" s="398"/>
      <c r="D439" s="399"/>
      <c r="E439" s="398"/>
      <c r="I439" s="411"/>
      <c r="J439" s="411"/>
      <c r="N439" s="411"/>
      <c r="S439" s="411"/>
      <c r="AC439" s="227"/>
      <c r="AD439" s="227"/>
      <c r="AE439" s="227"/>
      <c r="AF439" s="227"/>
      <c r="AG439" s="227"/>
      <c r="AL439" s="224"/>
      <c r="AM439" s="224"/>
      <c r="AN439" s="224"/>
      <c r="AO439" s="224"/>
      <c r="AP439" s="224"/>
      <c r="AQ439" s="224"/>
      <c r="AR439" s="224"/>
      <c r="AS439" s="224"/>
    </row>
    <row r="440">
      <c r="A440" s="398"/>
      <c r="B440" s="399"/>
      <c r="C440" s="398"/>
      <c r="D440" s="399"/>
      <c r="E440" s="398"/>
      <c r="I440" s="411"/>
      <c r="J440" s="411"/>
      <c r="N440" s="411"/>
      <c r="S440" s="411"/>
      <c r="AC440" s="227"/>
      <c r="AD440" s="227"/>
      <c r="AE440" s="227"/>
      <c r="AF440" s="227"/>
      <c r="AG440" s="227"/>
      <c r="AL440" s="224"/>
      <c r="AM440" s="224"/>
      <c r="AN440" s="224"/>
      <c r="AO440" s="224"/>
      <c r="AP440" s="224"/>
      <c r="AQ440" s="224"/>
      <c r="AR440" s="224"/>
      <c r="AS440" s="224"/>
    </row>
    <row r="441">
      <c r="A441" s="398"/>
      <c r="B441" s="399"/>
      <c r="C441" s="398"/>
      <c r="D441" s="399"/>
      <c r="E441" s="398"/>
      <c r="I441" s="411"/>
      <c r="J441" s="411"/>
      <c r="N441" s="411"/>
      <c r="S441" s="411"/>
      <c r="AC441" s="227"/>
      <c r="AD441" s="227"/>
      <c r="AE441" s="227"/>
      <c r="AF441" s="227"/>
      <c r="AG441" s="227"/>
      <c r="AL441" s="224"/>
      <c r="AM441" s="224"/>
      <c r="AN441" s="224"/>
      <c r="AO441" s="224"/>
      <c r="AP441" s="224"/>
      <c r="AQ441" s="224"/>
      <c r="AR441" s="224"/>
      <c r="AS441" s="224"/>
    </row>
    <row r="442">
      <c r="A442" s="398"/>
      <c r="B442" s="399"/>
      <c r="C442" s="398"/>
      <c r="D442" s="399"/>
      <c r="E442" s="398"/>
      <c r="I442" s="411"/>
      <c r="J442" s="411"/>
      <c r="N442" s="411"/>
      <c r="S442" s="411"/>
      <c r="AC442" s="227"/>
      <c r="AD442" s="227"/>
      <c r="AE442" s="227"/>
      <c r="AF442" s="227"/>
      <c r="AG442" s="227"/>
      <c r="AL442" s="224"/>
      <c r="AM442" s="224"/>
      <c r="AN442" s="224"/>
      <c r="AO442" s="224"/>
      <c r="AP442" s="224"/>
      <c r="AQ442" s="224"/>
      <c r="AR442" s="224"/>
      <c r="AS442" s="224"/>
    </row>
    <row r="443">
      <c r="A443" s="398"/>
      <c r="B443" s="399"/>
      <c r="C443" s="398"/>
      <c r="D443" s="399"/>
      <c r="E443" s="398"/>
      <c r="I443" s="411"/>
      <c r="J443" s="411"/>
      <c r="N443" s="411"/>
      <c r="S443" s="411"/>
      <c r="AC443" s="227"/>
      <c r="AD443" s="227"/>
      <c r="AE443" s="227"/>
      <c r="AF443" s="227"/>
      <c r="AG443" s="227"/>
      <c r="AL443" s="224"/>
      <c r="AM443" s="224"/>
      <c r="AN443" s="224"/>
      <c r="AO443" s="224"/>
      <c r="AP443" s="224"/>
      <c r="AQ443" s="224"/>
      <c r="AR443" s="224"/>
      <c r="AS443" s="224"/>
    </row>
    <row r="444">
      <c r="A444" s="398"/>
      <c r="B444" s="399"/>
      <c r="C444" s="398"/>
      <c r="D444" s="399"/>
      <c r="E444" s="398"/>
      <c r="I444" s="411"/>
      <c r="J444" s="411"/>
      <c r="N444" s="411"/>
      <c r="S444" s="411"/>
      <c r="AC444" s="227"/>
      <c r="AD444" s="227"/>
      <c r="AE444" s="227"/>
      <c r="AF444" s="227"/>
      <c r="AG444" s="227"/>
      <c r="AL444" s="224"/>
      <c r="AM444" s="224"/>
      <c r="AN444" s="224"/>
      <c r="AO444" s="224"/>
      <c r="AP444" s="224"/>
      <c r="AQ444" s="224"/>
      <c r="AR444" s="224"/>
      <c r="AS444" s="224"/>
    </row>
    <row r="445">
      <c r="A445" s="398"/>
      <c r="B445" s="399"/>
      <c r="C445" s="398"/>
      <c r="D445" s="399"/>
      <c r="E445" s="398"/>
      <c r="I445" s="411"/>
      <c r="J445" s="411"/>
      <c r="N445" s="411"/>
      <c r="S445" s="411"/>
      <c r="AC445" s="227"/>
      <c r="AD445" s="227"/>
      <c r="AE445" s="227"/>
      <c r="AF445" s="227"/>
      <c r="AG445" s="227"/>
      <c r="AL445" s="224"/>
      <c r="AM445" s="224"/>
      <c r="AN445" s="224"/>
      <c r="AO445" s="224"/>
      <c r="AP445" s="224"/>
      <c r="AQ445" s="224"/>
      <c r="AR445" s="224"/>
      <c r="AS445" s="224"/>
    </row>
    <row r="446">
      <c r="A446" s="398"/>
      <c r="B446" s="399"/>
      <c r="C446" s="398"/>
      <c r="D446" s="399"/>
      <c r="E446" s="398"/>
      <c r="I446" s="411"/>
      <c r="J446" s="411"/>
      <c r="N446" s="411"/>
      <c r="S446" s="411"/>
      <c r="AC446" s="227"/>
      <c r="AD446" s="227"/>
      <c r="AE446" s="227"/>
      <c r="AF446" s="227"/>
      <c r="AG446" s="227"/>
      <c r="AL446" s="224"/>
      <c r="AM446" s="224"/>
      <c r="AN446" s="224"/>
      <c r="AO446" s="224"/>
      <c r="AP446" s="224"/>
      <c r="AQ446" s="224"/>
      <c r="AR446" s="224"/>
      <c r="AS446" s="224"/>
    </row>
    <row r="447">
      <c r="A447" s="398"/>
      <c r="B447" s="399"/>
      <c r="C447" s="398"/>
      <c r="D447" s="399"/>
      <c r="E447" s="398"/>
      <c r="I447" s="411"/>
      <c r="J447" s="411"/>
      <c r="N447" s="411"/>
      <c r="S447" s="411"/>
      <c r="AC447" s="227"/>
      <c r="AD447" s="227"/>
      <c r="AE447" s="227"/>
      <c r="AF447" s="227"/>
      <c r="AG447" s="227"/>
      <c r="AL447" s="224"/>
      <c r="AM447" s="224"/>
      <c r="AN447" s="224"/>
      <c r="AO447" s="224"/>
      <c r="AP447" s="224"/>
      <c r="AQ447" s="224"/>
      <c r="AR447" s="224"/>
      <c r="AS447" s="224"/>
    </row>
    <row r="448">
      <c r="A448" s="398"/>
      <c r="B448" s="399"/>
      <c r="C448" s="398"/>
      <c r="D448" s="399"/>
      <c r="E448" s="398"/>
      <c r="I448" s="411"/>
      <c r="J448" s="411"/>
      <c r="N448" s="411"/>
      <c r="S448" s="411"/>
      <c r="AC448" s="227"/>
      <c r="AD448" s="227"/>
      <c r="AE448" s="227"/>
      <c r="AF448" s="227"/>
      <c r="AG448" s="227"/>
      <c r="AL448" s="224"/>
      <c r="AM448" s="224"/>
      <c r="AN448" s="224"/>
      <c r="AO448" s="224"/>
      <c r="AP448" s="224"/>
      <c r="AQ448" s="224"/>
      <c r="AR448" s="224"/>
      <c r="AS448" s="224"/>
    </row>
    <row r="449">
      <c r="A449" s="398"/>
      <c r="B449" s="399"/>
      <c r="C449" s="398"/>
      <c r="D449" s="399"/>
      <c r="E449" s="398"/>
      <c r="I449" s="411"/>
      <c r="J449" s="411"/>
      <c r="N449" s="411"/>
      <c r="S449" s="411"/>
      <c r="AC449" s="227"/>
      <c r="AD449" s="227"/>
      <c r="AE449" s="227"/>
      <c r="AF449" s="227"/>
      <c r="AG449" s="227"/>
      <c r="AL449" s="224"/>
      <c r="AM449" s="224"/>
      <c r="AN449" s="224"/>
      <c r="AO449" s="224"/>
      <c r="AP449" s="224"/>
      <c r="AQ449" s="224"/>
      <c r="AR449" s="224"/>
      <c r="AS449" s="224"/>
    </row>
    <row r="450">
      <c r="A450" s="398"/>
      <c r="B450" s="399"/>
      <c r="C450" s="398"/>
      <c r="D450" s="399"/>
      <c r="E450" s="398"/>
      <c r="I450" s="411"/>
      <c r="J450" s="411"/>
      <c r="N450" s="411"/>
      <c r="S450" s="411"/>
      <c r="AC450" s="227"/>
      <c r="AD450" s="227"/>
      <c r="AE450" s="227"/>
      <c r="AF450" s="227"/>
      <c r="AG450" s="227"/>
      <c r="AL450" s="224"/>
      <c r="AM450" s="224"/>
      <c r="AN450" s="224"/>
      <c r="AO450" s="224"/>
      <c r="AP450" s="224"/>
      <c r="AQ450" s="224"/>
      <c r="AR450" s="224"/>
      <c r="AS450" s="224"/>
    </row>
    <row r="451">
      <c r="A451" s="398"/>
      <c r="B451" s="399"/>
      <c r="C451" s="398"/>
      <c r="D451" s="399"/>
      <c r="E451" s="398"/>
      <c r="I451" s="411"/>
      <c r="J451" s="411"/>
      <c r="N451" s="411"/>
      <c r="S451" s="411"/>
      <c r="AC451" s="227"/>
      <c r="AD451" s="227"/>
      <c r="AE451" s="227"/>
      <c r="AF451" s="227"/>
      <c r="AG451" s="227"/>
      <c r="AL451" s="224"/>
      <c r="AM451" s="224"/>
      <c r="AN451" s="224"/>
      <c r="AO451" s="224"/>
      <c r="AP451" s="224"/>
      <c r="AQ451" s="224"/>
      <c r="AR451" s="224"/>
      <c r="AS451" s="224"/>
    </row>
    <row r="452">
      <c r="A452" s="398"/>
      <c r="B452" s="399"/>
      <c r="C452" s="398"/>
      <c r="D452" s="399"/>
      <c r="E452" s="398"/>
      <c r="I452" s="411"/>
      <c r="J452" s="411"/>
      <c r="N452" s="411"/>
      <c r="S452" s="411"/>
      <c r="AC452" s="227"/>
      <c r="AD452" s="227"/>
      <c r="AE452" s="227"/>
      <c r="AF452" s="227"/>
      <c r="AG452" s="227"/>
      <c r="AL452" s="224"/>
      <c r="AM452" s="224"/>
      <c r="AN452" s="224"/>
      <c r="AO452" s="224"/>
      <c r="AP452" s="224"/>
      <c r="AQ452" s="224"/>
      <c r="AR452" s="224"/>
      <c r="AS452" s="224"/>
    </row>
    <row r="453">
      <c r="A453" s="398"/>
      <c r="B453" s="399"/>
      <c r="C453" s="398"/>
      <c r="D453" s="399"/>
      <c r="E453" s="398"/>
      <c r="I453" s="411"/>
      <c r="J453" s="411"/>
      <c r="N453" s="411"/>
      <c r="S453" s="411"/>
      <c r="AC453" s="227"/>
      <c r="AD453" s="227"/>
      <c r="AE453" s="227"/>
      <c r="AF453" s="227"/>
      <c r="AG453" s="227"/>
      <c r="AL453" s="224"/>
      <c r="AM453" s="224"/>
      <c r="AN453" s="224"/>
      <c r="AO453" s="224"/>
      <c r="AP453" s="224"/>
      <c r="AQ453" s="224"/>
      <c r="AR453" s="224"/>
      <c r="AS453" s="224"/>
    </row>
    <row r="454">
      <c r="A454" s="398"/>
      <c r="B454" s="399"/>
      <c r="C454" s="398"/>
      <c r="D454" s="399"/>
      <c r="E454" s="398"/>
      <c r="I454" s="411"/>
      <c r="J454" s="411"/>
      <c r="N454" s="411"/>
      <c r="S454" s="411"/>
      <c r="AC454" s="227"/>
      <c r="AD454" s="227"/>
      <c r="AE454" s="227"/>
      <c r="AF454" s="227"/>
      <c r="AG454" s="227"/>
      <c r="AL454" s="224"/>
      <c r="AM454" s="224"/>
      <c r="AN454" s="224"/>
      <c r="AO454" s="224"/>
      <c r="AP454" s="224"/>
      <c r="AQ454" s="224"/>
      <c r="AR454" s="224"/>
      <c r="AS454" s="224"/>
    </row>
    <row r="455">
      <c r="A455" s="398"/>
      <c r="B455" s="399"/>
      <c r="C455" s="398"/>
      <c r="D455" s="399"/>
      <c r="E455" s="398"/>
      <c r="I455" s="411"/>
      <c r="J455" s="411"/>
      <c r="N455" s="411"/>
      <c r="S455" s="411"/>
      <c r="AC455" s="227"/>
      <c r="AD455" s="227"/>
      <c r="AE455" s="227"/>
      <c r="AF455" s="227"/>
      <c r="AG455" s="227"/>
      <c r="AL455" s="224"/>
      <c r="AM455" s="224"/>
      <c r="AN455" s="224"/>
      <c r="AO455" s="224"/>
      <c r="AP455" s="224"/>
      <c r="AQ455" s="224"/>
      <c r="AR455" s="224"/>
      <c r="AS455" s="224"/>
    </row>
    <row r="456">
      <c r="A456" s="398"/>
      <c r="B456" s="399"/>
      <c r="C456" s="398"/>
      <c r="D456" s="399"/>
      <c r="E456" s="398"/>
      <c r="I456" s="411"/>
      <c r="J456" s="411"/>
      <c r="N456" s="411"/>
      <c r="S456" s="411"/>
      <c r="AC456" s="227"/>
      <c r="AD456" s="227"/>
      <c r="AE456" s="227"/>
      <c r="AF456" s="227"/>
      <c r="AG456" s="227"/>
      <c r="AL456" s="224"/>
      <c r="AM456" s="224"/>
      <c r="AN456" s="224"/>
      <c r="AO456" s="224"/>
      <c r="AP456" s="224"/>
      <c r="AQ456" s="224"/>
      <c r="AR456" s="224"/>
      <c r="AS456" s="224"/>
    </row>
    <row r="457">
      <c r="A457" s="398"/>
      <c r="B457" s="399"/>
      <c r="C457" s="398"/>
      <c r="D457" s="399"/>
      <c r="E457" s="398"/>
      <c r="I457" s="411"/>
      <c r="J457" s="411"/>
      <c r="N457" s="411"/>
      <c r="S457" s="411"/>
      <c r="AC457" s="227"/>
      <c r="AD457" s="227"/>
      <c r="AE457" s="227"/>
      <c r="AF457" s="227"/>
      <c r="AG457" s="227"/>
      <c r="AL457" s="224"/>
      <c r="AM457" s="224"/>
      <c r="AN457" s="224"/>
      <c r="AO457" s="224"/>
      <c r="AP457" s="224"/>
      <c r="AQ457" s="224"/>
      <c r="AR457" s="224"/>
      <c r="AS457" s="224"/>
    </row>
    <row r="458">
      <c r="A458" s="398"/>
      <c r="B458" s="399"/>
      <c r="C458" s="398"/>
      <c r="D458" s="399"/>
      <c r="E458" s="398"/>
      <c r="I458" s="411"/>
      <c r="J458" s="411"/>
      <c r="N458" s="411"/>
      <c r="S458" s="411"/>
      <c r="AC458" s="227"/>
      <c r="AD458" s="227"/>
      <c r="AE458" s="227"/>
      <c r="AF458" s="227"/>
      <c r="AG458" s="227"/>
      <c r="AL458" s="224"/>
      <c r="AM458" s="224"/>
      <c r="AN458" s="224"/>
      <c r="AO458" s="224"/>
      <c r="AP458" s="224"/>
      <c r="AQ458" s="224"/>
      <c r="AR458" s="224"/>
      <c r="AS458" s="224"/>
    </row>
    <row r="459">
      <c r="A459" s="398"/>
      <c r="B459" s="399"/>
      <c r="C459" s="398"/>
      <c r="D459" s="399"/>
      <c r="E459" s="398"/>
      <c r="I459" s="411"/>
      <c r="J459" s="411"/>
      <c r="N459" s="411"/>
      <c r="S459" s="411"/>
      <c r="AC459" s="227"/>
      <c r="AD459" s="227"/>
      <c r="AE459" s="227"/>
      <c r="AF459" s="227"/>
      <c r="AG459" s="227"/>
      <c r="AL459" s="224"/>
      <c r="AM459" s="224"/>
      <c r="AN459" s="224"/>
      <c r="AO459" s="224"/>
      <c r="AP459" s="224"/>
      <c r="AQ459" s="224"/>
      <c r="AR459" s="224"/>
      <c r="AS459" s="224"/>
    </row>
    <row r="460">
      <c r="A460" s="398"/>
      <c r="B460" s="399"/>
      <c r="C460" s="398"/>
      <c r="D460" s="399"/>
      <c r="E460" s="398"/>
      <c r="I460" s="411"/>
      <c r="J460" s="411"/>
      <c r="N460" s="411"/>
      <c r="S460" s="411"/>
      <c r="AC460" s="227"/>
      <c r="AD460" s="227"/>
      <c r="AE460" s="227"/>
      <c r="AF460" s="227"/>
      <c r="AG460" s="227"/>
      <c r="AL460" s="224"/>
      <c r="AM460" s="224"/>
      <c r="AN460" s="224"/>
      <c r="AO460" s="224"/>
      <c r="AP460" s="224"/>
      <c r="AQ460" s="224"/>
      <c r="AR460" s="224"/>
      <c r="AS460" s="224"/>
    </row>
    <row r="461">
      <c r="A461" s="398"/>
      <c r="B461" s="399"/>
      <c r="C461" s="398"/>
      <c r="D461" s="399"/>
      <c r="E461" s="398"/>
      <c r="I461" s="411"/>
      <c r="J461" s="411"/>
      <c r="N461" s="411"/>
      <c r="S461" s="411"/>
      <c r="AC461" s="227"/>
      <c r="AD461" s="227"/>
      <c r="AE461" s="227"/>
      <c r="AF461" s="227"/>
      <c r="AG461" s="227"/>
      <c r="AL461" s="224"/>
      <c r="AM461" s="224"/>
      <c r="AN461" s="224"/>
      <c r="AO461" s="224"/>
      <c r="AP461" s="224"/>
      <c r="AQ461" s="224"/>
      <c r="AR461" s="224"/>
      <c r="AS461" s="224"/>
    </row>
    <row r="462">
      <c r="A462" s="398"/>
      <c r="B462" s="399"/>
      <c r="C462" s="398"/>
      <c r="D462" s="399"/>
      <c r="E462" s="398"/>
      <c r="I462" s="411"/>
      <c r="J462" s="411"/>
      <c r="N462" s="411"/>
      <c r="S462" s="411"/>
      <c r="AC462" s="227"/>
      <c r="AD462" s="227"/>
      <c r="AE462" s="227"/>
      <c r="AF462" s="227"/>
      <c r="AG462" s="227"/>
      <c r="AL462" s="224"/>
      <c r="AM462" s="224"/>
      <c r="AN462" s="224"/>
      <c r="AO462" s="224"/>
      <c r="AP462" s="224"/>
      <c r="AQ462" s="224"/>
      <c r="AR462" s="224"/>
      <c r="AS462" s="224"/>
    </row>
    <row r="463">
      <c r="A463" s="398"/>
      <c r="B463" s="399"/>
      <c r="C463" s="398"/>
      <c r="D463" s="399"/>
      <c r="E463" s="398"/>
      <c r="I463" s="411"/>
      <c r="J463" s="411"/>
      <c r="N463" s="411"/>
      <c r="S463" s="411"/>
      <c r="AC463" s="227"/>
      <c r="AD463" s="227"/>
      <c r="AE463" s="227"/>
      <c r="AF463" s="227"/>
      <c r="AG463" s="227"/>
      <c r="AL463" s="224"/>
      <c r="AM463" s="224"/>
      <c r="AN463" s="224"/>
      <c r="AO463" s="224"/>
      <c r="AP463" s="224"/>
      <c r="AQ463" s="224"/>
      <c r="AR463" s="224"/>
      <c r="AS463" s="224"/>
    </row>
    <row r="464">
      <c r="A464" s="398"/>
      <c r="B464" s="399"/>
      <c r="C464" s="398"/>
      <c r="D464" s="399"/>
      <c r="E464" s="398"/>
      <c r="I464" s="411"/>
      <c r="J464" s="411"/>
      <c r="N464" s="411"/>
      <c r="S464" s="411"/>
      <c r="AC464" s="227"/>
      <c r="AD464" s="227"/>
      <c r="AE464" s="227"/>
      <c r="AF464" s="227"/>
      <c r="AG464" s="227"/>
      <c r="AL464" s="224"/>
      <c r="AM464" s="224"/>
      <c r="AN464" s="224"/>
      <c r="AO464" s="224"/>
      <c r="AP464" s="224"/>
      <c r="AQ464" s="224"/>
      <c r="AR464" s="224"/>
      <c r="AS464" s="224"/>
    </row>
    <row r="465">
      <c r="A465" s="398"/>
      <c r="B465" s="399"/>
      <c r="C465" s="398"/>
      <c r="D465" s="399"/>
      <c r="E465" s="398"/>
      <c r="I465" s="411"/>
      <c r="J465" s="411"/>
      <c r="N465" s="411"/>
      <c r="S465" s="411"/>
      <c r="AC465" s="227"/>
      <c r="AD465" s="227"/>
      <c r="AE465" s="227"/>
      <c r="AF465" s="227"/>
      <c r="AG465" s="227"/>
      <c r="AL465" s="224"/>
      <c r="AM465" s="224"/>
      <c r="AN465" s="224"/>
      <c r="AO465" s="224"/>
      <c r="AP465" s="224"/>
      <c r="AQ465" s="224"/>
      <c r="AR465" s="224"/>
      <c r="AS465" s="224"/>
    </row>
    <row r="466">
      <c r="A466" s="398"/>
      <c r="B466" s="399"/>
      <c r="C466" s="398"/>
      <c r="D466" s="399"/>
      <c r="E466" s="398"/>
      <c r="I466" s="411"/>
      <c r="J466" s="411"/>
      <c r="N466" s="411"/>
      <c r="S466" s="411"/>
      <c r="AC466" s="227"/>
      <c r="AD466" s="227"/>
      <c r="AE466" s="227"/>
      <c r="AF466" s="227"/>
      <c r="AG466" s="227"/>
      <c r="AL466" s="224"/>
      <c r="AM466" s="224"/>
      <c r="AN466" s="224"/>
      <c r="AO466" s="224"/>
      <c r="AP466" s="224"/>
      <c r="AQ466" s="224"/>
      <c r="AR466" s="224"/>
      <c r="AS466" s="224"/>
    </row>
    <row r="467">
      <c r="A467" s="398"/>
      <c r="B467" s="399"/>
      <c r="C467" s="398"/>
      <c r="D467" s="399"/>
      <c r="E467" s="398"/>
      <c r="I467" s="411"/>
      <c r="J467" s="411"/>
      <c r="N467" s="411"/>
      <c r="S467" s="411"/>
      <c r="AC467" s="227"/>
      <c r="AD467" s="227"/>
      <c r="AE467" s="227"/>
      <c r="AF467" s="227"/>
      <c r="AG467" s="227"/>
      <c r="AL467" s="224"/>
      <c r="AM467" s="224"/>
      <c r="AN467" s="224"/>
      <c r="AO467" s="224"/>
      <c r="AP467" s="224"/>
      <c r="AQ467" s="224"/>
      <c r="AR467" s="224"/>
      <c r="AS467" s="224"/>
    </row>
    <row r="468">
      <c r="A468" s="398"/>
      <c r="B468" s="399"/>
      <c r="C468" s="398"/>
      <c r="D468" s="399"/>
      <c r="E468" s="398"/>
      <c r="I468" s="411"/>
      <c r="J468" s="411"/>
      <c r="N468" s="411"/>
      <c r="S468" s="411"/>
      <c r="AC468" s="227"/>
      <c r="AD468" s="227"/>
      <c r="AE468" s="227"/>
      <c r="AF468" s="227"/>
      <c r="AG468" s="227"/>
      <c r="AL468" s="224"/>
      <c r="AM468" s="224"/>
      <c r="AN468" s="224"/>
      <c r="AO468" s="224"/>
      <c r="AP468" s="224"/>
      <c r="AQ468" s="224"/>
      <c r="AR468" s="224"/>
      <c r="AS468" s="224"/>
    </row>
    <row r="469">
      <c r="A469" s="398"/>
      <c r="B469" s="399"/>
      <c r="C469" s="398"/>
      <c r="D469" s="399"/>
      <c r="E469" s="398"/>
      <c r="I469" s="411"/>
      <c r="J469" s="411"/>
      <c r="N469" s="411"/>
      <c r="S469" s="411"/>
      <c r="AC469" s="227"/>
      <c r="AD469" s="227"/>
      <c r="AE469" s="227"/>
      <c r="AF469" s="227"/>
      <c r="AG469" s="227"/>
      <c r="AL469" s="224"/>
      <c r="AM469" s="224"/>
      <c r="AN469" s="224"/>
      <c r="AO469" s="224"/>
      <c r="AP469" s="224"/>
      <c r="AQ469" s="224"/>
      <c r="AR469" s="224"/>
      <c r="AS469" s="224"/>
    </row>
    <row r="470">
      <c r="A470" s="398"/>
      <c r="B470" s="399"/>
      <c r="C470" s="398"/>
      <c r="D470" s="399"/>
      <c r="E470" s="398"/>
      <c r="I470" s="411"/>
      <c r="J470" s="411"/>
      <c r="N470" s="411"/>
      <c r="S470" s="411"/>
      <c r="AC470" s="227"/>
      <c r="AD470" s="227"/>
      <c r="AE470" s="227"/>
      <c r="AF470" s="227"/>
      <c r="AG470" s="227"/>
      <c r="AL470" s="224"/>
      <c r="AM470" s="224"/>
      <c r="AN470" s="224"/>
      <c r="AO470" s="224"/>
      <c r="AP470" s="224"/>
      <c r="AQ470" s="224"/>
      <c r="AR470" s="224"/>
      <c r="AS470" s="224"/>
    </row>
    <row r="471">
      <c r="A471" s="398"/>
      <c r="B471" s="399"/>
      <c r="C471" s="398"/>
      <c r="D471" s="399"/>
      <c r="E471" s="398"/>
      <c r="I471" s="411"/>
      <c r="J471" s="411"/>
      <c r="N471" s="411"/>
      <c r="S471" s="411"/>
      <c r="AC471" s="227"/>
      <c r="AD471" s="227"/>
      <c r="AE471" s="227"/>
      <c r="AF471" s="227"/>
      <c r="AG471" s="227"/>
      <c r="AL471" s="224"/>
      <c r="AM471" s="224"/>
      <c r="AN471" s="224"/>
      <c r="AO471" s="224"/>
      <c r="AP471" s="224"/>
      <c r="AQ471" s="224"/>
      <c r="AR471" s="224"/>
      <c r="AS471" s="224"/>
    </row>
    <row r="472">
      <c r="A472" s="398"/>
      <c r="B472" s="399"/>
      <c r="C472" s="398"/>
      <c r="D472" s="399"/>
      <c r="E472" s="398"/>
      <c r="I472" s="411"/>
      <c r="J472" s="411"/>
      <c r="N472" s="411"/>
      <c r="S472" s="411"/>
      <c r="AC472" s="227"/>
      <c r="AD472" s="227"/>
      <c r="AE472" s="227"/>
      <c r="AF472" s="227"/>
      <c r="AG472" s="227"/>
      <c r="AL472" s="224"/>
      <c r="AM472" s="224"/>
      <c r="AN472" s="224"/>
      <c r="AO472" s="224"/>
      <c r="AP472" s="224"/>
      <c r="AQ472" s="224"/>
      <c r="AR472" s="224"/>
      <c r="AS472" s="224"/>
    </row>
    <row r="473">
      <c r="A473" s="398"/>
      <c r="B473" s="399"/>
      <c r="C473" s="398"/>
      <c r="D473" s="399"/>
      <c r="E473" s="398"/>
      <c r="I473" s="411"/>
      <c r="J473" s="411"/>
      <c r="N473" s="411"/>
      <c r="S473" s="411"/>
      <c r="AC473" s="227"/>
      <c r="AD473" s="227"/>
      <c r="AE473" s="227"/>
      <c r="AF473" s="227"/>
      <c r="AG473" s="227"/>
      <c r="AL473" s="224"/>
      <c r="AM473" s="224"/>
      <c r="AN473" s="224"/>
      <c r="AO473" s="224"/>
      <c r="AP473" s="224"/>
      <c r="AQ473" s="224"/>
      <c r="AR473" s="224"/>
      <c r="AS473" s="224"/>
    </row>
    <row r="474">
      <c r="A474" s="398"/>
      <c r="B474" s="399"/>
      <c r="C474" s="398"/>
      <c r="D474" s="399"/>
      <c r="E474" s="398"/>
      <c r="I474" s="411"/>
      <c r="J474" s="411"/>
      <c r="N474" s="411"/>
      <c r="S474" s="411"/>
      <c r="AC474" s="227"/>
      <c r="AD474" s="227"/>
      <c r="AE474" s="227"/>
      <c r="AF474" s="227"/>
      <c r="AG474" s="227"/>
      <c r="AL474" s="224"/>
      <c r="AM474" s="224"/>
      <c r="AN474" s="224"/>
      <c r="AO474" s="224"/>
      <c r="AP474" s="224"/>
      <c r="AQ474" s="224"/>
      <c r="AR474" s="224"/>
      <c r="AS474" s="224"/>
    </row>
    <row r="475">
      <c r="A475" s="398"/>
      <c r="B475" s="399"/>
      <c r="C475" s="398"/>
      <c r="D475" s="399"/>
      <c r="E475" s="398"/>
      <c r="I475" s="411"/>
      <c r="J475" s="411"/>
      <c r="N475" s="411"/>
      <c r="S475" s="411"/>
      <c r="AC475" s="227"/>
      <c r="AD475" s="227"/>
      <c r="AE475" s="227"/>
      <c r="AF475" s="227"/>
      <c r="AG475" s="227"/>
      <c r="AL475" s="224"/>
      <c r="AM475" s="224"/>
      <c r="AN475" s="224"/>
      <c r="AO475" s="224"/>
      <c r="AP475" s="224"/>
      <c r="AQ475" s="224"/>
      <c r="AR475" s="224"/>
      <c r="AS475" s="224"/>
    </row>
    <row r="476">
      <c r="A476" s="398"/>
      <c r="B476" s="399"/>
      <c r="C476" s="398"/>
      <c r="D476" s="399"/>
      <c r="E476" s="398"/>
      <c r="I476" s="411"/>
      <c r="J476" s="411"/>
      <c r="N476" s="411"/>
      <c r="S476" s="411"/>
      <c r="AC476" s="227"/>
      <c r="AD476" s="227"/>
      <c r="AE476" s="227"/>
      <c r="AF476" s="227"/>
      <c r="AG476" s="227"/>
      <c r="AL476" s="224"/>
      <c r="AM476" s="224"/>
      <c r="AN476" s="224"/>
      <c r="AO476" s="224"/>
      <c r="AP476" s="224"/>
      <c r="AQ476" s="224"/>
      <c r="AR476" s="224"/>
      <c r="AS476" s="224"/>
    </row>
    <row r="477">
      <c r="A477" s="398"/>
      <c r="B477" s="399"/>
      <c r="C477" s="398"/>
      <c r="D477" s="399"/>
      <c r="E477" s="398"/>
      <c r="I477" s="411"/>
      <c r="J477" s="411"/>
      <c r="N477" s="411"/>
      <c r="S477" s="411"/>
      <c r="AC477" s="227"/>
      <c r="AD477" s="227"/>
      <c r="AE477" s="227"/>
      <c r="AF477" s="227"/>
      <c r="AG477" s="227"/>
      <c r="AL477" s="224"/>
      <c r="AM477" s="224"/>
      <c r="AN477" s="224"/>
      <c r="AO477" s="224"/>
      <c r="AP477" s="224"/>
      <c r="AQ477" s="224"/>
      <c r="AR477" s="224"/>
      <c r="AS477" s="224"/>
    </row>
    <row r="478">
      <c r="A478" s="398"/>
      <c r="B478" s="399"/>
      <c r="C478" s="398"/>
      <c r="D478" s="399"/>
      <c r="E478" s="398"/>
      <c r="I478" s="411"/>
      <c r="J478" s="411"/>
      <c r="N478" s="411"/>
      <c r="S478" s="411"/>
      <c r="AC478" s="227"/>
      <c r="AD478" s="227"/>
      <c r="AE478" s="227"/>
      <c r="AF478" s="227"/>
      <c r="AG478" s="227"/>
      <c r="AL478" s="224"/>
      <c r="AM478" s="224"/>
      <c r="AN478" s="224"/>
      <c r="AO478" s="224"/>
      <c r="AP478" s="224"/>
      <c r="AQ478" s="224"/>
      <c r="AR478" s="224"/>
      <c r="AS478" s="224"/>
    </row>
    <row r="479">
      <c r="A479" s="398"/>
      <c r="B479" s="399"/>
      <c r="C479" s="398"/>
      <c r="D479" s="399"/>
      <c r="E479" s="398"/>
      <c r="I479" s="411"/>
      <c r="J479" s="411"/>
      <c r="N479" s="411"/>
      <c r="S479" s="411"/>
      <c r="AC479" s="227"/>
      <c r="AD479" s="227"/>
      <c r="AE479" s="227"/>
      <c r="AF479" s="227"/>
      <c r="AG479" s="227"/>
      <c r="AL479" s="224"/>
      <c r="AM479" s="224"/>
      <c r="AN479" s="224"/>
      <c r="AO479" s="224"/>
      <c r="AP479" s="224"/>
      <c r="AQ479" s="224"/>
      <c r="AR479" s="224"/>
      <c r="AS479" s="224"/>
    </row>
    <row r="480">
      <c r="A480" s="398"/>
      <c r="B480" s="399"/>
      <c r="C480" s="398"/>
      <c r="D480" s="399"/>
      <c r="E480" s="398"/>
      <c r="I480" s="411"/>
      <c r="J480" s="411"/>
      <c r="N480" s="411"/>
      <c r="S480" s="411"/>
      <c r="AC480" s="227"/>
      <c r="AD480" s="227"/>
      <c r="AE480" s="227"/>
      <c r="AF480" s="227"/>
      <c r="AG480" s="227"/>
      <c r="AL480" s="224"/>
      <c r="AM480" s="224"/>
      <c r="AN480" s="224"/>
      <c r="AO480" s="224"/>
      <c r="AP480" s="224"/>
      <c r="AQ480" s="224"/>
      <c r="AR480" s="224"/>
      <c r="AS480" s="224"/>
    </row>
    <row r="481">
      <c r="A481" s="398"/>
      <c r="B481" s="399"/>
      <c r="C481" s="398"/>
      <c r="D481" s="399"/>
      <c r="E481" s="398"/>
      <c r="I481" s="411"/>
      <c r="J481" s="411"/>
      <c r="N481" s="411"/>
      <c r="S481" s="411"/>
      <c r="AC481" s="227"/>
      <c r="AD481" s="227"/>
      <c r="AE481" s="227"/>
      <c r="AF481" s="227"/>
      <c r="AG481" s="227"/>
      <c r="AL481" s="224"/>
      <c r="AM481" s="224"/>
      <c r="AN481" s="224"/>
      <c r="AO481" s="224"/>
      <c r="AP481" s="224"/>
      <c r="AQ481" s="224"/>
      <c r="AR481" s="224"/>
      <c r="AS481" s="224"/>
    </row>
    <row r="482">
      <c r="A482" s="398"/>
      <c r="B482" s="399"/>
      <c r="C482" s="398"/>
      <c r="D482" s="399"/>
      <c r="E482" s="398"/>
      <c r="I482" s="411"/>
      <c r="J482" s="411"/>
      <c r="N482" s="411"/>
      <c r="S482" s="411"/>
      <c r="AC482" s="227"/>
      <c r="AD482" s="227"/>
      <c r="AE482" s="227"/>
      <c r="AF482" s="227"/>
      <c r="AG482" s="227"/>
      <c r="AL482" s="224"/>
      <c r="AM482" s="224"/>
      <c r="AN482" s="224"/>
      <c r="AO482" s="224"/>
      <c r="AP482" s="224"/>
      <c r="AQ482" s="224"/>
      <c r="AR482" s="224"/>
      <c r="AS482" s="224"/>
    </row>
    <row r="483">
      <c r="A483" s="398"/>
      <c r="B483" s="399"/>
      <c r="C483" s="398"/>
      <c r="D483" s="399"/>
      <c r="E483" s="398"/>
      <c r="I483" s="411"/>
      <c r="J483" s="411"/>
      <c r="N483" s="411"/>
      <c r="S483" s="411"/>
      <c r="AC483" s="227"/>
      <c r="AD483" s="227"/>
      <c r="AE483" s="227"/>
      <c r="AF483" s="227"/>
      <c r="AG483" s="227"/>
      <c r="AL483" s="224"/>
      <c r="AM483" s="224"/>
      <c r="AN483" s="224"/>
      <c r="AO483" s="224"/>
      <c r="AP483" s="224"/>
      <c r="AQ483" s="224"/>
      <c r="AR483" s="224"/>
      <c r="AS483" s="224"/>
    </row>
    <row r="484">
      <c r="A484" s="398"/>
      <c r="B484" s="399"/>
      <c r="C484" s="398"/>
      <c r="D484" s="399"/>
      <c r="E484" s="398"/>
      <c r="I484" s="411"/>
      <c r="J484" s="411"/>
      <c r="N484" s="411"/>
      <c r="S484" s="411"/>
      <c r="AC484" s="227"/>
      <c r="AD484" s="227"/>
      <c r="AE484" s="227"/>
      <c r="AF484" s="227"/>
      <c r="AG484" s="227"/>
      <c r="AL484" s="224"/>
      <c r="AM484" s="224"/>
      <c r="AN484" s="224"/>
      <c r="AO484" s="224"/>
      <c r="AP484" s="224"/>
      <c r="AQ484" s="224"/>
      <c r="AR484" s="224"/>
      <c r="AS484" s="224"/>
    </row>
    <row r="485">
      <c r="A485" s="398"/>
      <c r="B485" s="399"/>
      <c r="C485" s="398"/>
      <c r="D485" s="399"/>
      <c r="E485" s="398"/>
      <c r="I485" s="411"/>
      <c r="J485" s="411"/>
      <c r="N485" s="411"/>
      <c r="S485" s="411"/>
      <c r="AC485" s="227"/>
      <c r="AD485" s="227"/>
      <c r="AE485" s="227"/>
      <c r="AF485" s="227"/>
      <c r="AG485" s="227"/>
      <c r="AL485" s="224"/>
      <c r="AM485" s="224"/>
      <c r="AN485" s="224"/>
      <c r="AO485" s="224"/>
      <c r="AP485" s="224"/>
      <c r="AQ485" s="224"/>
      <c r="AR485" s="224"/>
      <c r="AS485" s="224"/>
    </row>
    <row r="486">
      <c r="A486" s="398"/>
      <c r="B486" s="399"/>
      <c r="C486" s="398"/>
      <c r="D486" s="399"/>
      <c r="E486" s="398"/>
      <c r="I486" s="411"/>
      <c r="J486" s="411"/>
      <c r="N486" s="411"/>
      <c r="S486" s="411"/>
      <c r="AC486" s="227"/>
      <c r="AD486" s="227"/>
      <c r="AE486" s="227"/>
      <c r="AF486" s="227"/>
      <c r="AG486" s="227"/>
      <c r="AL486" s="224"/>
      <c r="AM486" s="224"/>
      <c r="AN486" s="224"/>
      <c r="AO486" s="224"/>
      <c r="AP486" s="224"/>
      <c r="AQ486" s="224"/>
      <c r="AR486" s="224"/>
      <c r="AS486" s="224"/>
    </row>
    <row r="487">
      <c r="A487" s="398"/>
      <c r="B487" s="399"/>
      <c r="C487" s="398"/>
      <c r="D487" s="399"/>
      <c r="E487" s="398"/>
      <c r="I487" s="411"/>
      <c r="J487" s="411"/>
      <c r="N487" s="411"/>
      <c r="S487" s="411"/>
      <c r="AC487" s="227"/>
      <c r="AD487" s="227"/>
      <c r="AE487" s="227"/>
      <c r="AF487" s="227"/>
      <c r="AG487" s="227"/>
      <c r="AL487" s="224"/>
      <c r="AM487" s="224"/>
      <c r="AN487" s="224"/>
      <c r="AO487" s="224"/>
      <c r="AP487" s="224"/>
      <c r="AQ487" s="224"/>
      <c r="AR487" s="224"/>
      <c r="AS487" s="224"/>
    </row>
    <row r="488">
      <c r="A488" s="398"/>
      <c r="B488" s="399"/>
      <c r="C488" s="398"/>
      <c r="D488" s="399"/>
      <c r="E488" s="398"/>
      <c r="I488" s="411"/>
      <c r="J488" s="411"/>
      <c r="N488" s="411"/>
      <c r="S488" s="411"/>
      <c r="AC488" s="227"/>
      <c r="AD488" s="227"/>
      <c r="AE488" s="227"/>
      <c r="AF488" s="227"/>
      <c r="AG488" s="227"/>
      <c r="AL488" s="224"/>
      <c r="AM488" s="224"/>
      <c r="AN488" s="224"/>
      <c r="AO488" s="224"/>
      <c r="AP488" s="224"/>
      <c r="AQ488" s="224"/>
      <c r="AR488" s="224"/>
      <c r="AS488" s="224"/>
    </row>
    <row r="489">
      <c r="A489" s="398"/>
      <c r="B489" s="399"/>
      <c r="C489" s="398"/>
      <c r="D489" s="399"/>
      <c r="E489" s="398"/>
      <c r="I489" s="411"/>
      <c r="J489" s="411"/>
      <c r="N489" s="411"/>
      <c r="S489" s="411"/>
      <c r="AC489" s="227"/>
      <c r="AD489" s="227"/>
      <c r="AE489" s="227"/>
      <c r="AF489" s="227"/>
      <c r="AG489" s="227"/>
      <c r="AL489" s="224"/>
      <c r="AM489" s="224"/>
      <c r="AN489" s="224"/>
      <c r="AO489" s="224"/>
      <c r="AP489" s="224"/>
      <c r="AQ489" s="224"/>
      <c r="AR489" s="224"/>
      <c r="AS489" s="224"/>
    </row>
    <row r="490">
      <c r="A490" s="398"/>
      <c r="B490" s="399"/>
      <c r="C490" s="398"/>
      <c r="D490" s="399"/>
      <c r="E490" s="398"/>
      <c r="I490" s="411"/>
      <c r="J490" s="411"/>
      <c r="N490" s="411"/>
      <c r="S490" s="411"/>
      <c r="AC490" s="227"/>
      <c r="AD490" s="227"/>
      <c r="AE490" s="227"/>
      <c r="AF490" s="227"/>
      <c r="AG490" s="227"/>
      <c r="AL490" s="224"/>
      <c r="AM490" s="224"/>
      <c r="AN490" s="224"/>
      <c r="AO490" s="224"/>
      <c r="AP490" s="224"/>
      <c r="AQ490" s="224"/>
      <c r="AR490" s="224"/>
      <c r="AS490" s="224"/>
    </row>
    <row r="491">
      <c r="A491" s="398"/>
      <c r="B491" s="399"/>
      <c r="C491" s="398"/>
      <c r="D491" s="399"/>
      <c r="E491" s="398"/>
      <c r="I491" s="411"/>
      <c r="J491" s="411"/>
      <c r="N491" s="411"/>
      <c r="S491" s="411"/>
      <c r="AC491" s="227"/>
      <c r="AD491" s="227"/>
      <c r="AE491" s="227"/>
      <c r="AF491" s="227"/>
      <c r="AG491" s="227"/>
      <c r="AL491" s="224"/>
      <c r="AM491" s="224"/>
      <c r="AN491" s="224"/>
      <c r="AO491" s="224"/>
      <c r="AP491" s="224"/>
      <c r="AQ491" s="224"/>
      <c r="AR491" s="224"/>
      <c r="AS491" s="224"/>
    </row>
    <row r="492">
      <c r="A492" s="398"/>
      <c r="B492" s="399"/>
      <c r="C492" s="398"/>
      <c r="D492" s="399"/>
      <c r="E492" s="398"/>
      <c r="I492" s="411"/>
      <c r="J492" s="411"/>
      <c r="N492" s="411"/>
      <c r="S492" s="411"/>
      <c r="AC492" s="227"/>
      <c r="AD492" s="227"/>
      <c r="AE492" s="227"/>
      <c r="AF492" s="227"/>
      <c r="AG492" s="227"/>
      <c r="AL492" s="224"/>
      <c r="AM492" s="224"/>
      <c r="AN492" s="224"/>
      <c r="AO492" s="224"/>
      <c r="AP492" s="224"/>
      <c r="AQ492" s="224"/>
      <c r="AR492" s="224"/>
      <c r="AS492" s="224"/>
    </row>
    <row r="493">
      <c r="A493" s="398"/>
      <c r="B493" s="399"/>
      <c r="C493" s="398"/>
      <c r="D493" s="399"/>
      <c r="E493" s="398"/>
      <c r="I493" s="411"/>
      <c r="J493" s="411"/>
      <c r="N493" s="411"/>
      <c r="S493" s="411"/>
      <c r="AC493" s="227"/>
      <c r="AD493" s="227"/>
      <c r="AE493" s="227"/>
      <c r="AF493" s="227"/>
      <c r="AG493" s="227"/>
      <c r="AL493" s="224"/>
      <c r="AM493" s="224"/>
      <c r="AN493" s="224"/>
      <c r="AO493" s="224"/>
      <c r="AP493" s="224"/>
      <c r="AQ493" s="224"/>
      <c r="AR493" s="224"/>
      <c r="AS493" s="224"/>
    </row>
    <row r="494">
      <c r="A494" s="398"/>
      <c r="B494" s="399"/>
      <c r="C494" s="398"/>
      <c r="D494" s="399"/>
      <c r="E494" s="398"/>
      <c r="I494" s="411"/>
      <c r="J494" s="411"/>
      <c r="N494" s="411"/>
      <c r="S494" s="411"/>
      <c r="AC494" s="227"/>
      <c r="AD494" s="227"/>
      <c r="AE494" s="227"/>
      <c r="AF494" s="227"/>
      <c r="AG494" s="227"/>
      <c r="AL494" s="224"/>
      <c r="AM494" s="224"/>
      <c r="AN494" s="224"/>
      <c r="AO494" s="224"/>
      <c r="AP494" s="224"/>
      <c r="AQ494" s="224"/>
      <c r="AR494" s="224"/>
      <c r="AS494" s="224"/>
    </row>
    <row r="495">
      <c r="A495" s="398"/>
      <c r="B495" s="399"/>
      <c r="C495" s="398"/>
      <c r="D495" s="399"/>
      <c r="E495" s="398"/>
      <c r="I495" s="411"/>
      <c r="J495" s="411"/>
      <c r="N495" s="411"/>
      <c r="S495" s="411"/>
      <c r="AC495" s="227"/>
      <c r="AD495" s="227"/>
      <c r="AE495" s="227"/>
      <c r="AF495" s="227"/>
      <c r="AG495" s="227"/>
      <c r="AL495" s="224"/>
      <c r="AM495" s="224"/>
      <c r="AN495" s="224"/>
      <c r="AO495" s="224"/>
      <c r="AP495" s="224"/>
      <c r="AQ495" s="224"/>
      <c r="AR495" s="224"/>
      <c r="AS495" s="224"/>
    </row>
    <row r="496">
      <c r="A496" s="398"/>
      <c r="B496" s="399"/>
      <c r="C496" s="398"/>
      <c r="D496" s="399"/>
      <c r="E496" s="398"/>
      <c r="I496" s="411"/>
      <c r="J496" s="411"/>
      <c r="N496" s="411"/>
      <c r="S496" s="411"/>
      <c r="AC496" s="227"/>
      <c r="AD496" s="227"/>
      <c r="AE496" s="227"/>
      <c r="AF496" s="227"/>
      <c r="AG496" s="227"/>
      <c r="AL496" s="224"/>
      <c r="AM496" s="224"/>
      <c r="AN496" s="224"/>
      <c r="AO496" s="224"/>
      <c r="AP496" s="224"/>
      <c r="AQ496" s="224"/>
      <c r="AR496" s="224"/>
      <c r="AS496" s="224"/>
    </row>
    <row r="497">
      <c r="A497" s="398"/>
      <c r="B497" s="399"/>
      <c r="C497" s="398"/>
      <c r="D497" s="399"/>
      <c r="E497" s="398"/>
      <c r="I497" s="411"/>
      <c r="J497" s="411"/>
      <c r="N497" s="411"/>
      <c r="S497" s="411"/>
      <c r="AC497" s="227"/>
      <c r="AD497" s="227"/>
      <c r="AE497" s="227"/>
      <c r="AF497" s="227"/>
      <c r="AG497" s="227"/>
      <c r="AL497" s="224"/>
      <c r="AM497" s="224"/>
      <c r="AN497" s="224"/>
      <c r="AO497" s="224"/>
      <c r="AP497" s="224"/>
      <c r="AQ497" s="224"/>
      <c r="AR497" s="224"/>
      <c r="AS497" s="224"/>
    </row>
    <row r="498">
      <c r="A498" s="398"/>
      <c r="B498" s="399"/>
      <c r="C498" s="398"/>
      <c r="D498" s="399"/>
      <c r="E498" s="398"/>
      <c r="I498" s="411"/>
      <c r="J498" s="411"/>
      <c r="N498" s="411"/>
      <c r="S498" s="411"/>
      <c r="AC498" s="227"/>
      <c r="AD498" s="227"/>
      <c r="AE498" s="227"/>
      <c r="AF498" s="227"/>
      <c r="AG498" s="227"/>
      <c r="AL498" s="224"/>
      <c r="AM498" s="224"/>
      <c r="AN498" s="224"/>
      <c r="AO498" s="224"/>
      <c r="AP498" s="224"/>
      <c r="AQ498" s="224"/>
      <c r="AR498" s="224"/>
      <c r="AS498" s="224"/>
    </row>
    <row r="499">
      <c r="A499" s="398"/>
      <c r="B499" s="399"/>
      <c r="C499" s="398"/>
      <c r="D499" s="399"/>
      <c r="E499" s="398"/>
      <c r="I499" s="411"/>
      <c r="J499" s="411"/>
      <c r="N499" s="411"/>
      <c r="S499" s="411"/>
      <c r="AC499" s="227"/>
      <c r="AD499" s="227"/>
      <c r="AE499" s="227"/>
      <c r="AF499" s="227"/>
      <c r="AG499" s="227"/>
      <c r="AL499" s="224"/>
      <c r="AM499" s="224"/>
      <c r="AN499" s="224"/>
      <c r="AO499" s="224"/>
      <c r="AP499" s="224"/>
      <c r="AQ499" s="224"/>
      <c r="AR499" s="224"/>
      <c r="AS499" s="224"/>
    </row>
    <row r="500">
      <c r="A500" s="398"/>
      <c r="B500" s="399"/>
      <c r="C500" s="398"/>
      <c r="D500" s="399"/>
      <c r="E500" s="398"/>
      <c r="I500" s="411"/>
      <c r="J500" s="411"/>
      <c r="N500" s="411"/>
      <c r="S500" s="411"/>
      <c r="AC500" s="227"/>
      <c r="AD500" s="227"/>
      <c r="AE500" s="227"/>
      <c r="AF500" s="227"/>
      <c r="AG500" s="227"/>
      <c r="AL500" s="224"/>
      <c r="AM500" s="224"/>
      <c r="AN500" s="224"/>
      <c r="AO500" s="224"/>
      <c r="AP500" s="224"/>
      <c r="AQ500" s="224"/>
      <c r="AR500" s="224"/>
      <c r="AS500" s="224"/>
    </row>
    <row r="501">
      <c r="A501" s="398"/>
      <c r="B501" s="399"/>
      <c r="C501" s="398"/>
      <c r="D501" s="399"/>
      <c r="E501" s="398"/>
      <c r="I501" s="411"/>
      <c r="J501" s="411"/>
      <c r="N501" s="411"/>
      <c r="S501" s="411"/>
      <c r="AC501" s="227"/>
      <c r="AD501" s="227"/>
      <c r="AE501" s="227"/>
      <c r="AF501" s="227"/>
      <c r="AG501" s="227"/>
      <c r="AL501" s="224"/>
      <c r="AM501" s="224"/>
      <c r="AN501" s="224"/>
      <c r="AO501" s="224"/>
      <c r="AP501" s="224"/>
      <c r="AQ501" s="224"/>
      <c r="AR501" s="224"/>
      <c r="AS501" s="224"/>
    </row>
    <row r="502">
      <c r="A502" s="398"/>
      <c r="B502" s="399"/>
      <c r="C502" s="398"/>
      <c r="D502" s="399"/>
      <c r="E502" s="398"/>
      <c r="I502" s="411"/>
      <c r="J502" s="411"/>
      <c r="N502" s="411"/>
      <c r="S502" s="411"/>
      <c r="AC502" s="227"/>
      <c r="AD502" s="227"/>
      <c r="AE502" s="227"/>
      <c r="AF502" s="227"/>
      <c r="AG502" s="227"/>
      <c r="AL502" s="224"/>
      <c r="AM502" s="224"/>
      <c r="AN502" s="224"/>
      <c r="AO502" s="224"/>
      <c r="AP502" s="224"/>
      <c r="AQ502" s="224"/>
      <c r="AR502" s="224"/>
      <c r="AS502" s="224"/>
    </row>
    <row r="503">
      <c r="A503" s="398"/>
      <c r="B503" s="399"/>
      <c r="C503" s="398"/>
      <c r="D503" s="399"/>
      <c r="E503" s="398"/>
      <c r="I503" s="411"/>
      <c r="J503" s="411"/>
      <c r="N503" s="411"/>
      <c r="S503" s="411"/>
      <c r="AC503" s="227"/>
      <c r="AD503" s="227"/>
      <c r="AE503" s="227"/>
      <c r="AF503" s="227"/>
      <c r="AG503" s="227"/>
      <c r="AL503" s="224"/>
      <c r="AM503" s="224"/>
      <c r="AN503" s="224"/>
      <c r="AO503" s="224"/>
      <c r="AP503" s="224"/>
      <c r="AQ503" s="224"/>
      <c r="AR503" s="224"/>
      <c r="AS503" s="224"/>
    </row>
    <row r="504">
      <c r="A504" s="398"/>
      <c r="B504" s="399"/>
      <c r="C504" s="398"/>
      <c r="D504" s="399"/>
      <c r="E504" s="398"/>
      <c r="I504" s="411"/>
      <c r="J504" s="411"/>
      <c r="N504" s="411"/>
      <c r="S504" s="411"/>
      <c r="AC504" s="227"/>
      <c r="AD504" s="227"/>
      <c r="AE504" s="227"/>
      <c r="AF504" s="227"/>
      <c r="AG504" s="227"/>
      <c r="AL504" s="224"/>
      <c r="AM504" s="224"/>
      <c r="AN504" s="224"/>
      <c r="AO504" s="224"/>
      <c r="AP504" s="224"/>
      <c r="AQ504" s="224"/>
      <c r="AR504" s="224"/>
      <c r="AS504" s="224"/>
    </row>
    <row r="505">
      <c r="A505" s="398"/>
      <c r="B505" s="399"/>
      <c r="C505" s="398"/>
      <c r="D505" s="399"/>
      <c r="E505" s="398"/>
      <c r="I505" s="411"/>
      <c r="J505" s="411"/>
      <c r="N505" s="411"/>
      <c r="S505" s="411"/>
      <c r="AC505" s="227"/>
      <c r="AD505" s="227"/>
      <c r="AE505" s="227"/>
      <c r="AF505" s="227"/>
      <c r="AG505" s="227"/>
      <c r="AL505" s="224"/>
      <c r="AM505" s="224"/>
      <c r="AN505" s="224"/>
      <c r="AO505" s="224"/>
      <c r="AP505" s="224"/>
      <c r="AQ505" s="224"/>
      <c r="AR505" s="224"/>
      <c r="AS505" s="224"/>
    </row>
    <row r="506">
      <c r="A506" s="398"/>
      <c r="B506" s="399"/>
      <c r="C506" s="398"/>
      <c r="D506" s="399"/>
      <c r="E506" s="398"/>
      <c r="I506" s="411"/>
      <c r="J506" s="411"/>
      <c r="N506" s="411"/>
      <c r="S506" s="411"/>
      <c r="AC506" s="227"/>
      <c r="AD506" s="227"/>
      <c r="AE506" s="227"/>
      <c r="AF506" s="227"/>
      <c r="AG506" s="227"/>
      <c r="AL506" s="224"/>
      <c r="AM506" s="224"/>
      <c r="AN506" s="224"/>
      <c r="AO506" s="224"/>
      <c r="AP506" s="224"/>
      <c r="AQ506" s="224"/>
      <c r="AR506" s="224"/>
      <c r="AS506" s="224"/>
    </row>
    <row r="507">
      <c r="A507" s="398"/>
      <c r="B507" s="399"/>
      <c r="C507" s="398"/>
      <c r="D507" s="399"/>
      <c r="E507" s="398"/>
      <c r="I507" s="411"/>
      <c r="J507" s="411"/>
      <c r="N507" s="411"/>
      <c r="S507" s="411"/>
      <c r="AC507" s="227"/>
      <c r="AD507" s="227"/>
      <c r="AE507" s="227"/>
      <c r="AF507" s="227"/>
      <c r="AG507" s="227"/>
      <c r="AL507" s="224"/>
      <c r="AM507" s="224"/>
      <c r="AN507" s="224"/>
      <c r="AO507" s="224"/>
      <c r="AP507" s="224"/>
      <c r="AQ507" s="224"/>
      <c r="AR507" s="224"/>
      <c r="AS507" s="224"/>
    </row>
    <row r="508">
      <c r="A508" s="398"/>
      <c r="B508" s="399"/>
      <c r="C508" s="398"/>
      <c r="D508" s="399"/>
      <c r="E508" s="398"/>
      <c r="I508" s="411"/>
      <c r="J508" s="411"/>
      <c r="N508" s="411"/>
      <c r="S508" s="411"/>
      <c r="AC508" s="227"/>
      <c r="AD508" s="227"/>
      <c r="AE508" s="227"/>
      <c r="AF508" s="227"/>
      <c r="AG508" s="227"/>
      <c r="AL508" s="224"/>
      <c r="AM508" s="224"/>
      <c r="AN508" s="224"/>
      <c r="AO508" s="224"/>
      <c r="AP508" s="224"/>
      <c r="AQ508" s="224"/>
      <c r="AR508" s="224"/>
      <c r="AS508" s="224"/>
    </row>
    <row r="509">
      <c r="A509" s="398"/>
      <c r="B509" s="399"/>
      <c r="C509" s="398"/>
      <c r="D509" s="399"/>
      <c r="E509" s="398"/>
      <c r="I509" s="411"/>
      <c r="J509" s="411"/>
      <c r="N509" s="411"/>
      <c r="S509" s="411"/>
      <c r="AC509" s="227"/>
      <c r="AD509" s="227"/>
      <c r="AE509" s="227"/>
      <c r="AF509" s="227"/>
      <c r="AG509" s="227"/>
      <c r="AL509" s="224"/>
      <c r="AM509" s="224"/>
      <c r="AN509" s="224"/>
      <c r="AO509" s="224"/>
      <c r="AP509" s="224"/>
      <c r="AQ509" s="224"/>
      <c r="AR509" s="224"/>
      <c r="AS509" s="224"/>
    </row>
    <row r="510">
      <c r="A510" s="398"/>
      <c r="B510" s="399"/>
      <c r="C510" s="398"/>
      <c r="D510" s="399"/>
      <c r="E510" s="398"/>
      <c r="I510" s="411"/>
      <c r="J510" s="411"/>
      <c r="N510" s="411"/>
      <c r="S510" s="411"/>
      <c r="AC510" s="227"/>
      <c r="AD510" s="227"/>
      <c r="AE510" s="227"/>
      <c r="AF510" s="227"/>
      <c r="AG510" s="227"/>
      <c r="AL510" s="224"/>
      <c r="AM510" s="224"/>
      <c r="AN510" s="224"/>
      <c r="AO510" s="224"/>
      <c r="AP510" s="224"/>
      <c r="AQ510" s="224"/>
      <c r="AR510" s="224"/>
      <c r="AS510" s="224"/>
    </row>
    <row r="511">
      <c r="A511" s="398"/>
      <c r="B511" s="399"/>
      <c r="C511" s="398"/>
      <c r="D511" s="399"/>
      <c r="E511" s="398"/>
      <c r="I511" s="411"/>
      <c r="J511" s="411"/>
      <c r="N511" s="411"/>
      <c r="S511" s="411"/>
      <c r="AC511" s="227"/>
      <c r="AD511" s="227"/>
      <c r="AE511" s="227"/>
      <c r="AF511" s="227"/>
      <c r="AG511" s="227"/>
      <c r="AL511" s="224"/>
      <c r="AM511" s="224"/>
      <c r="AN511" s="224"/>
      <c r="AO511" s="224"/>
      <c r="AP511" s="224"/>
      <c r="AQ511" s="224"/>
      <c r="AR511" s="224"/>
      <c r="AS511" s="224"/>
    </row>
    <row r="512">
      <c r="A512" s="398"/>
      <c r="B512" s="399"/>
      <c r="C512" s="398"/>
      <c r="D512" s="399"/>
      <c r="E512" s="398"/>
      <c r="I512" s="411"/>
      <c r="J512" s="411"/>
      <c r="N512" s="411"/>
      <c r="S512" s="411"/>
      <c r="AC512" s="227"/>
      <c r="AD512" s="227"/>
      <c r="AE512" s="227"/>
      <c r="AF512" s="227"/>
      <c r="AG512" s="227"/>
      <c r="AL512" s="224"/>
      <c r="AM512" s="224"/>
      <c r="AN512" s="224"/>
      <c r="AO512" s="224"/>
      <c r="AP512" s="224"/>
      <c r="AQ512" s="224"/>
      <c r="AR512" s="224"/>
      <c r="AS512" s="224"/>
    </row>
    <row r="513">
      <c r="A513" s="398"/>
      <c r="B513" s="399"/>
      <c r="C513" s="398"/>
      <c r="D513" s="399"/>
      <c r="E513" s="398"/>
      <c r="I513" s="411"/>
      <c r="J513" s="411"/>
      <c r="N513" s="411"/>
      <c r="S513" s="411"/>
      <c r="AC513" s="227"/>
      <c r="AD513" s="227"/>
      <c r="AE513" s="227"/>
      <c r="AF513" s="227"/>
      <c r="AG513" s="227"/>
      <c r="AL513" s="224"/>
      <c r="AM513" s="224"/>
      <c r="AN513" s="224"/>
      <c r="AO513" s="224"/>
      <c r="AP513" s="224"/>
      <c r="AQ513" s="224"/>
      <c r="AR513" s="224"/>
      <c r="AS513" s="224"/>
    </row>
    <row r="514">
      <c r="A514" s="398"/>
      <c r="B514" s="399"/>
      <c r="C514" s="398"/>
      <c r="D514" s="399"/>
      <c r="E514" s="398"/>
      <c r="I514" s="411"/>
      <c r="J514" s="411"/>
      <c r="N514" s="411"/>
      <c r="S514" s="411"/>
      <c r="AC514" s="227"/>
      <c r="AD514" s="227"/>
      <c r="AE514" s="227"/>
      <c r="AF514" s="227"/>
      <c r="AG514" s="227"/>
      <c r="AL514" s="224"/>
      <c r="AM514" s="224"/>
      <c r="AN514" s="224"/>
      <c r="AO514" s="224"/>
      <c r="AP514" s="224"/>
      <c r="AQ514" s="224"/>
      <c r="AR514" s="224"/>
      <c r="AS514" s="224"/>
    </row>
    <row r="515">
      <c r="A515" s="398"/>
      <c r="B515" s="399"/>
      <c r="C515" s="398"/>
      <c r="D515" s="399"/>
      <c r="E515" s="398"/>
      <c r="I515" s="411"/>
      <c r="J515" s="411"/>
      <c r="N515" s="411"/>
      <c r="S515" s="411"/>
      <c r="AC515" s="227"/>
      <c r="AD515" s="227"/>
      <c r="AE515" s="227"/>
      <c r="AF515" s="227"/>
      <c r="AG515" s="227"/>
      <c r="AL515" s="224"/>
      <c r="AM515" s="224"/>
      <c r="AN515" s="224"/>
      <c r="AO515" s="224"/>
      <c r="AP515" s="224"/>
      <c r="AQ515" s="224"/>
      <c r="AR515" s="224"/>
      <c r="AS515" s="224"/>
    </row>
    <row r="516">
      <c r="A516" s="398"/>
      <c r="B516" s="399"/>
      <c r="C516" s="398"/>
      <c r="D516" s="399"/>
      <c r="E516" s="398"/>
      <c r="I516" s="411"/>
      <c r="J516" s="411"/>
      <c r="N516" s="411"/>
      <c r="S516" s="411"/>
      <c r="AC516" s="227"/>
      <c r="AD516" s="227"/>
      <c r="AE516" s="227"/>
      <c r="AF516" s="227"/>
      <c r="AG516" s="227"/>
      <c r="AL516" s="224"/>
      <c r="AM516" s="224"/>
      <c r="AN516" s="224"/>
      <c r="AO516" s="224"/>
      <c r="AP516" s="224"/>
      <c r="AQ516" s="224"/>
      <c r="AR516" s="224"/>
      <c r="AS516" s="224"/>
    </row>
    <row r="517">
      <c r="A517" s="398"/>
      <c r="B517" s="399"/>
      <c r="C517" s="398"/>
      <c r="D517" s="399"/>
      <c r="E517" s="398"/>
      <c r="I517" s="411"/>
      <c r="J517" s="411"/>
      <c r="N517" s="411"/>
      <c r="S517" s="411"/>
      <c r="AC517" s="227"/>
      <c r="AD517" s="227"/>
      <c r="AE517" s="227"/>
      <c r="AF517" s="227"/>
      <c r="AG517" s="227"/>
      <c r="AL517" s="224"/>
      <c r="AM517" s="224"/>
      <c r="AN517" s="224"/>
      <c r="AO517" s="224"/>
      <c r="AP517" s="224"/>
      <c r="AQ517" s="224"/>
      <c r="AR517" s="224"/>
      <c r="AS517" s="224"/>
    </row>
    <row r="518">
      <c r="A518" s="398"/>
      <c r="B518" s="399"/>
      <c r="C518" s="398"/>
      <c r="D518" s="399"/>
      <c r="E518" s="398"/>
      <c r="I518" s="411"/>
      <c r="J518" s="411"/>
      <c r="N518" s="411"/>
      <c r="S518" s="411"/>
      <c r="AC518" s="227"/>
      <c r="AD518" s="227"/>
      <c r="AE518" s="227"/>
      <c r="AF518" s="227"/>
      <c r="AG518" s="227"/>
      <c r="AL518" s="224"/>
      <c r="AM518" s="224"/>
      <c r="AN518" s="224"/>
      <c r="AO518" s="224"/>
      <c r="AP518" s="224"/>
      <c r="AQ518" s="224"/>
      <c r="AR518" s="224"/>
      <c r="AS518" s="224"/>
    </row>
    <row r="519">
      <c r="A519" s="398"/>
      <c r="B519" s="399"/>
      <c r="C519" s="398"/>
      <c r="D519" s="399"/>
      <c r="E519" s="398"/>
      <c r="I519" s="411"/>
      <c r="J519" s="411"/>
      <c r="N519" s="411"/>
      <c r="S519" s="411"/>
      <c r="AC519" s="227"/>
      <c r="AD519" s="227"/>
      <c r="AE519" s="227"/>
      <c r="AF519" s="227"/>
      <c r="AG519" s="227"/>
      <c r="AL519" s="224"/>
      <c r="AM519" s="224"/>
      <c r="AN519" s="224"/>
      <c r="AO519" s="224"/>
      <c r="AP519" s="224"/>
      <c r="AQ519" s="224"/>
      <c r="AR519" s="224"/>
      <c r="AS519" s="224"/>
    </row>
    <row r="520">
      <c r="A520" s="398"/>
      <c r="B520" s="399"/>
      <c r="C520" s="398"/>
      <c r="D520" s="399"/>
      <c r="E520" s="398"/>
      <c r="I520" s="411"/>
      <c r="J520" s="411"/>
      <c r="N520" s="411"/>
      <c r="S520" s="411"/>
      <c r="AC520" s="227"/>
      <c r="AD520" s="227"/>
      <c r="AE520" s="227"/>
      <c r="AF520" s="227"/>
      <c r="AG520" s="227"/>
      <c r="AL520" s="224"/>
      <c r="AM520" s="224"/>
      <c r="AN520" s="224"/>
      <c r="AO520" s="224"/>
      <c r="AP520" s="224"/>
      <c r="AQ520" s="224"/>
      <c r="AR520" s="224"/>
      <c r="AS520" s="224"/>
    </row>
    <row r="521">
      <c r="A521" s="398"/>
      <c r="B521" s="399"/>
      <c r="C521" s="398"/>
      <c r="D521" s="399"/>
      <c r="E521" s="398"/>
      <c r="I521" s="411"/>
      <c r="J521" s="411"/>
      <c r="N521" s="411"/>
      <c r="S521" s="411"/>
      <c r="AC521" s="227"/>
      <c r="AD521" s="227"/>
      <c r="AE521" s="227"/>
      <c r="AF521" s="227"/>
      <c r="AG521" s="227"/>
      <c r="AL521" s="224"/>
      <c r="AM521" s="224"/>
      <c r="AN521" s="224"/>
      <c r="AO521" s="224"/>
      <c r="AP521" s="224"/>
      <c r="AQ521" s="224"/>
      <c r="AR521" s="224"/>
      <c r="AS521" s="224"/>
    </row>
    <row r="522">
      <c r="A522" s="398"/>
      <c r="B522" s="399"/>
      <c r="C522" s="398"/>
      <c r="D522" s="399"/>
      <c r="E522" s="398"/>
      <c r="I522" s="411"/>
      <c r="J522" s="411"/>
      <c r="N522" s="411"/>
      <c r="S522" s="411"/>
      <c r="AC522" s="227"/>
      <c r="AD522" s="227"/>
      <c r="AE522" s="227"/>
      <c r="AF522" s="227"/>
      <c r="AG522" s="227"/>
      <c r="AL522" s="224"/>
      <c r="AM522" s="224"/>
      <c r="AN522" s="224"/>
      <c r="AO522" s="224"/>
      <c r="AP522" s="224"/>
      <c r="AQ522" s="224"/>
      <c r="AR522" s="224"/>
      <c r="AS522" s="224"/>
    </row>
    <row r="523">
      <c r="A523" s="398"/>
      <c r="B523" s="399"/>
      <c r="C523" s="398"/>
      <c r="D523" s="399"/>
      <c r="E523" s="398"/>
      <c r="I523" s="411"/>
      <c r="J523" s="411"/>
      <c r="N523" s="411"/>
      <c r="S523" s="411"/>
      <c r="AC523" s="227"/>
      <c r="AD523" s="227"/>
      <c r="AE523" s="227"/>
      <c r="AF523" s="227"/>
      <c r="AG523" s="227"/>
      <c r="AL523" s="224"/>
      <c r="AM523" s="224"/>
      <c r="AN523" s="224"/>
      <c r="AO523" s="224"/>
      <c r="AP523" s="224"/>
      <c r="AQ523" s="224"/>
      <c r="AR523" s="224"/>
      <c r="AS523" s="224"/>
    </row>
    <row r="524">
      <c r="A524" s="398"/>
      <c r="B524" s="399"/>
      <c r="C524" s="398"/>
      <c r="D524" s="399"/>
      <c r="E524" s="398"/>
      <c r="I524" s="411"/>
      <c r="J524" s="411"/>
      <c r="N524" s="411"/>
      <c r="S524" s="411"/>
      <c r="AC524" s="227"/>
      <c r="AD524" s="227"/>
      <c r="AE524" s="227"/>
      <c r="AF524" s="227"/>
      <c r="AG524" s="227"/>
      <c r="AL524" s="224"/>
      <c r="AM524" s="224"/>
      <c r="AN524" s="224"/>
      <c r="AO524" s="224"/>
      <c r="AP524" s="224"/>
      <c r="AQ524" s="224"/>
      <c r="AR524" s="224"/>
      <c r="AS524" s="224"/>
    </row>
    <row r="525">
      <c r="A525" s="398"/>
      <c r="B525" s="399"/>
      <c r="C525" s="398"/>
      <c r="D525" s="399"/>
      <c r="E525" s="398"/>
      <c r="I525" s="411"/>
      <c r="J525" s="411"/>
      <c r="N525" s="411"/>
      <c r="S525" s="411"/>
      <c r="AC525" s="227"/>
      <c r="AD525" s="227"/>
      <c r="AE525" s="227"/>
      <c r="AF525" s="227"/>
      <c r="AG525" s="227"/>
      <c r="AL525" s="224"/>
      <c r="AM525" s="224"/>
      <c r="AN525" s="224"/>
      <c r="AO525" s="224"/>
      <c r="AP525" s="224"/>
      <c r="AQ525" s="224"/>
      <c r="AR525" s="224"/>
      <c r="AS525" s="224"/>
    </row>
    <row r="526">
      <c r="A526" s="398"/>
      <c r="B526" s="399"/>
      <c r="C526" s="398"/>
      <c r="D526" s="399"/>
      <c r="E526" s="398"/>
      <c r="I526" s="411"/>
      <c r="J526" s="411"/>
      <c r="N526" s="411"/>
      <c r="S526" s="411"/>
      <c r="AC526" s="227"/>
      <c r="AD526" s="227"/>
      <c r="AE526" s="227"/>
      <c r="AF526" s="227"/>
      <c r="AG526" s="227"/>
      <c r="AL526" s="224"/>
      <c r="AM526" s="224"/>
      <c r="AN526" s="224"/>
      <c r="AO526" s="224"/>
      <c r="AP526" s="224"/>
      <c r="AQ526" s="224"/>
      <c r="AR526" s="224"/>
      <c r="AS526" s="224"/>
    </row>
    <row r="527">
      <c r="A527" s="398"/>
      <c r="B527" s="399"/>
      <c r="C527" s="398"/>
      <c r="D527" s="399"/>
      <c r="E527" s="398"/>
      <c r="I527" s="411"/>
      <c r="J527" s="411"/>
      <c r="N527" s="411"/>
      <c r="S527" s="411"/>
      <c r="AC527" s="227"/>
      <c r="AD527" s="227"/>
      <c r="AE527" s="227"/>
      <c r="AF527" s="227"/>
      <c r="AG527" s="227"/>
      <c r="AL527" s="224"/>
      <c r="AM527" s="224"/>
      <c r="AN527" s="224"/>
      <c r="AO527" s="224"/>
      <c r="AP527" s="224"/>
      <c r="AQ527" s="224"/>
      <c r="AR527" s="224"/>
      <c r="AS527" s="224"/>
    </row>
    <row r="528">
      <c r="A528" s="398"/>
      <c r="B528" s="399"/>
      <c r="C528" s="398"/>
      <c r="D528" s="399"/>
      <c r="E528" s="398"/>
      <c r="I528" s="411"/>
      <c r="J528" s="411"/>
      <c r="N528" s="411"/>
      <c r="S528" s="411"/>
      <c r="AC528" s="227"/>
      <c r="AD528" s="227"/>
      <c r="AE528" s="227"/>
      <c r="AF528" s="227"/>
      <c r="AG528" s="227"/>
      <c r="AL528" s="224"/>
      <c r="AM528" s="224"/>
      <c r="AN528" s="224"/>
      <c r="AO528" s="224"/>
      <c r="AP528" s="224"/>
      <c r="AQ528" s="224"/>
      <c r="AR528" s="224"/>
      <c r="AS528" s="224"/>
    </row>
    <row r="529">
      <c r="A529" s="398"/>
      <c r="B529" s="399"/>
      <c r="C529" s="398"/>
      <c r="D529" s="399"/>
      <c r="E529" s="398"/>
      <c r="I529" s="411"/>
      <c r="J529" s="411"/>
      <c r="N529" s="411"/>
      <c r="S529" s="411"/>
      <c r="AC529" s="227"/>
      <c r="AD529" s="227"/>
      <c r="AE529" s="227"/>
      <c r="AF529" s="227"/>
      <c r="AG529" s="227"/>
      <c r="AL529" s="224"/>
      <c r="AM529" s="224"/>
      <c r="AN529" s="224"/>
      <c r="AO529" s="224"/>
      <c r="AP529" s="224"/>
      <c r="AQ529" s="224"/>
      <c r="AR529" s="224"/>
      <c r="AS529" s="224"/>
    </row>
    <row r="530">
      <c r="A530" s="398"/>
      <c r="B530" s="399"/>
      <c r="C530" s="398"/>
      <c r="D530" s="399"/>
      <c r="E530" s="398"/>
      <c r="I530" s="411"/>
      <c r="J530" s="411"/>
      <c r="N530" s="411"/>
      <c r="S530" s="411"/>
      <c r="AC530" s="227"/>
      <c r="AD530" s="227"/>
      <c r="AE530" s="227"/>
      <c r="AF530" s="227"/>
      <c r="AG530" s="227"/>
      <c r="AL530" s="224"/>
      <c r="AM530" s="224"/>
      <c r="AN530" s="224"/>
      <c r="AO530" s="224"/>
      <c r="AP530" s="224"/>
      <c r="AQ530" s="224"/>
      <c r="AR530" s="224"/>
      <c r="AS530" s="224"/>
    </row>
    <row r="531">
      <c r="A531" s="398"/>
      <c r="B531" s="399"/>
      <c r="C531" s="398"/>
      <c r="D531" s="399"/>
      <c r="E531" s="398"/>
      <c r="I531" s="411"/>
      <c r="J531" s="411"/>
      <c r="N531" s="411"/>
      <c r="S531" s="411"/>
      <c r="AC531" s="227"/>
      <c r="AD531" s="227"/>
      <c r="AE531" s="227"/>
      <c r="AF531" s="227"/>
      <c r="AG531" s="227"/>
      <c r="AL531" s="224"/>
      <c r="AM531" s="224"/>
      <c r="AN531" s="224"/>
      <c r="AO531" s="224"/>
      <c r="AP531" s="224"/>
      <c r="AQ531" s="224"/>
      <c r="AR531" s="224"/>
      <c r="AS531" s="224"/>
    </row>
    <row r="532">
      <c r="A532" s="398"/>
      <c r="B532" s="399"/>
      <c r="C532" s="398"/>
      <c r="D532" s="399"/>
      <c r="E532" s="398"/>
      <c r="I532" s="411"/>
      <c r="J532" s="411"/>
      <c r="N532" s="411"/>
      <c r="S532" s="411"/>
      <c r="AC532" s="227"/>
      <c r="AD532" s="227"/>
      <c r="AE532" s="227"/>
      <c r="AF532" s="227"/>
      <c r="AG532" s="227"/>
      <c r="AL532" s="224"/>
      <c r="AM532" s="224"/>
      <c r="AN532" s="224"/>
      <c r="AO532" s="224"/>
      <c r="AP532" s="224"/>
      <c r="AQ532" s="224"/>
      <c r="AR532" s="224"/>
      <c r="AS532" s="224"/>
    </row>
    <row r="533">
      <c r="A533" s="398"/>
      <c r="B533" s="399"/>
      <c r="C533" s="398"/>
      <c r="D533" s="399"/>
      <c r="E533" s="398"/>
      <c r="I533" s="411"/>
      <c r="J533" s="411"/>
      <c r="N533" s="411"/>
      <c r="S533" s="411"/>
      <c r="AC533" s="227"/>
      <c r="AD533" s="227"/>
      <c r="AE533" s="227"/>
      <c r="AF533" s="227"/>
      <c r="AG533" s="227"/>
      <c r="AL533" s="224"/>
      <c r="AM533" s="224"/>
      <c r="AN533" s="224"/>
      <c r="AO533" s="224"/>
      <c r="AP533" s="224"/>
      <c r="AQ533" s="224"/>
      <c r="AR533" s="224"/>
      <c r="AS533" s="224"/>
    </row>
    <row r="534">
      <c r="A534" s="398"/>
      <c r="B534" s="399"/>
      <c r="C534" s="398"/>
      <c r="D534" s="399"/>
      <c r="E534" s="398"/>
      <c r="I534" s="411"/>
      <c r="J534" s="411"/>
      <c r="N534" s="411"/>
      <c r="S534" s="411"/>
      <c r="AC534" s="227"/>
      <c r="AD534" s="227"/>
      <c r="AE534" s="227"/>
      <c r="AF534" s="227"/>
      <c r="AG534" s="227"/>
      <c r="AL534" s="224"/>
      <c r="AM534" s="224"/>
      <c r="AN534" s="224"/>
      <c r="AO534" s="224"/>
      <c r="AP534" s="224"/>
      <c r="AQ534" s="224"/>
      <c r="AR534" s="224"/>
      <c r="AS534" s="224"/>
    </row>
    <row r="535">
      <c r="A535" s="398"/>
      <c r="B535" s="399"/>
      <c r="C535" s="398"/>
      <c r="D535" s="399"/>
      <c r="E535" s="398"/>
      <c r="I535" s="411"/>
      <c r="J535" s="411"/>
      <c r="N535" s="411"/>
      <c r="S535" s="411"/>
      <c r="AC535" s="227"/>
      <c r="AD535" s="227"/>
      <c r="AE535" s="227"/>
      <c r="AF535" s="227"/>
      <c r="AG535" s="227"/>
      <c r="AL535" s="224"/>
      <c r="AM535" s="224"/>
      <c r="AN535" s="224"/>
      <c r="AO535" s="224"/>
      <c r="AP535" s="224"/>
      <c r="AQ535" s="224"/>
      <c r="AR535" s="224"/>
      <c r="AS535" s="224"/>
    </row>
    <row r="536">
      <c r="A536" s="398"/>
      <c r="B536" s="399"/>
      <c r="C536" s="398"/>
      <c r="D536" s="399"/>
      <c r="E536" s="398"/>
      <c r="I536" s="411"/>
      <c r="J536" s="411"/>
      <c r="N536" s="411"/>
      <c r="S536" s="411"/>
      <c r="AC536" s="227"/>
      <c r="AD536" s="227"/>
      <c r="AE536" s="227"/>
      <c r="AF536" s="227"/>
      <c r="AG536" s="227"/>
      <c r="AL536" s="224"/>
      <c r="AM536" s="224"/>
      <c r="AN536" s="224"/>
      <c r="AO536" s="224"/>
      <c r="AP536" s="224"/>
      <c r="AQ536" s="224"/>
      <c r="AR536" s="224"/>
      <c r="AS536" s="224"/>
    </row>
    <row r="537">
      <c r="A537" s="398"/>
      <c r="B537" s="399"/>
      <c r="C537" s="398"/>
      <c r="D537" s="399"/>
      <c r="E537" s="398"/>
      <c r="I537" s="411"/>
      <c r="J537" s="411"/>
      <c r="N537" s="411"/>
      <c r="S537" s="411"/>
      <c r="AC537" s="227"/>
      <c r="AD537" s="227"/>
      <c r="AE537" s="227"/>
      <c r="AF537" s="227"/>
      <c r="AG537" s="227"/>
      <c r="AL537" s="224"/>
      <c r="AM537" s="224"/>
      <c r="AN537" s="224"/>
      <c r="AO537" s="224"/>
      <c r="AP537" s="224"/>
      <c r="AQ537" s="224"/>
      <c r="AR537" s="224"/>
      <c r="AS537" s="224"/>
    </row>
    <row r="538">
      <c r="A538" s="398"/>
      <c r="B538" s="399"/>
      <c r="C538" s="398"/>
      <c r="D538" s="399"/>
      <c r="E538" s="398"/>
      <c r="I538" s="411"/>
      <c r="J538" s="411"/>
      <c r="N538" s="411"/>
      <c r="S538" s="411"/>
      <c r="AC538" s="227"/>
      <c r="AD538" s="227"/>
      <c r="AE538" s="227"/>
      <c r="AF538" s="227"/>
      <c r="AG538" s="227"/>
      <c r="AL538" s="224"/>
      <c r="AM538" s="224"/>
      <c r="AN538" s="224"/>
      <c r="AO538" s="224"/>
      <c r="AP538" s="224"/>
      <c r="AQ538" s="224"/>
      <c r="AR538" s="224"/>
      <c r="AS538" s="224"/>
    </row>
    <row r="539">
      <c r="A539" s="398"/>
      <c r="B539" s="399"/>
      <c r="C539" s="398"/>
      <c r="D539" s="399"/>
      <c r="E539" s="398"/>
      <c r="I539" s="411"/>
      <c r="J539" s="411"/>
      <c r="N539" s="411"/>
      <c r="S539" s="411"/>
      <c r="AC539" s="227"/>
      <c r="AD539" s="227"/>
      <c r="AE539" s="227"/>
      <c r="AF539" s="227"/>
      <c r="AG539" s="227"/>
      <c r="AL539" s="224"/>
      <c r="AM539" s="224"/>
      <c r="AN539" s="224"/>
      <c r="AO539" s="224"/>
      <c r="AP539" s="224"/>
      <c r="AQ539" s="224"/>
      <c r="AR539" s="224"/>
      <c r="AS539" s="224"/>
    </row>
    <row r="540">
      <c r="A540" s="398"/>
      <c r="B540" s="399"/>
      <c r="C540" s="398"/>
      <c r="D540" s="399"/>
      <c r="E540" s="398"/>
      <c r="I540" s="411"/>
      <c r="J540" s="411"/>
      <c r="N540" s="411"/>
      <c r="S540" s="411"/>
      <c r="AC540" s="227"/>
      <c r="AD540" s="227"/>
      <c r="AE540" s="227"/>
      <c r="AF540" s="227"/>
      <c r="AG540" s="227"/>
      <c r="AL540" s="224"/>
      <c r="AM540" s="224"/>
      <c r="AN540" s="224"/>
      <c r="AO540" s="224"/>
      <c r="AP540" s="224"/>
      <c r="AQ540" s="224"/>
      <c r="AR540" s="224"/>
      <c r="AS540" s="224"/>
    </row>
    <row r="541">
      <c r="A541" s="398"/>
      <c r="B541" s="399"/>
      <c r="C541" s="398"/>
      <c r="D541" s="399"/>
      <c r="E541" s="398"/>
      <c r="I541" s="411"/>
      <c r="J541" s="411"/>
      <c r="N541" s="411"/>
      <c r="S541" s="411"/>
      <c r="AC541" s="227"/>
      <c r="AD541" s="227"/>
      <c r="AE541" s="227"/>
      <c r="AF541" s="227"/>
      <c r="AG541" s="227"/>
      <c r="AL541" s="224"/>
      <c r="AM541" s="224"/>
      <c r="AN541" s="224"/>
      <c r="AO541" s="224"/>
      <c r="AP541" s="224"/>
      <c r="AQ541" s="224"/>
      <c r="AR541" s="224"/>
      <c r="AS541" s="224"/>
    </row>
    <row r="542">
      <c r="A542" s="398"/>
      <c r="B542" s="399"/>
      <c r="C542" s="398"/>
      <c r="D542" s="399"/>
      <c r="E542" s="398"/>
      <c r="I542" s="411"/>
      <c r="J542" s="411"/>
      <c r="N542" s="411"/>
      <c r="S542" s="411"/>
      <c r="AC542" s="227"/>
      <c r="AD542" s="227"/>
      <c r="AE542" s="227"/>
      <c r="AF542" s="227"/>
      <c r="AG542" s="227"/>
      <c r="AL542" s="224"/>
      <c r="AM542" s="224"/>
      <c r="AN542" s="224"/>
      <c r="AO542" s="224"/>
      <c r="AP542" s="224"/>
      <c r="AQ542" s="224"/>
      <c r="AR542" s="224"/>
      <c r="AS542" s="224"/>
    </row>
    <row r="543">
      <c r="A543" s="398"/>
      <c r="B543" s="399"/>
      <c r="C543" s="398"/>
      <c r="D543" s="399"/>
      <c r="E543" s="398"/>
      <c r="I543" s="411"/>
      <c r="J543" s="411"/>
      <c r="N543" s="411"/>
      <c r="S543" s="411"/>
      <c r="AC543" s="227"/>
      <c r="AD543" s="227"/>
      <c r="AE543" s="227"/>
      <c r="AF543" s="227"/>
      <c r="AG543" s="227"/>
      <c r="AL543" s="224"/>
      <c r="AM543" s="224"/>
      <c r="AN543" s="224"/>
      <c r="AO543" s="224"/>
      <c r="AP543" s="224"/>
      <c r="AQ543" s="224"/>
      <c r="AR543" s="224"/>
      <c r="AS543" s="224"/>
    </row>
    <row r="544">
      <c r="A544" s="398"/>
      <c r="B544" s="399"/>
      <c r="C544" s="398"/>
      <c r="D544" s="399"/>
      <c r="E544" s="398"/>
      <c r="I544" s="411"/>
      <c r="J544" s="411"/>
      <c r="N544" s="411"/>
      <c r="S544" s="411"/>
      <c r="AC544" s="227"/>
      <c r="AD544" s="227"/>
      <c r="AE544" s="227"/>
      <c r="AF544" s="227"/>
      <c r="AG544" s="227"/>
      <c r="AL544" s="224"/>
      <c r="AM544" s="224"/>
      <c r="AN544" s="224"/>
      <c r="AO544" s="224"/>
      <c r="AP544" s="224"/>
      <c r="AQ544" s="224"/>
      <c r="AR544" s="224"/>
      <c r="AS544" s="224"/>
    </row>
    <row r="545">
      <c r="A545" s="398"/>
      <c r="B545" s="399"/>
      <c r="C545" s="398"/>
      <c r="D545" s="399"/>
      <c r="E545" s="398"/>
      <c r="I545" s="411"/>
      <c r="J545" s="411"/>
      <c r="N545" s="411"/>
      <c r="S545" s="411"/>
      <c r="AC545" s="227"/>
      <c r="AD545" s="227"/>
      <c r="AE545" s="227"/>
      <c r="AF545" s="227"/>
      <c r="AG545" s="227"/>
      <c r="AL545" s="224"/>
      <c r="AM545" s="224"/>
      <c r="AN545" s="224"/>
      <c r="AO545" s="224"/>
      <c r="AP545" s="224"/>
      <c r="AQ545" s="224"/>
      <c r="AR545" s="224"/>
      <c r="AS545" s="224"/>
    </row>
    <row r="546">
      <c r="A546" s="398"/>
      <c r="B546" s="399"/>
      <c r="C546" s="398"/>
      <c r="D546" s="399"/>
      <c r="E546" s="398"/>
      <c r="I546" s="411"/>
      <c r="J546" s="411"/>
      <c r="N546" s="411"/>
      <c r="S546" s="411"/>
      <c r="AC546" s="227"/>
      <c r="AD546" s="227"/>
      <c r="AE546" s="227"/>
      <c r="AF546" s="227"/>
      <c r="AG546" s="227"/>
      <c r="AL546" s="224"/>
      <c r="AM546" s="224"/>
      <c r="AN546" s="224"/>
      <c r="AO546" s="224"/>
      <c r="AP546" s="224"/>
      <c r="AQ546" s="224"/>
      <c r="AR546" s="224"/>
      <c r="AS546" s="224"/>
    </row>
    <row r="547">
      <c r="A547" s="398"/>
      <c r="B547" s="399"/>
      <c r="C547" s="398"/>
      <c r="D547" s="399"/>
      <c r="E547" s="398"/>
      <c r="I547" s="411"/>
      <c r="J547" s="411"/>
      <c r="N547" s="411"/>
      <c r="S547" s="411"/>
      <c r="AC547" s="227"/>
      <c r="AD547" s="227"/>
      <c r="AE547" s="227"/>
      <c r="AF547" s="227"/>
      <c r="AG547" s="227"/>
      <c r="AL547" s="224"/>
      <c r="AM547" s="224"/>
      <c r="AN547" s="224"/>
      <c r="AO547" s="224"/>
      <c r="AP547" s="224"/>
      <c r="AQ547" s="224"/>
      <c r="AR547" s="224"/>
      <c r="AS547" s="224"/>
    </row>
    <row r="548">
      <c r="A548" s="398"/>
      <c r="B548" s="399"/>
      <c r="C548" s="398"/>
      <c r="D548" s="399"/>
      <c r="E548" s="398"/>
      <c r="I548" s="411"/>
      <c r="J548" s="411"/>
      <c r="N548" s="411"/>
      <c r="S548" s="411"/>
      <c r="AC548" s="227"/>
      <c r="AD548" s="227"/>
      <c r="AE548" s="227"/>
      <c r="AF548" s="227"/>
      <c r="AG548" s="227"/>
      <c r="AL548" s="224"/>
      <c r="AM548" s="224"/>
      <c r="AN548" s="224"/>
      <c r="AO548" s="224"/>
      <c r="AP548" s="224"/>
      <c r="AQ548" s="224"/>
      <c r="AR548" s="224"/>
      <c r="AS548" s="224"/>
    </row>
    <row r="549">
      <c r="A549" s="398"/>
      <c r="B549" s="399"/>
      <c r="C549" s="398"/>
      <c r="D549" s="399"/>
      <c r="E549" s="398"/>
      <c r="I549" s="411"/>
      <c r="J549" s="411"/>
      <c r="N549" s="411"/>
      <c r="S549" s="411"/>
      <c r="AC549" s="227"/>
      <c r="AD549" s="227"/>
      <c r="AE549" s="227"/>
      <c r="AF549" s="227"/>
      <c r="AG549" s="227"/>
      <c r="AL549" s="224"/>
      <c r="AM549" s="224"/>
      <c r="AN549" s="224"/>
      <c r="AO549" s="224"/>
      <c r="AP549" s="224"/>
      <c r="AQ549" s="224"/>
      <c r="AR549" s="224"/>
      <c r="AS549" s="224"/>
    </row>
    <row r="550">
      <c r="A550" s="398"/>
      <c r="B550" s="399"/>
      <c r="C550" s="398"/>
      <c r="D550" s="399"/>
      <c r="E550" s="398"/>
      <c r="I550" s="411"/>
      <c r="J550" s="411"/>
      <c r="N550" s="411"/>
      <c r="S550" s="411"/>
      <c r="AC550" s="227"/>
      <c r="AD550" s="227"/>
      <c r="AE550" s="227"/>
      <c r="AF550" s="227"/>
      <c r="AG550" s="227"/>
      <c r="AL550" s="224"/>
      <c r="AM550" s="224"/>
      <c r="AN550" s="224"/>
      <c r="AO550" s="224"/>
      <c r="AP550" s="224"/>
      <c r="AQ550" s="224"/>
      <c r="AR550" s="224"/>
      <c r="AS550" s="224"/>
    </row>
    <row r="551">
      <c r="A551" s="398"/>
      <c r="B551" s="399"/>
      <c r="C551" s="398"/>
      <c r="D551" s="399"/>
      <c r="E551" s="398"/>
      <c r="I551" s="411"/>
      <c r="J551" s="411"/>
      <c r="N551" s="411"/>
      <c r="S551" s="411"/>
      <c r="AC551" s="227"/>
      <c r="AD551" s="227"/>
      <c r="AE551" s="227"/>
      <c r="AF551" s="227"/>
      <c r="AG551" s="227"/>
      <c r="AL551" s="224"/>
      <c r="AM551" s="224"/>
      <c r="AN551" s="224"/>
      <c r="AO551" s="224"/>
      <c r="AP551" s="224"/>
      <c r="AQ551" s="224"/>
      <c r="AR551" s="224"/>
      <c r="AS551" s="224"/>
    </row>
    <row r="552">
      <c r="A552" s="398"/>
      <c r="B552" s="399"/>
      <c r="C552" s="398"/>
      <c r="D552" s="399"/>
      <c r="E552" s="398"/>
      <c r="I552" s="411"/>
      <c r="J552" s="411"/>
      <c r="N552" s="411"/>
      <c r="S552" s="411"/>
      <c r="AC552" s="227"/>
      <c r="AD552" s="227"/>
      <c r="AE552" s="227"/>
      <c r="AF552" s="227"/>
      <c r="AG552" s="227"/>
      <c r="AL552" s="224"/>
      <c r="AM552" s="224"/>
      <c r="AN552" s="224"/>
      <c r="AO552" s="224"/>
      <c r="AP552" s="224"/>
      <c r="AQ552" s="224"/>
      <c r="AR552" s="224"/>
      <c r="AS552" s="224"/>
    </row>
    <row r="553">
      <c r="A553" s="398"/>
      <c r="B553" s="399"/>
      <c r="C553" s="398"/>
      <c r="D553" s="399"/>
      <c r="E553" s="398"/>
      <c r="I553" s="411"/>
      <c r="J553" s="411"/>
      <c r="N553" s="411"/>
      <c r="S553" s="411"/>
      <c r="AC553" s="227"/>
      <c r="AD553" s="227"/>
      <c r="AE553" s="227"/>
      <c r="AF553" s="227"/>
      <c r="AG553" s="227"/>
      <c r="AL553" s="224"/>
      <c r="AM553" s="224"/>
      <c r="AN553" s="224"/>
      <c r="AO553" s="224"/>
      <c r="AP553" s="224"/>
      <c r="AQ553" s="224"/>
      <c r="AR553" s="224"/>
      <c r="AS553" s="224"/>
    </row>
    <row r="554">
      <c r="A554" s="398"/>
      <c r="B554" s="399"/>
      <c r="C554" s="398"/>
      <c r="D554" s="399"/>
      <c r="E554" s="398"/>
      <c r="I554" s="411"/>
      <c r="J554" s="411"/>
      <c r="N554" s="411"/>
      <c r="S554" s="411"/>
      <c r="AC554" s="227"/>
      <c r="AD554" s="227"/>
      <c r="AE554" s="227"/>
      <c r="AF554" s="227"/>
      <c r="AG554" s="227"/>
      <c r="AL554" s="224"/>
      <c r="AM554" s="224"/>
      <c r="AN554" s="224"/>
      <c r="AO554" s="224"/>
      <c r="AP554" s="224"/>
      <c r="AQ554" s="224"/>
      <c r="AR554" s="224"/>
      <c r="AS554" s="224"/>
    </row>
    <row r="555">
      <c r="A555" s="398"/>
      <c r="B555" s="399"/>
      <c r="C555" s="398"/>
      <c r="D555" s="399"/>
      <c r="E555" s="398"/>
      <c r="I555" s="411"/>
      <c r="J555" s="411"/>
      <c r="N555" s="411"/>
      <c r="S555" s="411"/>
      <c r="AC555" s="227"/>
      <c r="AD555" s="227"/>
      <c r="AE555" s="227"/>
      <c r="AF555" s="227"/>
      <c r="AG555" s="227"/>
      <c r="AL555" s="224"/>
      <c r="AM555" s="224"/>
      <c r="AN555" s="224"/>
      <c r="AO555" s="224"/>
      <c r="AP555" s="224"/>
      <c r="AQ555" s="224"/>
      <c r="AR555" s="224"/>
      <c r="AS555" s="224"/>
    </row>
    <row r="556">
      <c r="A556" s="398"/>
      <c r="B556" s="399"/>
      <c r="C556" s="398"/>
      <c r="D556" s="399"/>
      <c r="E556" s="398"/>
      <c r="I556" s="411"/>
      <c r="J556" s="411"/>
      <c r="N556" s="411"/>
      <c r="S556" s="411"/>
      <c r="AC556" s="227"/>
      <c r="AD556" s="227"/>
      <c r="AE556" s="227"/>
      <c r="AF556" s="227"/>
      <c r="AG556" s="227"/>
      <c r="AL556" s="224"/>
      <c r="AM556" s="224"/>
      <c r="AN556" s="224"/>
      <c r="AO556" s="224"/>
      <c r="AP556" s="224"/>
      <c r="AQ556" s="224"/>
      <c r="AR556" s="224"/>
      <c r="AS556" s="224"/>
    </row>
    <row r="557">
      <c r="A557" s="398"/>
      <c r="B557" s="399"/>
      <c r="C557" s="398"/>
      <c r="D557" s="399"/>
      <c r="E557" s="398"/>
      <c r="I557" s="411"/>
      <c r="J557" s="411"/>
      <c r="N557" s="411"/>
      <c r="S557" s="411"/>
      <c r="AC557" s="227"/>
      <c r="AD557" s="227"/>
      <c r="AE557" s="227"/>
      <c r="AF557" s="227"/>
      <c r="AG557" s="227"/>
      <c r="AL557" s="224"/>
      <c r="AM557" s="224"/>
      <c r="AN557" s="224"/>
      <c r="AO557" s="224"/>
      <c r="AP557" s="224"/>
      <c r="AQ557" s="224"/>
      <c r="AR557" s="224"/>
      <c r="AS557" s="224"/>
    </row>
    <row r="558">
      <c r="A558" s="398"/>
      <c r="B558" s="399"/>
      <c r="C558" s="398"/>
      <c r="D558" s="399"/>
      <c r="E558" s="398"/>
      <c r="I558" s="411"/>
      <c r="J558" s="411"/>
      <c r="N558" s="411"/>
      <c r="S558" s="411"/>
      <c r="AC558" s="227"/>
      <c r="AD558" s="227"/>
      <c r="AE558" s="227"/>
      <c r="AF558" s="227"/>
      <c r="AG558" s="227"/>
      <c r="AL558" s="224"/>
      <c r="AM558" s="224"/>
      <c r="AN558" s="224"/>
      <c r="AO558" s="224"/>
      <c r="AP558" s="224"/>
      <c r="AQ558" s="224"/>
      <c r="AR558" s="224"/>
      <c r="AS558" s="224"/>
    </row>
    <row r="559">
      <c r="A559" s="398"/>
      <c r="B559" s="399"/>
      <c r="C559" s="398"/>
      <c r="D559" s="399"/>
      <c r="E559" s="398"/>
      <c r="I559" s="411"/>
      <c r="J559" s="411"/>
      <c r="N559" s="411"/>
      <c r="S559" s="411"/>
      <c r="AC559" s="227"/>
      <c r="AD559" s="227"/>
      <c r="AE559" s="227"/>
      <c r="AF559" s="227"/>
      <c r="AG559" s="227"/>
      <c r="AL559" s="224"/>
      <c r="AM559" s="224"/>
      <c r="AN559" s="224"/>
      <c r="AO559" s="224"/>
      <c r="AP559" s="224"/>
      <c r="AQ559" s="224"/>
      <c r="AR559" s="224"/>
      <c r="AS559" s="224"/>
    </row>
    <row r="560">
      <c r="A560" s="398"/>
      <c r="B560" s="399"/>
      <c r="C560" s="398"/>
      <c r="D560" s="399"/>
      <c r="E560" s="398"/>
      <c r="I560" s="411"/>
      <c r="J560" s="411"/>
      <c r="N560" s="411"/>
      <c r="S560" s="411"/>
      <c r="AC560" s="227"/>
      <c r="AD560" s="227"/>
      <c r="AE560" s="227"/>
      <c r="AF560" s="227"/>
      <c r="AG560" s="227"/>
      <c r="AL560" s="224"/>
      <c r="AM560" s="224"/>
      <c r="AN560" s="224"/>
      <c r="AO560" s="224"/>
      <c r="AP560" s="224"/>
      <c r="AQ560" s="224"/>
      <c r="AR560" s="224"/>
      <c r="AS560" s="224"/>
    </row>
    <row r="561">
      <c r="A561" s="398"/>
      <c r="B561" s="399"/>
      <c r="C561" s="398"/>
      <c r="D561" s="399"/>
      <c r="E561" s="398"/>
      <c r="I561" s="411"/>
      <c r="J561" s="411"/>
      <c r="N561" s="411"/>
      <c r="S561" s="411"/>
      <c r="AC561" s="227"/>
      <c r="AD561" s="227"/>
      <c r="AE561" s="227"/>
      <c r="AF561" s="227"/>
      <c r="AG561" s="227"/>
      <c r="AL561" s="224"/>
      <c r="AM561" s="224"/>
      <c r="AN561" s="224"/>
      <c r="AO561" s="224"/>
      <c r="AP561" s="224"/>
      <c r="AQ561" s="224"/>
      <c r="AR561" s="224"/>
      <c r="AS561" s="224"/>
    </row>
    <row r="562">
      <c r="A562" s="398"/>
      <c r="B562" s="399"/>
      <c r="C562" s="398"/>
      <c r="D562" s="399"/>
      <c r="E562" s="398"/>
      <c r="I562" s="411"/>
      <c r="J562" s="411"/>
      <c r="N562" s="411"/>
      <c r="S562" s="411"/>
      <c r="AC562" s="227"/>
      <c r="AD562" s="227"/>
      <c r="AE562" s="227"/>
      <c r="AF562" s="227"/>
      <c r="AG562" s="227"/>
      <c r="AL562" s="224"/>
      <c r="AM562" s="224"/>
      <c r="AN562" s="224"/>
      <c r="AO562" s="224"/>
      <c r="AP562" s="224"/>
      <c r="AQ562" s="224"/>
      <c r="AR562" s="224"/>
      <c r="AS562" s="224"/>
    </row>
    <row r="563">
      <c r="A563" s="398"/>
      <c r="B563" s="399"/>
      <c r="C563" s="398"/>
      <c r="D563" s="399"/>
      <c r="E563" s="398"/>
      <c r="I563" s="411"/>
      <c r="J563" s="411"/>
      <c r="N563" s="411"/>
      <c r="S563" s="411"/>
      <c r="AC563" s="227"/>
      <c r="AD563" s="227"/>
      <c r="AE563" s="227"/>
      <c r="AF563" s="227"/>
      <c r="AG563" s="227"/>
      <c r="AL563" s="224"/>
      <c r="AM563" s="224"/>
      <c r="AN563" s="224"/>
      <c r="AO563" s="224"/>
      <c r="AP563" s="224"/>
      <c r="AQ563" s="224"/>
      <c r="AR563" s="224"/>
      <c r="AS563" s="224"/>
    </row>
    <row r="564">
      <c r="A564" s="398"/>
      <c r="B564" s="399"/>
      <c r="C564" s="398"/>
      <c r="D564" s="399"/>
      <c r="E564" s="398"/>
      <c r="I564" s="411"/>
      <c r="J564" s="411"/>
      <c r="N564" s="411"/>
      <c r="S564" s="411"/>
      <c r="AC564" s="227"/>
      <c r="AD564" s="227"/>
      <c r="AE564" s="227"/>
      <c r="AF564" s="227"/>
      <c r="AG564" s="227"/>
      <c r="AL564" s="224"/>
      <c r="AM564" s="224"/>
      <c r="AN564" s="224"/>
      <c r="AO564" s="224"/>
      <c r="AP564" s="224"/>
      <c r="AQ564" s="224"/>
      <c r="AR564" s="224"/>
      <c r="AS564" s="224"/>
    </row>
    <row r="565">
      <c r="A565" s="398"/>
      <c r="B565" s="399"/>
      <c r="C565" s="398"/>
      <c r="D565" s="399"/>
      <c r="E565" s="398"/>
      <c r="I565" s="411"/>
      <c r="J565" s="411"/>
      <c r="N565" s="411"/>
      <c r="S565" s="411"/>
      <c r="AC565" s="227"/>
      <c r="AD565" s="227"/>
      <c r="AE565" s="227"/>
      <c r="AF565" s="227"/>
      <c r="AG565" s="227"/>
      <c r="AL565" s="224"/>
      <c r="AM565" s="224"/>
      <c r="AN565" s="224"/>
      <c r="AO565" s="224"/>
      <c r="AP565" s="224"/>
      <c r="AQ565" s="224"/>
      <c r="AR565" s="224"/>
      <c r="AS565" s="224"/>
    </row>
    <row r="566">
      <c r="A566" s="398"/>
      <c r="B566" s="399"/>
      <c r="C566" s="398"/>
      <c r="D566" s="399"/>
      <c r="E566" s="398"/>
      <c r="I566" s="411"/>
      <c r="J566" s="411"/>
      <c r="N566" s="411"/>
      <c r="S566" s="411"/>
      <c r="AC566" s="227"/>
      <c r="AD566" s="227"/>
      <c r="AE566" s="227"/>
      <c r="AF566" s="227"/>
      <c r="AG566" s="227"/>
      <c r="AL566" s="224"/>
      <c r="AM566" s="224"/>
      <c r="AN566" s="224"/>
      <c r="AO566" s="224"/>
      <c r="AP566" s="224"/>
      <c r="AQ566" s="224"/>
      <c r="AR566" s="224"/>
      <c r="AS566" s="224"/>
    </row>
    <row r="567">
      <c r="A567" s="398"/>
      <c r="B567" s="399"/>
      <c r="C567" s="398"/>
      <c r="D567" s="399"/>
      <c r="E567" s="398"/>
      <c r="I567" s="411"/>
      <c r="J567" s="411"/>
      <c r="N567" s="411"/>
      <c r="S567" s="411"/>
      <c r="AC567" s="227"/>
      <c r="AD567" s="227"/>
      <c r="AE567" s="227"/>
      <c r="AF567" s="227"/>
      <c r="AG567" s="227"/>
      <c r="AL567" s="224"/>
      <c r="AM567" s="224"/>
      <c r="AN567" s="224"/>
      <c r="AO567" s="224"/>
      <c r="AP567" s="224"/>
      <c r="AQ567" s="224"/>
      <c r="AR567" s="224"/>
      <c r="AS567" s="224"/>
    </row>
    <row r="568">
      <c r="A568" s="398"/>
      <c r="B568" s="399"/>
      <c r="C568" s="398"/>
      <c r="D568" s="399"/>
      <c r="E568" s="398"/>
      <c r="I568" s="411"/>
      <c r="J568" s="411"/>
      <c r="N568" s="411"/>
      <c r="S568" s="411"/>
      <c r="AC568" s="227"/>
      <c r="AD568" s="227"/>
      <c r="AE568" s="227"/>
      <c r="AF568" s="227"/>
      <c r="AG568" s="227"/>
      <c r="AL568" s="224"/>
      <c r="AM568" s="224"/>
      <c r="AN568" s="224"/>
      <c r="AO568" s="224"/>
      <c r="AP568" s="224"/>
      <c r="AQ568" s="224"/>
      <c r="AR568" s="224"/>
      <c r="AS568" s="224"/>
    </row>
    <row r="569">
      <c r="A569" s="398"/>
      <c r="B569" s="399"/>
      <c r="C569" s="398"/>
      <c r="D569" s="399"/>
      <c r="E569" s="398"/>
      <c r="I569" s="411"/>
      <c r="J569" s="411"/>
      <c r="N569" s="411"/>
      <c r="S569" s="411"/>
      <c r="AC569" s="227"/>
      <c r="AD569" s="227"/>
      <c r="AE569" s="227"/>
      <c r="AF569" s="227"/>
      <c r="AG569" s="227"/>
      <c r="AL569" s="224"/>
      <c r="AM569" s="224"/>
      <c r="AN569" s="224"/>
      <c r="AO569" s="224"/>
      <c r="AP569" s="224"/>
      <c r="AQ569" s="224"/>
      <c r="AR569" s="224"/>
      <c r="AS569" s="224"/>
    </row>
    <row r="570">
      <c r="A570" s="398"/>
      <c r="B570" s="399"/>
      <c r="C570" s="398"/>
      <c r="D570" s="399"/>
      <c r="E570" s="398"/>
      <c r="I570" s="411"/>
      <c r="J570" s="411"/>
      <c r="N570" s="411"/>
      <c r="S570" s="411"/>
      <c r="AC570" s="227"/>
      <c r="AD570" s="227"/>
      <c r="AE570" s="227"/>
      <c r="AF570" s="227"/>
      <c r="AG570" s="227"/>
      <c r="AL570" s="224"/>
      <c r="AM570" s="224"/>
      <c r="AN570" s="224"/>
      <c r="AO570" s="224"/>
      <c r="AP570" s="224"/>
      <c r="AQ570" s="224"/>
      <c r="AR570" s="224"/>
      <c r="AS570" s="224"/>
    </row>
    <row r="571">
      <c r="A571" s="398"/>
      <c r="B571" s="399"/>
      <c r="C571" s="398"/>
      <c r="D571" s="399"/>
      <c r="E571" s="398"/>
      <c r="I571" s="411"/>
      <c r="J571" s="411"/>
      <c r="N571" s="411"/>
      <c r="S571" s="411"/>
      <c r="AC571" s="227"/>
      <c r="AD571" s="227"/>
      <c r="AE571" s="227"/>
      <c r="AF571" s="227"/>
      <c r="AG571" s="227"/>
      <c r="AL571" s="224"/>
      <c r="AM571" s="224"/>
      <c r="AN571" s="224"/>
      <c r="AO571" s="224"/>
      <c r="AP571" s="224"/>
      <c r="AQ571" s="224"/>
      <c r="AR571" s="224"/>
      <c r="AS571" s="224"/>
    </row>
    <row r="572">
      <c r="A572" s="398"/>
      <c r="B572" s="399"/>
      <c r="C572" s="398"/>
      <c r="D572" s="399"/>
      <c r="E572" s="398"/>
      <c r="I572" s="411"/>
      <c r="J572" s="411"/>
      <c r="N572" s="411"/>
      <c r="S572" s="411"/>
      <c r="AC572" s="227"/>
      <c r="AD572" s="227"/>
      <c r="AE572" s="227"/>
      <c r="AF572" s="227"/>
      <c r="AG572" s="227"/>
      <c r="AL572" s="224"/>
      <c r="AM572" s="224"/>
      <c r="AN572" s="224"/>
      <c r="AO572" s="224"/>
      <c r="AP572" s="224"/>
      <c r="AQ572" s="224"/>
      <c r="AR572" s="224"/>
      <c r="AS572" s="224"/>
    </row>
    <row r="573">
      <c r="A573" s="398"/>
      <c r="B573" s="399"/>
      <c r="C573" s="398"/>
      <c r="D573" s="399"/>
      <c r="E573" s="398"/>
      <c r="I573" s="411"/>
      <c r="J573" s="411"/>
      <c r="N573" s="411"/>
      <c r="S573" s="411"/>
      <c r="AC573" s="227"/>
      <c r="AD573" s="227"/>
      <c r="AE573" s="227"/>
      <c r="AF573" s="227"/>
      <c r="AG573" s="227"/>
      <c r="AL573" s="224"/>
      <c r="AM573" s="224"/>
      <c r="AN573" s="224"/>
      <c r="AO573" s="224"/>
      <c r="AP573" s="224"/>
      <c r="AQ573" s="224"/>
      <c r="AR573" s="224"/>
      <c r="AS573" s="224"/>
    </row>
    <row r="574">
      <c r="A574" s="398"/>
      <c r="B574" s="399"/>
      <c r="C574" s="398"/>
      <c r="D574" s="399"/>
      <c r="E574" s="398"/>
      <c r="I574" s="411"/>
      <c r="J574" s="411"/>
      <c r="N574" s="411"/>
      <c r="S574" s="411"/>
      <c r="AC574" s="227"/>
      <c r="AD574" s="227"/>
      <c r="AE574" s="227"/>
      <c r="AF574" s="227"/>
      <c r="AG574" s="227"/>
      <c r="AL574" s="224"/>
      <c r="AM574" s="224"/>
      <c r="AN574" s="224"/>
      <c r="AO574" s="224"/>
      <c r="AP574" s="224"/>
      <c r="AQ574" s="224"/>
      <c r="AR574" s="224"/>
      <c r="AS574" s="224"/>
    </row>
    <row r="575">
      <c r="A575" s="398"/>
      <c r="B575" s="399"/>
      <c r="C575" s="398"/>
      <c r="D575" s="399"/>
      <c r="E575" s="398"/>
      <c r="I575" s="411"/>
      <c r="J575" s="411"/>
      <c r="N575" s="411"/>
      <c r="S575" s="411"/>
      <c r="AC575" s="227"/>
      <c r="AD575" s="227"/>
      <c r="AE575" s="227"/>
      <c r="AF575" s="227"/>
      <c r="AG575" s="227"/>
      <c r="AL575" s="224"/>
      <c r="AM575" s="224"/>
      <c r="AN575" s="224"/>
      <c r="AO575" s="224"/>
      <c r="AP575" s="224"/>
      <c r="AQ575" s="224"/>
      <c r="AR575" s="224"/>
      <c r="AS575" s="224"/>
    </row>
    <row r="576">
      <c r="A576" s="398"/>
      <c r="B576" s="399"/>
      <c r="C576" s="398"/>
      <c r="D576" s="399"/>
      <c r="E576" s="398"/>
      <c r="I576" s="411"/>
      <c r="J576" s="411"/>
      <c r="N576" s="411"/>
      <c r="S576" s="411"/>
      <c r="AC576" s="227"/>
      <c r="AD576" s="227"/>
      <c r="AE576" s="227"/>
      <c r="AF576" s="227"/>
      <c r="AG576" s="227"/>
      <c r="AL576" s="224"/>
      <c r="AM576" s="224"/>
      <c r="AN576" s="224"/>
      <c r="AO576" s="224"/>
      <c r="AP576" s="224"/>
      <c r="AQ576" s="224"/>
      <c r="AR576" s="224"/>
      <c r="AS576" s="224"/>
    </row>
    <row r="577">
      <c r="A577" s="398"/>
      <c r="B577" s="399"/>
      <c r="C577" s="398"/>
      <c r="D577" s="399"/>
      <c r="E577" s="398"/>
      <c r="I577" s="411"/>
      <c r="J577" s="411"/>
      <c r="N577" s="411"/>
      <c r="S577" s="411"/>
      <c r="AC577" s="227"/>
      <c r="AD577" s="227"/>
      <c r="AE577" s="227"/>
      <c r="AF577" s="227"/>
      <c r="AG577" s="227"/>
      <c r="AL577" s="224"/>
      <c r="AM577" s="224"/>
      <c r="AN577" s="224"/>
      <c r="AO577" s="224"/>
      <c r="AP577" s="224"/>
      <c r="AQ577" s="224"/>
      <c r="AR577" s="224"/>
      <c r="AS577" s="224"/>
    </row>
    <row r="578">
      <c r="A578" s="398"/>
      <c r="B578" s="399"/>
      <c r="C578" s="398"/>
      <c r="D578" s="399"/>
      <c r="E578" s="398"/>
      <c r="I578" s="411"/>
      <c r="J578" s="411"/>
      <c r="N578" s="411"/>
      <c r="S578" s="411"/>
      <c r="AC578" s="227"/>
      <c r="AD578" s="227"/>
      <c r="AE578" s="227"/>
      <c r="AF578" s="227"/>
      <c r="AG578" s="227"/>
      <c r="AL578" s="224"/>
      <c r="AM578" s="224"/>
      <c r="AN578" s="224"/>
      <c r="AO578" s="224"/>
      <c r="AP578" s="224"/>
      <c r="AQ578" s="224"/>
      <c r="AR578" s="224"/>
      <c r="AS578" s="224"/>
    </row>
    <row r="579">
      <c r="A579" s="398"/>
      <c r="B579" s="399"/>
      <c r="C579" s="398"/>
      <c r="D579" s="399"/>
      <c r="E579" s="398"/>
      <c r="I579" s="411"/>
      <c r="J579" s="411"/>
      <c r="N579" s="411"/>
      <c r="S579" s="411"/>
      <c r="AC579" s="227"/>
      <c r="AD579" s="227"/>
      <c r="AE579" s="227"/>
      <c r="AF579" s="227"/>
      <c r="AG579" s="227"/>
      <c r="AL579" s="224"/>
      <c r="AM579" s="224"/>
      <c r="AN579" s="224"/>
      <c r="AO579" s="224"/>
      <c r="AP579" s="224"/>
      <c r="AQ579" s="224"/>
      <c r="AR579" s="224"/>
      <c r="AS579" s="224"/>
    </row>
    <row r="580">
      <c r="A580" s="398"/>
      <c r="B580" s="399"/>
      <c r="C580" s="398"/>
      <c r="D580" s="399"/>
      <c r="E580" s="398"/>
      <c r="I580" s="411"/>
      <c r="J580" s="411"/>
      <c r="N580" s="411"/>
      <c r="S580" s="411"/>
      <c r="AC580" s="227"/>
      <c r="AD580" s="227"/>
      <c r="AE580" s="227"/>
      <c r="AF580" s="227"/>
      <c r="AG580" s="227"/>
      <c r="AL580" s="224"/>
      <c r="AM580" s="224"/>
      <c r="AN580" s="224"/>
      <c r="AO580" s="224"/>
      <c r="AP580" s="224"/>
      <c r="AQ580" s="224"/>
      <c r="AR580" s="224"/>
      <c r="AS580" s="224"/>
    </row>
    <row r="581">
      <c r="A581" s="398"/>
      <c r="B581" s="399"/>
      <c r="C581" s="398"/>
      <c r="D581" s="399"/>
      <c r="E581" s="398"/>
      <c r="I581" s="411"/>
      <c r="J581" s="411"/>
      <c r="N581" s="411"/>
      <c r="S581" s="411"/>
      <c r="AC581" s="227"/>
      <c r="AD581" s="227"/>
      <c r="AE581" s="227"/>
      <c r="AF581" s="227"/>
      <c r="AG581" s="227"/>
      <c r="AL581" s="224"/>
      <c r="AM581" s="224"/>
      <c r="AN581" s="224"/>
      <c r="AO581" s="224"/>
      <c r="AP581" s="224"/>
      <c r="AQ581" s="224"/>
      <c r="AR581" s="224"/>
      <c r="AS581" s="224"/>
    </row>
    <row r="582">
      <c r="A582" s="398"/>
      <c r="B582" s="399"/>
      <c r="C582" s="398"/>
      <c r="D582" s="399"/>
      <c r="E582" s="398"/>
      <c r="I582" s="411"/>
      <c r="J582" s="411"/>
      <c r="N582" s="411"/>
      <c r="S582" s="411"/>
      <c r="AC582" s="227"/>
      <c r="AD582" s="227"/>
      <c r="AE582" s="227"/>
      <c r="AF582" s="227"/>
      <c r="AG582" s="227"/>
      <c r="AL582" s="224"/>
      <c r="AM582" s="224"/>
      <c r="AN582" s="224"/>
      <c r="AO582" s="224"/>
      <c r="AP582" s="224"/>
      <c r="AQ582" s="224"/>
      <c r="AR582" s="224"/>
      <c r="AS582" s="224"/>
    </row>
    <row r="583">
      <c r="A583" s="398"/>
      <c r="B583" s="399"/>
      <c r="C583" s="398"/>
      <c r="D583" s="399"/>
      <c r="E583" s="398"/>
      <c r="I583" s="411"/>
      <c r="J583" s="411"/>
      <c r="N583" s="411"/>
      <c r="S583" s="411"/>
      <c r="AC583" s="227"/>
      <c r="AD583" s="227"/>
      <c r="AE583" s="227"/>
      <c r="AF583" s="227"/>
      <c r="AG583" s="227"/>
      <c r="AL583" s="224"/>
      <c r="AM583" s="224"/>
      <c r="AN583" s="224"/>
      <c r="AO583" s="224"/>
      <c r="AP583" s="224"/>
      <c r="AQ583" s="224"/>
      <c r="AR583" s="224"/>
      <c r="AS583" s="224"/>
    </row>
    <row r="584">
      <c r="A584" s="398"/>
      <c r="B584" s="399"/>
      <c r="C584" s="398"/>
      <c r="D584" s="399"/>
      <c r="E584" s="398"/>
      <c r="I584" s="411"/>
      <c r="J584" s="411"/>
      <c r="N584" s="411"/>
      <c r="S584" s="411"/>
      <c r="AC584" s="227"/>
      <c r="AD584" s="227"/>
      <c r="AE584" s="227"/>
      <c r="AF584" s="227"/>
      <c r="AG584" s="227"/>
      <c r="AL584" s="224"/>
      <c r="AM584" s="224"/>
      <c r="AN584" s="224"/>
      <c r="AO584" s="224"/>
      <c r="AP584" s="224"/>
      <c r="AQ584" s="224"/>
      <c r="AR584" s="224"/>
      <c r="AS584" s="224"/>
    </row>
    <row r="585">
      <c r="A585" s="398"/>
      <c r="B585" s="399"/>
      <c r="C585" s="398"/>
      <c r="D585" s="399"/>
      <c r="E585" s="398"/>
      <c r="I585" s="411"/>
      <c r="J585" s="411"/>
      <c r="N585" s="411"/>
      <c r="S585" s="411"/>
      <c r="AC585" s="227"/>
      <c r="AD585" s="227"/>
      <c r="AE585" s="227"/>
      <c r="AF585" s="227"/>
      <c r="AG585" s="227"/>
      <c r="AL585" s="224"/>
      <c r="AM585" s="224"/>
      <c r="AN585" s="224"/>
      <c r="AO585" s="224"/>
      <c r="AP585" s="224"/>
      <c r="AQ585" s="224"/>
      <c r="AR585" s="224"/>
      <c r="AS585" s="224"/>
    </row>
    <row r="586">
      <c r="A586" s="398"/>
      <c r="B586" s="399"/>
      <c r="C586" s="398"/>
      <c r="D586" s="399"/>
      <c r="E586" s="398"/>
      <c r="I586" s="411"/>
      <c r="J586" s="411"/>
      <c r="N586" s="411"/>
      <c r="S586" s="411"/>
      <c r="AC586" s="227"/>
      <c r="AD586" s="227"/>
      <c r="AE586" s="227"/>
      <c r="AF586" s="227"/>
      <c r="AG586" s="227"/>
      <c r="AL586" s="224"/>
      <c r="AM586" s="224"/>
      <c r="AN586" s="224"/>
      <c r="AO586" s="224"/>
      <c r="AP586" s="224"/>
      <c r="AQ586" s="224"/>
      <c r="AR586" s="224"/>
      <c r="AS586" s="224"/>
    </row>
    <row r="587">
      <c r="A587" s="398"/>
      <c r="B587" s="399"/>
      <c r="C587" s="398"/>
      <c r="D587" s="399"/>
      <c r="E587" s="398"/>
      <c r="I587" s="411"/>
      <c r="J587" s="411"/>
      <c r="N587" s="411"/>
      <c r="S587" s="411"/>
      <c r="AC587" s="227"/>
      <c r="AD587" s="227"/>
      <c r="AE587" s="227"/>
      <c r="AF587" s="227"/>
      <c r="AG587" s="227"/>
      <c r="AL587" s="224"/>
      <c r="AM587" s="224"/>
      <c r="AN587" s="224"/>
      <c r="AO587" s="224"/>
      <c r="AP587" s="224"/>
      <c r="AQ587" s="224"/>
      <c r="AR587" s="224"/>
      <c r="AS587" s="224"/>
    </row>
    <row r="588">
      <c r="A588" s="398"/>
      <c r="B588" s="399"/>
      <c r="C588" s="398"/>
      <c r="D588" s="399"/>
      <c r="E588" s="398"/>
      <c r="I588" s="411"/>
      <c r="J588" s="411"/>
      <c r="N588" s="411"/>
      <c r="S588" s="411"/>
      <c r="AC588" s="227"/>
      <c r="AD588" s="227"/>
      <c r="AE588" s="227"/>
      <c r="AF588" s="227"/>
      <c r="AG588" s="227"/>
      <c r="AL588" s="224"/>
      <c r="AM588" s="224"/>
      <c r="AN588" s="224"/>
      <c r="AO588" s="224"/>
      <c r="AP588" s="224"/>
      <c r="AQ588" s="224"/>
      <c r="AR588" s="224"/>
      <c r="AS588" s="224"/>
    </row>
    <row r="589">
      <c r="A589" s="398"/>
      <c r="B589" s="399"/>
      <c r="C589" s="398"/>
      <c r="D589" s="399"/>
      <c r="E589" s="398"/>
      <c r="I589" s="411"/>
      <c r="J589" s="411"/>
      <c r="N589" s="411"/>
      <c r="S589" s="411"/>
      <c r="AC589" s="227"/>
      <c r="AD589" s="227"/>
      <c r="AE589" s="227"/>
      <c r="AF589" s="227"/>
      <c r="AG589" s="227"/>
      <c r="AL589" s="224"/>
      <c r="AM589" s="224"/>
      <c r="AN589" s="224"/>
      <c r="AO589" s="224"/>
      <c r="AP589" s="224"/>
      <c r="AQ589" s="224"/>
      <c r="AR589" s="224"/>
      <c r="AS589" s="224"/>
    </row>
    <row r="590">
      <c r="A590" s="398"/>
      <c r="B590" s="399"/>
      <c r="C590" s="398"/>
      <c r="D590" s="399"/>
      <c r="E590" s="398"/>
      <c r="I590" s="411"/>
      <c r="J590" s="411"/>
      <c r="N590" s="411"/>
      <c r="S590" s="411"/>
      <c r="AC590" s="227"/>
      <c r="AD590" s="227"/>
      <c r="AE590" s="227"/>
      <c r="AF590" s="227"/>
      <c r="AG590" s="227"/>
      <c r="AL590" s="224"/>
      <c r="AM590" s="224"/>
      <c r="AN590" s="224"/>
      <c r="AO590" s="224"/>
      <c r="AP590" s="224"/>
      <c r="AQ590" s="224"/>
      <c r="AR590" s="224"/>
      <c r="AS590" s="224"/>
    </row>
    <row r="591">
      <c r="A591" s="398"/>
      <c r="B591" s="399"/>
      <c r="C591" s="398"/>
      <c r="D591" s="399"/>
      <c r="E591" s="398"/>
      <c r="I591" s="411"/>
      <c r="J591" s="411"/>
      <c r="N591" s="411"/>
      <c r="S591" s="411"/>
      <c r="AC591" s="227"/>
      <c r="AD591" s="227"/>
      <c r="AE591" s="227"/>
      <c r="AF591" s="227"/>
      <c r="AG591" s="227"/>
      <c r="AL591" s="224"/>
      <c r="AM591" s="224"/>
      <c r="AN591" s="224"/>
      <c r="AO591" s="224"/>
      <c r="AP591" s="224"/>
      <c r="AQ591" s="224"/>
      <c r="AR591" s="224"/>
      <c r="AS591" s="224"/>
    </row>
    <row r="592">
      <c r="A592" s="398"/>
      <c r="B592" s="399"/>
      <c r="C592" s="398"/>
      <c r="D592" s="399"/>
      <c r="E592" s="398"/>
      <c r="I592" s="411"/>
      <c r="J592" s="411"/>
      <c r="N592" s="411"/>
      <c r="S592" s="411"/>
      <c r="AC592" s="227"/>
      <c r="AD592" s="227"/>
      <c r="AE592" s="227"/>
      <c r="AF592" s="227"/>
      <c r="AG592" s="227"/>
      <c r="AL592" s="224"/>
      <c r="AM592" s="224"/>
      <c r="AN592" s="224"/>
      <c r="AO592" s="224"/>
      <c r="AP592" s="224"/>
      <c r="AQ592" s="224"/>
      <c r="AR592" s="224"/>
      <c r="AS592" s="224"/>
    </row>
    <row r="593">
      <c r="A593" s="398"/>
      <c r="B593" s="399"/>
      <c r="C593" s="398"/>
      <c r="D593" s="399"/>
      <c r="E593" s="398"/>
      <c r="I593" s="411"/>
      <c r="J593" s="411"/>
      <c r="N593" s="411"/>
      <c r="S593" s="411"/>
      <c r="AC593" s="227"/>
      <c r="AD593" s="227"/>
      <c r="AE593" s="227"/>
      <c r="AF593" s="227"/>
      <c r="AG593" s="227"/>
      <c r="AL593" s="224"/>
      <c r="AM593" s="224"/>
      <c r="AN593" s="224"/>
      <c r="AO593" s="224"/>
      <c r="AP593" s="224"/>
      <c r="AQ593" s="224"/>
      <c r="AR593" s="224"/>
      <c r="AS593" s="224"/>
    </row>
    <row r="594">
      <c r="A594" s="398"/>
      <c r="B594" s="399"/>
      <c r="C594" s="398"/>
      <c r="D594" s="399"/>
      <c r="E594" s="398"/>
      <c r="I594" s="411"/>
      <c r="J594" s="411"/>
      <c r="N594" s="411"/>
      <c r="S594" s="411"/>
      <c r="AC594" s="227"/>
      <c r="AD594" s="227"/>
      <c r="AE594" s="227"/>
      <c r="AF594" s="227"/>
      <c r="AG594" s="227"/>
      <c r="AL594" s="224"/>
      <c r="AM594" s="224"/>
      <c r="AN594" s="224"/>
      <c r="AO594" s="224"/>
      <c r="AP594" s="224"/>
      <c r="AQ594" s="224"/>
      <c r="AR594" s="224"/>
      <c r="AS594" s="224"/>
    </row>
    <row r="595">
      <c r="A595" s="398"/>
      <c r="B595" s="399"/>
      <c r="C595" s="398"/>
      <c r="D595" s="399"/>
      <c r="E595" s="398"/>
      <c r="I595" s="411"/>
      <c r="J595" s="411"/>
      <c r="N595" s="411"/>
      <c r="S595" s="411"/>
      <c r="AC595" s="227"/>
      <c r="AD595" s="227"/>
      <c r="AE595" s="227"/>
      <c r="AF595" s="227"/>
      <c r="AG595" s="227"/>
      <c r="AL595" s="224"/>
      <c r="AM595" s="224"/>
      <c r="AN595" s="224"/>
      <c r="AO595" s="224"/>
      <c r="AP595" s="224"/>
      <c r="AQ595" s="224"/>
      <c r="AR595" s="224"/>
      <c r="AS595" s="224"/>
    </row>
    <row r="596">
      <c r="A596" s="398"/>
      <c r="B596" s="399"/>
      <c r="C596" s="398"/>
      <c r="D596" s="399"/>
      <c r="E596" s="398"/>
      <c r="I596" s="411"/>
      <c r="J596" s="411"/>
      <c r="N596" s="411"/>
      <c r="S596" s="411"/>
      <c r="AC596" s="227"/>
      <c r="AD596" s="227"/>
      <c r="AE596" s="227"/>
      <c r="AF596" s="227"/>
      <c r="AG596" s="227"/>
      <c r="AL596" s="224"/>
      <c r="AM596" s="224"/>
      <c r="AN596" s="224"/>
      <c r="AO596" s="224"/>
      <c r="AP596" s="224"/>
      <c r="AQ596" s="224"/>
      <c r="AR596" s="224"/>
      <c r="AS596" s="224"/>
    </row>
    <row r="597">
      <c r="A597" s="398"/>
      <c r="B597" s="399"/>
      <c r="C597" s="398"/>
      <c r="D597" s="399"/>
      <c r="E597" s="398"/>
      <c r="I597" s="411"/>
      <c r="J597" s="411"/>
      <c r="N597" s="411"/>
      <c r="S597" s="411"/>
      <c r="AC597" s="227"/>
      <c r="AD597" s="227"/>
      <c r="AE597" s="227"/>
      <c r="AF597" s="227"/>
      <c r="AG597" s="227"/>
      <c r="AL597" s="224"/>
      <c r="AM597" s="224"/>
      <c r="AN597" s="224"/>
      <c r="AO597" s="224"/>
      <c r="AP597" s="224"/>
      <c r="AQ597" s="224"/>
      <c r="AR597" s="224"/>
      <c r="AS597" s="224"/>
    </row>
    <row r="598">
      <c r="A598" s="398"/>
      <c r="B598" s="399"/>
      <c r="C598" s="398"/>
      <c r="D598" s="399"/>
      <c r="E598" s="398"/>
      <c r="I598" s="411"/>
      <c r="J598" s="411"/>
      <c r="N598" s="411"/>
      <c r="S598" s="411"/>
      <c r="AC598" s="227"/>
      <c r="AD598" s="227"/>
      <c r="AE598" s="227"/>
      <c r="AF598" s="227"/>
      <c r="AG598" s="227"/>
      <c r="AL598" s="224"/>
      <c r="AM598" s="224"/>
      <c r="AN598" s="224"/>
      <c r="AO598" s="224"/>
      <c r="AP598" s="224"/>
      <c r="AQ598" s="224"/>
      <c r="AR598" s="224"/>
      <c r="AS598" s="224"/>
    </row>
    <row r="599">
      <c r="A599" s="398"/>
      <c r="B599" s="399"/>
      <c r="C599" s="398"/>
      <c r="D599" s="399"/>
      <c r="E599" s="398"/>
      <c r="I599" s="411"/>
      <c r="J599" s="411"/>
      <c r="N599" s="411"/>
      <c r="S599" s="411"/>
      <c r="AC599" s="227"/>
      <c r="AD599" s="227"/>
      <c r="AE599" s="227"/>
      <c r="AF599" s="227"/>
      <c r="AG599" s="227"/>
      <c r="AL599" s="224"/>
      <c r="AM599" s="224"/>
      <c r="AN599" s="224"/>
      <c r="AO599" s="224"/>
      <c r="AP599" s="224"/>
      <c r="AQ599" s="224"/>
      <c r="AR599" s="224"/>
      <c r="AS599" s="224"/>
    </row>
    <row r="600">
      <c r="A600" s="398"/>
      <c r="B600" s="399"/>
      <c r="C600" s="398"/>
      <c r="D600" s="399"/>
      <c r="E600" s="398"/>
      <c r="I600" s="411"/>
      <c r="J600" s="411"/>
      <c r="N600" s="411"/>
      <c r="S600" s="411"/>
      <c r="AC600" s="227"/>
      <c r="AD600" s="227"/>
      <c r="AE600" s="227"/>
      <c r="AF600" s="227"/>
      <c r="AG600" s="227"/>
      <c r="AL600" s="224"/>
      <c r="AM600" s="224"/>
      <c r="AN600" s="224"/>
      <c r="AO600" s="224"/>
      <c r="AP600" s="224"/>
      <c r="AQ600" s="224"/>
      <c r="AR600" s="224"/>
      <c r="AS600" s="224"/>
    </row>
    <row r="601">
      <c r="A601" s="398"/>
      <c r="B601" s="399"/>
      <c r="C601" s="398"/>
      <c r="D601" s="399"/>
      <c r="E601" s="398"/>
      <c r="I601" s="411"/>
      <c r="J601" s="411"/>
      <c r="N601" s="411"/>
      <c r="S601" s="411"/>
      <c r="AC601" s="227"/>
      <c r="AD601" s="227"/>
      <c r="AE601" s="227"/>
      <c r="AF601" s="227"/>
      <c r="AG601" s="227"/>
      <c r="AL601" s="224"/>
      <c r="AM601" s="224"/>
      <c r="AN601" s="224"/>
      <c r="AO601" s="224"/>
      <c r="AP601" s="224"/>
      <c r="AQ601" s="224"/>
      <c r="AR601" s="224"/>
      <c r="AS601" s="224"/>
    </row>
    <row r="602">
      <c r="A602" s="398"/>
      <c r="B602" s="399"/>
      <c r="C602" s="398"/>
      <c r="D602" s="399"/>
      <c r="E602" s="398"/>
      <c r="I602" s="411"/>
      <c r="J602" s="411"/>
      <c r="N602" s="411"/>
      <c r="S602" s="411"/>
      <c r="AC602" s="227"/>
      <c r="AD602" s="227"/>
      <c r="AE602" s="227"/>
      <c r="AF602" s="227"/>
      <c r="AG602" s="227"/>
      <c r="AL602" s="224"/>
      <c r="AM602" s="224"/>
      <c r="AN602" s="224"/>
      <c r="AO602" s="224"/>
      <c r="AP602" s="224"/>
      <c r="AQ602" s="224"/>
      <c r="AR602" s="224"/>
      <c r="AS602" s="224"/>
    </row>
    <row r="603">
      <c r="A603" s="398"/>
      <c r="B603" s="399"/>
      <c r="C603" s="398"/>
      <c r="D603" s="399"/>
      <c r="E603" s="398"/>
      <c r="I603" s="411"/>
      <c r="J603" s="411"/>
      <c r="N603" s="411"/>
      <c r="S603" s="411"/>
      <c r="AC603" s="227"/>
      <c r="AD603" s="227"/>
      <c r="AE603" s="227"/>
      <c r="AF603" s="227"/>
      <c r="AG603" s="227"/>
      <c r="AL603" s="224"/>
      <c r="AM603" s="224"/>
      <c r="AN603" s="224"/>
      <c r="AO603" s="224"/>
      <c r="AP603" s="224"/>
      <c r="AQ603" s="224"/>
      <c r="AR603" s="224"/>
      <c r="AS603" s="224"/>
    </row>
    <row r="604">
      <c r="A604" s="398"/>
      <c r="B604" s="399"/>
      <c r="C604" s="398"/>
      <c r="D604" s="399"/>
      <c r="E604" s="398"/>
      <c r="I604" s="411"/>
      <c r="J604" s="411"/>
      <c r="N604" s="411"/>
      <c r="S604" s="411"/>
      <c r="AC604" s="227"/>
      <c r="AD604" s="227"/>
      <c r="AE604" s="227"/>
      <c r="AF604" s="227"/>
      <c r="AG604" s="227"/>
      <c r="AL604" s="224"/>
      <c r="AM604" s="224"/>
      <c r="AN604" s="224"/>
      <c r="AO604" s="224"/>
      <c r="AP604" s="224"/>
      <c r="AQ604" s="224"/>
      <c r="AR604" s="224"/>
      <c r="AS604" s="224"/>
    </row>
    <row r="605">
      <c r="A605" s="398"/>
      <c r="B605" s="399"/>
      <c r="C605" s="398"/>
      <c r="D605" s="399"/>
      <c r="E605" s="398"/>
      <c r="I605" s="411"/>
      <c r="J605" s="411"/>
      <c r="N605" s="411"/>
      <c r="S605" s="411"/>
      <c r="AC605" s="227"/>
      <c r="AD605" s="227"/>
      <c r="AE605" s="227"/>
      <c r="AF605" s="227"/>
      <c r="AG605" s="227"/>
      <c r="AL605" s="224"/>
      <c r="AM605" s="224"/>
      <c r="AN605" s="224"/>
      <c r="AO605" s="224"/>
      <c r="AP605" s="224"/>
      <c r="AQ605" s="224"/>
      <c r="AR605" s="224"/>
      <c r="AS605" s="224"/>
    </row>
    <row r="606">
      <c r="A606" s="398"/>
      <c r="B606" s="399"/>
      <c r="C606" s="398"/>
      <c r="D606" s="399"/>
      <c r="E606" s="398"/>
      <c r="I606" s="411"/>
      <c r="J606" s="411"/>
      <c r="N606" s="411"/>
      <c r="S606" s="411"/>
      <c r="AC606" s="227"/>
      <c r="AD606" s="227"/>
      <c r="AE606" s="227"/>
      <c r="AF606" s="227"/>
      <c r="AG606" s="227"/>
      <c r="AL606" s="224"/>
      <c r="AM606" s="224"/>
      <c r="AN606" s="224"/>
      <c r="AO606" s="224"/>
      <c r="AP606" s="224"/>
      <c r="AQ606" s="224"/>
      <c r="AR606" s="224"/>
      <c r="AS606" s="224"/>
    </row>
    <row r="607">
      <c r="A607" s="398"/>
      <c r="B607" s="399"/>
      <c r="C607" s="398"/>
      <c r="D607" s="399"/>
      <c r="E607" s="398"/>
      <c r="I607" s="411"/>
      <c r="J607" s="411"/>
      <c r="N607" s="411"/>
      <c r="S607" s="411"/>
      <c r="AC607" s="227"/>
      <c r="AD607" s="227"/>
      <c r="AE607" s="227"/>
      <c r="AF607" s="227"/>
      <c r="AG607" s="227"/>
      <c r="AL607" s="224"/>
      <c r="AM607" s="224"/>
      <c r="AN607" s="224"/>
      <c r="AO607" s="224"/>
      <c r="AP607" s="224"/>
      <c r="AQ607" s="224"/>
      <c r="AR607" s="224"/>
      <c r="AS607" s="224"/>
    </row>
    <row r="608">
      <c r="A608" s="398"/>
      <c r="B608" s="399"/>
      <c r="C608" s="398"/>
      <c r="D608" s="399"/>
      <c r="E608" s="398"/>
      <c r="I608" s="411"/>
      <c r="J608" s="411"/>
      <c r="N608" s="411"/>
      <c r="S608" s="411"/>
      <c r="AC608" s="227"/>
      <c r="AD608" s="227"/>
      <c r="AE608" s="227"/>
      <c r="AF608" s="227"/>
      <c r="AG608" s="227"/>
      <c r="AL608" s="224"/>
      <c r="AM608" s="224"/>
      <c r="AN608" s="224"/>
      <c r="AO608" s="224"/>
      <c r="AP608" s="224"/>
      <c r="AQ608" s="224"/>
      <c r="AR608" s="224"/>
      <c r="AS608" s="224"/>
    </row>
    <row r="609">
      <c r="A609" s="398"/>
      <c r="B609" s="399"/>
      <c r="C609" s="398"/>
      <c r="D609" s="399"/>
      <c r="E609" s="398"/>
      <c r="I609" s="411"/>
      <c r="J609" s="411"/>
      <c r="N609" s="411"/>
      <c r="S609" s="411"/>
      <c r="AC609" s="227"/>
      <c r="AD609" s="227"/>
      <c r="AE609" s="227"/>
      <c r="AF609" s="227"/>
      <c r="AG609" s="227"/>
      <c r="AL609" s="224"/>
      <c r="AM609" s="224"/>
      <c r="AN609" s="224"/>
      <c r="AO609" s="224"/>
      <c r="AP609" s="224"/>
      <c r="AQ609" s="224"/>
      <c r="AR609" s="224"/>
      <c r="AS609" s="224"/>
    </row>
    <row r="610">
      <c r="A610" s="398"/>
      <c r="B610" s="399"/>
      <c r="C610" s="398"/>
      <c r="D610" s="399"/>
      <c r="E610" s="398"/>
      <c r="I610" s="411"/>
      <c r="J610" s="411"/>
      <c r="N610" s="411"/>
      <c r="S610" s="411"/>
      <c r="AC610" s="227"/>
      <c r="AD610" s="227"/>
      <c r="AE610" s="227"/>
      <c r="AF610" s="227"/>
      <c r="AG610" s="227"/>
      <c r="AL610" s="224"/>
      <c r="AM610" s="224"/>
      <c r="AN610" s="224"/>
      <c r="AO610" s="224"/>
      <c r="AP610" s="224"/>
      <c r="AQ610" s="224"/>
      <c r="AR610" s="224"/>
      <c r="AS610" s="224"/>
    </row>
    <row r="611">
      <c r="A611" s="398"/>
      <c r="B611" s="399"/>
      <c r="C611" s="398"/>
      <c r="D611" s="399"/>
      <c r="E611" s="398"/>
      <c r="I611" s="411"/>
      <c r="J611" s="411"/>
      <c r="N611" s="411"/>
      <c r="S611" s="411"/>
      <c r="AC611" s="227"/>
      <c r="AD611" s="227"/>
      <c r="AE611" s="227"/>
      <c r="AF611" s="227"/>
      <c r="AG611" s="227"/>
      <c r="AL611" s="224"/>
      <c r="AM611" s="224"/>
      <c r="AN611" s="224"/>
      <c r="AO611" s="224"/>
      <c r="AP611" s="224"/>
      <c r="AQ611" s="224"/>
      <c r="AR611" s="224"/>
      <c r="AS611" s="224"/>
    </row>
    <row r="612">
      <c r="A612" s="398"/>
      <c r="B612" s="399"/>
      <c r="C612" s="398"/>
      <c r="D612" s="399"/>
      <c r="E612" s="398"/>
      <c r="I612" s="411"/>
      <c r="J612" s="411"/>
      <c r="N612" s="411"/>
      <c r="S612" s="411"/>
      <c r="AC612" s="227"/>
      <c r="AD612" s="227"/>
      <c r="AE612" s="227"/>
      <c r="AF612" s="227"/>
      <c r="AG612" s="227"/>
      <c r="AL612" s="224"/>
      <c r="AM612" s="224"/>
      <c r="AN612" s="224"/>
      <c r="AO612" s="224"/>
      <c r="AP612" s="224"/>
      <c r="AQ612" s="224"/>
      <c r="AR612" s="224"/>
      <c r="AS612" s="224"/>
    </row>
    <row r="613">
      <c r="A613" s="398"/>
      <c r="B613" s="399"/>
      <c r="C613" s="398"/>
      <c r="D613" s="399"/>
      <c r="E613" s="398"/>
      <c r="I613" s="411"/>
      <c r="J613" s="411"/>
      <c r="N613" s="411"/>
      <c r="S613" s="411"/>
      <c r="AC613" s="227"/>
      <c r="AD613" s="227"/>
      <c r="AE613" s="227"/>
      <c r="AF613" s="227"/>
      <c r="AG613" s="227"/>
      <c r="AL613" s="224"/>
      <c r="AM613" s="224"/>
      <c r="AN613" s="224"/>
      <c r="AO613" s="224"/>
      <c r="AP613" s="224"/>
      <c r="AQ613" s="224"/>
      <c r="AR613" s="224"/>
      <c r="AS613" s="224"/>
    </row>
    <row r="614">
      <c r="A614" s="398"/>
      <c r="B614" s="399"/>
      <c r="C614" s="398"/>
      <c r="D614" s="399"/>
      <c r="E614" s="398"/>
      <c r="I614" s="411"/>
      <c r="J614" s="411"/>
      <c r="N614" s="411"/>
      <c r="S614" s="411"/>
      <c r="AC614" s="227"/>
      <c r="AD614" s="227"/>
      <c r="AE614" s="227"/>
      <c r="AF614" s="227"/>
      <c r="AG614" s="227"/>
      <c r="AL614" s="224"/>
      <c r="AM614" s="224"/>
      <c r="AN614" s="224"/>
      <c r="AO614" s="224"/>
      <c r="AP614" s="224"/>
      <c r="AQ614" s="224"/>
      <c r="AR614" s="224"/>
      <c r="AS614" s="224"/>
    </row>
    <row r="615">
      <c r="A615" s="398"/>
      <c r="B615" s="399"/>
      <c r="C615" s="398"/>
      <c r="D615" s="399"/>
      <c r="E615" s="398"/>
      <c r="I615" s="411"/>
      <c r="J615" s="411"/>
      <c r="N615" s="411"/>
      <c r="S615" s="411"/>
      <c r="AC615" s="227"/>
      <c r="AD615" s="227"/>
      <c r="AE615" s="227"/>
      <c r="AF615" s="227"/>
      <c r="AG615" s="227"/>
      <c r="AL615" s="224"/>
      <c r="AM615" s="224"/>
      <c r="AN615" s="224"/>
      <c r="AO615" s="224"/>
      <c r="AP615" s="224"/>
      <c r="AQ615" s="224"/>
      <c r="AR615" s="224"/>
      <c r="AS615" s="224"/>
    </row>
    <row r="616">
      <c r="A616" s="398"/>
      <c r="B616" s="399"/>
      <c r="C616" s="398"/>
      <c r="D616" s="399"/>
      <c r="E616" s="398"/>
      <c r="I616" s="411"/>
      <c r="J616" s="411"/>
      <c r="N616" s="411"/>
      <c r="S616" s="411"/>
      <c r="AC616" s="227"/>
      <c r="AD616" s="227"/>
      <c r="AE616" s="227"/>
      <c r="AF616" s="227"/>
      <c r="AG616" s="227"/>
      <c r="AL616" s="224"/>
      <c r="AM616" s="224"/>
      <c r="AN616" s="224"/>
      <c r="AO616" s="224"/>
      <c r="AP616" s="224"/>
      <c r="AQ616" s="224"/>
      <c r="AR616" s="224"/>
      <c r="AS616" s="224"/>
    </row>
    <row r="617">
      <c r="A617" s="398"/>
      <c r="B617" s="399"/>
      <c r="C617" s="398"/>
      <c r="D617" s="399"/>
      <c r="E617" s="398"/>
      <c r="I617" s="411"/>
      <c r="J617" s="411"/>
      <c r="N617" s="411"/>
      <c r="S617" s="411"/>
      <c r="AC617" s="227"/>
      <c r="AD617" s="227"/>
      <c r="AE617" s="227"/>
      <c r="AF617" s="227"/>
      <c r="AG617" s="227"/>
      <c r="AL617" s="224"/>
      <c r="AM617" s="224"/>
      <c r="AN617" s="224"/>
      <c r="AO617" s="224"/>
      <c r="AP617" s="224"/>
      <c r="AQ617" s="224"/>
      <c r="AR617" s="224"/>
      <c r="AS617" s="224"/>
    </row>
    <row r="618">
      <c r="A618" s="398"/>
      <c r="B618" s="399"/>
      <c r="C618" s="398"/>
      <c r="D618" s="399"/>
      <c r="E618" s="398"/>
      <c r="I618" s="411"/>
      <c r="J618" s="411"/>
      <c r="N618" s="411"/>
      <c r="S618" s="411"/>
      <c r="AC618" s="227"/>
      <c r="AD618" s="227"/>
      <c r="AE618" s="227"/>
      <c r="AF618" s="227"/>
      <c r="AG618" s="227"/>
      <c r="AL618" s="224"/>
      <c r="AM618" s="224"/>
      <c r="AN618" s="224"/>
      <c r="AO618" s="224"/>
      <c r="AP618" s="224"/>
      <c r="AQ618" s="224"/>
      <c r="AR618" s="224"/>
      <c r="AS618" s="224"/>
    </row>
    <row r="619">
      <c r="A619" s="398"/>
      <c r="B619" s="399"/>
      <c r="C619" s="398"/>
      <c r="D619" s="399"/>
      <c r="E619" s="398"/>
      <c r="I619" s="411"/>
      <c r="J619" s="411"/>
      <c r="N619" s="411"/>
      <c r="S619" s="411"/>
      <c r="AC619" s="227"/>
      <c r="AD619" s="227"/>
      <c r="AE619" s="227"/>
      <c r="AF619" s="227"/>
      <c r="AG619" s="227"/>
      <c r="AL619" s="224"/>
      <c r="AM619" s="224"/>
      <c r="AN619" s="224"/>
      <c r="AO619" s="224"/>
      <c r="AP619" s="224"/>
      <c r="AQ619" s="224"/>
      <c r="AR619" s="224"/>
      <c r="AS619" s="224"/>
    </row>
    <row r="620">
      <c r="A620" s="398"/>
      <c r="B620" s="399"/>
      <c r="C620" s="398"/>
      <c r="D620" s="399"/>
      <c r="E620" s="398"/>
      <c r="I620" s="411"/>
      <c r="J620" s="411"/>
      <c r="N620" s="411"/>
      <c r="S620" s="411"/>
      <c r="AC620" s="227"/>
      <c r="AD620" s="227"/>
      <c r="AE620" s="227"/>
      <c r="AF620" s="227"/>
      <c r="AG620" s="227"/>
      <c r="AL620" s="224"/>
      <c r="AM620" s="224"/>
      <c r="AN620" s="224"/>
      <c r="AO620" s="224"/>
      <c r="AP620" s="224"/>
      <c r="AQ620" s="224"/>
      <c r="AR620" s="224"/>
      <c r="AS620" s="224"/>
    </row>
    <row r="621">
      <c r="A621" s="398"/>
      <c r="B621" s="399"/>
      <c r="C621" s="398"/>
      <c r="D621" s="399"/>
      <c r="E621" s="398"/>
      <c r="I621" s="411"/>
      <c r="J621" s="411"/>
      <c r="N621" s="411"/>
      <c r="S621" s="411"/>
      <c r="AC621" s="227"/>
      <c r="AD621" s="227"/>
      <c r="AE621" s="227"/>
      <c r="AF621" s="227"/>
      <c r="AG621" s="227"/>
      <c r="AL621" s="224"/>
      <c r="AM621" s="224"/>
      <c r="AN621" s="224"/>
      <c r="AO621" s="224"/>
      <c r="AP621" s="224"/>
      <c r="AQ621" s="224"/>
      <c r="AR621" s="224"/>
      <c r="AS621" s="224"/>
    </row>
    <row r="622">
      <c r="A622" s="398"/>
      <c r="B622" s="399"/>
      <c r="C622" s="398"/>
      <c r="D622" s="399"/>
      <c r="E622" s="398"/>
      <c r="I622" s="411"/>
      <c r="J622" s="411"/>
      <c r="N622" s="411"/>
      <c r="S622" s="411"/>
      <c r="AC622" s="227"/>
      <c r="AD622" s="227"/>
      <c r="AE622" s="227"/>
      <c r="AF622" s="227"/>
      <c r="AG622" s="227"/>
      <c r="AL622" s="224"/>
      <c r="AM622" s="224"/>
      <c r="AN622" s="224"/>
      <c r="AO622" s="224"/>
      <c r="AP622" s="224"/>
      <c r="AQ622" s="224"/>
      <c r="AR622" s="224"/>
      <c r="AS622" s="224"/>
    </row>
    <row r="623">
      <c r="A623" s="398"/>
      <c r="B623" s="399"/>
      <c r="C623" s="398"/>
      <c r="D623" s="399"/>
      <c r="E623" s="398"/>
      <c r="I623" s="411"/>
      <c r="J623" s="411"/>
      <c r="N623" s="411"/>
      <c r="S623" s="411"/>
      <c r="AC623" s="227"/>
      <c r="AD623" s="227"/>
      <c r="AE623" s="227"/>
      <c r="AF623" s="227"/>
      <c r="AG623" s="227"/>
      <c r="AL623" s="224"/>
      <c r="AM623" s="224"/>
      <c r="AN623" s="224"/>
      <c r="AO623" s="224"/>
      <c r="AP623" s="224"/>
      <c r="AQ623" s="224"/>
      <c r="AR623" s="224"/>
      <c r="AS623" s="224"/>
    </row>
    <row r="624">
      <c r="A624" s="398"/>
      <c r="B624" s="399"/>
      <c r="C624" s="398"/>
      <c r="D624" s="399"/>
      <c r="E624" s="398"/>
      <c r="I624" s="411"/>
      <c r="J624" s="411"/>
      <c r="N624" s="411"/>
      <c r="S624" s="411"/>
      <c r="AC624" s="227"/>
      <c r="AD624" s="227"/>
      <c r="AE624" s="227"/>
      <c r="AF624" s="227"/>
      <c r="AG624" s="227"/>
      <c r="AL624" s="224"/>
      <c r="AM624" s="224"/>
      <c r="AN624" s="224"/>
      <c r="AO624" s="224"/>
      <c r="AP624" s="224"/>
      <c r="AQ624" s="224"/>
      <c r="AR624" s="224"/>
      <c r="AS624" s="224"/>
    </row>
    <row r="625">
      <c r="A625" s="398"/>
      <c r="B625" s="399"/>
      <c r="C625" s="398"/>
      <c r="D625" s="399"/>
      <c r="E625" s="398"/>
      <c r="I625" s="411"/>
      <c r="J625" s="411"/>
      <c r="N625" s="411"/>
      <c r="S625" s="411"/>
      <c r="AC625" s="227"/>
      <c r="AD625" s="227"/>
      <c r="AE625" s="227"/>
      <c r="AF625" s="227"/>
      <c r="AG625" s="227"/>
      <c r="AL625" s="224"/>
      <c r="AM625" s="224"/>
      <c r="AN625" s="224"/>
      <c r="AO625" s="224"/>
      <c r="AP625" s="224"/>
      <c r="AQ625" s="224"/>
      <c r="AR625" s="224"/>
      <c r="AS625" s="224"/>
    </row>
    <row r="626">
      <c r="A626" s="398"/>
      <c r="B626" s="399"/>
      <c r="C626" s="398"/>
      <c r="D626" s="399"/>
      <c r="E626" s="398"/>
      <c r="I626" s="411"/>
      <c r="J626" s="411"/>
      <c r="N626" s="411"/>
      <c r="S626" s="411"/>
      <c r="AC626" s="227"/>
      <c r="AD626" s="227"/>
      <c r="AE626" s="227"/>
      <c r="AF626" s="227"/>
      <c r="AG626" s="227"/>
      <c r="AL626" s="224"/>
      <c r="AM626" s="224"/>
      <c r="AN626" s="224"/>
      <c r="AO626" s="224"/>
      <c r="AP626" s="224"/>
      <c r="AQ626" s="224"/>
      <c r="AR626" s="224"/>
      <c r="AS626" s="224"/>
    </row>
    <row r="627">
      <c r="A627" s="398"/>
      <c r="B627" s="399"/>
      <c r="C627" s="398"/>
      <c r="D627" s="399"/>
      <c r="E627" s="398"/>
      <c r="I627" s="411"/>
      <c r="J627" s="411"/>
      <c r="N627" s="411"/>
      <c r="S627" s="411"/>
      <c r="AC627" s="227"/>
      <c r="AD627" s="227"/>
      <c r="AE627" s="227"/>
      <c r="AF627" s="227"/>
      <c r="AG627" s="227"/>
      <c r="AL627" s="224"/>
      <c r="AM627" s="224"/>
      <c r="AN627" s="224"/>
      <c r="AO627" s="224"/>
      <c r="AP627" s="224"/>
      <c r="AQ627" s="224"/>
      <c r="AR627" s="224"/>
      <c r="AS627" s="224"/>
    </row>
    <row r="628">
      <c r="A628" s="398"/>
      <c r="B628" s="399"/>
      <c r="C628" s="398"/>
      <c r="D628" s="399"/>
      <c r="E628" s="398"/>
      <c r="I628" s="411"/>
      <c r="J628" s="411"/>
      <c r="N628" s="411"/>
      <c r="S628" s="411"/>
      <c r="AC628" s="227"/>
      <c r="AD628" s="227"/>
      <c r="AE628" s="227"/>
      <c r="AF628" s="227"/>
      <c r="AG628" s="227"/>
      <c r="AL628" s="224"/>
      <c r="AM628" s="224"/>
      <c r="AN628" s="224"/>
      <c r="AO628" s="224"/>
      <c r="AP628" s="224"/>
      <c r="AQ628" s="224"/>
      <c r="AR628" s="224"/>
      <c r="AS628" s="224"/>
    </row>
    <row r="629">
      <c r="A629" s="398"/>
      <c r="B629" s="399"/>
      <c r="C629" s="398"/>
      <c r="D629" s="399"/>
      <c r="E629" s="398"/>
      <c r="I629" s="411"/>
      <c r="J629" s="411"/>
      <c r="N629" s="411"/>
      <c r="S629" s="411"/>
      <c r="AC629" s="227"/>
      <c r="AD629" s="227"/>
      <c r="AE629" s="227"/>
      <c r="AF629" s="227"/>
      <c r="AG629" s="227"/>
      <c r="AL629" s="224"/>
      <c r="AM629" s="224"/>
      <c r="AN629" s="224"/>
      <c r="AO629" s="224"/>
      <c r="AP629" s="224"/>
      <c r="AQ629" s="224"/>
      <c r="AR629" s="224"/>
      <c r="AS629" s="224"/>
    </row>
    <row r="630">
      <c r="A630" s="398"/>
      <c r="B630" s="399"/>
      <c r="C630" s="398"/>
      <c r="D630" s="399"/>
      <c r="E630" s="398"/>
      <c r="I630" s="411"/>
      <c r="J630" s="411"/>
      <c r="N630" s="411"/>
      <c r="S630" s="411"/>
      <c r="AC630" s="227"/>
      <c r="AD630" s="227"/>
      <c r="AE630" s="227"/>
      <c r="AF630" s="227"/>
      <c r="AG630" s="227"/>
      <c r="AL630" s="224"/>
      <c r="AM630" s="224"/>
      <c r="AN630" s="224"/>
      <c r="AO630" s="224"/>
      <c r="AP630" s="224"/>
      <c r="AQ630" s="224"/>
      <c r="AR630" s="224"/>
      <c r="AS630" s="224"/>
    </row>
    <row r="631">
      <c r="A631" s="398"/>
      <c r="B631" s="399"/>
      <c r="C631" s="398"/>
      <c r="D631" s="399"/>
      <c r="E631" s="398"/>
      <c r="I631" s="411"/>
      <c r="J631" s="411"/>
      <c r="N631" s="411"/>
      <c r="S631" s="411"/>
      <c r="AC631" s="227"/>
      <c r="AD631" s="227"/>
      <c r="AE631" s="227"/>
      <c r="AF631" s="227"/>
      <c r="AG631" s="227"/>
      <c r="AL631" s="224"/>
      <c r="AM631" s="224"/>
      <c r="AN631" s="224"/>
      <c r="AO631" s="224"/>
      <c r="AP631" s="224"/>
      <c r="AQ631" s="224"/>
      <c r="AR631" s="224"/>
      <c r="AS631" s="224"/>
    </row>
    <row r="632">
      <c r="A632" s="398"/>
      <c r="B632" s="399"/>
      <c r="C632" s="398"/>
      <c r="D632" s="399"/>
      <c r="E632" s="398"/>
      <c r="I632" s="411"/>
      <c r="J632" s="411"/>
      <c r="N632" s="411"/>
      <c r="S632" s="411"/>
      <c r="AC632" s="227"/>
      <c r="AD632" s="227"/>
      <c r="AE632" s="227"/>
      <c r="AF632" s="227"/>
      <c r="AG632" s="227"/>
      <c r="AL632" s="224"/>
      <c r="AM632" s="224"/>
      <c r="AN632" s="224"/>
      <c r="AO632" s="224"/>
      <c r="AP632" s="224"/>
      <c r="AQ632" s="224"/>
      <c r="AR632" s="224"/>
      <c r="AS632" s="224"/>
    </row>
    <row r="633">
      <c r="A633" s="398"/>
      <c r="B633" s="399"/>
      <c r="C633" s="398"/>
      <c r="D633" s="399"/>
      <c r="E633" s="398"/>
      <c r="I633" s="411"/>
      <c r="J633" s="411"/>
      <c r="N633" s="411"/>
      <c r="S633" s="411"/>
      <c r="AC633" s="227"/>
      <c r="AD633" s="227"/>
      <c r="AE633" s="227"/>
      <c r="AF633" s="227"/>
      <c r="AG633" s="227"/>
      <c r="AL633" s="224"/>
      <c r="AM633" s="224"/>
      <c r="AN633" s="224"/>
      <c r="AO633" s="224"/>
      <c r="AP633" s="224"/>
      <c r="AQ633" s="224"/>
      <c r="AR633" s="224"/>
      <c r="AS633" s="224"/>
    </row>
    <row r="634">
      <c r="A634" s="398"/>
      <c r="B634" s="399"/>
      <c r="C634" s="398"/>
      <c r="D634" s="399"/>
      <c r="E634" s="398"/>
      <c r="I634" s="411"/>
      <c r="J634" s="411"/>
      <c r="N634" s="411"/>
      <c r="S634" s="411"/>
      <c r="AC634" s="227"/>
      <c r="AD634" s="227"/>
      <c r="AE634" s="227"/>
      <c r="AF634" s="227"/>
      <c r="AG634" s="227"/>
      <c r="AL634" s="224"/>
      <c r="AM634" s="224"/>
      <c r="AN634" s="224"/>
      <c r="AO634" s="224"/>
      <c r="AP634" s="224"/>
      <c r="AQ634" s="224"/>
      <c r="AR634" s="224"/>
      <c r="AS634" s="224"/>
    </row>
    <row r="635">
      <c r="A635" s="398"/>
      <c r="B635" s="399"/>
      <c r="C635" s="398"/>
      <c r="D635" s="399"/>
      <c r="E635" s="398"/>
      <c r="I635" s="411"/>
      <c r="J635" s="411"/>
      <c r="N635" s="411"/>
      <c r="S635" s="411"/>
      <c r="AC635" s="227"/>
      <c r="AD635" s="227"/>
      <c r="AE635" s="227"/>
      <c r="AF635" s="227"/>
      <c r="AG635" s="227"/>
      <c r="AL635" s="224"/>
      <c r="AM635" s="224"/>
      <c r="AN635" s="224"/>
      <c r="AO635" s="224"/>
      <c r="AP635" s="224"/>
      <c r="AQ635" s="224"/>
      <c r="AR635" s="224"/>
      <c r="AS635" s="224"/>
    </row>
    <row r="636">
      <c r="A636" s="398"/>
      <c r="B636" s="399"/>
      <c r="C636" s="398"/>
      <c r="D636" s="399"/>
      <c r="E636" s="398"/>
      <c r="I636" s="411"/>
      <c r="J636" s="411"/>
      <c r="N636" s="411"/>
      <c r="S636" s="411"/>
      <c r="AC636" s="227"/>
      <c r="AD636" s="227"/>
      <c r="AE636" s="227"/>
      <c r="AF636" s="227"/>
      <c r="AG636" s="227"/>
      <c r="AL636" s="224"/>
      <c r="AM636" s="224"/>
      <c r="AN636" s="224"/>
      <c r="AO636" s="224"/>
      <c r="AP636" s="224"/>
      <c r="AQ636" s="224"/>
      <c r="AR636" s="224"/>
      <c r="AS636" s="224"/>
    </row>
    <row r="637">
      <c r="A637" s="398"/>
      <c r="B637" s="399"/>
      <c r="C637" s="398"/>
      <c r="D637" s="399"/>
      <c r="E637" s="398"/>
      <c r="I637" s="411"/>
      <c r="J637" s="411"/>
      <c r="N637" s="411"/>
      <c r="S637" s="411"/>
      <c r="AC637" s="227"/>
      <c r="AD637" s="227"/>
      <c r="AE637" s="227"/>
      <c r="AF637" s="227"/>
      <c r="AG637" s="227"/>
      <c r="AL637" s="224"/>
      <c r="AM637" s="224"/>
      <c r="AN637" s="224"/>
      <c r="AO637" s="224"/>
      <c r="AP637" s="224"/>
      <c r="AQ637" s="224"/>
      <c r="AR637" s="224"/>
      <c r="AS637" s="224"/>
    </row>
    <row r="638">
      <c r="A638" s="398"/>
      <c r="B638" s="399"/>
      <c r="C638" s="398"/>
      <c r="D638" s="399"/>
      <c r="E638" s="398"/>
      <c r="I638" s="411"/>
      <c r="J638" s="411"/>
      <c r="N638" s="411"/>
      <c r="S638" s="411"/>
      <c r="AC638" s="227"/>
      <c r="AD638" s="227"/>
      <c r="AE638" s="227"/>
      <c r="AF638" s="227"/>
      <c r="AG638" s="227"/>
      <c r="AL638" s="224"/>
      <c r="AM638" s="224"/>
      <c r="AN638" s="224"/>
      <c r="AO638" s="224"/>
      <c r="AP638" s="224"/>
      <c r="AQ638" s="224"/>
      <c r="AR638" s="224"/>
      <c r="AS638" s="224"/>
    </row>
    <row r="639">
      <c r="A639" s="398"/>
      <c r="B639" s="399"/>
      <c r="C639" s="398"/>
      <c r="D639" s="399"/>
      <c r="E639" s="398"/>
      <c r="I639" s="411"/>
      <c r="J639" s="411"/>
      <c r="N639" s="411"/>
      <c r="S639" s="411"/>
      <c r="AC639" s="227"/>
      <c r="AD639" s="227"/>
      <c r="AE639" s="227"/>
      <c r="AF639" s="227"/>
      <c r="AG639" s="227"/>
      <c r="AL639" s="224"/>
      <c r="AM639" s="224"/>
      <c r="AN639" s="224"/>
      <c r="AO639" s="224"/>
      <c r="AP639" s="224"/>
      <c r="AQ639" s="224"/>
      <c r="AR639" s="224"/>
      <c r="AS639" s="224"/>
    </row>
    <row r="640">
      <c r="A640" s="398"/>
      <c r="B640" s="399"/>
      <c r="C640" s="398"/>
      <c r="D640" s="399"/>
      <c r="E640" s="398"/>
      <c r="I640" s="411"/>
      <c r="J640" s="411"/>
      <c r="N640" s="411"/>
      <c r="S640" s="411"/>
      <c r="AC640" s="227"/>
      <c r="AD640" s="227"/>
      <c r="AE640" s="227"/>
      <c r="AF640" s="227"/>
      <c r="AG640" s="227"/>
      <c r="AL640" s="224"/>
      <c r="AM640" s="224"/>
      <c r="AN640" s="224"/>
      <c r="AO640" s="224"/>
      <c r="AP640" s="224"/>
      <c r="AQ640" s="224"/>
      <c r="AR640" s="224"/>
      <c r="AS640" s="224"/>
    </row>
    <row r="641">
      <c r="A641" s="398"/>
      <c r="B641" s="399"/>
      <c r="C641" s="398"/>
      <c r="D641" s="399"/>
      <c r="E641" s="398"/>
      <c r="I641" s="411"/>
      <c r="J641" s="411"/>
      <c r="N641" s="411"/>
      <c r="S641" s="411"/>
      <c r="AC641" s="227"/>
      <c r="AD641" s="227"/>
      <c r="AE641" s="227"/>
      <c r="AF641" s="227"/>
      <c r="AG641" s="227"/>
      <c r="AL641" s="224"/>
      <c r="AM641" s="224"/>
      <c r="AN641" s="224"/>
      <c r="AO641" s="224"/>
      <c r="AP641" s="224"/>
      <c r="AQ641" s="224"/>
      <c r="AR641" s="224"/>
      <c r="AS641" s="224"/>
    </row>
    <row r="642">
      <c r="A642" s="398"/>
      <c r="B642" s="399"/>
      <c r="C642" s="398"/>
      <c r="D642" s="399"/>
      <c r="E642" s="398"/>
      <c r="I642" s="411"/>
      <c r="J642" s="411"/>
      <c r="N642" s="411"/>
      <c r="S642" s="411"/>
      <c r="AC642" s="227"/>
      <c r="AD642" s="227"/>
      <c r="AE642" s="227"/>
      <c r="AF642" s="227"/>
      <c r="AG642" s="227"/>
      <c r="AL642" s="224"/>
      <c r="AM642" s="224"/>
      <c r="AN642" s="224"/>
      <c r="AO642" s="224"/>
      <c r="AP642" s="224"/>
      <c r="AQ642" s="224"/>
      <c r="AR642" s="224"/>
      <c r="AS642" s="224"/>
    </row>
    <row r="643">
      <c r="A643" s="398"/>
      <c r="B643" s="399"/>
      <c r="C643" s="398"/>
      <c r="D643" s="399"/>
      <c r="E643" s="398"/>
      <c r="I643" s="411"/>
      <c r="J643" s="411"/>
      <c r="N643" s="411"/>
      <c r="S643" s="411"/>
      <c r="AC643" s="227"/>
      <c r="AD643" s="227"/>
      <c r="AE643" s="227"/>
      <c r="AF643" s="227"/>
      <c r="AG643" s="227"/>
      <c r="AL643" s="224"/>
      <c r="AM643" s="224"/>
      <c r="AN643" s="224"/>
      <c r="AO643" s="224"/>
      <c r="AP643" s="224"/>
      <c r="AQ643" s="224"/>
      <c r="AR643" s="224"/>
      <c r="AS643" s="224"/>
    </row>
    <row r="644">
      <c r="A644" s="398"/>
      <c r="B644" s="399"/>
      <c r="C644" s="398"/>
      <c r="D644" s="399"/>
      <c r="E644" s="398"/>
      <c r="I644" s="411"/>
      <c r="J644" s="411"/>
      <c r="N644" s="411"/>
      <c r="S644" s="411"/>
      <c r="AC644" s="227"/>
      <c r="AD644" s="227"/>
      <c r="AE644" s="227"/>
      <c r="AF644" s="227"/>
      <c r="AG644" s="227"/>
      <c r="AL644" s="224"/>
      <c r="AM644" s="224"/>
      <c r="AN644" s="224"/>
      <c r="AO644" s="224"/>
      <c r="AP644" s="224"/>
      <c r="AQ644" s="224"/>
      <c r="AR644" s="224"/>
      <c r="AS644" s="224"/>
    </row>
    <row r="645">
      <c r="A645" s="398"/>
      <c r="B645" s="399"/>
      <c r="C645" s="398"/>
      <c r="D645" s="399"/>
      <c r="E645" s="398"/>
      <c r="I645" s="411"/>
      <c r="J645" s="411"/>
      <c r="N645" s="411"/>
      <c r="S645" s="411"/>
      <c r="AC645" s="227"/>
      <c r="AD645" s="227"/>
      <c r="AE645" s="227"/>
      <c r="AF645" s="227"/>
      <c r="AG645" s="227"/>
      <c r="AL645" s="224"/>
      <c r="AM645" s="224"/>
      <c r="AN645" s="224"/>
      <c r="AO645" s="224"/>
      <c r="AP645" s="224"/>
      <c r="AQ645" s="224"/>
      <c r="AR645" s="224"/>
      <c r="AS645" s="224"/>
    </row>
    <row r="646">
      <c r="A646" s="398"/>
      <c r="B646" s="399"/>
      <c r="C646" s="398"/>
      <c r="D646" s="399"/>
      <c r="E646" s="398"/>
      <c r="I646" s="411"/>
      <c r="J646" s="411"/>
      <c r="N646" s="411"/>
      <c r="S646" s="411"/>
      <c r="AC646" s="227"/>
      <c r="AD646" s="227"/>
      <c r="AE646" s="227"/>
      <c r="AF646" s="227"/>
      <c r="AG646" s="227"/>
      <c r="AL646" s="224"/>
      <c r="AM646" s="224"/>
      <c r="AN646" s="224"/>
      <c r="AO646" s="224"/>
      <c r="AP646" s="224"/>
      <c r="AQ646" s="224"/>
      <c r="AR646" s="224"/>
      <c r="AS646" s="224"/>
    </row>
    <row r="647">
      <c r="A647" s="398"/>
      <c r="B647" s="399"/>
      <c r="C647" s="398"/>
      <c r="D647" s="399"/>
      <c r="E647" s="398"/>
      <c r="I647" s="411"/>
      <c r="J647" s="411"/>
      <c r="N647" s="411"/>
      <c r="S647" s="411"/>
      <c r="AC647" s="227"/>
      <c r="AD647" s="227"/>
      <c r="AE647" s="227"/>
      <c r="AF647" s="227"/>
      <c r="AG647" s="227"/>
      <c r="AL647" s="224"/>
      <c r="AM647" s="224"/>
      <c r="AN647" s="224"/>
      <c r="AO647" s="224"/>
      <c r="AP647" s="224"/>
      <c r="AQ647" s="224"/>
      <c r="AR647" s="224"/>
      <c r="AS647" s="224"/>
    </row>
    <row r="648">
      <c r="A648" s="398"/>
      <c r="B648" s="399"/>
      <c r="C648" s="398"/>
      <c r="D648" s="399"/>
      <c r="E648" s="398"/>
      <c r="I648" s="411"/>
      <c r="J648" s="411"/>
      <c r="N648" s="411"/>
      <c r="S648" s="411"/>
      <c r="AC648" s="227"/>
      <c r="AD648" s="227"/>
      <c r="AE648" s="227"/>
      <c r="AF648" s="227"/>
      <c r="AG648" s="227"/>
      <c r="AL648" s="224"/>
      <c r="AM648" s="224"/>
      <c r="AN648" s="224"/>
      <c r="AO648" s="224"/>
      <c r="AP648" s="224"/>
      <c r="AQ648" s="224"/>
      <c r="AR648" s="224"/>
      <c r="AS648" s="224"/>
    </row>
    <row r="649">
      <c r="A649" s="398"/>
      <c r="B649" s="399"/>
      <c r="C649" s="398"/>
      <c r="D649" s="399"/>
      <c r="E649" s="398"/>
      <c r="I649" s="411"/>
      <c r="J649" s="411"/>
      <c r="N649" s="411"/>
      <c r="S649" s="411"/>
      <c r="AC649" s="227"/>
      <c r="AD649" s="227"/>
      <c r="AE649" s="227"/>
      <c r="AF649" s="227"/>
      <c r="AG649" s="227"/>
      <c r="AL649" s="224"/>
      <c r="AM649" s="224"/>
      <c r="AN649" s="224"/>
      <c r="AO649" s="224"/>
      <c r="AP649" s="224"/>
      <c r="AQ649" s="224"/>
      <c r="AR649" s="224"/>
      <c r="AS649" s="224"/>
    </row>
    <row r="650">
      <c r="A650" s="398"/>
      <c r="B650" s="399"/>
      <c r="C650" s="398"/>
      <c r="D650" s="399"/>
      <c r="E650" s="398"/>
      <c r="I650" s="411"/>
      <c r="J650" s="411"/>
      <c r="N650" s="411"/>
      <c r="S650" s="411"/>
      <c r="AC650" s="227"/>
      <c r="AD650" s="227"/>
      <c r="AE650" s="227"/>
      <c r="AF650" s="227"/>
      <c r="AG650" s="227"/>
      <c r="AL650" s="224"/>
      <c r="AM650" s="224"/>
      <c r="AN650" s="224"/>
      <c r="AO650" s="224"/>
      <c r="AP650" s="224"/>
      <c r="AQ650" s="224"/>
      <c r="AR650" s="224"/>
      <c r="AS650" s="224"/>
    </row>
    <row r="651">
      <c r="A651" s="398"/>
      <c r="B651" s="399"/>
      <c r="C651" s="398"/>
      <c r="D651" s="399"/>
      <c r="E651" s="398"/>
      <c r="I651" s="411"/>
      <c r="J651" s="411"/>
      <c r="N651" s="411"/>
      <c r="S651" s="411"/>
      <c r="AC651" s="227"/>
      <c r="AD651" s="227"/>
      <c r="AE651" s="227"/>
      <c r="AF651" s="227"/>
      <c r="AG651" s="227"/>
      <c r="AL651" s="224"/>
      <c r="AM651" s="224"/>
      <c r="AN651" s="224"/>
      <c r="AO651" s="224"/>
      <c r="AP651" s="224"/>
      <c r="AQ651" s="224"/>
      <c r="AR651" s="224"/>
      <c r="AS651" s="224"/>
    </row>
    <row r="652">
      <c r="A652" s="398"/>
      <c r="B652" s="399"/>
      <c r="C652" s="398"/>
      <c r="D652" s="399"/>
      <c r="E652" s="398"/>
      <c r="I652" s="411"/>
      <c r="J652" s="411"/>
      <c r="N652" s="411"/>
      <c r="S652" s="411"/>
      <c r="AC652" s="227"/>
      <c r="AD652" s="227"/>
      <c r="AE652" s="227"/>
      <c r="AF652" s="227"/>
      <c r="AG652" s="227"/>
      <c r="AL652" s="224"/>
      <c r="AM652" s="224"/>
      <c r="AN652" s="224"/>
      <c r="AO652" s="224"/>
      <c r="AP652" s="224"/>
      <c r="AQ652" s="224"/>
      <c r="AR652" s="224"/>
      <c r="AS652" s="224"/>
    </row>
    <row r="653">
      <c r="A653" s="398"/>
      <c r="B653" s="399"/>
      <c r="C653" s="398"/>
      <c r="D653" s="399"/>
      <c r="E653" s="398"/>
      <c r="I653" s="411"/>
      <c r="J653" s="411"/>
      <c r="N653" s="411"/>
      <c r="S653" s="411"/>
      <c r="AC653" s="227"/>
      <c r="AD653" s="227"/>
      <c r="AE653" s="227"/>
      <c r="AF653" s="227"/>
      <c r="AG653" s="227"/>
      <c r="AL653" s="224"/>
      <c r="AM653" s="224"/>
      <c r="AN653" s="224"/>
      <c r="AO653" s="224"/>
      <c r="AP653" s="224"/>
      <c r="AQ653" s="224"/>
      <c r="AR653" s="224"/>
      <c r="AS653" s="224"/>
    </row>
    <row r="654">
      <c r="A654" s="398"/>
      <c r="B654" s="399"/>
      <c r="C654" s="398"/>
      <c r="D654" s="399"/>
      <c r="E654" s="398"/>
      <c r="I654" s="411"/>
      <c r="J654" s="411"/>
      <c r="N654" s="411"/>
      <c r="S654" s="411"/>
      <c r="AC654" s="227"/>
      <c r="AD654" s="227"/>
      <c r="AE654" s="227"/>
      <c r="AF654" s="227"/>
      <c r="AG654" s="227"/>
      <c r="AL654" s="224"/>
      <c r="AM654" s="224"/>
      <c r="AN654" s="224"/>
      <c r="AO654" s="224"/>
      <c r="AP654" s="224"/>
      <c r="AQ654" s="224"/>
      <c r="AR654" s="224"/>
      <c r="AS654" s="224"/>
    </row>
    <row r="655">
      <c r="A655" s="398"/>
      <c r="B655" s="399"/>
      <c r="C655" s="398"/>
      <c r="D655" s="399"/>
      <c r="E655" s="398"/>
      <c r="I655" s="411"/>
      <c r="J655" s="411"/>
      <c r="N655" s="411"/>
      <c r="S655" s="411"/>
      <c r="AC655" s="227"/>
      <c r="AD655" s="227"/>
      <c r="AE655" s="227"/>
      <c r="AF655" s="227"/>
      <c r="AG655" s="227"/>
      <c r="AL655" s="224"/>
      <c r="AM655" s="224"/>
      <c r="AN655" s="224"/>
      <c r="AO655" s="224"/>
      <c r="AP655" s="224"/>
      <c r="AQ655" s="224"/>
      <c r="AR655" s="224"/>
      <c r="AS655" s="224"/>
    </row>
    <row r="656">
      <c r="A656" s="398"/>
      <c r="B656" s="399"/>
      <c r="C656" s="398"/>
      <c r="D656" s="399"/>
      <c r="E656" s="398"/>
      <c r="I656" s="411"/>
      <c r="J656" s="411"/>
      <c r="N656" s="411"/>
      <c r="S656" s="411"/>
      <c r="AC656" s="227"/>
      <c r="AD656" s="227"/>
      <c r="AE656" s="227"/>
      <c r="AF656" s="227"/>
      <c r="AG656" s="227"/>
      <c r="AL656" s="224"/>
      <c r="AM656" s="224"/>
      <c r="AN656" s="224"/>
      <c r="AO656" s="224"/>
      <c r="AP656" s="224"/>
      <c r="AQ656" s="224"/>
      <c r="AR656" s="224"/>
      <c r="AS656" s="224"/>
    </row>
    <row r="657">
      <c r="A657" s="398"/>
      <c r="B657" s="399"/>
      <c r="C657" s="398"/>
      <c r="D657" s="399"/>
      <c r="E657" s="398"/>
      <c r="I657" s="411"/>
      <c r="J657" s="411"/>
      <c r="N657" s="411"/>
      <c r="S657" s="411"/>
      <c r="AC657" s="227"/>
      <c r="AD657" s="227"/>
      <c r="AE657" s="227"/>
      <c r="AF657" s="227"/>
      <c r="AG657" s="227"/>
      <c r="AL657" s="224"/>
      <c r="AM657" s="224"/>
      <c r="AN657" s="224"/>
      <c r="AO657" s="224"/>
      <c r="AP657" s="224"/>
      <c r="AQ657" s="224"/>
      <c r="AR657" s="224"/>
      <c r="AS657" s="224"/>
    </row>
    <row r="658">
      <c r="A658" s="398"/>
      <c r="B658" s="399"/>
      <c r="C658" s="398"/>
      <c r="D658" s="399"/>
      <c r="E658" s="398"/>
      <c r="I658" s="411"/>
      <c r="J658" s="411"/>
      <c r="N658" s="411"/>
      <c r="S658" s="411"/>
      <c r="AC658" s="227"/>
      <c r="AD658" s="227"/>
      <c r="AE658" s="227"/>
      <c r="AF658" s="227"/>
      <c r="AG658" s="227"/>
      <c r="AL658" s="224"/>
      <c r="AM658" s="224"/>
      <c r="AN658" s="224"/>
      <c r="AO658" s="224"/>
      <c r="AP658" s="224"/>
      <c r="AQ658" s="224"/>
      <c r="AR658" s="224"/>
      <c r="AS658" s="224"/>
    </row>
    <row r="659">
      <c r="A659" s="398"/>
      <c r="B659" s="399"/>
      <c r="C659" s="398"/>
      <c r="D659" s="399"/>
      <c r="E659" s="398"/>
      <c r="I659" s="411"/>
      <c r="J659" s="411"/>
      <c r="N659" s="411"/>
      <c r="S659" s="411"/>
      <c r="AC659" s="227"/>
      <c r="AD659" s="227"/>
      <c r="AE659" s="227"/>
      <c r="AF659" s="227"/>
      <c r="AG659" s="227"/>
      <c r="AL659" s="224"/>
      <c r="AM659" s="224"/>
      <c r="AN659" s="224"/>
      <c r="AO659" s="224"/>
      <c r="AP659" s="224"/>
      <c r="AQ659" s="224"/>
      <c r="AR659" s="224"/>
      <c r="AS659" s="224"/>
    </row>
    <row r="660">
      <c r="A660" s="398"/>
      <c r="B660" s="399"/>
      <c r="C660" s="398"/>
      <c r="D660" s="399"/>
      <c r="E660" s="398"/>
      <c r="I660" s="411"/>
      <c r="J660" s="411"/>
      <c r="N660" s="411"/>
      <c r="S660" s="411"/>
      <c r="AC660" s="227"/>
      <c r="AD660" s="227"/>
      <c r="AE660" s="227"/>
      <c r="AF660" s="227"/>
      <c r="AG660" s="227"/>
      <c r="AL660" s="224"/>
      <c r="AM660" s="224"/>
      <c r="AN660" s="224"/>
      <c r="AO660" s="224"/>
      <c r="AP660" s="224"/>
      <c r="AQ660" s="224"/>
      <c r="AR660" s="224"/>
      <c r="AS660" s="224"/>
    </row>
    <row r="661">
      <c r="A661" s="398"/>
      <c r="B661" s="399"/>
      <c r="C661" s="398"/>
      <c r="D661" s="399"/>
      <c r="E661" s="398"/>
      <c r="I661" s="411"/>
      <c r="J661" s="411"/>
      <c r="N661" s="411"/>
      <c r="S661" s="411"/>
      <c r="AC661" s="227"/>
      <c r="AD661" s="227"/>
      <c r="AE661" s="227"/>
      <c r="AF661" s="227"/>
      <c r="AG661" s="227"/>
      <c r="AL661" s="224"/>
      <c r="AM661" s="224"/>
      <c r="AN661" s="224"/>
      <c r="AO661" s="224"/>
      <c r="AP661" s="224"/>
      <c r="AQ661" s="224"/>
      <c r="AR661" s="224"/>
      <c r="AS661" s="224"/>
    </row>
    <row r="662">
      <c r="A662" s="398"/>
      <c r="B662" s="399"/>
      <c r="C662" s="398"/>
      <c r="D662" s="399"/>
      <c r="E662" s="398"/>
      <c r="I662" s="411"/>
      <c r="J662" s="411"/>
      <c r="N662" s="411"/>
      <c r="S662" s="411"/>
      <c r="AC662" s="227"/>
      <c r="AD662" s="227"/>
      <c r="AE662" s="227"/>
      <c r="AF662" s="227"/>
      <c r="AG662" s="227"/>
      <c r="AL662" s="224"/>
      <c r="AM662" s="224"/>
      <c r="AN662" s="224"/>
      <c r="AO662" s="224"/>
      <c r="AP662" s="224"/>
      <c r="AQ662" s="224"/>
      <c r="AR662" s="224"/>
      <c r="AS662" s="224"/>
    </row>
    <row r="663">
      <c r="A663" s="398"/>
      <c r="B663" s="399"/>
      <c r="C663" s="398"/>
      <c r="D663" s="399"/>
      <c r="E663" s="398"/>
      <c r="I663" s="411"/>
      <c r="J663" s="411"/>
      <c r="N663" s="411"/>
      <c r="S663" s="411"/>
      <c r="AC663" s="227"/>
      <c r="AD663" s="227"/>
      <c r="AE663" s="227"/>
      <c r="AF663" s="227"/>
      <c r="AG663" s="227"/>
      <c r="AL663" s="224"/>
      <c r="AM663" s="224"/>
      <c r="AN663" s="224"/>
      <c r="AO663" s="224"/>
      <c r="AP663" s="224"/>
      <c r="AQ663" s="224"/>
      <c r="AR663" s="224"/>
      <c r="AS663" s="224"/>
    </row>
    <row r="664">
      <c r="A664" s="398"/>
      <c r="B664" s="399"/>
      <c r="C664" s="398"/>
      <c r="D664" s="399"/>
      <c r="E664" s="398"/>
      <c r="I664" s="411"/>
      <c r="J664" s="411"/>
      <c r="N664" s="411"/>
      <c r="S664" s="411"/>
      <c r="AC664" s="227"/>
      <c r="AD664" s="227"/>
      <c r="AE664" s="227"/>
      <c r="AF664" s="227"/>
      <c r="AG664" s="227"/>
      <c r="AL664" s="224"/>
      <c r="AM664" s="224"/>
      <c r="AN664" s="224"/>
      <c r="AO664" s="224"/>
      <c r="AP664" s="224"/>
      <c r="AQ664" s="224"/>
      <c r="AR664" s="224"/>
      <c r="AS664" s="224"/>
    </row>
    <row r="665">
      <c r="A665" s="398"/>
      <c r="B665" s="399"/>
      <c r="C665" s="398"/>
      <c r="D665" s="399"/>
      <c r="E665" s="398"/>
      <c r="I665" s="411"/>
      <c r="J665" s="411"/>
      <c r="N665" s="411"/>
      <c r="S665" s="411"/>
      <c r="AC665" s="227"/>
      <c r="AD665" s="227"/>
      <c r="AE665" s="227"/>
      <c r="AF665" s="227"/>
      <c r="AG665" s="227"/>
      <c r="AL665" s="224"/>
      <c r="AM665" s="224"/>
      <c r="AN665" s="224"/>
      <c r="AO665" s="224"/>
      <c r="AP665" s="224"/>
      <c r="AQ665" s="224"/>
      <c r="AR665" s="224"/>
      <c r="AS665" s="224"/>
    </row>
    <row r="666">
      <c r="A666" s="398"/>
      <c r="B666" s="399"/>
      <c r="C666" s="398"/>
      <c r="D666" s="399"/>
      <c r="E666" s="398"/>
      <c r="I666" s="411"/>
      <c r="J666" s="411"/>
      <c r="N666" s="411"/>
      <c r="S666" s="411"/>
      <c r="AC666" s="227"/>
      <c r="AD666" s="227"/>
      <c r="AE666" s="227"/>
      <c r="AF666" s="227"/>
      <c r="AG666" s="227"/>
      <c r="AL666" s="224"/>
      <c r="AM666" s="224"/>
      <c r="AN666" s="224"/>
      <c r="AO666" s="224"/>
      <c r="AP666" s="224"/>
      <c r="AQ666" s="224"/>
      <c r="AR666" s="224"/>
      <c r="AS666" s="224"/>
    </row>
    <row r="667">
      <c r="A667" s="398"/>
      <c r="B667" s="399"/>
      <c r="C667" s="398"/>
      <c r="D667" s="399"/>
      <c r="E667" s="398"/>
      <c r="I667" s="411"/>
      <c r="J667" s="411"/>
      <c r="N667" s="411"/>
      <c r="S667" s="411"/>
      <c r="AC667" s="227"/>
      <c r="AD667" s="227"/>
      <c r="AE667" s="227"/>
      <c r="AF667" s="227"/>
      <c r="AG667" s="227"/>
      <c r="AL667" s="224"/>
      <c r="AM667" s="224"/>
      <c r="AN667" s="224"/>
      <c r="AO667" s="224"/>
      <c r="AP667" s="224"/>
      <c r="AQ667" s="224"/>
      <c r="AR667" s="224"/>
      <c r="AS667" s="224"/>
    </row>
    <row r="668">
      <c r="A668" s="398"/>
      <c r="B668" s="399"/>
      <c r="C668" s="398"/>
      <c r="D668" s="399"/>
      <c r="E668" s="398"/>
      <c r="I668" s="411"/>
      <c r="J668" s="411"/>
      <c r="N668" s="411"/>
      <c r="S668" s="411"/>
      <c r="AC668" s="227"/>
      <c r="AD668" s="227"/>
      <c r="AE668" s="227"/>
      <c r="AF668" s="227"/>
      <c r="AG668" s="227"/>
      <c r="AL668" s="224"/>
      <c r="AM668" s="224"/>
      <c r="AN668" s="224"/>
      <c r="AO668" s="224"/>
      <c r="AP668" s="224"/>
      <c r="AQ668" s="224"/>
      <c r="AR668" s="224"/>
      <c r="AS668" s="224"/>
    </row>
    <row r="669">
      <c r="A669" s="398"/>
      <c r="B669" s="399"/>
      <c r="C669" s="398"/>
      <c r="D669" s="399"/>
      <c r="E669" s="398"/>
      <c r="I669" s="411"/>
      <c r="J669" s="411"/>
      <c r="N669" s="411"/>
      <c r="S669" s="411"/>
      <c r="AC669" s="227"/>
      <c r="AD669" s="227"/>
      <c r="AE669" s="227"/>
      <c r="AF669" s="227"/>
      <c r="AG669" s="227"/>
      <c r="AL669" s="224"/>
      <c r="AM669" s="224"/>
      <c r="AN669" s="224"/>
      <c r="AO669" s="224"/>
      <c r="AP669" s="224"/>
      <c r="AQ669" s="224"/>
      <c r="AR669" s="224"/>
      <c r="AS669" s="224"/>
    </row>
    <row r="670">
      <c r="A670" s="398"/>
      <c r="B670" s="399"/>
      <c r="C670" s="398"/>
      <c r="D670" s="399"/>
      <c r="E670" s="398"/>
      <c r="I670" s="411"/>
      <c r="J670" s="411"/>
      <c r="N670" s="411"/>
      <c r="S670" s="411"/>
      <c r="AC670" s="227"/>
      <c r="AD670" s="227"/>
      <c r="AE670" s="227"/>
      <c r="AF670" s="227"/>
      <c r="AG670" s="227"/>
      <c r="AL670" s="224"/>
      <c r="AM670" s="224"/>
      <c r="AN670" s="224"/>
      <c r="AO670" s="224"/>
      <c r="AP670" s="224"/>
      <c r="AQ670" s="224"/>
      <c r="AR670" s="224"/>
      <c r="AS670" s="224"/>
    </row>
    <row r="671">
      <c r="A671" s="398"/>
      <c r="B671" s="399"/>
      <c r="C671" s="398"/>
      <c r="D671" s="399"/>
      <c r="E671" s="398"/>
      <c r="I671" s="411"/>
      <c r="J671" s="411"/>
      <c r="N671" s="411"/>
      <c r="S671" s="411"/>
      <c r="AC671" s="227"/>
      <c r="AD671" s="227"/>
      <c r="AE671" s="227"/>
      <c r="AF671" s="227"/>
      <c r="AG671" s="227"/>
      <c r="AL671" s="224"/>
      <c r="AM671" s="224"/>
      <c r="AN671" s="224"/>
      <c r="AO671" s="224"/>
      <c r="AP671" s="224"/>
      <c r="AQ671" s="224"/>
      <c r="AR671" s="224"/>
      <c r="AS671" s="224"/>
    </row>
    <row r="672">
      <c r="A672" s="398"/>
      <c r="B672" s="399"/>
      <c r="C672" s="398"/>
      <c r="D672" s="399"/>
      <c r="E672" s="398"/>
      <c r="I672" s="411"/>
      <c r="J672" s="411"/>
      <c r="N672" s="411"/>
      <c r="S672" s="411"/>
      <c r="AC672" s="227"/>
      <c r="AD672" s="227"/>
      <c r="AE672" s="227"/>
      <c r="AF672" s="227"/>
      <c r="AG672" s="227"/>
      <c r="AL672" s="224"/>
      <c r="AM672" s="224"/>
      <c r="AN672" s="224"/>
      <c r="AO672" s="224"/>
      <c r="AP672" s="224"/>
      <c r="AQ672" s="224"/>
      <c r="AR672" s="224"/>
      <c r="AS672" s="224"/>
    </row>
    <row r="673">
      <c r="A673" s="398"/>
      <c r="B673" s="399"/>
      <c r="C673" s="398"/>
      <c r="D673" s="399"/>
      <c r="E673" s="398"/>
      <c r="I673" s="411"/>
      <c r="J673" s="411"/>
      <c r="N673" s="411"/>
      <c r="S673" s="411"/>
      <c r="AC673" s="227"/>
      <c r="AD673" s="227"/>
      <c r="AE673" s="227"/>
      <c r="AF673" s="227"/>
      <c r="AG673" s="227"/>
      <c r="AL673" s="224"/>
      <c r="AM673" s="224"/>
      <c r="AN673" s="224"/>
      <c r="AO673" s="224"/>
      <c r="AP673" s="224"/>
      <c r="AQ673" s="224"/>
      <c r="AR673" s="224"/>
      <c r="AS673" s="224"/>
    </row>
    <row r="674">
      <c r="A674" s="398"/>
      <c r="B674" s="399"/>
      <c r="C674" s="398"/>
      <c r="D674" s="399"/>
      <c r="E674" s="398"/>
      <c r="I674" s="411"/>
      <c r="J674" s="411"/>
      <c r="N674" s="411"/>
      <c r="S674" s="411"/>
      <c r="AC674" s="227"/>
      <c r="AD674" s="227"/>
      <c r="AE674" s="227"/>
      <c r="AF674" s="227"/>
      <c r="AG674" s="227"/>
      <c r="AL674" s="224"/>
      <c r="AM674" s="224"/>
      <c r="AN674" s="224"/>
      <c r="AO674" s="224"/>
      <c r="AP674" s="224"/>
      <c r="AQ674" s="224"/>
      <c r="AR674" s="224"/>
      <c r="AS674" s="224"/>
    </row>
    <row r="675">
      <c r="A675" s="398"/>
      <c r="B675" s="399"/>
      <c r="C675" s="398"/>
      <c r="D675" s="399"/>
      <c r="E675" s="398"/>
      <c r="I675" s="411"/>
      <c r="J675" s="411"/>
      <c r="N675" s="411"/>
      <c r="S675" s="411"/>
      <c r="AC675" s="227"/>
      <c r="AD675" s="227"/>
      <c r="AE675" s="227"/>
      <c r="AF675" s="227"/>
      <c r="AG675" s="227"/>
      <c r="AL675" s="224"/>
      <c r="AM675" s="224"/>
      <c r="AN675" s="224"/>
      <c r="AO675" s="224"/>
      <c r="AP675" s="224"/>
      <c r="AQ675" s="224"/>
      <c r="AR675" s="224"/>
      <c r="AS675" s="224"/>
    </row>
    <row r="676">
      <c r="A676" s="398"/>
      <c r="B676" s="399"/>
      <c r="C676" s="398"/>
      <c r="D676" s="399"/>
      <c r="E676" s="398"/>
      <c r="I676" s="411"/>
      <c r="J676" s="411"/>
      <c r="N676" s="411"/>
      <c r="S676" s="411"/>
      <c r="AC676" s="227"/>
      <c r="AD676" s="227"/>
      <c r="AE676" s="227"/>
      <c r="AF676" s="227"/>
      <c r="AG676" s="227"/>
      <c r="AL676" s="224"/>
      <c r="AM676" s="224"/>
      <c r="AN676" s="224"/>
      <c r="AO676" s="224"/>
      <c r="AP676" s="224"/>
      <c r="AQ676" s="224"/>
      <c r="AR676" s="224"/>
      <c r="AS676" s="224"/>
    </row>
    <row r="677">
      <c r="A677" s="398"/>
      <c r="B677" s="399"/>
      <c r="C677" s="398"/>
      <c r="D677" s="399"/>
      <c r="E677" s="398"/>
      <c r="I677" s="411"/>
      <c r="J677" s="411"/>
      <c r="N677" s="411"/>
      <c r="S677" s="411"/>
      <c r="AC677" s="227"/>
      <c r="AD677" s="227"/>
      <c r="AE677" s="227"/>
      <c r="AF677" s="227"/>
      <c r="AG677" s="227"/>
      <c r="AL677" s="224"/>
      <c r="AM677" s="224"/>
      <c r="AN677" s="224"/>
      <c r="AO677" s="224"/>
      <c r="AP677" s="224"/>
      <c r="AQ677" s="224"/>
      <c r="AR677" s="224"/>
      <c r="AS677" s="224"/>
    </row>
    <row r="678">
      <c r="A678" s="398"/>
      <c r="B678" s="399"/>
      <c r="C678" s="398"/>
      <c r="D678" s="399"/>
      <c r="E678" s="398"/>
      <c r="I678" s="411"/>
      <c r="J678" s="411"/>
      <c r="N678" s="411"/>
      <c r="S678" s="411"/>
      <c r="AC678" s="227"/>
      <c r="AD678" s="227"/>
      <c r="AE678" s="227"/>
      <c r="AF678" s="227"/>
      <c r="AG678" s="227"/>
      <c r="AL678" s="224"/>
      <c r="AM678" s="224"/>
      <c r="AN678" s="224"/>
      <c r="AO678" s="224"/>
      <c r="AP678" s="224"/>
      <c r="AQ678" s="224"/>
      <c r="AR678" s="224"/>
      <c r="AS678" s="224"/>
    </row>
    <row r="679">
      <c r="A679" s="398"/>
      <c r="B679" s="399"/>
      <c r="C679" s="398"/>
      <c r="D679" s="399"/>
      <c r="E679" s="398"/>
      <c r="I679" s="411"/>
      <c r="J679" s="411"/>
      <c r="N679" s="411"/>
      <c r="S679" s="411"/>
      <c r="AC679" s="227"/>
      <c r="AD679" s="227"/>
      <c r="AE679" s="227"/>
      <c r="AF679" s="227"/>
      <c r="AG679" s="227"/>
      <c r="AL679" s="224"/>
      <c r="AM679" s="224"/>
      <c r="AN679" s="224"/>
      <c r="AO679" s="224"/>
      <c r="AP679" s="224"/>
      <c r="AQ679" s="224"/>
      <c r="AR679" s="224"/>
      <c r="AS679" s="224"/>
    </row>
    <row r="680">
      <c r="A680" s="398"/>
      <c r="B680" s="399"/>
      <c r="C680" s="398"/>
      <c r="D680" s="399"/>
      <c r="E680" s="398"/>
      <c r="I680" s="411"/>
      <c r="J680" s="411"/>
      <c r="N680" s="411"/>
      <c r="S680" s="411"/>
      <c r="AC680" s="227"/>
      <c r="AD680" s="227"/>
      <c r="AE680" s="227"/>
      <c r="AF680" s="227"/>
      <c r="AG680" s="227"/>
      <c r="AL680" s="224"/>
      <c r="AM680" s="224"/>
      <c r="AN680" s="224"/>
      <c r="AO680" s="224"/>
      <c r="AP680" s="224"/>
      <c r="AQ680" s="224"/>
      <c r="AR680" s="224"/>
      <c r="AS680" s="224"/>
    </row>
    <row r="681">
      <c r="A681" s="398"/>
      <c r="B681" s="399"/>
      <c r="C681" s="398"/>
      <c r="D681" s="399"/>
      <c r="E681" s="398"/>
      <c r="I681" s="411"/>
      <c r="J681" s="411"/>
      <c r="N681" s="411"/>
      <c r="S681" s="411"/>
      <c r="AC681" s="227"/>
      <c r="AD681" s="227"/>
      <c r="AE681" s="227"/>
      <c r="AF681" s="227"/>
      <c r="AG681" s="227"/>
      <c r="AL681" s="224"/>
      <c r="AM681" s="224"/>
      <c r="AN681" s="224"/>
      <c r="AO681" s="224"/>
      <c r="AP681" s="224"/>
      <c r="AQ681" s="224"/>
      <c r="AR681" s="224"/>
      <c r="AS681" s="224"/>
    </row>
    <row r="682">
      <c r="A682" s="398"/>
      <c r="B682" s="399"/>
      <c r="C682" s="398"/>
      <c r="D682" s="399"/>
      <c r="E682" s="398"/>
      <c r="I682" s="411"/>
      <c r="J682" s="411"/>
      <c r="N682" s="411"/>
      <c r="S682" s="411"/>
      <c r="AC682" s="227"/>
      <c r="AD682" s="227"/>
      <c r="AE682" s="227"/>
      <c r="AF682" s="227"/>
      <c r="AG682" s="227"/>
      <c r="AL682" s="224"/>
      <c r="AM682" s="224"/>
      <c r="AN682" s="224"/>
      <c r="AO682" s="224"/>
      <c r="AP682" s="224"/>
      <c r="AQ682" s="224"/>
      <c r="AR682" s="224"/>
      <c r="AS682" s="224"/>
    </row>
    <row r="683">
      <c r="A683" s="398"/>
      <c r="B683" s="399"/>
      <c r="C683" s="398"/>
      <c r="D683" s="399"/>
      <c r="E683" s="398"/>
      <c r="I683" s="411"/>
      <c r="J683" s="411"/>
      <c r="N683" s="411"/>
      <c r="S683" s="411"/>
      <c r="AC683" s="227"/>
      <c r="AD683" s="227"/>
      <c r="AE683" s="227"/>
      <c r="AF683" s="227"/>
      <c r="AG683" s="227"/>
      <c r="AL683" s="224"/>
      <c r="AM683" s="224"/>
      <c r="AN683" s="224"/>
      <c r="AO683" s="224"/>
      <c r="AP683" s="224"/>
      <c r="AQ683" s="224"/>
      <c r="AR683" s="224"/>
      <c r="AS683" s="224"/>
    </row>
    <row r="684">
      <c r="A684" s="398"/>
      <c r="B684" s="399"/>
      <c r="C684" s="398"/>
      <c r="D684" s="399"/>
      <c r="E684" s="398"/>
      <c r="I684" s="411"/>
      <c r="J684" s="411"/>
      <c r="N684" s="411"/>
      <c r="S684" s="411"/>
      <c r="AC684" s="227"/>
      <c r="AD684" s="227"/>
      <c r="AE684" s="227"/>
      <c r="AF684" s="227"/>
      <c r="AG684" s="227"/>
      <c r="AL684" s="224"/>
      <c r="AM684" s="224"/>
      <c r="AN684" s="224"/>
      <c r="AO684" s="224"/>
      <c r="AP684" s="224"/>
      <c r="AQ684" s="224"/>
      <c r="AR684" s="224"/>
      <c r="AS684" s="224"/>
    </row>
    <row r="685">
      <c r="A685" s="398"/>
      <c r="B685" s="399"/>
      <c r="C685" s="398"/>
      <c r="D685" s="399"/>
      <c r="E685" s="398"/>
      <c r="I685" s="411"/>
      <c r="J685" s="411"/>
      <c r="N685" s="411"/>
      <c r="S685" s="411"/>
      <c r="AC685" s="227"/>
      <c r="AD685" s="227"/>
      <c r="AE685" s="227"/>
      <c r="AF685" s="227"/>
      <c r="AG685" s="227"/>
      <c r="AL685" s="224"/>
      <c r="AM685" s="224"/>
      <c r="AN685" s="224"/>
      <c r="AO685" s="224"/>
      <c r="AP685" s="224"/>
      <c r="AQ685" s="224"/>
      <c r="AR685" s="224"/>
      <c r="AS685" s="224"/>
    </row>
    <row r="686">
      <c r="A686" s="398"/>
      <c r="B686" s="399"/>
      <c r="C686" s="398"/>
      <c r="D686" s="399"/>
      <c r="E686" s="398"/>
      <c r="I686" s="411"/>
      <c r="J686" s="411"/>
      <c r="N686" s="411"/>
      <c r="S686" s="411"/>
      <c r="AC686" s="227"/>
      <c r="AD686" s="227"/>
      <c r="AE686" s="227"/>
      <c r="AF686" s="227"/>
      <c r="AG686" s="227"/>
      <c r="AL686" s="224"/>
      <c r="AM686" s="224"/>
      <c r="AN686" s="224"/>
      <c r="AO686" s="224"/>
      <c r="AP686" s="224"/>
      <c r="AQ686" s="224"/>
      <c r="AR686" s="224"/>
      <c r="AS686" s="224"/>
    </row>
    <row r="687">
      <c r="A687" s="398"/>
      <c r="B687" s="399"/>
      <c r="C687" s="398"/>
      <c r="D687" s="399"/>
      <c r="E687" s="398"/>
      <c r="I687" s="411"/>
      <c r="J687" s="411"/>
      <c r="N687" s="411"/>
      <c r="S687" s="411"/>
      <c r="AC687" s="227"/>
      <c r="AD687" s="227"/>
      <c r="AE687" s="227"/>
      <c r="AF687" s="227"/>
      <c r="AG687" s="227"/>
      <c r="AL687" s="224"/>
      <c r="AM687" s="224"/>
      <c r="AN687" s="224"/>
      <c r="AO687" s="224"/>
      <c r="AP687" s="224"/>
      <c r="AQ687" s="224"/>
      <c r="AR687" s="224"/>
      <c r="AS687" s="224"/>
    </row>
    <row r="688">
      <c r="A688" s="398"/>
      <c r="B688" s="399"/>
      <c r="C688" s="398"/>
      <c r="D688" s="399"/>
      <c r="E688" s="398"/>
      <c r="I688" s="411"/>
      <c r="J688" s="411"/>
      <c r="N688" s="411"/>
      <c r="S688" s="411"/>
      <c r="AC688" s="227"/>
      <c r="AD688" s="227"/>
      <c r="AE688" s="227"/>
      <c r="AF688" s="227"/>
      <c r="AG688" s="227"/>
      <c r="AL688" s="224"/>
      <c r="AM688" s="224"/>
      <c r="AN688" s="224"/>
      <c r="AO688" s="224"/>
      <c r="AP688" s="224"/>
      <c r="AQ688" s="224"/>
      <c r="AR688" s="224"/>
      <c r="AS688" s="224"/>
    </row>
    <row r="689">
      <c r="A689" s="398"/>
      <c r="B689" s="399"/>
      <c r="C689" s="398"/>
      <c r="D689" s="399"/>
      <c r="E689" s="398"/>
      <c r="I689" s="411"/>
      <c r="J689" s="411"/>
      <c r="N689" s="411"/>
      <c r="S689" s="411"/>
      <c r="AC689" s="227"/>
      <c r="AD689" s="227"/>
      <c r="AE689" s="227"/>
      <c r="AF689" s="227"/>
      <c r="AG689" s="227"/>
      <c r="AL689" s="224"/>
      <c r="AM689" s="224"/>
      <c r="AN689" s="224"/>
      <c r="AO689" s="224"/>
      <c r="AP689" s="224"/>
      <c r="AQ689" s="224"/>
      <c r="AR689" s="224"/>
      <c r="AS689" s="224"/>
    </row>
    <row r="690">
      <c r="A690" s="398"/>
      <c r="B690" s="399"/>
      <c r="C690" s="398"/>
      <c r="D690" s="399"/>
      <c r="E690" s="398"/>
      <c r="I690" s="411"/>
      <c r="J690" s="411"/>
      <c r="N690" s="411"/>
      <c r="S690" s="411"/>
      <c r="AC690" s="227"/>
      <c r="AD690" s="227"/>
      <c r="AE690" s="227"/>
      <c r="AF690" s="227"/>
      <c r="AG690" s="227"/>
      <c r="AL690" s="224"/>
      <c r="AM690" s="224"/>
      <c r="AN690" s="224"/>
      <c r="AO690" s="224"/>
      <c r="AP690" s="224"/>
      <c r="AQ690" s="224"/>
      <c r="AR690" s="224"/>
      <c r="AS690" s="224"/>
    </row>
    <row r="691">
      <c r="A691" s="398"/>
      <c r="B691" s="399"/>
      <c r="C691" s="398"/>
      <c r="D691" s="399"/>
      <c r="E691" s="398"/>
      <c r="I691" s="411"/>
      <c r="J691" s="411"/>
      <c r="N691" s="411"/>
      <c r="S691" s="411"/>
      <c r="AC691" s="227"/>
      <c r="AD691" s="227"/>
      <c r="AE691" s="227"/>
      <c r="AF691" s="227"/>
      <c r="AG691" s="227"/>
      <c r="AL691" s="224"/>
      <c r="AM691" s="224"/>
      <c r="AN691" s="224"/>
      <c r="AO691" s="224"/>
      <c r="AP691" s="224"/>
      <c r="AQ691" s="224"/>
      <c r="AR691" s="224"/>
      <c r="AS691" s="224"/>
    </row>
    <row r="692">
      <c r="A692" s="398"/>
      <c r="B692" s="399"/>
      <c r="C692" s="398"/>
      <c r="D692" s="399"/>
      <c r="E692" s="398"/>
      <c r="I692" s="411"/>
      <c r="J692" s="411"/>
      <c r="N692" s="411"/>
      <c r="S692" s="411"/>
      <c r="AC692" s="227"/>
      <c r="AD692" s="227"/>
      <c r="AE692" s="227"/>
      <c r="AF692" s="227"/>
      <c r="AG692" s="227"/>
      <c r="AL692" s="224"/>
      <c r="AM692" s="224"/>
      <c r="AN692" s="224"/>
      <c r="AO692" s="224"/>
      <c r="AP692" s="224"/>
      <c r="AQ692" s="224"/>
      <c r="AR692" s="224"/>
      <c r="AS692" s="224"/>
    </row>
    <row r="693">
      <c r="A693" s="398"/>
      <c r="B693" s="399"/>
      <c r="C693" s="398"/>
      <c r="D693" s="399"/>
      <c r="E693" s="398"/>
      <c r="I693" s="411"/>
      <c r="J693" s="411"/>
      <c r="N693" s="411"/>
      <c r="S693" s="411"/>
      <c r="AC693" s="227"/>
      <c r="AD693" s="227"/>
      <c r="AE693" s="227"/>
      <c r="AF693" s="227"/>
      <c r="AG693" s="227"/>
      <c r="AL693" s="224"/>
      <c r="AM693" s="224"/>
      <c r="AN693" s="224"/>
      <c r="AO693" s="224"/>
      <c r="AP693" s="224"/>
      <c r="AQ693" s="224"/>
      <c r="AR693" s="224"/>
      <c r="AS693" s="224"/>
    </row>
    <row r="694">
      <c r="A694" s="398"/>
      <c r="B694" s="399"/>
      <c r="C694" s="398"/>
      <c r="D694" s="399"/>
      <c r="E694" s="398"/>
      <c r="I694" s="411"/>
      <c r="J694" s="411"/>
      <c r="N694" s="411"/>
      <c r="S694" s="411"/>
      <c r="AC694" s="227"/>
      <c r="AD694" s="227"/>
      <c r="AE694" s="227"/>
      <c r="AF694" s="227"/>
      <c r="AG694" s="227"/>
      <c r="AL694" s="224"/>
      <c r="AM694" s="224"/>
      <c r="AN694" s="224"/>
      <c r="AO694" s="224"/>
      <c r="AP694" s="224"/>
      <c r="AQ694" s="224"/>
      <c r="AR694" s="224"/>
      <c r="AS694" s="224"/>
    </row>
    <row r="695">
      <c r="A695" s="398"/>
      <c r="B695" s="399"/>
      <c r="C695" s="398"/>
      <c r="D695" s="399"/>
      <c r="E695" s="398"/>
      <c r="I695" s="411"/>
      <c r="J695" s="411"/>
      <c r="N695" s="411"/>
      <c r="S695" s="411"/>
      <c r="AC695" s="227"/>
      <c r="AD695" s="227"/>
      <c r="AE695" s="227"/>
      <c r="AF695" s="227"/>
      <c r="AG695" s="227"/>
      <c r="AL695" s="224"/>
      <c r="AM695" s="224"/>
      <c r="AN695" s="224"/>
      <c r="AO695" s="224"/>
      <c r="AP695" s="224"/>
      <c r="AQ695" s="224"/>
      <c r="AR695" s="224"/>
      <c r="AS695" s="224"/>
    </row>
    <row r="696">
      <c r="A696" s="398"/>
      <c r="B696" s="399"/>
      <c r="C696" s="398"/>
      <c r="D696" s="399"/>
      <c r="E696" s="398"/>
      <c r="I696" s="411"/>
      <c r="J696" s="411"/>
      <c r="N696" s="411"/>
      <c r="S696" s="411"/>
      <c r="AC696" s="227"/>
      <c r="AD696" s="227"/>
      <c r="AE696" s="227"/>
      <c r="AF696" s="227"/>
      <c r="AG696" s="227"/>
      <c r="AL696" s="224"/>
      <c r="AM696" s="224"/>
      <c r="AN696" s="224"/>
      <c r="AO696" s="224"/>
      <c r="AP696" s="224"/>
      <c r="AQ696" s="224"/>
      <c r="AR696" s="224"/>
      <c r="AS696" s="224"/>
    </row>
    <row r="697">
      <c r="A697" s="398"/>
      <c r="B697" s="399"/>
      <c r="C697" s="398"/>
      <c r="D697" s="399"/>
      <c r="E697" s="398"/>
      <c r="I697" s="411"/>
      <c r="J697" s="411"/>
      <c r="N697" s="411"/>
      <c r="S697" s="411"/>
      <c r="AC697" s="227"/>
      <c r="AD697" s="227"/>
      <c r="AE697" s="227"/>
      <c r="AF697" s="227"/>
      <c r="AG697" s="227"/>
      <c r="AL697" s="224"/>
      <c r="AM697" s="224"/>
      <c r="AN697" s="224"/>
      <c r="AO697" s="224"/>
      <c r="AP697" s="224"/>
      <c r="AQ697" s="224"/>
      <c r="AR697" s="224"/>
      <c r="AS697" s="224"/>
    </row>
    <row r="698">
      <c r="A698" s="398"/>
      <c r="B698" s="399"/>
      <c r="C698" s="398"/>
      <c r="D698" s="399"/>
      <c r="E698" s="398"/>
      <c r="I698" s="411"/>
      <c r="J698" s="411"/>
      <c r="N698" s="411"/>
      <c r="S698" s="411"/>
      <c r="AC698" s="227"/>
      <c r="AD698" s="227"/>
      <c r="AE698" s="227"/>
      <c r="AF698" s="227"/>
      <c r="AG698" s="227"/>
      <c r="AL698" s="224"/>
      <c r="AM698" s="224"/>
      <c r="AN698" s="224"/>
      <c r="AO698" s="224"/>
      <c r="AP698" s="224"/>
      <c r="AQ698" s="224"/>
      <c r="AR698" s="224"/>
      <c r="AS698" s="224"/>
    </row>
    <row r="699">
      <c r="A699" s="398"/>
      <c r="B699" s="399"/>
      <c r="C699" s="398"/>
      <c r="D699" s="399"/>
      <c r="E699" s="398"/>
      <c r="I699" s="411"/>
      <c r="J699" s="411"/>
      <c r="N699" s="411"/>
      <c r="S699" s="411"/>
      <c r="AC699" s="227"/>
      <c r="AD699" s="227"/>
      <c r="AE699" s="227"/>
      <c r="AF699" s="227"/>
      <c r="AG699" s="227"/>
      <c r="AL699" s="224"/>
      <c r="AM699" s="224"/>
      <c r="AN699" s="224"/>
      <c r="AO699" s="224"/>
      <c r="AP699" s="224"/>
      <c r="AQ699" s="224"/>
      <c r="AR699" s="224"/>
      <c r="AS699" s="224"/>
    </row>
    <row r="700">
      <c r="A700" s="398"/>
      <c r="B700" s="399"/>
      <c r="C700" s="398"/>
      <c r="D700" s="399"/>
      <c r="E700" s="398"/>
      <c r="I700" s="411"/>
      <c r="J700" s="411"/>
      <c r="N700" s="411"/>
      <c r="S700" s="411"/>
      <c r="AC700" s="227"/>
      <c r="AD700" s="227"/>
      <c r="AE700" s="227"/>
      <c r="AF700" s="227"/>
      <c r="AG700" s="227"/>
      <c r="AL700" s="224"/>
      <c r="AM700" s="224"/>
      <c r="AN700" s="224"/>
      <c r="AO700" s="224"/>
      <c r="AP700" s="224"/>
      <c r="AQ700" s="224"/>
      <c r="AR700" s="224"/>
      <c r="AS700" s="224"/>
    </row>
    <row r="701">
      <c r="A701" s="398"/>
      <c r="B701" s="399"/>
      <c r="C701" s="398"/>
      <c r="D701" s="399"/>
      <c r="E701" s="398"/>
      <c r="I701" s="411"/>
      <c r="J701" s="411"/>
      <c r="N701" s="411"/>
      <c r="S701" s="411"/>
      <c r="AC701" s="227"/>
      <c r="AD701" s="227"/>
      <c r="AE701" s="227"/>
      <c r="AF701" s="227"/>
      <c r="AG701" s="227"/>
      <c r="AL701" s="224"/>
      <c r="AM701" s="224"/>
      <c r="AN701" s="224"/>
      <c r="AO701" s="224"/>
      <c r="AP701" s="224"/>
      <c r="AQ701" s="224"/>
      <c r="AR701" s="224"/>
      <c r="AS701" s="224"/>
    </row>
    <row r="702">
      <c r="A702" s="398"/>
      <c r="B702" s="399"/>
      <c r="C702" s="398"/>
      <c r="D702" s="399"/>
      <c r="E702" s="398"/>
      <c r="I702" s="411"/>
      <c r="J702" s="411"/>
      <c r="N702" s="411"/>
      <c r="S702" s="411"/>
      <c r="AC702" s="227"/>
      <c r="AD702" s="227"/>
      <c r="AE702" s="227"/>
      <c r="AF702" s="227"/>
      <c r="AG702" s="227"/>
      <c r="AL702" s="224"/>
      <c r="AM702" s="224"/>
      <c r="AN702" s="224"/>
      <c r="AO702" s="224"/>
      <c r="AP702" s="224"/>
      <c r="AQ702" s="224"/>
      <c r="AR702" s="224"/>
      <c r="AS702" s="224"/>
    </row>
    <row r="703">
      <c r="A703" s="398"/>
      <c r="B703" s="399"/>
      <c r="C703" s="398"/>
      <c r="D703" s="399"/>
      <c r="E703" s="398"/>
      <c r="I703" s="411"/>
      <c r="J703" s="411"/>
      <c r="N703" s="411"/>
      <c r="S703" s="411"/>
      <c r="AC703" s="227"/>
      <c r="AD703" s="227"/>
      <c r="AE703" s="227"/>
      <c r="AF703" s="227"/>
      <c r="AG703" s="227"/>
      <c r="AL703" s="224"/>
      <c r="AM703" s="224"/>
      <c r="AN703" s="224"/>
      <c r="AO703" s="224"/>
      <c r="AP703" s="224"/>
      <c r="AQ703" s="224"/>
      <c r="AR703" s="224"/>
      <c r="AS703" s="224"/>
    </row>
    <row r="704">
      <c r="A704" s="398"/>
      <c r="B704" s="399"/>
      <c r="C704" s="398"/>
      <c r="D704" s="399"/>
      <c r="E704" s="398"/>
      <c r="I704" s="411"/>
      <c r="J704" s="411"/>
      <c r="N704" s="411"/>
      <c r="S704" s="411"/>
      <c r="AC704" s="227"/>
      <c r="AD704" s="227"/>
      <c r="AE704" s="227"/>
      <c r="AF704" s="227"/>
      <c r="AG704" s="227"/>
      <c r="AL704" s="224"/>
      <c r="AM704" s="224"/>
      <c r="AN704" s="224"/>
      <c r="AO704" s="224"/>
      <c r="AP704" s="224"/>
      <c r="AQ704" s="224"/>
      <c r="AR704" s="224"/>
      <c r="AS704" s="224"/>
    </row>
    <row r="705">
      <c r="A705" s="398"/>
      <c r="B705" s="399"/>
      <c r="C705" s="398"/>
      <c r="D705" s="399"/>
      <c r="E705" s="398"/>
      <c r="I705" s="411"/>
      <c r="J705" s="411"/>
      <c r="N705" s="411"/>
      <c r="S705" s="411"/>
      <c r="AC705" s="227"/>
      <c r="AD705" s="227"/>
      <c r="AE705" s="227"/>
      <c r="AF705" s="227"/>
      <c r="AG705" s="227"/>
      <c r="AL705" s="224"/>
      <c r="AM705" s="224"/>
      <c r="AN705" s="224"/>
      <c r="AO705" s="224"/>
      <c r="AP705" s="224"/>
      <c r="AQ705" s="224"/>
      <c r="AR705" s="224"/>
      <c r="AS705" s="224"/>
    </row>
    <row r="706">
      <c r="A706" s="398"/>
      <c r="B706" s="399"/>
      <c r="C706" s="398"/>
      <c r="D706" s="399"/>
      <c r="E706" s="398"/>
      <c r="I706" s="411"/>
      <c r="J706" s="411"/>
      <c r="N706" s="411"/>
      <c r="S706" s="411"/>
      <c r="AC706" s="227"/>
      <c r="AD706" s="227"/>
      <c r="AE706" s="227"/>
      <c r="AF706" s="227"/>
      <c r="AG706" s="227"/>
      <c r="AL706" s="224"/>
      <c r="AM706" s="224"/>
      <c r="AN706" s="224"/>
      <c r="AO706" s="224"/>
      <c r="AP706" s="224"/>
      <c r="AQ706" s="224"/>
      <c r="AR706" s="224"/>
      <c r="AS706" s="224"/>
    </row>
    <row r="707">
      <c r="A707" s="398"/>
      <c r="B707" s="399"/>
      <c r="C707" s="398"/>
      <c r="D707" s="399"/>
      <c r="E707" s="398"/>
      <c r="I707" s="411"/>
      <c r="J707" s="411"/>
      <c r="N707" s="411"/>
      <c r="S707" s="411"/>
      <c r="AC707" s="227"/>
      <c r="AD707" s="227"/>
      <c r="AE707" s="227"/>
      <c r="AF707" s="227"/>
      <c r="AG707" s="227"/>
      <c r="AL707" s="224"/>
      <c r="AM707" s="224"/>
      <c r="AN707" s="224"/>
      <c r="AO707" s="224"/>
      <c r="AP707" s="224"/>
      <c r="AQ707" s="224"/>
      <c r="AR707" s="224"/>
      <c r="AS707" s="224"/>
    </row>
    <row r="708">
      <c r="A708" s="398"/>
      <c r="B708" s="399"/>
      <c r="C708" s="398"/>
      <c r="D708" s="399"/>
      <c r="E708" s="398"/>
      <c r="I708" s="411"/>
      <c r="J708" s="411"/>
      <c r="N708" s="411"/>
      <c r="S708" s="411"/>
      <c r="AC708" s="227"/>
      <c r="AD708" s="227"/>
      <c r="AE708" s="227"/>
      <c r="AF708" s="227"/>
      <c r="AG708" s="227"/>
      <c r="AL708" s="224"/>
      <c r="AM708" s="224"/>
      <c r="AN708" s="224"/>
      <c r="AO708" s="224"/>
      <c r="AP708" s="224"/>
      <c r="AQ708" s="224"/>
      <c r="AR708" s="224"/>
      <c r="AS708" s="224"/>
    </row>
    <row r="709">
      <c r="A709" s="398"/>
      <c r="B709" s="399"/>
      <c r="C709" s="398"/>
      <c r="D709" s="399"/>
      <c r="E709" s="398"/>
      <c r="I709" s="411"/>
      <c r="J709" s="411"/>
      <c r="N709" s="411"/>
      <c r="S709" s="411"/>
      <c r="AC709" s="227"/>
      <c r="AD709" s="227"/>
      <c r="AE709" s="227"/>
      <c r="AF709" s="227"/>
      <c r="AG709" s="227"/>
      <c r="AL709" s="224"/>
      <c r="AM709" s="224"/>
      <c r="AN709" s="224"/>
      <c r="AO709" s="224"/>
      <c r="AP709" s="224"/>
      <c r="AQ709" s="224"/>
      <c r="AR709" s="224"/>
      <c r="AS709" s="224"/>
    </row>
    <row r="710">
      <c r="A710" s="398"/>
      <c r="B710" s="399"/>
      <c r="C710" s="398"/>
      <c r="D710" s="399"/>
      <c r="E710" s="398"/>
      <c r="I710" s="411"/>
      <c r="J710" s="411"/>
      <c r="N710" s="411"/>
      <c r="S710" s="411"/>
      <c r="AC710" s="227"/>
      <c r="AD710" s="227"/>
      <c r="AE710" s="227"/>
      <c r="AF710" s="227"/>
      <c r="AG710" s="227"/>
      <c r="AL710" s="224"/>
      <c r="AM710" s="224"/>
      <c r="AN710" s="224"/>
      <c r="AO710" s="224"/>
      <c r="AP710" s="224"/>
      <c r="AQ710" s="224"/>
      <c r="AR710" s="224"/>
      <c r="AS710" s="224"/>
    </row>
    <row r="711">
      <c r="A711" s="398"/>
      <c r="B711" s="399"/>
      <c r="C711" s="398"/>
      <c r="D711" s="399"/>
      <c r="E711" s="398"/>
      <c r="I711" s="411"/>
      <c r="J711" s="411"/>
      <c r="N711" s="411"/>
      <c r="S711" s="411"/>
      <c r="AC711" s="227"/>
      <c r="AD711" s="227"/>
      <c r="AE711" s="227"/>
      <c r="AF711" s="227"/>
      <c r="AG711" s="227"/>
      <c r="AL711" s="224"/>
      <c r="AM711" s="224"/>
      <c r="AN711" s="224"/>
      <c r="AO711" s="224"/>
      <c r="AP711" s="224"/>
      <c r="AQ711" s="224"/>
      <c r="AR711" s="224"/>
      <c r="AS711" s="224"/>
    </row>
    <row r="712">
      <c r="A712" s="398"/>
      <c r="B712" s="399"/>
      <c r="C712" s="398"/>
      <c r="D712" s="399"/>
      <c r="E712" s="398"/>
      <c r="I712" s="411"/>
      <c r="J712" s="411"/>
      <c r="N712" s="411"/>
      <c r="S712" s="411"/>
      <c r="AC712" s="227"/>
      <c r="AD712" s="227"/>
      <c r="AE712" s="227"/>
      <c r="AF712" s="227"/>
      <c r="AG712" s="227"/>
      <c r="AL712" s="224"/>
      <c r="AM712" s="224"/>
      <c r="AN712" s="224"/>
      <c r="AO712" s="224"/>
      <c r="AP712" s="224"/>
      <c r="AQ712" s="224"/>
      <c r="AR712" s="224"/>
      <c r="AS712" s="224"/>
    </row>
    <row r="713">
      <c r="A713" s="398"/>
      <c r="B713" s="399"/>
      <c r="C713" s="398"/>
      <c r="D713" s="399"/>
      <c r="E713" s="398"/>
      <c r="I713" s="411"/>
      <c r="J713" s="411"/>
      <c r="N713" s="411"/>
      <c r="S713" s="411"/>
      <c r="AC713" s="227"/>
      <c r="AD713" s="227"/>
      <c r="AE713" s="227"/>
      <c r="AF713" s="227"/>
      <c r="AG713" s="227"/>
      <c r="AL713" s="224"/>
      <c r="AM713" s="224"/>
      <c r="AN713" s="224"/>
      <c r="AO713" s="224"/>
      <c r="AP713" s="224"/>
      <c r="AQ713" s="224"/>
      <c r="AR713" s="224"/>
      <c r="AS713" s="224"/>
    </row>
    <row r="714">
      <c r="A714" s="398"/>
      <c r="B714" s="399"/>
      <c r="C714" s="398"/>
      <c r="D714" s="399"/>
      <c r="E714" s="398"/>
      <c r="I714" s="411"/>
      <c r="J714" s="411"/>
      <c r="N714" s="411"/>
      <c r="S714" s="411"/>
      <c r="AC714" s="227"/>
      <c r="AD714" s="227"/>
      <c r="AE714" s="227"/>
      <c r="AF714" s="227"/>
      <c r="AG714" s="227"/>
      <c r="AL714" s="224"/>
      <c r="AM714" s="224"/>
      <c r="AN714" s="224"/>
      <c r="AO714" s="224"/>
      <c r="AP714" s="224"/>
      <c r="AQ714" s="224"/>
      <c r="AR714" s="224"/>
      <c r="AS714" s="224"/>
    </row>
    <row r="715">
      <c r="A715" s="398"/>
      <c r="B715" s="399"/>
      <c r="C715" s="398"/>
      <c r="D715" s="399"/>
      <c r="E715" s="398"/>
      <c r="I715" s="411"/>
      <c r="J715" s="411"/>
      <c r="N715" s="411"/>
      <c r="S715" s="411"/>
      <c r="AC715" s="227"/>
      <c r="AD715" s="227"/>
      <c r="AE715" s="227"/>
      <c r="AF715" s="227"/>
      <c r="AG715" s="227"/>
      <c r="AL715" s="224"/>
      <c r="AM715" s="224"/>
      <c r="AN715" s="224"/>
      <c r="AO715" s="224"/>
      <c r="AP715" s="224"/>
      <c r="AQ715" s="224"/>
      <c r="AR715" s="224"/>
      <c r="AS715" s="224"/>
    </row>
    <row r="716">
      <c r="A716" s="398"/>
      <c r="B716" s="399"/>
      <c r="C716" s="398"/>
      <c r="D716" s="399"/>
      <c r="E716" s="398"/>
      <c r="I716" s="411"/>
      <c r="J716" s="411"/>
      <c r="N716" s="411"/>
      <c r="S716" s="411"/>
      <c r="AC716" s="227"/>
      <c r="AD716" s="227"/>
      <c r="AE716" s="227"/>
      <c r="AF716" s="227"/>
      <c r="AG716" s="227"/>
      <c r="AL716" s="224"/>
      <c r="AM716" s="224"/>
      <c r="AN716" s="224"/>
      <c r="AO716" s="224"/>
      <c r="AP716" s="224"/>
      <c r="AQ716" s="224"/>
      <c r="AR716" s="224"/>
      <c r="AS716" s="224"/>
    </row>
    <row r="717">
      <c r="A717" s="398"/>
      <c r="B717" s="399"/>
      <c r="C717" s="398"/>
      <c r="D717" s="399"/>
      <c r="E717" s="398"/>
      <c r="I717" s="411"/>
      <c r="J717" s="411"/>
      <c r="N717" s="411"/>
      <c r="S717" s="411"/>
      <c r="AC717" s="227"/>
      <c r="AD717" s="227"/>
      <c r="AE717" s="227"/>
      <c r="AF717" s="227"/>
      <c r="AG717" s="227"/>
      <c r="AL717" s="224"/>
      <c r="AM717" s="224"/>
      <c r="AN717" s="224"/>
      <c r="AO717" s="224"/>
      <c r="AP717" s="224"/>
      <c r="AQ717" s="224"/>
      <c r="AR717" s="224"/>
      <c r="AS717" s="224"/>
    </row>
    <row r="718">
      <c r="A718" s="398"/>
      <c r="B718" s="399"/>
      <c r="C718" s="398"/>
      <c r="D718" s="399"/>
      <c r="E718" s="398"/>
      <c r="I718" s="411"/>
      <c r="J718" s="411"/>
      <c r="N718" s="411"/>
      <c r="S718" s="411"/>
      <c r="AC718" s="227"/>
      <c r="AD718" s="227"/>
      <c r="AE718" s="227"/>
      <c r="AF718" s="227"/>
      <c r="AG718" s="227"/>
      <c r="AL718" s="224"/>
      <c r="AM718" s="224"/>
      <c r="AN718" s="224"/>
      <c r="AO718" s="224"/>
      <c r="AP718" s="224"/>
      <c r="AQ718" s="224"/>
      <c r="AR718" s="224"/>
      <c r="AS718" s="224"/>
    </row>
    <row r="719">
      <c r="A719" s="398"/>
      <c r="B719" s="399"/>
      <c r="C719" s="398"/>
      <c r="D719" s="399"/>
      <c r="E719" s="398"/>
      <c r="I719" s="411"/>
      <c r="J719" s="411"/>
      <c r="N719" s="411"/>
      <c r="S719" s="411"/>
      <c r="AC719" s="227"/>
      <c r="AD719" s="227"/>
      <c r="AE719" s="227"/>
      <c r="AF719" s="227"/>
      <c r="AG719" s="227"/>
      <c r="AL719" s="224"/>
      <c r="AM719" s="224"/>
      <c r="AN719" s="224"/>
      <c r="AO719" s="224"/>
      <c r="AP719" s="224"/>
      <c r="AQ719" s="224"/>
      <c r="AR719" s="224"/>
      <c r="AS719" s="224"/>
    </row>
    <row r="720">
      <c r="A720" s="398"/>
      <c r="B720" s="399"/>
      <c r="C720" s="398"/>
      <c r="D720" s="399"/>
      <c r="E720" s="398"/>
      <c r="I720" s="411"/>
      <c r="J720" s="411"/>
      <c r="N720" s="411"/>
      <c r="S720" s="411"/>
      <c r="AC720" s="227"/>
      <c r="AD720" s="227"/>
      <c r="AE720" s="227"/>
      <c r="AF720" s="227"/>
      <c r="AG720" s="227"/>
      <c r="AL720" s="224"/>
      <c r="AM720" s="224"/>
      <c r="AN720" s="224"/>
      <c r="AO720" s="224"/>
      <c r="AP720" s="224"/>
      <c r="AQ720" s="224"/>
      <c r="AR720" s="224"/>
      <c r="AS720" s="224"/>
    </row>
    <row r="721">
      <c r="A721" s="398"/>
      <c r="B721" s="399"/>
      <c r="C721" s="398"/>
      <c r="D721" s="399"/>
      <c r="E721" s="398"/>
      <c r="I721" s="411"/>
      <c r="J721" s="411"/>
      <c r="N721" s="411"/>
      <c r="S721" s="411"/>
      <c r="AC721" s="227"/>
      <c r="AD721" s="227"/>
      <c r="AE721" s="227"/>
      <c r="AF721" s="227"/>
      <c r="AG721" s="227"/>
      <c r="AL721" s="224"/>
      <c r="AM721" s="224"/>
      <c r="AN721" s="224"/>
      <c r="AO721" s="224"/>
      <c r="AP721" s="224"/>
      <c r="AQ721" s="224"/>
      <c r="AR721" s="224"/>
      <c r="AS721" s="224"/>
    </row>
    <row r="722">
      <c r="A722" s="398"/>
      <c r="B722" s="399"/>
      <c r="C722" s="398"/>
      <c r="D722" s="399"/>
      <c r="E722" s="398"/>
      <c r="I722" s="411"/>
      <c r="J722" s="411"/>
      <c r="N722" s="411"/>
      <c r="S722" s="411"/>
      <c r="AC722" s="227"/>
      <c r="AD722" s="227"/>
      <c r="AE722" s="227"/>
      <c r="AF722" s="227"/>
      <c r="AG722" s="227"/>
      <c r="AL722" s="224"/>
      <c r="AM722" s="224"/>
      <c r="AN722" s="224"/>
      <c r="AO722" s="224"/>
      <c r="AP722" s="224"/>
      <c r="AQ722" s="224"/>
      <c r="AR722" s="224"/>
      <c r="AS722" s="224"/>
    </row>
    <row r="723">
      <c r="A723" s="398"/>
      <c r="B723" s="399"/>
      <c r="C723" s="398"/>
      <c r="D723" s="399"/>
      <c r="E723" s="398"/>
      <c r="I723" s="411"/>
      <c r="J723" s="411"/>
      <c r="N723" s="411"/>
      <c r="S723" s="411"/>
      <c r="AC723" s="227"/>
      <c r="AD723" s="227"/>
      <c r="AE723" s="227"/>
      <c r="AF723" s="227"/>
      <c r="AG723" s="227"/>
      <c r="AL723" s="224"/>
      <c r="AM723" s="224"/>
      <c r="AN723" s="224"/>
      <c r="AO723" s="224"/>
      <c r="AP723" s="224"/>
      <c r="AQ723" s="224"/>
      <c r="AR723" s="224"/>
      <c r="AS723" s="224"/>
    </row>
    <row r="724">
      <c r="A724" s="398"/>
      <c r="B724" s="399"/>
      <c r="C724" s="398"/>
      <c r="D724" s="399"/>
      <c r="E724" s="398"/>
      <c r="I724" s="411"/>
      <c r="J724" s="411"/>
      <c r="N724" s="411"/>
      <c r="S724" s="411"/>
      <c r="AC724" s="227"/>
      <c r="AD724" s="227"/>
      <c r="AE724" s="227"/>
      <c r="AF724" s="227"/>
      <c r="AG724" s="227"/>
      <c r="AL724" s="224"/>
      <c r="AM724" s="224"/>
      <c r="AN724" s="224"/>
      <c r="AO724" s="224"/>
      <c r="AP724" s="224"/>
      <c r="AQ724" s="224"/>
      <c r="AR724" s="224"/>
      <c r="AS724" s="224"/>
    </row>
    <row r="725">
      <c r="A725" s="398"/>
      <c r="B725" s="399"/>
      <c r="C725" s="398"/>
      <c r="D725" s="399"/>
      <c r="E725" s="398"/>
      <c r="I725" s="411"/>
      <c r="J725" s="411"/>
      <c r="N725" s="411"/>
      <c r="S725" s="411"/>
      <c r="AC725" s="227"/>
      <c r="AD725" s="227"/>
      <c r="AE725" s="227"/>
      <c r="AF725" s="227"/>
      <c r="AG725" s="227"/>
      <c r="AL725" s="224"/>
      <c r="AM725" s="224"/>
      <c r="AN725" s="224"/>
      <c r="AO725" s="224"/>
      <c r="AP725" s="224"/>
      <c r="AQ725" s="224"/>
      <c r="AR725" s="224"/>
      <c r="AS725" s="224"/>
    </row>
    <row r="726">
      <c r="A726" s="398"/>
      <c r="B726" s="399"/>
      <c r="C726" s="398"/>
      <c r="D726" s="399"/>
      <c r="E726" s="398"/>
      <c r="I726" s="411"/>
      <c r="J726" s="411"/>
      <c r="N726" s="411"/>
      <c r="S726" s="411"/>
      <c r="AC726" s="227"/>
      <c r="AD726" s="227"/>
      <c r="AE726" s="227"/>
      <c r="AF726" s="227"/>
      <c r="AG726" s="227"/>
      <c r="AL726" s="224"/>
      <c r="AM726" s="224"/>
      <c r="AN726" s="224"/>
      <c r="AO726" s="224"/>
      <c r="AP726" s="224"/>
      <c r="AQ726" s="224"/>
      <c r="AR726" s="224"/>
      <c r="AS726" s="224"/>
    </row>
    <row r="727">
      <c r="A727" s="398"/>
      <c r="B727" s="399"/>
      <c r="C727" s="398"/>
      <c r="D727" s="399"/>
      <c r="E727" s="398"/>
      <c r="I727" s="411"/>
      <c r="J727" s="411"/>
      <c r="N727" s="411"/>
      <c r="S727" s="411"/>
      <c r="AC727" s="227"/>
      <c r="AD727" s="227"/>
      <c r="AE727" s="227"/>
      <c r="AF727" s="227"/>
      <c r="AG727" s="227"/>
      <c r="AL727" s="224"/>
      <c r="AM727" s="224"/>
      <c r="AN727" s="224"/>
      <c r="AO727" s="224"/>
      <c r="AP727" s="224"/>
      <c r="AQ727" s="224"/>
      <c r="AR727" s="224"/>
      <c r="AS727" s="224"/>
    </row>
    <row r="728">
      <c r="A728" s="398"/>
      <c r="B728" s="399"/>
      <c r="C728" s="398"/>
      <c r="D728" s="399"/>
      <c r="E728" s="398"/>
      <c r="I728" s="411"/>
      <c r="J728" s="411"/>
      <c r="N728" s="411"/>
      <c r="S728" s="411"/>
      <c r="AC728" s="227"/>
      <c r="AD728" s="227"/>
      <c r="AE728" s="227"/>
      <c r="AF728" s="227"/>
      <c r="AG728" s="227"/>
      <c r="AL728" s="224"/>
      <c r="AM728" s="224"/>
      <c r="AN728" s="224"/>
      <c r="AO728" s="224"/>
      <c r="AP728" s="224"/>
      <c r="AQ728" s="224"/>
      <c r="AR728" s="224"/>
      <c r="AS728" s="224"/>
    </row>
    <row r="729">
      <c r="A729" s="398"/>
      <c r="B729" s="399"/>
      <c r="C729" s="398"/>
      <c r="D729" s="399"/>
      <c r="E729" s="398"/>
      <c r="I729" s="411"/>
      <c r="J729" s="411"/>
      <c r="N729" s="411"/>
      <c r="S729" s="411"/>
      <c r="AC729" s="227"/>
      <c r="AD729" s="227"/>
      <c r="AE729" s="227"/>
      <c r="AF729" s="227"/>
      <c r="AG729" s="227"/>
      <c r="AL729" s="224"/>
      <c r="AM729" s="224"/>
      <c r="AN729" s="224"/>
      <c r="AO729" s="224"/>
      <c r="AP729" s="224"/>
      <c r="AQ729" s="224"/>
      <c r="AR729" s="224"/>
      <c r="AS729" s="224"/>
    </row>
    <row r="730">
      <c r="A730" s="398"/>
      <c r="B730" s="399"/>
      <c r="C730" s="398"/>
      <c r="D730" s="399"/>
      <c r="E730" s="398"/>
      <c r="I730" s="411"/>
      <c r="J730" s="411"/>
      <c r="N730" s="411"/>
      <c r="S730" s="411"/>
      <c r="AC730" s="227"/>
      <c r="AD730" s="227"/>
      <c r="AE730" s="227"/>
      <c r="AF730" s="227"/>
      <c r="AG730" s="227"/>
      <c r="AL730" s="224"/>
      <c r="AM730" s="224"/>
      <c r="AN730" s="224"/>
      <c r="AO730" s="224"/>
      <c r="AP730" s="224"/>
      <c r="AQ730" s="224"/>
      <c r="AR730" s="224"/>
      <c r="AS730" s="224"/>
    </row>
    <row r="731">
      <c r="A731" s="398"/>
      <c r="B731" s="399"/>
      <c r="C731" s="398"/>
      <c r="D731" s="399"/>
      <c r="E731" s="398"/>
      <c r="I731" s="411"/>
      <c r="J731" s="411"/>
      <c r="N731" s="411"/>
      <c r="S731" s="411"/>
      <c r="AC731" s="227"/>
      <c r="AD731" s="227"/>
      <c r="AE731" s="227"/>
      <c r="AF731" s="227"/>
      <c r="AG731" s="227"/>
      <c r="AL731" s="224"/>
      <c r="AM731" s="224"/>
      <c r="AN731" s="224"/>
      <c r="AO731" s="224"/>
      <c r="AP731" s="224"/>
      <c r="AQ731" s="224"/>
      <c r="AR731" s="224"/>
      <c r="AS731" s="224"/>
    </row>
    <row r="732">
      <c r="A732" s="398"/>
      <c r="B732" s="399"/>
      <c r="C732" s="398"/>
      <c r="D732" s="399"/>
      <c r="E732" s="398"/>
      <c r="I732" s="411"/>
      <c r="J732" s="411"/>
      <c r="N732" s="411"/>
      <c r="S732" s="411"/>
      <c r="AC732" s="227"/>
      <c r="AD732" s="227"/>
      <c r="AE732" s="227"/>
      <c r="AF732" s="227"/>
      <c r="AG732" s="227"/>
      <c r="AL732" s="224"/>
      <c r="AM732" s="224"/>
      <c r="AN732" s="224"/>
      <c r="AO732" s="224"/>
      <c r="AP732" s="224"/>
      <c r="AQ732" s="224"/>
      <c r="AR732" s="224"/>
      <c r="AS732" s="224"/>
    </row>
    <row r="733">
      <c r="A733" s="398"/>
      <c r="B733" s="399"/>
      <c r="C733" s="398"/>
      <c r="D733" s="399"/>
      <c r="E733" s="398"/>
      <c r="I733" s="411"/>
      <c r="J733" s="411"/>
      <c r="N733" s="411"/>
      <c r="S733" s="411"/>
      <c r="AC733" s="227"/>
      <c r="AD733" s="227"/>
      <c r="AE733" s="227"/>
      <c r="AF733" s="227"/>
      <c r="AG733" s="227"/>
      <c r="AL733" s="224"/>
      <c r="AM733" s="224"/>
      <c r="AN733" s="224"/>
      <c r="AO733" s="224"/>
      <c r="AP733" s="224"/>
      <c r="AQ733" s="224"/>
      <c r="AR733" s="224"/>
      <c r="AS733" s="224"/>
    </row>
    <row r="734">
      <c r="A734" s="398"/>
      <c r="B734" s="399"/>
      <c r="C734" s="398"/>
      <c r="D734" s="399"/>
      <c r="E734" s="398"/>
      <c r="I734" s="411"/>
      <c r="J734" s="411"/>
      <c r="N734" s="411"/>
      <c r="S734" s="411"/>
      <c r="AC734" s="227"/>
      <c r="AD734" s="227"/>
      <c r="AE734" s="227"/>
      <c r="AF734" s="227"/>
      <c r="AG734" s="227"/>
      <c r="AL734" s="224"/>
      <c r="AM734" s="224"/>
      <c r="AN734" s="224"/>
      <c r="AO734" s="224"/>
      <c r="AP734" s="224"/>
      <c r="AQ734" s="224"/>
      <c r="AR734" s="224"/>
      <c r="AS734" s="224"/>
    </row>
    <row r="735">
      <c r="A735" s="398"/>
      <c r="B735" s="399"/>
      <c r="C735" s="398"/>
      <c r="D735" s="399"/>
      <c r="E735" s="398"/>
      <c r="I735" s="411"/>
      <c r="J735" s="411"/>
      <c r="N735" s="411"/>
      <c r="S735" s="411"/>
      <c r="AC735" s="227"/>
      <c r="AD735" s="227"/>
      <c r="AE735" s="227"/>
      <c r="AF735" s="227"/>
      <c r="AG735" s="227"/>
      <c r="AL735" s="224"/>
      <c r="AM735" s="224"/>
      <c r="AN735" s="224"/>
      <c r="AO735" s="224"/>
      <c r="AP735" s="224"/>
      <c r="AQ735" s="224"/>
      <c r="AR735" s="224"/>
      <c r="AS735" s="224"/>
    </row>
    <row r="736">
      <c r="A736" s="398"/>
      <c r="B736" s="399"/>
      <c r="C736" s="398"/>
      <c r="D736" s="399"/>
      <c r="E736" s="398"/>
      <c r="I736" s="411"/>
      <c r="J736" s="411"/>
      <c r="N736" s="411"/>
      <c r="S736" s="411"/>
      <c r="AC736" s="227"/>
      <c r="AD736" s="227"/>
      <c r="AE736" s="227"/>
      <c r="AF736" s="227"/>
      <c r="AG736" s="227"/>
      <c r="AL736" s="224"/>
      <c r="AM736" s="224"/>
      <c r="AN736" s="224"/>
      <c r="AO736" s="224"/>
      <c r="AP736" s="224"/>
      <c r="AQ736" s="224"/>
      <c r="AR736" s="224"/>
      <c r="AS736" s="224"/>
    </row>
    <row r="737">
      <c r="A737" s="398"/>
      <c r="B737" s="399"/>
      <c r="C737" s="398"/>
      <c r="D737" s="399"/>
      <c r="E737" s="398"/>
      <c r="I737" s="411"/>
      <c r="J737" s="411"/>
      <c r="N737" s="411"/>
      <c r="S737" s="411"/>
      <c r="AC737" s="227"/>
      <c r="AD737" s="227"/>
      <c r="AE737" s="227"/>
      <c r="AF737" s="227"/>
      <c r="AG737" s="227"/>
      <c r="AL737" s="224"/>
      <c r="AM737" s="224"/>
      <c r="AN737" s="224"/>
      <c r="AO737" s="224"/>
      <c r="AP737" s="224"/>
      <c r="AQ737" s="224"/>
      <c r="AR737" s="224"/>
      <c r="AS737" s="224"/>
    </row>
    <row r="738">
      <c r="A738" s="398"/>
      <c r="B738" s="399"/>
      <c r="C738" s="398"/>
      <c r="D738" s="399"/>
      <c r="E738" s="398"/>
      <c r="I738" s="411"/>
      <c r="J738" s="411"/>
      <c r="N738" s="411"/>
      <c r="S738" s="411"/>
      <c r="AC738" s="227"/>
      <c r="AD738" s="227"/>
      <c r="AE738" s="227"/>
      <c r="AF738" s="227"/>
      <c r="AG738" s="227"/>
      <c r="AL738" s="224"/>
      <c r="AM738" s="224"/>
      <c r="AN738" s="224"/>
      <c r="AO738" s="224"/>
      <c r="AP738" s="224"/>
      <c r="AQ738" s="224"/>
      <c r="AR738" s="224"/>
      <c r="AS738" s="224"/>
    </row>
    <row r="739">
      <c r="A739" s="398"/>
      <c r="B739" s="399"/>
      <c r="C739" s="398"/>
      <c r="D739" s="399"/>
      <c r="E739" s="398"/>
      <c r="I739" s="411"/>
      <c r="J739" s="411"/>
      <c r="N739" s="411"/>
      <c r="S739" s="411"/>
      <c r="AC739" s="227"/>
      <c r="AD739" s="227"/>
      <c r="AE739" s="227"/>
      <c r="AF739" s="227"/>
      <c r="AG739" s="227"/>
      <c r="AL739" s="224"/>
      <c r="AM739" s="224"/>
      <c r="AN739" s="224"/>
      <c r="AO739" s="224"/>
      <c r="AP739" s="224"/>
      <c r="AQ739" s="224"/>
      <c r="AR739" s="224"/>
      <c r="AS739" s="224"/>
    </row>
    <row r="740">
      <c r="A740" s="398"/>
      <c r="B740" s="399"/>
      <c r="C740" s="398"/>
      <c r="D740" s="399"/>
      <c r="E740" s="398"/>
      <c r="I740" s="411"/>
      <c r="J740" s="411"/>
      <c r="N740" s="411"/>
      <c r="S740" s="411"/>
      <c r="AC740" s="227"/>
      <c r="AD740" s="227"/>
      <c r="AE740" s="227"/>
      <c r="AF740" s="227"/>
      <c r="AG740" s="227"/>
      <c r="AL740" s="224"/>
      <c r="AM740" s="224"/>
      <c r="AN740" s="224"/>
      <c r="AO740" s="224"/>
      <c r="AP740" s="224"/>
      <c r="AQ740" s="224"/>
      <c r="AR740" s="224"/>
      <c r="AS740" s="224"/>
    </row>
    <row r="741">
      <c r="A741" s="398"/>
      <c r="B741" s="399"/>
      <c r="C741" s="398"/>
      <c r="D741" s="399"/>
      <c r="E741" s="398"/>
      <c r="I741" s="411"/>
      <c r="J741" s="411"/>
      <c r="N741" s="411"/>
      <c r="S741" s="411"/>
      <c r="AC741" s="227"/>
      <c r="AD741" s="227"/>
      <c r="AE741" s="227"/>
      <c r="AF741" s="227"/>
      <c r="AG741" s="227"/>
      <c r="AL741" s="224"/>
      <c r="AM741" s="224"/>
      <c r="AN741" s="224"/>
      <c r="AO741" s="224"/>
      <c r="AP741" s="224"/>
      <c r="AQ741" s="224"/>
      <c r="AR741" s="224"/>
      <c r="AS741" s="224"/>
    </row>
    <row r="742">
      <c r="A742" s="398"/>
      <c r="B742" s="399"/>
      <c r="C742" s="398"/>
      <c r="D742" s="399"/>
      <c r="E742" s="398"/>
      <c r="I742" s="411"/>
      <c r="J742" s="411"/>
      <c r="N742" s="411"/>
      <c r="S742" s="411"/>
      <c r="AC742" s="227"/>
      <c r="AD742" s="227"/>
      <c r="AE742" s="227"/>
      <c r="AF742" s="227"/>
      <c r="AG742" s="227"/>
      <c r="AL742" s="224"/>
      <c r="AM742" s="224"/>
      <c r="AN742" s="224"/>
      <c r="AO742" s="224"/>
      <c r="AP742" s="224"/>
      <c r="AQ742" s="224"/>
      <c r="AR742" s="224"/>
      <c r="AS742" s="224"/>
    </row>
    <row r="743">
      <c r="A743" s="398"/>
      <c r="B743" s="399"/>
      <c r="C743" s="398"/>
      <c r="D743" s="399"/>
      <c r="E743" s="398"/>
      <c r="I743" s="411"/>
      <c r="J743" s="411"/>
      <c r="N743" s="411"/>
      <c r="S743" s="411"/>
      <c r="AC743" s="227"/>
      <c r="AD743" s="227"/>
      <c r="AE743" s="227"/>
      <c r="AF743" s="227"/>
      <c r="AG743" s="227"/>
      <c r="AL743" s="224"/>
      <c r="AM743" s="224"/>
      <c r="AN743" s="224"/>
      <c r="AO743" s="224"/>
      <c r="AP743" s="224"/>
      <c r="AQ743" s="224"/>
      <c r="AR743" s="224"/>
      <c r="AS743" s="224"/>
    </row>
    <row r="744">
      <c r="A744" s="398"/>
      <c r="B744" s="399"/>
      <c r="C744" s="398"/>
      <c r="D744" s="399"/>
      <c r="E744" s="398"/>
      <c r="I744" s="411"/>
      <c r="J744" s="411"/>
      <c r="N744" s="411"/>
      <c r="S744" s="411"/>
      <c r="AC744" s="227"/>
      <c r="AD744" s="227"/>
      <c r="AE744" s="227"/>
      <c r="AF744" s="227"/>
      <c r="AG744" s="227"/>
      <c r="AL744" s="224"/>
      <c r="AM744" s="224"/>
      <c r="AN744" s="224"/>
      <c r="AO744" s="224"/>
      <c r="AP744" s="224"/>
      <c r="AQ744" s="224"/>
      <c r="AR744" s="224"/>
      <c r="AS744" s="224"/>
    </row>
    <row r="745">
      <c r="A745" s="398"/>
      <c r="B745" s="399"/>
      <c r="C745" s="398"/>
      <c r="D745" s="399"/>
      <c r="E745" s="398"/>
      <c r="I745" s="411"/>
      <c r="J745" s="411"/>
      <c r="N745" s="411"/>
      <c r="S745" s="411"/>
      <c r="AC745" s="227"/>
      <c r="AD745" s="227"/>
      <c r="AE745" s="227"/>
      <c r="AF745" s="227"/>
      <c r="AG745" s="227"/>
      <c r="AL745" s="224"/>
      <c r="AM745" s="224"/>
      <c r="AN745" s="224"/>
      <c r="AO745" s="224"/>
      <c r="AP745" s="224"/>
      <c r="AQ745" s="224"/>
      <c r="AR745" s="224"/>
      <c r="AS745" s="224"/>
    </row>
    <row r="746">
      <c r="A746" s="398"/>
      <c r="B746" s="399"/>
      <c r="C746" s="398"/>
      <c r="D746" s="399"/>
      <c r="E746" s="398"/>
      <c r="I746" s="411"/>
      <c r="J746" s="411"/>
      <c r="N746" s="411"/>
      <c r="S746" s="411"/>
      <c r="AC746" s="227"/>
      <c r="AD746" s="227"/>
      <c r="AE746" s="227"/>
      <c r="AF746" s="227"/>
      <c r="AG746" s="227"/>
      <c r="AL746" s="224"/>
      <c r="AM746" s="224"/>
      <c r="AN746" s="224"/>
      <c r="AO746" s="224"/>
      <c r="AP746" s="224"/>
      <c r="AQ746" s="224"/>
      <c r="AR746" s="224"/>
      <c r="AS746" s="224"/>
    </row>
    <row r="747">
      <c r="A747" s="398"/>
      <c r="B747" s="399"/>
      <c r="C747" s="398"/>
      <c r="D747" s="399"/>
      <c r="E747" s="398"/>
      <c r="I747" s="411"/>
      <c r="J747" s="411"/>
      <c r="N747" s="411"/>
      <c r="S747" s="411"/>
      <c r="AC747" s="227"/>
      <c r="AD747" s="227"/>
      <c r="AE747" s="227"/>
      <c r="AF747" s="227"/>
      <c r="AG747" s="227"/>
      <c r="AL747" s="224"/>
      <c r="AM747" s="224"/>
      <c r="AN747" s="224"/>
      <c r="AO747" s="224"/>
      <c r="AP747" s="224"/>
      <c r="AQ747" s="224"/>
      <c r="AR747" s="224"/>
      <c r="AS747" s="224"/>
    </row>
    <row r="748">
      <c r="A748" s="398"/>
      <c r="B748" s="399"/>
      <c r="C748" s="398"/>
      <c r="D748" s="399"/>
      <c r="E748" s="398"/>
      <c r="I748" s="411"/>
      <c r="J748" s="411"/>
      <c r="N748" s="411"/>
      <c r="S748" s="411"/>
      <c r="AC748" s="227"/>
      <c r="AD748" s="227"/>
      <c r="AE748" s="227"/>
      <c r="AF748" s="227"/>
      <c r="AG748" s="227"/>
      <c r="AL748" s="224"/>
      <c r="AM748" s="224"/>
      <c r="AN748" s="224"/>
      <c r="AO748" s="224"/>
      <c r="AP748" s="224"/>
      <c r="AQ748" s="224"/>
      <c r="AR748" s="224"/>
      <c r="AS748" s="224"/>
    </row>
    <row r="749">
      <c r="A749" s="398"/>
      <c r="B749" s="399"/>
      <c r="C749" s="398"/>
      <c r="D749" s="399"/>
      <c r="E749" s="398"/>
      <c r="I749" s="411"/>
      <c r="J749" s="411"/>
      <c r="N749" s="411"/>
      <c r="S749" s="411"/>
      <c r="AC749" s="227"/>
      <c r="AD749" s="227"/>
      <c r="AE749" s="227"/>
      <c r="AF749" s="227"/>
      <c r="AG749" s="227"/>
      <c r="AL749" s="224"/>
      <c r="AM749" s="224"/>
      <c r="AN749" s="224"/>
      <c r="AO749" s="224"/>
      <c r="AP749" s="224"/>
      <c r="AQ749" s="224"/>
      <c r="AR749" s="224"/>
      <c r="AS749" s="224"/>
    </row>
    <row r="750">
      <c r="A750" s="398"/>
      <c r="B750" s="399"/>
      <c r="C750" s="398"/>
      <c r="D750" s="399"/>
      <c r="E750" s="398"/>
      <c r="I750" s="411"/>
      <c r="J750" s="411"/>
      <c r="N750" s="411"/>
      <c r="S750" s="411"/>
      <c r="AC750" s="227"/>
      <c r="AD750" s="227"/>
      <c r="AE750" s="227"/>
      <c r="AF750" s="227"/>
      <c r="AG750" s="227"/>
      <c r="AL750" s="224"/>
      <c r="AM750" s="224"/>
      <c r="AN750" s="224"/>
      <c r="AO750" s="224"/>
      <c r="AP750" s="224"/>
      <c r="AQ750" s="224"/>
      <c r="AR750" s="224"/>
      <c r="AS750" s="224"/>
    </row>
    <row r="751">
      <c r="A751" s="398"/>
      <c r="B751" s="399"/>
      <c r="C751" s="398"/>
      <c r="D751" s="399"/>
      <c r="E751" s="398"/>
      <c r="I751" s="411"/>
      <c r="J751" s="411"/>
      <c r="N751" s="411"/>
      <c r="S751" s="411"/>
      <c r="AC751" s="227"/>
      <c r="AD751" s="227"/>
      <c r="AE751" s="227"/>
      <c r="AF751" s="227"/>
      <c r="AG751" s="227"/>
      <c r="AL751" s="224"/>
      <c r="AM751" s="224"/>
      <c r="AN751" s="224"/>
      <c r="AO751" s="224"/>
      <c r="AP751" s="224"/>
      <c r="AQ751" s="224"/>
      <c r="AR751" s="224"/>
      <c r="AS751" s="224"/>
    </row>
    <row r="752">
      <c r="A752" s="398"/>
      <c r="B752" s="399"/>
      <c r="C752" s="398"/>
      <c r="D752" s="399"/>
      <c r="E752" s="398"/>
      <c r="I752" s="411"/>
      <c r="J752" s="411"/>
      <c r="N752" s="411"/>
      <c r="S752" s="411"/>
      <c r="AC752" s="227"/>
      <c r="AD752" s="227"/>
      <c r="AE752" s="227"/>
      <c r="AF752" s="227"/>
      <c r="AG752" s="227"/>
      <c r="AL752" s="224"/>
      <c r="AM752" s="224"/>
      <c r="AN752" s="224"/>
      <c r="AO752" s="224"/>
      <c r="AP752" s="224"/>
      <c r="AQ752" s="224"/>
      <c r="AR752" s="224"/>
      <c r="AS752" s="224"/>
    </row>
    <row r="753">
      <c r="A753" s="398"/>
      <c r="B753" s="399"/>
      <c r="C753" s="398"/>
      <c r="D753" s="399"/>
      <c r="E753" s="398"/>
      <c r="I753" s="411"/>
      <c r="J753" s="411"/>
      <c r="N753" s="411"/>
      <c r="S753" s="411"/>
      <c r="AC753" s="227"/>
      <c r="AD753" s="227"/>
      <c r="AE753" s="227"/>
      <c r="AF753" s="227"/>
      <c r="AG753" s="227"/>
      <c r="AL753" s="224"/>
      <c r="AM753" s="224"/>
      <c r="AN753" s="224"/>
      <c r="AO753" s="224"/>
      <c r="AP753" s="224"/>
      <c r="AQ753" s="224"/>
      <c r="AR753" s="224"/>
      <c r="AS753" s="224"/>
    </row>
    <row r="754">
      <c r="A754" s="398"/>
      <c r="B754" s="399"/>
      <c r="C754" s="398"/>
      <c r="D754" s="399"/>
      <c r="E754" s="398"/>
      <c r="I754" s="411"/>
      <c r="J754" s="411"/>
      <c r="N754" s="411"/>
      <c r="S754" s="411"/>
      <c r="AC754" s="227"/>
      <c r="AD754" s="227"/>
      <c r="AE754" s="227"/>
      <c r="AF754" s="227"/>
      <c r="AG754" s="227"/>
      <c r="AL754" s="224"/>
      <c r="AM754" s="224"/>
      <c r="AN754" s="224"/>
      <c r="AO754" s="224"/>
      <c r="AP754" s="224"/>
      <c r="AQ754" s="224"/>
      <c r="AR754" s="224"/>
      <c r="AS754" s="224"/>
    </row>
    <row r="755">
      <c r="A755" s="398"/>
      <c r="B755" s="399"/>
      <c r="C755" s="398"/>
      <c r="D755" s="399"/>
      <c r="E755" s="398"/>
      <c r="I755" s="411"/>
      <c r="J755" s="411"/>
      <c r="N755" s="411"/>
      <c r="S755" s="411"/>
      <c r="AC755" s="227"/>
      <c r="AD755" s="227"/>
      <c r="AE755" s="227"/>
      <c r="AF755" s="227"/>
      <c r="AG755" s="227"/>
      <c r="AL755" s="224"/>
      <c r="AM755" s="224"/>
      <c r="AN755" s="224"/>
      <c r="AO755" s="224"/>
      <c r="AP755" s="224"/>
      <c r="AQ755" s="224"/>
      <c r="AR755" s="224"/>
      <c r="AS755" s="224"/>
    </row>
    <row r="756">
      <c r="A756" s="398"/>
      <c r="B756" s="399"/>
      <c r="C756" s="398"/>
      <c r="D756" s="399"/>
      <c r="E756" s="398"/>
      <c r="I756" s="411"/>
      <c r="J756" s="411"/>
      <c r="N756" s="411"/>
      <c r="S756" s="411"/>
      <c r="AC756" s="227"/>
      <c r="AD756" s="227"/>
      <c r="AE756" s="227"/>
      <c r="AF756" s="227"/>
      <c r="AG756" s="227"/>
      <c r="AL756" s="224"/>
      <c r="AM756" s="224"/>
      <c r="AN756" s="224"/>
      <c r="AO756" s="224"/>
      <c r="AP756" s="224"/>
      <c r="AQ756" s="224"/>
      <c r="AR756" s="224"/>
      <c r="AS756" s="224"/>
    </row>
    <row r="757">
      <c r="A757" s="398"/>
      <c r="B757" s="399"/>
      <c r="C757" s="398"/>
      <c r="D757" s="399"/>
      <c r="E757" s="398"/>
      <c r="I757" s="411"/>
      <c r="J757" s="411"/>
      <c r="N757" s="411"/>
      <c r="S757" s="411"/>
      <c r="AC757" s="227"/>
      <c r="AD757" s="227"/>
      <c r="AE757" s="227"/>
      <c r="AF757" s="227"/>
      <c r="AG757" s="227"/>
      <c r="AL757" s="224"/>
      <c r="AM757" s="224"/>
      <c r="AN757" s="224"/>
      <c r="AO757" s="224"/>
      <c r="AP757" s="224"/>
      <c r="AQ757" s="224"/>
      <c r="AR757" s="224"/>
      <c r="AS757" s="224"/>
    </row>
    <row r="758">
      <c r="A758" s="398"/>
      <c r="B758" s="399"/>
      <c r="C758" s="398"/>
      <c r="D758" s="399"/>
      <c r="E758" s="398"/>
      <c r="I758" s="411"/>
      <c r="J758" s="411"/>
      <c r="N758" s="411"/>
      <c r="S758" s="411"/>
      <c r="AC758" s="227"/>
      <c r="AD758" s="227"/>
      <c r="AE758" s="227"/>
      <c r="AF758" s="227"/>
      <c r="AG758" s="227"/>
      <c r="AL758" s="224"/>
      <c r="AM758" s="224"/>
      <c r="AN758" s="224"/>
      <c r="AO758" s="224"/>
      <c r="AP758" s="224"/>
      <c r="AQ758" s="224"/>
      <c r="AR758" s="224"/>
      <c r="AS758" s="224"/>
    </row>
    <row r="759">
      <c r="A759" s="398"/>
      <c r="B759" s="399"/>
      <c r="C759" s="398"/>
      <c r="D759" s="399"/>
      <c r="E759" s="398"/>
      <c r="I759" s="411"/>
      <c r="J759" s="411"/>
      <c r="N759" s="411"/>
      <c r="S759" s="411"/>
      <c r="AC759" s="227"/>
      <c r="AD759" s="227"/>
      <c r="AE759" s="227"/>
      <c r="AF759" s="227"/>
      <c r="AG759" s="227"/>
      <c r="AL759" s="224"/>
      <c r="AM759" s="224"/>
      <c r="AN759" s="224"/>
      <c r="AO759" s="224"/>
      <c r="AP759" s="224"/>
      <c r="AQ759" s="224"/>
      <c r="AR759" s="224"/>
      <c r="AS759" s="224"/>
    </row>
    <row r="760">
      <c r="A760" s="398"/>
      <c r="B760" s="399"/>
      <c r="C760" s="398"/>
      <c r="D760" s="399"/>
      <c r="E760" s="398"/>
      <c r="I760" s="411"/>
      <c r="J760" s="411"/>
      <c r="N760" s="411"/>
      <c r="S760" s="411"/>
      <c r="AC760" s="227"/>
      <c r="AD760" s="227"/>
      <c r="AE760" s="227"/>
      <c r="AF760" s="227"/>
      <c r="AG760" s="227"/>
      <c r="AL760" s="224"/>
      <c r="AM760" s="224"/>
      <c r="AN760" s="224"/>
      <c r="AO760" s="224"/>
      <c r="AP760" s="224"/>
      <c r="AQ760" s="224"/>
      <c r="AR760" s="224"/>
      <c r="AS760" s="224"/>
    </row>
    <row r="761">
      <c r="A761" s="398"/>
      <c r="B761" s="399"/>
      <c r="C761" s="398"/>
      <c r="D761" s="399"/>
      <c r="E761" s="398"/>
      <c r="I761" s="411"/>
      <c r="J761" s="411"/>
      <c r="N761" s="411"/>
      <c r="S761" s="411"/>
      <c r="AC761" s="227"/>
      <c r="AD761" s="227"/>
      <c r="AE761" s="227"/>
      <c r="AF761" s="227"/>
      <c r="AG761" s="227"/>
      <c r="AL761" s="224"/>
      <c r="AM761" s="224"/>
      <c r="AN761" s="224"/>
      <c r="AO761" s="224"/>
      <c r="AP761" s="224"/>
      <c r="AQ761" s="224"/>
      <c r="AR761" s="224"/>
      <c r="AS761" s="224"/>
    </row>
    <row r="762">
      <c r="A762" s="398"/>
      <c r="B762" s="399"/>
      <c r="C762" s="398"/>
      <c r="D762" s="399"/>
      <c r="E762" s="398"/>
      <c r="I762" s="411"/>
      <c r="J762" s="411"/>
      <c r="N762" s="411"/>
      <c r="S762" s="411"/>
      <c r="AC762" s="227"/>
      <c r="AD762" s="227"/>
      <c r="AE762" s="227"/>
      <c r="AF762" s="227"/>
      <c r="AG762" s="227"/>
      <c r="AL762" s="224"/>
      <c r="AM762" s="224"/>
      <c r="AN762" s="224"/>
      <c r="AO762" s="224"/>
      <c r="AP762" s="224"/>
      <c r="AQ762" s="224"/>
      <c r="AR762" s="224"/>
      <c r="AS762" s="224"/>
    </row>
    <row r="763">
      <c r="A763" s="398"/>
      <c r="B763" s="399"/>
      <c r="C763" s="398"/>
      <c r="D763" s="399"/>
      <c r="E763" s="398"/>
      <c r="I763" s="411"/>
      <c r="J763" s="411"/>
      <c r="N763" s="411"/>
      <c r="S763" s="411"/>
      <c r="AC763" s="227"/>
      <c r="AD763" s="227"/>
      <c r="AE763" s="227"/>
      <c r="AF763" s="227"/>
      <c r="AG763" s="227"/>
      <c r="AL763" s="224"/>
      <c r="AM763" s="224"/>
      <c r="AN763" s="224"/>
      <c r="AO763" s="224"/>
      <c r="AP763" s="224"/>
      <c r="AQ763" s="224"/>
      <c r="AR763" s="224"/>
      <c r="AS763" s="224"/>
    </row>
    <row r="764">
      <c r="A764" s="398"/>
      <c r="B764" s="399"/>
      <c r="C764" s="398"/>
      <c r="D764" s="399"/>
      <c r="E764" s="398"/>
      <c r="I764" s="411"/>
      <c r="J764" s="411"/>
      <c r="N764" s="411"/>
      <c r="S764" s="411"/>
      <c r="AC764" s="227"/>
      <c r="AD764" s="227"/>
      <c r="AE764" s="227"/>
      <c r="AF764" s="227"/>
      <c r="AG764" s="227"/>
      <c r="AL764" s="224"/>
      <c r="AM764" s="224"/>
      <c r="AN764" s="224"/>
      <c r="AO764" s="224"/>
      <c r="AP764" s="224"/>
      <c r="AQ764" s="224"/>
      <c r="AR764" s="224"/>
      <c r="AS764" s="224"/>
    </row>
    <row r="765">
      <c r="A765" s="398"/>
      <c r="B765" s="399"/>
      <c r="C765" s="398"/>
      <c r="D765" s="399"/>
      <c r="E765" s="398"/>
      <c r="I765" s="411"/>
      <c r="J765" s="411"/>
      <c r="N765" s="411"/>
      <c r="S765" s="411"/>
      <c r="AC765" s="227"/>
      <c r="AD765" s="227"/>
      <c r="AE765" s="227"/>
      <c r="AF765" s="227"/>
      <c r="AG765" s="227"/>
      <c r="AL765" s="224"/>
      <c r="AM765" s="224"/>
      <c r="AN765" s="224"/>
      <c r="AO765" s="224"/>
      <c r="AP765" s="224"/>
      <c r="AQ765" s="224"/>
      <c r="AR765" s="224"/>
      <c r="AS765" s="224"/>
    </row>
    <row r="766">
      <c r="A766" s="398"/>
      <c r="B766" s="399"/>
      <c r="C766" s="398"/>
      <c r="D766" s="399"/>
      <c r="E766" s="398"/>
      <c r="I766" s="411"/>
      <c r="J766" s="411"/>
      <c r="N766" s="411"/>
      <c r="S766" s="411"/>
      <c r="AC766" s="227"/>
      <c r="AD766" s="227"/>
      <c r="AE766" s="227"/>
      <c r="AF766" s="227"/>
      <c r="AG766" s="227"/>
      <c r="AL766" s="224"/>
      <c r="AM766" s="224"/>
      <c r="AN766" s="224"/>
      <c r="AO766" s="224"/>
      <c r="AP766" s="224"/>
      <c r="AQ766" s="224"/>
      <c r="AR766" s="224"/>
      <c r="AS766" s="224"/>
    </row>
    <row r="767">
      <c r="A767" s="398"/>
      <c r="B767" s="399"/>
      <c r="C767" s="398"/>
      <c r="D767" s="399"/>
      <c r="E767" s="398"/>
      <c r="I767" s="411"/>
      <c r="J767" s="411"/>
      <c r="N767" s="411"/>
      <c r="S767" s="411"/>
      <c r="AC767" s="227"/>
      <c r="AD767" s="227"/>
      <c r="AE767" s="227"/>
      <c r="AF767" s="227"/>
      <c r="AG767" s="227"/>
      <c r="AL767" s="224"/>
      <c r="AM767" s="224"/>
      <c r="AN767" s="224"/>
      <c r="AO767" s="224"/>
      <c r="AP767" s="224"/>
      <c r="AQ767" s="224"/>
      <c r="AR767" s="224"/>
      <c r="AS767" s="224"/>
    </row>
    <row r="768">
      <c r="A768" s="398"/>
      <c r="B768" s="399"/>
      <c r="C768" s="398"/>
      <c r="D768" s="399"/>
      <c r="E768" s="398"/>
      <c r="I768" s="411"/>
      <c r="J768" s="411"/>
      <c r="N768" s="411"/>
      <c r="S768" s="411"/>
      <c r="AC768" s="227"/>
      <c r="AD768" s="227"/>
      <c r="AE768" s="227"/>
      <c r="AF768" s="227"/>
      <c r="AG768" s="227"/>
      <c r="AL768" s="224"/>
      <c r="AM768" s="224"/>
      <c r="AN768" s="224"/>
      <c r="AO768" s="224"/>
      <c r="AP768" s="224"/>
      <c r="AQ768" s="224"/>
      <c r="AR768" s="224"/>
      <c r="AS768" s="224"/>
    </row>
    <row r="769">
      <c r="A769" s="398"/>
      <c r="B769" s="399"/>
      <c r="C769" s="398"/>
      <c r="D769" s="399"/>
      <c r="E769" s="398"/>
      <c r="I769" s="411"/>
      <c r="J769" s="411"/>
      <c r="N769" s="411"/>
      <c r="S769" s="411"/>
      <c r="AC769" s="227"/>
      <c r="AD769" s="227"/>
      <c r="AE769" s="227"/>
      <c r="AF769" s="227"/>
      <c r="AG769" s="227"/>
      <c r="AL769" s="224"/>
      <c r="AM769" s="224"/>
      <c r="AN769" s="224"/>
      <c r="AO769" s="224"/>
      <c r="AP769" s="224"/>
      <c r="AQ769" s="224"/>
      <c r="AR769" s="224"/>
      <c r="AS769" s="224"/>
    </row>
    <row r="770">
      <c r="A770" s="398"/>
      <c r="B770" s="399"/>
      <c r="C770" s="398"/>
      <c r="D770" s="399"/>
      <c r="E770" s="398"/>
      <c r="I770" s="411"/>
      <c r="J770" s="411"/>
      <c r="N770" s="411"/>
      <c r="S770" s="411"/>
      <c r="AC770" s="227"/>
      <c r="AD770" s="227"/>
      <c r="AE770" s="227"/>
      <c r="AF770" s="227"/>
      <c r="AG770" s="227"/>
      <c r="AL770" s="224"/>
      <c r="AM770" s="224"/>
      <c r="AN770" s="224"/>
      <c r="AO770" s="224"/>
      <c r="AP770" s="224"/>
      <c r="AQ770" s="224"/>
      <c r="AR770" s="224"/>
      <c r="AS770" s="224"/>
    </row>
    <row r="771">
      <c r="A771" s="398"/>
      <c r="B771" s="399"/>
      <c r="C771" s="398"/>
      <c r="D771" s="399"/>
      <c r="E771" s="398"/>
      <c r="I771" s="411"/>
      <c r="J771" s="411"/>
      <c r="N771" s="411"/>
      <c r="S771" s="411"/>
      <c r="AC771" s="227"/>
      <c r="AD771" s="227"/>
      <c r="AE771" s="227"/>
      <c r="AF771" s="227"/>
      <c r="AG771" s="227"/>
      <c r="AL771" s="224"/>
      <c r="AM771" s="224"/>
      <c r="AN771" s="224"/>
      <c r="AO771" s="224"/>
      <c r="AP771" s="224"/>
      <c r="AQ771" s="224"/>
      <c r="AR771" s="224"/>
      <c r="AS771" s="224"/>
    </row>
    <row r="772">
      <c r="A772" s="398"/>
      <c r="B772" s="399"/>
      <c r="C772" s="398"/>
      <c r="D772" s="399"/>
      <c r="E772" s="398"/>
      <c r="I772" s="411"/>
      <c r="J772" s="411"/>
      <c r="N772" s="411"/>
      <c r="S772" s="411"/>
      <c r="AC772" s="227"/>
      <c r="AD772" s="227"/>
      <c r="AE772" s="227"/>
      <c r="AF772" s="227"/>
      <c r="AG772" s="227"/>
      <c r="AL772" s="224"/>
      <c r="AM772" s="224"/>
      <c r="AN772" s="224"/>
      <c r="AO772" s="224"/>
      <c r="AP772" s="224"/>
      <c r="AQ772" s="224"/>
      <c r="AR772" s="224"/>
      <c r="AS772" s="224"/>
    </row>
    <row r="773">
      <c r="A773" s="398"/>
      <c r="B773" s="399"/>
      <c r="C773" s="398"/>
      <c r="D773" s="399"/>
      <c r="E773" s="398"/>
      <c r="I773" s="411"/>
      <c r="J773" s="411"/>
      <c r="N773" s="411"/>
      <c r="S773" s="411"/>
      <c r="AC773" s="227"/>
      <c r="AD773" s="227"/>
      <c r="AE773" s="227"/>
      <c r="AF773" s="227"/>
      <c r="AG773" s="227"/>
      <c r="AL773" s="224"/>
      <c r="AM773" s="224"/>
      <c r="AN773" s="224"/>
      <c r="AO773" s="224"/>
      <c r="AP773" s="224"/>
      <c r="AQ773" s="224"/>
      <c r="AR773" s="224"/>
      <c r="AS773" s="224"/>
    </row>
    <row r="774">
      <c r="A774" s="398"/>
      <c r="B774" s="399"/>
      <c r="C774" s="398"/>
      <c r="D774" s="399"/>
      <c r="E774" s="398"/>
      <c r="I774" s="411"/>
      <c r="J774" s="411"/>
      <c r="N774" s="411"/>
      <c r="S774" s="411"/>
      <c r="AC774" s="227"/>
      <c r="AD774" s="227"/>
      <c r="AE774" s="227"/>
      <c r="AF774" s="227"/>
      <c r="AG774" s="227"/>
      <c r="AL774" s="224"/>
      <c r="AM774" s="224"/>
      <c r="AN774" s="224"/>
      <c r="AO774" s="224"/>
      <c r="AP774" s="224"/>
      <c r="AQ774" s="224"/>
      <c r="AR774" s="224"/>
      <c r="AS774" s="224"/>
    </row>
    <row r="775">
      <c r="A775" s="398"/>
      <c r="B775" s="399"/>
      <c r="C775" s="398"/>
      <c r="D775" s="399"/>
      <c r="E775" s="398"/>
      <c r="I775" s="411"/>
      <c r="J775" s="411"/>
      <c r="N775" s="411"/>
      <c r="S775" s="411"/>
      <c r="AC775" s="227"/>
      <c r="AD775" s="227"/>
      <c r="AE775" s="227"/>
      <c r="AF775" s="227"/>
      <c r="AG775" s="227"/>
      <c r="AL775" s="224"/>
      <c r="AM775" s="224"/>
      <c r="AN775" s="224"/>
      <c r="AO775" s="224"/>
      <c r="AP775" s="224"/>
      <c r="AQ775" s="224"/>
      <c r="AR775" s="224"/>
      <c r="AS775" s="224"/>
    </row>
    <row r="776">
      <c r="A776" s="398"/>
      <c r="B776" s="399"/>
      <c r="C776" s="398"/>
      <c r="D776" s="399"/>
      <c r="E776" s="398"/>
      <c r="I776" s="411"/>
      <c r="J776" s="411"/>
      <c r="N776" s="411"/>
      <c r="S776" s="411"/>
      <c r="AC776" s="227"/>
      <c r="AD776" s="227"/>
      <c r="AE776" s="227"/>
      <c r="AF776" s="227"/>
      <c r="AG776" s="227"/>
      <c r="AL776" s="224"/>
      <c r="AM776" s="224"/>
      <c r="AN776" s="224"/>
      <c r="AO776" s="224"/>
      <c r="AP776" s="224"/>
      <c r="AQ776" s="224"/>
      <c r="AR776" s="224"/>
      <c r="AS776" s="224"/>
    </row>
    <row r="777">
      <c r="A777" s="398"/>
      <c r="B777" s="399"/>
      <c r="C777" s="398"/>
      <c r="D777" s="399"/>
      <c r="E777" s="398"/>
      <c r="I777" s="411"/>
      <c r="J777" s="411"/>
      <c r="N777" s="411"/>
      <c r="S777" s="411"/>
      <c r="AC777" s="227"/>
      <c r="AD777" s="227"/>
      <c r="AE777" s="227"/>
      <c r="AF777" s="227"/>
      <c r="AG777" s="227"/>
      <c r="AL777" s="224"/>
      <c r="AM777" s="224"/>
      <c r="AN777" s="224"/>
      <c r="AO777" s="224"/>
      <c r="AP777" s="224"/>
      <c r="AQ777" s="224"/>
      <c r="AR777" s="224"/>
      <c r="AS777" s="224"/>
    </row>
    <row r="778">
      <c r="A778" s="398"/>
      <c r="B778" s="399"/>
      <c r="C778" s="398"/>
      <c r="D778" s="399"/>
      <c r="E778" s="398"/>
      <c r="I778" s="411"/>
      <c r="J778" s="411"/>
      <c r="N778" s="411"/>
      <c r="S778" s="411"/>
      <c r="AC778" s="227"/>
      <c r="AD778" s="227"/>
      <c r="AE778" s="227"/>
      <c r="AF778" s="227"/>
      <c r="AG778" s="227"/>
      <c r="AL778" s="224"/>
      <c r="AM778" s="224"/>
      <c r="AN778" s="224"/>
      <c r="AO778" s="224"/>
      <c r="AP778" s="224"/>
      <c r="AQ778" s="224"/>
      <c r="AR778" s="224"/>
      <c r="AS778" s="224"/>
    </row>
    <row r="779">
      <c r="A779" s="398"/>
      <c r="B779" s="399"/>
      <c r="C779" s="398"/>
      <c r="D779" s="399"/>
      <c r="E779" s="398"/>
      <c r="I779" s="411"/>
      <c r="J779" s="411"/>
      <c r="N779" s="411"/>
      <c r="S779" s="411"/>
      <c r="AC779" s="227"/>
      <c r="AD779" s="227"/>
      <c r="AE779" s="227"/>
      <c r="AF779" s="227"/>
      <c r="AG779" s="227"/>
      <c r="AL779" s="224"/>
      <c r="AM779" s="224"/>
      <c r="AN779" s="224"/>
      <c r="AO779" s="224"/>
      <c r="AP779" s="224"/>
      <c r="AQ779" s="224"/>
      <c r="AR779" s="224"/>
      <c r="AS779" s="224"/>
    </row>
    <row r="780">
      <c r="A780" s="398"/>
      <c r="B780" s="399"/>
      <c r="C780" s="398"/>
      <c r="D780" s="399"/>
      <c r="E780" s="398"/>
      <c r="I780" s="411"/>
      <c r="J780" s="411"/>
      <c r="N780" s="411"/>
      <c r="S780" s="411"/>
      <c r="AC780" s="227"/>
      <c r="AD780" s="227"/>
      <c r="AE780" s="227"/>
      <c r="AF780" s="227"/>
      <c r="AG780" s="227"/>
      <c r="AL780" s="224"/>
      <c r="AM780" s="224"/>
      <c r="AN780" s="224"/>
      <c r="AO780" s="224"/>
      <c r="AP780" s="224"/>
      <c r="AQ780" s="224"/>
      <c r="AR780" s="224"/>
      <c r="AS780" s="224"/>
    </row>
    <row r="781">
      <c r="A781" s="398"/>
      <c r="B781" s="399"/>
      <c r="C781" s="398"/>
      <c r="D781" s="399"/>
      <c r="E781" s="398"/>
      <c r="I781" s="411"/>
      <c r="J781" s="411"/>
      <c r="N781" s="411"/>
      <c r="S781" s="411"/>
      <c r="AC781" s="227"/>
      <c r="AD781" s="227"/>
      <c r="AE781" s="227"/>
      <c r="AF781" s="227"/>
      <c r="AG781" s="227"/>
      <c r="AL781" s="224"/>
      <c r="AM781" s="224"/>
      <c r="AN781" s="224"/>
      <c r="AO781" s="224"/>
      <c r="AP781" s="224"/>
      <c r="AQ781" s="224"/>
      <c r="AR781" s="224"/>
      <c r="AS781" s="224"/>
    </row>
    <row r="782">
      <c r="A782" s="398"/>
      <c r="B782" s="399"/>
      <c r="C782" s="398"/>
      <c r="D782" s="399"/>
      <c r="E782" s="398"/>
      <c r="I782" s="411"/>
      <c r="J782" s="411"/>
      <c r="N782" s="411"/>
      <c r="S782" s="411"/>
      <c r="AC782" s="227"/>
      <c r="AD782" s="227"/>
      <c r="AE782" s="227"/>
      <c r="AF782" s="227"/>
      <c r="AG782" s="227"/>
      <c r="AL782" s="224"/>
      <c r="AM782" s="224"/>
      <c r="AN782" s="224"/>
      <c r="AO782" s="224"/>
      <c r="AP782" s="224"/>
      <c r="AQ782" s="224"/>
      <c r="AR782" s="224"/>
      <c r="AS782" s="224"/>
    </row>
    <row r="783">
      <c r="A783" s="398"/>
      <c r="B783" s="399"/>
      <c r="C783" s="398"/>
      <c r="D783" s="399"/>
      <c r="E783" s="398"/>
      <c r="I783" s="411"/>
      <c r="J783" s="411"/>
      <c r="N783" s="411"/>
      <c r="S783" s="411"/>
      <c r="AC783" s="227"/>
      <c r="AD783" s="227"/>
      <c r="AE783" s="227"/>
      <c r="AF783" s="227"/>
      <c r="AG783" s="227"/>
      <c r="AL783" s="224"/>
      <c r="AM783" s="224"/>
      <c r="AN783" s="224"/>
      <c r="AO783" s="224"/>
      <c r="AP783" s="224"/>
      <c r="AQ783" s="224"/>
      <c r="AR783" s="224"/>
      <c r="AS783" s="224"/>
    </row>
    <row r="784">
      <c r="A784" s="398"/>
      <c r="B784" s="399"/>
      <c r="C784" s="398"/>
      <c r="D784" s="399"/>
      <c r="E784" s="398"/>
      <c r="I784" s="411"/>
      <c r="J784" s="411"/>
      <c r="N784" s="411"/>
      <c r="S784" s="411"/>
      <c r="AC784" s="227"/>
      <c r="AD784" s="227"/>
      <c r="AE784" s="227"/>
      <c r="AF784" s="227"/>
      <c r="AG784" s="227"/>
      <c r="AL784" s="224"/>
      <c r="AM784" s="224"/>
      <c r="AN784" s="224"/>
      <c r="AO784" s="224"/>
      <c r="AP784" s="224"/>
      <c r="AQ784" s="224"/>
      <c r="AR784" s="224"/>
      <c r="AS784" s="224"/>
    </row>
    <row r="785">
      <c r="A785" s="398"/>
      <c r="B785" s="399"/>
      <c r="C785" s="398"/>
      <c r="D785" s="399"/>
      <c r="E785" s="398"/>
      <c r="I785" s="411"/>
      <c r="J785" s="411"/>
      <c r="N785" s="411"/>
      <c r="S785" s="411"/>
      <c r="AC785" s="227"/>
      <c r="AD785" s="227"/>
      <c r="AE785" s="227"/>
      <c r="AF785" s="227"/>
      <c r="AG785" s="227"/>
      <c r="AL785" s="224"/>
      <c r="AM785" s="224"/>
      <c r="AN785" s="224"/>
      <c r="AO785" s="224"/>
      <c r="AP785" s="224"/>
      <c r="AQ785" s="224"/>
      <c r="AR785" s="224"/>
      <c r="AS785" s="224"/>
    </row>
    <row r="786">
      <c r="A786" s="398"/>
      <c r="B786" s="399"/>
      <c r="C786" s="398"/>
      <c r="D786" s="399"/>
      <c r="E786" s="398"/>
      <c r="I786" s="411"/>
      <c r="J786" s="411"/>
      <c r="N786" s="411"/>
      <c r="S786" s="411"/>
      <c r="AC786" s="227"/>
      <c r="AD786" s="227"/>
      <c r="AE786" s="227"/>
      <c r="AF786" s="227"/>
      <c r="AG786" s="227"/>
      <c r="AL786" s="224"/>
      <c r="AM786" s="224"/>
      <c r="AN786" s="224"/>
      <c r="AO786" s="224"/>
      <c r="AP786" s="224"/>
      <c r="AQ786" s="224"/>
      <c r="AR786" s="224"/>
      <c r="AS786" s="224"/>
    </row>
    <row r="787">
      <c r="A787" s="398"/>
      <c r="B787" s="399"/>
      <c r="C787" s="398"/>
      <c r="D787" s="399"/>
      <c r="E787" s="398"/>
      <c r="I787" s="411"/>
      <c r="J787" s="411"/>
      <c r="N787" s="411"/>
      <c r="S787" s="411"/>
      <c r="AC787" s="227"/>
      <c r="AD787" s="227"/>
      <c r="AE787" s="227"/>
      <c r="AF787" s="227"/>
      <c r="AG787" s="227"/>
      <c r="AL787" s="224"/>
      <c r="AM787" s="224"/>
      <c r="AN787" s="224"/>
      <c r="AO787" s="224"/>
      <c r="AP787" s="224"/>
      <c r="AQ787" s="224"/>
      <c r="AR787" s="224"/>
      <c r="AS787" s="224"/>
    </row>
    <row r="788">
      <c r="A788" s="398"/>
      <c r="B788" s="399"/>
      <c r="C788" s="398"/>
      <c r="D788" s="399"/>
      <c r="E788" s="398"/>
      <c r="I788" s="411"/>
      <c r="J788" s="411"/>
      <c r="N788" s="411"/>
      <c r="S788" s="411"/>
      <c r="AC788" s="227"/>
      <c r="AD788" s="227"/>
      <c r="AE788" s="227"/>
      <c r="AF788" s="227"/>
      <c r="AG788" s="227"/>
      <c r="AL788" s="224"/>
      <c r="AM788" s="224"/>
      <c r="AN788" s="224"/>
      <c r="AO788" s="224"/>
      <c r="AP788" s="224"/>
      <c r="AQ788" s="224"/>
      <c r="AR788" s="224"/>
      <c r="AS788" s="224"/>
    </row>
    <row r="789">
      <c r="A789" s="398"/>
      <c r="B789" s="399"/>
      <c r="C789" s="398"/>
      <c r="D789" s="399"/>
      <c r="E789" s="398"/>
      <c r="I789" s="411"/>
      <c r="J789" s="411"/>
      <c r="N789" s="411"/>
      <c r="S789" s="411"/>
      <c r="AC789" s="227"/>
      <c r="AD789" s="227"/>
      <c r="AE789" s="227"/>
      <c r="AF789" s="227"/>
      <c r="AG789" s="227"/>
      <c r="AL789" s="224"/>
      <c r="AM789" s="224"/>
      <c r="AN789" s="224"/>
      <c r="AO789" s="224"/>
      <c r="AP789" s="224"/>
      <c r="AQ789" s="224"/>
      <c r="AR789" s="224"/>
      <c r="AS789" s="224"/>
    </row>
    <row r="790">
      <c r="A790" s="398"/>
      <c r="B790" s="399"/>
      <c r="C790" s="398"/>
      <c r="D790" s="399"/>
      <c r="E790" s="398"/>
      <c r="I790" s="411"/>
      <c r="J790" s="411"/>
      <c r="N790" s="411"/>
      <c r="S790" s="411"/>
      <c r="AC790" s="227"/>
      <c r="AD790" s="227"/>
      <c r="AE790" s="227"/>
      <c r="AF790" s="227"/>
      <c r="AG790" s="227"/>
      <c r="AL790" s="224"/>
      <c r="AM790" s="224"/>
      <c r="AN790" s="224"/>
      <c r="AO790" s="224"/>
      <c r="AP790" s="224"/>
      <c r="AQ790" s="224"/>
      <c r="AR790" s="224"/>
      <c r="AS790" s="224"/>
    </row>
    <row r="791">
      <c r="A791" s="398"/>
      <c r="B791" s="399"/>
      <c r="C791" s="398"/>
      <c r="D791" s="399"/>
      <c r="E791" s="398"/>
      <c r="I791" s="411"/>
      <c r="J791" s="411"/>
      <c r="N791" s="411"/>
      <c r="S791" s="411"/>
      <c r="AC791" s="227"/>
      <c r="AD791" s="227"/>
      <c r="AE791" s="227"/>
      <c r="AF791" s="227"/>
      <c r="AG791" s="227"/>
      <c r="AL791" s="224"/>
      <c r="AM791" s="224"/>
      <c r="AN791" s="224"/>
      <c r="AO791" s="224"/>
      <c r="AP791" s="224"/>
      <c r="AQ791" s="224"/>
      <c r="AR791" s="224"/>
      <c r="AS791" s="224"/>
    </row>
    <row r="792">
      <c r="A792" s="398"/>
      <c r="B792" s="399"/>
      <c r="C792" s="398"/>
      <c r="D792" s="399"/>
      <c r="E792" s="398"/>
      <c r="I792" s="411"/>
      <c r="J792" s="411"/>
      <c r="N792" s="411"/>
      <c r="S792" s="411"/>
      <c r="AC792" s="227"/>
      <c r="AD792" s="227"/>
      <c r="AE792" s="227"/>
      <c r="AF792" s="227"/>
      <c r="AG792" s="227"/>
      <c r="AL792" s="224"/>
      <c r="AM792" s="224"/>
      <c r="AN792" s="224"/>
      <c r="AO792" s="224"/>
      <c r="AP792" s="224"/>
      <c r="AQ792" s="224"/>
      <c r="AR792" s="224"/>
      <c r="AS792" s="224"/>
    </row>
    <row r="793">
      <c r="A793" s="398"/>
      <c r="B793" s="399"/>
      <c r="C793" s="398"/>
      <c r="D793" s="399"/>
      <c r="E793" s="398"/>
      <c r="I793" s="411"/>
      <c r="J793" s="411"/>
      <c r="N793" s="411"/>
      <c r="S793" s="411"/>
      <c r="AC793" s="227"/>
      <c r="AD793" s="227"/>
      <c r="AE793" s="227"/>
      <c r="AF793" s="227"/>
      <c r="AG793" s="227"/>
      <c r="AL793" s="224"/>
      <c r="AM793" s="224"/>
      <c r="AN793" s="224"/>
      <c r="AO793" s="224"/>
      <c r="AP793" s="224"/>
      <c r="AQ793" s="224"/>
      <c r="AR793" s="224"/>
      <c r="AS793" s="224"/>
    </row>
    <row r="794">
      <c r="A794" s="398"/>
      <c r="B794" s="399"/>
      <c r="C794" s="398"/>
      <c r="D794" s="399"/>
      <c r="E794" s="398"/>
      <c r="I794" s="411"/>
      <c r="J794" s="411"/>
      <c r="N794" s="411"/>
      <c r="S794" s="411"/>
      <c r="AC794" s="227"/>
      <c r="AD794" s="227"/>
      <c r="AE794" s="227"/>
      <c r="AF794" s="227"/>
      <c r="AG794" s="227"/>
      <c r="AL794" s="224"/>
      <c r="AM794" s="224"/>
      <c r="AN794" s="224"/>
      <c r="AO794" s="224"/>
      <c r="AP794" s="224"/>
      <c r="AQ794" s="224"/>
      <c r="AR794" s="224"/>
      <c r="AS794" s="224"/>
    </row>
    <row r="795">
      <c r="A795" s="398"/>
      <c r="B795" s="399"/>
      <c r="C795" s="398"/>
      <c r="D795" s="399"/>
      <c r="E795" s="398"/>
      <c r="I795" s="411"/>
      <c r="J795" s="411"/>
      <c r="N795" s="411"/>
      <c r="S795" s="411"/>
      <c r="AC795" s="227"/>
      <c r="AD795" s="227"/>
      <c r="AE795" s="227"/>
      <c r="AF795" s="227"/>
      <c r="AG795" s="227"/>
      <c r="AL795" s="224"/>
      <c r="AM795" s="224"/>
      <c r="AN795" s="224"/>
      <c r="AO795" s="224"/>
      <c r="AP795" s="224"/>
      <c r="AQ795" s="224"/>
      <c r="AR795" s="224"/>
      <c r="AS795" s="224"/>
    </row>
    <row r="796">
      <c r="A796" s="398"/>
      <c r="B796" s="399"/>
      <c r="C796" s="398"/>
      <c r="D796" s="399"/>
      <c r="E796" s="398"/>
      <c r="I796" s="411"/>
      <c r="J796" s="411"/>
      <c r="N796" s="411"/>
      <c r="S796" s="411"/>
      <c r="AC796" s="227"/>
      <c r="AD796" s="227"/>
      <c r="AE796" s="227"/>
      <c r="AF796" s="227"/>
      <c r="AG796" s="227"/>
      <c r="AL796" s="224"/>
      <c r="AM796" s="224"/>
      <c r="AN796" s="224"/>
      <c r="AO796" s="224"/>
      <c r="AP796" s="224"/>
      <c r="AQ796" s="224"/>
      <c r="AR796" s="224"/>
      <c r="AS796" s="224"/>
    </row>
    <row r="797">
      <c r="A797" s="398"/>
      <c r="B797" s="399"/>
      <c r="C797" s="398"/>
      <c r="D797" s="399"/>
      <c r="E797" s="398"/>
      <c r="I797" s="411"/>
      <c r="J797" s="411"/>
      <c r="N797" s="411"/>
      <c r="S797" s="411"/>
      <c r="AC797" s="227"/>
      <c r="AD797" s="227"/>
      <c r="AE797" s="227"/>
      <c r="AF797" s="227"/>
      <c r="AG797" s="227"/>
      <c r="AL797" s="224"/>
      <c r="AM797" s="224"/>
      <c r="AN797" s="224"/>
      <c r="AO797" s="224"/>
      <c r="AP797" s="224"/>
      <c r="AQ797" s="224"/>
      <c r="AR797" s="224"/>
      <c r="AS797" s="224"/>
    </row>
    <row r="798">
      <c r="A798" s="398"/>
      <c r="B798" s="399"/>
      <c r="C798" s="398"/>
      <c r="D798" s="399"/>
      <c r="E798" s="398"/>
      <c r="I798" s="411"/>
      <c r="J798" s="411"/>
      <c r="N798" s="411"/>
      <c r="S798" s="411"/>
      <c r="AC798" s="227"/>
      <c r="AD798" s="227"/>
      <c r="AE798" s="227"/>
      <c r="AF798" s="227"/>
      <c r="AG798" s="227"/>
      <c r="AL798" s="224"/>
      <c r="AM798" s="224"/>
      <c r="AN798" s="224"/>
      <c r="AO798" s="224"/>
      <c r="AP798" s="224"/>
      <c r="AQ798" s="224"/>
      <c r="AR798" s="224"/>
      <c r="AS798" s="224"/>
    </row>
    <row r="799">
      <c r="A799" s="398"/>
      <c r="B799" s="399"/>
      <c r="C799" s="398"/>
      <c r="D799" s="399"/>
      <c r="E799" s="398"/>
      <c r="I799" s="411"/>
      <c r="J799" s="411"/>
      <c r="N799" s="411"/>
      <c r="S799" s="411"/>
      <c r="AC799" s="227"/>
      <c r="AD799" s="227"/>
      <c r="AE799" s="227"/>
      <c r="AF799" s="227"/>
      <c r="AG799" s="227"/>
      <c r="AL799" s="224"/>
      <c r="AM799" s="224"/>
      <c r="AN799" s="224"/>
      <c r="AO799" s="224"/>
      <c r="AP799" s="224"/>
      <c r="AQ799" s="224"/>
      <c r="AR799" s="224"/>
      <c r="AS799" s="224"/>
    </row>
    <row r="800">
      <c r="A800" s="398"/>
      <c r="B800" s="399"/>
      <c r="C800" s="398"/>
      <c r="D800" s="399"/>
      <c r="E800" s="398"/>
      <c r="I800" s="411"/>
      <c r="J800" s="411"/>
      <c r="N800" s="411"/>
      <c r="S800" s="411"/>
      <c r="AC800" s="227"/>
      <c r="AD800" s="227"/>
      <c r="AE800" s="227"/>
      <c r="AF800" s="227"/>
      <c r="AG800" s="227"/>
      <c r="AL800" s="224"/>
      <c r="AM800" s="224"/>
      <c r="AN800" s="224"/>
      <c r="AO800" s="224"/>
      <c r="AP800" s="224"/>
      <c r="AQ800" s="224"/>
      <c r="AR800" s="224"/>
      <c r="AS800" s="224"/>
    </row>
    <row r="801">
      <c r="A801" s="398"/>
      <c r="B801" s="399"/>
      <c r="C801" s="398"/>
      <c r="D801" s="399"/>
      <c r="E801" s="398"/>
      <c r="I801" s="411"/>
      <c r="J801" s="411"/>
      <c r="N801" s="411"/>
      <c r="S801" s="411"/>
      <c r="AC801" s="227"/>
      <c r="AD801" s="227"/>
      <c r="AE801" s="227"/>
      <c r="AF801" s="227"/>
      <c r="AG801" s="227"/>
      <c r="AL801" s="224"/>
      <c r="AM801" s="224"/>
      <c r="AN801" s="224"/>
      <c r="AO801" s="224"/>
      <c r="AP801" s="224"/>
      <c r="AQ801" s="224"/>
      <c r="AR801" s="224"/>
      <c r="AS801" s="224"/>
    </row>
    <row r="802">
      <c r="A802" s="398"/>
      <c r="B802" s="399"/>
      <c r="C802" s="398"/>
      <c r="D802" s="399"/>
      <c r="E802" s="398"/>
      <c r="I802" s="411"/>
      <c r="J802" s="411"/>
      <c r="N802" s="411"/>
      <c r="S802" s="411"/>
      <c r="AC802" s="227"/>
      <c r="AD802" s="227"/>
      <c r="AE802" s="227"/>
      <c r="AF802" s="227"/>
      <c r="AG802" s="227"/>
      <c r="AL802" s="224"/>
      <c r="AM802" s="224"/>
      <c r="AN802" s="224"/>
      <c r="AO802" s="224"/>
      <c r="AP802" s="224"/>
      <c r="AQ802" s="224"/>
      <c r="AR802" s="224"/>
      <c r="AS802" s="224"/>
    </row>
    <row r="803">
      <c r="A803" s="398"/>
      <c r="B803" s="399"/>
      <c r="C803" s="398"/>
      <c r="D803" s="399"/>
      <c r="E803" s="398"/>
      <c r="I803" s="411"/>
      <c r="J803" s="411"/>
      <c r="N803" s="411"/>
      <c r="S803" s="411"/>
      <c r="AC803" s="227"/>
      <c r="AD803" s="227"/>
      <c r="AE803" s="227"/>
      <c r="AF803" s="227"/>
      <c r="AG803" s="227"/>
      <c r="AL803" s="224"/>
      <c r="AM803" s="224"/>
      <c r="AN803" s="224"/>
      <c r="AO803" s="224"/>
      <c r="AP803" s="224"/>
      <c r="AQ803" s="224"/>
      <c r="AR803" s="224"/>
      <c r="AS803" s="224"/>
    </row>
    <row r="804">
      <c r="A804" s="398"/>
      <c r="B804" s="399"/>
      <c r="C804" s="398"/>
      <c r="D804" s="399"/>
      <c r="E804" s="398"/>
      <c r="I804" s="411"/>
      <c r="J804" s="411"/>
      <c r="N804" s="411"/>
      <c r="S804" s="411"/>
      <c r="AC804" s="227"/>
      <c r="AD804" s="227"/>
      <c r="AE804" s="227"/>
      <c r="AF804" s="227"/>
      <c r="AG804" s="227"/>
      <c r="AL804" s="224"/>
      <c r="AM804" s="224"/>
      <c r="AN804" s="224"/>
      <c r="AO804" s="224"/>
      <c r="AP804" s="224"/>
      <c r="AQ804" s="224"/>
      <c r="AR804" s="224"/>
      <c r="AS804" s="224"/>
    </row>
    <row r="805">
      <c r="A805" s="398"/>
      <c r="B805" s="399"/>
      <c r="C805" s="398"/>
      <c r="D805" s="399"/>
      <c r="E805" s="398"/>
      <c r="I805" s="411"/>
      <c r="J805" s="411"/>
      <c r="N805" s="411"/>
      <c r="S805" s="411"/>
      <c r="AC805" s="227"/>
      <c r="AD805" s="227"/>
      <c r="AE805" s="227"/>
      <c r="AF805" s="227"/>
      <c r="AG805" s="227"/>
      <c r="AL805" s="224"/>
      <c r="AM805" s="224"/>
      <c r="AN805" s="224"/>
      <c r="AO805" s="224"/>
      <c r="AP805" s="224"/>
      <c r="AQ805" s="224"/>
      <c r="AR805" s="224"/>
      <c r="AS805" s="224"/>
    </row>
    <row r="806">
      <c r="A806" s="398"/>
      <c r="B806" s="399"/>
      <c r="C806" s="398"/>
      <c r="D806" s="399"/>
      <c r="E806" s="398"/>
      <c r="I806" s="411"/>
      <c r="J806" s="411"/>
      <c r="N806" s="411"/>
      <c r="S806" s="411"/>
      <c r="AC806" s="227"/>
      <c r="AD806" s="227"/>
      <c r="AE806" s="227"/>
      <c r="AF806" s="227"/>
      <c r="AG806" s="227"/>
      <c r="AL806" s="224"/>
      <c r="AM806" s="224"/>
      <c r="AN806" s="224"/>
      <c r="AO806" s="224"/>
      <c r="AP806" s="224"/>
      <c r="AQ806" s="224"/>
      <c r="AR806" s="224"/>
      <c r="AS806" s="224"/>
    </row>
    <row r="807">
      <c r="A807" s="398"/>
      <c r="B807" s="399"/>
      <c r="C807" s="398"/>
      <c r="D807" s="399"/>
      <c r="E807" s="398"/>
      <c r="I807" s="411"/>
      <c r="J807" s="411"/>
      <c r="N807" s="411"/>
      <c r="S807" s="411"/>
      <c r="AC807" s="227"/>
      <c r="AD807" s="227"/>
      <c r="AE807" s="227"/>
      <c r="AF807" s="227"/>
      <c r="AG807" s="227"/>
      <c r="AL807" s="224"/>
      <c r="AM807" s="224"/>
      <c r="AN807" s="224"/>
      <c r="AO807" s="224"/>
      <c r="AP807" s="224"/>
      <c r="AQ807" s="224"/>
      <c r="AR807" s="224"/>
      <c r="AS807" s="224"/>
    </row>
    <row r="808">
      <c r="A808" s="398"/>
      <c r="B808" s="399"/>
      <c r="C808" s="398"/>
      <c r="D808" s="399"/>
      <c r="E808" s="398"/>
      <c r="I808" s="411"/>
      <c r="J808" s="411"/>
      <c r="N808" s="411"/>
      <c r="S808" s="411"/>
      <c r="AC808" s="227"/>
      <c r="AD808" s="227"/>
      <c r="AE808" s="227"/>
      <c r="AF808" s="227"/>
      <c r="AG808" s="227"/>
      <c r="AL808" s="224"/>
      <c r="AM808" s="224"/>
      <c r="AN808" s="224"/>
      <c r="AO808" s="224"/>
      <c r="AP808" s="224"/>
      <c r="AQ808" s="224"/>
      <c r="AR808" s="224"/>
      <c r="AS808" s="224"/>
    </row>
    <row r="809">
      <c r="A809" s="398"/>
      <c r="B809" s="399"/>
      <c r="C809" s="398"/>
      <c r="D809" s="399"/>
      <c r="E809" s="398"/>
      <c r="I809" s="411"/>
      <c r="J809" s="411"/>
      <c r="N809" s="411"/>
      <c r="S809" s="411"/>
      <c r="AC809" s="227"/>
      <c r="AD809" s="227"/>
      <c r="AE809" s="227"/>
      <c r="AF809" s="227"/>
      <c r="AG809" s="227"/>
      <c r="AL809" s="224"/>
      <c r="AM809" s="224"/>
      <c r="AN809" s="224"/>
      <c r="AO809" s="224"/>
      <c r="AP809" s="224"/>
      <c r="AQ809" s="224"/>
      <c r="AR809" s="224"/>
      <c r="AS809" s="224"/>
    </row>
    <row r="810">
      <c r="A810" s="398"/>
      <c r="B810" s="399"/>
      <c r="C810" s="398"/>
      <c r="D810" s="399"/>
      <c r="E810" s="398"/>
      <c r="I810" s="411"/>
      <c r="J810" s="411"/>
      <c r="N810" s="411"/>
      <c r="S810" s="411"/>
      <c r="AC810" s="227"/>
      <c r="AD810" s="227"/>
      <c r="AE810" s="227"/>
      <c r="AF810" s="227"/>
      <c r="AG810" s="227"/>
      <c r="AL810" s="224"/>
      <c r="AM810" s="224"/>
      <c r="AN810" s="224"/>
      <c r="AO810" s="224"/>
      <c r="AP810" s="224"/>
      <c r="AQ810" s="224"/>
      <c r="AR810" s="224"/>
      <c r="AS810" s="224"/>
    </row>
    <row r="811">
      <c r="A811" s="398"/>
      <c r="B811" s="399"/>
      <c r="C811" s="398"/>
      <c r="D811" s="399"/>
      <c r="E811" s="398"/>
      <c r="I811" s="411"/>
      <c r="J811" s="411"/>
      <c r="N811" s="411"/>
      <c r="S811" s="411"/>
      <c r="AC811" s="227"/>
      <c r="AD811" s="227"/>
      <c r="AE811" s="227"/>
      <c r="AF811" s="227"/>
      <c r="AG811" s="227"/>
      <c r="AL811" s="224"/>
      <c r="AM811" s="224"/>
      <c r="AN811" s="224"/>
      <c r="AO811" s="224"/>
      <c r="AP811" s="224"/>
      <c r="AQ811" s="224"/>
      <c r="AR811" s="224"/>
      <c r="AS811" s="224"/>
    </row>
    <row r="812">
      <c r="A812" s="398"/>
      <c r="B812" s="399"/>
      <c r="C812" s="398"/>
      <c r="D812" s="399"/>
      <c r="E812" s="398"/>
      <c r="I812" s="411"/>
      <c r="J812" s="411"/>
      <c r="N812" s="411"/>
      <c r="S812" s="411"/>
      <c r="AC812" s="227"/>
      <c r="AD812" s="227"/>
      <c r="AE812" s="227"/>
      <c r="AF812" s="227"/>
      <c r="AG812" s="227"/>
      <c r="AL812" s="224"/>
      <c r="AM812" s="224"/>
      <c r="AN812" s="224"/>
      <c r="AO812" s="224"/>
      <c r="AP812" s="224"/>
      <c r="AQ812" s="224"/>
      <c r="AR812" s="224"/>
      <c r="AS812" s="224"/>
    </row>
    <row r="813">
      <c r="A813" s="398"/>
      <c r="B813" s="399"/>
      <c r="C813" s="398"/>
      <c r="D813" s="399"/>
      <c r="E813" s="398"/>
      <c r="I813" s="411"/>
      <c r="J813" s="411"/>
      <c r="N813" s="411"/>
      <c r="S813" s="411"/>
      <c r="AC813" s="227"/>
      <c r="AD813" s="227"/>
      <c r="AE813" s="227"/>
      <c r="AF813" s="227"/>
      <c r="AG813" s="227"/>
      <c r="AL813" s="224"/>
      <c r="AM813" s="224"/>
      <c r="AN813" s="224"/>
      <c r="AO813" s="224"/>
      <c r="AP813" s="224"/>
      <c r="AQ813" s="224"/>
      <c r="AR813" s="224"/>
      <c r="AS813" s="224"/>
    </row>
    <row r="814">
      <c r="A814" s="398"/>
      <c r="B814" s="399"/>
      <c r="C814" s="398"/>
      <c r="D814" s="399"/>
      <c r="E814" s="398"/>
      <c r="I814" s="411"/>
      <c r="J814" s="411"/>
      <c r="N814" s="411"/>
      <c r="S814" s="411"/>
      <c r="AC814" s="227"/>
      <c r="AD814" s="227"/>
      <c r="AE814" s="227"/>
      <c r="AF814" s="227"/>
      <c r="AG814" s="227"/>
      <c r="AL814" s="224"/>
      <c r="AM814" s="224"/>
      <c r="AN814" s="224"/>
      <c r="AO814" s="224"/>
      <c r="AP814" s="224"/>
      <c r="AQ814" s="224"/>
      <c r="AR814" s="224"/>
      <c r="AS814" s="224"/>
    </row>
    <row r="815">
      <c r="A815" s="398"/>
      <c r="B815" s="399"/>
      <c r="C815" s="398"/>
      <c r="D815" s="399"/>
      <c r="E815" s="398"/>
      <c r="I815" s="411"/>
      <c r="J815" s="411"/>
      <c r="N815" s="411"/>
      <c r="S815" s="411"/>
      <c r="AC815" s="227"/>
      <c r="AD815" s="227"/>
      <c r="AE815" s="227"/>
      <c r="AF815" s="227"/>
      <c r="AG815" s="227"/>
      <c r="AL815" s="224"/>
      <c r="AM815" s="224"/>
      <c r="AN815" s="224"/>
      <c r="AO815" s="224"/>
      <c r="AP815" s="224"/>
      <c r="AQ815" s="224"/>
      <c r="AR815" s="224"/>
      <c r="AS815" s="224"/>
    </row>
    <row r="816">
      <c r="A816" s="398"/>
      <c r="B816" s="399"/>
      <c r="C816" s="398"/>
      <c r="D816" s="399"/>
      <c r="E816" s="398"/>
      <c r="I816" s="411"/>
      <c r="J816" s="411"/>
      <c r="N816" s="411"/>
      <c r="S816" s="411"/>
      <c r="AC816" s="227"/>
      <c r="AD816" s="227"/>
      <c r="AE816" s="227"/>
      <c r="AF816" s="227"/>
      <c r="AG816" s="227"/>
      <c r="AL816" s="224"/>
      <c r="AM816" s="224"/>
      <c r="AN816" s="224"/>
      <c r="AO816" s="224"/>
      <c r="AP816" s="224"/>
      <c r="AQ816" s="224"/>
      <c r="AR816" s="224"/>
      <c r="AS816" s="224"/>
    </row>
    <row r="817">
      <c r="A817" s="398"/>
      <c r="B817" s="399"/>
      <c r="C817" s="398"/>
      <c r="D817" s="399"/>
      <c r="E817" s="398"/>
      <c r="I817" s="411"/>
      <c r="J817" s="411"/>
      <c r="N817" s="411"/>
      <c r="S817" s="411"/>
      <c r="AC817" s="227"/>
      <c r="AD817" s="227"/>
      <c r="AE817" s="227"/>
      <c r="AF817" s="227"/>
      <c r="AG817" s="227"/>
      <c r="AL817" s="224"/>
      <c r="AM817" s="224"/>
      <c r="AN817" s="224"/>
      <c r="AO817" s="224"/>
      <c r="AP817" s="224"/>
      <c r="AQ817" s="224"/>
      <c r="AR817" s="224"/>
      <c r="AS817" s="224"/>
    </row>
    <row r="818">
      <c r="A818" s="398"/>
      <c r="B818" s="399"/>
      <c r="C818" s="398"/>
      <c r="D818" s="399"/>
      <c r="E818" s="398"/>
      <c r="I818" s="411"/>
      <c r="J818" s="411"/>
      <c r="N818" s="411"/>
      <c r="S818" s="411"/>
      <c r="AC818" s="227"/>
      <c r="AD818" s="227"/>
      <c r="AE818" s="227"/>
      <c r="AF818" s="227"/>
      <c r="AG818" s="227"/>
      <c r="AL818" s="224"/>
      <c r="AM818" s="224"/>
      <c r="AN818" s="224"/>
      <c r="AO818" s="224"/>
      <c r="AP818" s="224"/>
      <c r="AQ818" s="224"/>
      <c r="AR818" s="224"/>
      <c r="AS818" s="224"/>
    </row>
    <row r="819">
      <c r="A819" s="398"/>
      <c r="B819" s="399"/>
      <c r="C819" s="398"/>
      <c r="D819" s="399"/>
      <c r="E819" s="398"/>
      <c r="I819" s="411"/>
      <c r="J819" s="411"/>
      <c r="N819" s="411"/>
      <c r="S819" s="411"/>
      <c r="AC819" s="227"/>
      <c r="AD819" s="227"/>
      <c r="AE819" s="227"/>
      <c r="AF819" s="227"/>
      <c r="AG819" s="227"/>
      <c r="AL819" s="224"/>
      <c r="AM819" s="224"/>
      <c r="AN819" s="224"/>
      <c r="AO819" s="224"/>
      <c r="AP819" s="224"/>
      <c r="AQ819" s="224"/>
      <c r="AR819" s="224"/>
      <c r="AS819" s="224"/>
    </row>
    <row r="820">
      <c r="A820" s="398"/>
      <c r="B820" s="399"/>
      <c r="C820" s="398"/>
      <c r="D820" s="399"/>
      <c r="E820" s="398"/>
      <c r="I820" s="411"/>
      <c r="J820" s="411"/>
      <c r="N820" s="411"/>
      <c r="S820" s="411"/>
      <c r="AC820" s="227"/>
      <c r="AD820" s="227"/>
      <c r="AE820" s="227"/>
      <c r="AF820" s="227"/>
      <c r="AG820" s="227"/>
      <c r="AL820" s="224"/>
      <c r="AM820" s="224"/>
      <c r="AN820" s="224"/>
      <c r="AO820" s="224"/>
      <c r="AP820" s="224"/>
      <c r="AQ820" s="224"/>
      <c r="AR820" s="224"/>
      <c r="AS820" s="224"/>
    </row>
    <row r="821">
      <c r="A821" s="398"/>
      <c r="B821" s="399"/>
      <c r="C821" s="398"/>
      <c r="D821" s="399"/>
      <c r="E821" s="398"/>
      <c r="I821" s="411"/>
      <c r="J821" s="411"/>
      <c r="N821" s="411"/>
      <c r="S821" s="411"/>
      <c r="AC821" s="227"/>
      <c r="AD821" s="227"/>
      <c r="AE821" s="227"/>
      <c r="AF821" s="227"/>
      <c r="AG821" s="227"/>
      <c r="AL821" s="224"/>
      <c r="AM821" s="224"/>
      <c r="AN821" s="224"/>
      <c r="AO821" s="224"/>
      <c r="AP821" s="224"/>
      <c r="AQ821" s="224"/>
      <c r="AR821" s="224"/>
      <c r="AS821" s="224"/>
    </row>
    <row r="822">
      <c r="A822" s="398"/>
      <c r="B822" s="399"/>
      <c r="C822" s="398"/>
      <c r="D822" s="399"/>
      <c r="E822" s="398"/>
      <c r="I822" s="411"/>
      <c r="J822" s="411"/>
      <c r="N822" s="411"/>
      <c r="S822" s="411"/>
      <c r="AC822" s="227"/>
      <c r="AD822" s="227"/>
      <c r="AE822" s="227"/>
      <c r="AF822" s="227"/>
      <c r="AG822" s="227"/>
      <c r="AL822" s="224"/>
      <c r="AM822" s="224"/>
      <c r="AN822" s="224"/>
      <c r="AO822" s="224"/>
      <c r="AP822" s="224"/>
      <c r="AQ822" s="224"/>
      <c r="AR822" s="224"/>
      <c r="AS822" s="224"/>
    </row>
    <row r="823">
      <c r="A823" s="398"/>
      <c r="B823" s="399"/>
      <c r="C823" s="398"/>
      <c r="D823" s="399"/>
      <c r="E823" s="398"/>
      <c r="I823" s="411"/>
      <c r="J823" s="411"/>
      <c r="N823" s="411"/>
      <c r="S823" s="411"/>
      <c r="AC823" s="227"/>
      <c r="AD823" s="227"/>
      <c r="AE823" s="227"/>
      <c r="AF823" s="227"/>
      <c r="AG823" s="227"/>
      <c r="AL823" s="224"/>
      <c r="AM823" s="224"/>
      <c r="AN823" s="224"/>
      <c r="AO823" s="224"/>
      <c r="AP823" s="224"/>
      <c r="AQ823" s="224"/>
      <c r="AR823" s="224"/>
      <c r="AS823" s="224"/>
    </row>
    <row r="824">
      <c r="A824" s="398"/>
      <c r="B824" s="399"/>
      <c r="C824" s="398"/>
      <c r="D824" s="399"/>
      <c r="E824" s="398"/>
      <c r="I824" s="411"/>
      <c r="J824" s="411"/>
      <c r="N824" s="411"/>
      <c r="S824" s="411"/>
      <c r="AC824" s="227"/>
      <c r="AD824" s="227"/>
      <c r="AE824" s="227"/>
      <c r="AF824" s="227"/>
      <c r="AG824" s="227"/>
      <c r="AL824" s="224"/>
      <c r="AM824" s="224"/>
      <c r="AN824" s="224"/>
      <c r="AO824" s="224"/>
      <c r="AP824" s="224"/>
      <c r="AQ824" s="224"/>
      <c r="AR824" s="224"/>
      <c r="AS824" s="224"/>
    </row>
    <row r="825">
      <c r="A825" s="398"/>
      <c r="B825" s="399"/>
      <c r="C825" s="398"/>
      <c r="D825" s="399"/>
      <c r="E825" s="398"/>
      <c r="I825" s="411"/>
      <c r="J825" s="411"/>
      <c r="N825" s="411"/>
      <c r="S825" s="411"/>
      <c r="AC825" s="227"/>
      <c r="AD825" s="227"/>
      <c r="AE825" s="227"/>
      <c r="AF825" s="227"/>
      <c r="AG825" s="227"/>
      <c r="AL825" s="224"/>
      <c r="AM825" s="224"/>
      <c r="AN825" s="224"/>
      <c r="AO825" s="224"/>
      <c r="AP825" s="224"/>
      <c r="AQ825" s="224"/>
      <c r="AR825" s="224"/>
      <c r="AS825" s="224"/>
    </row>
    <row r="826">
      <c r="A826" s="398"/>
      <c r="B826" s="399"/>
      <c r="C826" s="398"/>
      <c r="D826" s="399"/>
      <c r="E826" s="398"/>
      <c r="I826" s="411"/>
      <c r="J826" s="411"/>
      <c r="N826" s="411"/>
      <c r="S826" s="411"/>
      <c r="AC826" s="227"/>
      <c r="AD826" s="227"/>
      <c r="AE826" s="227"/>
      <c r="AF826" s="227"/>
      <c r="AG826" s="227"/>
      <c r="AL826" s="224"/>
      <c r="AM826" s="224"/>
      <c r="AN826" s="224"/>
      <c r="AO826" s="224"/>
      <c r="AP826" s="224"/>
      <c r="AQ826" s="224"/>
      <c r="AR826" s="224"/>
      <c r="AS826" s="224"/>
    </row>
    <row r="827">
      <c r="A827" s="398"/>
      <c r="B827" s="399"/>
      <c r="C827" s="398"/>
      <c r="D827" s="399"/>
      <c r="E827" s="398"/>
      <c r="I827" s="411"/>
      <c r="J827" s="411"/>
      <c r="N827" s="411"/>
      <c r="S827" s="411"/>
      <c r="AC827" s="227"/>
      <c r="AD827" s="227"/>
      <c r="AE827" s="227"/>
      <c r="AF827" s="227"/>
      <c r="AG827" s="227"/>
      <c r="AL827" s="224"/>
      <c r="AM827" s="224"/>
      <c r="AN827" s="224"/>
      <c r="AO827" s="224"/>
      <c r="AP827" s="224"/>
      <c r="AQ827" s="224"/>
      <c r="AR827" s="224"/>
      <c r="AS827" s="224"/>
    </row>
    <row r="828">
      <c r="A828" s="398"/>
      <c r="B828" s="399"/>
      <c r="C828" s="398"/>
      <c r="D828" s="399"/>
      <c r="E828" s="398"/>
      <c r="I828" s="411"/>
      <c r="J828" s="411"/>
      <c r="N828" s="411"/>
      <c r="S828" s="411"/>
      <c r="AC828" s="227"/>
      <c r="AD828" s="227"/>
      <c r="AE828" s="227"/>
      <c r="AF828" s="227"/>
      <c r="AG828" s="227"/>
      <c r="AL828" s="224"/>
      <c r="AM828" s="224"/>
      <c r="AN828" s="224"/>
      <c r="AO828" s="224"/>
      <c r="AP828" s="224"/>
      <c r="AQ828" s="224"/>
      <c r="AR828" s="224"/>
      <c r="AS828" s="224"/>
    </row>
    <row r="829">
      <c r="A829" s="398"/>
      <c r="B829" s="399"/>
      <c r="C829" s="398"/>
      <c r="D829" s="399"/>
      <c r="E829" s="398"/>
      <c r="I829" s="411"/>
      <c r="J829" s="411"/>
      <c r="N829" s="411"/>
      <c r="S829" s="411"/>
      <c r="AC829" s="227"/>
      <c r="AD829" s="227"/>
      <c r="AE829" s="227"/>
      <c r="AF829" s="227"/>
      <c r="AG829" s="227"/>
      <c r="AL829" s="224"/>
      <c r="AM829" s="224"/>
      <c r="AN829" s="224"/>
      <c r="AO829" s="224"/>
      <c r="AP829" s="224"/>
      <c r="AQ829" s="224"/>
      <c r="AR829" s="224"/>
      <c r="AS829" s="224"/>
    </row>
    <row r="830">
      <c r="A830" s="398"/>
      <c r="B830" s="399"/>
      <c r="C830" s="398"/>
      <c r="D830" s="399"/>
      <c r="E830" s="398"/>
      <c r="I830" s="411"/>
      <c r="J830" s="411"/>
      <c r="N830" s="411"/>
      <c r="S830" s="411"/>
      <c r="AC830" s="227"/>
      <c r="AD830" s="227"/>
      <c r="AE830" s="227"/>
      <c r="AF830" s="227"/>
      <c r="AG830" s="227"/>
      <c r="AL830" s="224"/>
      <c r="AM830" s="224"/>
      <c r="AN830" s="224"/>
      <c r="AO830" s="224"/>
      <c r="AP830" s="224"/>
      <c r="AQ830" s="224"/>
      <c r="AR830" s="224"/>
      <c r="AS830" s="224"/>
    </row>
    <row r="831">
      <c r="A831" s="398"/>
      <c r="B831" s="399"/>
      <c r="C831" s="398"/>
      <c r="D831" s="399"/>
      <c r="E831" s="398"/>
      <c r="I831" s="411"/>
      <c r="J831" s="411"/>
      <c r="N831" s="411"/>
      <c r="S831" s="411"/>
      <c r="AC831" s="227"/>
      <c r="AD831" s="227"/>
      <c r="AE831" s="227"/>
      <c r="AF831" s="227"/>
      <c r="AG831" s="227"/>
      <c r="AL831" s="224"/>
      <c r="AM831" s="224"/>
      <c r="AN831" s="224"/>
      <c r="AO831" s="224"/>
      <c r="AP831" s="224"/>
      <c r="AQ831" s="224"/>
      <c r="AR831" s="224"/>
      <c r="AS831" s="224"/>
    </row>
    <row r="832">
      <c r="A832" s="398"/>
      <c r="B832" s="399"/>
      <c r="C832" s="398"/>
      <c r="D832" s="399"/>
      <c r="E832" s="398"/>
      <c r="I832" s="411"/>
      <c r="J832" s="411"/>
      <c r="N832" s="411"/>
      <c r="S832" s="411"/>
      <c r="AC832" s="227"/>
      <c r="AD832" s="227"/>
      <c r="AE832" s="227"/>
      <c r="AF832" s="227"/>
      <c r="AG832" s="227"/>
      <c r="AL832" s="224"/>
      <c r="AM832" s="224"/>
      <c r="AN832" s="224"/>
      <c r="AO832" s="224"/>
      <c r="AP832" s="224"/>
      <c r="AQ832" s="224"/>
      <c r="AR832" s="224"/>
      <c r="AS832" s="224"/>
    </row>
    <row r="833">
      <c r="A833" s="398"/>
      <c r="B833" s="399"/>
      <c r="C833" s="398"/>
      <c r="D833" s="399"/>
      <c r="E833" s="398"/>
      <c r="I833" s="411"/>
      <c r="J833" s="411"/>
      <c r="N833" s="411"/>
      <c r="S833" s="411"/>
      <c r="AC833" s="227"/>
      <c r="AD833" s="227"/>
      <c r="AE833" s="227"/>
      <c r="AF833" s="227"/>
      <c r="AG833" s="227"/>
      <c r="AL833" s="224"/>
      <c r="AM833" s="224"/>
      <c r="AN833" s="224"/>
      <c r="AO833" s="224"/>
      <c r="AP833" s="224"/>
      <c r="AQ833" s="224"/>
      <c r="AR833" s="224"/>
      <c r="AS833" s="224"/>
    </row>
    <row r="834">
      <c r="A834" s="398"/>
      <c r="B834" s="399"/>
      <c r="C834" s="398"/>
      <c r="D834" s="399"/>
      <c r="E834" s="398"/>
      <c r="I834" s="411"/>
      <c r="J834" s="411"/>
      <c r="N834" s="411"/>
      <c r="S834" s="411"/>
      <c r="AC834" s="227"/>
      <c r="AD834" s="227"/>
      <c r="AE834" s="227"/>
      <c r="AF834" s="227"/>
      <c r="AG834" s="227"/>
      <c r="AL834" s="224"/>
      <c r="AM834" s="224"/>
      <c r="AN834" s="224"/>
      <c r="AO834" s="224"/>
      <c r="AP834" s="224"/>
      <c r="AQ834" s="224"/>
      <c r="AR834" s="224"/>
      <c r="AS834" s="224"/>
    </row>
    <row r="835">
      <c r="A835" s="398"/>
      <c r="B835" s="399"/>
      <c r="C835" s="398"/>
      <c r="D835" s="399"/>
      <c r="E835" s="398"/>
      <c r="I835" s="411"/>
      <c r="J835" s="411"/>
      <c r="N835" s="411"/>
      <c r="S835" s="411"/>
      <c r="AC835" s="227"/>
      <c r="AD835" s="227"/>
      <c r="AE835" s="227"/>
      <c r="AF835" s="227"/>
      <c r="AG835" s="227"/>
      <c r="AL835" s="224"/>
      <c r="AM835" s="224"/>
      <c r="AN835" s="224"/>
      <c r="AO835" s="224"/>
      <c r="AP835" s="224"/>
      <c r="AQ835" s="224"/>
      <c r="AR835" s="224"/>
      <c r="AS835" s="224"/>
    </row>
    <row r="836">
      <c r="A836" s="398"/>
      <c r="B836" s="399"/>
      <c r="C836" s="398"/>
      <c r="D836" s="399"/>
      <c r="E836" s="398"/>
      <c r="I836" s="411"/>
      <c r="J836" s="411"/>
      <c r="N836" s="411"/>
      <c r="S836" s="411"/>
      <c r="AC836" s="227"/>
      <c r="AD836" s="227"/>
      <c r="AE836" s="227"/>
      <c r="AF836" s="227"/>
      <c r="AG836" s="227"/>
      <c r="AL836" s="224"/>
      <c r="AM836" s="224"/>
      <c r="AN836" s="224"/>
      <c r="AO836" s="224"/>
      <c r="AP836" s="224"/>
      <c r="AQ836" s="224"/>
      <c r="AR836" s="224"/>
      <c r="AS836" s="224"/>
    </row>
    <row r="837">
      <c r="A837" s="398"/>
      <c r="B837" s="399"/>
      <c r="C837" s="398"/>
      <c r="D837" s="399"/>
      <c r="E837" s="398"/>
      <c r="I837" s="411"/>
      <c r="J837" s="411"/>
      <c r="N837" s="411"/>
      <c r="S837" s="411"/>
      <c r="AC837" s="227"/>
      <c r="AD837" s="227"/>
      <c r="AE837" s="227"/>
      <c r="AF837" s="227"/>
      <c r="AG837" s="227"/>
      <c r="AL837" s="224"/>
      <c r="AM837" s="224"/>
      <c r="AN837" s="224"/>
      <c r="AO837" s="224"/>
      <c r="AP837" s="224"/>
      <c r="AQ837" s="224"/>
      <c r="AR837" s="224"/>
      <c r="AS837" s="224"/>
    </row>
    <row r="838">
      <c r="A838" s="398"/>
      <c r="B838" s="399"/>
      <c r="C838" s="398"/>
      <c r="D838" s="399"/>
      <c r="E838" s="398"/>
      <c r="I838" s="411"/>
      <c r="J838" s="411"/>
      <c r="N838" s="411"/>
      <c r="S838" s="411"/>
      <c r="AC838" s="227"/>
      <c r="AD838" s="227"/>
      <c r="AE838" s="227"/>
      <c r="AF838" s="227"/>
      <c r="AG838" s="227"/>
      <c r="AL838" s="224"/>
      <c r="AM838" s="224"/>
      <c r="AN838" s="224"/>
      <c r="AO838" s="224"/>
      <c r="AP838" s="224"/>
      <c r="AQ838" s="224"/>
      <c r="AR838" s="224"/>
      <c r="AS838" s="224"/>
    </row>
    <row r="839">
      <c r="A839" s="398"/>
      <c r="B839" s="399"/>
      <c r="C839" s="398"/>
      <c r="D839" s="399"/>
      <c r="E839" s="398"/>
      <c r="I839" s="411"/>
      <c r="J839" s="411"/>
      <c r="N839" s="411"/>
      <c r="S839" s="411"/>
      <c r="AC839" s="227"/>
      <c r="AD839" s="227"/>
      <c r="AE839" s="227"/>
      <c r="AF839" s="227"/>
      <c r="AG839" s="227"/>
      <c r="AL839" s="224"/>
      <c r="AM839" s="224"/>
      <c r="AN839" s="224"/>
      <c r="AO839" s="224"/>
      <c r="AP839" s="224"/>
      <c r="AQ839" s="224"/>
      <c r="AR839" s="224"/>
      <c r="AS839" s="224"/>
    </row>
    <row r="840">
      <c r="A840" s="398"/>
      <c r="B840" s="399"/>
      <c r="C840" s="398"/>
      <c r="D840" s="399"/>
      <c r="E840" s="398"/>
      <c r="I840" s="411"/>
      <c r="J840" s="411"/>
      <c r="N840" s="411"/>
      <c r="S840" s="411"/>
      <c r="AC840" s="227"/>
      <c r="AD840" s="227"/>
      <c r="AE840" s="227"/>
      <c r="AF840" s="227"/>
      <c r="AG840" s="227"/>
      <c r="AL840" s="224"/>
      <c r="AM840" s="224"/>
      <c r="AN840" s="224"/>
      <c r="AO840" s="224"/>
      <c r="AP840" s="224"/>
      <c r="AQ840" s="224"/>
      <c r="AR840" s="224"/>
      <c r="AS840" s="224"/>
    </row>
    <row r="841">
      <c r="A841" s="398"/>
      <c r="B841" s="399"/>
      <c r="C841" s="398"/>
      <c r="D841" s="399"/>
      <c r="E841" s="398"/>
      <c r="I841" s="411"/>
      <c r="J841" s="411"/>
      <c r="N841" s="411"/>
      <c r="S841" s="411"/>
      <c r="AC841" s="227"/>
      <c r="AD841" s="227"/>
      <c r="AE841" s="227"/>
      <c r="AF841" s="227"/>
      <c r="AG841" s="227"/>
      <c r="AL841" s="224"/>
      <c r="AM841" s="224"/>
      <c r="AN841" s="224"/>
      <c r="AO841" s="224"/>
      <c r="AP841" s="224"/>
      <c r="AQ841" s="224"/>
      <c r="AR841" s="224"/>
      <c r="AS841" s="224"/>
    </row>
    <row r="842">
      <c r="A842" s="398"/>
      <c r="B842" s="399"/>
      <c r="C842" s="398"/>
      <c r="D842" s="399"/>
      <c r="E842" s="398"/>
      <c r="I842" s="411"/>
      <c r="J842" s="411"/>
      <c r="N842" s="411"/>
      <c r="S842" s="411"/>
      <c r="AC842" s="227"/>
      <c r="AD842" s="227"/>
      <c r="AE842" s="227"/>
      <c r="AF842" s="227"/>
      <c r="AG842" s="227"/>
      <c r="AL842" s="224"/>
      <c r="AM842" s="224"/>
      <c r="AN842" s="224"/>
      <c r="AO842" s="224"/>
      <c r="AP842" s="224"/>
      <c r="AQ842" s="224"/>
      <c r="AR842" s="224"/>
      <c r="AS842" s="224"/>
    </row>
    <row r="843">
      <c r="A843" s="398"/>
      <c r="B843" s="399"/>
      <c r="C843" s="398"/>
      <c r="D843" s="399"/>
      <c r="E843" s="398"/>
      <c r="I843" s="411"/>
      <c r="J843" s="411"/>
      <c r="N843" s="411"/>
      <c r="S843" s="411"/>
      <c r="AC843" s="227"/>
      <c r="AD843" s="227"/>
      <c r="AE843" s="227"/>
      <c r="AF843" s="227"/>
      <c r="AG843" s="227"/>
      <c r="AL843" s="224"/>
      <c r="AM843" s="224"/>
      <c r="AN843" s="224"/>
      <c r="AO843" s="224"/>
      <c r="AP843" s="224"/>
      <c r="AQ843" s="224"/>
      <c r="AR843" s="224"/>
      <c r="AS843" s="224"/>
    </row>
    <row r="844">
      <c r="A844" s="398"/>
      <c r="B844" s="399"/>
      <c r="C844" s="398"/>
      <c r="D844" s="399"/>
      <c r="E844" s="398"/>
      <c r="I844" s="411"/>
      <c r="J844" s="411"/>
      <c r="N844" s="411"/>
      <c r="S844" s="411"/>
      <c r="AC844" s="227"/>
      <c r="AD844" s="227"/>
      <c r="AE844" s="227"/>
      <c r="AF844" s="227"/>
      <c r="AG844" s="227"/>
      <c r="AL844" s="224"/>
      <c r="AM844" s="224"/>
      <c r="AN844" s="224"/>
      <c r="AO844" s="224"/>
      <c r="AP844" s="224"/>
      <c r="AQ844" s="224"/>
      <c r="AR844" s="224"/>
      <c r="AS844" s="224"/>
    </row>
    <row r="845">
      <c r="A845" s="398"/>
      <c r="B845" s="399"/>
      <c r="C845" s="398"/>
      <c r="D845" s="399"/>
      <c r="E845" s="398"/>
      <c r="I845" s="411"/>
      <c r="J845" s="411"/>
      <c r="N845" s="411"/>
      <c r="S845" s="411"/>
      <c r="AC845" s="227"/>
      <c r="AD845" s="227"/>
      <c r="AE845" s="227"/>
      <c r="AF845" s="227"/>
      <c r="AG845" s="227"/>
      <c r="AL845" s="224"/>
      <c r="AM845" s="224"/>
      <c r="AN845" s="224"/>
      <c r="AO845" s="224"/>
      <c r="AP845" s="224"/>
      <c r="AQ845" s="224"/>
      <c r="AR845" s="224"/>
      <c r="AS845" s="224"/>
    </row>
    <row r="846">
      <c r="A846" s="398"/>
      <c r="B846" s="399"/>
      <c r="C846" s="398"/>
      <c r="D846" s="399"/>
      <c r="E846" s="398"/>
      <c r="I846" s="411"/>
      <c r="J846" s="411"/>
      <c r="N846" s="411"/>
      <c r="S846" s="411"/>
      <c r="AC846" s="227"/>
      <c r="AD846" s="227"/>
      <c r="AE846" s="227"/>
      <c r="AF846" s="227"/>
      <c r="AG846" s="227"/>
      <c r="AL846" s="224"/>
      <c r="AM846" s="224"/>
      <c r="AN846" s="224"/>
      <c r="AO846" s="224"/>
      <c r="AP846" s="224"/>
      <c r="AQ846" s="224"/>
      <c r="AR846" s="224"/>
      <c r="AS846" s="224"/>
    </row>
    <row r="847">
      <c r="A847" s="398"/>
      <c r="B847" s="399"/>
      <c r="C847" s="398"/>
      <c r="D847" s="399"/>
      <c r="E847" s="398"/>
      <c r="I847" s="411"/>
      <c r="J847" s="411"/>
      <c r="N847" s="411"/>
      <c r="S847" s="411"/>
      <c r="AC847" s="227"/>
      <c r="AD847" s="227"/>
      <c r="AE847" s="227"/>
      <c r="AF847" s="227"/>
      <c r="AG847" s="227"/>
      <c r="AL847" s="224"/>
      <c r="AM847" s="224"/>
      <c r="AN847" s="224"/>
      <c r="AO847" s="224"/>
      <c r="AP847" s="224"/>
      <c r="AQ847" s="224"/>
      <c r="AR847" s="224"/>
      <c r="AS847" s="224"/>
    </row>
    <row r="848">
      <c r="A848" s="398"/>
      <c r="B848" s="399"/>
      <c r="C848" s="398"/>
      <c r="D848" s="399"/>
      <c r="E848" s="398"/>
      <c r="I848" s="411"/>
      <c r="J848" s="411"/>
      <c r="N848" s="411"/>
      <c r="S848" s="411"/>
      <c r="AC848" s="227"/>
      <c r="AD848" s="227"/>
      <c r="AE848" s="227"/>
      <c r="AF848" s="227"/>
      <c r="AG848" s="227"/>
      <c r="AL848" s="224"/>
      <c r="AM848" s="224"/>
      <c r="AN848" s="224"/>
      <c r="AO848" s="224"/>
      <c r="AP848" s="224"/>
      <c r="AQ848" s="224"/>
      <c r="AR848" s="224"/>
      <c r="AS848" s="224"/>
    </row>
    <row r="849">
      <c r="A849" s="398"/>
      <c r="B849" s="399"/>
      <c r="C849" s="398"/>
      <c r="D849" s="399"/>
      <c r="E849" s="398"/>
      <c r="I849" s="411"/>
      <c r="J849" s="411"/>
      <c r="N849" s="411"/>
      <c r="S849" s="411"/>
      <c r="AC849" s="227"/>
      <c r="AD849" s="227"/>
      <c r="AE849" s="227"/>
      <c r="AF849" s="227"/>
      <c r="AG849" s="227"/>
      <c r="AL849" s="224"/>
      <c r="AM849" s="224"/>
      <c r="AN849" s="224"/>
      <c r="AO849" s="224"/>
      <c r="AP849" s="224"/>
      <c r="AQ849" s="224"/>
      <c r="AR849" s="224"/>
      <c r="AS849" s="224"/>
    </row>
    <row r="850">
      <c r="A850" s="398"/>
      <c r="B850" s="399"/>
      <c r="C850" s="398"/>
      <c r="D850" s="399"/>
      <c r="E850" s="398"/>
      <c r="I850" s="411"/>
      <c r="J850" s="411"/>
      <c r="N850" s="411"/>
      <c r="S850" s="411"/>
      <c r="AC850" s="227"/>
      <c r="AD850" s="227"/>
      <c r="AE850" s="227"/>
      <c r="AF850" s="227"/>
      <c r="AG850" s="227"/>
      <c r="AL850" s="224"/>
      <c r="AM850" s="224"/>
      <c r="AN850" s="224"/>
      <c r="AO850" s="224"/>
      <c r="AP850" s="224"/>
      <c r="AQ850" s="224"/>
      <c r="AR850" s="224"/>
      <c r="AS850" s="224"/>
    </row>
    <row r="851">
      <c r="A851" s="398"/>
      <c r="B851" s="399"/>
      <c r="C851" s="398"/>
      <c r="D851" s="399"/>
      <c r="E851" s="398"/>
      <c r="I851" s="411"/>
      <c r="J851" s="411"/>
      <c r="N851" s="411"/>
      <c r="S851" s="411"/>
      <c r="AC851" s="227"/>
      <c r="AD851" s="227"/>
      <c r="AE851" s="227"/>
      <c r="AF851" s="227"/>
      <c r="AG851" s="227"/>
      <c r="AL851" s="224"/>
      <c r="AM851" s="224"/>
      <c r="AN851" s="224"/>
      <c r="AO851" s="224"/>
      <c r="AP851" s="224"/>
      <c r="AQ851" s="224"/>
      <c r="AR851" s="224"/>
      <c r="AS851" s="224"/>
    </row>
    <row r="852">
      <c r="A852" s="398"/>
      <c r="B852" s="399"/>
      <c r="C852" s="398"/>
      <c r="D852" s="399"/>
      <c r="E852" s="398"/>
      <c r="I852" s="411"/>
      <c r="J852" s="411"/>
      <c r="N852" s="411"/>
      <c r="S852" s="411"/>
      <c r="AC852" s="227"/>
      <c r="AD852" s="227"/>
      <c r="AE852" s="227"/>
      <c r="AF852" s="227"/>
      <c r="AG852" s="227"/>
      <c r="AL852" s="224"/>
      <c r="AM852" s="224"/>
      <c r="AN852" s="224"/>
      <c r="AO852" s="224"/>
      <c r="AP852" s="224"/>
      <c r="AQ852" s="224"/>
      <c r="AR852" s="224"/>
      <c r="AS852" s="224"/>
    </row>
    <row r="853">
      <c r="A853" s="398"/>
      <c r="B853" s="399"/>
      <c r="C853" s="398"/>
      <c r="D853" s="399"/>
      <c r="E853" s="398"/>
      <c r="I853" s="411"/>
      <c r="J853" s="411"/>
      <c r="N853" s="411"/>
      <c r="S853" s="411"/>
      <c r="AC853" s="227"/>
      <c r="AD853" s="227"/>
      <c r="AE853" s="227"/>
      <c r="AF853" s="227"/>
      <c r="AG853" s="227"/>
      <c r="AL853" s="224"/>
      <c r="AM853" s="224"/>
      <c r="AN853" s="224"/>
      <c r="AO853" s="224"/>
      <c r="AP853" s="224"/>
      <c r="AQ853" s="224"/>
      <c r="AR853" s="224"/>
      <c r="AS853" s="224"/>
    </row>
    <row r="854">
      <c r="A854" s="398"/>
      <c r="B854" s="399"/>
      <c r="C854" s="398"/>
      <c r="D854" s="399"/>
      <c r="E854" s="398"/>
      <c r="I854" s="411"/>
      <c r="J854" s="411"/>
      <c r="N854" s="411"/>
      <c r="S854" s="411"/>
      <c r="AC854" s="227"/>
      <c r="AD854" s="227"/>
      <c r="AE854" s="227"/>
      <c r="AF854" s="227"/>
      <c r="AG854" s="227"/>
      <c r="AL854" s="224"/>
      <c r="AM854" s="224"/>
      <c r="AN854" s="224"/>
      <c r="AO854" s="224"/>
      <c r="AP854" s="224"/>
      <c r="AQ854" s="224"/>
      <c r="AR854" s="224"/>
      <c r="AS854" s="224"/>
    </row>
    <row r="855">
      <c r="A855" s="398"/>
      <c r="B855" s="399"/>
      <c r="C855" s="398"/>
      <c r="D855" s="399"/>
      <c r="E855" s="398"/>
      <c r="I855" s="411"/>
      <c r="J855" s="411"/>
      <c r="N855" s="411"/>
      <c r="S855" s="411"/>
      <c r="AC855" s="227"/>
      <c r="AD855" s="227"/>
      <c r="AE855" s="227"/>
      <c r="AF855" s="227"/>
      <c r="AG855" s="227"/>
      <c r="AL855" s="224"/>
      <c r="AM855" s="224"/>
      <c r="AN855" s="224"/>
      <c r="AO855" s="224"/>
      <c r="AP855" s="224"/>
      <c r="AQ855" s="224"/>
      <c r="AR855" s="224"/>
      <c r="AS855" s="224"/>
    </row>
    <row r="856">
      <c r="A856" s="398"/>
      <c r="B856" s="399"/>
      <c r="C856" s="398"/>
      <c r="D856" s="399"/>
      <c r="E856" s="398"/>
      <c r="I856" s="411"/>
      <c r="J856" s="411"/>
      <c r="N856" s="411"/>
      <c r="S856" s="411"/>
      <c r="AC856" s="227"/>
      <c r="AD856" s="227"/>
      <c r="AE856" s="227"/>
      <c r="AF856" s="227"/>
      <c r="AG856" s="227"/>
      <c r="AL856" s="224"/>
      <c r="AM856" s="224"/>
      <c r="AN856" s="224"/>
      <c r="AO856" s="224"/>
      <c r="AP856" s="224"/>
      <c r="AQ856" s="224"/>
      <c r="AR856" s="224"/>
      <c r="AS856" s="224"/>
    </row>
    <row r="857">
      <c r="A857" s="398"/>
      <c r="B857" s="399"/>
      <c r="C857" s="398"/>
      <c r="D857" s="399"/>
      <c r="E857" s="398"/>
      <c r="I857" s="411"/>
      <c r="J857" s="411"/>
      <c r="N857" s="411"/>
      <c r="S857" s="411"/>
      <c r="AC857" s="227"/>
      <c r="AD857" s="227"/>
      <c r="AE857" s="227"/>
      <c r="AF857" s="227"/>
      <c r="AG857" s="227"/>
      <c r="AL857" s="224"/>
      <c r="AM857" s="224"/>
      <c r="AN857" s="224"/>
      <c r="AO857" s="224"/>
      <c r="AP857" s="224"/>
      <c r="AQ857" s="224"/>
      <c r="AR857" s="224"/>
      <c r="AS857" s="224"/>
    </row>
    <row r="858">
      <c r="A858" s="398"/>
      <c r="B858" s="399"/>
      <c r="C858" s="398"/>
      <c r="D858" s="399"/>
      <c r="E858" s="398"/>
      <c r="I858" s="411"/>
      <c r="J858" s="411"/>
      <c r="N858" s="411"/>
      <c r="S858" s="411"/>
      <c r="AC858" s="227"/>
      <c r="AD858" s="227"/>
      <c r="AE858" s="227"/>
      <c r="AF858" s="227"/>
      <c r="AG858" s="227"/>
      <c r="AL858" s="224"/>
      <c r="AM858" s="224"/>
      <c r="AN858" s="224"/>
      <c r="AO858" s="224"/>
      <c r="AP858" s="224"/>
      <c r="AQ858" s="224"/>
      <c r="AR858" s="224"/>
      <c r="AS858" s="224"/>
    </row>
    <row r="859">
      <c r="A859" s="398"/>
      <c r="B859" s="399"/>
      <c r="C859" s="398"/>
      <c r="D859" s="399"/>
      <c r="E859" s="398"/>
      <c r="I859" s="411"/>
      <c r="J859" s="411"/>
      <c r="N859" s="411"/>
      <c r="S859" s="411"/>
      <c r="AC859" s="227"/>
      <c r="AD859" s="227"/>
      <c r="AE859" s="227"/>
      <c r="AF859" s="227"/>
      <c r="AG859" s="227"/>
      <c r="AL859" s="224"/>
      <c r="AM859" s="224"/>
      <c r="AN859" s="224"/>
      <c r="AO859" s="224"/>
      <c r="AP859" s="224"/>
      <c r="AQ859" s="224"/>
      <c r="AR859" s="224"/>
      <c r="AS859" s="224"/>
    </row>
    <row r="860">
      <c r="A860" s="398"/>
      <c r="B860" s="399"/>
      <c r="C860" s="398"/>
      <c r="D860" s="399"/>
      <c r="E860" s="398"/>
      <c r="I860" s="411"/>
      <c r="J860" s="411"/>
      <c r="N860" s="411"/>
      <c r="S860" s="411"/>
      <c r="AC860" s="227"/>
      <c r="AD860" s="227"/>
      <c r="AE860" s="227"/>
      <c r="AF860" s="227"/>
      <c r="AG860" s="227"/>
      <c r="AL860" s="224"/>
      <c r="AM860" s="224"/>
      <c r="AN860" s="224"/>
      <c r="AO860" s="224"/>
      <c r="AP860" s="224"/>
      <c r="AQ860" s="224"/>
      <c r="AR860" s="224"/>
      <c r="AS860" s="224"/>
    </row>
    <row r="861">
      <c r="A861" s="398"/>
      <c r="B861" s="399"/>
      <c r="C861" s="398"/>
      <c r="D861" s="399"/>
      <c r="E861" s="398"/>
      <c r="I861" s="411"/>
      <c r="J861" s="411"/>
      <c r="N861" s="411"/>
      <c r="S861" s="411"/>
      <c r="AC861" s="227"/>
      <c r="AD861" s="227"/>
      <c r="AE861" s="227"/>
      <c r="AF861" s="227"/>
      <c r="AG861" s="227"/>
      <c r="AL861" s="224"/>
      <c r="AM861" s="224"/>
      <c r="AN861" s="224"/>
      <c r="AO861" s="224"/>
      <c r="AP861" s="224"/>
      <c r="AQ861" s="224"/>
      <c r="AR861" s="224"/>
      <c r="AS861" s="224"/>
    </row>
    <row r="862">
      <c r="A862" s="398"/>
      <c r="B862" s="399"/>
      <c r="C862" s="398"/>
      <c r="D862" s="399"/>
      <c r="E862" s="398"/>
      <c r="I862" s="411"/>
      <c r="J862" s="411"/>
      <c r="N862" s="411"/>
      <c r="S862" s="411"/>
      <c r="AC862" s="227"/>
      <c r="AD862" s="227"/>
      <c r="AE862" s="227"/>
      <c r="AF862" s="227"/>
      <c r="AG862" s="227"/>
      <c r="AL862" s="224"/>
      <c r="AM862" s="224"/>
      <c r="AN862" s="224"/>
      <c r="AO862" s="224"/>
      <c r="AP862" s="224"/>
      <c r="AQ862" s="224"/>
      <c r="AR862" s="224"/>
      <c r="AS862" s="224"/>
    </row>
    <row r="863">
      <c r="A863" s="398"/>
      <c r="B863" s="399"/>
      <c r="C863" s="398"/>
      <c r="D863" s="399"/>
      <c r="E863" s="398"/>
      <c r="I863" s="411"/>
      <c r="J863" s="411"/>
      <c r="N863" s="411"/>
      <c r="S863" s="411"/>
      <c r="AC863" s="227"/>
      <c r="AD863" s="227"/>
      <c r="AE863" s="227"/>
      <c r="AF863" s="227"/>
      <c r="AG863" s="227"/>
      <c r="AL863" s="224"/>
      <c r="AM863" s="224"/>
      <c r="AN863" s="224"/>
      <c r="AO863" s="224"/>
      <c r="AP863" s="224"/>
      <c r="AQ863" s="224"/>
      <c r="AR863" s="224"/>
      <c r="AS863" s="224"/>
    </row>
    <row r="864">
      <c r="A864" s="398"/>
      <c r="B864" s="399"/>
      <c r="C864" s="398"/>
      <c r="D864" s="399"/>
      <c r="E864" s="398"/>
      <c r="I864" s="411"/>
      <c r="J864" s="411"/>
      <c r="N864" s="411"/>
      <c r="S864" s="411"/>
      <c r="AC864" s="227"/>
      <c r="AD864" s="227"/>
      <c r="AE864" s="227"/>
      <c r="AF864" s="227"/>
      <c r="AG864" s="227"/>
      <c r="AL864" s="224"/>
      <c r="AM864" s="224"/>
      <c r="AN864" s="224"/>
      <c r="AO864" s="224"/>
      <c r="AP864" s="224"/>
      <c r="AQ864" s="224"/>
      <c r="AR864" s="224"/>
      <c r="AS864" s="224"/>
    </row>
    <row r="865">
      <c r="A865" s="398"/>
      <c r="B865" s="399"/>
      <c r="C865" s="398"/>
      <c r="D865" s="399"/>
      <c r="E865" s="398"/>
      <c r="I865" s="411"/>
      <c r="J865" s="411"/>
      <c r="N865" s="411"/>
      <c r="S865" s="411"/>
      <c r="AC865" s="227"/>
      <c r="AD865" s="227"/>
      <c r="AE865" s="227"/>
      <c r="AF865" s="227"/>
      <c r="AG865" s="227"/>
      <c r="AL865" s="224"/>
      <c r="AM865" s="224"/>
      <c r="AN865" s="224"/>
      <c r="AO865" s="224"/>
      <c r="AP865" s="224"/>
      <c r="AQ865" s="224"/>
      <c r="AR865" s="224"/>
      <c r="AS865" s="224"/>
    </row>
    <row r="866">
      <c r="A866" s="398"/>
      <c r="B866" s="399"/>
      <c r="C866" s="398"/>
      <c r="D866" s="399"/>
      <c r="E866" s="398"/>
      <c r="I866" s="411"/>
      <c r="J866" s="411"/>
      <c r="N866" s="411"/>
      <c r="S866" s="411"/>
      <c r="AC866" s="227"/>
      <c r="AD866" s="227"/>
      <c r="AE866" s="227"/>
      <c r="AF866" s="227"/>
      <c r="AG866" s="227"/>
      <c r="AL866" s="224"/>
      <c r="AM866" s="224"/>
      <c r="AN866" s="224"/>
      <c r="AO866" s="224"/>
      <c r="AP866" s="224"/>
      <c r="AQ866" s="224"/>
      <c r="AR866" s="224"/>
      <c r="AS866" s="224"/>
    </row>
    <row r="867">
      <c r="A867" s="398"/>
      <c r="B867" s="399"/>
      <c r="C867" s="398"/>
      <c r="D867" s="399"/>
      <c r="E867" s="398"/>
      <c r="I867" s="411"/>
      <c r="J867" s="411"/>
      <c r="N867" s="411"/>
      <c r="S867" s="411"/>
      <c r="AC867" s="227"/>
      <c r="AD867" s="227"/>
      <c r="AE867" s="227"/>
      <c r="AF867" s="227"/>
      <c r="AG867" s="227"/>
      <c r="AL867" s="224"/>
      <c r="AM867" s="224"/>
      <c r="AN867" s="224"/>
      <c r="AO867" s="224"/>
      <c r="AP867" s="224"/>
      <c r="AQ867" s="224"/>
      <c r="AR867" s="224"/>
      <c r="AS867" s="224"/>
    </row>
    <row r="868">
      <c r="A868" s="398"/>
      <c r="B868" s="399"/>
      <c r="C868" s="398"/>
      <c r="D868" s="399"/>
      <c r="E868" s="398"/>
      <c r="I868" s="411"/>
      <c r="J868" s="411"/>
      <c r="N868" s="411"/>
      <c r="S868" s="411"/>
      <c r="AC868" s="227"/>
      <c r="AD868" s="227"/>
      <c r="AE868" s="227"/>
      <c r="AF868" s="227"/>
      <c r="AG868" s="227"/>
      <c r="AL868" s="224"/>
      <c r="AM868" s="224"/>
      <c r="AN868" s="224"/>
      <c r="AO868" s="224"/>
      <c r="AP868" s="224"/>
      <c r="AQ868" s="224"/>
      <c r="AR868" s="224"/>
      <c r="AS868" s="224"/>
    </row>
    <row r="869">
      <c r="A869" s="398"/>
      <c r="B869" s="399"/>
      <c r="C869" s="398"/>
      <c r="D869" s="399"/>
      <c r="E869" s="398"/>
      <c r="I869" s="411"/>
      <c r="J869" s="411"/>
      <c r="N869" s="411"/>
      <c r="S869" s="411"/>
      <c r="AC869" s="227"/>
      <c r="AD869" s="227"/>
      <c r="AE869" s="227"/>
      <c r="AF869" s="227"/>
      <c r="AG869" s="227"/>
      <c r="AL869" s="224"/>
      <c r="AM869" s="224"/>
      <c r="AN869" s="224"/>
      <c r="AO869" s="224"/>
      <c r="AP869" s="224"/>
      <c r="AQ869" s="224"/>
      <c r="AR869" s="224"/>
      <c r="AS869" s="224"/>
    </row>
    <row r="870">
      <c r="A870" s="398"/>
      <c r="B870" s="399"/>
      <c r="C870" s="398"/>
      <c r="D870" s="399"/>
      <c r="E870" s="398"/>
      <c r="I870" s="411"/>
      <c r="J870" s="411"/>
      <c r="N870" s="411"/>
      <c r="S870" s="411"/>
      <c r="AC870" s="227"/>
      <c r="AD870" s="227"/>
      <c r="AE870" s="227"/>
      <c r="AF870" s="227"/>
      <c r="AG870" s="227"/>
      <c r="AL870" s="224"/>
      <c r="AM870" s="224"/>
      <c r="AN870" s="224"/>
      <c r="AO870" s="224"/>
      <c r="AP870" s="224"/>
      <c r="AQ870" s="224"/>
      <c r="AR870" s="224"/>
      <c r="AS870" s="224"/>
    </row>
    <row r="871">
      <c r="A871" s="398"/>
      <c r="B871" s="399"/>
      <c r="C871" s="398"/>
      <c r="D871" s="399"/>
      <c r="E871" s="398"/>
      <c r="I871" s="411"/>
      <c r="J871" s="411"/>
      <c r="N871" s="411"/>
      <c r="S871" s="411"/>
      <c r="AC871" s="227"/>
      <c r="AD871" s="227"/>
      <c r="AE871" s="227"/>
      <c r="AF871" s="227"/>
      <c r="AG871" s="227"/>
      <c r="AL871" s="224"/>
      <c r="AM871" s="224"/>
      <c r="AN871" s="224"/>
      <c r="AO871" s="224"/>
      <c r="AP871" s="224"/>
      <c r="AQ871" s="224"/>
      <c r="AR871" s="224"/>
      <c r="AS871" s="224"/>
    </row>
    <row r="872">
      <c r="A872" s="398"/>
      <c r="B872" s="399"/>
      <c r="C872" s="398"/>
      <c r="D872" s="399"/>
      <c r="E872" s="398"/>
      <c r="I872" s="411"/>
      <c r="J872" s="411"/>
      <c r="N872" s="411"/>
      <c r="S872" s="411"/>
      <c r="AC872" s="227"/>
      <c r="AD872" s="227"/>
      <c r="AE872" s="227"/>
      <c r="AF872" s="227"/>
      <c r="AG872" s="227"/>
      <c r="AL872" s="224"/>
      <c r="AM872" s="224"/>
      <c r="AN872" s="224"/>
      <c r="AO872" s="224"/>
      <c r="AP872" s="224"/>
      <c r="AQ872" s="224"/>
      <c r="AR872" s="224"/>
      <c r="AS872" s="224"/>
    </row>
    <row r="873">
      <c r="A873" s="398"/>
      <c r="B873" s="399"/>
      <c r="C873" s="398"/>
      <c r="D873" s="399"/>
      <c r="E873" s="398"/>
      <c r="I873" s="411"/>
      <c r="J873" s="411"/>
      <c r="N873" s="411"/>
      <c r="S873" s="411"/>
      <c r="AC873" s="227"/>
      <c r="AD873" s="227"/>
      <c r="AE873" s="227"/>
      <c r="AF873" s="227"/>
      <c r="AG873" s="227"/>
      <c r="AL873" s="224"/>
      <c r="AM873" s="224"/>
      <c r="AN873" s="224"/>
      <c r="AO873" s="224"/>
      <c r="AP873" s="224"/>
      <c r="AQ873" s="224"/>
      <c r="AR873" s="224"/>
      <c r="AS873" s="224"/>
    </row>
    <row r="874">
      <c r="A874" s="398"/>
      <c r="B874" s="399"/>
      <c r="C874" s="398"/>
      <c r="D874" s="399"/>
      <c r="E874" s="398"/>
      <c r="I874" s="411"/>
      <c r="J874" s="411"/>
      <c r="N874" s="411"/>
      <c r="S874" s="411"/>
      <c r="AC874" s="227"/>
      <c r="AD874" s="227"/>
      <c r="AE874" s="227"/>
      <c r="AF874" s="227"/>
      <c r="AG874" s="227"/>
      <c r="AL874" s="224"/>
      <c r="AM874" s="224"/>
      <c r="AN874" s="224"/>
      <c r="AO874" s="224"/>
      <c r="AP874" s="224"/>
      <c r="AQ874" s="224"/>
      <c r="AR874" s="224"/>
      <c r="AS874" s="224"/>
    </row>
    <row r="875">
      <c r="A875" s="398"/>
      <c r="B875" s="399"/>
      <c r="C875" s="398"/>
      <c r="D875" s="399"/>
      <c r="E875" s="398"/>
      <c r="I875" s="411"/>
      <c r="J875" s="411"/>
      <c r="N875" s="411"/>
      <c r="S875" s="411"/>
      <c r="AC875" s="227"/>
      <c r="AD875" s="227"/>
      <c r="AE875" s="227"/>
      <c r="AF875" s="227"/>
      <c r="AG875" s="227"/>
      <c r="AL875" s="224"/>
      <c r="AM875" s="224"/>
      <c r="AN875" s="224"/>
      <c r="AO875" s="224"/>
      <c r="AP875" s="224"/>
      <c r="AQ875" s="224"/>
      <c r="AR875" s="224"/>
      <c r="AS875" s="224"/>
    </row>
    <row r="876">
      <c r="A876" s="398"/>
      <c r="B876" s="399"/>
      <c r="C876" s="398"/>
      <c r="D876" s="399"/>
      <c r="E876" s="398"/>
      <c r="I876" s="411"/>
      <c r="J876" s="411"/>
      <c r="N876" s="411"/>
      <c r="S876" s="411"/>
      <c r="AC876" s="227"/>
      <c r="AD876" s="227"/>
      <c r="AE876" s="227"/>
      <c r="AF876" s="227"/>
      <c r="AG876" s="227"/>
      <c r="AL876" s="224"/>
      <c r="AM876" s="224"/>
      <c r="AN876" s="224"/>
      <c r="AO876" s="224"/>
      <c r="AP876" s="224"/>
      <c r="AQ876" s="224"/>
      <c r="AR876" s="224"/>
      <c r="AS876" s="224"/>
    </row>
    <row r="877">
      <c r="A877" s="398"/>
      <c r="B877" s="399"/>
      <c r="C877" s="398"/>
      <c r="D877" s="399"/>
      <c r="E877" s="398"/>
      <c r="I877" s="411"/>
      <c r="J877" s="411"/>
      <c r="N877" s="411"/>
      <c r="S877" s="411"/>
      <c r="AC877" s="227"/>
      <c r="AD877" s="227"/>
      <c r="AE877" s="227"/>
      <c r="AF877" s="227"/>
      <c r="AG877" s="227"/>
      <c r="AL877" s="224"/>
      <c r="AM877" s="224"/>
      <c r="AN877" s="224"/>
      <c r="AO877" s="224"/>
      <c r="AP877" s="224"/>
      <c r="AQ877" s="224"/>
      <c r="AR877" s="224"/>
      <c r="AS877" s="224"/>
    </row>
    <row r="878">
      <c r="A878" s="398"/>
      <c r="B878" s="399"/>
      <c r="C878" s="398"/>
      <c r="D878" s="399"/>
      <c r="E878" s="398"/>
      <c r="I878" s="411"/>
      <c r="J878" s="411"/>
      <c r="N878" s="411"/>
      <c r="S878" s="411"/>
      <c r="AC878" s="227"/>
      <c r="AD878" s="227"/>
      <c r="AE878" s="227"/>
      <c r="AF878" s="227"/>
      <c r="AG878" s="227"/>
      <c r="AL878" s="224"/>
      <c r="AM878" s="224"/>
      <c r="AN878" s="224"/>
      <c r="AO878" s="224"/>
      <c r="AP878" s="224"/>
      <c r="AQ878" s="224"/>
      <c r="AR878" s="224"/>
      <c r="AS878" s="224"/>
    </row>
    <row r="879">
      <c r="A879" s="398"/>
      <c r="B879" s="399"/>
      <c r="C879" s="398"/>
      <c r="D879" s="399"/>
      <c r="E879" s="398"/>
      <c r="I879" s="411"/>
      <c r="J879" s="411"/>
      <c r="N879" s="411"/>
      <c r="S879" s="411"/>
      <c r="AC879" s="227"/>
      <c r="AD879" s="227"/>
      <c r="AE879" s="227"/>
      <c r="AF879" s="227"/>
      <c r="AG879" s="227"/>
      <c r="AL879" s="224"/>
      <c r="AM879" s="224"/>
      <c r="AN879" s="224"/>
      <c r="AO879" s="224"/>
      <c r="AP879" s="224"/>
      <c r="AQ879" s="224"/>
      <c r="AR879" s="224"/>
      <c r="AS879" s="224"/>
    </row>
    <row r="880">
      <c r="A880" s="398"/>
      <c r="B880" s="399"/>
      <c r="C880" s="398"/>
      <c r="D880" s="399"/>
      <c r="E880" s="398"/>
      <c r="I880" s="411"/>
      <c r="J880" s="411"/>
      <c r="N880" s="411"/>
      <c r="S880" s="411"/>
      <c r="AC880" s="227"/>
      <c r="AD880" s="227"/>
      <c r="AE880" s="227"/>
      <c r="AF880" s="227"/>
      <c r="AG880" s="227"/>
      <c r="AL880" s="224"/>
      <c r="AM880" s="224"/>
      <c r="AN880" s="224"/>
      <c r="AO880" s="224"/>
      <c r="AP880" s="224"/>
      <c r="AQ880" s="224"/>
      <c r="AR880" s="224"/>
      <c r="AS880" s="224"/>
    </row>
    <row r="881">
      <c r="A881" s="398"/>
      <c r="B881" s="399"/>
      <c r="C881" s="398"/>
      <c r="D881" s="399"/>
      <c r="E881" s="398"/>
      <c r="I881" s="411"/>
      <c r="J881" s="411"/>
      <c r="N881" s="411"/>
      <c r="S881" s="411"/>
      <c r="AC881" s="227"/>
      <c r="AD881" s="227"/>
      <c r="AE881" s="227"/>
      <c r="AF881" s="227"/>
      <c r="AG881" s="227"/>
      <c r="AL881" s="224"/>
      <c r="AM881" s="224"/>
      <c r="AN881" s="224"/>
      <c r="AO881" s="224"/>
      <c r="AP881" s="224"/>
      <c r="AQ881" s="224"/>
      <c r="AR881" s="224"/>
      <c r="AS881" s="224"/>
    </row>
    <row r="882">
      <c r="A882" s="398"/>
      <c r="B882" s="399"/>
      <c r="C882" s="398"/>
      <c r="D882" s="399"/>
      <c r="E882" s="398"/>
      <c r="I882" s="411"/>
      <c r="J882" s="411"/>
      <c r="N882" s="411"/>
      <c r="S882" s="411"/>
      <c r="AC882" s="227"/>
      <c r="AD882" s="227"/>
      <c r="AE882" s="227"/>
      <c r="AF882" s="227"/>
      <c r="AG882" s="227"/>
      <c r="AL882" s="224"/>
      <c r="AM882" s="224"/>
      <c r="AN882" s="224"/>
      <c r="AO882" s="224"/>
      <c r="AP882" s="224"/>
      <c r="AQ882" s="224"/>
      <c r="AR882" s="224"/>
      <c r="AS882" s="224"/>
    </row>
    <row r="883">
      <c r="A883" s="398"/>
      <c r="B883" s="399"/>
      <c r="C883" s="398"/>
      <c r="D883" s="399"/>
      <c r="E883" s="398"/>
      <c r="I883" s="411"/>
      <c r="J883" s="411"/>
      <c r="N883" s="411"/>
      <c r="S883" s="411"/>
      <c r="AC883" s="227"/>
      <c r="AD883" s="227"/>
      <c r="AE883" s="227"/>
      <c r="AF883" s="227"/>
      <c r="AG883" s="227"/>
      <c r="AL883" s="224"/>
      <c r="AM883" s="224"/>
      <c r="AN883" s="224"/>
      <c r="AO883" s="224"/>
      <c r="AP883" s="224"/>
      <c r="AQ883" s="224"/>
      <c r="AR883" s="224"/>
      <c r="AS883" s="224"/>
    </row>
    <row r="884">
      <c r="A884" s="398"/>
      <c r="B884" s="399"/>
      <c r="C884" s="398"/>
      <c r="D884" s="399"/>
      <c r="E884" s="398"/>
      <c r="I884" s="411"/>
      <c r="J884" s="411"/>
      <c r="N884" s="411"/>
      <c r="S884" s="411"/>
      <c r="AC884" s="227"/>
      <c r="AD884" s="227"/>
      <c r="AE884" s="227"/>
      <c r="AF884" s="227"/>
      <c r="AG884" s="227"/>
      <c r="AL884" s="224"/>
      <c r="AM884" s="224"/>
      <c r="AN884" s="224"/>
      <c r="AO884" s="224"/>
      <c r="AP884" s="224"/>
      <c r="AQ884" s="224"/>
      <c r="AR884" s="224"/>
      <c r="AS884" s="224"/>
    </row>
    <row r="885">
      <c r="A885" s="398"/>
      <c r="B885" s="399"/>
      <c r="C885" s="398"/>
      <c r="D885" s="399"/>
      <c r="E885" s="398"/>
      <c r="I885" s="411"/>
      <c r="J885" s="411"/>
      <c r="N885" s="411"/>
      <c r="S885" s="411"/>
      <c r="AC885" s="227"/>
      <c r="AD885" s="227"/>
      <c r="AE885" s="227"/>
      <c r="AF885" s="227"/>
      <c r="AG885" s="227"/>
      <c r="AL885" s="224"/>
      <c r="AM885" s="224"/>
      <c r="AN885" s="224"/>
      <c r="AO885" s="224"/>
      <c r="AP885" s="224"/>
      <c r="AQ885" s="224"/>
      <c r="AR885" s="224"/>
      <c r="AS885" s="224"/>
    </row>
    <row r="886">
      <c r="A886" s="398"/>
      <c r="B886" s="399"/>
      <c r="C886" s="398"/>
      <c r="D886" s="399"/>
      <c r="E886" s="398"/>
      <c r="I886" s="411"/>
      <c r="J886" s="411"/>
      <c r="N886" s="411"/>
      <c r="S886" s="411"/>
      <c r="AC886" s="227"/>
      <c r="AD886" s="227"/>
      <c r="AE886" s="227"/>
      <c r="AF886" s="227"/>
      <c r="AG886" s="227"/>
      <c r="AL886" s="224"/>
      <c r="AM886" s="224"/>
      <c r="AN886" s="224"/>
      <c r="AO886" s="224"/>
      <c r="AP886" s="224"/>
      <c r="AQ886" s="224"/>
      <c r="AR886" s="224"/>
      <c r="AS886" s="224"/>
    </row>
    <row r="887">
      <c r="A887" s="398"/>
      <c r="B887" s="399"/>
      <c r="C887" s="398"/>
      <c r="D887" s="399"/>
      <c r="E887" s="398"/>
      <c r="I887" s="411"/>
      <c r="J887" s="411"/>
      <c r="N887" s="411"/>
      <c r="S887" s="411"/>
      <c r="AC887" s="227"/>
      <c r="AD887" s="227"/>
      <c r="AE887" s="227"/>
      <c r="AF887" s="227"/>
      <c r="AG887" s="227"/>
      <c r="AL887" s="224"/>
      <c r="AM887" s="224"/>
      <c r="AN887" s="224"/>
      <c r="AO887" s="224"/>
      <c r="AP887" s="224"/>
      <c r="AQ887" s="224"/>
      <c r="AR887" s="224"/>
      <c r="AS887" s="224"/>
    </row>
    <row r="888">
      <c r="A888" s="398"/>
      <c r="B888" s="399"/>
      <c r="C888" s="398"/>
      <c r="D888" s="399"/>
      <c r="E888" s="398"/>
      <c r="I888" s="411"/>
      <c r="J888" s="411"/>
      <c r="N888" s="411"/>
      <c r="S888" s="411"/>
      <c r="AC888" s="227"/>
      <c r="AD888" s="227"/>
      <c r="AE888" s="227"/>
      <c r="AF888" s="227"/>
      <c r="AG888" s="227"/>
      <c r="AL888" s="224"/>
      <c r="AM888" s="224"/>
      <c r="AN888" s="224"/>
      <c r="AO888" s="224"/>
      <c r="AP888" s="224"/>
      <c r="AQ888" s="224"/>
      <c r="AR888" s="224"/>
      <c r="AS888" s="224"/>
    </row>
    <row r="889">
      <c r="A889" s="398"/>
      <c r="B889" s="399"/>
      <c r="C889" s="398"/>
      <c r="D889" s="399"/>
      <c r="E889" s="398"/>
      <c r="I889" s="411"/>
      <c r="J889" s="411"/>
      <c r="N889" s="411"/>
      <c r="S889" s="411"/>
      <c r="AC889" s="227"/>
      <c r="AD889" s="227"/>
      <c r="AE889" s="227"/>
      <c r="AF889" s="227"/>
      <c r="AG889" s="227"/>
      <c r="AL889" s="224"/>
      <c r="AM889" s="224"/>
      <c r="AN889" s="224"/>
      <c r="AO889" s="224"/>
      <c r="AP889" s="224"/>
      <c r="AQ889" s="224"/>
      <c r="AR889" s="224"/>
      <c r="AS889" s="224"/>
    </row>
    <row r="890">
      <c r="A890" s="398"/>
      <c r="B890" s="399"/>
      <c r="C890" s="398"/>
      <c r="D890" s="399"/>
      <c r="E890" s="398"/>
      <c r="I890" s="411"/>
      <c r="J890" s="411"/>
      <c r="N890" s="411"/>
      <c r="S890" s="411"/>
      <c r="AC890" s="227"/>
      <c r="AD890" s="227"/>
      <c r="AE890" s="227"/>
      <c r="AF890" s="227"/>
      <c r="AG890" s="227"/>
      <c r="AL890" s="224"/>
      <c r="AM890" s="224"/>
      <c r="AN890" s="224"/>
      <c r="AO890" s="224"/>
      <c r="AP890" s="224"/>
      <c r="AQ890" s="224"/>
      <c r="AR890" s="224"/>
      <c r="AS890" s="224"/>
    </row>
    <row r="891">
      <c r="A891" s="398"/>
      <c r="B891" s="399"/>
      <c r="C891" s="398"/>
      <c r="D891" s="399"/>
      <c r="E891" s="398"/>
      <c r="I891" s="411"/>
      <c r="J891" s="411"/>
      <c r="N891" s="411"/>
      <c r="S891" s="411"/>
      <c r="AC891" s="227"/>
      <c r="AD891" s="227"/>
      <c r="AE891" s="227"/>
      <c r="AF891" s="227"/>
      <c r="AG891" s="227"/>
      <c r="AL891" s="224"/>
      <c r="AM891" s="224"/>
      <c r="AN891" s="224"/>
      <c r="AO891" s="224"/>
      <c r="AP891" s="224"/>
      <c r="AQ891" s="224"/>
      <c r="AR891" s="224"/>
      <c r="AS891" s="224"/>
    </row>
    <row r="892">
      <c r="A892" s="398"/>
      <c r="B892" s="399"/>
      <c r="C892" s="398"/>
      <c r="D892" s="399"/>
      <c r="E892" s="398"/>
      <c r="I892" s="411"/>
      <c r="J892" s="411"/>
      <c r="N892" s="411"/>
      <c r="S892" s="411"/>
      <c r="AC892" s="227"/>
      <c r="AD892" s="227"/>
      <c r="AE892" s="227"/>
      <c r="AF892" s="227"/>
      <c r="AG892" s="227"/>
      <c r="AL892" s="224"/>
      <c r="AM892" s="224"/>
      <c r="AN892" s="224"/>
      <c r="AO892" s="224"/>
      <c r="AP892" s="224"/>
      <c r="AQ892" s="224"/>
      <c r="AR892" s="224"/>
      <c r="AS892" s="224"/>
    </row>
    <row r="893">
      <c r="A893" s="398"/>
      <c r="B893" s="399"/>
      <c r="C893" s="398"/>
      <c r="D893" s="399"/>
      <c r="E893" s="398"/>
      <c r="I893" s="411"/>
      <c r="J893" s="411"/>
      <c r="N893" s="411"/>
      <c r="S893" s="411"/>
      <c r="AC893" s="227"/>
      <c r="AD893" s="227"/>
      <c r="AE893" s="227"/>
      <c r="AF893" s="227"/>
      <c r="AG893" s="227"/>
      <c r="AL893" s="224"/>
      <c r="AM893" s="224"/>
      <c r="AN893" s="224"/>
      <c r="AO893" s="224"/>
      <c r="AP893" s="224"/>
      <c r="AQ893" s="224"/>
      <c r="AR893" s="224"/>
      <c r="AS893" s="224"/>
    </row>
    <row r="894">
      <c r="A894" s="398"/>
      <c r="B894" s="399"/>
      <c r="C894" s="398"/>
      <c r="D894" s="399"/>
      <c r="E894" s="398"/>
      <c r="I894" s="411"/>
      <c r="J894" s="411"/>
      <c r="N894" s="411"/>
      <c r="S894" s="411"/>
      <c r="AC894" s="227"/>
      <c r="AD894" s="227"/>
      <c r="AE894" s="227"/>
      <c r="AF894" s="227"/>
      <c r="AG894" s="227"/>
      <c r="AL894" s="224"/>
      <c r="AM894" s="224"/>
      <c r="AN894" s="224"/>
      <c r="AO894" s="224"/>
      <c r="AP894" s="224"/>
      <c r="AQ894" s="224"/>
      <c r="AR894" s="224"/>
      <c r="AS894" s="224"/>
    </row>
    <row r="895">
      <c r="A895" s="398"/>
      <c r="B895" s="399"/>
      <c r="C895" s="398"/>
      <c r="D895" s="399"/>
      <c r="E895" s="398"/>
      <c r="I895" s="411"/>
      <c r="J895" s="411"/>
      <c r="N895" s="411"/>
      <c r="S895" s="411"/>
      <c r="AC895" s="227"/>
      <c r="AD895" s="227"/>
      <c r="AE895" s="227"/>
      <c r="AF895" s="227"/>
      <c r="AG895" s="227"/>
      <c r="AL895" s="224"/>
      <c r="AM895" s="224"/>
      <c r="AN895" s="224"/>
      <c r="AO895" s="224"/>
      <c r="AP895" s="224"/>
      <c r="AQ895" s="224"/>
      <c r="AR895" s="224"/>
      <c r="AS895" s="224"/>
    </row>
    <row r="896">
      <c r="A896" s="398"/>
      <c r="B896" s="399"/>
      <c r="C896" s="398"/>
      <c r="D896" s="399"/>
      <c r="E896" s="398"/>
      <c r="I896" s="411"/>
      <c r="J896" s="411"/>
      <c r="N896" s="411"/>
      <c r="S896" s="411"/>
      <c r="AC896" s="227"/>
      <c r="AD896" s="227"/>
      <c r="AE896" s="227"/>
      <c r="AF896" s="227"/>
      <c r="AG896" s="227"/>
      <c r="AL896" s="224"/>
      <c r="AM896" s="224"/>
      <c r="AN896" s="224"/>
      <c r="AO896" s="224"/>
      <c r="AP896" s="224"/>
      <c r="AQ896" s="224"/>
      <c r="AR896" s="224"/>
      <c r="AS896" s="224"/>
    </row>
    <row r="897">
      <c r="A897" s="398"/>
      <c r="B897" s="399"/>
      <c r="C897" s="398"/>
      <c r="D897" s="399"/>
      <c r="E897" s="398"/>
      <c r="I897" s="411"/>
      <c r="J897" s="411"/>
      <c r="N897" s="411"/>
      <c r="S897" s="411"/>
      <c r="AC897" s="227"/>
      <c r="AD897" s="227"/>
      <c r="AE897" s="227"/>
      <c r="AF897" s="227"/>
      <c r="AG897" s="227"/>
      <c r="AL897" s="224"/>
      <c r="AM897" s="224"/>
      <c r="AN897" s="224"/>
      <c r="AO897" s="224"/>
      <c r="AP897" s="224"/>
      <c r="AQ897" s="224"/>
      <c r="AR897" s="224"/>
      <c r="AS897" s="224"/>
    </row>
    <row r="898">
      <c r="A898" s="398"/>
      <c r="B898" s="399"/>
      <c r="C898" s="398"/>
      <c r="D898" s="399"/>
      <c r="E898" s="398"/>
      <c r="I898" s="411"/>
      <c r="J898" s="411"/>
      <c r="N898" s="411"/>
      <c r="S898" s="411"/>
      <c r="AC898" s="227"/>
      <c r="AD898" s="227"/>
      <c r="AE898" s="227"/>
      <c r="AF898" s="227"/>
      <c r="AG898" s="227"/>
      <c r="AL898" s="224"/>
      <c r="AM898" s="224"/>
      <c r="AN898" s="224"/>
      <c r="AO898" s="224"/>
      <c r="AP898" s="224"/>
      <c r="AQ898" s="224"/>
      <c r="AR898" s="224"/>
      <c r="AS898" s="224"/>
    </row>
    <row r="899">
      <c r="A899" s="398"/>
      <c r="B899" s="399"/>
      <c r="C899" s="398"/>
      <c r="D899" s="399"/>
      <c r="E899" s="398"/>
      <c r="I899" s="411"/>
      <c r="J899" s="411"/>
      <c r="N899" s="411"/>
      <c r="S899" s="411"/>
      <c r="AC899" s="227"/>
      <c r="AD899" s="227"/>
      <c r="AE899" s="227"/>
      <c r="AF899" s="227"/>
      <c r="AG899" s="227"/>
      <c r="AL899" s="224"/>
      <c r="AM899" s="224"/>
      <c r="AN899" s="224"/>
      <c r="AO899" s="224"/>
      <c r="AP899" s="224"/>
      <c r="AQ899" s="224"/>
      <c r="AR899" s="224"/>
      <c r="AS899" s="224"/>
    </row>
    <row r="900">
      <c r="A900" s="398"/>
      <c r="B900" s="399"/>
      <c r="C900" s="398"/>
      <c r="D900" s="399"/>
      <c r="E900" s="398"/>
      <c r="I900" s="411"/>
      <c r="J900" s="411"/>
      <c r="N900" s="411"/>
      <c r="S900" s="411"/>
      <c r="AC900" s="227"/>
      <c r="AD900" s="227"/>
      <c r="AE900" s="227"/>
      <c r="AF900" s="227"/>
      <c r="AG900" s="227"/>
      <c r="AL900" s="224"/>
      <c r="AM900" s="224"/>
      <c r="AN900" s="224"/>
      <c r="AO900" s="224"/>
      <c r="AP900" s="224"/>
      <c r="AQ900" s="224"/>
      <c r="AR900" s="224"/>
      <c r="AS900" s="224"/>
    </row>
    <row r="901">
      <c r="A901" s="398"/>
      <c r="B901" s="399"/>
      <c r="C901" s="398"/>
      <c r="D901" s="399"/>
      <c r="E901" s="398"/>
      <c r="I901" s="411"/>
      <c r="J901" s="411"/>
      <c r="N901" s="411"/>
      <c r="S901" s="411"/>
      <c r="AC901" s="227"/>
      <c r="AD901" s="227"/>
      <c r="AE901" s="227"/>
      <c r="AF901" s="227"/>
      <c r="AG901" s="227"/>
      <c r="AL901" s="224"/>
      <c r="AM901" s="224"/>
      <c r="AN901" s="224"/>
      <c r="AO901" s="224"/>
      <c r="AP901" s="224"/>
      <c r="AQ901" s="224"/>
      <c r="AR901" s="224"/>
      <c r="AS901" s="224"/>
    </row>
    <row r="902">
      <c r="A902" s="398"/>
      <c r="B902" s="399"/>
      <c r="C902" s="398"/>
      <c r="D902" s="399"/>
      <c r="E902" s="398"/>
      <c r="I902" s="411"/>
      <c r="J902" s="411"/>
      <c r="N902" s="411"/>
      <c r="S902" s="411"/>
      <c r="AC902" s="227"/>
      <c r="AD902" s="227"/>
      <c r="AE902" s="227"/>
      <c r="AF902" s="227"/>
      <c r="AG902" s="227"/>
      <c r="AL902" s="224"/>
      <c r="AM902" s="224"/>
      <c r="AN902" s="224"/>
      <c r="AO902" s="224"/>
      <c r="AP902" s="224"/>
      <c r="AQ902" s="224"/>
      <c r="AR902" s="224"/>
      <c r="AS902" s="224"/>
    </row>
    <row r="903">
      <c r="A903" s="398"/>
      <c r="B903" s="399"/>
      <c r="C903" s="398"/>
      <c r="D903" s="399"/>
      <c r="E903" s="398"/>
      <c r="I903" s="411"/>
      <c r="J903" s="411"/>
      <c r="N903" s="411"/>
      <c r="S903" s="411"/>
      <c r="AC903" s="227"/>
      <c r="AD903" s="227"/>
      <c r="AE903" s="227"/>
      <c r="AF903" s="227"/>
      <c r="AG903" s="227"/>
      <c r="AL903" s="224"/>
      <c r="AM903" s="224"/>
      <c r="AN903" s="224"/>
      <c r="AO903" s="224"/>
      <c r="AP903" s="224"/>
      <c r="AQ903" s="224"/>
      <c r="AR903" s="224"/>
      <c r="AS903" s="224"/>
    </row>
    <row r="904">
      <c r="A904" s="398"/>
      <c r="B904" s="399"/>
      <c r="C904" s="398"/>
      <c r="D904" s="399"/>
      <c r="E904" s="398"/>
      <c r="I904" s="411"/>
      <c r="J904" s="411"/>
      <c r="N904" s="411"/>
      <c r="S904" s="411"/>
      <c r="AC904" s="227"/>
      <c r="AD904" s="227"/>
      <c r="AE904" s="227"/>
      <c r="AF904" s="227"/>
      <c r="AG904" s="227"/>
      <c r="AL904" s="224"/>
      <c r="AM904" s="224"/>
      <c r="AN904" s="224"/>
      <c r="AO904" s="224"/>
      <c r="AP904" s="224"/>
      <c r="AQ904" s="224"/>
      <c r="AR904" s="224"/>
      <c r="AS904" s="224"/>
    </row>
    <row r="905">
      <c r="A905" s="398"/>
      <c r="B905" s="399"/>
      <c r="C905" s="398"/>
      <c r="D905" s="399"/>
      <c r="E905" s="398"/>
      <c r="I905" s="411"/>
      <c r="J905" s="411"/>
      <c r="N905" s="411"/>
      <c r="S905" s="411"/>
      <c r="AC905" s="227"/>
      <c r="AD905" s="227"/>
      <c r="AE905" s="227"/>
      <c r="AF905" s="227"/>
      <c r="AG905" s="227"/>
      <c r="AL905" s="224"/>
      <c r="AM905" s="224"/>
      <c r="AN905" s="224"/>
      <c r="AO905" s="224"/>
      <c r="AP905" s="224"/>
      <c r="AQ905" s="224"/>
      <c r="AR905" s="224"/>
      <c r="AS905" s="224"/>
    </row>
    <row r="906">
      <c r="A906" s="398"/>
      <c r="B906" s="399"/>
      <c r="C906" s="398"/>
      <c r="D906" s="399"/>
      <c r="E906" s="398"/>
      <c r="I906" s="411"/>
      <c r="J906" s="411"/>
      <c r="N906" s="411"/>
      <c r="S906" s="411"/>
      <c r="AC906" s="227"/>
      <c r="AD906" s="227"/>
      <c r="AE906" s="227"/>
      <c r="AF906" s="227"/>
      <c r="AG906" s="227"/>
      <c r="AL906" s="224"/>
      <c r="AM906" s="224"/>
      <c r="AN906" s="224"/>
      <c r="AO906" s="224"/>
      <c r="AP906" s="224"/>
      <c r="AQ906" s="224"/>
      <c r="AR906" s="224"/>
      <c r="AS906" s="224"/>
    </row>
    <row r="907">
      <c r="A907" s="398"/>
      <c r="B907" s="399"/>
      <c r="C907" s="398"/>
      <c r="D907" s="399"/>
      <c r="E907" s="398"/>
      <c r="I907" s="411"/>
      <c r="J907" s="411"/>
      <c r="N907" s="411"/>
      <c r="S907" s="411"/>
      <c r="AC907" s="227"/>
      <c r="AD907" s="227"/>
      <c r="AE907" s="227"/>
      <c r="AF907" s="227"/>
      <c r="AG907" s="227"/>
      <c r="AL907" s="224"/>
      <c r="AM907" s="224"/>
      <c r="AN907" s="224"/>
      <c r="AO907" s="224"/>
      <c r="AP907" s="224"/>
      <c r="AQ907" s="224"/>
      <c r="AR907" s="224"/>
      <c r="AS907" s="224"/>
    </row>
    <row r="908">
      <c r="A908" s="398"/>
      <c r="B908" s="399"/>
      <c r="C908" s="398"/>
      <c r="D908" s="399"/>
      <c r="E908" s="398"/>
      <c r="I908" s="411"/>
      <c r="J908" s="411"/>
      <c r="N908" s="411"/>
      <c r="S908" s="411"/>
      <c r="AC908" s="227"/>
      <c r="AD908" s="227"/>
      <c r="AE908" s="227"/>
      <c r="AF908" s="227"/>
      <c r="AG908" s="227"/>
      <c r="AL908" s="224"/>
      <c r="AM908" s="224"/>
      <c r="AN908" s="224"/>
      <c r="AO908" s="224"/>
      <c r="AP908" s="224"/>
      <c r="AQ908" s="224"/>
      <c r="AR908" s="224"/>
      <c r="AS908" s="224"/>
    </row>
    <row r="909">
      <c r="A909" s="398"/>
      <c r="B909" s="399"/>
      <c r="C909" s="398"/>
      <c r="D909" s="399"/>
      <c r="E909" s="398"/>
      <c r="I909" s="411"/>
      <c r="J909" s="411"/>
      <c r="N909" s="411"/>
      <c r="S909" s="411"/>
      <c r="AC909" s="227"/>
      <c r="AD909" s="227"/>
      <c r="AE909" s="227"/>
      <c r="AF909" s="227"/>
      <c r="AG909" s="227"/>
      <c r="AL909" s="224"/>
      <c r="AM909" s="224"/>
      <c r="AN909" s="224"/>
      <c r="AO909" s="224"/>
      <c r="AP909" s="224"/>
      <c r="AQ909" s="224"/>
      <c r="AR909" s="224"/>
      <c r="AS909" s="224"/>
    </row>
    <row r="910">
      <c r="A910" s="398"/>
      <c r="B910" s="399"/>
      <c r="C910" s="398"/>
      <c r="D910" s="399"/>
      <c r="E910" s="398"/>
      <c r="I910" s="411"/>
      <c r="J910" s="411"/>
      <c r="N910" s="411"/>
      <c r="S910" s="411"/>
      <c r="AC910" s="227"/>
      <c r="AD910" s="227"/>
      <c r="AE910" s="227"/>
      <c r="AF910" s="227"/>
      <c r="AG910" s="227"/>
      <c r="AL910" s="224"/>
      <c r="AM910" s="224"/>
      <c r="AN910" s="224"/>
      <c r="AO910" s="224"/>
      <c r="AP910" s="224"/>
      <c r="AQ910" s="224"/>
      <c r="AR910" s="224"/>
      <c r="AS910" s="224"/>
    </row>
    <row r="911">
      <c r="A911" s="398"/>
      <c r="B911" s="399"/>
      <c r="C911" s="398"/>
      <c r="D911" s="399"/>
      <c r="E911" s="398"/>
      <c r="I911" s="411"/>
      <c r="J911" s="411"/>
      <c r="N911" s="411"/>
      <c r="S911" s="411"/>
      <c r="AC911" s="227"/>
      <c r="AD911" s="227"/>
      <c r="AE911" s="227"/>
      <c r="AF911" s="227"/>
      <c r="AG911" s="227"/>
      <c r="AL911" s="224"/>
      <c r="AM911" s="224"/>
      <c r="AN911" s="224"/>
      <c r="AO911" s="224"/>
      <c r="AP911" s="224"/>
      <c r="AQ911" s="224"/>
      <c r="AR911" s="224"/>
      <c r="AS911" s="224"/>
    </row>
    <row r="912">
      <c r="A912" s="398"/>
      <c r="B912" s="399"/>
      <c r="C912" s="398"/>
      <c r="D912" s="399"/>
      <c r="E912" s="398"/>
      <c r="I912" s="411"/>
      <c r="J912" s="411"/>
      <c r="N912" s="411"/>
      <c r="S912" s="411"/>
      <c r="AC912" s="227"/>
      <c r="AD912" s="227"/>
      <c r="AE912" s="227"/>
      <c r="AF912" s="227"/>
      <c r="AG912" s="227"/>
      <c r="AL912" s="224"/>
      <c r="AM912" s="224"/>
      <c r="AN912" s="224"/>
      <c r="AO912" s="224"/>
      <c r="AP912" s="224"/>
      <c r="AQ912" s="224"/>
      <c r="AR912" s="224"/>
      <c r="AS912" s="224"/>
    </row>
    <row r="913">
      <c r="A913" s="398"/>
      <c r="B913" s="399"/>
      <c r="C913" s="398"/>
      <c r="D913" s="399"/>
      <c r="E913" s="398"/>
      <c r="I913" s="411"/>
      <c r="J913" s="411"/>
      <c r="N913" s="411"/>
      <c r="S913" s="411"/>
      <c r="AC913" s="227"/>
      <c r="AD913" s="227"/>
      <c r="AE913" s="227"/>
      <c r="AF913" s="227"/>
      <c r="AG913" s="227"/>
      <c r="AL913" s="224"/>
      <c r="AM913" s="224"/>
      <c r="AN913" s="224"/>
      <c r="AO913" s="224"/>
      <c r="AP913" s="224"/>
      <c r="AQ913" s="224"/>
      <c r="AR913" s="224"/>
      <c r="AS913" s="224"/>
    </row>
    <row r="914">
      <c r="A914" s="398"/>
      <c r="B914" s="399"/>
      <c r="C914" s="398"/>
      <c r="D914" s="399"/>
      <c r="E914" s="398"/>
      <c r="I914" s="411"/>
      <c r="J914" s="411"/>
      <c r="N914" s="411"/>
      <c r="S914" s="411"/>
      <c r="AC914" s="227"/>
      <c r="AD914" s="227"/>
      <c r="AE914" s="227"/>
      <c r="AF914" s="227"/>
      <c r="AG914" s="227"/>
      <c r="AL914" s="224"/>
      <c r="AM914" s="224"/>
      <c r="AN914" s="224"/>
      <c r="AO914" s="224"/>
      <c r="AP914" s="224"/>
      <c r="AQ914" s="224"/>
      <c r="AR914" s="224"/>
      <c r="AS914" s="224"/>
    </row>
    <row r="915">
      <c r="A915" s="398"/>
      <c r="B915" s="399"/>
      <c r="C915" s="398"/>
      <c r="D915" s="399"/>
      <c r="E915" s="398"/>
      <c r="I915" s="411"/>
      <c r="J915" s="411"/>
      <c r="N915" s="411"/>
      <c r="S915" s="411"/>
      <c r="AC915" s="227"/>
      <c r="AD915" s="227"/>
      <c r="AE915" s="227"/>
      <c r="AF915" s="227"/>
      <c r="AG915" s="227"/>
      <c r="AL915" s="224"/>
      <c r="AM915" s="224"/>
      <c r="AN915" s="224"/>
      <c r="AO915" s="224"/>
      <c r="AP915" s="224"/>
      <c r="AQ915" s="224"/>
      <c r="AR915" s="224"/>
      <c r="AS915" s="224"/>
    </row>
    <row r="916">
      <c r="A916" s="398"/>
      <c r="B916" s="399"/>
      <c r="C916" s="398"/>
      <c r="D916" s="399"/>
      <c r="E916" s="398"/>
      <c r="I916" s="411"/>
      <c r="J916" s="411"/>
      <c r="N916" s="411"/>
      <c r="S916" s="411"/>
      <c r="AC916" s="227"/>
      <c r="AD916" s="227"/>
      <c r="AE916" s="227"/>
      <c r="AF916" s="227"/>
      <c r="AG916" s="227"/>
      <c r="AL916" s="224"/>
      <c r="AM916" s="224"/>
      <c r="AN916" s="224"/>
      <c r="AO916" s="224"/>
      <c r="AP916" s="224"/>
      <c r="AQ916" s="224"/>
      <c r="AR916" s="224"/>
      <c r="AS916" s="224"/>
    </row>
    <row r="917">
      <c r="A917" s="398"/>
      <c r="B917" s="399"/>
      <c r="C917" s="398"/>
      <c r="D917" s="399"/>
      <c r="E917" s="398"/>
      <c r="I917" s="411"/>
      <c r="J917" s="411"/>
      <c r="N917" s="411"/>
      <c r="S917" s="411"/>
      <c r="AC917" s="227"/>
      <c r="AD917" s="227"/>
      <c r="AE917" s="227"/>
      <c r="AF917" s="227"/>
      <c r="AG917" s="227"/>
      <c r="AL917" s="224"/>
      <c r="AM917" s="224"/>
      <c r="AN917" s="224"/>
      <c r="AO917" s="224"/>
      <c r="AP917" s="224"/>
      <c r="AQ917" s="224"/>
      <c r="AR917" s="224"/>
      <c r="AS917" s="224"/>
    </row>
    <row r="918">
      <c r="A918" s="398"/>
      <c r="B918" s="399"/>
      <c r="C918" s="398"/>
      <c r="D918" s="399"/>
      <c r="E918" s="398"/>
      <c r="I918" s="411"/>
      <c r="J918" s="411"/>
      <c r="N918" s="411"/>
      <c r="S918" s="411"/>
      <c r="AC918" s="227"/>
      <c r="AD918" s="227"/>
      <c r="AE918" s="227"/>
      <c r="AF918" s="227"/>
      <c r="AG918" s="227"/>
      <c r="AL918" s="224"/>
      <c r="AM918" s="224"/>
      <c r="AN918" s="224"/>
      <c r="AO918" s="224"/>
      <c r="AP918" s="224"/>
      <c r="AQ918" s="224"/>
      <c r="AR918" s="224"/>
      <c r="AS918" s="224"/>
    </row>
    <row r="919">
      <c r="A919" s="398"/>
      <c r="B919" s="399"/>
      <c r="C919" s="398"/>
      <c r="D919" s="399"/>
      <c r="E919" s="398"/>
      <c r="I919" s="411"/>
      <c r="J919" s="411"/>
      <c r="N919" s="411"/>
      <c r="S919" s="411"/>
      <c r="AC919" s="227"/>
      <c r="AD919" s="227"/>
      <c r="AE919" s="227"/>
      <c r="AF919" s="227"/>
      <c r="AG919" s="227"/>
      <c r="AL919" s="224"/>
      <c r="AM919" s="224"/>
      <c r="AN919" s="224"/>
      <c r="AO919" s="224"/>
      <c r="AP919" s="224"/>
      <c r="AQ919" s="224"/>
      <c r="AR919" s="224"/>
      <c r="AS919" s="224"/>
    </row>
    <row r="920">
      <c r="A920" s="398"/>
      <c r="B920" s="399"/>
      <c r="C920" s="398"/>
      <c r="D920" s="399"/>
      <c r="E920" s="398"/>
      <c r="I920" s="411"/>
      <c r="J920" s="411"/>
      <c r="N920" s="411"/>
      <c r="S920" s="411"/>
      <c r="AC920" s="227"/>
      <c r="AD920" s="227"/>
      <c r="AE920" s="227"/>
      <c r="AF920" s="227"/>
      <c r="AG920" s="227"/>
      <c r="AL920" s="224"/>
      <c r="AM920" s="224"/>
      <c r="AN920" s="224"/>
      <c r="AO920" s="224"/>
      <c r="AP920" s="224"/>
      <c r="AQ920" s="224"/>
      <c r="AR920" s="224"/>
      <c r="AS920" s="224"/>
    </row>
    <row r="921">
      <c r="A921" s="398"/>
      <c r="B921" s="399"/>
      <c r="C921" s="398"/>
      <c r="D921" s="399"/>
      <c r="E921" s="398"/>
      <c r="I921" s="411"/>
      <c r="J921" s="411"/>
      <c r="N921" s="411"/>
      <c r="S921" s="411"/>
      <c r="AC921" s="227"/>
      <c r="AD921" s="227"/>
      <c r="AE921" s="227"/>
      <c r="AF921" s="227"/>
      <c r="AG921" s="227"/>
      <c r="AL921" s="224"/>
      <c r="AM921" s="224"/>
      <c r="AN921" s="224"/>
      <c r="AO921" s="224"/>
      <c r="AP921" s="224"/>
      <c r="AQ921" s="224"/>
      <c r="AR921" s="224"/>
      <c r="AS921" s="224"/>
    </row>
    <row r="922">
      <c r="A922" s="398"/>
      <c r="B922" s="399"/>
      <c r="C922" s="398"/>
      <c r="D922" s="399"/>
      <c r="E922" s="398"/>
      <c r="I922" s="411"/>
      <c r="J922" s="411"/>
      <c r="N922" s="411"/>
      <c r="S922" s="411"/>
      <c r="AC922" s="227"/>
      <c r="AD922" s="227"/>
      <c r="AE922" s="227"/>
      <c r="AF922" s="227"/>
      <c r="AG922" s="227"/>
      <c r="AL922" s="224"/>
      <c r="AM922" s="224"/>
      <c r="AN922" s="224"/>
      <c r="AO922" s="224"/>
      <c r="AP922" s="224"/>
      <c r="AQ922" s="224"/>
      <c r="AR922" s="224"/>
      <c r="AS922" s="224"/>
    </row>
    <row r="923">
      <c r="A923" s="398"/>
      <c r="B923" s="399"/>
      <c r="C923" s="398"/>
      <c r="D923" s="399"/>
      <c r="E923" s="398"/>
      <c r="I923" s="411"/>
      <c r="J923" s="411"/>
      <c r="N923" s="411"/>
      <c r="S923" s="411"/>
      <c r="AC923" s="227"/>
      <c r="AD923" s="227"/>
      <c r="AE923" s="227"/>
      <c r="AF923" s="227"/>
      <c r="AG923" s="227"/>
      <c r="AL923" s="224"/>
      <c r="AM923" s="224"/>
      <c r="AN923" s="224"/>
      <c r="AO923" s="224"/>
      <c r="AP923" s="224"/>
      <c r="AQ923" s="224"/>
      <c r="AR923" s="224"/>
      <c r="AS923" s="224"/>
    </row>
    <row r="924">
      <c r="A924" s="398"/>
      <c r="B924" s="399"/>
      <c r="C924" s="398"/>
      <c r="D924" s="399"/>
      <c r="E924" s="398"/>
      <c r="I924" s="411"/>
      <c r="J924" s="411"/>
      <c r="N924" s="411"/>
      <c r="S924" s="411"/>
      <c r="AC924" s="227"/>
      <c r="AD924" s="227"/>
      <c r="AE924" s="227"/>
      <c r="AF924" s="227"/>
      <c r="AG924" s="227"/>
      <c r="AL924" s="224"/>
      <c r="AM924" s="224"/>
      <c r="AN924" s="224"/>
      <c r="AO924" s="224"/>
      <c r="AP924" s="224"/>
      <c r="AQ924" s="224"/>
      <c r="AR924" s="224"/>
      <c r="AS924" s="224"/>
    </row>
    <row r="925">
      <c r="A925" s="398"/>
      <c r="B925" s="399"/>
      <c r="C925" s="398"/>
      <c r="D925" s="399"/>
      <c r="E925" s="398"/>
      <c r="I925" s="411"/>
      <c r="J925" s="411"/>
      <c r="N925" s="411"/>
      <c r="S925" s="411"/>
      <c r="AC925" s="227"/>
      <c r="AD925" s="227"/>
      <c r="AE925" s="227"/>
      <c r="AF925" s="227"/>
      <c r="AG925" s="227"/>
      <c r="AL925" s="224"/>
      <c r="AM925" s="224"/>
      <c r="AN925" s="224"/>
      <c r="AO925" s="224"/>
      <c r="AP925" s="224"/>
      <c r="AQ925" s="224"/>
      <c r="AR925" s="224"/>
      <c r="AS925" s="224"/>
    </row>
    <row r="926">
      <c r="A926" s="398"/>
      <c r="B926" s="399"/>
      <c r="C926" s="398"/>
      <c r="D926" s="399"/>
      <c r="E926" s="398"/>
      <c r="I926" s="411"/>
      <c r="J926" s="411"/>
      <c r="N926" s="411"/>
      <c r="S926" s="411"/>
      <c r="AC926" s="227"/>
      <c r="AD926" s="227"/>
      <c r="AE926" s="227"/>
      <c r="AF926" s="227"/>
      <c r="AG926" s="227"/>
      <c r="AL926" s="224"/>
      <c r="AM926" s="224"/>
      <c r="AN926" s="224"/>
      <c r="AO926" s="224"/>
      <c r="AP926" s="224"/>
      <c r="AQ926" s="224"/>
      <c r="AR926" s="224"/>
      <c r="AS926" s="224"/>
    </row>
    <row r="927">
      <c r="A927" s="398"/>
      <c r="B927" s="399"/>
      <c r="C927" s="398"/>
      <c r="D927" s="399"/>
      <c r="E927" s="398"/>
      <c r="I927" s="411"/>
      <c r="J927" s="411"/>
      <c r="N927" s="411"/>
      <c r="S927" s="411"/>
      <c r="AC927" s="227"/>
      <c r="AD927" s="227"/>
      <c r="AE927" s="227"/>
      <c r="AF927" s="227"/>
      <c r="AG927" s="227"/>
      <c r="AL927" s="224"/>
      <c r="AM927" s="224"/>
      <c r="AN927" s="224"/>
      <c r="AO927" s="224"/>
      <c r="AP927" s="224"/>
      <c r="AQ927" s="224"/>
      <c r="AR927" s="224"/>
      <c r="AS927" s="224"/>
    </row>
    <row r="928">
      <c r="A928" s="398"/>
      <c r="B928" s="399"/>
      <c r="C928" s="398"/>
      <c r="D928" s="399"/>
      <c r="E928" s="398"/>
      <c r="I928" s="411"/>
      <c r="J928" s="411"/>
      <c r="N928" s="411"/>
      <c r="S928" s="411"/>
      <c r="AC928" s="227"/>
      <c r="AD928" s="227"/>
      <c r="AE928" s="227"/>
      <c r="AF928" s="227"/>
      <c r="AG928" s="227"/>
      <c r="AL928" s="224"/>
      <c r="AM928" s="224"/>
      <c r="AN928" s="224"/>
      <c r="AO928" s="224"/>
      <c r="AP928" s="224"/>
      <c r="AQ928" s="224"/>
      <c r="AR928" s="224"/>
      <c r="AS928" s="224"/>
    </row>
    <row r="929">
      <c r="A929" s="398"/>
      <c r="B929" s="399"/>
      <c r="C929" s="398"/>
      <c r="D929" s="399"/>
      <c r="E929" s="398"/>
      <c r="I929" s="411"/>
      <c r="J929" s="411"/>
      <c r="N929" s="411"/>
      <c r="S929" s="411"/>
      <c r="AC929" s="227"/>
      <c r="AD929" s="227"/>
      <c r="AE929" s="227"/>
      <c r="AF929" s="227"/>
      <c r="AG929" s="227"/>
      <c r="AL929" s="224"/>
      <c r="AM929" s="224"/>
      <c r="AN929" s="224"/>
      <c r="AO929" s="224"/>
      <c r="AP929" s="224"/>
      <c r="AQ929" s="224"/>
      <c r="AR929" s="224"/>
      <c r="AS929" s="224"/>
    </row>
    <row r="930">
      <c r="A930" s="398"/>
      <c r="B930" s="399"/>
      <c r="C930" s="398"/>
      <c r="D930" s="399"/>
      <c r="E930" s="398"/>
      <c r="I930" s="411"/>
      <c r="J930" s="411"/>
      <c r="N930" s="411"/>
      <c r="S930" s="411"/>
      <c r="AC930" s="227"/>
      <c r="AD930" s="227"/>
      <c r="AE930" s="227"/>
      <c r="AF930" s="227"/>
      <c r="AG930" s="227"/>
      <c r="AL930" s="224"/>
      <c r="AM930" s="224"/>
      <c r="AN930" s="224"/>
      <c r="AO930" s="224"/>
      <c r="AP930" s="224"/>
      <c r="AQ930" s="224"/>
      <c r="AR930" s="224"/>
      <c r="AS930" s="224"/>
    </row>
    <row r="931">
      <c r="A931" s="398"/>
      <c r="B931" s="399"/>
      <c r="C931" s="398"/>
      <c r="D931" s="399"/>
      <c r="E931" s="398"/>
      <c r="I931" s="411"/>
      <c r="J931" s="411"/>
      <c r="N931" s="411"/>
      <c r="S931" s="411"/>
      <c r="AC931" s="227"/>
      <c r="AD931" s="227"/>
      <c r="AE931" s="227"/>
      <c r="AF931" s="227"/>
      <c r="AG931" s="227"/>
      <c r="AL931" s="224"/>
      <c r="AM931" s="224"/>
      <c r="AN931" s="224"/>
      <c r="AO931" s="224"/>
      <c r="AP931" s="224"/>
      <c r="AQ931" s="224"/>
      <c r="AR931" s="224"/>
      <c r="AS931" s="224"/>
    </row>
    <row r="932">
      <c r="A932" s="398"/>
      <c r="B932" s="399"/>
      <c r="C932" s="398"/>
      <c r="D932" s="399"/>
      <c r="E932" s="398"/>
      <c r="I932" s="411"/>
      <c r="J932" s="411"/>
      <c r="N932" s="411"/>
      <c r="S932" s="411"/>
      <c r="AC932" s="227"/>
      <c r="AD932" s="227"/>
      <c r="AE932" s="227"/>
      <c r="AF932" s="227"/>
      <c r="AG932" s="227"/>
      <c r="AL932" s="224"/>
      <c r="AM932" s="224"/>
      <c r="AN932" s="224"/>
      <c r="AO932" s="224"/>
      <c r="AP932" s="224"/>
      <c r="AQ932" s="224"/>
      <c r="AR932" s="224"/>
      <c r="AS932" s="224"/>
    </row>
    <row r="933">
      <c r="A933" s="398"/>
      <c r="B933" s="399"/>
      <c r="C933" s="398"/>
      <c r="D933" s="399"/>
      <c r="E933" s="398"/>
      <c r="I933" s="411"/>
      <c r="J933" s="411"/>
      <c r="N933" s="411"/>
      <c r="S933" s="411"/>
      <c r="AC933" s="227"/>
      <c r="AD933" s="227"/>
      <c r="AE933" s="227"/>
      <c r="AF933" s="227"/>
      <c r="AG933" s="227"/>
      <c r="AL933" s="224"/>
      <c r="AM933" s="224"/>
      <c r="AN933" s="224"/>
      <c r="AO933" s="224"/>
      <c r="AP933" s="224"/>
      <c r="AQ933" s="224"/>
      <c r="AR933" s="224"/>
      <c r="AS933" s="224"/>
    </row>
    <row r="934">
      <c r="A934" s="398"/>
      <c r="B934" s="399"/>
      <c r="C934" s="398"/>
      <c r="D934" s="399"/>
      <c r="E934" s="398"/>
      <c r="I934" s="411"/>
      <c r="J934" s="411"/>
      <c r="N934" s="411"/>
      <c r="S934" s="411"/>
      <c r="AC934" s="227"/>
      <c r="AD934" s="227"/>
      <c r="AE934" s="227"/>
      <c r="AF934" s="227"/>
      <c r="AG934" s="227"/>
      <c r="AL934" s="224"/>
      <c r="AM934" s="224"/>
      <c r="AN934" s="224"/>
      <c r="AO934" s="224"/>
      <c r="AP934" s="224"/>
      <c r="AQ934" s="224"/>
      <c r="AR934" s="224"/>
      <c r="AS934" s="224"/>
    </row>
    <row r="935">
      <c r="A935" s="398"/>
      <c r="B935" s="399"/>
      <c r="C935" s="398"/>
      <c r="D935" s="399"/>
      <c r="E935" s="398"/>
      <c r="I935" s="411"/>
      <c r="J935" s="411"/>
      <c r="N935" s="411"/>
      <c r="S935" s="411"/>
      <c r="AC935" s="227"/>
      <c r="AD935" s="227"/>
      <c r="AE935" s="227"/>
      <c r="AF935" s="227"/>
      <c r="AG935" s="227"/>
      <c r="AL935" s="224"/>
      <c r="AM935" s="224"/>
      <c r="AN935" s="224"/>
      <c r="AO935" s="224"/>
      <c r="AP935" s="224"/>
      <c r="AQ935" s="224"/>
      <c r="AR935" s="224"/>
      <c r="AS935" s="224"/>
    </row>
    <row r="936">
      <c r="A936" s="398"/>
      <c r="B936" s="399"/>
      <c r="C936" s="398"/>
      <c r="D936" s="399"/>
      <c r="E936" s="398"/>
      <c r="I936" s="411"/>
      <c r="J936" s="411"/>
      <c r="N936" s="411"/>
      <c r="S936" s="411"/>
      <c r="AC936" s="227"/>
      <c r="AD936" s="227"/>
      <c r="AE936" s="227"/>
      <c r="AF936" s="227"/>
      <c r="AG936" s="227"/>
      <c r="AL936" s="224"/>
      <c r="AM936" s="224"/>
      <c r="AN936" s="224"/>
      <c r="AO936" s="224"/>
      <c r="AP936" s="224"/>
      <c r="AQ936" s="224"/>
      <c r="AR936" s="224"/>
      <c r="AS936" s="224"/>
    </row>
    <row r="937">
      <c r="A937" s="398"/>
      <c r="B937" s="399"/>
      <c r="C937" s="398"/>
      <c r="D937" s="399"/>
      <c r="E937" s="398"/>
      <c r="I937" s="411"/>
      <c r="J937" s="411"/>
      <c r="N937" s="411"/>
      <c r="S937" s="411"/>
      <c r="AC937" s="227"/>
      <c r="AD937" s="227"/>
      <c r="AE937" s="227"/>
      <c r="AF937" s="227"/>
      <c r="AG937" s="227"/>
      <c r="AL937" s="224"/>
      <c r="AM937" s="224"/>
      <c r="AN937" s="224"/>
      <c r="AO937" s="224"/>
      <c r="AP937" s="224"/>
      <c r="AQ937" s="224"/>
      <c r="AR937" s="224"/>
      <c r="AS937" s="224"/>
    </row>
    <row r="938">
      <c r="A938" s="398"/>
      <c r="B938" s="399"/>
      <c r="C938" s="398"/>
      <c r="D938" s="399"/>
      <c r="E938" s="398"/>
      <c r="I938" s="411"/>
      <c r="J938" s="411"/>
      <c r="N938" s="411"/>
      <c r="S938" s="411"/>
      <c r="AC938" s="227"/>
      <c r="AD938" s="227"/>
      <c r="AE938" s="227"/>
      <c r="AF938" s="227"/>
      <c r="AG938" s="227"/>
      <c r="AL938" s="224"/>
      <c r="AM938" s="224"/>
      <c r="AN938" s="224"/>
      <c r="AO938" s="224"/>
      <c r="AP938" s="224"/>
      <c r="AQ938" s="224"/>
      <c r="AR938" s="224"/>
      <c r="AS938" s="224"/>
    </row>
    <row r="939">
      <c r="A939" s="398"/>
      <c r="B939" s="399"/>
      <c r="C939" s="398"/>
      <c r="D939" s="399"/>
      <c r="E939" s="398"/>
      <c r="I939" s="411"/>
      <c r="J939" s="411"/>
      <c r="N939" s="411"/>
      <c r="S939" s="411"/>
      <c r="AC939" s="227"/>
      <c r="AD939" s="227"/>
      <c r="AE939" s="227"/>
      <c r="AF939" s="227"/>
      <c r="AG939" s="227"/>
      <c r="AL939" s="224"/>
      <c r="AM939" s="224"/>
      <c r="AN939" s="224"/>
      <c r="AO939" s="224"/>
      <c r="AP939" s="224"/>
      <c r="AQ939" s="224"/>
      <c r="AR939" s="224"/>
      <c r="AS939" s="224"/>
    </row>
    <row r="940">
      <c r="A940" s="398"/>
      <c r="B940" s="399"/>
      <c r="C940" s="398"/>
      <c r="D940" s="399"/>
      <c r="E940" s="398"/>
      <c r="I940" s="411"/>
      <c r="J940" s="411"/>
      <c r="N940" s="411"/>
      <c r="S940" s="411"/>
      <c r="AC940" s="227"/>
      <c r="AD940" s="227"/>
      <c r="AE940" s="227"/>
      <c r="AF940" s="227"/>
      <c r="AG940" s="227"/>
      <c r="AL940" s="224"/>
      <c r="AM940" s="224"/>
      <c r="AN940" s="224"/>
      <c r="AO940" s="224"/>
      <c r="AP940" s="224"/>
      <c r="AQ940" s="224"/>
      <c r="AR940" s="224"/>
      <c r="AS940" s="224"/>
    </row>
    <row r="941">
      <c r="A941" s="398"/>
      <c r="B941" s="399"/>
      <c r="C941" s="398"/>
      <c r="D941" s="399"/>
      <c r="E941" s="398"/>
      <c r="I941" s="411"/>
      <c r="J941" s="411"/>
      <c r="N941" s="411"/>
      <c r="S941" s="411"/>
      <c r="AC941" s="227"/>
      <c r="AD941" s="227"/>
      <c r="AE941" s="227"/>
      <c r="AF941" s="227"/>
      <c r="AG941" s="227"/>
      <c r="AL941" s="224"/>
      <c r="AM941" s="224"/>
      <c r="AN941" s="224"/>
      <c r="AO941" s="224"/>
      <c r="AP941" s="224"/>
      <c r="AQ941" s="224"/>
      <c r="AR941" s="224"/>
      <c r="AS941" s="224"/>
    </row>
    <row r="942">
      <c r="A942" s="398"/>
      <c r="B942" s="399"/>
      <c r="C942" s="398"/>
      <c r="D942" s="399"/>
      <c r="E942" s="398"/>
      <c r="I942" s="411"/>
      <c r="J942" s="411"/>
      <c r="N942" s="411"/>
      <c r="S942" s="411"/>
      <c r="AC942" s="227"/>
      <c r="AD942" s="227"/>
      <c r="AE942" s="227"/>
      <c r="AF942" s="227"/>
      <c r="AG942" s="227"/>
      <c r="AL942" s="224"/>
      <c r="AM942" s="224"/>
      <c r="AN942" s="224"/>
      <c r="AO942" s="224"/>
      <c r="AP942" s="224"/>
      <c r="AQ942" s="224"/>
      <c r="AR942" s="224"/>
      <c r="AS942" s="224"/>
    </row>
    <row r="943">
      <c r="A943" s="398"/>
      <c r="B943" s="399"/>
      <c r="C943" s="398"/>
      <c r="D943" s="399"/>
      <c r="E943" s="398"/>
      <c r="I943" s="411"/>
      <c r="J943" s="411"/>
      <c r="N943" s="411"/>
      <c r="S943" s="411"/>
      <c r="AC943" s="227"/>
      <c r="AD943" s="227"/>
      <c r="AE943" s="227"/>
      <c r="AF943" s="227"/>
      <c r="AG943" s="227"/>
      <c r="AL943" s="224"/>
      <c r="AM943" s="224"/>
      <c r="AN943" s="224"/>
      <c r="AO943" s="224"/>
      <c r="AP943" s="224"/>
      <c r="AQ943" s="224"/>
      <c r="AR943" s="224"/>
      <c r="AS943" s="224"/>
    </row>
    <row r="944">
      <c r="A944" s="398"/>
      <c r="B944" s="399"/>
      <c r="C944" s="398"/>
      <c r="D944" s="399"/>
      <c r="E944" s="398"/>
      <c r="I944" s="411"/>
      <c r="J944" s="411"/>
      <c r="N944" s="411"/>
      <c r="S944" s="411"/>
      <c r="AC944" s="227"/>
      <c r="AD944" s="227"/>
      <c r="AE944" s="227"/>
      <c r="AF944" s="227"/>
      <c r="AG944" s="227"/>
      <c r="AL944" s="224"/>
      <c r="AM944" s="224"/>
      <c r="AN944" s="224"/>
      <c r="AO944" s="224"/>
      <c r="AP944" s="224"/>
      <c r="AQ944" s="224"/>
      <c r="AR944" s="224"/>
      <c r="AS944" s="224"/>
    </row>
    <row r="945">
      <c r="A945" s="398"/>
      <c r="B945" s="399"/>
      <c r="C945" s="398"/>
      <c r="D945" s="399"/>
      <c r="E945" s="398"/>
      <c r="I945" s="411"/>
      <c r="J945" s="411"/>
      <c r="N945" s="411"/>
      <c r="S945" s="411"/>
      <c r="AC945" s="227"/>
      <c r="AD945" s="227"/>
      <c r="AE945" s="227"/>
      <c r="AF945" s="227"/>
      <c r="AG945" s="227"/>
      <c r="AL945" s="224"/>
      <c r="AM945" s="224"/>
      <c r="AN945" s="224"/>
      <c r="AO945" s="224"/>
      <c r="AP945" s="224"/>
      <c r="AQ945" s="224"/>
      <c r="AR945" s="224"/>
      <c r="AS945" s="224"/>
    </row>
    <row r="946">
      <c r="A946" s="398"/>
      <c r="B946" s="399"/>
      <c r="C946" s="398"/>
      <c r="D946" s="399"/>
      <c r="E946" s="398"/>
      <c r="I946" s="411"/>
      <c r="J946" s="411"/>
      <c r="N946" s="411"/>
      <c r="S946" s="411"/>
      <c r="AC946" s="227"/>
      <c r="AD946" s="227"/>
      <c r="AE946" s="227"/>
      <c r="AF946" s="227"/>
      <c r="AG946" s="227"/>
      <c r="AL946" s="224"/>
      <c r="AM946" s="224"/>
      <c r="AN946" s="224"/>
      <c r="AO946" s="224"/>
      <c r="AP946" s="224"/>
      <c r="AQ946" s="224"/>
      <c r="AR946" s="224"/>
      <c r="AS946" s="224"/>
    </row>
    <row r="947">
      <c r="A947" s="398"/>
      <c r="B947" s="399"/>
      <c r="C947" s="398"/>
      <c r="D947" s="399"/>
      <c r="E947" s="398"/>
      <c r="I947" s="411"/>
      <c r="J947" s="411"/>
      <c r="N947" s="411"/>
      <c r="S947" s="411"/>
      <c r="AC947" s="227"/>
      <c r="AD947" s="227"/>
      <c r="AE947" s="227"/>
      <c r="AF947" s="227"/>
      <c r="AG947" s="227"/>
      <c r="AL947" s="224"/>
      <c r="AM947" s="224"/>
      <c r="AN947" s="224"/>
      <c r="AO947" s="224"/>
      <c r="AP947" s="224"/>
      <c r="AQ947" s="224"/>
      <c r="AR947" s="224"/>
      <c r="AS947" s="224"/>
    </row>
    <row r="948">
      <c r="A948" s="398"/>
      <c r="B948" s="399"/>
      <c r="C948" s="398"/>
      <c r="D948" s="399"/>
      <c r="E948" s="398"/>
      <c r="I948" s="411"/>
      <c r="J948" s="411"/>
      <c r="N948" s="411"/>
      <c r="S948" s="411"/>
      <c r="AC948" s="227"/>
      <c r="AD948" s="227"/>
      <c r="AE948" s="227"/>
      <c r="AF948" s="227"/>
      <c r="AG948" s="227"/>
      <c r="AL948" s="224"/>
      <c r="AM948" s="224"/>
      <c r="AN948" s="224"/>
      <c r="AO948" s="224"/>
      <c r="AP948" s="224"/>
      <c r="AQ948" s="224"/>
      <c r="AR948" s="224"/>
      <c r="AS948" s="224"/>
    </row>
    <row r="949">
      <c r="A949" s="398"/>
      <c r="B949" s="528" t="s">
        <v>611</v>
      </c>
      <c r="C949" s="398"/>
      <c r="D949" s="399"/>
      <c r="E949" s="398"/>
      <c r="I949" s="411"/>
      <c r="J949" s="411"/>
      <c r="N949" s="411"/>
      <c r="S949" s="411"/>
      <c r="AC949" s="227"/>
      <c r="AD949" s="227"/>
      <c r="AE949" s="227"/>
      <c r="AF949" s="227"/>
      <c r="AG949" s="227"/>
      <c r="AL949" s="224"/>
      <c r="AM949" s="224"/>
      <c r="AN949" s="224"/>
      <c r="AO949" s="224"/>
      <c r="AP949" s="224"/>
      <c r="AQ949" s="224"/>
      <c r="AR949" s="224"/>
      <c r="AS949" s="224"/>
    </row>
    <row r="950">
      <c r="A950" s="398"/>
      <c r="B950" s="529">
        <v>-13.38</v>
      </c>
      <c r="C950" s="398"/>
      <c r="D950" s="399"/>
      <c r="E950" s="398"/>
      <c r="I950" s="411"/>
      <c r="J950" s="411"/>
      <c r="N950" s="411"/>
      <c r="S950" s="411"/>
      <c r="AC950" s="227"/>
      <c r="AD950" s="227"/>
      <c r="AE950" s="227"/>
      <c r="AF950" s="227"/>
      <c r="AG950" s="227"/>
      <c r="AL950" s="224"/>
      <c r="AM950" s="224"/>
      <c r="AN950" s="224"/>
      <c r="AO950" s="224"/>
      <c r="AP950" s="224"/>
      <c r="AQ950" s="224"/>
      <c r="AR950" s="224"/>
      <c r="AS950" s="224"/>
    </row>
    <row r="951">
      <c r="A951" s="398"/>
      <c r="B951" s="529">
        <v>-11.92</v>
      </c>
      <c r="C951" s="398"/>
      <c r="D951" s="399"/>
      <c r="E951" s="398"/>
      <c r="I951" s="411"/>
      <c r="J951" s="411"/>
      <c r="N951" s="411"/>
      <c r="S951" s="411"/>
      <c r="AC951" s="227"/>
      <c r="AD951" s="227"/>
      <c r="AE951" s="227"/>
      <c r="AF951" s="227"/>
      <c r="AG951" s="227"/>
      <c r="AL951" s="224"/>
      <c r="AM951" s="224"/>
      <c r="AN951" s="224"/>
      <c r="AO951" s="224"/>
      <c r="AP951" s="224"/>
      <c r="AQ951" s="224"/>
      <c r="AR951" s="224"/>
      <c r="AS951" s="224"/>
    </row>
    <row r="952">
      <c r="A952" s="398"/>
      <c r="B952" s="529">
        <v>-11.81</v>
      </c>
      <c r="C952" s="398"/>
      <c r="D952" s="399"/>
      <c r="E952" s="398"/>
      <c r="I952" s="411"/>
      <c r="J952" s="411"/>
      <c r="N952" s="411"/>
      <c r="S952" s="411"/>
      <c r="AC952" s="227"/>
      <c r="AD952" s="227"/>
      <c r="AE952" s="227"/>
      <c r="AF952" s="227"/>
      <c r="AG952" s="227"/>
      <c r="AL952" s="224"/>
      <c r="AM952" s="224"/>
      <c r="AN952" s="224"/>
      <c r="AO952" s="224"/>
      <c r="AP952" s="224"/>
      <c r="AQ952" s="224"/>
      <c r="AR952" s="224"/>
      <c r="AS952" s="224"/>
    </row>
    <row r="953">
      <c r="A953" s="398"/>
      <c r="B953" s="529">
        <v>-8.4</v>
      </c>
      <c r="C953" s="398"/>
      <c r="D953" s="399"/>
      <c r="E953" s="398"/>
      <c r="I953" s="411"/>
      <c r="J953" s="411"/>
      <c r="N953" s="411"/>
      <c r="S953" s="411"/>
      <c r="AC953" s="227"/>
      <c r="AD953" s="227"/>
      <c r="AE953" s="227"/>
      <c r="AF953" s="227"/>
      <c r="AG953" s="227"/>
      <c r="AL953" s="224"/>
      <c r="AM953" s="224"/>
      <c r="AN953" s="224"/>
      <c r="AO953" s="224"/>
      <c r="AP953" s="224"/>
      <c r="AQ953" s="224"/>
      <c r="AR953" s="224"/>
      <c r="AS953" s="224"/>
    </row>
    <row r="954">
      <c r="A954" s="398"/>
      <c r="B954" s="529">
        <v>-13.17</v>
      </c>
      <c r="C954" s="398"/>
      <c r="D954" s="399"/>
      <c r="E954" s="398"/>
      <c r="I954" s="411"/>
      <c r="J954" s="411"/>
      <c r="N954" s="411"/>
      <c r="S954" s="411"/>
      <c r="AC954" s="227"/>
      <c r="AD954" s="227"/>
      <c r="AE954" s="227"/>
      <c r="AF954" s="227"/>
      <c r="AG954" s="227"/>
      <c r="AL954" s="224"/>
      <c r="AM954" s="224"/>
      <c r="AN954" s="224"/>
      <c r="AO954" s="224"/>
      <c r="AP954" s="224"/>
      <c r="AQ954" s="224"/>
      <c r="AR954" s="224"/>
      <c r="AS954" s="224"/>
    </row>
    <row r="955">
      <c r="A955" s="398"/>
      <c r="B955" s="529">
        <v>-16.83</v>
      </c>
      <c r="C955" s="398"/>
      <c r="D955" s="399"/>
      <c r="E955" s="398"/>
      <c r="I955" s="411"/>
      <c r="J955" s="411"/>
      <c r="N955" s="411"/>
      <c r="S955" s="411"/>
      <c r="AC955" s="227"/>
      <c r="AD955" s="227"/>
      <c r="AE955" s="227"/>
      <c r="AF955" s="227"/>
      <c r="AG955" s="227"/>
      <c r="AL955" s="224"/>
      <c r="AM955" s="224"/>
      <c r="AN955" s="224"/>
      <c r="AO955" s="224"/>
      <c r="AP955" s="224"/>
      <c r="AQ955" s="224"/>
      <c r="AR955" s="224"/>
      <c r="AS955" s="224"/>
    </row>
    <row r="956">
      <c r="A956" s="398"/>
      <c r="B956" s="529">
        <v>-16.76</v>
      </c>
      <c r="C956" s="398"/>
      <c r="D956" s="399"/>
      <c r="E956" s="398"/>
      <c r="I956" s="411"/>
      <c r="J956" s="411"/>
      <c r="N956" s="411"/>
      <c r="S956" s="411"/>
      <c r="AC956" s="227"/>
      <c r="AD956" s="227"/>
      <c r="AE956" s="227"/>
      <c r="AF956" s="227"/>
      <c r="AG956" s="227"/>
      <c r="AL956" s="224"/>
      <c r="AM956" s="224"/>
      <c r="AN956" s="224"/>
      <c r="AO956" s="224"/>
      <c r="AP956" s="224"/>
      <c r="AQ956" s="224"/>
      <c r="AR956" s="224"/>
      <c r="AS956" s="224"/>
    </row>
    <row r="957">
      <c r="A957" s="398"/>
      <c r="B957" s="529">
        <v>-8.23</v>
      </c>
      <c r="C957" s="398"/>
      <c r="D957" s="399"/>
      <c r="E957" s="398"/>
      <c r="I957" s="411"/>
      <c r="J957" s="411"/>
      <c r="N957" s="411"/>
      <c r="S957" s="411"/>
      <c r="AC957" s="227"/>
      <c r="AD957" s="227"/>
      <c r="AE957" s="227"/>
      <c r="AF957" s="227"/>
      <c r="AG957" s="227"/>
      <c r="AL957" s="224"/>
      <c r="AM957" s="224"/>
      <c r="AN957" s="224"/>
      <c r="AO957" s="224"/>
      <c r="AP957" s="224"/>
      <c r="AQ957" s="224"/>
      <c r="AR957" s="224"/>
      <c r="AS957" s="224"/>
    </row>
    <row r="958">
      <c r="A958" s="398"/>
      <c r="B958" s="529">
        <v>-8.13</v>
      </c>
      <c r="C958" s="398"/>
      <c r="D958" s="399"/>
      <c r="E958" s="398"/>
      <c r="I958" s="411"/>
      <c r="J958" s="411"/>
      <c r="N958" s="411"/>
      <c r="S958" s="411"/>
      <c r="AC958" s="227"/>
      <c r="AD958" s="227"/>
      <c r="AE958" s="227"/>
      <c r="AF958" s="227"/>
      <c r="AG958" s="227"/>
      <c r="AL958" s="224"/>
      <c r="AM958" s="224"/>
      <c r="AN958" s="224"/>
      <c r="AO958" s="224"/>
      <c r="AP958" s="224"/>
      <c r="AQ958" s="224"/>
      <c r="AR958" s="224"/>
      <c r="AS958" s="224"/>
    </row>
    <row r="959">
      <c r="A959" s="398"/>
      <c r="B959" s="529">
        <v>-0.99</v>
      </c>
      <c r="C959" s="398"/>
      <c r="D959" s="399"/>
      <c r="E959" s="398"/>
      <c r="I959" s="411"/>
      <c r="J959" s="411"/>
      <c r="N959" s="411"/>
      <c r="S959" s="411"/>
      <c r="AC959" s="227"/>
      <c r="AD959" s="227"/>
      <c r="AE959" s="227"/>
      <c r="AF959" s="227"/>
      <c r="AG959" s="227"/>
      <c r="AL959" s="224"/>
      <c r="AM959" s="224"/>
      <c r="AN959" s="224"/>
      <c r="AO959" s="224"/>
      <c r="AP959" s="224"/>
      <c r="AQ959" s="224"/>
      <c r="AR959" s="224"/>
      <c r="AS959" s="224"/>
    </row>
    <row r="960">
      <c r="A960" s="398"/>
      <c r="B960" s="529">
        <v>-4.46</v>
      </c>
      <c r="C960" s="398"/>
      <c r="D960" s="399"/>
      <c r="E960" s="398"/>
      <c r="I960" s="411"/>
      <c r="J960" s="411"/>
      <c r="N960" s="411"/>
      <c r="S960" s="411"/>
      <c r="AC960" s="227"/>
      <c r="AD960" s="227"/>
      <c r="AE960" s="227"/>
      <c r="AF960" s="227"/>
      <c r="AG960" s="227"/>
      <c r="AL960" s="224"/>
      <c r="AM960" s="224"/>
      <c r="AN960" s="224"/>
      <c r="AO960" s="224"/>
      <c r="AP960" s="224"/>
      <c r="AQ960" s="224"/>
      <c r="AR960" s="224"/>
      <c r="AS960" s="224"/>
    </row>
    <row r="961">
      <c r="A961" s="398"/>
      <c r="B961" s="529">
        <v>-1.13</v>
      </c>
      <c r="C961" s="398"/>
      <c r="D961" s="399"/>
      <c r="E961" s="398"/>
      <c r="I961" s="411"/>
      <c r="J961" s="411"/>
      <c r="N961" s="411"/>
      <c r="S961" s="411"/>
      <c r="AC961" s="227"/>
      <c r="AD961" s="227"/>
      <c r="AE961" s="227"/>
      <c r="AF961" s="227"/>
      <c r="AG961" s="227"/>
      <c r="AL961" s="224"/>
      <c r="AM961" s="224"/>
      <c r="AN961" s="224"/>
      <c r="AO961" s="224"/>
      <c r="AP961" s="224"/>
      <c r="AQ961" s="224"/>
      <c r="AR961" s="224"/>
      <c r="AS961" s="224"/>
    </row>
    <row r="962">
      <c r="A962" s="398"/>
      <c r="B962" s="529">
        <v>-5.0</v>
      </c>
      <c r="C962" s="398"/>
      <c r="D962" s="399"/>
      <c r="E962" s="398"/>
      <c r="I962" s="411"/>
      <c r="J962" s="411"/>
      <c r="N962" s="411"/>
      <c r="S962" s="411"/>
      <c r="AC962" s="227"/>
      <c r="AD962" s="227"/>
      <c r="AE962" s="227"/>
      <c r="AF962" s="227"/>
      <c r="AG962" s="227"/>
      <c r="AL962" s="224"/>
      <c r="AM962" s="224"/>
      <c r="AN962" s="224"/>
      <c r="AO962" s="224"/>
      <c r="AP962" s="224"/>
      <c r="AQ962" s="224"/>
      <c r="AR962" s="224"/>
      <c r="AS962" s="224"/>
    </row>
    <row r="963">
      <c r="A963" s="398"/>
      <c r="B963" s="529">
        <v>-2.05</v>
      </c>
      <c r="C963" s="398"/>
      <c r="D963" s="399"/>
      <c r="E963" s="398"/>
      <c r="I963" s="411"/>
      <c r="J963" s="411"/>
      <c r="N963" s="411"/>
      <c r="S963" s="411"/>
      <c r="AC963" s="227"/>
      <c r="AD963" s="227"/>
      <c r="AE963" s="227"/>
      <c r="AF963" s="227"/>
      <c r="AG963" s="227"/>
      <c r="AL963" s="224"/>
      <c r="AM963" s="224"/>
      <c r="AN963" s="224"/>
      <c r="AO963" s="224"/>
      <c r="AP963" s="224"/>
      <c r="AQ963" s="224"/>
      <c r="AR963" s="224"/>
      <c r="AS963" s="224"/>
    </row>
    <row r="964">
      <c r="A964" s="398"/>
      <c r="B964" s="529">
        <v>-8.86</v>
      </c>
      <c r="C964" s="398"/>
      <c r="D964" s="399"/>
      <c r="E964" s="398"/>
      <c r="I964" s="411"/>
      <c r="J964" s="411"/>
      <c r="N964" s="411"/>
      <c r="S964" s="411"/>
      <c r="AC964" s="227"/>
      <c r="AD964" s="227"/>
      <c r="AE964" s="227"/>
      <c r="AF964" s="227"/>
      <c r="AG964" s="227"/>
      <c r="AL964" s="224"/>
      <c r="AM964" s="224"/>
      <c r="AN964" s="224"/>
      <c r="AO964" s="224"/>
      <c r="AP964" s="224"/>
      <c r="AQ964" s="224"/>
      <c r="AR964" s="224"/>
      <c r="AS964" s="224"/>
    </row>
    <row r="965">
      <c r="A965" s="398"/>
      <c r="B965" s="529">
        <v>-9.02</v>
      </c>
      <c r="C965" s="398"/>
      <c r="D965" s="399"/>
      <c r="E965" s="398"/>
      <c r="I965" s="411"/>
      <c r="J965" s="411"/>
      <c r="N965" s="411"/>
      <c r="S965" s="411"/>
      <c r="AC965" s="227"/>
      <c r="AD965" s="227"/>
      <c r="AE965" s="227"/>
      <c r="AF965" s="227"/>
      <c r="AG965" s="227"/>
      <c r="AL965" s="224"/>
      <c r="AM965" s="224"/>
      <c r="AN965" s="224"/>
      <c r="AO965" s="224"/>
      <c r="AP965" s="224"/>
      <c r="AQ965" s="224"/>
      <c r="AR965" s="224"/>
      <c r="AS965" s="224"/>
    </row>
    <row r="966">
      <c r="A966" s="398"/>
      <c r="B966" s="529">
        <v>-11.93</v>
      </c>
      <c r="C966" s="398"/>
      <c r="D966" s="399"/>
      <c r="E966" s="398"/>
      <c r="I966" s="411"/>
      <c r="J966" s="411"/>
      <c r="N966" s="411"/>
      <c r="S966" s="411"/>
      <c r="AC966" s="227"/>
      <c r="AD966" s="227"/>
      <c r="AE966" s="227"/>
      <c r="AF966" s="227"/>
      <c r="AG966" s="227"/>
      <c r="AL966" s="224"/>
      <c r="AM966" s="224"/>
      <c r="AN966" s="224"/>
      <c r="AO966" s="224"/>
      <c r="AP966" s="224"/>
      <c r="AQ966" s="224"/>
      <c r="AR966" s="224"/>
      <c r="AS966" s="224"/>
    </row>
    <row r="967">
      <c r="A967" s="398"/>
      <c r="B967" s="529">
        <v>-9.38</v>
      </c>
      <c r="C967" s="398"/>
      <c r="D967" s="399"/>
      <c r="E967" s="398"/>
      <c r="I967" s="411"/>
      <c r="J967" s="411"/>
      <c r="N967" s="411"/>
      <c r="S967" s="411"/>
      <c r="AC967" s="227"/>
      <c r="AD967" s="227"/>
      <c r="AE967" s="227"/>
      <c r="AF967" s="227"/>
      <c r="AG967" s="227"/>
      <c r="AL967" s="224"/>
      <c r="AM967" s="224"/>
      <c r="AN967" s="224"/>
      <c r="AO967" s="224"/>
      <c r="AP967" s="224"/>
      <c r="AQ967" s="224"/>
      <c r="AR967" s="224"/>
      <c r="AS967" s="224"/>
    </row>
    <row r="968">
      <c r="A968" s="398"/>
      <c r="B968" s="529">
        <v>-4.43</v>
      </c>
      <c r="C968" s="398"/>
      <c r="D968" s="399"/>
      <c r="E968" s="398"/>
      <c r="I968" s="411"/>
      <c r="J968" s="411"/>
      <c r="N968" s="411"/>
      <c r="S968" s="411"/>
      <c r="AC968" s="227"/>
      <c r="AD968" s="227"/>
      <c r="AE968" s="227"/>
      <c r="AF968" s="227"/>
      <c r="AG968" s="227"/>
      <c r="AL968" s="224"/>
      <c r="AM968" s="224"/>
      <c r="AN968" s="224"/>
      <c r="AO968" s="224"/>
      <c r="AP968" s="224"/>
      <c r="AQ968" s="224"/>
      <c r="AR968" s="224"/>
      <c r="AS968" s="224"/>
    </row>
    <row r="969">
      <c r="A969" s="398"/>
      <c r="B969" s="529">
        <v>-7.24</v>
      </c>
      <c r="C969" s="398"/>
      <c r="D969" s="399"/>
      <c r="E969" s="398"/>
      <c r="I969" s="411"/>
      <c r="J969" s="411"/>
      <c r="N969" s="411"/>
      <c r="S969" s="411"/>
      <c r="AC969" s="227"/>
      <c r="AD969" s="227"/>
      <c r="AE969" s="227"/>
      <c r="AF969" s="227"/>
      <c r="AG969" s="227"/>
      <c r="AL969" s="224"/>
      <c r="AM969" s="224"/>
      <c r="AN969" s="224"/>
      <c r="AO969" s="224"/>
      <c r="AP969" s="224"/>
      <c r="AQ969" s="224"/>
      <c r="AR969" s="224"/>
      <c r="AS969" s="224"/>
    </row>
    <row r="970">
      <c r="A970" s="398"/>
      <c r="B970" s="529">
        <v>-2.21</v>
      </c>
      <c r="C970" s="398"/>
      <c r="D970" s="399"/>
      <c r="E970" s="398"/>
      <c r="I970" s="411"/>
      <c r="J970" s="411"/>
      <c r="N970" s="411"/>
      <c r="S970" s="411"/>
      <c r="AC970" s="227"/>
      <c r="AD970" s="227"/>
      <c r="AE970" s="227"/>
      <c r="AF970" s="227"/>
      <c r="AG970" s="227"/>
      <c r="AL970" s="224"/>
      <c r="AM970" s="224"/>
      <c r="AN970" s="224"/>
      <c r="AO970" s="224"/>
      <c r="AP970" s="224"/>
      <c r="AQ970" s="224"/>
      <c r="AR970" s="224"/>
      <c r="AS970" s="224"/>
    </row>
    <row r="971">
      <c r="A971" s="398"/>
      <c r="B971" s="529">
        <v>-3.97</v>
      </c>
      <c r="C971" s="398"/>
      <c r="D971" s="399"/>
      <c r="E971" s="398"/>
      <c r="I971" s="411"/>
      <c r="J971" s="411"/>
      <c r="N971" s="411"/>
      <c r="S971" s="411"/>
      <c r="AC971" s="227"/>
      <c r="AD971" s="227"/>
      <c r="AE971" s="227"/>
      <c r="AF971" s="227"/>
      <c r="AG971" s="227"/>
      <c r="AL971" s="224"/>
      <c r="AM971" s="224"/>
      <c r="AN971" s="224"/>
      <c r="AO971" s="224"/>
      <c r="AP971" s="224"/>
      <c r="AQ971" s="224"/>
      <c r="AR971" s="224"/>
      <c r="AS971" s="224"/>
    </row>
    <row r="972">
      <c r="A972" s="398"/>
      <c r="B972" s="529">
        <v>-6.5</v>
      </c>
      <c r="C972" s="398"/>
      <c r="D972" s="399"/>
      <c r="E972" s="398"/>
      <c r="I972" s="411"/>
      <c r="J972" s="411"/>
      <c r="N972" s="411"/>
      <c r="S972" s="411"/>
      <c r="AC972" s="227"/>
      <c r="AD972" s="227"/>
      <c r="AE972" s="227"/>
      <c r="AF972" s="227"/>
      <c r="AG972" s="227"/>
      <c r="AL972" s="224"/>
      <c r="AM972" s="224"/>
      <c r="AN972" s="224"/>
      <c r="AO972" s="224"/>
      <c r="AP972" s="224"/>
      <c r="AQ972" s="224"/>
      <c r="AR972" s="224"/>
      <c r="AS972" s="224"/>
    </row>
    <row r="973">
      <c r="A973" s="398"/>
      <c r="B973" s="529">
        <v>-10.52</v>
      </c>
      <c r="C973" s="398"/>
      <c r="D973" s="399"/>
      <c r="E973" s="398"/>
      <c r="I973" s="411"/>
      <c r="J973" s="411"/>
      <c r="N973" s="411"/>
      <c r="S973" s="411"/>
      <c r="AC973" s="227"/>
      <c r="AD973" s="227"/>
      <c r="AE973" s="227"/>
      <c r="AF973" s="227"/>
      <c r="AG973" s="227"/>
      <c r="AL973" s="224"/>
      <c r="AM973" s="224"/>
      <c r="AN973" s="224"/>
      <c r="AO973" s="224"/>
      <c r="AP973" s="224"/>
      <c r="AQ973" s="224"/>
      <c r="AR973" s="224"/>
      <c r="AS973" s="224"/>
    </row>
    <row r="974">
      <c r="A974" s="398"/>
      <c r="B974" s="529">
        <v>-10.65</v>
      </c>
      <c r="C974" s="398"/>
      <c r="D974" s="399"/>
      <c r="E974" s="398"/>
      <c r="I974" s="411"/>
      <c r="J974" s="411"/>
      <c r="N974" s="411"/>
      <c r="S974" s="411"/>
      <c r="AC974" s="227"/>
      <c r="AD974" s="227"/>
      <c r="AE974" s="227"/>
      <c r="AF974" s="227"/>
      <c r="AG974" s="227"/>
      <c r="AL974" s="224"/>
      <c r="AM974" s="224"/>
      <c r="AN974" s="224"/>
      <c r="AO974" s="224"/>
      <c r="AP974" s="224"/>
      <c r="AQ974" s="224"/>
      <c r="AR974" s="224"/>
      <c r="AS974" s="224"/>
    </row>
    <row r="975">
      <c r="A975" s="398"/>
      <c r="B975" s="529">
        <v>-8.13</v>
      </c>
      <c r="C975" s="398"/>
      <c r="D975" s="399"/>
      <c r="E975" s="398"/>
      <c r="I975" s="411"/>
      <c r="J975" s="411"/>
      <c r="N975" s="411"/>
      <c r="S975" s="411"/>
      <c r="AC975" s="227"/>
      <c r="AD975" s="227"/>
      <c r="AE975" s="227"/>
      <c r="AF975" s="227"/>
      <c r="AG975" s="227"/>
      <c r="AL975" s="224"/>
      <c r="AM975" s="224"/>
      <c r="AN975" s="224"/>
      <c r="AO975" s="224"/>
      <c r="AP975" s="224"/>
      <c r="AQ975" s="224"/>
      <c r="AR975" s="224"/>
      <c r="AS975" s="224"/>
    </row>
    <row r="976">
      <c r="A976" s="398"/>
      <c r="B976" s="529">
        <v>-13.91</v>
      </c>
      <c r="C976" s="398"/>
      <c r="D976" s="399"/>
      <c r="E976" s="398"/>
      <c r="I976" s="411"/>
      <c r="J976" s="411"/>
      <c r="N976" s="411"/>
      <c r="S976" s="411"/>
      <c r="AC976" s="227"/>
      <c r="AD976" s="227"/>
      <c r="AE976" s="227"/>
      <c r="AF976" s="227"/>
      <c r="AG976" s="227"/>
      <c r="AL976" s="224"/>
      <c r="AM976" s="224"/>
      <c r="AN976" s="224"/>
      <c r="AO976" s="224"/>
      <c r="AP976" s="224"/>
      <c r="AQ976" s="224"/>
      <c r="AR976" s="224"/>
      <c r="AS976" s="224"/>
    </row>
    <row r="977">
      <c r="A977" s="398"/>
      <c r="B977" s="529">
        <v>-4.55</v>
      </c>
      <c r="C977" s="398"/>
      <c r="D977" s="399"/>
      <c r="E977" s="398"/>
      <c r="I977" s="411"/>
      <c r="J977" s="411"/>
      <c r="N977" s="411"/>
      <c r="S977" s="411"/>
      <c r="AC977" s="227"/>
      <c r="AD977" s="227"/>
      <c r="AE977" s="227"/>
      <c r="AF977" s="227"/>
      <c r="AG977" s="227"/>
      <c r="AL977" s="224"/>
      <c r="AM977" s="224"/>
      <c r="AN977" s="224"/>
      <c r="AO977" s="224"/>
      <c r="AP977" s="224"/>
      <c r="AQ977" s="224"/>
      <c r="AR977" s="224"/>
      <c r="AS977" s="224"/>
    </row>
    <row r="978">
      <c r="A978" s="398"/>
      <c r="B978" s="529">
        <v>-8.46</v>
      </c>
      <c r="C978" s="398"/>
      <c r="D978" s="399"/>
      <c r="E978" s="398"/>
      <c r="I978" s="411"/>
      <c r="J978" s="411"/>
      <c r="N978" s="411"/>
      <c r="S978" s="411"/>
      <c r="AC978" s="227"/>
      <c r="AD978" s="227"/>
      <c r="AE978" s="227"/>
      <c r="AF978" s="227"/>
      <c r="AG978" s="227"/>
      <c r="AL978" s="224"/>
      <c r="AM978" s="224"/>
      <c r="AN978" s="224"/>
      <c r="AO978" s="224"/>
      <c r="AP978" s="224"/>
      <c r="AQ978" s="224"/>
      <c r="AR978" s="224"/>
      <c r="AS978" s="224"/>
    </row>
    <row r="979">
      <c r="A979" s="398"/>
      <c r="B979" s="529">
        <v>-10.23</v>
      </c>
      <c r="C979" s="398"/>
      <c r="D979" s="399"/>
      <c r="E979" s="398"/>
      <c r="I979" s="411"/>
      <c r="J979" s="411"/>
      <c r="N979" s="411"/>
      <c r="S979" s="411"/>
      <c r="AC979" s="227"/>
      <c r="AD979" s="227"/>
      <c r="AE979" s="227"/>
      <c r="AF979" s="227"/>
      <c r="AG979" s="227"/>
      <c r="AL979" s="224"/>
      <c r="AM979" s="224"/>
      <c r="AN979" s="224"/>
      <c r="AO979" s="224"/>
      <c r="AP979" s="224"/>
      <c r="AQ979" s="224"/>
      <c r="AR979" s="224"/>
      <c r="AS979" s="224"/>
    </row>
    <row r="980">
      <c r="A980" s="398"/>
      <c r="B980" s="529">
        <v>-4.61</v>
      </c>
      <c r="C980" s="398"/>
      <c r="D980" s="399"/>
      <c r="E980" s="398"/>
      <c r="I980" s="411"/>
      <c r="J980" s="411"/>
      <c r="N980" s="411"/>
      <c r="S980" s="411"/>
      <c r="AC980" s="227"/>
      <c r="AD980" s="227"/>
      <c r="AE980" s="227"/>
      <c r="AF980" s="227"/>
      <c r="AG980" s="227"/>
      <c r="AL980" s="224"/>
      <c r="AM980" s="224"/>
      <c r="AN980" s="224"/>
      <c r="AO980" s="224"/>
      <c r="AP980" s="224"/>
      <c r="AQ980" s="224"/>
      <c r="AR980" s="224"/>
      <c r="AS980" s="224"/>
    </row>
    <row r="981">
      <c r="A981" s="398"/>
      <c r="B981" s="529">
        <v>-8.68</v>
      </c>
      <c r="C981" s="398"/>
      <c r="D981" s="399"/>
      <c r="E981" s="398"/>
      <c r="I981" s="411"/>
      <c r="J981" s="411"/>
      <c r="N981" s="411"/>
      <c r="S981" s="411"/>
      <c r="AC981" s="227"/>
      <c r="AD981" s="227"/>
      <c r="AE981" s="227"/>
      <c r="AF981" s="227"/>
      <c r="AG981" s="227"/>
      <c r="AL981" s="224"/>
      <c r="AM981" s="224"/>
      <c r="AN981" s="224"/>
      <c r="AO981" s="224"/>
      <c r="AP981" s="224"/>
      <c r="AQ981" s="224"/>
      <c r="AR981" s="224"/>
      <c r="AS981" s="224"/>
    </row>
    <row r="982">
      <c r="A982" s="398"/>
      <c r="B982" s="529">
        <v>-13.91</v>
      </c>
      <c r="C982" s="398"/>
      <c r="D982" s="399"/>
      <c r="E982" s="398"/>
      <c r="I982" s="411"/>
      <c r="J982" s="411"/>
      <c r="N982" s="411"/>
      <c r="S982" s="411"/>
      <c r="AC982" s="227"/>
      <c r="AD982" s="227"/>
      <c r="AE982" s="227"/>
      <c r="AF982" s="227"/>
      <c r="AG982" s="227"/>
      <c r="AL982" s="224"/>
      <c r="AM982" s="224"/>
      <c r="AN982" s="224"/>
      <c r="AO982" s="224"/>
      <c r="AP982" s="224"/>
      <c r="AQ982" s="224"/>
      <c r="AR982" s="224"/>
      <c r="AS982" s="224"/>
    </row>
    <row r="983">
      <c r="A983" s="398"/>
      <c r="B983" s="529">
        <v>-21.92</v>
      </c>
      <c r="C983" s="398"/>
      <c r="D983" s="399"/>
      <c r="E983" s="398"/>
      <c r="I983" s="411"/>
      <c r="J983" s="411"/>
      <c r="N983" s="411"/>
      <c r="S983" s="411"/>
      <c r="AC983" s="227"/>
      <c r="AD983" s="227"/>
      <c r="AE983" s="227"/>
      <c r="AF983" s="227"/>
      <c r="AG983" s="227"/>
      <c r="AL983" s="224"/>
      <c r="AM983" s="224"/>
      <c r="AN983" s="224"/>
      <c r="AO983" s="224"/>
      <c r="AP983" s="224"/>
      <c r="AQ983" s="224"/>
      <c r="AR983" s="224"/>
      <c r="AS983" s="224"/>
    </row>
    <row r="984">
      <c r="A984" s="398"/>
      <c r="B984" s="529">
        <v>-13.58</v>
      </c>
      <c r="C984" s="398"/>
      <c r="D984" s="399"/>
      <c r="E984" s="398"/>
      <c r="I984" s="411"/>
      <c r="J984" s="411"/>
      <c r="N984" s="411"/>
      <c r="S984" s="411"/>
      <c r="AC984" s="227"/>
      <c r="AD984" s="227"/>
      <c r="AE984" s="227"/>
      <c r="AF984" s="227"/>
      <c r="AG984" s="227"/>
      <c r="AL984" s="224"/>
      <c r="AM984" s="224"/>
      <c r="AN984" s="224"/>
      <c r="AO984" s="224"/>
      <c r="AP984" s="224"/>
      <c r="AQ984" s="224"/>
      <c r="AR984" s="224"/>
      <c r="AS984" s="224"/>
    </row>
    <row r="985">
      <c r="A985" s="398"/>
      <c r="B985" s="529">
        <v>-8.01</v>
      </c>
      <c r="C985" s="398"/>
      <c r="D985" s="399"/>
      <c r="E985" s="398"/>
      <c r="I985" s="411"/>
      <c r="J985" s="411"/>
      <c r="N985" s="411"/>
      <c r="S985" s="411"/>
      <c r="AC985" s="227"/>
      <c r="AD985" s="227"/>
      <c r="AE985" s="227"/>
      <c r="AF985" s="227"/>
      <c r="AG985" s="227"/>
      <c r="AL985" s="224"/>
      <c r="AM985" s="224"/>
      <c r="AN985" s="224"/>
      <c r="AO985" s="224"/>
      <c r="AP985" s="224"/>
      <c r="AQ985" s="224"/>
      <c r="AR985" s="224"/>
      <c r="AS985" s="224"/>
    </row>
    <row r="986">
      <c r="A986" s="398"/>
      <c r="B986" s="529">
        <v>-5.74</v>
      </c>
      <c r="C986" s="398"/>
      <c r="D986" s="399"/>
      <c r="E986" s="398"/>
      <c r="I986" s="411"/>
      <c r="J986" s="411"/>
      <c r="N986" s="411"/>
      <c r="S986" s="411"/>
      <c r="AC986" s="227"/>
      <c r="AD986" s="227"/>
      <c r="AE986" s="227"/>
      <c r="AF986" s="227"/>
      <c r="AG986" s="227"/>
      <c r="AL986" s="224"/>
      <c r="AM986" s="224"/>
      <c r="AN986" s="224"/>
      <c r="AO986" s="224"/>
      <c r="AP986" s="224"/>
      <c r="AQ986" s="224"/>
      <c r="AR986" s="224"/>
      <c r="AS986" s="224"/>
    </row>
    <row r="987">
      <c r="A987" s="398"/>
      <c r="B987" s="529">
        <v>-2.44</v>
      </c>
      <c r="C987" s="398"/>
      <c r="D987" s="399"/>
      <c r="E987" s="398"/>
      <c r="I987" s="411"/>
      <c r="J987" s="411"/>
      <c r="N987" s="411"/>
      <c r="S987" s="411"/>
      <c r="AC987" s="227"/>
      <c r="AD987" s="227"/>
      <c r="AE987" s="227"/>
      <c r="AF987" s="227"/>
      <c r="AG987" s="227"/>
      <c r="AL987" s="224"/>
      <c r="AM987" s="224"/>
      <c r="AN987" s="224"/>
      <c r="AO987" s="224"/>
      <c r="AP987" s="224"/>
      <c r="AQ987" s="224"/>
      <c r="AR987" s="224"/>
      <c r="AS987" s="224"/>
    </row>
    <row r="988">
      <c r="A988" s="398"/>
      <c r="B988" s="529">
        <v>-1.94</v>
      </c>
      <c r="C988" s="398"/>
      <c r="D988" s="399"/>
      <c r="E988" s="398"/>
      <c r="I988" s="411"/>
      <c r="J988" s="411"/>
      <c r="N988" s="411"/>
      <c r="S988" s="411"/>
      <c r="AC988" s="227"/>
      <c r="AD988" s="227"/>
      <c r="AE988" s="227"/>
      <c r="AF988" s="227"/>
      <c r="AG988" s="227"/>
      <c r="AL988" s="224"/>
      <c r="AM988" s="224"/>
      <c r="AN988" s="224"/>
      <c r="AO988" s="224"/>
      <c r="AP988" s="224"/>
      <c r="AQ988" s="224"/>
      <c r="AR988" s="224"/>
      <c r="AS988" s="224"/>
    </row>
    <row r="989">
      <c r="A989" s="398"/>
      <c r="B989" s="529">
        <v>-5.54</v>
      </c>
      <c r="C989" s="398"/>
      <c r="D989" s="399"/>
      <c r="E989" s="398"/>
      <c r="I989" s="411"/>
      <c r="J989" s="411"/>
      <c r="N989" s="411"/>
      <c r="S989" s="411"/>
      <c r="AC989" s="227"/>
      <c r="AD989" s="227"/>
      <c r="AE989" s="227"/>
      <c r="AF989" s="227"/>
      <c r="AG989" s="227"/>
      <c r="AL989" s="224"/>
      <c r="AM989" s="224"/>
      <c r="AN989" s="224"/>
      <c r="AO989" s="224"/>
      <c r="AP989" s="224"/>
      <c r="AQ989" s="224"/>
      <c r="AR989" s="224"/>
      <c r="AS989" s="224"/>
    </row>
    <row r="990">
      <c r="A990" s="398"/>
      <c r="B990" s="529">
        <v>-3.5</v>
      </c>
      <c r="C990" s="398"/>
      <c r="D990" s="399"/>
      <c r="E990" s="398"/>
      <c r="I990" s="411"/>
      <c r="J990" s="411"/>
      <c r="N990" s="411"/>
      <c r="S990" s="411"/>
      <c r="AC990" s="227"/>
      <c r="AD990" s="227"/>
      <c r="AE990" s="227"/>
      <c r="AF990" s="227"/>
      <c r="AG990" s="227"/>
      <c r="AL990" s="224"/>
      <c r="AM990" s="224"/>
      <c r="AN990" s="224"/>
      <c r="AO990" s="224"/>
      <c r="AP990" s="224"/>
      <c r="AQ990" s="224"/>
      <c r="AR990" s="224"/>
      <c r="AS990" s="224"/>
    </row>
    <row r="991">
      <c r="A991" s="398"/>
      <c r="B991" s="529">
        <v>-8.35</v>
      </c>
      <c r="C991" s="398"/>
      <c r="D991" s="399"/>
      <c r="E991" s="398"/>
      <c r="I991" s="411"/>
      <c r="J991" s="411"/>
      <c r="N991" s="411"/>
      <c r="S991" s="411"/>
      <c r="AC991" s="227"/>
      <c r="AD991" s="227"/>
      <c r="AE991" s="227"/>
      <c r="AF991" s="227"/>
      <c r="AG991" s="227"/>
      <c r="AL991" s="224"/>
      <c r="AM991" s="224"/>
      <c r="AN991" s="224"/>
      <c r="AO991" s="224"/>
      <c r="AP991" s="224"/>
      <c r="AQ991" s="224"/>
      <c r="AR991" s="224"/>
      <c r="AS991" s="224"/>
    </row>
    <row r="992">
      <c r="A992" s="398"/>
      <c r="B992" s="529">
        <v>-10.39</v>
      </c>
      <c r="C992" s="398"/>
      <c r="D992" s="399"/>
      <c r="E992" s="398"/>
      <c r="I992" s="411"/>
      <c r="J992" s="411"/>
      <c r="N992" s="411"/>
      <c r="S992" s="411"/>
      <c r="AC992" s="227"/>
      <c r="AD992" s="227"/>
      <c r="AE992" s="227"/>
      <c r="AF992" s="227"/>
      <c r="AG992" s="227"/>
      <c r="AL992" s="224"/>
      <c r="AM992" s="224"/>
      <c r="AN992" s="224"/>
      <c r="AO992" s="224"/>
      <c r="AP992" s="224"/>
      <c r="AQ992" s="224"/>
      <c r="AR992" s="224"/>
      <c r="AS992" s="224"/>
    </row>
    <row r="993">
      <c r="A993" s="398"/>
      <c r="B993" s="529">
        <v>-7.09</v>
      </c>
      <c r="C993" s="398"/>
      <c r="D993" s="399"/>
      <c r="E993" s="398"/>
      <c r="I993" s="411"/>
      <c r="J993" s="411"/>
      <c r="N993" s="411"/>
      <c r="S993" s="411"/>
      <c r="AC993" s="227"/>
      <c r="AD993" s="227"/>
      <c r="AE993" s="227"/>
      <c r="AF993" s="227"/>
      <c r="AG993" s="227"/>
      <c r="AL993" s="224"/>
      <c r="AM993" s="224"/>
      <c r="AN993" s="224"/>
      <c r="AO993" s="224"/>
      <c r="AP993" s="224"/>
      <c r="AQ993" s="224"/>
      <c r="AR993" s="224"/>
      <c r="AS993" s="224"/>
    </row>
    <row r="994">
      <c r="A994" s="398"/>
      <c r="B994" s="529">
        <v>-13.1</v>
      </c>
      <c r="C994" s="398"/>
      <c r="D994" s="399"/>
      <c r="E994" s="398"/>
      <c r="I994" s="411"/>
      <c r="J994" s="411"/>
      <c r="N994" s="411"/>
      <c r="S994" s="411"/>
      <c r="AC994" s="227"/>
      <c r="AD994" s="227"/>
      <c r="AE994" s="227"/>
      <c r="AF994" s="227"/>
      <c r="AG994" s="227"/>
      <c r="AL994" s="224"/>
      <c r="AM994" s="224"/>
      <c r="AN994" s="224"/>
      <c r="AO994" s="224"/>
      <c r="AP994" s="224"/>
      <c r="AQ994" s="224"/>
      <c r="AR994" s="224"/>
      <c r="AS994" s="224"/>
    </row>
    <row r="995">
      <c r="A995" s="398"/>
      <c r="B995" s="529">
        <v>-8.41</v>
      </c>
      <c r="C995" s="398"/>
      <c r="D995" s="399"/>
      <c r="E995" s="398"/>
      <c r="I995" s="411"/>
      <c r="J995" s="411"/>
      <c r="N995" s="411"/>
      <c r="S995" s="411"/>
      <c r="AC995" s="227"/>
      <c r="AD995" s="227"/>
      <c r="AE995" s="227"/>
      <c r="AF995" s="227"/>
      <c r="AG995" s="227"/>
      <c r="AL995" s="224"/>
      <c r="AM995" s="224"/>
      <c r="AN995" s="224"/>
      <c r="AO995" s="224"/>
      <c r="AP995" s="224"/>
      <c r="AQ995" s="224"/>
      <c r="AR995" s="224"/>
      <c r="AS995" s="224"/>
    </row>
    <row r="996">
      <c r="A996" s="398"/>
      <c r="B996" s="529">
        <v>-8.23</v>
      </c>
      <c r="C996" s="398"/>
      <c r="D996" s="399"/>
      <c r="E996" s="398"/>
      <c r="I996" s="411"/>
      <c r="J996" s="411"/>
      <c r="N996" s="411"/>
      <c r="S996" s="411"/>
      <c r="AC996" s="227"/>
      <c r="AD996" s="227"/>
      <c r="AE996" s="227"/>
      <c r="AF996" s="227"/>
      <c r="AG996" s="227"/>
      <c r="AL996" s="224"/>
      <c r="AM996" s="224"/>
      <c r="AN996" s="224"/>
      <c r="AO996" s="224"/>
      <c r="AP996" s="224"/>
      <c r="AQ996" s="224"/>
      <c r="AR996" s="224"/>
      <c r="AS996" s="224"/>
    </row>
    <row r="997">
      <c r="A997" s="398"/>
      <c r="B997" s="529">
        <v>-9.04</v>
      </c>
      <c r="C997" s="398"/>
      <c r="D997" s="399"/>
      <c r="E997" s="398"/>
      <c r="I997" s="411"/>
      <c r="J997" s="411"/>
      <c r="N997" s="411"/>
      <c r="S997" s="411"/>
      <c r="AC997" s="227"/>
      <c r="AD997" s="227"/>
      <c r="AE997" s="227"/>
      <c r="AF997" s="227"/>
      <c r="AG997" s="227"/>
      <c r="AL997" s="224"/>
      <c r="AM997" s="224"/>
      <c r="AN997" s="224"/>
      <c r="AO997" s="224"/>
      <c r="AP997" s="224"/>
      <c r="AQ997" s="224"/>
      <c r="AR997" s="224"/>
      <c r="AS997" s="224"/>
    </row>
    <row r="998">
      <c r="A998" s="398"/>
      <c r="B998" s="529">
        <v>-7.21</v>
      </c>
      <c r="C998" s="398"/>
      <c r="D998" s="399"/>
      <c r="E998" s="398"/>
      <c r="I998" s="411"/>
      <c r="J998" s="411"/>
      <c r="N998" s="411"/>
      <c r="S998" s="411"/>
      <c r="AC998" s="227"/>
      <c r="AD998" s="227"/>
      <c r="AE998" s="227"/>
      <c r="AF998" s="227"/>
      <c r="AG998" s="227"/>
      <c r="AL998" s="224"/>
      <c r="AM998" s="224"/>
      <c r="AN998" s="224"/>
      <c r="AO998" s="224"/>
      <c r="AP998" s="224"/>
      <c r="AQ998" s="224"/>
      <c r="AR998" s="224"/>
      <c r="AS998" s="224"/>
    </row>
    <row r="999">
      <c r="A999" s="398"/>
      <c r="B999" s="529">
        <v>3.31</v>
      </c>
      <c r="C999" s="398"/>
      <c r="D999" s="399"/>
      <c r="E999" s="398"/>
      <c r="I999" s="411"/>
      <c r="J999" s="411"/>
      <c r="N999" s="411"/>
      <c r="S999" s="411"/>
      <c r="AC999" s="227"/>
      <c r="AD999" s="227"/>
      <c r="AE999" s="227"/>
      <c r="AF999" s="227"/>
      <c r="AG999" s="227"/>
      <c r="AL999" s="224"/>
      <c r="AM999" s="224"/>
      <c r="AN999" s="224"/>
      <c r="AO999" s="224"/>
      <c r="AP999" s="224"/>
      <c r="AQ999" s="224"/>
      <c r="AR999" s="224"/>
      <c r="AS999" s="224"/>
    </row>
    <row r="1000">
      <c r="A1000" s="398"/>
      <c r="B1000" s="529">
        <v>-3.21</v>
      </c>
      <c r="C1000" s="398"/>
      <c r="D1000" s="399"/>
      <c r="E1000" s="398"/>
      <c r="I1000" s="411"/>
      <c r="J1000" s="411"/>
      <c r="N1000" s="411"/>
      <c r="S1000" s="411"/>
      <c r="AC1000" s="227"/>
      <c r="AD1000" s="227"/>
      <c r="AE1000" s="227"/>
      <c r="AF1000" s="227"/>
      <c r="AG1000" s="227"/>
      <c r="AL1000" s="224"/>
      <c r="AM1000" s="224"/>
      <c r="AN1000" s="224"/>
      <c r="AO1000" s="224"/>
      <c r="AP1000" s="224"/>
      <c r="AQ1000" s="224"/>
      <c r="AR1000" s="224"/>
      <c r="AS1000" s="224"/>
    </row>
    <row r="1001">
      <c r="A1001" s="398"/>
      <c r="B1001" s="529">
        <v>-0.4</v>
      </c>
      <c r="C1001" s="398"/>
      <c r="D1001" s="399"/>
      <c r="E1001" s="398"/>
      <c r="I1001" s="411"/>
      <c r="J1001" s="411"/>
      <c r="N1001" s="411"/>
      <c r="S1001" s="411"/>
      <c r="AC1001" s="227"/>
      <c r="AD1001" s="227"/>
      <c r="AE1001" s="227"/>
      <c r="AF1001" s="227"/>
      <c r="AG1001" s="227"/>
      <c r="AL1001" s="224"/>
      <c r="AM1001" s="224"/>
      <c r="AN1001" s="224"/>
      <c r="AO1001" s="224"/>
      <c r="AP1001" s="224"/>
      <c r="AQ1001" s="224"/>
      <c r="AR1001" s="224"/>
      <c r="AS1001" s="224"/>
    </row>
    <row r="1002">
      <c r="A1002" s="398"/>
      <c r="B1002" s="529">
        <v>-5.19</v>
      </c>
      <c r="C1002" s="398"/>
      <c r="D1002" s="399"/>
      <c r="E1002" s="398"/>
      <c r="I1002" s="411"/>
      <c r="J1002" s="411"/>
      <c r="N1002" s="411"/>
      <c r="S1002" s="411"/>
      <c r="AC1002" s="227"/>
      <c r="AD1002" s="227"/>
      <c r="AE1002" s="227"/>
      <c r="AF1002" s="227"/>
      <c r="AG1002" s="227"/>
      <c r="AL1002" s="224"/>
      <c r="AM1002" s="224"/>
      <c r="AN1002" s="224"/>
      <c r="AO1002" s="224"/>
      <c r="AP1002" s="224"/>
      <c r="AQ1002" s="224"/>
      <c r="AR1002" s="224"/>
      <c r="AS1002" s="224"/>
    </row>
    <row r="1003">
      <c r="A1003" s="398"/>
      <c r="B1003" s="529">
        <v>-6.36</v>
      </c>
      <c r="C1003" s="398"/>
      <c r="D1003" s="399"/>
      <c r="E1003" s="398"/>
      <c r="I1003" s="411"/>
      <c r="J1003" s="411"/>
      <c r="N1003" s="411"/>
      <c r="S1003" s="411"/>
      <c r="AC1003" s="227"/>
      <c r="AD1003" s="227"/>
      <c r="AE1003" s="227"/>
      <c r="AF1003" s="227"/>
      <c r="AG1003" s="227"/>
      <c r="AL1003" s="224"/>
      <c r="AM1003" s="224"/>
      <c r="AN1003" s="224"/>
      <c r="AO1003" s="224"/>
      <c r="AP1003" s="224"/>
      <c r="AQ1003" s="224"/>
      <c r="AR1003" s="224"/>
      <c r="AS1003" s="224"/>
    </row>
    <row r="1004">
      <c r="A1004" s="398"/>
      <c r="B1004" s="529">
        <v>-4.56</v>
      </c>
      <c r="C1004" s="398"/>
      <c r="D1004" s="399"/>
      <c r="E1004" s="398"/>
      <c r="I1004" s="411"/>
      <c r="J1004" s="411"/>
      <c r="N1004" s="411"/>
      <c r="S1004" s="411"/>
      <c r="AC1004" s="227"/>
      <c r="AD1004" s="227"/>
      <c r="AE1004" s="227"/>
      <c r="AF1004" s="227"/>
      <c r="AG1004" s="227"/>
      <c r="AL1004" s="224"/>
      <c r="AM1004" s="224"/>
      <c r="AN1004" s="224"/>
      <c r="AO1004" s="224"/>
      <c r="AP1004" s="224"/>
      <c r="AQ1004" s="224"/>
      <c r="AR1004" s="224"/>
      <c r="AS1004" s="224"/>
    </row>
    <row r="1005">
      <c r="A1005" s="398"/>
      <c r="B1005" s="529">
        <v>-8.58</v>
      </c>
      <c r="C1005" s="398"/>
      <c r="D1005" s="399"/>
      <c r="E1005" s="398"/>
      <c r="I1005" s="411"/>
      <c r="J1005" s="411"/>
      <c r="N1005" s="411"/>
      <c r="S1005" s="411"/>
      <c r="AC1005" s="227"/>
      <c r="AD1005" s="227"/>
      <c r="AE1005" s="227"/>
      <c r="AF1005" s="227"/>
      <c r="AG1005" s="227"/>
      <c r="AL1005" s="224"/>
      <c r="AM1005" s="224"/>
      <c r="AN1005" s="224"/>
      <c r="AO1005" s="224"/>
      <c r="AP1005" s="224"/>
      <c r="AQ1005" s="224"/>
      <c r="AR1005" s="224"/>
      <c r="AS1005" s="224"/>
    </row>
    <row r="1006">
      <c r="A1006" s="398"/>
      <c r="B1006" s="529">
        <v>4.66</v>
      </c>
      <c r="C1006" s="398"/>
      <c r="D1006" s="399"/>
      <c r="E1006" s="398"/>
      <c r="I1006" s="411"/>
      <c r="J1006" s="411"/>
      <c r="N1006" s="411"/>
      <c r="S1006" s="411"/>
      <c r="AC1006" s="227"/>
      <c r="AD1006" s="227"/>
      <c r="AE1006" s="227"/>
      <c r="AF1006" s="227"/>
      <c r="AG1006" s="227"/>
      <c r="AL1006" s="224"/>
      <c r="AM1006" s="224"/>
      <c r="AN1006" s="224"/>
      <c r="AO1006" s="224"/>
      <c r="AP1006" s="224"/>
      <c r="AQ1006" s="224"/>
      <c r="AR1006" s="224"/>
      <c r="AS1006" s="224"/>
    </row>
    <row r="1007">
      <c r="A1007" s="398"/>
      <c r="B1007" s="529">
        <v>-4.22</v>
      </c>
      <c r="C1007" s="398"/>
      <c r="D1007" s="399"/>
      <c r="E1007" s="398"/>
      <c r="I1007" s="411"/>
      <c r="J1007" s="411"/>
      <c r="N1007" s="411"/>
      <c r="S1007" s="411"/>
      <c r="AC1007" s="227"/>
      <c r="AD1007" s="227"/>
      <c r="AE1007" s="227"/>
      <c r="AF1007" s="227"/>
      <c r="AG1007" s="227"/>
      <c r="AL1007" s="224"/>
      <c r="AM1007" s="224"/>
      <c r="AN1007" s="224"/>
      <c r="AO1007" s="224"/>
      <c r="AP1007" s="224"/>
      <c r="AQ1007" s="224"/>
      <c r="AR1007" s="224"/>
      <c r="AS1007" s="224"/>
    </row>
    <row r="1008">
      <c r="A1008" s="398"/>
      <c r="B1008" s="529">
        <v>0.06</v>
      </c>
      <c r="C1008" s="398"/>
      <c r="D1008" s="399"/>
      <c r="E1008" s="398"/>
      <c r="I1008" s="411"/>
      <c r="J1008" s="411"/>
      <c r="N1008" s="411"/>
      <c r="S1008" s="411"/>
      <c r="AC1008" s="227"/>
      <c r="AD1008" s="227"/>
      <c r="AE1008" s="227"/>
      <c r="AF1008" s="227"/>
      <c r="AG1008" s="227"/>
      <c r="AL1008" s="224"/>
      <c r="AM1008" s="224"/>
      <c r="AN1008" s="224"/>
      <c r="AO1008" s="224"/>
      <c r="AP1008" s="224"/>
      <c r="AQ1008" s="224"/>
      <c r="AR1008" s="224"/>
      <c r="AS1008" s="224"/>
    </row>
    <row r="1009">
      <c r="A1009" s="398"/>
      <c r="B1009" s="529">
        <v>3.54</v>
      </c>
      <c r="C1009" s="398"/>
      <c r="D1009" s="399"/>
      <c r="E1009" s="398"/>
      <c r="I1009" s="411"/>
      <c r="J1009" s="411"/>
      <c r="N1009" s="411"/>
      <c r="S1009" s="411"/>
      <c r="AC1009" s="227"/>
      <c r="AD1009" s="227"/>
      <c r="AE1009" s="227"/>
      <c r="AF1009" s="227"/>
      <c r="AG1009" s="227"/>
      <c r="AL1009" s="224"/>
      <c r="AM1009" s="224"/>
      <c r="AN1009" s="224"/>
      <c r="AO1009" s="224"/>
      <c r="AP1009" s="224"/>
      <c r="AQ1009" s="224"/>
      <c r="AR1009" s="224"/>
      <c r="AS1009" s="224"/>
    </row>
    <row r="1010">
      <c r="A1010" s="398"/>
      <c r="B1010" s="529">
        <v>-2.59</v>
      </c>
      <c r="C1010" s="398"/>
      <c r="D1010" s="399"/>
      <c r="E1010" s="398"/>
      <c r="I1010" s="411"/>
      <c r="J1010" s="411"/>
      <c r="N1010" s="411"/>
      <c r="S1010" s="411"/>
      <c r="AC1010" s="227"/>
      <c r="AD1010" s="227"/>
      <c r="AE1010" s="227"/>
      <c r="AF1010" s="227"/>
      <c r="AG1010" s="227"/>
      <c r="AL1010" s="224"/>
      <c r="AM1010" s="224"/>
      <c r="AN1010" s="224"/>
      <c r="AO1010" s="224"/>
      <c r="AP1010" s="224"/>
      <c r="AQ1010" s="224"/>
      <c r="AR1010" s="224"/>
      <c r="AS1010" s="224"/>
    </row>
    <row r="1011">
      <c r="A1011" s="398"/>
      <c r="B1011" s="529">
        <v>-3.72</v>
      </c>
      <c r="C1011" s="398"/>
      <c r="D1011" s="399"/>
      <c r="E1011" s="398"/>
      <c r="I1011" s="411"/>
      <c r="J1011" s="411"/>
      <c r="N1011" s="411"/>
      <c r="S1011" s="411"/>
      <c r="AC1011" s="227"/>
      <c r="AD1011" s="227"/>
      <c r="AE1011" s="227"/>
      <c r="AF1011" s="227"/>
      <c r="AG1011" s="227"/>
      <c r="AL1011" s="224"/>
      <c r="AM1011" s="224"/>
      <c r="AN1011" s="224"/>
      <c r="AO1011" s="224"/>
      <c r="AP1011" s="224"/>
      <c r="AQ1011" s="224"/>
      <c r="AR1011" s="224"/>
      <c r="AS1011" s="224"/>
    </row>
    <row r="1012">
      <c r="A1012" s="435"/>
      <c r="B1012" s="529">
        <v>0.69</v>
      </c>
      <c r="C1012" s="398"/>
      <c r="D1012" s="399"/>
      <c r="E1012" s="398"/>
      <c r="I1012" s="411"/>
      <c r="J1012" s="411"/>
      <c r="N1012" s="411"/>
      <c r="S1012" s="411"/>
      <c r="AC1012" s="227"/>
      <c r="AD1012" s="227"/>
      <c r="AE1012" s="227"/>
      <c r="AF1012" s="227"/>
      <c r="AG1012" s="227"/>
      <c r="AL1012" s="224"/>
      <c r="AM1012" s="224"/>
      <c r="AN1012" s="224"/>
      <c r="AO1012" s="224"/>
      <c r="AP1012" s="224"/>
      <c r="AQ1012" s="224"/>
      <c r="AR1012" s="224"/>
      <c r="AS1012" s="224"/>
    </row>
    <row r="1013">
      <c r="A1013" s="530"/>
      <c r="B1013" s="529">
        <v>-0.22</v>
      </c>
      <c r="C1013" s="398"/>
      <c r="D1013" s="399"/>
      <c r="E1013" s="398"/>
      <c r="I1013" s="411"/>
      <c r="J1013" s="411"/>
      <c r="N1013" s="411"/>
      <c r="S1013" s="411"/>
      <c r="AC1013" s="227"/>
      <c r="AD1013" s="227"/>
      <c r="AE1013" s="227"/>
      <c r="AF1013" s="227"/>
      <c r="AG1013" s="227"/>
      <c r="AL1013" s="224"/>
      <c r="AM1013" s="224"/>
      <c r="AN1013" s="224"/>
      <c r="AO1013" s="224"/>
      <c r="AP1013" s="224"/>
      <c r="AQ1013" s="224"/>
      <c r="AR1013" s="224"/>
      <c r="AS1013" s="224"/>
    </row>
    <row r="1014">
      <c r="A1014" s="530"/>
      <c r="B1014" s="529">
        <v>1.61</v>
      </c>
      <c r="C1014" s="398"/>
      <c r="D1014" s="399"/>
      <c r="E1014" s="398"/>
      <c r="I1014" s="411"/>
      <c r="J1014" s="411"/>
      <c r="N1014" s="411"/>
      <c r="S1014" s="411"/>
      <c r="AC1014" s="227"/>
      <c r="AD1014" s="227"/>
      <c r="AE1014" s="227"/>
      <c r="AF1014" s="227"/>
      <c r="AG1014" s="227"/>
      <c r="AL1014" s="224"/>
      <c r="AM1014" s="224"/>
      <c r="AN1014" s="224"/>
      <c r="AO1014" s="224"/>
      <c r="AP1014" s="224"/>
      <c r="AQ1014" s="224"/>
      <c r="AR1014" s="224"/>
      <c r="AS1014" s="224"/>
    </row>
    <row r="1015">
      <c r="A1015" s="530"/>
      <c r="B1015" s="529">
        <v>-2.4</v>
      </c>
      <c r="C1015" s="398"/>
      <c r="D1015" s="399"/>
      <c r="E1015" s="398"/>
      <c r="I1015" s="411"/>
      <c r="J1015" s="411"/>
      <c r="N1015" s="411"/>
      <c r="S1015" s="411"/>
      <c r="AC1015" s="227"/>
      <c r="AD1015" s="227"/>
      <c r="AE1015" s="227"/>
      <c r="AF1015" s="227"/>
      <c r="AG1015" s="227"/>
      <c r="AL1015" s="224"/>
      <c r="AM1015" s="224"/>
      <c r="AN1015" s="224"/>
      <c r="AO1015" s="224"/>
      <c r="AP1015" s="224"/>
      <c r="AQ1015" s="224"/>
      <c r="AR1015" s="224"/>
      <c r="AS1015" s="224"/>
    </row>
    <row r="1016">
      <c r="A1016" s="530"/>
      <c r="B1016" s="529">
        <v>1.11</v>
      </c>
      <c r="C1016" s="398"/>
      <c r="D1016" s="399"/>
      <c r="E1016" s="398"/>
      <c r="I1016" s="411"/>
      <c r="J1016" s="411"/>
      <c r="N1016" s="411"/>
      <c r="S1016" s="411"/>
      <c r="AC1016" s="227"/>
      <c r="AD1016" s="227"/>
      <c r="AE1016" s="227"/>
      <c r="AF1016" s="227"/>
      <c r="AG1016" s="227"/>
      <c r="AL1016" s="224"/>
      <c r="AM1016" s="224"/>
      <c r="AN1016" s="224"/>
      <c r="AO1016" s="224"/>
      <c r="AP1016" s="224"/>
      <c r="AQ1016" s="224"/>
      <c r="AR1016" s="224"/>
      <c r="AS1016" s="224"/>
    </row>
    <row r="1017">
      <c r="A1017" s="530"/>
      <c r="B1017" s="529">
        <v>-1.31</v>
      </c>
      <c r="C1017" s="398"/>
      <c r="D1017" s="399"/>
      <c r="E1017" s="398"/>
      <c r="I1017" s="411"/>
      <c r="J1017" s="411"/>
      <c r="N1017" s="411"/>
      <c r="S1017" s="411"/>
      <c r="AC1017" s="227"/>
      <c r="AD1017" s="227"/>
      <c r="AE1017" s="227"/>
      <c r="AF1017" s="227"/>
      <c r="AG1017" s="227"/>
      <c r="AL1017" s="224"/>
      <c r="AM1017" s="224"/>
      <c r="AN1017" s="224"/>
      <c r="AO1017" s="224"/>
      <c r="AP1017" s="224"/>
      <c r="AQ1017" s="224"/>
      <c r="AR1017" s="224"/>
      <c r="AS1017" s="224"/>
    </row>
    <row r="1018">
      <c r="A1018" s="530"/>
      <c r="B1018" s="529">
        <v>-1.95</v>
      </c>
      <c r="C1018" s="398"/>
      <c r="D1018" s="399"/>
      <c r="E1018" s="398"/>
      <c r="I1018" s="411"/>
      <c r="J1018" s="411"/>
      <c r="N1018" s="411"/>
      <c r="S1018" s="411"/>
      <c r="AC1018" s="227"/>
      <c r="AD1018" s="227"/>
      <c r="AE1018" s="227"/>
      <c r="AF1018" s="227"/>
      <c r="AG1018" s="227"/>
      <c r="AL1018" s="224"/>
      <c r="AM1018" s="224"/>
      <c r="AN1018" s="224"/>
      <c r="AO1018" s="224"/>
      <c r="AP1018" s="224"/>
      <c r="AQ1018" s="224"/>
      <c r="AR1018" s="224"/>
      <c r="AS1018" s="224"/>
    </row>
    <row r="1019">
      <c r="A1019" s="530"/>
      <c r="B1019" s="529">
        <v>2.04</v>
      </c>
      <c r="C1019" s="398"/>
      <c r="D1019" s="399"/>
      <c r="E1019" s="398"/>
      <c r="I1019" s="411"/>
      <c r="J1019" s="411"/>
      <c r="N1019" s="411"/>
      <c r="S1019" s="411"/>
      <c r="AC1019" s="227"/>
      <c r="AD1019" s="227"/>
      <c r="AE1019" s="227"/>
      <c r="AF1019" s="227"/>
      <c r="AG1019" s="227"/>
      <c r="AL1019" s="224"/>
      <c r="AM1019" s="224"/>
      <c r="AN1019" s="224"/>
      <c r="AO1019" s="224"/>
      <c r="AP1019" s="224"/>
      <c r="AQ1019" s="224"/>
      <c r="AR1019" s="224"/>
      <c r="AS1019" s="224"/>
    </row>
    <row r="1020">
      <c r="A1020" s="530"/>
      <c r="B1020" s="529">
        <v>2.57</v>
      </c>
      <c r="C1020" s="398"/>
      <c r="D1020" s="399"/>
      <c r="E1020" s="398"/>
      <c r="I1020" s="411"/>
      <c r="J1020" s="411"/>
      <c r="N1020" s="411"/>
      <c r="S1020" s="411"/>
      <c r="AC1020" s="227"/>
      <c r="AD1020" s="227"/>
      <c r="AE1020" s="227"/>
      <c r="AF1020" s="227"/>
      <c r="AG1020" s="227"/>
      <c r="AL1020" s="224"/>
      <c r="AM1020" s="224"/>
      <c r="AN1020" s="224"/>
      <c r="AO1020" s="224"/>
      <c r="AP1020" s="224"/>
      <c r="AQ1020" s="224"/>
      <c r="AR1020" s="224"/>
      <c r="AS1020" s="224"/>
    </row>
    <row r="1021">
      <c r="A1021" s="530"/>
      <c r="B1021" s="529">
        <v>1.61</v>
      </c>
      <c r="C1021" s="398"/>
      <c r="D1021" s="399"/>
      <c r="E1021" s="398"/>
      <c r="I1021" s="411"/>
      <c r="J1021" s="411"/>
      <c r="N1021" s="411"/>
      <c r="S1021" s="411"/>
      <c r="AC1021" s="227"/>
      <c r="AD1021" s="227"/>
      <c r="AE1021" s="227"/>
      <c r="AF1021" s="227"/>
      <c r="AG1021" s="227"/>
      <c r="AL1021" s="224"/>
      <c r="AM1021" s="224"/>
      <c r="AN1021" s="224"/>
      <c r="AO1021" s="224"/>
      <c r="AP1021" s="224"/>
      <c r="AQ1021" s="224"/>
      <c r="AR1021" s="224"/>
      <c r="AS1021" s="224"/>
    </row>
    <row r="1022">
      <c r="A1022" s="530"/>
      <c r="B1022" s="529">
        <v>-1.72</v>
      </c>
      <c r="C1022" s="398"/>
      <c r="D1022" s="399"/>
      <c r="E1022" s="398"/>
      <c r="I1022" s="411"/>
      <c r="J1022" s="411"/>
      <c r="N1022" s="411"/>
      <c r="S1022" s="411"/>
      <c r="AC1022" s="227"/>
      <c r="AD1022" s="227"/>
      <c r="AE1022" s="227"/>
      <c r="AF1022" s="227"/>
      <c r="AG1022" s="227"/>
      <c r="AL1022" s="224"/>
      <c r="AM1022" s="224"/>
      <c r="AN1022" s="224"/>
      <c r="AO1022" s="224"/>
      <c r="AP1022" s="224"/>
      <c r="AQ1022" s="224"/>
      <c r="AR1022" s="224"/>
      <c r="AS1022" s="224"/>
    </row>
    <row r="1023">
      <c r="A1023" s="530"/>
      <c r="B1023" s="529">
        <v>-3.63</v>
      </c>
      <c r="C1023" s="398"/>
      <c r="D1023" s="399"/>
      <c r="E1023" s="398"/>
      <c r="I1023" s="411"/>
      <c r="J1023" s="411"/>
      <c r="N1023" s="411"/>
      <c r="S1023" s="411"/>
      <c r="AC1023" s="227"/>
      <c r="AD1023" s="227"/>
      <c r="AE1023" s="227"/>
      <c r="AF1023" s="227"/>
      <c r="AG1023" s="227"/>
      <c r="AL1023" s="224"/>
      <c r="AM1023" s="224"/>
      <c r="AN1023" s="224"/>
      <c r="AO1023" s="224"/>
      <c r="AP1023" s="224"/>
      <c r="AQ1023" s="224"/>
      <c r="AR1023" s="224"/>
      <c r="AS1023" s="224"/>
    </row>
    <row r="1024">
      <c r="A1024" s="530"/>
      <c r="B1024" s="529">
        <v>-6.75</v>
      </c>
      <c r="C1024" s="398"/>
      <c r="D1024" s="399"/>
      <c r="E1024" s="398"/>
      <c r="I1024" s="411"/>
      <c r="J1024" s="411"/>
      <c r="N1024" s="411"/>
      <c r="S1024" s="411"/>
      <c r="AC1024" s="227"/>
      <c r="AD1024" s="227"/>
      <c r="AE1024" s="227"/>
      <c r="AF1024" s="227"/>
      <c r="AG1024" s="227"/>
      <c r="AL1024" s="224"/>
      <c r="AM1024" s="224"/>
      <c r="AN1024" s="224"/>
      <c r="AO1024" s="224"/>
      <c r="AP1024" s="224"/>
      <c r="AQ1024" s="224"/>
      <c r="AR1024" s="224"/>
      <c r="AS1024" s="224"/>
    </row>
    <row r="1025">
      <c r="A1025" s="530"/>
      <c r="B1025" s="529">
        <v>-3.5</v>
      </c>
      <c r="C1025" s="398"/>
      <c r="D1025" s="399"/>
      <c r="E1025" s="398"/>
      <c r="I1025" s="411"/>
      <c r="J1025" s="411"/>
      <c r="N1025" s="411"/>
      <c r="S1025" s="411"/>
      <c r="AC1025" s="227"/>
      <c r="AD1025" s="227"/>
      <c r="AE1025" s="227"/>
      <c r="AF1025" s="227"/>
      <c r="AG1025" s="227"/>
      <c r="AL1025" s="224"/>
      <c r="AM1025" s="224"/>
      <c r="AN1025" s="224"/>
      <c r="AO1025" s="224"/>
      <c r="AP1025" s="224"/>
      <c r="AQ1025" s="224"/>
      <c r="AR1025" s="224"/>
      <c r="AS1025" s="224"/>
    </row>
    <row r="1026">
      <c r="A1026" s="530"/>
      <c r="B1026" s="529">
        <v>-7.16</v>
      </c>
      <c r="C1026" s="398"/>
      <c r="D1026" s="399"/>
      <c r="E1026" s="398"/>
      <c r="I1026" s="411"/>
      <c r="J1026" s="411"/>
      <c r="N1026" s="411"/>
      <c r="S1026" s="411"/>
      <c r="AC1026" s="227"/>
      <c r="AD1026" s="227"/>
      <c r="AE1026" s="227"/>
      <c r="AF1026" s="227"/>
      <c r="AG1026" s="227"/>
      <c r="AL1026" s="224"/>
      <c r="AM1026" s="224"/>
      <c r="AN1026" s="224"/>
      <c r="AO1026" s="224"/>
      <c r="AP1026" s="224"/>
      <c r="AQ1026" s="224"/>
      <c r="AR1026" s="224"/>
      <c r="AS1026" s="224"/>
    </row>
    <row r="1027">
      <c r="A1027" s="530"/>
      <c r="B1027" s="529">
        <v>-2.98</v>
      </c>
      <c r="C1027" s="398"/>
      <c r="D1027" s="399"/>
      <c r="E1027" s="398"/>
      <c r="I1027" s="411"/>
      <c r="J1027" s="411"/>
      <c r="N1027" s="411"/>
      <c r="S1027" s="411"/>
      <c r="AC1027" s="227"/>
      <c r="AD1027" s="227"/>
      <c r="AE1027" s="227"/>
      <c r="AF1027" s="227"/>
      <c r="AG1027" s="227"/>
      <c r="AL1027" s="224"/>
      <c r="AM1027" s="224"/>
      <c r="AN1027" s="224"/>
      <c r="AO1027" s="224"/>
      <c r="AP1027" s="224"/>
      <c r="AQ1027" s="224"/>
      <c r="AR1027" s="224"/>
      <c r="AS1027" s="224"/>
    </row>
    <row r="1028">
      <c r="A1028" s="530"/>
      <c r="B1028" s="529">
        <v>0.94</v>
      </c>
      <c r="C1028" s="398"/>
      <c r="D1028" s="399"/>
      <c r="E1028" s="398"/>
      <c r="I1028" s="411"/>
      <c r="J1028" s="411"/>
      <c r="N1028" s="411"/>
      <c r="S1028" s="411"/>
      <c r="AC1028" s="227"/>
      <c r="AD1028" s="227"/>
      <c r="AE1028" s="227"/>
      <c r="AF1028" s="227"/>
      <c r="AG1028" s="227"/>
      <c r="AL1028" s="224"/>
      <c r="AM1028" s="224"/>
      <c r="AN1028" s="224"/>
      <c r="AO1028" s="224"/>
      <c r="AP1028" s="224"/>
      <c r="AQ1028" s="224"/>
      <c r="AR1028" s="224"/>
      <c r="AS1028" s="224"/>
    </row>
    <row r="1029">
      <c r="A1029" s="530"/>
      <c r="B1029" s="529">
        <v>2.53</v>
      </c>
      <c r="C1029" s="398"/>
      <c r="D1029" s="399"/>
      <c r="E1029" s="398"/>
      <c r="I1029" s="411"/>
      <c r="J1029" s="411"/>
      <c r="N1029" s="411"/>
      <c r="S1029" s="411"/>
      <c r="AC1029" s="227"/>
      <c r="AD1029" s="227"/>
      <c r="AE1029" s="227"/>
      <c r="AF1029" s="227"/>
      <c r="AG1029" s="227"/>
      <c r="AL1029" s="224"/>
      <c r="AM1029" s="224"/>
      <c r="AN1029" s="224"/>
      <c r="AO1029" s="224"/>
      <c r="AP1029" s="224"/>
      <c r="AQ1029" s="224"/>
      <c r="AR1029" s="224"/>
      <c r="AS1029" s="224"/>
    </row>
    <row r="1030">
      <c r="A1030" s="530"/>
      <c r="B1030" s="529">
        <v>3.63</v>
      </c>
      <c r="C1030" s="398"/>
      <c r="D1030" s="399"/>
      <c r="E1030" s="398"/>
      <c r="I1030" s="411"/>
      <c r="J1030" s="411"/>
      <c r="N1030" s="411"/>
      <c r="S1030" s="411"/>
      <c r="AC1030" s="227"/>
      <c r="AD1030" s="227"/>
      <c r="AE1030" s="227"/>
      <c r="AF1030" s="227"/>
      <c r="AG1030" s="227"/>
      <c r="AL1030" s="224"/>
      <c r="AM1030" s="224"/>
      <c r="AN1030" s="224"/>
      <c r="AO1030" s="224"/>
      <c r="AP1030" s="224"/>
      <c r="AQ1030" s="224"/>
      <c r="AR1030" s="224"/>
      <c r="AS1030" s="224"/>
    </row>
    <row r="1031">
      <c r="A1031" s="530"/>
      <c r="B1031" s="529">
        <v>-1.1</v>
      </c>
      <c r="C1031" s="398"/>
      <c r="D1031" s="399"/>
      <c r="E1031" s="398"/>
      <c r="I1031" s="411"/>
      <c r="J1031" s="411"/>
      <c r="N1031" s="411"/>
      <c r="S1031" s="411"/>
      <c r="AC1031" s="227"/>
      <c r="AD1031" s="227"/>
      <c r="AE1031" s="227"/>
      <c r="AF1031" s="227"/>
      <c r="AG1031" s="227"/>
      <c r="AL1031" s="224"/>
      <c r="AM1031" s="224"/>
      <c r="AN1031" s="224"/>
      <c r="AO1031" s="224"/>
      <c r="AP1031" s="224"/>
      <c r="AQ1031" s="224"/>
      <c r="AR1031" s="224"/>
      <c r="AS1031" s="224"/>
    </row>
    <row r="1032">
      <c r="A1032" s="530"/>
      <c r="B1032" s="529">
        <v>-0.26</v>
      </c>
      <c r="C1032" s="398"/>
      <c r="D1032" s="399"/>
      <c r="E1032" s="398"/>
      <c r="I1032" s="411"/>
      <c r="J1032" s="411"/>
      <c r="N1032" s="411"/>
      <c r="S1032" s="411"/>
      <c r="AC1032" s="227"/>
      <c r="AD1032" s="227"/>
      <c r="AE1032" s="227"/>
      <c r="AF1032" s="227"/>
      <c r="AG1032" s="227"/>
      <c r="AL1032" s="224"/>
      <c r="AM1032" s="224"/>
      <c r="AN1032" s="224"/>
      <c r="AO1032" s="224"/>
      <c r="AP1032" s="224"/>
      <c r="AQ1032" s="224"/>
      <c r="AR1032" s="224"/>
      <c r="AS1032" s="224"/>
    </row>
    <row r="1033">
      <c r="A1033" s="530"/>
      <c r="B1033" s="529">
        <v>-6.36</v>
      </c>
      <c r="C1033" s="398"/>
      <c r="D1033" s="399"/>
      <c r="E1033" s="398"/>
      <c r="I1033" s="411"/>
      <c r="J1033" s="411"/>
      <c r="N1033" s="411"/>
      <c r="S1033" s="411"/>
      <c r="AC1033" s="227"/>
      <c r="AD1033" s="227"/>
      <c r="AE1033" s="227"/>
      <c r="AF1033" s="227"/>
      <c r="AG1033" s="227"/>
      <c r="AL1033" s="224"/>
      <c r="AM1033" s="224"/>
      <c r="AN1033" s="224"/>
      <c r="AO1033" s="224"/>
      <c r="AP1033" s="224"/>
      <c r="AQ1033" s="224"/>
      <c r="AR1033" s="224"/>
      <c r="AS1033" s="224"/>
    </row>
    <row r="1034">
      <c r="A1034" s="530"/>
      <c r="B1034" s="529">
        <v>-16.16</v>
      </c>
      <c r="C1034" s="398"/>
      <c r="D1034" s="399"/>
      <c r="E1034" s="398"/>
      <c r="I1034" s="411"/>
      <c r="J1034" s="411"/>
      <c r="N1034" s="411"/>
      <c r="S1034" s="411"/>
      <c r="AC1034" s="227"/>
      <c r="AD1034" s="227"/>
      <c r="AE1034" s="227"/>
      <c r="AF1034" s="227"/>
      <c r="AG1034" s="227"/>
      <c r="AL1034" s="224"/>
      <c r="AM1034" s="224"/>
      <c r="AN1034" s="224"/>
      <c r="AO1034" s="224"/>
      <c r="AP1034" s="224"/>
      <c r="AQ1034" s="224"/>
      <c r="AR1034" s="224"/>
      <c r="AS1034" s="224"/>
    </row>
    <row r="1035">
      <c r="A1035" s="530"/>
      <c r="B1035" s="529">
        <v>-6.59</v>
      </c>
      <c r="C1035" s="398"/>
      <c r="D1035" s="399"/>
      <c r="E1035" s="398"/>
      <c r="I1035" s="411"/>
      <c r="J1035" s="411"/>
      <c r="N1035" s="411"/>
      <c r="S1035" s="411"/>
      <c r="AC1035" s="227"/>
      <c r="AD1035" s="227"/>
      <c r="AE1035" s="227"/>
      <c r="AF1035" s="227"/>
      <c r="AG1035" s="227"/>
      <c r="AL1035" s="224"/>
      <c r="AM1035" s="224"/>
      <c r="AN1035" s="224"/>
      <c r="AO1035" s="224"/>
      <c r="AP1035" s="224"/>
      <c r="AQ1035" s="224"/>
      <c r="AR1035" s="224"/>
      <c r="AS1035" s="224"/>
    </row>
    <row r="1036">
      <c r="A1036" s="530"/>
      <c r="B1036" s="529">
        <v>-5.03</v>
      </c>
      <c r="C1036" s="398"/>
      <c r="D1036" s="399"/>
      <c r="E1036" s="398"/>
      <c r="I1036" s="411"/>
      <c r="J1036" s="411"/>
      <c r="N1036" s="411"/>
      <c r="S1036" s="411"/>
      <c r="AC1036" s="227"/>
      <c r="AD1036" s="227"/>
      <c r="AE1036" s="227"/>
      <c r="AF1036" s="227"/>
      <c r="AG1036" s="227"/>
      <c r="AL1036" s="224"/>
      <c r="AM1036" s="224"/>
      <c r="AN1036" s="224"/>
      <c r="AO1036" s="224"/>
      <c r="AP1036" s="224"/>
      <c r="AQ1036" s="224"/>
      <c r="AR1036" s="224"/>
      <c r="AS1036" s="224"/>
    </row>
    <row r="1037">
      <c r="A1037" s="530"/>
      <c r="B1037" s="529">
        <v>-6.05</v>
      </c>
      <c r="C1037" s="398"/>
      <c r="D1037" s="399"/>
      <c r="E1037" s="398"/>
      <c r="I1037" s="411"/>
      <c r="J1037" s="411"/>
      <c r="N1037" s="411"/>
      <c r="S1037" s="411"/>
      <c r="AC1037" s="227"/>
      <c r="AD1037" s="227"/>
      <c r="AE1037" s="227"/>
      <c r="AF1037" s="227"/>
      <c r="AG1037" s="227"/>
      <c r="AL1037" s="224"/>
      <c r="AM1037" s="224"/>
      <c r="AN1037" s="224"/>
      <c r="AO1037" s="224"/>
      <c r="AP1037" s="224"/>
      <c r="AQ1037" s="224"/>
      <c r="AR1037" s="224"/>
      <c r="AS1037" s="224"/>
    </row>
    <row r="1038">
      <c r="A1038" s="530"/>
      <c r="B1038" s="529">
        <v>-5.4</v>
      </c>
      <c r="C1038" s="398"/>
      <c r="D1038" s="399"/>
      <c r="E1038" s="398"/>
      <c r="I1038" s="411"/>
      <c r="J1038" s="411"/>
      <c r="N1038" s="411"/>
      <c r="S1038" s="411"/>
      <c r="AC1038" s="227"/>
      <c r="AD1038" s="227"/>
      <c r="AE1038" s="227"/>
      <c r="AF1038" s="227"/>
      <c r="AG1038" s="227"/>
      <c r="AL1038" s="224"/>
      <c r="AM1038" s="224"/>
      <c r="AN1038" s="224"/>
      <c r="AO1038" s="224"/>
      <c r="AP1038" s="224"/>
      <c r="AQ1038" s="224"/>
      <c r="AR1038" s="224"/>
      <c r="AS1038" s="224"/>
    </row>
    <row r="1039">
      <c r="A1039" s="530"/>
      <c r="B1039" s="529">
        <v>-7.94</v>
      </c>
      <c r="C1039" s="398"/>
      <c r="D1039" s="399"/>
      <c r="E1039" s="398"/>
      <c r="I1039" s="411"/>
      <c r="J1039" s="411"/>
      <c r="N1039" s="411"/>
      <c r="S1039" s="411"/>
      <c r="AC1039" s="227"/>
      <c r="AD1039" s="227"/>
      <c r="AE1039" s="227"/>
      <c r="AF1039" s="227"/>
      <c r="AG1039" s="227"/>
      <c r="AL1039" s="224"/>
      <c r="AM1039" s="224"/>
      <c r="AN1039" s="224"/>
      <c r="AO1039" s="224"/>
      <c r="AP1039" s="224"/>
      <c r="AQ1039" s="224"/>
      <c r="AR1039" s="224"/>
      <c r="AS1039" s="224"/>
    </row>
    <row r="1040">
      <c r="A1040" s="530"/>
      <c r="B1040" s="529">
        <v>-5.27</v>
      </c>
      <c r="C1040" s="398"/>
      <c r="D1040" s="399"/>
      <c r="E1040" s="398"/>
      <c r="I1040" s="411"/>
      <c r="J1040" s="411"/>
      <c r="N1040" s="411"/>
      <c r="S1040" s="411"/>
      <c r="AC1040" s="227"/>
      <c r="AD1040" s="227"/>
      <c r="AE1040" s="227"/>
      <c r="AF1040" s="227"/>
      <c r="AG1040" s="227"/>
      <c r="AL1040" s="224"/>
      <c r="AM1040" s="224"/>
      <c r="AN1040" s="224"/>
      <c r="AO1040" s="224"/>
      <c r="AP1040" s="224"/>
      <c r="AQ1040" s="224"/>
      <c r="AR1040" s="224"/>
      <c r="AS1040" s="224"/>
    </row>
    <row r="1041">
      <c r="A1041" s="530"/>
      <c r="B1041" s="529">
        <v>-4.05</v>
      </c>
      <c r="C1041" s="398"/>
      <c r="D1041" s="399"/>
      <c r="E1041" s="398"/>
      <c r="I1041" s="411"/>
      <c r="J1041" s="411"/>
      <c r="N1041" s="411"/>
      <c r="S1041" s="411"/>
      <c r="AC1041" s="227"/>
      <c r="AD1041" s="227"/>
      <c r="AE1041" s="227"/>
      <c r="AF1041" s="227"/>
      <c r="AG1041" s="227"/>
      <c r="AL1041" s="224"/>
      <c r="AM1041" s="224"/>
      <c r="AN1041" s="224"/>
      <c r="AO1041" s="224"/>
      <c r="AP1041" s="224"/>
      <c r="AQ1041" s="224"/>
      <c r="AR1041" s="224"/>
      <c r="AS1041" s="224"/>
    </row>
    <row r="1042">
      <c r="A1042" s="530"/>
      <c r="B1042" s="529">
        <v>-7.7</v>
      </c>
      <c r="C1042" s="398"/>
      <c r="D1042" s="399"/>
      <c r="E1042" s="398"/>
      <c r="I1042" s="411"/>
      <c r="J1042" s="411"/>
      <c r="N1042" s="411"/>
      <c r="S1042" s="411"/>
      <c r="AC1042" s="227"/>
      <c r="AD1042" s="227"/>
      <c r="AE1042" s="227"/>
      <c r="AF1042" s="227"/>
      <c r="AG1042" s="227"/>
      <c r="AL1042" s="224"/>
      <c r="AM1042" s="224"/>
      <c r="AN1042" s="224"/>
      <c r="AO1042" s="224"/>
      <c r="AP1042" s="224"/>
      <c r="AQ1042" s="224"/>
      <c r="AR1042" s="224"/>
      <c r="AS1042" s="224"/>
    </row>
    <row r="1043">
      <c r="A1043" s="530"/>
      <c r="B1043" s="529">
        <v>-7.43</v>
      </c>
      <c r="C1043" s="398"/>
      <c r="D1043" s="399"/>
      <c r="E1043" s="398"/>
      <c r="I1043" s="411"/>
      <c r="J1043" s="411"/>
      <c r="N1043" s="411"/>
      <c r="S1043" s="411"/>
      <c r="AC1043" s="227"/>
      <c r="AD1043" s="227"/>
      <c r="AE1043" s="227"/>
      <c r="AF1043" s="227"/>
      <c r="AG1043" s="227"/>
      <c r="AL1043" s="224"/>
      <c r="AM1043" s="224"/>
      <c r="AN1043" s="224"/>
      <c r="AO1043" s="224"/>
      <c r="AP1043" s="224"/>
      <c r="AQ1043" s="224"/>
      <c r="AR1043" s="224"/>
      <c r="AS1043" s="224"/>
    </row>
    <row r="1044">
      <c r="A1044" s="530"/>
      <c r="B1044" s="529">
        <v>-4.19</v>
      </c>
      <c r="C1044" s="398"/>
      <c r="D1044" s="399"/>
      <c r="E1044" s="398"/>
      <c r="I1044" s="411"/>
      <c r="J1044" s="411"/>
      <c r="N1044" s="411"/>
      <c r="S1044" s="411"/>
      <c r="AC1044" s="227"/>
      <c r="AD1044" s="227"/>
      <c r="AE1044" s="227"/>
      <c r="AF1044" s="227"/>
      <c r="AG1044" s="227"/>
      <c r="AL1044" s="224"/>
      <c r="AM1044" s="224"/>
      <c r="AN1044" s="224"/>
      <c r="AO1044" s="224"/>
      <c r="AP1044" s="224"/>
      <c r="AQ1044" s="224"/>
      <c r="AR1044" s="224"/>
      <c r="AS1044" s="224"/>
    </row>
    <row r="1045">
      <c r="A1045" s="530"/>
      <c r="B1045" s="529">
        <v>-8.48</v>
      </c>
      <c r="C1045" s="398"/>
      <c r="D1045" s="399"/>
      <c r="E1045" s="398"/>
      <c r="I1045" s="411"/>
      <c r="J1045" s="411"/>
      <c r="N1045" s="411"/>
      <c r="S1045" s="411"/>
      <c r="AC1045" s="227"/>
      <c r="AD1045" s="227"/>
      <c r="AE1045" s="227"/>
      <c r="AF1045" s="227"/>
      <c r="AG1045" s="227"/>
      <c r="AL1045" s="224"/>
      <c r="AM1045" s="224"/>
      <c r="AN1045" s="224"/>
      <c r="AO1045" s="224"/>
      <c r="AP1045" s="224"/>
      <c r="AQ1045" s="224"/>
      <c r="AR1045" s="224"/>
      <c r="AS1045" s="224"/>
    </row>
    <row r="1046">
      <c r="A1046" s="530"/>
      <c r="B1046" s="529">
        <v>-151.18</v>
      </c>
      <c r="C1046" s="398"/>
      <c r="D1046" s="399"/>
      <c r="E1046" s="398"/>
      <c r="I1046" s="411"/>
      <c r="J1046" s="411"/>
      <c r="N1046" s="411"/>
      <c r="S1046" s="411"/>
      <c r="AC1046" s="227"/>
      <c r="AD1046" s="227"/>
      <c r="AE1046" s="227"/>
      <c r="AF1046" s="227"/>
      <c r="AG1046" s="227"/>
      <c r="AL1046" s="224"/>
      <c r="AM1046" s="224"/>
      <c r="AN1046" s="224"/>
      <c r="AO1046" s="224"/>
      <c r="AP1046" s="224"/>
      <c r="AQ1046" s="224"/>
      <c r="AR1046" s="224"/>
      <c r="AS1046" s="224"/>
    </row>
    <row r="1047">
      <c r="A1047" s="530"/>
      <c r="B1047" s="529">
        <v>-6.3</v>
      </c>
      <c r="C1047" s="398"/>
      <c r="D1047" s="399"/>
      <c r="E1047" s="398"/>
      <c r="I1047" s="411"/>
      <c r="J1047" s="411"/>
      <c r="N1047" s="411"/>
      <c r="S1047" s="411"/>
      <c r="AC1047" s="227"/>
      <c r="AD1047" s="227"/>
      <c r="AE1047" s="227"/>
      <c r="AF1047" s="227"/>
      <c r="AG1047" s="227"/>
      <c r="AL1047" s="224"/>
      <c r="AM1047" s="224"/>
      <c r="AN1047" s="224"/>
      <c r="AO1047" s="224"/>
      <c r="AP1047" s="224"/>
      <c r="AQ1047" s="224"/>
      <c r="AR1047" s="224"/>
      <c r="AS1047" s="224"/>
    </row>
    <row r="1048">
      <c r="A1048" s="530"/>
      <c r="B1048" s="529">
        <v>-18.92</v>
      </c>
      <c r="C1048" s="398"/>
      <c r="D1048" s="399"/>
      <c r="E1048" s="398"/>
      <c r="I1048" s="411"/>
      <c r="J1048" s="411"/>
      <c r="N1048" s="411"/>
      <c r="S1048" s="411"/>
      <c r="AC1048" s="227"/>
      <c r="AD1048" s="227"/>
      <c r="AE1048" s="227"/>
      <c r="AF1048" s="227"/>
      <c r="AG1048" s="227"/>
      <c r="AL1048" s="224"/>
      <c r="AM1048" s="224"/>
      <c r="AN1048" s="224"/>
      <c r="AO1048" s="224"/>
      <c r="AP1048" s="224"/>
      <c r="AQ1048" s="224"/>
      <c r="AR1048" s="224"/>
      <c r="AS1048" s="224"/>
    </row>
    <row r="1049">
      <c r="A1049" s="530"/>
      <c r="B1049" s="531"/>
      <c r="C1049" s="398"/>
      <c r="D1049" s="399"/>
      <c r="E1049" s="398"/>
      <c r="I1049" s="411"/>
      <c r="J1049" s="411"/>
      <c r="N1049" s="411"/>
      <c r="S1049" s="411"/>
      <c r="AC1049" s="227"/>
      <c r="AD1049" s="227"/>
      <c r="AE1049" s="227"/>
      <c r="AF1049" s="227"/>
      <c r="AG1049" s="227"/>
      <c r="AL1049" s="224"/>
      <c r="AM1049" s="224"/>
      <c r="AN1049" s="224"/>
      <c r="AO1049" s="224"/>
      <c r="AP1049" s="224"/>
      <c r="AQ1049" s="224"/>
      <c r="AR1049" s="224"/>
      <c r="AS1049" s="224"/>
    </row>
    <row r="1050">
      <c r="A1050" s="530"/>
      <c r="B1050" s="531"/>
      <c r="C1050" s="398"/>
      <c r="D1050" s="399"/>
      <c r="E1050" s="398"/>
      <c r="I1050" s="411"/>
      <c r="J1050" s="411"/>
      <c r="N1050" s="411"/>
      <c r="S1050" s="411"/>
      <c r="AC1050" s="227"/>
      <c r="AD1050" s="227"/>
      <c r="AE1050" s="227"/>
      <c r="AF1050" s="227"/>
      <c r="AG1050" s="227"/>
      <c r="AL1050" s="224"/>
      <c r="AM1050" s="224"/>
      <c r="AN1050" s="224"/>
      <c r="AO1050" s="224"/>
      <c r="AP1050" s="224"/>
      <c r="AQ1050" s="224"/>
      <c r="AR1050" s="224"/>
      <c r="AS1050" s="224"/>
    </row>
    <row r="1051">
      <c r="A1051" s="530"/>
      <c r="B1051" s="531"/>
      <c r="C1051" s="398"/>
      <c r="D1051" s="399"/>
      <c r="E1051" s="398"/>
      <c r="I1051" s="411"/>
      <c r="J1051" s="411"/>
      <c r="N1051" s="411"/>
      <c r="S1051" s="411"/>
      <c r="AC1051" s="227"/>
      <c r="AD1051" s="227"/>
      <c r="AE1051" s="227"/>
      <c r="AF1051" s="227"/>
      <c r="AG1051" s="227"/>
      <c r="AL1051" s="224"/>
      <c r="AM1051" s="224"/>
      <c r="AN1051" s="224"/>
      <c r="AO1051" s="224"/>
      <c r="AP1051" s="224"/>
      <c r="AQ1051" s="224"/>
      <c r="AR1051" s="224"/>
      <c r="AS1051" s="224"/>
    </row>
    <row r="1052">
      <c r="A1052" s="530"/>
      <c r="B1052" s="531"/>
      <c r="C1052" s="398"/>
      <c r="D1052" s="399"/>
      <c r="E1052" s="398"/>
      <c r="I1052" s="411"/>
      <c r="J1052" s="411"/>
      <c r="N1052" s="411"/>
      <c r="S1052" s="411"/>
      <c r="AC1052" s="227"/>
      <c r="AD1052" s="227"/>
      <c r="AE1052" s="227"/>
      <c r="AF1052" s="227"/>
      <c r="AG1052" s="227"/>
      <c r="AL1052" s="224"/>
      <c r="AM1052" s="224"/>
      <c r="AN1052" s="224"/>
      <c r="AO1052" s="224"/>
      <c r="AP1052" s="224"/>
      <c r="AQ1052" s="224"/>
      <c r="AR1052" s="224"/>
      <c r="AS1052" s="224"/>
    </row>
    <row r="1053">
      <c r="A1053" s="530"/>
      <c r="B1053" s="531"/>
      <c r="C1053" s="398"/>
      <c r="D1053" s="399"/>
      <c r="E1053" s="398"/>
      <c r="I1053" s="411"/>
      <c r="J1053" s="411"/>
      <c r="N1053" s="411"/>
      <c r="S1053" s="411"/>
      <c r="AC1053" s="227"/>
      <c r="AD1053" s="227"/>
      <c r="AE1053" s="227"/>
      <c r="AF1053" s="227"/>
      <c r="AG1053" s="227"/>
      <c r="AL1053" s="224"/>
      <c r="AM1053" s="224"/>
      <c r="AN1053" s="224"/>
      <c r="AO1053" s="224"/>
      <c r="AP1053" s="224"/>
      <c r="AQ1053" s="224"/>
      <c r="AR1053" s="224"/>
      <c r="AS1053" s="224"/>
    </row>
    <row r="1054">
      <c r="A1054" s="530"/>
      <c r="B1054" s="531"/>
      <c r="C1054" s="398"/>
      <c r="D1054" s="399"/>
      <c r="E1054" s="398"/>
      <c r="I1054" s="411"/>
      <c r="J1054" s="411"/>
      <c r="N1054" s="411"/>
      <c r="S1054" s="411"/>
      <c r="AC1054" s="227"/>
      <c r="AD1054" s="227"/>
      <c r="AE1054" s="227"/>
      <c r="AF1054" s="227"/>
      <c r="AG1054" s="227"/>
      <c r="AL1054" s="224"/>
      <c r="AM1054" s="224"/>
      <c r="AN1054" s="224"/>
      <c r="AO1054" s="224"/>
      <c r="AP1054" s="224"/>
      <c r="AQ1054" s="224"/>
      <c r="AR1054" s="224"/>
      <c r="AS1054" s="224"/>
    </row>
    <row r="1055">
      <c r="A1055" s="530"/>
      <c r="B1055" s="531"/>
      <c r="C1055" s="398"/>
      <c r="D1055" s="399"/>
      <c r="E1055" s="398"/>
      <c r="I1055" s="411"/>
      <c r="J1055" s="411"/>
      <c r="N1055" s="411"/>
      <c r="S1055" s="411"/>
      <c r="AC1055" s="227"/>
      <c r="AD1055" s="227"/>
      <c r="AE1055" s="227"/>
      <c r="AF1055" s="227"/>
      <c r="AG1055" s="227"/>
      <c r="AL1055" s="224"/>
      <c r="AM1055" s="224"/>
      <c r="AN1055" s="224"/>
      <c r="AO1055" s="224"/>
      <c r="AP1055" s="224"/>
      <c r="AQ1055" s="224"/>
      <c r="AR1055" s="224"/>
      <c r="AS1055" s="224"/>
    </row>
    <row r="1056">
      <c r="A1056" s="530"/>
      <c r="B1056" s="531"/>
      <c r="C1056" s="398"/>
      <c r="D1056" s="399"/>
      <c r="E1056" s="398"/>
      <c r="I1056" s="411"/>
      <c r="J1056" s="411"/>
      <c r="N1056" s="411"/>
      <c r="S1056" s="411"/>
      <c r="AC1056" s="227"/>
      <c r="AD1056" s="227"/>
      <c r="AE1056" s="227"/>
      <c r="AF1056" s="227"/>
      <c r="AG1056" s="227"/>
      <c r="AL1056" s="224"/>
      <c r="AM1056" s="224"/>
      <c r="AN1056" s="224"/>
      <c r="AO1056" s="224"/>
      <c r="AP1056" s="224"/>
      <c r="AQ1056" s="224"/>
      <c r="AR1056" s="224"/>
      <c r="AS1056" s="224"/>
    </row>
    <row r="1057">
      <c r="A1057" s="530"/>
      <c r="B1057" s="531"/>
      <c r="C1057" s="398"/>
      <c r="D1057" s="399"/>
      <c r="E1057" s="398"/>
      <c r="I1057" s="411"/>
      <c r="J1057" s="411"/>
      <c r="N1057" s="411"/>
      <c r="S1057" s="411"/>
      <c r="AC1057" s="227"/>
      <c r="AD1057" s="227"/>
      <c r="AE1057" s="227"/>
      <c r="AF1057" s="227"/>
      <c r="AG1057" s="227"/>
      <c r="AL1057" s="224"/>
      <c r="AM1057" s="224"/>
      <c r="AN1057" s="224"/>
      <c r="AO1057" s="224"/>
      <c r="AP1057" s="224"/>
      <c r="AQ1057" s="224"/>
      <c r="AR1057" s="224"/>
      <c r="AS1057" s="224"/>
    </row>
    <row r="1058">
      <c r="A1058" s="530"/>
      <c r="B1058" s="531"/>
      <c r="C1058" s="398"/>
      <c r="D1058" s="399"/>
      <c r="E1058" s="398"/>
      <c r="I1058" s="411"/>
      <c r="J1058" s="411"/>
      <c r="N1058" s="411"/>
      <c r="S1058" s="411"/>
      <c r="AC1058" s="227"/>
      <c r="AD1058" s="227"/>
      <c r="AE1058" s="227"/>
      <c r="AF1058" s="227"/>
      <c r="AG1058" s="227"/>
      <c r="AL1058" s="224"/>
      <c r="AM1058" s="224"/>
      <c r="AN1058" s="224"/>
      <c r="AO1058" s="224"/>
      <c r="AP1058" s="224"/>
      <c r="AQ1058" s="224"/>
      <c r="AR1058" s="224"/>
      <c r="AS1058" s="224"/>
    </row>
    <row r="1059">
      <c r="A1059" s="530"/>
      <c r="B1059" s="531"/>
      <c r="C1059" s="398"/>
      <c r="D1059" s="399"/>
      <c r="E1059" s="398"/>
      <c r="I1059" s="411"/>
      <c r="J1059" s="411"/>
      <c r="N1059" s="411"/>
      <c r="S1059" s="411"/>
      <c r="AC1059" s="227"/>
      <c r="AD1059" s="227"/>
      <c r="AE1059" s="227"/>
      <c r="AF1059" s="227"/>
      <c r="AG1059" s="227"/>
      <c r="AL1059" s="224"/>
      <c r="AM1059" s="224"/>
      <c r="AN1059" s="224"/>
      <c r="AO1059" s="224"/>
      <c r="AP1059" s="224"/>
      <c r="AQ1059" s="224"/>
      <c r="AR1059" s="224"/>
      <c r="AS1059" s="224"/>
    </row>
    <row r="1060">
      <c r="A1060" s="530"/>
      <c r="B1060" s="531"/>
      <c r="C1060" s="398"/>
      <c r="D1060" s="399"/>
      <c r="E1060" s="398"/>
      <c r="I1060" s="411"/>
      <c r="J1060" s="411"/>
      <c r="N1060" s="411"/>
      <c r="S1060" s="411"/>
      <c r="AC1060" s="227"/>
      <c r="AD1060" s="227"/>
      <c r="AE1060" s="227"/>
      <c r="AF1060" s="227"/>
      <c r="AG1060" s="227"/>
      <c r="AL1060" s="224"/>
      <c r="AM1060" s="224"/>
      <c r="AN1060" s="224"/>
      <c r="AO1060" s="224"/>
      <c r="AP1060" s="224"/>
      <c r="AQ1060" s="224"/>
      <c r="AR1060" s="224"/>
      <c r="AS1060" s="224"/>
    </row>
    <row r="1061">
      <c r="A1061" s="530"/>
      <c r="B1061" s="531"/>
      <c r="C1061" s="398"/>
      <c r="D1061" s="399"/>
      <c r="E1061" s="398"/>
      <c r="I1061" s="411"/>
      <c r="J1061" s="411"/>
      <c r="N1061" s="411"/>
      <c r="S1061" s="411"/>
      <c r="AC1061" s="227"/>
      <c r="AD1061" s="227"/>
      <c r="AE1061" s="227"/>
      <c r="AF1061" s="227"/>
      <c r="AG1061" s="227"/>
      <c r="AL1061" s="224"/>
      <c r="AM1061" s="224"/>
      <c r="AN1061" s="224"/>
      <c r="AO1061" s="224"/>
      <c r="AP1061" s="224"/>
      <c r="AQ1061" s="224"/>
      <c r="AR1061" s="224"/>
      <c r="AS1061" s="224"/>
    </row>
    <row r="1062">
      <c r="A1062" s="530"/>
      <c r="B1062" s="531"/>
      <c r="C1062" s="398"/>
      <c r="D1062" s="399"/>
      <c r="E1062" s="398"/>
      <c r="I1062" s="411"/>
      <c r="J1062" s="411"/>
      <c r="N1062" s="411"/>
      <c r="S1062" s="411"/>
      <c r="AC1062" s="227"/>
      <c r="AD1062" s="227"/>
      <c r="AE1062" s="227"/>
      <c r="AF1062" s="227"/>
      <c r="AG1062" s="227"/>
      <c r="AL1062" s="224"/>
      <c r="AM1062" s="224"/>
      <c r="AN1062" s="224"/>
      <c r="AO1062" s="224"/>
      <c r="AP1062" s="224"/>
      <c r="AQ1062" s="224"/>
      <c r="AR1062" s="224"/>
      <c r="AS1062" s="224"/>
    </row>
    <row r="1063">
      <c r="A1063" s="530"/>
      <c r="B1063" s="531"/>
      <c r="C1063" s="398"/>
      <c r="D1063" s="399"/>
      <c r="E1063" s="398"/>
      <c r="I1063" s="411"/>
      <c r="J1063" s="411"/>
      <c r="N1063" s="411"/>
      <c r="S1063" s="411"/>
      <c r="AC1063" s="227"/>
      <c r="AD1063" s="227"/>
      <c r="AE1063" s="227"/>
      <c r="AF1063" s="227"/>
      <c r="AG1063" s="227"/>
      <c r="AL1063" s="224"/>
      <c r="AM1063" s="224"/>
      <c r="AN1063" s="224"/>
      <c r="AO1063" s="224"/>
      <c r="AP1063" s="224"/>
      <c r="AQ1063" s="224"/>
      <c r="AR1063" s="224"/>
      <c r="AS1063" s="224"/>
    </row>
    <row r="1064">
      <c r="A1064" s="530"/>
      <c r="B1064" s="531"/>
      <c r="C1064" s="398"/>
      <c r="D1064" s="399"/>
      <c r="E1064" s="398"/>
      <c r="I1064" s="411"/>
      <c r="J1064" s="411"/>
      <c r="N1064" s="411"/>
      <c r="S1064" s="411"/>
      <c r="AC1064" s="227"/>
      <c r="AD1064" s="227"/>
      <c r="AE1064" s="227"/>
      <c r="AF1064" s="227"/>
      <c r="AG1064" s="227"/>
      <c r="AL1064" s="224"/>
      <c r="AM1064" s="224"/>
      <c r="AN1064" s="224"/>
      <c r="AO1064" s="224"/>
      <c r="AP1064" s="224"/>
      <c r="AQ1064" s="224"/>
      <c r="AR1064" s="224"/>
      <c r="AS1064" s="224"/>
    </row>
    <row r="1065">
      <c r="A1065" s="530"/>
      <c r="B1065" s="531"/>
      <c r="C1065" s="398"/>
      <c r="D1065" s="399"/>
      <c r="E1065" s="398"/>
      <c r="I1065" s="411"/>
      <c r="J1065" s="411"/>
      <c r="N1065" s="411"/>
      <c r="S1065" s="411"/>
      <c r="AC1065" s="227"/>
      <c r="AD1065" s="227"/>
      <c r="AE1065" s="227"/>
      <c r="AF1065" s="227"/>
      <c r="AG1065" s="227"/>
      <c r="AL1065" s="224"/>
      <c r="AM1065" s="224"/>
      <c r="AN1065" s="224"/>
      <c r="AO1065" s="224"/>
      <c r="AP1065" s="224"/>
      <c r="AQ1065" s="224"/>
      <c r="AR1065" s="224"/>
      <c r="AS1065" s="224"/>
    </row>
    <row r="1066">
      <c r="A1066" s="530"/>
      <c r="B1066" s="531"/>
      <c r="C1066" s="398"/>
      <c r="D1066" s="399"/>
      <c r="E1066" s="398"/>
      <c r="I1066" s="411"/>
      <c r="J1066" s="411"/>
      <c r="N1066" s="411"/>
      <c r="S1066" s="411"/>
      <c r="AC1066" s="227"/>
      <c r="AD1066" s="227"/>
      <c r="AE1066" s="227"/>
      <c r="AF1066" s="227"/>
      <c r="AG1066" s="227"/>
      <c r="AL1066" s="224"/>
      <c r="AM1066" s="224"/>
      <c r="AN1066" s="224"/>
      <c r="AO1066" s="224"/>
      <c r="AP1066" s="224"/>
      <c r="AQ1066" s="224"/>
      <c r="AR1066" s="224"/>
      <c r="AS1066" s="224"/>
    </row>
    <row r="1067">
      <c r="A1067" s="530"/>
      <c r="B1067" s="531"/>
      <c r="C1067" s="398"/>
      <c r="D1067" s="399"/>
      <c r="E1067" s="398"/>
      <c r="I1067" s="411"/>
      <c r="J1067" s="411"/>
      <c r="N1067" s="411"/>
      <c r="S1067" s="411"/>
      <c r="AC1067" s="227"/>
      <c r="AD1067" s="227"/>
      <c r="AE1067" s="227"/>
      <c r="AF1067" s="227"/>
      <c r="AG1067" s="227"/>
      <c r="AL1067" s="224"/>
      <c r="AM1067" s="224"/>
      <c r="AN1067" s="224"/>
      <c r="AO1067" s="224"/>
      <c r="AP1067" s="224"/>
      <c r="AQ1067" s="224"/>
      <c r="AR1067" s="224"/>
      <c r="AS1067" s="224"/>
    </row>
    <row r="1068">
      <c r="A1068" s="530"/>
      <c r="B1068" s="531"/>
      <c r="C1068" s="398"/>
      <c r="D1068" s="399"/>
      <c r="E1068" s="398"/>
      <c r="I1068" s="411"/>
      <c r="J1068" s="411"/>
      <c r="N1068" s="411"/>
      <c r="S1068" s="411"/>
      <c r="AC1068" s="227"/>
      <c r="AD1068" s="227"/>
      <c r="AE1068" s="227"/>
      <c r="AF1068" s="227"/>
      <c r="AG1068" s="227"/>
      <c r="AL1068" s="224"/>
      <c r="AM1068" s="224"/>
      <c r="AN1068" s="224"/>
      <c r="AO1068" s="224"/>
      <c r="AP1068" s="224"/>
      <c r="AQ1068" s="224"/>
      <c r="AR1068" s="224"/>
      <c r="AS1068" s="224"/>
    </row>
    <row r="1069">
      <c r="A1069" s="530"/>
      <c r="B1069" s="531"/>
      <c r="C1069" s="398"/>
      <c r="D1069" s="399"/>
      <c r="E1069" s="398"/>
      <c r="I1069" s="411"/>
      <c r="J1069" s="411"/>
      <c r="N1069" s="411"/>
      <c r="S1069" s="411"/>
      <c r="AC1069" s="227"/>
      <c r="AD1069" s="227"/>
      <c r="AE1069" s="227"/>
      <c r="AF1069" s="227"/>
      <c r="AG1069" s="227"/>
      <c r="AL1069" s="224"/>
      <c r="AM1069" s="224"/>
      <c r="AN1069" s="224"/>
      <c r="AO1069" s="224"/>
      <c r="AP1069" s="224"/>
      <c r="AQ1069" s="224"/>
      <c r="AR1069" s="224"/>
      <c r="AS1069" s="224"/>
    </row>
    <row r="1070">
      <c r="A1070" s="530"/>
      <c r="B1070" s="531"/>
      <c r="C1070" s="398"/>
      <c r="D1070" s="399"/>
      <c r="E1070" s="398"/>
      <c r="I1070" s="411"/>
      <c r="J1070" s="411"/>
      <c r="N1070" s="411"/>
      <c r="S1070" s="411"/>
      <c r="AC1070" s="227"/>
      <c r="AD1070" s="227"/>
      <c r="AE1070" s="227"/>
      <c r="AF1070" s="227"/>
      <c r="AG1070" s="227"/>
      <c r="AL1070" s="224"/>
      <c r="AM1070" s="224"/>
      <c r="AN1070" s="224"/>
      <c r="AO1070" s="224"/>
      <c r="AP1070" s="224"/>
      <c r="AQ1070" s="224"/>
      <c r="AR1070" s="224"/>
      <c r="AS1070" s="224"/>
    </row>
    <row r="1071">
      <c r="A1071" s="530"/>
      <c r="B1071" s="531"/>
      <c r="C1071" s="398"/>
      <c r="D1071" s="399"/>
      <c r="E1071" s="398"/>
      <c r="I1071" s="411"/>
      <c r="J1071" s="411"/>
      <c r="N1071" s="411"/>
      <c r="S1071" s="411"/>
      <c r="AC1071" s="227"/>
      <c r="AD1071" s="227"/>
      <c r="AE1071" s="227"/>
      <c r="AF1071" s="227"/>
      <c r="AG1071" s="227"/>
      <c r="AL1071" s="224"/>
      <c r="AM1071" s="224"/>
      <c r="AN1071" s="224"/>
      <c r="AO1071" s="224"/>
      <c r="AP1071" s="224"/>
      <c r="AQ1071" s="224"/>
      <c r="AR1071" s="224"/>
      <c r="AS1071" s="224"/>
    </row>
    <row r="1072">
      <c r="A1072" s="530"/>
      <c r="B1072" s="531"/>
      <c r="C1072" s="398"/>
      <c r="D1072" s="399"/>
      <c r="E1072" s="398"/>
      <c r="I1072" s="411"/>
      <c r="J1072" s="411"/>
      <c r="N1072" s="411"/>
      <c r="S1072" s="411"/>
      <c r="AC1072" s="227"/>
      <c r="AD1072" s="227"/>
      <c r="AE1072" s="227"/>
      <c r="AF1072" s="227"/>
      <c r="AG1072" s="227"/>
      <c r="AL1072" s="224"/>
      <c r="AM1072" s="224"/>
      <c r="AN1072" s="224"/>
      <c r="AO1072" s="224"/>
      <c r="AP1072" s="224"/>
      <c r="AQ1072" s="224"/>
      <c r="AR1072" s="224"/>
      <c r="AS1072" s="224"/>
    </row>
    <row r="1073">
      <c r="A1073" s="530"/>
      <c r="B1073" s="531"/>
      <c r="C1073" s="398"/>
      <c r="D1073" s="399"/>
      <c r="E1073" s="398"/>
      <c r="I1073" s="411"/>
      <c r="J1073" s="411"/>
      <c r="N1073" s="411"/>
      <c r="S1073" s="411"/>
      <c r="AC1073" s="227"/>
      <c r="AD1073" s="227"/>
      <c r="AE1073" s="227"/>
      <c r="AF1073" s="227"/>
      <c r="AG1073" s="227"/>
      <c r="AL1073" s="224"/>
      <c r="AM1073" s="224"/>
      <c r="AN1073" s="224"/>
      <c r="AO1073" s="224"/>
      <c r="AP1073" s="224"/>
      <c r="AQ1073" s="224"/>
      <c r="AR1073" s="224"/>
      <c r="AS1073" s="224"/>
    </row>
    <row r="1074">
      <c r="A1074" s="530"/>
      <c r="B1074" s="531"/>
      <c r="C1074" s="398"/>
      <c r="D1074" s="399"/>
      <c r="E1074" s="398"/>
      <c r="I1074" s="411"/>
      <c r="J1074" s="411"/>
      <c r="N1074" s="411"/>
      <c r="S1074" s="411"/>
      <c r="AC1074" s="227"/>
      <c r="AD1074" s="227"/>
      <c r="AE1074" s="227"/>
      <c r="AF1074" s="227"/>
      <c r="AG1074" s="227"/>
      <c r="AL1074" s="224"/>
      <c r="AM1074" s="224"/>
      <c r="AN1074" s="224"/>
      <c r="AO1074" s="224"/>
      <c r="AP1074" s="224"/>
      <c r="AQ1074" s="224"/>
      <c r="AR1074" s="224"/>
      <c r="AS1074" s="224"/>
    </row>
    <row r="1075">
      <c r="A1075" s="530"/>
      <c r="B1075" s="531"/>
      <c r="C1075" s="398"/>
      <c r="D1075" s="399"/>
      <c r="E1075" s="398"/>
      <c r="I1075" s="411"/>
      <c r="J1075" s="411"/>
      <c r="N1075" s="411"/>
      <c r="S1075" s="411"/>
      <c r="AC1075" s="227"/>
      <c r="AD1075" s="227"/>
      <c r="AE1075" s="227"/>
      <c r="AF1075" s="227"/>
      <c r="AG1075" s="227"/>
      <c r="AL1075" s="224"/>
      <c r="AM1075" s="224"/>
      <c r="AN1075" s="224"/>
      <c r="AO1075" s="224"/>
      <c r="AP1075" s="224"/>
      <c r="AQ1075" s="224"/>
      <c r="AR1075" s="224"/>
      <c r="AS1075" s="224"/>
    </row>
    <row r="1076">
      <c r="A1076" s="530"/>
      <c r="B1076" s="531"/>
      <c r="C1076" s="398"/>
      <c r="D1076" s="399"/>
      <c r="E1076" s="398"/>
      <c r="I1076" s="411"/>
      <c r="J1076" s="411"/>
      <c r="N1076" s="411"/>
      <c r="S1076" s="411"/>
      <c r="AC1076" s="227"/>
      <c r="AD1076" s="227"/>
      <c r="AE1076" s="227"/>
      <c r="AF1076" s="227"/>
      <c r="AG1076" s="227"/>
      <c r="AL1076" s="224"/>
      <c r="AM1076" s="224"/>
      <c r="AN1076" s="224"/>
      <c r="AO1076" s="224"/>
      <c r="AP1076" s="224"/>
      <c r="AQ1076" s="224"/>
      <c r="AR1076" s="224"/>
      <c r="AS1076" s="224"/>
    </row>
    <row r="1077">
      <c r="A1077" s="530"/>
      <c r="B1077" s="531"/>
      <c r="C1077" s="398"/>
      <c r="D1077" s="399"/>
      <c r="E1077" s="398"/>
      <c r="I1077" s="411"/>
      <c r="J1077" s="411"/>
      <c r="N1077" s="411"/>
      <c r="S1077" s="411"/>
      <c r="AC1077" s="227"/>
      <c r="AD1077" s="227"/>
      <c r="AE1077" s="227"/>
      <c r="AF1077" s="227"/>
      <c r="AG1077" s="227"/>
      <c r="AL1077" s="224"/>
      <c r="AM1077" s="224"/>
      <c r="AN1077" s="224"/>
      <c r="AO1077" s="224"/>
      <c r="AP1077" s="224"/>
      <c r="AQ1077" s="224"/>
      <c r="AR1077" s="224"/>
      <c r="AS1077" s="224"/>
    </row>
    <row r="1078">
      <c r="A1078" s="530"/>
      <c r="B1078" s="531"/>
      <c r="C1078" s="398"/>
      <c r="D1078" s="399"/>
      <c r="E1078" s="398"/>
      <c r="I1078" s="411"/>
      <c r="J1078" s="411"/>
      <c r="N1078" s="411"/>
      <c r="S1078" s="411"/>
      <c r="AC1078" s="227"/>
      <c r="AD1078" s="227"/>
      <c r="AE1078" s="227"/>
      <c r="AF1078" s="227"/>
      <c r="AG1078" s="227"/>
      <c r="AL1078" s="224"/>
      <c r="AM1078" s="224"/>
      <c r="AN1078" s="224"/>
      <c r="AO1078" s="224"/>
      <c r="AP1078" s="224"/>
      <c r="AQ1078" s="224"/>
      <c r="AR1078" s="224"/>
      <c r="AS1078" s="224"/>
    </row>
    <row r="1079">
      <c r="A1079" s="530"/>
      <c r="B1079" s="531"/>
      <c r="C1079" s="398"/>
      <c r="D1079" s="399"/>
      <c r="E1079" s="398"/>
      <c r="I1079" s="411"/>
      <c r="J1079" s="411"/>
      <c r="N1079" s="411"/>
      <c r="S1079" s="411"/>
      <c r="AC1079" s="227"/>
      <c r="AD1079" s="227"/>
      <c r="AE1079" s="227"/>
      <c r="AF1079" s="227"/>
      <c r="AG1079" s="227"/>
      <c r="AL1079" s="224"/>
      <c r="AM1079" s="224"/>
      <c r="AN1079" s="224"/>
      <c r="AO1079" s="224"/>
      <c r="AP1079" s="224"/>
      <c r="AQ1079" s="224"/>
      <c r="AR1079" s="224"/>
      <c r="AS1079" s="224"/>
    </row>
    <row r="1080">
      <c r="A1080" s="530"/>
      <c r="B1080" s="531"/>
      <c r="C1080" s="398"/>
      <c r="D1080" s="399"/>
      <c r="E1080" s="398"/>
      <c r="I1080" s="411"/>
      <c r="J1080" s="411"/>
      <c r="N1080" s="411"/>
      <c r="S1080" s="411"/>
      <c r="AC1080" s="227"/>
      <c r="AD1080" s="227"/>
      <c r="AE1080" s="227"/>
      <c r="AF1080" s="227"/>
      <c r="AG1080" s="227"/>
      <c r="AL1080" s="224"/>
      <c r="AM1080" s="224"/>
      <c r="AN1080" s="224"/>
      <c r="AO1080" s="224"/>
      <c r="AP1080" s="224"/>
      <c r="AQ1080" s="224"/>
      <c r="AR1080" s="224"/>
      <c r="AS1080" s="224"/>
    </row>
    <row r="1081">
      <c r="A1081" s="530"/>
      <c r="B1081" s="531"/>
      <c r="C1081" s="398"/>
      <c r="D1081" s="399"/>
      <c r="E1081" s="398"/>
      <c r="I1081" s="411"/>
      <c r="J1081" s="411"/>
      <c r="N1081" s="411"/>
      <c r="S1081" s="411"/>
      <c r="AC1081" s="227"/>
      <c r="AD1081" s="227"/>
      <c r="AE1081" s="227"/>
      <c r="AF1081" s="227"/>
      <c r="AG1081" s="227"/>
      <c r="AL1081" s="224"/>
      <c r="AM1081" s="224"/>
      <c r="AN1081" s="224"/>
      <c r="AO1081" s="224"/>
      <c r="AP1081" s="224"/>
      <c r="AQ1081" s="224"/>
      <c r="AR1081" s="224"/>
      <c r="AS1081" s="224"/>
    </row>
    <row r="1082">
      <c r="A1082" s="530"/>
      <c r="B1082" s="531"/>
      <c r="C1082" s="398"/>
      <c r="D1082" s="399"/>
      <c r="E1082" s="398"/>
      <c r="I1082" s="411"/>
      <c r="J1082" s="411"/>
      <c r="N1082" s="411"/>
      <c r="S1082" s="411"/>
      <c r="AC1082" s="227"/>
      <c r="AD1082" s="227"/>
      <c r="AE1082" s="227"/>
      <c r="AF1082" s="227"/>
      <c r="AG1082" s="227"/>
      <c r="AL1082" s="224"/>
      <c r="AM1082" s="224"/>
      <c r="AN1082" s="224"/>
      <c r="AO1082" s="224"/>
      <c r="AP1082" s="224"/>
      <c r="AQ1082" s="224"/>
      <c r="AR1082" s="224"/>
      <c r="AS1082" s="224"/>
    </row>
    <row r="1083">
      <c r="A1083" s="530"/>
      <c r="B1083" s="531"/>
      <c r="C1083" s="398"/>
      <c r="D1083" s="399"/>
      <c r="E1083" s="398"/>
      <c r="I1083" s="411"/>
      <c r="J1083" s="411"/>
      <c r="N1083" s="411"/>
      <c r="S1083" s="411"/>
      <c r="AC1083" s="227"/>
      <c r="AD1083" s="227"/>
      <c r="AE1083" s="227"/>
      <c r="AF1083" s="227"/>
      <c r="AG1083" s="227"/>
      <c r="AL1083" s="224"/>
      <c r="AM1083" s="224"/>
      <c r="AN1083" s="224"/>
      <c r="AO1083" s="224"/>
      <c r="AP1083" s="224"/>
      <c r="AQ1083" s="224"/>
      <c r="AR1083" s="224"/>
      <c r="AS1083" s="224"/>
    </row>
    <row r="1084">
      <c r="A1084" s="530"/>
      <c r="B1084" s="531"/>
      <c r="C1084" s="398"/>
      <c r="D1084" s="399"/>
      <c r="E1084" s="398"/>
      <c r="I1084" s="411"/>
      <c r="J1084" s="411"/>
      <c r="N1084" s="411"/>
      <c r="S1084" s="411"/>
      <c r="AC1084" s="227"/>
      <c r="AD1084" s="227"/>
      <c r="AE1084" s="227"/>
      <c r="AF1084" s="227"/>
      <c r="AG1084" s="227"/>
      <c r="AL1084" s="224"/>
      <c r="AM1084" s="224"/>
      <c r="AN1084" s="224"/>
      <c r="AO1084" s="224"/>
      <c r="AP1084" s="224"/>
      <c r="AQ1084" s="224"/>
      <c r="AR1084" s="224"/>
      <c r="AS1084" s="224"/>
    </row>
    <row r="1085">
      <c r="A1085" s="530"/>
      <c r="B1085" s="531"/>
      <c r="C1085" s="398"/>
      <c r="D1085" s="399"/>
      <c r="E1085" s="398"/>
      <c r="I1085" s="411"/>
      <c r="J1085" s="411"/>
      <c r="N1085" s="411"/>
      <c r="S1085" s="411"/>
      <c r="AC1085" s="227"/>
      <c r="AD1085" s="227"/>
      <c r="AE1085" s="227"/>
      <c r="AF1085" s="227"/>
      <c r="AG1085" s="227"/>
      <c r="AL1085" s="224"/>
      <c r="AM1085" s="224"/>
      <c r="AN1085" s="224"/>
      <c r="AO1085" s="224"/>
      <c r="AP1085" s="224"/>
      <c r="AQ1085" s="224"/>
      <c r="AR1085" s="224"/>
      <c r="AS1085" s="224"/>
    </row>
    <row r="1086">
      <c r="A1086" s="530"/>
      <c r="B1086" s="531"/>
      <c r="C1086" s="398"/>
      <c r="D1086" s="399"/>
      <c r="E1086" s="398"/>
      <c r="I1086" s="411"/>
      <c r="J1086" s="411"/>
      <c r="N1086" s="411"/>
      <c r="S1086" s="411"/>
      <c r="AC1086" s="227"/>
      <c r="AD1086" s="227"/>
      <c r="AE1086" s="227"/>
      <c r="AF1086" s="227"/>
      <c r="AG1086" s="227"/>
      <c r="AL1086" s="224"/>
      <c r="AM1086" s="224"/>
      <c r="AN1086" s="224"/>
      <c r="AO1086" s="224"/>
      <c r="AP1086" s="224"/>
      <c r="AQ1086" s="224"/>
      <c r="AR1086" s="224"/>
      <c r="AS1086" s="224"/>
    </row>
    <row r="1087">
      <c r="A1087" s="530"/>
      <c r="B1087" s="531"/>
      <c r="C1087" s="398"/>
      <c r="D1087" s="399"/>
      <c r="E1087" s="398"/>
      <c r="I1087" s="411"/>
      <c r="J1087" s="411"/>
      <c r="N1087" s="411"/>
      <c r="S1087" s="411"/>
      <c r="AC1087" s="227"/>
      <c r="AD1087" s="227"/>
      <c r="AE1087" s="227"/>
      <c r="AF1087" s="227"/>
      <c r="AG1087" s="227"/>
      <c r="AL1087" s="224"/>
      <c r="AM1087" s="224"/>
      <c r="AN1087" s="224"/>
      <c r="AO1087" s="224"/>
      <c r="AP1087" s="224"/>
      <c r="AQ1087" s="224"/>
      <c r="AR1087" s="224"/>
      <c r="AS1087" s="224"/>
    </row>
    <row r="1088">
      <c r="A1088" s="530"/>
      <c r="B1088" s="531"/>
      <c r="C1088" s="398"/>
      <c r="D1088" s="399"/>
      <c r="E1088" s="398"/>
      <c r="I1088" s="411"/>
      <c r="J1088" s="411"/>
      <c r="N1088" s="411"/>
      <c r="S1088" s="411"/>
      <c r="AC1088" s="227"/>
      <c r="AD1088" s="227"/>
      <c r="AE1088" s="227"/>
      <c r="AF1088" s="227"/>
      <c r="AG1088" s="227"/>
      <c r="AL1088" s="224"/>
      <c r="AM1088" s="224"/>
      <c r="AN1088" s="224"/>
      <c r="AO1088" s="224"/>
      <c r="AP1088" s="224"/>
      <c r="AQ1088" s="224"/>
      <c r="AR1088" s="224"/>
      <c r="AS1088" s="224"/>
    </row>
    <row r="1089">
      <c r="A1089" s="530"/>
      <c r="B1089" s="531"/>
      <c r="C1089" s="398"/>
      <c r="D1089" s="399"/>
      <c r="E1089" s="398"/>
      <c r="I1089" s="411"/>
      <c r="J1089" s="411"/>
      <c r="N1089" s="411"/>
      <c r="S1089" s="411"/>
      <c r="AC1089" s="227"/>
      <c r="AD1089" s="227"/>
      <c r="AE1089" s="227"/>
      <c r="AF1089" s="227"/>
      <c r="AG1089" s="227"/>
      <c r="AL1089" s="224"/>
      <c r="AM1089" s="224"/>
      <c r="AN1089" s="224"/>
      <c r="AO1089" s="224"/>
      <c r="AP1089" s="224"/>
      <c r="AQ1089" s="224"/>
      <c r="AR1089" s="224"/>
      <c r="AS1089" s="224"/>
    </row>
    <row r="1090">
      <c r="A1090" s="530"/>
      <c r="B1090" s="531"/>
      <c r="C1090" s="398"/>
      <c r="D1090" s="399"/>
      <c r="E1090" s="398"/>
      <c r="I1090" s="411"/>
      <c r="J1090" s="411"/>
      <c r="N1090" s="411"/>
      <c r="S1090" s="411"/>
      <c r="AC1090" s="227"/>
      <c r="AD1090" s="227"/>
      <c r="AE1090" s="227"/>
      <c r="AF1090" s="227"/>
      <c r="AG1090" s="227"/>
      <c r="AL1090" s="224"/>
      <c r="AM1090" s="224"/>
      <c r="AN1090" s="224"/>
      <c r="AO1090" s="224"/>
      <c r="AP1090" s="224"/>
      <c r="AQ1090" s="224"/>
      <c r="AR1090" s="224"/>
      <c r="AS1090" s="224"/>
    </row>
    <row r="1091">
      <c r="A1091" s="530"/>
      <c r="B1091" s="531"/>
      <c r="C1091" s="398"/>
      <c r="D1091" s="399"/>
      <c r="E1091" s="398"/>
      <c r="I1091" s="411"/>
      <c r="J1091" s="411"/>
      <c r="N1091" s="411"/>
      <c r="S1091" s="411"/>
      <c r="AC1091" s="227"/>
      <c r="AD1091" s="227"/>
      <c r="AE1091" s="227"/>
      <c r="AF1091" s="227"/>
      <c r="AG1091" s="227"/>
      <c r="AL1091" s="224"/>
      <c r="AM1091" s="224"/>
      <c r="AN1091" s="224"/>
      <c r="AO1091" s="224"/>
      <c r="AP1091" s="224"/>
      <c r="AQ1091" s="224"/>
      <c r="AR1091" s="224"/>
      <c r="AS1091" s="224"/>
    </row>
    <row r="1092">
      <c r="A1092" s="530"/>
      <c r="B1092" s="531"/>
      <c r="C1092" s="398"/>
      <c r="D1092" s="399"/>
      <c r="E1092" s="398"/>
      <c r="I1092" s="411"/>
      <c r="J1092" s="411"/>
      <c r="N1092" s="411"/>
      <c r="S1092" s="411"/>
      <c r="AC1092" s="227"/>
      <c r="AD1092" s="227"/>
      <c r="AE1092" s="227"/>
      <c r="AF1092" s="227"/>
      <c r="AG1092" s="227"/>
      <c r="AL1092" s="224"/>
      <c r="AM1092" s="224"/>
      <c r="AN1092" s="224"/>
      <c r="AO1092" s="224"/>
      <c r="AP1092" s="224"/>
      <c r="AQ1092" s="224"/>
      <c r="AR1092" s="224"/>
      <c r="AS1092" s="224"/>
    </row>
    <row r="1093">
      <c r="A1093" s="530"/>
      <c r="B1093" s="531"/>
      <c r="C1093" s="398"/>
      <c r="D1093" s="399"/>
      <c r="E1093" s="398"/>
      <c r="I1093" s="411"/>
      <c r="J1093" s="411"/>
      <c r="N1093" s="411"/>
      <c r="S1093" s="411"/>
      <c r="AC1093" s="227"/>
      <c r="AD1093" s="227"/>
      <c r="AE1093" s="227"/>
      <c r="AF1093" s="227"/>
      <c r="AG1093" s="227"/>
      <c r="AL1093" s="224"/>
      <c r="AM1093" s="224"/>
      <c r="AN1093" s="224"/>
      <c r="AO1093" s="224"/>
      <c r="AP1093" s="224"/>
      <c r="AQ1093" s="224"/>
      <c r="AR1093" s="224"/>
      <c r="AS1093" s="224"/>
    </row>
    <row r="1094">
      <c r="A1094" s="530"/>
      <c r="B1094" s="531"/>
      <c r="C1094" s="398"/>
      <c r="D1094" s="399"/>
      <c r="E1094" s="398"/>
      <c r="I1094" s="411"/>
      <c r="J1094" s="411"/>
      <c r="N1094" s="411"/>
      <c r="S1094" s="411"/>
      <c r="AC1094" s="227"/>
      <c r="AD1094" s="227"/>
      <c r="AE1094" s="227"/>
      <c r="AF1094" s="227"/>
      <c r="AG1094" s="227"/>
      <c r="AL1094" s="224"/>
      <c r="AM1094" s="224"/>
      <c r="AN1094" s="224"/>
      <c r="AO1094" s="224"/>
      <c r="AP1094" s="224"/>
      <c r="AQ1094" s="224"/>
      <c r="AR1094" s="224"/>
      <c r="AS1094" s="224"/>
    </row>
    <row r="1095">
      <c r="A1095" s="530"/>
      <c r="B1095" s="531"/>
      <c r="C1095" s="398"/>
      <c r="D1095" s="399"/>
      <c r="E1095" s="398"/>
      <c r="I1095" s="411"/>
      <c r="J1095" s="411"/>
      <c r="N1095" s="411"/>
      <c r="S1095" s="411"/>
      <c r="AC1095" s="227"/>
      <c r="AD1095" s="227"/>
      <c r="AE1095" s="227"/>
      <c r="AF1095" s="227"/>
      <c r="AG1095" s="227"/>
      <c r="AL1095" s="224"/>
      <c r="AM1095" s="224"/>
      <c r="AN1095" s="224"/>
      <c r="AO1095" s="224"/>
      <c r="AP1095" s="224"/>
      <c r="AQ1095" s="224"/>
      <c r="AR1095" s="224"/>
      <c r="AS1095" s="224"/>
    </row>
    <row r="1096">
      <c r="A1096" s="530"/>
      <c r="B1096" s="531"/>
      <c r="C1096" s="398"/>
      <c r="D1096" s="399"/>
      <c r="E1096" s="398"/>
      <c r="I1096" s="411"/>
      <c r="J1096" s="411"/>
      <c r="N1096" s="411"/>
      <c r="S1096" s="411"/>
      <c r="AC1096" s="227"/>
      <c r="AD1096" s="227"/>
      <c r="AE1096" s="227"/>
      <c r="AF1096" s="227"/>
      <c r="AG1096" s="227"/>
      <c r="AL1096" s="224"/>
      <c r="AM1096" s="224"/>
      <c r="AN1096" s="224"/>
      <c r="AO1096" s="224"/>
      <c r="AP1096" s="224"/>
      <c r="AQ1096" s="224"/>
      <c r="AR1096" s="224"/>
      <c r="AS1096" s="224"/>
    </row>
    <row r="1097">
      <c r="A1097" s="530"/>
      <c r="B1097" s="531"/>
      <c r="C1097" s="398"/>
      <c r="D1097" s="399"/>
      <c r="E1097" s="398"/>
      <c r="I1097" s="411"/>
      <c r="J1097" s="411"/>
      <c r="N1097" s="411"/>
      <c r="S1097" s="411"/>
      <c r="AC1097" s="227"/>
      <c r="AD1097" s="227"/>
      <c r="AE1097" s="227"/>
      <c r="AF1097" s="227"/>
      <c r="AG1097" s="227"/>
      <c r="AL1097" s="224"/>
      <c r="AM1097" s="224"/>
      <c r="AN1097" s="224"/>
      <c r="AO1097" s="224"/>
      <c r="AP1097" s="224"/>
      <c r="AQ1097" s="224"/>
      <c r="AR1097" s="224"/>
      <c r="AS1097" s="224"/>
    </row>
    <row r="1098">
      <c r="A1098" s="530"/>
      <c r="B1098" s="531"/>
      <c r="C1098" s="398"/>
      <c r="D1098" s="399"/>
      <c r="E1098" s="398"/>
      <c r="I1098" s="411"/>
      <c r="J1098" s="411"/>
      <c r="N1098" s="411"/>
      <c r="S1098" s="411"/>
      <c r="AC1098" s="227"/>
      <c r="AD1098" s="227"/>
      <c r="AE1098" s="227"/>
      <c r="AF1098" s="227"/>
      <c r="AG1098" s="227"/>
      <c r="AL1098" s="224"/>
      <c r="AM1098" s="224"/>
      <c r="AN1098" s="224"/>
      <c r="AO1098" s="224"/>
      <c r="AP1098" s="224"/>
      <c r="AQ1098" s="224"/>
      <c r="AR1098" s="224"/>
      <c r="AS1098" s="224"/>
    </row>
    <row r="1099">
      <c r="A1099" s="530"/>
      <c r="B1099" s="531"/>
      <c r="C1099" s="398"/>
      <c r="D1099" s="399"/>
      <c r="E1099" s="398"/>
      <c r="I1099" s="411"/>
      <c r="J1099" s="411"/>
      <c r="N1099" s="411"/>
      <c r="S1099" s="411"/>
      <c r="AC1099" s="227"/>
      <c r="AD1099" s="227"/>
      <c r="AE1099" s="227"/>
      <c r="AF1099" s="227"/>
      <c r="AG1099" s="227"/>
      <c r="AL1099" s="224"/>
      <c r="AM1099" s="224"/>
      <c r="AN1099" s="224"/>
      <c r="AO1099" s="224"/>
      <c r="AP1099" s="224"/>
      <c r="AQ1099" s="224"/>
      <c r="AR1099" s="224"/>
      <c r="AS1099" s="224"/>
    </row>
    <row r="1100">
      <c r="A1100" s="530"/>
      <c r="B1100" s="531"/>
      <c r="C1100" s="398"/>
      <c r="D1100" s="399"/>
      <c r="E1100" s="398"/>
      <c r="I1100" s="411"/>
      <c r="J1100" s="411"/>
      <c r="N1100" s="411"/>
      <c r="S1100" s="411"/>
      <c r="AC1100" s="227"/>
      <c r="AD1100" s="227"/>
      <c r="AE1100" s="227"/>
      <c r="AF1100" s="227"/>
      <c r="AG1100" s="227"/>
      <c r="AL1100" s="224"/>
      <c r="AM1100" s="224"/>
      <c r="AN1100" s="224"/>
      <c r="AO1100" s="224"/>
      <c r="AP1100" s="224"/>
      <c r="AQ1100" s="224"/>
      <c r="AR1100" s="224"/>
      <c r="AS1100" s="224"/>
    </row>
    <row r="1101">
      <c r="A1101" s="530"/>
      <c r="B1101" s="531"/>
      <c r="C1101" s="398"/>
      <c r="D1101" s="399"/>
      <c r="E1101" s="398"/>
      <c r="I1101" s="411"/>
      <c r="J1101" s="411"/>
      <c r="N1101" s="411"/>
      <c r="S1101" s="411"/>
      <c r="AC1101" s="227"/>
      <c r="AD1101" s="227"/>
      <c r="AE1101" s="227"/>
      <c r="AF1101" s="227"/>
      <c r="AG1101" s="227"/>
      <c r="AL1101" s="224"/>
      <c r="AM1101" s="224"/>
      <c r="AN1101" s="224"/>
      <c r="AO1101" s="224"/>
      <c r="AP1101" s="224"/>
      <c r="AQ1101" s="224"/>
      <c r="AR1101" s="224"/>
      <c r="AS1101" s="224"/>
    </row>
    <row r="1102">
      <c r="A1102" s="530"/>
      <c r="B1102" s="531"/>
      <c r="C1102" s="398"/>
      <c r="D1102" s="399"/>
      <c r="E1102" s="398"/>
      <c r="I1102" s="411"/>
      <c r="J1102" s="411"/>
      <c r="N1102" s="411"/>
      <c r="S1102" s="411"/>
      <c r="AC1102" s="227"/>
      <c r="AD1102" s="227"/>
      <c r="AE1102" s="227"/>
      <c r="AF1102" s="227"/>
      <c r="AG1102" s="227"/>
      <c r="AL1102" s="224"/>
      <c r="AM1102" s="224"/>
      <c r="AN1102" s="224"/>
      <c r="AO1102" s="224"/>
      <c r="AP1102" s="224"/>
      <c r="AQ1102" s="224"/>
      <c r="AR1102" s="224"/>
      <c r="AS1102" s="224"/>
    </row>
    <row r="1103">
      <c r="A1103" s="530"/>
      <c r="B1103" s="531"/>
      <c r="C1103" s="398"/>
      <c r="D1103" s="399"/>
      <c r="E1103" s="398"/>
      <c r="I1103" s="411"/>
      <c r="J1103" s="411"/>
      <c r="N1103" s="411"/>
      <c r="S1103" s="411"/>
      <c r="AC1103" s="227"/>
      <c r="AD1103" s="227"/>
      <c r="AE1103" s="227"/>
      <c r="AF1103" s="227"/>
      <c r="AG1103" s="227"/>
      <c r="AL1103" s="224"/>
      <c r="AM1103" s="224"/>
      <c r="AN1103" s="224"/>
      <c r="AO1103" s="224"/>
      <c r="AP1103" s="224"/>
      <c r="AQ1103" s="224"/>
      <c r="AR1103" s="224"/>
      <c r="AS1103" s="224"/>
    </row>
    <row r="1104">
      <c r="A1104" s="530"/>
      <c r="B1104" s="531"/>
      <c r="C1104" s="398"/>
      <c r="D1104" s="399"/>
      <c r="E1104" s="398"/>
      <c r="I1104" s="411"/>
      <c r="J1104" s="411"/>
      <c r="N1104" s="411"/>
      <c r="S1104" s="411"/>
      <c r="AC1104" s="227"/>
      <c r="AD1104" s="227"/>
      <c r="AE1104" s="227"/>
      <c r="AF1104" s="227"/>
      <c r="AG1104" s="227"/>
      <c r="AL1104" s="224"/>
      <c r="AM1104" s="224"/>
      <c r="AN1104" s="224"/>
      <c r="AO1104" s="224"/>
      <c r="AP1104" s="224"/>
      <c r="AQ1104" s="224"/>
      <c r="AR1104" s="224"/>
      <c r="AS1104" s="224"/>
    </row>
    <row r="1105">
      <c r="A1105" s="530"/>
      <c r="B1105" s="531"/>
      <c r="C1105" s="398"/>
      <c r="D1105" s="399"/>
      <c r="E1105" s="398"/>
      <c r="I1105" s="411"/>
      <c r="J1105" s="411"/>
      <c r="N1105" s="411"/>
      <c r="S1105" s="411"/>
      <c r="AC1105" s="227"/>
      <c r="AD1105" s="227"/>
      <c r="AE1105" s="227"/>
      <c r="AF1105" s="227"/>
      <c r="AG1105" s="227"/>
      <c r="AL1105" s="224"/>
      <c r="AM1105" s="224"/>
      <c r="AN1105" s="224"/>
      <c r="AO1105" s="224"/>
      <c r="AP1105" s="224"/>
      <c r="AQ1105" s="224"/>
      <c r="AR1105" s="224"/>
      <c r="AS1105" s="224"/>
    </row>
    <row r="1106">
      <c r="A1106" s="530"/>
      <c r="B1106" s="531"/>
      <c r="C1106" s="398"/>
      <c r="D1106" s="399"/>
      <c r="E1106" s="398"/>
      <c r="I1106" s="411"/>
      <c r="J1106" s="411"/>
      <c r="N1106" s="411"/>
      <c r="S1106" s="411"/>
      <c r="AC1106" s="227"/>
      <c r="AD1106" s="227"/>
      <c r="AE1106" s="227"/>
      <c r="AF1106" s="227"/>
      <c r="AG1106" s="227"/>
      <c r="AL1106" s="224"/>
      <c r="AM1106" s="224"/>
      <c r="AN1106" s="224"/>
      <c r="AO1106" s="224"/>
      <c r="AP1106" s="224"/>
      <c r="AQ1106" s="224"/>
      <c r="AR1106" s="224"/>
      <c r="AS1106" s="224"/>
    </row>
    <row r="1107">
      <c r="A1107" s="530"/>
      <c r="B1107" s="531"/>
      <c r="C1107" s="398"/>
      <c r="D1107" s="399"/>
      <c r="E1107" s="398"/>
      <c r="I1107" s="411"/>
      <c r="J1107" s="411"/>
      <c r="N1107" s="411"/>
      <c r="S1107" s="411"/>
      <c r="AC1107" s="227"/>
      <c r="AD1107" s="227"/>
      <c r="AE1107" s="227"/>
      <c r="AF1107" s="227"/>
      <c r="AG1107" s="227"/>
      <c r="AL1107" s="224"/>
      <c r="AM1107" s="224"/>
      <c r="AN1107" s="224"/>
      <c r="AO1107" s="224"/>
      <c r="AP1107" s="224"/>
      <c r="AQ1107" s="224"/>
      <c r="AR1107" s="224"/>
      <c r="AS1107" s="224"/>
    </row>
    <row r="1108">
      <c r="A1108" s="530"/>
      <c r="B1108" s="531"/>
      <c r="C1108" s="398"/>
      <c r="D1108" s="399"/>
      <c r="E1108" s="398"/>
      <c r="I1108" s="411"/>
      <c r="J1108" s="411"/>
      <c r="N1108" s="411"/>
      <c r="S1108" s="411"/>
      <c r="AC1108" s="227"/>
      <c r="AD1108" s="227"/>
      <c r="AE1108" s="227"/>
      <c r="AF1108" s="227"/>
      <c r="AG1108" s="227"/>
      <c r="AL1108" s="224"/>
      <c r="AM1108" s="224"/>
      <c r="AN1108" s="224"/>
      <c r="AO1108" s="224"/>
      <c r="AP1108" s="224"/>
      <c r="AQ1108" s="224"/>
      <c r="AR1108" s="224"/>
      <c r="AS1108" s="224"/>
    </row>
    <row r="1109">
      <c r="A1109" s="530"/>
      <c r="B1109" s="531"/>
      <c r="C1109" s="398"/>
      <c r="D1109" s="399"/>
      <c r="E1109" s="398"/>
      <c r="I1109" s="411"/>
      <c r="J1109" s="411"/>
      <c r="N1109" s="411"/>
      <c r="S1109" s="411"/>
      <c r="AC1109" s="227"/>
      <c r="AD1109" s="227"/>
      <c r="AE1109" s="227"/>
      <c r="AF1109" s="227"/>
      <c r="AG1109" s="227"/>
      <c r="AL1109" s="224"/>
      <c r="AM1109" s="224"/>
      <c r="AN1109" s="224"/>
      <c r="AO1109" s="224"/>
      <c r="AP1109" s="224"/>
      <c r="AQ1109" s="224"/>
      <c r="AR1109" s="224"/>
      <c r="AS1109" s="224"/>
    </row>
    <row r="1110">
      <c r="A1110" s="530"/>
      <c r="B1110" s="531"/>
      <c r="C1110" s="398"/>
      <c r="D1110" s="399"/>
      <c r="E1110" s="398"/>
      <c r="I1110" s="411"/>
      <c r="J1110" s="411"/>
      <c r="N1110" s="411"/>
      <c r="S1110" s="411"/>
      <c r="AC1110" s="227"/>
      <c r="AD1110" s="227"/>
      <c r="AE1110" s="227"/>
      <c r="AF1110" s="227"/>
      <c r="AG1110" s="227"/>
      <c r="AL1110" s="224"/>
      <c r="AM1110" s="224"/>
      <c r="AN1110" s="224"/>
      <c r="AO1110" s="224"/>
      <c r="AP1110" s="224"/>
      <c r="AQ1110" s="224"/>
      <c r="AR1110" s="224"/>
      <c r="AS1110" s="224"/>
    </row>
    <row r="1111">
      <c r="A1111" s="530"/>
      <c r="B1111" s="531"/>
      <c r="C1111" s="398"/>
      <c r="D1111" s="399"/>
      <c r="E1111" s="398"/>
      <c r="I1111" s="411"/>
      <c r="J1111" s="411"/>
      <c r="N1111" s="411"/>
      <c r="S1111" s="411"/>
      <c r="AC1111" s="227"/>
      <c r="AD1111" s="227"/>
      <c r="AE1111" s="227"/>
      <c r="AF1111" s="227"/>
      <c r="AG1111" s="227"/>
      <c r="AL1111" s="224"/>
      <c r="AM1111" s="224"/>
      <c r="AN1111" s="224"/>
      <c r="AO1111" s="224"/>
      <c r="AP1111" s="224"/>
      <c r="AQ1111" s="224"/>
      <c r="AR1111" s="224"/>
      <c r="AS1111" s="224"/>
    </row>
    <row r="1112">
      <c r="A1112" s="530"/>
      <c r="B1112" s="531"/>
      <c r="C1112" s="398"/>
      <c r="D1112" s="399"/>
      <c r="E1112" s="398"/>
      <c r="I1112" s="411"/>
      <c r="J1112" s="411"/>
      <c r="N1112" s="411"/>
      <c r="S1112" s="411"/>
      <c r="AC1112" s="227"/>
      <c r="AD1112" s="227"/>
      <c r="AE1112" s="227"/>
      <c r="AF1112" s="227"/>
      <c r="AG1112" s="227"/>
      <c r="AL1112" s="224"/>
      <c r="AM1112" s="224"/>
      <c r="AN1112" s="224"/>
      <c r="AO1112" s="224"/>
      <c r="AP1112" s="224"/>
      <c r="AQ1112" s="224"/>
      <c r="AR1112" s="224"/>
      <c r="AS1112" s="224"/>
    </row>
    <row r="1113">
      <c r="A1113" s="530"/>
      <c r="B1113" s="531"/>
      <c r="C1113" s="398"/>
      <c r="D1113" s="399"/>
      <c r="E1113" s="398"/>
      <c r="I1113" s="411"/>
      <c r="J1113" s="411"/>
      <c r="N1113" s="411"/>
      <c r="S1113" s="411"/>
      <c r="AC1113" s="227"/>
      <c r="AD1113" s="227"/>
      <c r="AE1113" s="227"/>
      <c r="AF1113" s="227"/>
      <c r="AG1113" s="227"/>
      <c r="AL1113" s="224"/>
      <c r="AM1113" s="224"/>
      <c r="AN1113" s="224"/>
      <c r="AO1113" s="224"/>
      <c r="AP1113" s="224"/>
      <c r="AQ1113" s="224"/>
      <c r="AR1113" s="224"/>
      <c r="AS1113" s="224"/>
    </row>
    <row r="1114">
      <c r="A1114" s="530"/>
      <c r="B1114" s="531"/>
      <c r="C1114" s="398"/>
      <c r="D1114" s="399"/>
      <c r="E1114" s="398"/>
      <c r="I1114" s="411"/>
      <c r="J1114" s="411"/>
      <c r="N1114" s="411"/>
      <c r="S1114" s="411"/>
      <c r="AC1114" s="227"/>
      <c r="AD1114" s="227"/>
      <c r="AE1114" s="227"/>
      <c r="AF1114" s="227"/>
      <c r="AG1114" s="227"/>
      <c r="AL1114" s="224"/>
      <c r="AM1114" s="224"/>
      <c r="AN1114" s="224"/>
      <c r="AO1114" s="224"/>
      <c r="AP1114" s="224"/>
      <c r="AQ1114" s="224"/>
      <c r="AR1114" s="224"/>
      <c r="AS1114" s="224"/>
    </row>
    <row r="1115">
      <c r="A1115" s="530"/>
      <c r="B1115" s="531"/>
      <c r="C1115" s="398"/>
      <c r="D1115" s="399"/>
      <c r="E1115" s="398"/>
      <c r="I1115" s="411"/>
      <c r="J1115" s="411"/>
      <c r="N1115" s="411"/>
      <c r="S1115" s="411"/>
      <c r="AC1115" s="227"/>
      <c r="AD1115" s="227"/>
      <c r="AE1115" s="227"/>
      <c r="AF1115" s="227"/>
      <c r="AG1115" s="227"/>
      <c r="AL1115" s="224"/>
      <c r="AM1115" s="224"/>
      <c r="AN1115" s="224"/>
      <c r="AO1115" s="224"/>
      <c r="AP1115" s="224"/>
      <c r="AQ1115" s="224"/>
      <c r="AR1115" s="224"/>
      <c r="AS1115" s="224"/>
    </row>
    <row r="1116">
      <c r="A1116" s="530"/>
      <c r="B1116" s="531"/>
      <c r="C1116" s="398"/>
      <c r="D1116" s="399"/>
      <c r="E1116" s="398"/>
      <c r="I1116" s="411"/>
      <c r="J1116" s="411"/>
      <c r="N1116" s="411"/>
      <c r="S1116" s="411"/>
      <c r="AC1116" s="227"/>
      <c r="AD1116" s="227"/>
      <c r="AE1116" s="227"/>
      <c r="AF1116" s="227"/>
      <c r="AG1116" s="227"/>
      <c r="AL1116" s="224"/>
      <c r="AM1116" s="224"/>
      <c r="AN1116" s="224"/>
      <c r="AO1116" s="224"/>
      <c r="AP1116" s="224"/>
      <c r="AQ1116" s="224"/>
      <c r="AR1116" s="224"/>
      <c r="AS1116" s="224"/>
    </row>
    <row r="1117">
      <c r="A1117" s="530"/>
      <c r="B1117" s="531"/>
      <c r="C1117" s="398"/>
      <c r="D1117" s="399"/>
      <c r="E1117" s="398"/>
      <c r="I1117" s="411"/>
      <c r="J1117" s="411"/>
      <c r="N1117" s="411"/>
      <c r="S1117" s="411"/>
      <c r="AC1117" s="227"/>
      <c r="AD1117" s="227"/>
      <c r="AE1117" s="227"/>
      <c r="AF1117" s="227"/>
      <c r="AG1117" s="227"/>
      <c r="AL1117" s="224"/>
      <c r="AM1117" s="224"/>
      <c r="AN1117" s="224"/>
      <c r="AO1117" s="224"/>
      <c r="AP1117" s="224"/>
      <c r="AQ1117" s="224"/>
      <c r="AR1117" s="224"/>
      <c r="AS1117" s="224"/>
    </row>
    <row r="1118">
      <c r="A1118" s="530"/>
      <c r="B1118" s="531"/>
      <c r="C1118" s="398"/>
      <c r="D1118" s="399"/>
      <c r="E1118" s="398"/>
      <c r="I1118" s="411"/>
      <c r="J1118" s="411"/>
      <c r="N1118" s="411"/>
      <c r="S1118" s="411"/>
      <c r="AC1118" s="227"/>
      <c r="AD1118" s="227"/>
      <c r="AE1118" s="227"/>
      <c r="AF1118" s="227"/>
      <c r="AG1118" s="227"/>
      <c r="AL1118" s="224"/>
      <c r="AM1118" s="224"/>
      <c r="AN1118" s="224"/>
      <c r="AO1118" s="224"/>
      <c r="AP1118" s="224"/>
      <c r="AQ1118" s="224"/>
      <c r="AR1118" s="224"/>
      <c r="AS1118" s="224"/>
    </row>
    <row r="1119">
      <c r="A1119" s="530"/>
      <c r="B1119" s="531"/>
      <c r="C1119" s="398"/>
      <c r="D1119" s="399"/>
      <c r="E1119" s="398"/>
      <c r="I1119" s="411"/>
      <c r="J1119" s="411"/>
      <c r="N1119" s="411"/>
      <c r="S1119" s="411"/>
      <c r="AC1119" s="227"/>
      <c r="AD1119" s="227"/>
      <c r="AE1119" s="227"/>
      <c r="AF1119" s="227"/>
      <c r="AG1119" s="227"/>
      <c r="AL1119" s="224"/>
      <c r="AM1119" s="224"/>
      <c r="AN1119" s="224"/>
      <c r="AO1119" s="224"/>
      <c r="AP1119" s="224"/>
      <c r="AQ1119" s="224"/>
      <c r="AR1119" s="224"/>
      <c r="AS1119" s="224"/>
    </row>
    <row r="1120">
      <c r="A1120" s="530"/>
      <c r="B1120" s="531"/>
      <c r="C1120" s="398"/>
      <c r="D1120" s="399"/>
      <c r="E1120" s="398"/>
      <c r="I1120" s="411"/>
      <c r="J1120" s="411"/>
      <c r="N1120" s="411"/>
      <c r="S1120" s="411"/>
      <c r="AC1120" s="227"/>
      <c r="AD1120" s="227"/>
      <c r="AE1120" s="227"/>
      <c r="AF1120" s="227"/>
      <c r="AG1120" s="227"/>
      <c r="AL1120" s="224"/>
      <c r="AM1120" s="224"/>
      <c r="AN1120" s="224"/>
      <c r="AO1120" s="224"/>
      <c r="AP1120" s="224"/>
      <c r="AQ1120" s="224"/>
      <c r="AR1120" s="224"/>
      <c r="AS1120" s="224"/>
    </row>
    <row r="1121">
      <c r="A1121" s="530"/>
      <c r="B1121" s="531"/>
      <c r="C1121" s="398"/>
      <c r="D1121" s="399"/>
      <c r="E1121" s="398"/>
      <c r="I1121" s="411"/>
      <c r="J1121" s="411"/>
      <c r="N1121" s="411"/>
      <c r="S1121" s="411"/>
      <c r="AC1121" s="227"/>
      <c r="AD1121" s="227"/>
      <c r="AE1121" s="227"/>
      <c r="AF1121" s="227"/>
      <c r="AG1121" s="227"/>
      <c r="AL1121" s="224"/>
      <c r="AM1121" s="224"/>
      <c r="AN1121" s="224"/>
      <c r="AO1121" s="224"/>
      <c r="AP1121" s="224"/>
      <c r="AQ1121" s="224"/>
      <c r="AR1121" s="224"/>
      <c r="AS1121" s="224"/>
    </row>
    <row r="1122">
      <c r="A1122" s="530"/>
      <c r="B1122" s="531"/>
      <c r="C1122" s="398"/>
      <c r="D1122" s="399"/>
      <c r="E1122" s="398"/>
      <c r="I1122" s="411"/>
      <c r="J1122" s="411"/>
      <c r="N1122" s="411"/>
      <c r="S1122" s="411"/>
      <c r="AC1122" s="227"/>
      <c r="AD1122" s="227"/>
      <c r="AE1122" s="227"/>
      <c r="AF1122" s="227"/>
      <c r="AG1122" s="227"/>
      <c r="AL1122" s="224"/>
      <c r="AM1122" s="224"/>
      <c r="AN1122" s="224"/>
      <c r="AO1122" s="224"/>
      <c r="AP1122" s="224"/>
      <c r="AQ1122" s="224"/>
      <c r="AR1122" s="224"/>
      <c r="AS1122" s="224"/>
    </row>
    <row r="1123">
      <c r="A1123" s="530"/>
      <c r="B1123" s="531"/>
      <c r="C1123" s="398"/>
      <c r="D1123" s="399"/>
      <c r="E1123" s="398"/>
      <c r="I1123" s="411"/>
      <c r="J1123" s="411"/>
      <c r="N1123" s="411"/>
      <c r="S1123" s="411"/>
      <c r="AC1123" s="227"/>
      <c r="AD1123" s="227"/>
      <c r="AE1123" s="227"/>
      <c r="AF1123" s="227"/>
      <c r="AG1123" s="227"/>
      <c r="AL1123" s="224"/>
      <c r="AM1123" s="224"/>
      <c r="AN1123" s="224"/>
      <c r="AO1123" s="224"/>
      <c r="AP1123" s="224"/>
      <c r="AQ1123" s="224"/>
      <c r="AR1123" s="224"/>
      <c r="AS1123" s="224"/>
    </row>
    <row r="1124">
      <c r="A1124" s="530"/>
      <c r="B1124" s="531"/>
      <c r="C1124" s="398"/>
      <c r="D1124" s="399"/>
      <c r="E1124" s="398"/>
      <c r="I1124" s="411"/>
      <c r="J1124" s="411"/>
      <c r="N1124" s="411"/>
      <c r="S1124" s="411"/>
      <c r="AC1124" s="227"/>
      <c r="AD1124" s="227"/>
      <c r="AE1124" s="227"/>
      <c r="AF1124" s="227"/>
      <c r="AG1124" s="227"/>
      <c r="AL1124" s="224"/>
      <c r="AM1124" s="224"/>
      <c r="AN1124" s="224"/>
      <c r="AO1124" s="224"/>
      <c r="AP1124" s="224"/>
      <c r="AQ1124" s="224"/>
      <c r="AR1124" s="224"/>
      <c r="AS1124" s="224"/>
    </row>
    <row r="1125">
      <c r="A1125" s="530"/>
      <c r="B1125" s="531"/>
      <c r="C1125" s="398"/>
      <c r="D1125" s="399"/>
      <c r="E1125" s="398"/>
      <c r="I1125" s="411"/>
      <c r="J1125" s="411"/>
      <c r="N1125" s="411"/>
      <c r="S1125" s="411"/>
      <c r="AC1125" s="227"/>
      <c r="AD1125" s="227"/>
      <c r="AE1125" s="227"/>
      <c r="AF1125" s="227"/>
      <c r="AG1125" s="227"/>
      <c r="AL1125" s="224"/>
      <c r="AM1125" s="224"/>
      <c r="AN1125" s="224"/>
      <c r="AO1125" s="224"/>
      <c r="AP1125" s="224"/>
      <c r="AQ1125" s="224"/>
      <c r="AR1125" s="224"/>
      <c r="AS1125" s="224"/>
    </row>
    <row r="1126">
      <c r="A1126" s="530"/>
      <c r="B1126" s="531"/>
      <c r="C1126" s="398"/>
      <c r="D1126" s="399"/>
      <c r="E1126" s="398"/>
      <c r="I1126" s="411"/>
      <c r="J1126" s="411"/>
      <c r="N1126" s="411"/>
      <c r="S1126" s="411"/>
      <c r="AC1126" s="227"/>
      <c r="AD1126" s="227"/>
      <c r="AE1126" s="227"/>
      <c r="AF1126" s="227"/>
      <c r="AG1126" s="227"/>
      <c r="AL1126" s="224"/>
      <c r="AM1126" s="224"/>
      <c r="AN1126" s="224"/>
      <c r="AO1126" s="224"/>
      <c r="AP1126" s="224"/>
      <c r="AQ1126" s="224"/>
      <c r="AR1126" s="224"/>
      <c r="AS1126" s="224"/>
    </row>
    <row r="1127">
      <c r="A1127" s="530"/>
      <c r="B1127" s="531"/>
      <c r="C1127" s="398"/>
      <c r="D1127" s="399"/>
      <c r="E1127" s="398"/>
      <c r="I1127" s="411"/>
      <c r="J1127" s="411"/>
      <c r="N1127" s="411"/>
      <c r="S1127" s="411"/>
      <c r="AC1127" s="227"/>
      <c r="AD1127" s="227"/>
      <c r="AE1127" s="227"/>
      <c r="AF1127" s="227"/>
      <c r="AG1127" s="227"/>
      <c r="AL1127" s="224"/>
      <c r="AM1127" s="224"/>
      <c r="AN1127" s="224"/>
      <c r="AO1127" s="224"/>
      <c r="AP1127" s="224"/>
      <c r="AQ1127" s="224"/>
      <c r="AR1127" s="224"/>
      <c r="AS1127" s="224"/>
    </row>
    <row r="1128">
      <c r="A1128" s="530"/>
      <c r="B1128" s="531"/>
      <c r="C1128" s="398"/>
      <c r="D1128" s="399"/>
      <c r="E1128" s="398"/>
      <c r="I1128" s="411"/>
      <c r="J1128" s="411"/>
      <c r="N1128" s="411"/>
      <c r="S1128" s="411"/>
      <c r="AC1128" s="227"/>
      <c r="AD1128" s="227"/>
      <c r="AE1128" s="227"/>
      <c r="AF1128" s="227"/>
      <c r="AG1128" s="227"/>
      <c r="AL1128" s="224"/>
      <c r="AM1128" s="224"/>
      <c r="AN1128" s="224"/>
      <c r="AO1128" s="224"/>
      <c r="AP1128" s="224"/>
      <c r="AQ1128" s="224"/>
      <c r="AR1128" s="224"/>
      <c r="AS1128" s="224"/>
    </row>
    <row r="1129">
      <c r="A1129" s="530"/>
      <c r="B1129" s="531"/>
      <c r="C1129" s="398"/>
      <c r="D1129" s="399"/>
      <c r="E1129" s="398"/>
      <c r="I1129" s="411"/>
      <c r="J1129" s="411"/>
      <c r="N1129" s="411"/>
      <c r="S1129" s="411"/>
      <c r="AC1129" s="227"/>
      <c r="AD1129" s="227"/>
      <c r="AE1129" s="227"/>
      <c r="AF1129" s="227"/>
      <c r="AG1129" s="227"/>
      <c r="AL1129" s="224"/>
      <c r="AM1129" s="224"/>
      <c r="AN1129" s="224"/>
      <c r="AO1129" s="224"/>
      <c r="AP1129" s="224"/>
      <c r="AQ1129" s="224"/>
      <c r="AR1129" s="224"/>
      <c r="AS1129" s="224"/>
    </row>
    <row r="1130">
      <c r="A1130" s="530"/>
      <c r="B1130" s="531"/>
      <c r="C1130" s="398"/>
      <c r="D1130" s="399"/>
      <c r="E1130" s="398"/>
      <c r="I1130" s="411"/>
      <c r="J1130" s="411"/>
      <c r="N1130" s="411"/>
      <c r="S1130" s="411"/>
      <c r="AC1130" s="227"/>
      <c r="AD1130" s="227"/>
      <c r="AE1130" s="227"/>
      <c r="AF1130" s="227"/>
      <c r="AG1130" s="227"/>
      <c r="AL1130" s="224"/>
      <c r="AM1130" s="224"/>
      <c r="AN1130" s="224"/>
      <c r="AO1130" s="224"/>
      <c r="AP1130" s="224"/>
      <c r="AQ1130" s="224"/>
      <c r="AR1130" s="224"/>
      <c r="AS1130" s="224"/>
    </row>
    <row r="1131">
      <c r="A1131" s="530"/>
      <c r="B1131" s="531"/>
      <c r="C1131" s="398"/>
      <c r="D1131" s="399"/>
      <c r="E1131" s="398"/>
      <c r="I1131" s="411"/>
      <c r="J1131" s="411"/>
      <c r="N1131" s="411"/>
      <c r="S1131" s="411"/>
      <c r="AC1131" s="227"/>
      <c r="AD1131" s="227"/>
      <c r="AE1131" s="227"/>
      <c r="AF1131" s="227"/>
      <c r="AG1131" s="227"/>
      <c r="AL1131" s="224"/>
      <c r="AM1131" s="224"/>
      <c r="AN1131" s="224"/>
      <c r="AO1131" s="224"/>
      <c r="AP1131" s="224"/>
      <c r="AQ1131" s="224"/>
      <c r="AR1131" s="224"/>
      <c r="AS1131" s="224"/>
    </row>
    <row r="1132">
      <c r="A1132" s="530"/>
      <c r="B1132" s="531"/>
      <c r="C1132" s="398"/>
      <c r="D1132" s="399"/>
      <c r="E1132" s="398"/>
      <c r="I1132" s="411"/>
      <c r="J1132" s="411"/>
      <c r="N1132" s="411"/>
      <c r="S1132" s="411"/>
      <c r="AC1132" s="227"/>
      <c r="AD1132" s="227"/>
      <c r="AE1132" s="227"/>
      <c r="AF1132" s="227"/>
      <c r="AG1132" s="227"/>
      <c r="AL1132" s="224"/>
      <c r="AM1132" s="224"/>
      <c r="AN1132" s="224"/>
      <c r="AO1132" s="224"/>
      <c r="AP1132" s="224"/>
      <c r="AQ1132" s="224"/>
      <c r="AR1132" s="224"/>
      <c r="AS1132" s="224"/>
    </row>
    <row r="1133">
      <c r="A1133" s="530"/>
      <c r="B1133" s="531"/>
      <c r="C1133" s="398"/>
      <c r="D1133" s="399"/>
      <c r="E1133" s="398"/>
      <c r="I1133" s="411"/>
      <c r="J1133" s="411"/>
      <c r="N1133" s="411"/>
      <c r="S1133" s="411"/>
      <c r="AC1133" s="227"/>
      <c r="AD1133" s="227"/>
      <c r="AE1133" s="227"/>
      <c r="AF1133" s="227"/>
      <c r="AG1133" s="227"/>
      <c r="AL1133" s="224"/>
      <c r="AM1133" s="224"/>
      <c r="AN1133" s="224"/>
      <c r="AO1133" s="224"/>
      <c r="AP1133" s="224"/>
      <c r="AQ1133" s="224"/>
      <c r="AR1133" s="224"/>
      <c r="AS1133" s="224"/>
    </row>
    <row r="1134">
      <c r="A1134" s="530"/>
      <c r="B1134" s="531"/>
      <c r="C1134" s="398"/>
      <c r="D1134" s="399"/>
      <c r="E1134" s="398"/>
      <c r="I1134" s="411"/>
      <c r="J1134" s="411"/>
      <c r="N1134" s="411"/>
      <c r="S1134" s="411"/>
      <c r="AC1134" s="227"/>
      <c r="AD1134" s="227"/>
      <c r="AE1134" s="227"/>
      <c r="AF1134" s="227"/>
      <c r="AG1134" s="227"/>
      <c r="AL1134" s="224"/>
      <c r="AM1134" s="224"/>
      <c r="AN1134" s="224"/>
      <c r="AO1134" s="224"/>
      <c r="AP1134" s="224"/>
      <c r="AQ1134" s="224"/>
      <c r="AR1134" s="224"/>
      <c r="AS1134" s="224"/>
    </row>
    <row r="1135">
      <c r="A1135" s="530"/>
      <c r="B1135" s="531"/>
      <c r="C1135" s="398"/>
      <c r="D1135" s="399"/>
      <c r="E1135" s="398"/>
      <c r="I1135" s="411"/>
      <c r="J1135" s="411"/>
      <c r="N1135" s="411"/>
      <c r="S1135" s="411"/>
      <c r="AC1135" s="227"/>
      <c r="AD1135" s="227"/>
      <c r="AE1135" s="227"/>
      <c r="AF1135" s="227"/>
      <c r="AG1135" s="227"/>
      <c r="AL1135" s="224"/>
      <c r="AM1135" s="224"/>
      <c r="AN1135" s="224"/>
      <c r="AO1135" s="224"/>
      <c r="AP1135" s="224"/>
      <c r="AQ1135" s="224"/>
      <c r="AR1135" s="224"/>
      <c r="AS1135" s="224"/>
    </row>
    <row r="1136">
      <c r="A1136" s="530"/>
      <c r="B1136" s="531"/>
      <c r="C1136" s="398"/>
      <c r="D1136" s="399"/>
      <c r="E1136" s="398"/>
      <c r="I1136" s="411"/>
      <c r="J1136" s="411"/>
      <c r="N1136" s="411"/>
      <c r="S1136" s="411"/>
      <c r="AC1136" s="227"/>
      <c r="AD1136" s="227"/>
      <c r="AE1136" s="227"/>
      <c r="AF1136" s="227"/>
      <c r="AG1136" s="227"/>
      <c r="AL1136" s="224"/>
      <c r="AM1136" s="224"/>
      <c r="AN1136" s="224"/>
      <c r="AO1136" s="224"/>
      <c r="AP1136" s="224"/>
      <c r="AQ1136" s="224"/>
      <c r="AR1136" s="224"/>
      <c r="AS1136" s="224"/>
    </row>
    <row r="1137">
      <c r="A1137" s="530"/>
      <c r="B1137" s="531"/>
      <c r="C1137" s="398"/>
      <c r="D1137" s="399"/>
      <c r="E1137" s="398"/>
      <c r="I1137" s="411"/>
      <c r="J1137" s="411"/>
      <c r="N1137" s="411"/>
      <c r="S1137" s="411"/>
      <c r="AC1137" s="227"/>
      <c r="AD1137" s="227"/>
      <c r="AE1137" s="227"/>
      <c r="AF1137" s="227"/>
      <c r="AG1137" s="227"/>
      <c r="AL1137" s="224"/>
      <c r="AM1137" s="224"/>
      <c r="AN1137" s="224"/>
      <c r="AO1137" s="224"/>
      <c r="AP1137" s="224"/>
      <c r="AQ1137" s="224"/>
      <c r="AR1137" s="224"/>
      <c r="AS1137" s="224"/>
    </row>
    <row r="1138">
      <c r="A1138" s="530"/>
      <c r="B1138" s="531"/>
      <c r="C1138" s="398"/>
      <c r="D1138" s="399"/>
      <c r="E1138" s="398"/>
      <c r="I1138" s="411"/>
      <c r="J1138" s="411"/>
      <c r="N1138" s="411"/>
      <c r="S1138" s="411"/>
      <c r="AC1138" s="227"/>
      <c r="AD1138" s="227"/>
      <c r="AE1138" s="227"/>
      <c r="AF1138" s="227"/>
      <c r="AG1138" s="227"/>
      <c r="AL1138" s="224"/>
      <c r="AM1138" s="224"/>
      <c r="AN1138" s="224"/>
      <c r="AO1138" s="224"/>
      <c r="AP1138" s="224"/>
      <c r="AQ1138" s="224"/>
      <c r="AR1138" s="224"/>
      <c r="AS1138" s="224"/>
    </row>
    <row r="1139">
      <c r="A1139" s="530"/>
      <c r="B1139" s="531"/>
      <c r="C1139" s="398"/>
      <c r="D1139" s="399"/>
      <c r="E1139" s="398"/>
      <c r="I1139" s="411"/>
      <c r="J1139" s="411"/>
      <c r="N1139" s="411"/>
      <c r="S1139" s="411"/>
      <c r="AC1139" s="227"/>
      <c r="AD1139" s="227"/>
      <c r="AE1139" s="227"/>
      <c r="AF1139" s="227"/>
      <c r="AG1139" s="227"/>
      <c r="AL1139" s="224"/>
      <c r="AM1139" s="224"/>
      <c r="AN1139" s="224"/>
      <c r="AO1139" s="224"/>
      <c r="AP1139" s="224"/>
      <c r="AQ1139" s="224"/>
      <c r="AR1139" s="224"/>
      <c r="AS1139" s="224"/>
    </row>
    <row r="1140">
      <c r="A1140" s="530"/>
      <c r="B1140" s="531"/>
      <c r="C1140" s="398"/>
      <c r="D1140" s="399"/>
      <c r="E1140" s="398"/>
      <c r="I1140" s="411"/>
      <c r="J1140" s="411"/>
      <c r="N1140" s="411"/>
      <c r="S1140" s="411"/>
      <c r="AC1140" s="227"/>
      <c r="AD1140" s="227"/>
      <c r="AE1140" s="227"/>
      <c r="AF1140" s="227"/>
      <c r="AG1140" s="227"/>
      <c r="AL1140" s="224"/>
      <c r="AM1140" s="224"/>
      <c r="AN1140" s="224"/>
      <c r="AO1140" s="224"/>
      <c r="AP1140" s="224"/>
      <c r="AQ1140" s="224"/>
      <c r="AR1140" s="224"/>
      <c r="AS1140" s="224"/>
    </row>
    <row r="1141">
      <c r="A1141" s="530"/>
      <c r="B1141" s="531"/>
      <c r="C1141" s="398"/>
      <c r="D1141" s="399"/>
      <c r="E1141" s="398"/>
      <c r="I1141" s="411"/>
      <c r="J1141" s="411"/>
      <c r="N1141" s="411"/>
      <c r="S1141" s="411"/>
      <c r="AC1141" s="227"/>
      <c r="AD1141" s="227"/>
      <c r="AE1141" s="227"/>
      <c r="AF1141" s="227"/>
      <c r="AG1141" s="227"/>
      <c r="AL1141" s="224"/>
      <c r="AM1141" s="224"/>
      <c r="AN1141" s="224"/>
      <c r="AO1141" s="224"/>
      <c r="AP1141" s="224"/>
      <c r="AQ1141" s="224"/>
      <c r="AR1141" s="224"/>
      <c r="AS1141" s="224"/>
    </row>
    <row r="1142">
      <c r="A1142" s="530"/>
      <c r="B1142" s="531"/>
      <c r="C1142" s="398"/>
      <c r="D1142" s="399"/>
      <c r="E1142" s="398"/>
      <c r="I1142" s="411"/>
      <c r="J1142" s="411"/>
      <c r="N1142" s="411"/>
      <c r="S1142" s="411"/>
      <c r="AC1142" s="227"/>
      <c r="AD1142" s="227"/>
      <c r="AE1142" s="227"/>
      <c r="AF1142" s="227"/>
      <c r="AG1142" s="227"/>
      <c r="AL1142" s="224"/>
      <c r="AM1142" s="224"/>
      <c r="AN1142" s="224"/>
      <c r="AO1142" s="224"/>
      <c r="AP1142" s="224"/>
      <c r="AQ1142" s="224"/>
      <c r="AR1142" s="224"/>
      <c r="AS1142" s="224"/>
    </row>
    <row r="1143">
      <c r="A1143" s="530"/>
      <c r="B1143" s="531"/>
      <c r="C1143" s="398"/>
      <c r="D1143" s="399"/>
      <c r="E1143" s="398"/>
      <c r="I1143" s="411"/>
      <c r="J1143" s="411"/>
      <c r="N1143" s="411"/>
      <c r="S1143" s="411"/>
      <c r="AC1143" s="227"/>
      <c r="AD1143" s="227"/>
      <c r="AE1143" s="227"/>
      <c r="AF1143" s="227"/>
      <c r="AG1143" s="227"/>
      <c r="AL1143" s="224"/>
      <c r="AM1143" s="224"/>
      <c r="AN1143" s="224"/>
      <c r="AO1143" s="224"/>
      <c r="AP1143" s="224"/>
      <c r="AQ1143" s="224"/>
      <c r="AR1143" s="224"/>
      <c r="AS1143" s="224"/>
    </row>
    <row r="1144">
      <c r="A1144" s="530"/>
      <c r="B1144" s="531"/>
      <c r="C1144" s="398"/>
      <c r="D1144" s="399"/>
      <c r="E1144" s="398"/>
      <c r="I1144" s="411"/>
      <c r="J1144" s="411"/>
      <c r="N1144" s="411"/>
      <c r="S1144" s="411"/>
      <c r="AC1144" s="227"/>
      <c r="AD1144" s="227"/>
      <c r="AE1144" s="227"/>
      <c r="AF1144" s="227"/>
      <c r="AG1144" s="227"/>
      <c r="AL1144" s="224"/>
      <c r="AM1144" s="224"/>
      <c r="AN1144" s="224"/>
      <c r="AO1144" s="224"/>
      <c r="AP1144" s="224"/>
      <c r="AQ1144" s="224"/>
      <c r="AR1144" s="224"/>
      <c r="AS1144" s="224"/>
    </row>
    <row r="1145">
      <c r="A1145" s="530"/>
      <c r="B1145" s="531"/>
      <c r="C1145" s="398"/>
      <c r="D1145" s="399"/>
      <c r="E1145" s="398"/>
      <c r="I1145" s="411"/>
      <c r="J1145" s="411"/>
      <c r="N1145" s="411"/>
      <c r="S1145" s="411"/>
      <c r="AC1145" s="227"/>
      <c r="AD1145" s="227"/>
      <c r="AE1145" s="227"/>
      <c r="AF1145" s="227"/>
      <c r="AG1145" s="227"/>
      <c r="AL1145" s="224"/>
      <c r="AM1145" s="224"/>
      <c r="AN1145" s="224"/>
      <c r="AO1145" s="224"/>
      <c r="AP1145" s="224"/>
      <c r="AQ1145" s="224"/>
      <c r="AR1145" s="224"/>
      <c r="AS1145" s="224"/>
    </row>
    <row r="1146">
      <c r="A1146" s="530"/>
      <c r="B1146" s="531"/>
      <c r="C1146" s="398"/>
      <c r="D1146" s="399"/>
      <c r="E1146" s="398"/>
      <c r="I1146" s="411"/>
      <c r="J1146" s="411"/>
      <c r="N1146" s="411"/>
      <c r="S1146" s="411"/>
      <c r="AC1146" s="227"/>
      <c r="AD1146" s="227"/>
      <c r="AE1146" s="227"/>
      <c r="AF1146" s="227"/>
      <c r="AG1146" s="227"/>
      <c r="AL1146" s="224"/>
      <c r="AM1146" s="224"/>
      <c r="AN1146" s="224"/>
      <c r="AO1146" s="224"/>
      <c r="AP1146" s="224"/>
      <c r="AQ1146" s="224"/>
      <c r="AR1146" s="224"/>
      <c r="AS1146" s="224"/>
    </row>
    <row r="1147">
      <c r="A1147" s="530"/>
      <c r="B1147" s="531"/>
      <c r="C1147" s="398"/>
      <c r="D1147" s="399"/>
      <c r="E1147" s="398"/>
      <c r="I1147" s="411"/>
      <c r="J1147" s="411"/>
      <c r="N1147" s="411"/>
      <c r="S1147" s="411"/>
      <c r="AC1147" s="227"/>
      <c r="AD1147" s="227"/>
      <c r="AE1147" s="227"/>
      <c r="AF1147" s="227"/>
      <c r="AG1147" s="227"/>
      <c r="AL1147" s="224"/>
      <c r="AM1147" s="224"/>
      <c r="AN1147" s="224"/>
      <c r="AO1147" s="224"/>
      <c r="AP1147" s="224"/>
      <c r="AQ1147" s="224"/>
      <c r="AR1147" s="224"/>
      <c r="AS1147" s="224"/>
    </row>
    <row r="1148">
      <c r="A1148" s="530"/>
      <c r="B1148" s="531"/>
      <c r="C1148" s="398"/>
      <c r="D1148" s="399"/>
      <c r="E1148" s="398"/>
      <c r="I1148" s="411"/>
      <c r="J1148" s="411"/>
      <c r="N1148" s="411"/>
      <c r="S1148" s="411"/>
      <c r="AC1148" s="227"/>
      <c r="AD1148" s="227"/>
      <c r="AE1148" s="227"/>
      <c r="AF1148" s="227"/>
      <c r="AG1148" s="227"/>
      <c r="AL1148" s="224"/>
      <c r="AM1148" s="224"/>
      <c r="AN1148" s="224"/>
      <c r="AO1148" s="224"/>
      <c r="AP1148" s="224"/>
      <c r="AQ1148" s="224"/>
      <c r="AR1148" s="224"/>
      <c r="AS1148" s="224"/>
    </row>
    <row r="1149">
      <c r="A1149" s="530"/>
      <c r="B1149" s="531"/>
      <c r="C1149" s="398"/>
      <c r="D1149" s="399"/>
      <c r="E1149" s="398"/>
      <c r="I1149" s="411"/>
      <c r="J1149" s="411"/>
      <c r="N1149" s="411"/>
      <c r="S1149" s="411"/>
      <c r="AC1149" s="227"/>
      <c r="AD1149" s="227"/>
      <c r="AE1149" s="227"/>
      <c r="AF1149" s="227"/>
      <c r="AG1149" s="227"/>
      <c r="AL1149" s="224"/>
      <c r="AM1149" s="224"/>
      <c r="AN1149" s="224"/>
      <c r="AO1149" s="224"/>
      <c r="AP1149" s="224"/>
      <c r="AQ1149" s="224"/>
      <c r="AR1149" s="224"/>
      <c r="AS1149" s="224"/>
    </row>
    <row r="1150">
      <c r="A1150" s="530"/>
      <c r="B1150" s="531"/>
      <c r="C1150" s="398"/>
      <c r="D1150" s="399"/>
      <c r="E1150" s="398"/>
      <c r="I1150" s="411"/>
      <c r="J1150" s="411"/>
      <c r="N1150" s="411"/>
      <c r="S1150" s="411"/>
      <c r="AC1150" s="227"/>
      <c r="AD1150" s="227"/>
      <c r="AE1150" s="227"/>
      <c r="AF1150" s="227"/>
      <c r="AG1150" s="227"/>
      <c r="AL1150" s="224"/>
      <c r="AM1150" s="224"/>
      <c r="AN1150" s="224"/>
      <c r="AO1150" s="224"/>
      <c r="AP1150" s="224"/>
      <c r="AQ1150" s="224"/>
      <c r="AR1150" s="224"/>
      <c r="AS1150" s="224"/>
    </row>
    <row r="1151">
      <c r="A1151" s="435"/>
      <c r="B1151" s="531"/>
      <c r="C1151" s="398"/>
      <c r="D1151" s="399"/>
      <c r="E1151" s="398"/>
      <c r="I1151" s="411"/>
      <c r="J1151" s="411"/>
      <c r="N1151" s="411"/>
      <c r="S1151" s="411"/>
      <c r="AC1151" s="227"/>
      <c r="AD1151" s="227"/>
      <c r="AE1151" s="227"/>
      <c r="AF1151" s="227"/>
      <c r="AG1151" s="227"/>
      <c r="AL1151" s="224"/>
      <c r="AM1151" s="224"/>
      <c r="AN1151" s="224"/>
      <c r="AO1151" s="224"/>
      <c r="AP1151" s="224"/>
      <c r="AQ1151" s="224"/>
      <c r="AR1151" s="224"/>
      <c r="AS1151" s="224"/>
    </row>
    <row r="1152">
      <c r="A1152" s="435"/>
      <c r="B1152" s="531"/>
      <c r="C1152" s="398"/>
      <c r="D1152" s="399"/>
      <c r="E1152" s="398"/>
      <c r="I1152" s="411"/>
      <c r="J1152" s="411"/>
      <c r="N1152" s="411"/>
      <c r="S1152" s="411"/>
      <c r="AC1152" s="227"/>
      <c r="AD1152" s="227"/>
      <c r="AE1152" s="227"/>
      <c r="AF1152" s="227"/>
      <c r="AG1152" s="227"/>
      <c r="AL1152" s="224"/>
      <c r="AM1152" s="224"/>
      <c r="AN1152" s="224"/>
      <c r="AO1152" s="224"/>
      <c r="AP1152" s="224"/>
      <c r="AQ1152" s="224"/>
      <c r="AR1152" s="224"/>
      <c r="AS1152" s="224"/>
    </row>
    <row r="1153">
      <c r="A1153" s="435"/>
      <c r="B1153" s="531"/>
      <c r="C1153" s="398"/>
      <c r="D1153" s="399"/>
      <c r="E1153" s="398"/>
      <c r="I1153" s="411"/>
      <c r="J1153" s="411"/>
      <c r="N1153" s="411"/>
      <c r="S1153" s="411"/>
      <c r="AC1153" s="227"/>
      <c r="AD1153" s="227"/>
      <c r="AE1153" s="227"/>
      <c r="AF1153" s="227"/>
      <c r="AG1153" s="227"/>
      <c r="AL1153" s="224"/>
      <c r="AM1153" s="224"/>
      <c r="AN1153" s="224"/>
      <c r="AO1153" s="224"/>
      <c r="AP1153" s="224"/>
      <c r="AQ1153" s="224"/>
      <c r="AR1153" s="224"/>
      <c r="AS1153" s="224"/>
    </row>
    <row r="1154">
      <c r="A1154" s="530"/>
      <c r="B1154" s="531"/>
      <c r="C1154" s="398"/>
      <c r="D1154" s="399"/>
      <c r="E1154" s="398"/>
      <c r="I1154" s="411"/>
      <c r="J1154" s="411"/>
      <c r="N1154" s="411"/>
      <c r="S1154" s="411"/>
      <c r="AC1154" s="227"/>
      <c r="AD1154" s="227"/>
      <c r="AE1154" s="227"/>
      <c r="AF1154" s="227"/>
      <c r="AG1154" s="227"/>
      <c r="AL1154" s="224"/>
      <c r="AM1154" s="224"/>
      <c r="AN1154" s="224"/>
      <c r="AO1154" s="224"/>
      <c r="AP1154" s="224"/>
      <c r="AQ1154" s="224"/>
      <c r="AR1154" s="224"/>
      <c r="AS1154" s="224"/>
    </row>
    <row r="1155">
      <c r="A1155" s="530"/>
      <c r="B1155" s="531"/>
      <c r="C1155" s="398"/>
      <c r="D1155" s="399"/>
      <c r="E1155" s="398"/>
      <c r="I1155" s="411"/>
      <c r="J1155" s="411"/>
      <c r="N1155" s="411"/>
      <c r="S1155" s="411"/>
      <c r="AC1155" s="227"/>
      <c r="AD1155" s="227"/>
      <c r="AE1155" s="227"/>
      <c r="AF1155" s="227"/>
      <c r="AG1155" s="227"/>
      <c r="AL1155" s="224"/>
      <c r="AM1155" s="224"/>
      <c r="AN1155" s="224"/>
      <c r="AO1155" s="224"/>
      <c r="AP1155" s="224"/>
      <c r="AQ1155" s="224"/>
      <c r="AR1155" s="224"/>
      <c r="AS1155" s="224"/>
    </row>
    <row r="1156">
      <c r="A1156" s="530"/>
      <c r="B1156" s="531"/>
      <c r="C1156" s="398"/>
      <c r="D1156" s="399"/>
      <c r="E1156" s="398"/>
      <c r="I1156" s="411"/>
      <c r="J1156" s="411"/>
      <c r="N1156" s="411"/>
      <c r="S1156" s="411"/>
      <c r="AC1156" s="227"/>
      <c r="AD1156" s="227"/>
      <c r="AE1156" s="227"/>
      <c r="AF1156" s="227"/>
      <c r="AG1156" s="227"/>
      <c r="AL1156" s="224"/>
      <c r="AM1156" s="224"/>
      <c r="AN1156" s="224"/>
      <c r="AO1156" s="224"/>
      <c r="AP1156" s="224"/>
      <c r="AQ1156" s="224"/>
      <c r="AR1156" s="224"/>
      <c r="AS1156" s="224"/>
    </row>
    <row r="1157">
      <c r="A1157" s="530"/>
      <c r="B1157" s="531"/>
      <c r="C1157" s="398"/>
      <c r="D1157" s="399"/>
      <c r="E1157" s="398"/>
      <c r="I1157" s="411"/>
      <c r="J1157" s="411"/>
      <c r="N1157" s="411"/>
      <c r="S1157" s="411"/>
      <c r="AC1157" s="227"/>
      <c r="AD1157" s="227"/>
      <c r="AE1157" s="227"/>
      <c r="AF1157" s="227"/>
      <c r="AG1157" s="227"/>
      <c r="AL1157" s="224"/>
      <c r="AM1157" s="224"/>
      <c r="AN1157" s="224"/>
      <c r="AO1157" s="224"/>
      <c r="AP1157" s="224"/>
      <c r="AQ1157" s="224"/>
      <c r="AR1157" s="224"/>
      <c r="AS1157" s="224"/>
    </row>
    <row r="1158">
      <c r="A1158" s="530"/>
      <c r="B1158" s="531"/>
      <c r="C1158" s="398"/>
      <c r="D1158" s="399"/>
      <c r="E1158" s="398"/>
      <c r="I1158" s="411"/>
      <c r="J1158" s="411"/>
      <c r="N1158" s="411"/>
      <c r="S1158" s="411"/>
      <c r="AC1158" s="227"/>
      <c r="AD1158" s="227"/>
      <c r="AE1158" s="227"/>
      <c r="AF1158" s="227"/>
      <c r="AG1158" s="227"/>
      <c r="AL1158" s="224"/>
      <c r="AM1158" s="224"/>
      <c r="AN1158" s="224"/>
      <c r="AO1158" s="224"/>
      <c r="AP1158" s="224"/>
      <c r="AQ1158" s="224"/>
      <c r="AR1158" s="224"/>
      <c r="AS1158" s="224"/>
    </row>
    <row r="1159">
      <c r="A1159" s="530"/>
      <c r="B1159" s="531"/>
      <c r="C1159" s="398"/>
      <c r="D1159" s="399"/>
      <c r="E1159" s="398"/>
      <c r="I1159" s="411"/>
      <c r="J1159" s="411"/>
      <c r="N1159" s="411"/>
      <c r="S1159" s="411"/>
      <c r="AC1159" s="227"/>
      <c r="AD1159" s="227"/>
      <c r="AE1159" s="227"/>
      <c r="AF1159" s="227"/>
      <c r="AG1159" s="227"/>
      <c r="AL1159" s="224"/>
      <c r="AM1159" s="224"/>
      <c r="AN1159" s="224"/>
      <c r="AO1159" s="224"/>
      <c r="AP1159" s="224"/>
      <c r="AQ1159" s="224"/>
      <c r="AR1159" s="224"/>
      <c r="AS1159" s="224"/>
    </row>
    <row r="1160">
      <c r="A1160" s="530"/>
      <c r="B1160" s="531"/>
      <c r="C1160" s="398"/>
      <c r="D1160" s="399"/>
      <c r="E1160" s="398"/>
      <c r="I1160" s="411"/>
      <c r="J1160" s="411"/>
      <c r="N1160" s="411"/>
      <c r="S1160" s="411"/>
      <c r="AC1160" s="227"/>
      <c r="AD1160" s="227"/>
      <c r="AE1160" s="227"/>
      <c r="AF1160" s="227"/>
      <c r="AG1160" s="227"/>
      <c r="AL1160" s="224"/>
      <c r="AM1160" s="224"/>
      <c r="AN1160" s="224"/>
      <c r="AO1160" s="224"/>
      <c r="AP1160" s="224"/>
      <c r="AQ1160" s="224"/>
      <c r="AR1160" s="224"/>
      <c r="AS1160" s="224"/>
    </row>
    <row r="1161">
      <c r="A1161" s="530"/>
      <c r="B1161" s="531"/>
      <c r="C1161" s="398"/>
      <c r="D1161" s="399"/>
      <c r="E1161" s="398"/>
      <c r="I1161" s="411"/>
      <c r="J1161" s="411"/>
      <c r="N1161" s="411"/>
      <c r="S1161" s="411"/>
      <c r="AC1161" s="227"/>
      <c r="AD1161" s="227"/>
      <c r="AE1161" s="227"/>
      <c r="AF1161" s="227"/>
      <c r="AG1161" s="227"/>
      <c r="AL1161" s="224"/>
      <c r="AM1161" s="224"/>
      <c r="AN1161" s="224"/>
      <c r="AO1161" s="224"/>
      <c r="AP1161" s="224"/>
      <c r="AQ1161" s="224"/>
      <c r="AR1161" s="224"/>
      <c r="AS1161" s="224"/>
    </row>
    <row r="1162">
      <c r="A1162" s="530"/>
      <c r="B1162" s="531"/>
      <c r="C1162" s="398"/>
      <c r="D1162" s="399"/>
      <c r="E1162" s="398"/>
      <c r="I1162" s="411"/>
      <c r="J1162" s="411"/>
      <c r="N1162" s="411"/>
      <c r="S1162" s="411"/>
      <c r="AC1162" s="227"/>
      <c r="AD1162" s="227"/>
      <c r="AE1162" s="227"/>
      <c r="AF1162" s="227"/>
      <c r="AG1162" s="227"/>
      <c r="AL1162" s="224"/>
      <c r="AM1162" s="224"/>
      <c r="AN1162" s="224"/>
      <c r="AO1162" s="224"/>
      <c r="AP1162" s="224"/>
      <c r="AQ1162" s="224"/>
      <c r="AR1162" s="224"/>
      <c r="AS1162" s="224"/>
    </row>
    <row r="1163">
      <c r="A1163" s="530"/>
      <c r="B1163" s="531"/>
      <c r="C1163" s="398"/>
      <c r="D1163" s="399"/>
      <c r="E1163" s="398"/>
      <c r="I1163" s="411"/>
      <c r="J1163" s="411"/>
      <c r="N1163" s="411"/>
      <c r="S1163" s="411"/>
      <c r="AC1163" s="227"/>
      <c r="AD1163" s="227"/>
      <c r="AE1163" s="227"/>
      <c r="AF1163" s="227"/>
      <c r="AG1163" s="227"/>
      <c r="AL1163" s="224"/>
      <c r="AM1163" s="224"/>
      <c r="AN1163" s="224"/>
      <c r="AO1163" s="224"/>
      <c r="AP1163" s="224"/>
      <c r="AQ1163" s="224"/>
      <c r="AR1163" s="224"/>
      <c r="AS1163" s="224"/>
    </row>
    <row r="1164">
      <c r="A1164" s="530"/>
      <c r="B1164" s="531"/>
      <c r="C1164" s="398"/>
      <c r="D1164" s="399"/>
      <c r="E1164" s="398"/>
      <c r="I1164" s="411"/>
      <c r="J1164" s="411"/>
      <c r="N1164" s="411"/>
      <c r="S1164" s="411"/>
      <c r="AC1164" s="227"/>
      <c r="AD1164" s="227"/>
      <c r="AE1164" s="227"/>
      <c r="AF1164" s="227"/>
      <c r="AG1164" s="227"/>
      <c r="AL1164" s="224"/>
      <c r="AM1164" s="224"/>
      <c r="AN1164" s="224"/>
      <c r="AO1164" s="224"/>
      <c r="AP1164" s="224"/>
      <c r="AQ1164" s="224"/>
      <c r="AR1164" s="224"/>
      <c r="AS1164" s="224"/>
    </row>
    <row r="1165">
      <c r="A1165" s="530"/>
      <c r="B1165" s="531"/>
      <c r="C1165" s="398"/>
      <c r="D1165" s="399"/>
      <c r="E1165" s="398"/>
      <c r="I1165" s="411"/>
      <c r="J1165" s="411"/>
      <c r="N1165" s="411"/>
      <c r="S1165" s="411"/>
      <c r="AC1165" s="227"/>
      <c r="AD1165" s="227"/>
      <c r="AE1165" s="227"/>
      <c r="AF1165" s="227"/>
      <c r="AG1165" s="227"/>
      <c r="AL1165" s="224"/>
      <c r="AM1165" s="224"/>
      <c r="AN1165" s="224"/>
      <c r="AO1165" s="224"/>
      <c r="AP1165" s="224"/>
      <c r="AQ1165" s="224"/>
      <c r="AR1165" s="224"/>
      <c r="AS1165" s="224"/>
    </row>
    <row r="1166">
      <c r="A1166" s="530"/>
      <c r="B1166" s="531"/>
      <c r="C1166" s="398"/>
      <c r="D1166" s="399"/>
      <c r="E1166" s="398"/>
      <c r="I1166" s="411"/>
      <c r="J1166" s="411"/>
      <c r="N1166" s="411"/>
      <c r="S1166" s="411"/>
      <c r="AC1166" s="227"/>
      <c r="AD1166" s="227"/>
      <c r="AE1166" s="227"/>
      <c r="AF1166" s="227"/>
      <c r="AG1166" s="227"/>
      <c r="AL1166" s="224"/>
      <c r="AM1166" s="224"/>
      <c r="AN1166" s="224"/>
      <c r="AO1166" s="224"/>
      <c r="AP1166" s="224"/>
      <c r="AQ1166" s="224"/>
      <c r="AR1166" s="224"/>
      <c r="AS1166" s="224"/>
    </row>
    <row r="1167">
      <c r="A1167" s="530"/>
      <c r="B1167" s="531"/>
      <c r="C1167" s="398"/>
      <c r="D1167" s="399"/>
      <c r="E1167" s="398"/>
      <c r="I1167" s="411"/>
      <c r="J1167" s="411"/>
      <c r="N1167" s="411"/>
      <c r="S1167" s="411"/>
      <c r="AC1167" s="227"/>
      <c r="AD1167" s="227"/>
      <c r="AE1167" s="227"/>
      <c r="AF1167" s="227"/>
      <c r="AG1167" s="227"/>
      <c r="AL1167" s="224"/>
      <c r="AM1167" s="224"/>
      <c r="AN1167" s="224"/>
      <c r="AO1167" s="224"/>
      <c r="AP1167" s="224"/>
      <c r="AQ1167" s="224"/>
      <c r="AR1167" s="224"/>
      <c r="AS1167" s="224"/>
    </row>
    <row r="1168">
      <c r="A1168" s="435"/>
      <c r="B1168" s="531"/>
      <c r="C1168" s="398"/>
      <c r="D1168" s="399"/>
      <c r="E1168" s="398"/>
      <c r="I1168" s="411"/>
      <c r="J1168" s="411"/>
      <c r="N1168" s="411"/>
      <c r="S1168" s="411"/>
      <c r="AC1168" s="227"/>
      <c r="AD1168" s="227"/>
      <c r="AE1168" s="227"/>
      <c r="AF1168" s="227"/>
      <c r="AG1168" s="227"/>
      <c r="AL1168" s="224"/>
      <c r="AM1168" s="224"/>
      <c r="AN1168" s="224"/>
      <c r="AO1168" s="224"/>
      <c r="AP1168" s="224"/>
      <c r="AQ1168" s="224"/>
      <c r="AR1168" s="224"/>
      <c r="AS1168" s="224"/>
    </row>
    <row r="1169">
      <c r="A1169" s="435"/>
      <c r="B1169" s="531"/>
      <c r="C1169" s="398"/>
      <c r="D1169" s="399"/>
      <c r="E1169" s="398"/>
      <c r="I1169" s="411"/>
      <c r="J1169" s="411"/>
      <c r="N1169" s="411"/>
      <c r="S1169" s="411"/>
      <c r="AC1169" s="227"/>
      <c r="AD1169" s="227"/>
      <c r="AE1169" s="227"/>
      <c r="AF1169" s="227"/>
      <c r="AG1169" s="227"/>
      <c r="AL1169" s="224"/>
      <c r="AM1169" s="224"/>
      <c r="AN1169" s="224"/>
      <c r="AO1169" s="224"/>
      <c r="AP1169" s="224"/>
      <c r="AQ1169" s="224"/>
      <c r="AR1169" s="224"/>
      <c r="AS1169" s="224"/>
    </row>
    <row r="1170">
      <c r="A1170" s="435"/>
      <c r="B1170" s="531"/>
      <c r="C1170" s="398"/>
      <c r="D1170" s="399"/>
      <c r="E1170" s="398"/>
      <c r="I1170" s="411"/>
      <c r="J1170" s="411"/>
      <c r="N1170" s="411"/>
      <c r="S1170" s="411"/>
      <c r="AC1170" s="227"/>
      <c r="AD1170" s="227"/>
      <c r="AE1170" s="227"/>
      <c r="AF1170" s="227"/>
      <c r="AG1170" s="227"/>
      <c r="AL1170" s="224"/>
      <c r="AM1170" s="224"/>
      <c r="AN1170" s="224"/>
      <c r="AO1170" s="224"/>
      <c r="AP1170" s="224"/>
      <c r="AQ1170" s="224"/>
      <c r="AR1170" s="224"/>
      <c r="AS1170" s="224"/>
    </row>
  </sheetData>
  <mergeCells count="254">
    <mergeCell ref="L71:M75"/>
    <mergeCell ref="L77:M77"/>
    <mergeCell ref="F71:F75"/>
    <mergeCell ref="G71:H75"/>
    <mergeCell ref="K71:K75"/>
    <mergeCell ref="P71:P75"/>
    <mergeCell ref="Q71:R75"/>
    <mergeCell ref="F76:H76"/>
    <mergeCell ref="Q77:R77"/>
    <mergeCell ref="L56:M60"/>
    <mergeCell ref="L62:M62"/>
    <mergeCell ref="L63:M63"/>
    <mergeCell ref="L64:M64"/>
    <mergeCell ref="L65:M65"/>
    <mergeCell ref="L66:M66"/>
    <mergeCell ref="L67:M67"/>
    <mergeCell ref="L68:M68"/>
    <mergeCell ref="Q63:R63"/>
    <mergeCell ref="Q64:R64"/>
    <mergeCell ref="Q65:R65"/>
    <mergeCell ref="Q66:R66"/>
    <mergeCell ref="Q67:R67"/>
    <mergeCell ref="Q68:R68"/>
    <mergeCell ref="F56:F60"/>
    <mergeCell ref="G56:H60"/>
    <mergeCell ref="K56:K60"/>
    <mergeCell ref="P56:P60"/>
    <mergeCell ref="Q56:R60"/>
    <mergeCell ref="F61:H61"/>
    <mergeCell ref="Q62:R62"/>
    <mergeCell ref="F69:F70"/>
    <mergeCell ref="G69:H70"/>
    <mergeCell ref="K69:K70"/>
    <mergeCell ref="L69:M70"/>
    <mergeCell ref="P69:P70"/>
    <mergeCell ref="Q69:R70"/>
    <mergeCell ref="G62:H62"/>
    <mergeCell ref="G63:H63"/>
    <mergeCell ref="G64:H64"/>
    <mergeCell ref="G65:H65"/>
    <mergeCell ref="G66:H66"/>
    <mergeCell ref="G67:H67"/>
    <mergeCell ref="G68:H68"/>
    <mergeCell ref="K76:M76"/>
    <mergeCell ref="P76:R76"/>
    <mergeCell ref="F84:F85"/>
    <mergeCell ref="F86:F90"/>
    <mergeCell ref="G86:H90"/>
    <mergeCell ref="K86:K90"/>
    <mergeCell ref="L86:M90"/>
    <mergeCell ref="P86:P90"/>
    <mergeCell ref="Q86:R90"/>
    <mergeCell ref="K16:M16"/>
    <mergeCell ref="P16:R16"/>
    <mergeCell ref="AC24:AR24"/>
    <mergeCell ref="F11:F15"/>
    <mergeCell ref="G11:H15"/>
    <mergeCell ref="K11:K15"/>
    <mergeCell ref="P11:P15"/>
    <mergeCell ref="Q11:R15"/>
    <mergeCell ref="F16:H16"/>
    <mergeCell ref="Q17:R17"/>
    <mergeCell ref="Q2:R2"/>
    <mergeCell ref="Q3:R3"/>
    <mergeCell ref="Q5:R5"/>
    <mergeCell ref="Q6:R6"/>
    <mergeCell ref="Q7:R7"/>
    <mergeCell ref="Q8:R8"/>
    <mergeCell ref="P9:P10"/>
    <mergeCell ref="Q9:R10"/>
    <mergeCell ref="L3:M3"/>
    <mergeCell ref="L4:M4"/>
    <mergeCell ref="L5:M5"/>
    <mergeCell ref="L6:M6"/>
    <mergeCell ref="L7:M7"/>
    <mergeCell ref="L8:M8"/>
    <mergeCell ref="K9:K10"/>
    <mergeCell ref="L9:M10"/>
    <mergeCell ref="F1:H1"/>
    <mergeCell ref="K1:M1"/>
    <mergeCell ref="P1:R1"/>
    <mergeCell ref="G2:H2"/>
    <mergeCell ref="L2:M2"/>
    <mergeCell ref="G3:H3"/>
    <mergeCell ref="Q4:R4"/>
    <mergeCell ref="G4:H4"/>
    <mergeCell ref="G5:H5"/>
    <mergeCell ref="G6:H6"/>
    <mergeCell ref="G7:H7"/>
    <mergeCell ref="G8:H8"/>
    <mergeCell ref="F9:F10"/>
    <mergeCell ref="G9:H10"/>
    <mergeCell ref="L11:M15"/>
    <mergeCell ref="L17:M17"/>
    <mergeCell ref="L18:M18"/>
    <mergeCell ref="L19:M19"/>
    <mergeCell ref="L20:M20"/>
    <mergeCell ref="L21:M21"/>
    <mergeCell ref="L22:M22"/>
    <mergeCell ref="L23:M23"/>
    <mergeCell ref="Q18:R18"/>
    <mergeCell ref="Q19:R19"/>
    <mergeCell ref="Q20:R20"/>
    <mergeCell ref="Q21:R21"/>
    <mergeCell ref="Q22:R22"/>
    <mergeCell ref="Q23:R23"/>
    <mergeCell ref="F24:F25"/>
    <mergeCell ref="G24:H25"/>
    <mergeCell ref="K24:K25"/>
    <mergeCell ref="L24:M25"/>
    <mergeCell ref="P24:P25"/>
    <mergeCell ref="Q24:R25"/>
    <mergeCell ref="G17:H17"/>
    <mergeCell ref="G18:H18"/>
    <mergeCell ref="G19:H19"/>
    <mergeCell ref="G20:H20"/>
    <mergeCell ref="G21:H21"/>
    <mergeCell ref="G22:H22"/>
    <mergeCell ref="G23:H23"/>
    <mergeCell ref="K31:M31"/>
    <mergeCell ref="P31:R31"/>
    <mergeCell ref="L26:M30"/>
    <mergeCell ref="L32:M32"/>
    <mergeCell ref="L33:M33"/>
    <mergeCell ref="L34:M34"/>
    <mergeCell ref="L35:M35"/>
    <mergeCell ref="L36:M36"/>
    <mergeCell ref="L37:M37"/>
    <mergeCell ref="L38:M38"/>
    <mergeCell ref="Q33:R33"/>
    <mergeCell ref="Q34:R34"/>
    <mergeCell ref="Q35:R35"/>
    <mergeCell ref="Q36:R36"/>
    <mergeCell ref="Q37:R37"/>
    <mergeCell ref="Q38:R38"/>
    <mergeCell ref="F26:F30"/>
    <mergeCell ref="G26:H30"/>
    <mergeCell ref="K26:K30"/>
    <mergeCell ref="P26:P30"/>
    <mergeCell ref="Q26:R30"/>
    <mergeCell ref="F31:H31"/>
    <mergeCell ref="Q32:R32"/>
    <mergeCell ref="F39:F40"/>
    <mergeCell ref="G39:H40"/>
    <mergeCell ref="K39:K40"/>
    <mergeCell ref="L39:M40"/>
    <mergeCell ref="P39:P40"/>
    <mergeCell ref="Q39:R40"/>
    <mergeCell ref="G32:H32"/>
    <mergeCell ref="G33:H33"/>
    <mergeCell ref="G34:H34"/>
    <mergeCell ref="G35:H35"/>
    <mergeCell ref="G36:H36"/>
    <mergeCell ref="G37:H37"/>
    <mergeCell ref="G38:H38"/>
    <mergeCell ref="K46:M46"/>
    <mergeCell ref="P46:R46"/>
    <mergeCell ref="L41:M45"/>
    <mergeCell ref="L47:M47"/>
    <mergeCell ref="L48:M48"/>
    <mergeCell ref="L49:M49"/>
    <mergeCell ref="L50:M50"/>
    <mergeCell ref="L51:M51"/>
    <mergeCell ref="L52:M52"/>
    <mergeCell ref="L53:M53"/>
    <mergeCell ref="Q48:R48"/>
    <mergeCell ref="Q49:R49"/>
    <mergeCell ref="Q50:R50"/>
    <mergeCell ref="Q51:R51"/>
    <mergeCell ref="Q52:R52"/>
    <mergeCell ref="Q53:R53"/>
    <mergeCell ref="F41:F45"/>
    <mergeCell ref="G41:H45"/>
    <mergeCell ref="K41:K45"/>
    <mergeCell ref="P41:P45"/>
    <mergeCell ref="Q41:R45"/>
    <mergeCell ref="F46:H46"/>
    <mergeCell ref="Q47:R47"/>
    <mergeCell ref="F54:F55"/>
    <mergeCell ref="G54:H55"/>
    <mergeCell ref="K54:K55"/>
    <mergeCell ref="L54:M55"/>
    <mergeCell ref="P54:P55"/>
    <mergeCell ref="Q54:R55"/>
    <mergeCell ref="G47:H47"/>
    <mergeCell ref="G48:H48"/>
    <mergeCell ref="G49:H49"/>
    <mergeCell ref="G50:H50"/>
    <mergeCell ref="G51:H51"/>
    <mergeCell ref="G52:H52"/>
    <mergeCell ref="G53:H53"/>
    <mergeCell ref="K61:M61"/>
    <mergeCell ref="P61:R61"/>
    <mergeCell ref="L79:M79"/>
    <mergeCell ref="L80:M80"/>
    <mergeCell ref="G77:H77"/>
    <mergeCell ref="G78:H78"/>
    <mergeCell ref="L78:M78"/>
    <mergeCell ref="Q78:R78"/>
    <mergeCell ref="G79:H79"/>
    <mergeCell ref="Q79:R79"/>
    <mergeCell ref="Q80:R80"/>
    <mergeCell ref="G80:H80"/>
    <mergeCell ref="G81:H81"/>
    <mergeCell ref="L81:M81"/>
    <mergeCell ref="Q81:R81"/>
    <mergeCell ref="G82:H82"/>
    <mergeCell ref="Q82:R82"/>
    <mergeCell ref="G83:H83"/>
    <mergeCell ref="Q83:R83"/>
    <mergeCell ref="L82:M82"/>
    <mergeCell ref="L83:M83"/>
    <mergeCell ref="G84:H85"/>
    <mergeCell ref="K84:K85"/>
    <mergeCell ref="L84:M85"/>
    <mergeCell ref="P84:P85"/>
    <mergeCell ref="Q84:R85"/>
    <mergeCell ref="L93:M93"/>
    <mergeCell ref="L94:M94"/>
    <mergeCell ref="L95:M95"/>
    <mergeCell ref="L96:M96"/>
    <mergeCell ref="L97:M97"/>
    <mergeCell ref="L98:M98"/>
    <mergeCell ref="K99:K100"/>
    <mergeCell ref="L99:M100"/>
    <mergeCell ref="F91:H91"/>
    <mergeCell ref="K91:M91"/>
    <mergeCell ref="P91:R91"/>
    <mergeCell ref="G92:H92"/>
    <mergeCell ref="L92:M92"/>
    <mergeCell ref="G93:H93"/>
    <mergeCell ref="Q94:R94"/>
    <mergeCell ref="F101:F105"/>
    <mergeCell ref="G101:H105"/>
    <mergeCell ref="K101:K105"/>
    <mergeCell ref="L101:M105"/>
    <mergeCell ref="P101:P105"/>
    <mergeCell ref="Q101:R105"/>
    <mergeCell ref="G94:H94"/>
    <mergeCell ref="G95:H95"/>
    <mergeCell ref="G96:H96"/>
    <mergeCell ref="G97:H97"/>
    <mergeCell ref="G98:H98"/>
    <mergeCell ref="F99:F100"/>
    <mergeCell ref="G99:H100"/>
    <mergeCell ref="Q99:R100"/>
    <mergeCell ref="AC225:AR225"/>
    <mergeCell ref="Q92:R92"/>
    <mergeCell ref="Q93:R93"/>
    <mergeCell ref="Q95:R95"/>
    <mergeCell ref="Q96:R96"/>
    <mergeCell ref="Q97:R97"/>
    <mergeCell ref="Q98:R98"/>
    <mergeCell ref="P99:P100"/>
  </mergeCells>
  <conditionalFormatting sqref="F2:H15 K2:M15 P2:R15 AA2:AB5 AA7:AB24 F17:H30 K17:M30 P17:R30 F32:H45 K32:M45 P32:R45 F47:H60 K47:M60 P47:R60 F62:H75 K62:M75 P62:R75 F77:H90 K77:M90 P77:R90 F92:H105 K92:M105 P92:R105">
    <cfRule type="containsBlanks" dxfId="13" priority="1">
      <formula>LEN(TRIM(F2))=0</formula>
    </cfRule>
  </conditionalFormatting>
  <conditionalFormatting sqref="A1:A1170 C1:C1170 E1:E1170 I2:I14 N2:N14 S2:S15 I17:I30 N17:N29 S17:S30 N32:N44 S32:S45 I47:I60 N47:N60 S47:S60 I62:I75 N62:N75 S62:S75 I77:I90 N77:N90 S77:S90 I92:I103 N92:N105 S92:S105 I105">
    <cfRule type="containsText" dxfId="4" priority="2" operator="containsText" text="AM">
      <formula>NOT(ISERROR(SEARCH(("AM"),(A1))))</formula>
    </cfRule>
  </conditionalFormatting>
  <conditionalFormatting sqref="A1:A1170 C1:C1170 E1:E1170 I2:I14 N2:N14 S2:S15 I17:I30 N17:N29 S17:S30 N32:N44 S32:S45 I47:I60 N47:N60 S47:S60 I62:I75 N62:N75 S62:S75 I77:I90 N77:N90 S77:S90 I92:I103 N92:N105 S92:S105 I105">
    <cfRule type="containsText" dxfId="4" priority="3" operator="containsText" text="PM">
      <formula>NOT(ISERROR(SEARCH(("PM"),(A1))))</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9.13"/>
    <col customWidth="1" min="3" max="3" width="27.5"/>
    <col customWidth="1" min="5" max="5" width="26.25"/>
    <col hidden="1" min="10" max="10" width="12.63"/>
    <col hidden="1" min="15" max="15" width="12.63"/>
    <col hidden="1" min="20" max="20" width="12.63"/>
    <col customWidth="1" min="23" max="23" width="24.88"/>
    <col customWidth="1" min="31" max="33" width="13.38"/>
  </cols>
  <sheetData>
    <row r="1">
      <c r="A1" s="398"/>
      <c r="B1" s="399"/>
      <c r="C1" s="398"/>
      <c r="D1" s="399"/>
      <c r="E1" s="398"/>
      <c r="F1" s="334" t="s">
        <v>546</v>
      </c>
      <c r="G1" s="35"/>
      <c r="H1" s="36"/>
      <c r="I1" s="400"/>
      <c r="J1" s="401"/>
      <c r="K1" s="368" t="s">
        <v>570</v>
      </c>
      <c r="L1" s="35"/>
      <c r="M1" s="36"/>
      <c r="N1" s="400"/>
      <c r="O1" s="198"/>
      <c r="P1" s="390" t="s">
        <v>589</v>
      </c>
      <c r="Q1" s="35"/>
      <c r="R1" s="36"/>
      <c r="S1" s="400"/>
      <c r="W1" s="402">
        <v>0.0</v>
      </c>
      <c r="X1" s="403">
        <f>OriginalIDP!I3</f>
        <v>17.13</v>
      </c>
      <c r="Y1" s="403">
        <f>OriginalIDP!J3</f>
        <v>22</v>
      </c>
      <c r="Z1" s="403">
        <f>OriginalIDP!K3</f>
        <v>4.87</v>
      </c>
      <c r="AC1" s="404">
        <v>0.0</v>
      </c>
      <c r="AD1" s="405">
        <v>0.0</v>
      </c>
      <c r="AE1" s="406">
        <v>0.0</v>
      </c>
      <c r="AF1" s="407"/>
      <c r="AG1" s="407"/>
      <c r="AH1" s="408">
        <v>0.0</v>
      </c>
      <c r="AI1" s="408">
        <v>0.0</v>
      </c>
      <c r="AJ1" s="408"/>
      <c r="AK1" s="408"/>
      <c r="AL1" s="408"/>
      <c r="AM1" s="408"/>
      <c r="AN1" s="408"/>
      <c r="AO1" s="408"/>
      <c r="AP1" s="408"/>
      <c r="AQ1" s="408"/>
      <c r="AR1" s="408"/>
      <c r="AS1" s="408"/>
    </row>
    <row r="2">
      <c r="A2" s="398"/>
      <c r="B2" s="399"/>
      <c r="C2" s="398"/>
      <c r="D2" s="399"/>
      <c r="E2" s="398"/>
      <c r="F2" s="335" t="s">
        <v>94</v>
      </c>
      <c r="G2" s="336" t="str">
        <f t="shared" ref="G2:G4" si="1">J5</f>
        <v/>
      </c>
      <c r="H2" s="337"/>
      <c r="I2" s="410"/>
      <c r="J2" s="411" t="str">
        <f>IFERROR(__xludf.DUMMYFUNCTION("REGEXREPLACE(I2,""(.*)ACK:(.*)"",""$2"")"),"")</f>
        <v/>
      </c>
      <c r="K2" s="335" t="s">
        <v>94</v>
      </c>
      <c r="L2" s="336" t="str">
        <f t="shared" ref="L2:L4" si="2">O5</f>
        <v/>
      </c>
      <c r="M2" s="337"/>
      <c r="N2" s="410"/>
      <c r="O2" s="411" t="str">
        <f>IFERROR(__xludf.DUMMYFUNCTION("REGEXREPLACE(N2,""(.*)ACK:(.*)"",""$2"")"),"")</f>
        <v/>
      </c>
      <c r="P2" s="335" t="s">
        <v>94</v>
      </c>
      <c r="Q2" s="336" t="str">
        <f t="shared" ref="Q2:Q4" si="3">T5</f>
        <v/>
      </c>
      <c r="R2" s="337"/>
      <c r="S2" s="410"/>
      <c r="T2" s="411" t="str">
        <f>IFERROR(__xludf.DUMMYFUNCTION("REGEXREPLACE(S2,""(.*)ACK:(.*)"",""$2"")"),"")</f>
        <v/>
      </c>
      <c r="W2" s="412">
        <v>0.010416666666666666</v>
      </c>
      <c r="X2" s="403">
        <f>OriginalIDP!I4</f>
        <v>16.12</v>
      </c>
      <c r="Y2" s="403">
        <f>OriginalIDP!J4</f>
        <v>21.33</v>
      </c>
      <c r="Z2" s="403">
        <f>OriginalIDP!K4</f>
        <v>5.21</v>
      </c>
      <c r="AA2" s="41" t="s">
        <v>535</v>
      </c>
      <c r="AB2" s="413">
        <f>AVERAGE(Y1:Y8)</f>
        <v>22.54125</v>
      </c>
      <c r="AC2" s="414" t="s">
        <v>83</v>
      </c>
      <c r="AD2" s="415" t="s">
        <v>472</v>
      </c>
      <c r="AE2" s="416" t="s">
        <v>471</v>
      </c>
      <c r="AF2" s="414" t="s">
        <v>600</v>
      </c>
      <c r="AG2" s="416" t="s">
        <v>601</v>
      </c>
      <c r="AH2" s="417"/>
      <c r="AI2" s="414" t="s">
        <v>83</v>
      </c>
      <c r="AJ2" s="415" t="s">
        <v>472</v>
      </c>
      <c r="AK2" s="416" t="s">
        <v>471</v>
      </c>
      <c r="AL2" s="418" t="s">
        <v>600</v>
      </c>
      <c r="AM2" s="419" t="s">
        <v>601</v>
      </c>
      <c r="AN2" s="420" t="s">
        <v>602</v>
      </c>
      <c r="AO2" s="420" t="s">
        <v>603</v>
      </c>
      <c r="AP2" s="421"/>
      <c r="AQ2" s="421"/>
      <c r="AR2" s="421"/>
      <c r="AS2" s="421"/>
    </row>
    <row r="3">
      <c r="A3" s="422"/>
      <c r="B3" s="399"/>
      <c r="C3" s="422"/>
      <c r="D3" s="399"/>
      <c r="E3" s="422"/>
      <c r="F3" s="338" t="s">
        <v>497</v>
      </c>
      <c r="G3" s="336" t="str">
        <f t="shared" si="1"/>
        <v/>
      </c>
      <c r="H3" s="337"/>
      <c r="I3" s="410"/>
      <c r="J3" s="411" t="str">
        <f>IFERROR(__xludf.DUMMYFUNCTION("REGEXREPLACE(I3,""(.*)SVL OUT:(.*)"",""$2"")"),"")</f>
        <v/>
      </c>
      <c r="K3" s="338" t="s">
        <v>497</v>
      </c>
      <c r="L3" s="336" t="str">
        <f t="shared" si="2"/>
        <v/>
      </c>
      <c r="M3" s="337"/>
      <c r="N3" s="410"/>
      <c r="O3" s="411" t="str">
        <f>IFERROR(__xludf.DUMMYFUNCTION("REGEXREPLACE(N3,""(.*)SVL OUT:(.*)"",""$2"")"),"")</f>
        <v/>
      </c>
      <c r="P3" s="338" t="s">
        <v>497</v>
      </c>
      <c r="Q3" s="336" t="str">
        <f t="shared" si="3"/>
        <v/>
      </c>
      <c r="R3" s="337"/>
      <c r="S3" s="410"/>
      <c r="T3" s="411" t="str">
        <f>IFERROR(__xludf.DUMMYFUNCTION("REGEXREPLACE(S3,""(.*)SVL OUT:(.*)"",""$2"")"),"")</f>
        <v/>
      </c>
      <c r="W3" s="412">
        <v>0.020833333333333332</v>
      </c>
      <c r="X3" s="403">
        <f>OriginalIDP!I5</f>
        <v>16.51</v>
      </c>
      <c r="Y3" s="403">
        <f>OriginalIDP!J5</f>
        <v>23</v>
      </c>
      <c r="Z3" s="403">
        <f>OriginalIDP!K5</f>
        <v>6.49</v>
      </c>
      <c r="AA3" s="41" t="s">
        <v>537</v>
      </c>
      <c r="AB3" s="413">
        <f>AVERAGE(Y9:Y16)</f>
        <v>19.3725</v>
      </c>
      <c r="AC3" s="423" t="s">
        <v>604</v>
      </c>
      <c r="AD3" s="424">
        <f>VALUE(G5)</f>
        <v>0</v>
      </c>
      <c r="AE3" s="425">
        <f>VALUE(G6)</f>
        <v>0</v>
      </c>
      <c r="AF3" s="426">
        <f>VALUE(G7)</f>
        <v>0</v>
      </c>
      <c r="AG3" s="425">
        <f>VALUE(G8)</f>
        <v>0</v>
      </c>
      <c r="AH3" s="427" t="str">
        <f t="shared" ref="AH3:AH23" si="5">IF(AD3 =0, "Missing", "Logged")</f>
        <v>Missing</v>
      </c>
      <c r="AI3" s="423" t="s">
        <v>604</v>
      </c>
      <c r="AJ3" s="428" t="str">
        <f t="shared" ref="AJ3:AM3" si="4">IF(AD3&lt;&gt;0, AD3, "")</f>
        <v/>
      </c>
      <c r="AK3" s="429" t="str">
        <f t="shared" si="4"/>
        <v/>
      </c>
      <c r="AL3" s="430" t="str">
        <f t="shared" si="4"/>
        <v/>
      </c>
      <c r="AM3" s="431" t="str">
        <f t="shared" si="4"/>
        <v/>
      </c>
      <c r="AN3" s="432">
        <f>COUNTIFS(AM25:AM224, "Tue", AO25:AO224, "0:00") +
 COUNTIFS(AM25:AM224, "Tue", AO25:AO224, "0:15") +
 COUNTIFS(AM25:AM224, "Tue", AO25:AO224, "0:30") +
 COUNTIFS(AM25:AM224, "Tue", AO25:AO224, "0:45")
</f>
        <v>0</v>
      </c>
      <c r="AO3" s="432">
        <f>COUNTIFS(AM226:AM1170, "Tue", AO226:AO1170, "0:00") +
 COUNTIFS(AM226:AM1170, "Tue", AO226:AO1170, "0:15") +
 COUNTIFS(AM226:AM1170, "Tue", AO226:AO1170, "0:30") +
 COUNTIFS(AM226:AM1170, "Tue", AO226:AO1170, "0:45")
</f>
        <v>0</v>
      </c>
      <c r="AP3" s="433"/>
      <c r="AQ3" s="433"/>
      <c r="AR3" s="433"/>
      <c r="AS3" s="433"/>
    </row>
    <row r="4">
      <c r="A4" s="398"/>
      <c r="B4" s="399"/>
      <c r="C4" s="398"/>
      <c r="D4" s="399"/>
      <c r="E4" s="398"/>
      <c r="F4" s="338" t="s">
        <v>100</v>
      </c>
      <c r="G4" s="336" t="str">
        <f t="shared" si="1"/>
        <v/>
      </c>
      <c r="H4" s="337"/>
      <c r="I4" s="410"/>
      <c r="J4" s="411" t="str">
        <f>IFERROR(__xludf.DUMMYFUNCTION("REGEXREPLACE(I4,""(.*)SVL IN:(.*)"",""$2"")"),"")</f>
        <v/>
      </c>
      <c r="K4" s="338" t="s">
        <v>100</v>
      </c>
      <c r="L4" s="336" t="str">
        <f t="shared" si="2"/>
        <v/>
      </c>
      <c r="M4" s="337"/>
      <c r="N4" s="410"/>
      <c r="O4" s="411" t="str">
        <f>IFERROR(__xludf.DUMMYFUNCTION("REGEXREPLACE(N4,""(.*)SVL IN:(.*)"",""$2"")"),"")</f>
        <v/>
      </c>
      <c r="P4" s="338" t="s">
        <v>100</v>
      </c>
      <c r="Q4" s="336" t="str">
        <f t="shared" si="3"/>
        <v/>
      </c>
      <c r="R4" s="337"/>
      <c r="S4" s="410"/>
      <c r="T4" s="411" t="str">
        <f>IFERROR(__xludf.DUMMYFUNCTION("REGEXREPLACE(S4,""(.*)SVL IN:(.*)"",""$2"")"),"")</f>
        <v/>
      </c>
      <c r="W4" s="412">
        <v>0.03125</v>
      </c>
      <c r="X4" s="403">
        <f>OriginalIDP!I6</f>
        <v>15.53</v>
      </c>
      <c r="Y4" s="403">
        <f>OriginalIDP!J6</f>
        <v>25</v>
      </c>
      <c r="Z4" s="403">
        <f>OriginalIDP!K6</f>
        <v>9.47</v>
      </c>
      <c r="AA4" s="41" t="s">
        <v>540</v>
      </c>
      <c r="AB4" s="413">
        <f>AVERAGE(Y16:Y24)</f>
        <v>18.59111111</v>
      </c>
      <c r="AC4" s="423" t="s">
        <v>531</v>
      </c>
      <c r="AD4" s="434">
        <f>VALUE(G20)</f>
        <v>0</v>
      </c>
      <c r="AE4" s="425">
        <f>VALUE(G21)</f>
        <v>0</v>
      </c>
      <c r="AF4" s="426">
        <f>VALUE(G22)</f>
        <v>0</v>
      </c>
      <c r="AG4" s="425">
        <f>VALUE(G23)</f>
        <v>0</v>
      </c>
      <c r="AH4" s="427" t="str">
        <f t="shared" si="5"/>
        <v>Missing</v>
      </c>
      <c r="AI4" s="423" t="s">
        <v>531</v>
      </c>
      <c r="AJ4" s="428" t="str">
        <f t="shared" ref="AJ4:AM4" si="6">IF(AD4&lt;&gt;0, AD4, "")</f>
        <v/>
      </c>
      <c r="AK4" s="429" t="str">
        <f t="shared" si="6"/>
        <v/>
      </c>
      <c r="AL4" s="430" t="str">
        <f t="shared" si="6"/>
        <v/>
      </c>
      <c r="AM4" s="431" t="str">
        <f t="shared" si="6"/>
        <v/>
      </c>
      <c r="AN4" s="432">
        <f>COUNTIFS(AM25:AM224, "Tue", AO25:AO224, "1:00") +
 COUNTIFS(AM25:AM224, "Tue", AO25:AO224, "1:15") +
 COUNTIFS(AM25:AM224, "Tue", AO25:AO224, "1:30") +
 COUNTIFS(AM25:AM224, "Tue", AO25:AO224, "1:45")
</f>
        <v>0</v>
      </c>
      <c r="AO4" s="432">
        <f>COUNTIFS(AM226:AM1170, "Tue", AO226:AO1170, "1:00") +
 COUNTIFS(AM226:AM1170, "Tue", AO226:AO1170, "1:15") +
 COUNTIFS(AM226:AM1170, "Tue", AO226:AO1170, "1:30") +
 COUNTIFS(AM226:AM1170, "Tue", AO226:AO1170, "1:45")
</f>
        <v>0</v>
      </c>
      <c r="AP4" s="433"/>
      <c r="AQ4" s="433"/>
      <c r="AR4" s="433"/>
      <c r="AS4" s="433"/>
    </row>
    <row r="5">
      <c r="A5" s="435"/>
      <c r="B5" s="399"/>
      <c r="C5" s="398"/>
      <c r="D5" s="399"/>
      <c r="E5" s="436"/>
      <c r="F5" s="338" t="s">
        <v>547</v>
      </c>
      <c r="G5" s="336" t="str">
        <f t="shared" ref="G5:G6" si="8">J3</f>
        <v/>
      </c>
      <c r="H5" s="337"/>
      <c r="I5" s="410"/>
      <c r="J5" s="411" t="str">
        <f>IFERROR(__xludf.DUMMYFUNCTION("REGEXREPLACE(I5,""(.*)ACK:(.*)"",""$2"")"),"")</f>
        <v/>
      </c>
      <c r="K5" s="338" t="s">
        <v>547</v>
      </c>
      <c r="L5" s="336" t="str">
        <f t="shared" ref="L5:L6" si="9">O3</f>
        <v/>
      </c>
      <c r="M5" s="337"/>
      <c r="N5" s="410"/>
      <c r="O5" s="411" t="str">
        <f>IFERROR(__xludf.DUMMYFUNCTION("REGEXREPLACE(N5,""(.*)ACK:(.*)"",""$2"")"),"")</f>
        <v/>
      </c>
      <c r="P5" s="338" t="s">
        <v>547</v>
      </c>
      <c r="Q5" s="336" t="str">
        <f t="shared" ref="Q5:Q6" si="10">T3</f>
        <v/>
      </c>
      <c r="R5" s="337"/>
      <c r="S5" s="410"/>
      <c r="T5" s="411" t="str">
        <f>IFERROR(__xludf.DUMMYFUNCTION("REGEXREPLACE(S5,""(.*)ACK:(.*)"",""$2"")"),"")</f>
        <v/>
      </c>
      <c r="W5" s="412">
        <v>0.041666666666666664</v>
      </c>
      <c r="X5" s="403">
        <f>OriginalIDP!I7</f>
        <v>16.07</v>
      </c>
      <c r="Y5" s="403">
        <f>OriginalIDP!J7</f>
        <v>23.67</v>
      </c>
      <c r="Z5" s="403">
        <f>OriginalIDP!K7</f>
        <v>7.6</v>
      </c>
      <c r="AA5" s="41" t="s">
        <v>543</v>
      </c>
      <c r="AB5" s="413">
        <f>AVERAGE(Y24:Y32)</f>
        <v>22.88777778</v>
      </c>
      <c r="AC5" s="423" t="s">
        <v>534</v>
      </c>
      <c r="AD5" s="437">
        <f>VALUE(G35)</f>
        <v>0</v>
      </c>
      <c r="AE5" s="425">
        <f>VALUE(G36)</f>
        <v>0</v>
      </c>
      <c r="AF5" s="426">
        <f>VALUE(G37)</f>
        <v>0</v>
      </c>
      <c r="AG5" s="425">
        <f>VALUE(G38)</f>
        <v>0</v>
      </c>
      <c r="AH5" s="427" t="str">
        <f t="shared" si="5"/>
        <v>Missing</v>
      </c>
      <c r="AI5" s="423" t="s">
        <v>534</v>
      </c>
      <c r="AJ5" s="428" t="str">
        <f t="shared" ref="AJ5:AM5" si="7">IF(AD5&lt;&gt;0, AD5, "")</f>
        <v/>
      </c>
      <c r="AK5" s="429" t="str">
        <f t="shared" si="7"/>
        <v/>
      </c>
      <c r="AL5" s="430" t="str">
        <f t="shared" si="7"/>
        <v/>
      </c>
      <c r="AM5" s="431" t="str">
        <f t="shared" si="7"/>
        <v/>
      </c>
      <c r="AN5" s="432">
        <f>COUNTIFS(AM25:AM224, "Tue", AO25:AO224, "2:00") +
 COUNTIFS(AM25:AM224, "Tue", AO25:AO224, "2:15") +
 COUNTIFS(AM25:AM224, "Tue", AO25:AO224, "2:30") +
 COUNTIFS(AM25:AM224, "Tue", AO25:AO224, "2:45")</f>
        <v>0</v>
      </c>
      <c r="AO5" s="432">
        <f>COUNTIFS(AM226:AM1170, "Tue", AO226:AO1170, "2:00") +
 COUNTIFS(AM226:AM1170, "Tue", AO226:AO1170, "2:15") +
 COUNTIFS(AM226:AM1170, "Tue", AO226:AO1170, "2:30") +
 COUNTIFS(AM226:AM1170, "Tue", AO226:AO1170, "2:45")</f>
        <v>0</v>
      </c>
      <c r="AP5" s="433"/>
      <c r="AQ5" s="433"/>
      <c r="AR5" s="433"/>
      <c r="AS5" s="433"/>
    </row>
    <row r="6">
      <c r="A6" s="435"/>
      <c r="B6" s="399"/>
      <c r="C6" s="398"/>
      <c r="D6" s="399"/>
      <c r="E6" s="398"/>
      <c r="F6" s="338" t="s">
        <v>548</v>
      </c>
      <c r="G6" s="336" t="str">
        <f t="shared" si="8"/>
        <v/>
      </c>
      <c r="H6" s="337"/>
      <c r="I6" s="410"/>
      <c r="J6" s="411" t="str">
        <f>IFERROR(__xludf.DUMMYFUNCTION("REGEXREPLACE(I6,""(.*)ASA:(.*)"",""$2"")"),"")</f>
        <v/>
      </c>
      <c r="K6" s="338" t="s">
        <v>548</v>
      </c>
      <c r="L6" s="336" t="str">
        <f t="shared" si="9"/>
        <v/>
      </c>
      <c r="M6" s="337"/>
      <c r="N6" s="410"/>
      <c r="O6" s="411" t="str">
        <f>IFERROR(__xludf.DUMMYFUNCTION("REGEXREPLACE(N6,""(.*)ASA:(.*)"",""$2"")"),"")</f>
        <v/>
      </c>
      <c r="P6" s="338" t="s">
        <v>548</v>
      </c>
      <c r="Q6" s="336" t="str">
        <f t="shared" si="10"/>
        <v/>
      </c>
      <c r="R6" s="337"/>
      <c r="S6" s="410"/>
      <c r="T6" s="411" t="str">
        <f>IFERROR(__xludf.DUMMYFUNCTION("REGEXREPLACE(S6,""(.*)ASA:(.*)"",""$2"")"),"")</f>
        <v/>
      </c>
      <c r="W6" s="412">
        <v>0.052083333333333336</v>
      </c>
      <c r="X6" s="403">
        <f>OriginalIDP!I8</f>
        <v>13.7</v>
      </c>
      <c r="Y6" s="403">
        <f>OriginalIDP!J8</f>
        <v>23</v>
      </c>
      <c r="Z6" s="403">
        <f>OriginalIDP!K8</f>
        <v>9.3</v>
      </c>
      <c r="AA6" s="438"/>
      <c r="AB6" s="439"/>
      <c r="AC6" s="423" t="s">
        <v>536</v>
      </c>
      <c r="AD6" s="437">
        <f>VALUE(G50)</f>
        <v>0</v>
      </c>
      <c r="AE6" s="425">
        <f>VALUE(G51)</f>
        <v>0</v>
      </c>
      <c r="AF6" s="426">
        <f>VALUE(G52)</f>
        <v>0</v>
      </c>
      <c r="AG6" s="425">
        <f>VALUE(G53)</f>
        <v>0</v>
      </c>
      <c r="AH6" s="427" t="str">
        <f t="shared" si="5"/>
        <v>Missing</v>
      </c>
      <c r="AI6" s="423" t="s">
        <v>536</v>
      </c>
      <c r="AJ6" s="428" t="str">
        <f t="shared" ref="AJ6:AM6" si="11">IF(AD6&lt;&gt;0, AD6, "")</f>
        <v/>
      </c>
      <c r="AK6" s="429" t="str">
        <f t="shared" si="11"/>
        <v/>
      </c>
      <c r="AL6" s="430" t="str">
        <f t="shared" si="11"/>
        <v/>
      </c>
      <c r="AM6" s="431" t="str">
        <f t="shared" si="11"/>
        <v/>
      </c>
      <c r="AN6" s="432">
        <f>COUNTIFS(AM25:AM224, "Tue", AO25:AO224, "3:00") +
 COUNTIFS(AM25:AM224, "Tue", AO25:AO224, "3:15") +
 COUNTIFS(AM25:AM224, "Tue", AO25:AO224, "3:30") +
 COUNTIFS(AM25:AM224, "Tue", AO25:AO224, "3:45")</f>
        <v>0</v>
      </c>
      <c r="AO6" s="432">
        <f>COUNTIFS(AM226:AM1170, "Tue", AO226:AO1170, "3:00") +
 COUNTIFS(AM226:AM1170, "Tue", AO226:AO1170, "3:15") +
 COUNTIFS(AM226:AM1170, "Tue", AO226:AO1170, "3:30") +
 COUNTIFS(AM226:AM1170, "Tue", AO226:AO1170, "3:45")</f>
        <v>0</v>
      </c>
      <c r="AP6" s="433"/>
      <c r="AQ6" s="433"/>
      <c r="AR6" s="433"/>
      <c r="AS6" s="433"/>
    </row>
    <row r="7">
      <c r="A7" s="435"/>
      <c r="B7" s="399"/>
      <c r="C7" s="398"/>
      <c r="D7" s="399"/>
      <c r="E7" s="435"/>
      <c r="F7" s="338" t="s">
        <v>549</v>
      </c>
      <c r="G7" s="370" t="str">
        <f t="shared" ref="G7:G8" si="13">J10</f>
        <v/>
      </c>
      <c r="H7" s="29"/>
      <c r="I7" s="410"/>
      <c r="J7" s="411" t="str">
        <f>IFERROR(__xludf.DUMMYFUNCTION("REGEXREPLACE(I7,""(.*)SAFE:(.*)"",""$2"")"),"")</f>
        <v/>
      </c>
      <c r="K7" s="338" t="s">
        <v>549</v>
      </c>
      <c r="L7" s="370" t="str">
        <f t="shared" ref="L7:L8" si="14">O10</f>
        <v/>
      </c>
      <c r="M7" s="29"/>
      <c r="N7" s="410"/>
      <c r="O7" s="411" t="str">
        <f>IFERROR(__xludf.DUMMYFUNCTION("REGEXREPLACE(N7,""(.*)SAFE:(.*)"",""$2"")"),"")</f>
        <v/>
      </c>
      <c r="P7" s="338" t="s">
        <v>549</v>
      </c>
      <c r="Q7" s="370" t="str">
        <f t="shared" ref="Q7:Q8" si="15">T10</f>
        <v/>
      </c>
      <c r="R7" s="29"/>
      <c r="S7" s="410"/>
      <c r="T7" s="411" t="str">
        <f>IFERROR(__xludf.DUMMYFUNCTION("REGEXREPLACE(S7,""(.*)SAFE:(.*)"",""$2"")"),"")</f>
        <v/>
      </c>
      <c r="W7" s="412">
        <v>0.0625</v>
      </c>
      <c r="X7" s="403">
        <f>OriginalIDP!I9</f>
        <v>15.53</v>
      </c>
      <c r="Y7" s="403">
        <f>OriginalIDP!J9</f>
        <v>20.33</v>
      </c>
      <c r="Z7" s="403">
        <f>OriginalIDP!K9</f>
        <v>4.8</v>
      </c>
      <c r="AA7" s="41" t="s">
        <v>562</v>
      </c>
      <c r="AB7" s="413">
        <f>AVERAGE(Y32:Y39)</f>
        <v>32.70875</v>
      </c>
      <c r="AC7" s="423" t="s">
        <v>539</v>
      </c>
      <c r="AD7" s="437">
        <f>VALUE(G65)</f>
        <v>0</v>
      </c>
      <c r="AE7" s="425">
        <f>VALUE(G66)</f>
        <v>0</v>
      </c>
      <c r="AF7" s="426">
        <f>VALUE(G67)</f>
        <v>0</v>
      </c>
      <c r="AG7" s="425">
        <f>VALUE(G68)</f>
        <v>0</v>
      </c>
      <c r="AH7" s="427" t="str">
        <f t="shared" si="5"/>
        <v>Missing</v>
      </c>
      <c r="AI7" s="423" t="s">
        <v>539</v>
      </c>
      <c r="AJ7" s="428" t="str">
        <f t="shared" ref="AJ7:AM7" si="12">IF(AD7&lt;&gt;0, AD7, "")</f>
        <v/>
      </c>
      <c r="AK7" s="429" t="str">
        <f t="shared" si="12"/>
        <v/>
      </c>
      <c r="AL7" s="430" t="str">
        <f t="shared" si="12"/>
        <v/>
      </c>
      <c r="AM7" s="431" t="str">
        <f t="shared" si="12"/>
        <v/>
      </c>
      <c r="AN7" s="432">
        <f>COUNTIFS(AM25:AM224, "Tue", AO25:AO224, "4:00") +
 COUNTIFS(AM25:AM224, "Tue", AO25:AO224, "4:15") +
 COUNTIFS(AM25:AM224, "Tue", AO25:AO224, "4:30") +
 COUNTIFS(AM25:AM224, "Tue", AO25:AO224, "4:45")</f>
        <v>0</v>
      </c>
      <c r="AO7" s="432">
        <f>COUNTIFS(AM226:AM1170, "Tue", AO226:AO1170, "4:00") +
 COUNTIFS(AM226:AM1170, "Tue", AO226:AO1170, "4:15") +
 COUNTIFS(AM226:AM1170, "Tue", AO226:AO1170, "4:30") +
 COUNTIFS(AM226:AM1170, "Tue", AO226:AO1170, "4:45")</f>
        <v>0</v>
      </c>
      <c r="AP7" s="433"/>
      <c r="AQ7" s="433"/>
      <c r="AR7" s="433"/>
      <c r="AS7" s="433"/>
    </row>
    <row r="8">
      <c r="A8" s="410"/>
      <c r="B8" s="399"/>
      <c r="C8" s="398"/>
      <c r="D8" s="399"/>
      <c r="E8" s="410"/>
      <c r="F8" s="338" t="s">
        <v>550</v>
      </c>
      <c r="G8" s="371" t="str">
        <f t="shared" si="13"/>
        <v/>
      </c>
      <c r="H8" s="372"/>
      <c r="I8" s="398"/>
      <c r="J8" s="411" t="str">
        <f>IFERROR(__xludf.DUMMYFUNCTION("REGEXREPLACE(I2,""(.*)DELAYS:(.*)"",""$2"")"),"")</f>
        <v/>
      </c>
      <c r="K8" s="338" t="s">
        <v>550</v>
      </c>
      <c r="L8" s="371" t="str">
        <f t="shared" si="14"/>
        <v/>
      </c>
      <c r="M8" s="372"/>
      <c r="N8" s="398"/>
      <c r="O8" s="411" t="str">
        <f>IFERROR(__xludf.DUMMYFUNCTION("REGEXREPLACE(N2,""(.*)DELAYS:(.*)"",""$2"")"),"")</f>
        <v/>
      </c>
      <c r="P8" s="338" t="s">
        <v>550</v>
      </c>
      <c r="Q8" s="371" t="str">
        <f t="shared" si="15"/>
        <v/>
      </c>
      <c r="R8" s="372"/>
      <c r="S8" s="398"/>
      <c r="T8" s="411" t="str">
        <f>IFERROR(__xludf.DUMMYFUNCTION("REGEXREPLACE(S2,""(.*)DELAYS:(.*)"",""$2"")"),"")</f>
        <v/>
      </c>
      <c r="W8" s="412">
        <v>0.07291666666666667</v>
      </c>
      <c r="X8" s="403">
        <f>OriginalIDP!I10</f>
        <v>13.69</v>
      </c>
      <c r="Y8" s="403">
        <f>OriginalIDP!J10</f>
        <v>22</v>
      </c>
      <c r="Z8" s="403">
        <f>OriginalIDP!K10</f>
        <v>8.31</v>
      </c>
      <c r="AA8" s="41" t="s">
        <v>564</v>
      </c>
      <c r="AB8" s="413">
        <f>Average(Y39:Y43)</f>
        <v>32.268</v>
      </c>
      <c r="AC8" s="423" t="s">
        <v>542</v>
      </c>
      <c r="AD8" s="437">
        <f>VALUE(G80)</f>
        <v>0</v>
      </c>
      <c r="AE8" s="425">
        <f>VALUE(G81)</f>
        <v>0</v>
      </c>
      <c r="AF8" s="426">
        <f>VALUE(G82)</f>
        <v>0</v>
      </c>
      <c r="AG8" s="425">
        <f>VALUE(G83)</f>
        <v>0</v>
      </c>
      <c r="AH8" s="427" t="str">
        <f t="shared" si="5"/>
        <v>Missing</v>
      </c>
      <c r="AI8" s="423" t="s">
        <v>542</v>
      </c>
      <c r="AJ8" s="428" t="str">
        <f t="shared" ref="AJ8:AM8" si="16">IF(AD8&lt;&gt;0, AD8, "")</f>
        <v/>
      </c>
      <c r="AK8" s="429" t="str">
        <f t="shared" si="16"/>
        <v/>
      </c>
      <c r="AL8" s="430" t="str">
        <f t="shared" si="16"/>
        <v/>
      </c>
      <c r="AM8" s="431" t="str">
        <f t="shared" si="16"/>
        <v/>
      </c>
      <c r="AN8" s="432">
        <f>COUNTIFS(AM25:AM224, "Tue", AO25:AO224, "5:00") +
 COUNTIFS(AM25:AM224, "Tue", AO25:AO224, "5:15") +
 COUNTIFS(AM25:AM224, "Tue", AO25:AO224, "5:30") +
 COUNTIFS(AM25:AM224, "Tue", AO25:AO224, "5:45")</f>
        <v>0</v>
      </c>
      <c r="AO8" s="432">
        <f>COUNTIFS(AM226:AM1170, "Tue", AO226:AO1170, "5:00") +
 COUNTIFS(AM226:AM1170, "Tue", AO226:AO1170, "5:15") +
 COUNTIFS(AM226:AM1170, "Tue", AO226:AO1170, "5:30") +
 COUNTIFS(AM226:AM1170, "Tue", AO226:AO1170, "5:45")</f>
        <v>0</v>
      </c>
      <c r="AP8" s="433"/>
      <c r="AQ8" s="433"/>
      <c r="AR8" s="433"/>
      <c r="AS8" s="433"/>
    </row>
    <row r="9">
      <c r="A9" s="410"/>
      <c r="B9" s="399"/>
      <c r="C9" s="398"/>
      <c r="D9" s="399"/>
      <c r="E9" s="410"/>
      <c r="F9" s="339" t="s">
        <v>551</v>
      </c>
      <c r="G9" s="340" t="str">
        <f>J13</f>
        <v/>
      </c>
      <c r="H9" s="39"/>
      <c r="I9" s="440"/>
      <c r="J9" s="411" t="str">
        <f>IF(J52=FALSE,"",LEFT(J46,3))</f>
        <v/>
      </c>
      <c r="K9" s="339" t="s">
        <v>551</v>
      </c>
      <c r="L9" s="340" t="str">
        <f>O13</f>
        <v/>
      </c>
      <c r="M9" s="39"/>
      <c r="N9" s="440"/>
      <c r="O9" s="411" t="str">
        <f>IF(O52=FALSE,"",LEFT(O46,3))</f>
        <v/>
      </c>
      <c r="P9" s="339" t="s">
        <v>551</v>
      </c>
      <c r="Q9" s="340" t="str">
        <f>T13</f>
        <v/>
      </c>
      <c r="R9" s="39"/>
      <c r="S9" s="440"/>
      <c r="T9" s="411" t="str">
        <f>IF(T52=FALSE,"",LEFT(T46,3))</f>
        <v/>
      </c>
      <c r="W9" s="412">
        <v>0.09375</v>
      </c>
      <c r="X9" s="403">
        <f>OriginalIDP!I11</f>
        <v>15.37</v>
      </c>
      <c r="Y9" s="403">
        <f>OriginalIDP!J11</f>
        <v>20</v>
      </c>
      <c r="Z9" s="403">
        <f>OriginalIDP!K11</f>
        <v>4.63</v>
      </c>
      <c r="AA9" s="270" t="s">
        <v>566</v>
      </c>
      <c r="AB9" s="441">
        <f>Average(Y43:Y47)</f>
        <v>36.266</v>
      </c>
      <c r="AC9" s="442" t="s">
        <v>544</v>
      </c>
      <c r="AD9" s="443">
        <f>VALUE(G95)</f>
        <v>0</v>
      </c>
      <c r="AE9" s="444">
        <f>VALUE(G96)</f>
        <v>0</v>
      </c>
      <c r="AF9" s="445">
        <f>VALUE(G97)</f>
        <v>0</v>
      </c>
      <c r="AG9" s="444">
        <f>VALUE(G98)</f>
        <v>0</v>
      </c>
      <c r="AH9" s="427" t="str">
        <f t="shared" si="5"/>
        <v>Missing</v>
      </c>
      <c r="AI9" s="442" t="s">
        <v>544</v>
      </c>
      <c r="AJ9" s="446" t="str">
        <f t="shared" ref="AJ9:AM9" si="17">IF(AD9&lt;&gt;0, AD9, "")</f>
        <v/>
      </c>
      <c r="AK9" s="447" t="str">
        <f t="shared" si="17"/>
        <v/>
      </c>
      <c r="AL9" s="448" t="str">
        <f t="shared" si="17"/>
        <v/>
      </c>
      <c r="AM9" s="449" t="str">
        <f t="shared" si="17"/>
        <v/>
      </c>
      <c r="AN9" s="432">
        <f>COUNTIFS(AM25:AM224, "Tue", AO25:AO224, "6:00") +
 COUNTIFS(AM25:AM224, "Tue", AO25:AO224, "6:15") +
 COUNTIFS(AM25:AM224, "Tue", AO25:AO224, "6:30") +
 COUNTIFS(AM25:AM224, "Tue", AO25:AO224, "6:45")</f>
        <v>0</v>
      </c>
      <c r="AO9" s="432">
        <f>COUNTIFS(AM226:AM1170, "Tue", AO226:AO1170, "6:00") +
 COUNTIFS(AM226:AM1170, "Tue", AO226:AO1170, "6:15") +
 COUNTIFS(AM226:AM1170, "Tue", AO226:AO1170, "6:30") +
 COUNTIFS(AM226:AM1170, "Tue", AO226:AO1170, "6:45")</f>
        <v>0</v>
      </c>
      <c r="AP9" s="433"/>
      <c r="AQ9" s="433"/>
      <c r="AR9" s="433"/>
      <c r="AS9" s="433"/>
    </row>
    <row r="10">
      <c r="A10" s="410"/>
      <c r="B10" s="399"/>
      <c r="C10" s="398"/>
      <c r="D10" s="399"/>
      <c r="E10" s="440"/>
      <c r="F10" s="341"/>
      <c r="G10" s="114"/>
      <c r="H10" s="32"/>
      <c r="I10" s="440"/>
      <c r="J10" s="411" t="str">
        <f>IFERROR(__xludf.DUMMYFUNCTION("REGEXREPLACE(I10,""(.*)Inbound:(.*)"",""$2"")"),"")</f>
        <v/>
      </c>
      <c r="K10" s="341"/>
      <c r="L10" s="114"/>
      <c r="M10" s="32"/>
      <c r="N10" s="440"/>
      <c r="O10" s="411" t="str">
        <f>IFERROR(__xludf.DUMMYFUNCTION("REGEXREPLACE(N10,""(.*)Inbound:(.*)"",""$2"")"),"")</f>
        <v/>
      </c>
      <c r="P10" s="341"/>
      <c r="Q10" s="114"/>
      <c r="R10" s="32"/>
      <c r="S10" s="440"/>
      <c r="T10" s="411" t="str">
        <f>IFERROR(__xludf.DUMMYFUNCTION("REGEXREPLACE(S10,""(.*)Inbound:(.*)"",""$2"")"),"")</f>
        <v/>
      </c>
      <c r="W10" s="412">
        <v>0.10416666666666667</v>
      </c>
      <c r="X10" s="403">
        <f>OriginalIDP!I12</f>
        <v>14.18</v>
      </c>
      <c r="Y10" s="403">
        <f>OriginalIDP!J12</f>
        <v>18.33</v>
      </c>
      <c r="Z10" s="403">
        <f>OriginalIDP!K12</f>
        <v>4.15</v>
      </c>
      <c r="AA10" s="41" t="s">
        <v>568</v>
      </c>
      <c r="AB10" s="413">
        <f>AVERAGE(Y47:Y54)</f>
        <v>32.99875</v>
      </c>
      <c r="AC10" s="450" t="s">
        <v>605</v>
      </c>
      <c r="AD10" s="451">
        <f>VALUE(L5)</f>
        <v>0</v>
      </c>
      <c r="AE10" s="452">
        <f>VALUE(L6)</f>
        <v>0</v>
      </c>
      <c r="AF10" s="453">
        <f>VALUE(L7)</f>
        <v>0</v>
      </c>
      <c r="AG10" s="453">
        <f>VALUE(L8)</f>
        <v>0</v>
      </c>
      <c r="AH10" s="454" t="str">
        <f t="shared" si="5"/>
        <v>Missing</v>
      </c>
      <c r="AI10" s="450" t="s">
        <v>605</v>
      </c>
      <c r="AJ10" s="455" t="str">
        <f t="shared" ref="AJ10:AM10" si="18">IF(AD10&lt;&gt;0, AD10, "")</f>
        <v/>
      </c>
      <c r="AK10" s="456" t="str">
        <f t="shared" si="18"/>
        <v/>
      </c>
      <c r="AL10" s="457" t="str">
        <f t="shared" si="18"/>
        <v/>
      </c>
      <c r="AM10" s="458" t="str">
        <f t="shared" si="18"/>
        <v/>
      </c>
      <c r="AN10" s="459">
        <f>COUNTIFS(AM25:AM224, "Tue", AO25:AO224, "7:00") +
 COUNTIFS(AM25:AM224, "Tue", AO25:AO224, "7:15") +
 COUNTIFS(AM25:AM224, "Tue", AO25:AO224, "7:30") +
 COUNTIFS(AM25:AM224, "Tue", AO25:AO224, "7:45") +
 COUNTIFS(AM25:AM224, "Tue", AO25:AO224, "8:00") +
 COUNTIFS(AM25:AM224, "Tue", AO25:AO224, "8:15") +
 COUNTIFS(AM25:AM224, "Tue", AO25:AO224, "8:30") +
 COUNTIFS(AM25:AM224, "Tue", AO25:AO224, "8:45")</f>
        <v>0</v>
      </c>
      <c r="AO10" s="459">
        <f>COUNTIFS(AM226:AM1170, "Tue", AO226:AO1170, "7:00") +
 COUNTIFS(AM226:AM1170, "Tue", AO226:AO1170, "7:15") +
 COUNTIFS(AM226:AM1170, "Tue", AO226:AO1170, "7:30") +
 COUNTIFS(AM226:AM1170, "Tue", AO226:AO1170, "7:45") +
 COUNTIFS(AM226:AM1170, "Tue", AO226:AO1170, "8:00") +
 COUNTIFS(AM226:AM1170, "Tue", AO226:AO1170, "8:15") +
 COUNTIFS(AM226:AM1170, "Tue", AO226:AO1170, "8:30") +
 COUNTIFS(AM226:AM1170, "Tue", AO226:AO1170, "8:45")</f>
        <v>0</v>
      </c>
      <c r="AP10" s="460"/>
      <c r="AQ10" s="460"/>
      <c r="AR10" s="460"/>
      <c r="AS10" s="460"/>
    </row>
    <row r="11">
      <c r="A11" s="398"/>
      <c r="B11" s="399"/>
      <c r="C11" s="398"/>
      <c r="D11" s="399"/>
      <c r="E11" s="410"/>
      <c r="F11" s="342" t="s">
        <v>485</v>
      </c>
      <c r="G11" s="343" t="str">
        <f>J15</f>
        <v/>
      </c>
      <c r="H11" s="275"/>
      <c r="I11" s="440"/>
      <c r="J11" s="411" t="str">
        <f>IFERROR(__xludf.DUMMYFUNCTION("REGEXREPLACE(I11,""(.*)Outbound:(.*)"",""$2"")"),"")</f>
        <v/>
      </c>
      <c r="K11" s="342" t="s">
        <v>485</v>
      </c>
      <c r="L11" s="343" t="str">
        <f>O15</f>
        <v/>
      </c>
      <c r="M11" s="275"/>
      <c r="N11" s="440"/>
      <c r="O11" s="411" t="str">
        <f>IFERROR(__xludf.DUMMYFUNCTION("REGEXREPLACE(N11,""(.*)Outbound:(.*)"",""$2"")"),"")</f>
        <v/>
      </c>
      <c r="P11" s="342" t="s">
        <v>485</v>
      </c>
      <c r="Q11" s="343" t="str">
        <f>T15</f>
        <v/>
      </c>
      <c r="R11" s="275"/>
      <c r="S11" s="440"/>
      <c r="T11" s="411" t="str">
        <f>IFERROR(__xludf.DUMMYFUNCTION("REGEXREPLACE(S11,""(.*)Outbound:(.*)"",""$2"")"),"")</f>
        <v/>
      </c>
      <c r="W11" s="412">
        <v>0.11458333333333333</v>
      </c>
      <c r="X11" s="403">
        <f>OriginalIDP!I13</f>
        <v>15.1</v>
      </c>
      <c r="Y11" s="403">
        <f>OriginalIDP!J13</f>
        <v>19</v>
      </c>
      <c r="Z11" s="403">
        <f>OriginalIDP!K13</f>
        <v>3.9</v>
      </c>
      <c r="AA11" s="439"/>
      <c r="AB11" s="439"/>
      <c r="AC11" s="461" t="s">
        <v>560</v>
      </c>
      <c r="AD11" s="462">
        <f>VALUE(L20)</f>
        <v>0</v>
      </c>
      <c r="AE11" s="463">
        <f>VALUE(L21)</f>
        <v>0</v>
      </c>
      <c r="AF11" s="453">
        <f>VALUE(L22)</f>
        <v>0</v>
      </c>
      <c r="AG11" s="453">
        <f>VALUE(L23)</f>
        <v>0</v>
      </c>
      <c r="AH11" s="454" t="str">
        <f t="shared" si="5"/>
        <v>Missing</v>
      </c>
      <c r="AI11" s="461" t="s">
        <v>560</v>
      </c>
      <c r="AJ11" s="455" t="str">
        <f t="shared" ref="AJ11:AM11" si="19">IF(AD11&lt;&gt;0, AD11, "")</f>
        <v/>
      </c>
      <c r="AK11" s="456" t="str">
        <f t="shared" si="19"/>
        <v/>
      </c>
      <c r="AL11" s="457" t="str">
        <f t="shared" si="19"/>
        <v/>
      </c>
      <c r="AM11" s="458" t="str">
        <f t="shared" si="19"/>
        <v/>
      </c>
      <c r="AN11" s="459">
        <f>COUNTIFS(AM25:AM224, "Tue", AO25:AO224, "9:00") +
 COUNTIFS(AM25:AM224, "Tue", AO25:AO224, "9:15") +
 COUNTIFS(AM25:AM224, "Tue", AO25:AO224, "9:30") +
 COUNTIFS(AM25:AM224, "Tue", AO25:AO224, "9:45")</f>
        <v>0</v>
      </c>
      <c r="AO11" s="459">
        <f>COUNTIFS(AM226:AM1170, "Tue", AO226:AO1170, "9:00") +
 COUNTIFS(AM226:AM1170, "Tue", AO226:AO1170, "9:15") +
 COUNTIFS(AM226:AM1170, "Tue", AO226:AO1170, "9:30") +
 COUNTIFS(AM226:AM1170, "Tue", AO226:AO1170, "9:45")</f>
        <v>0</v>
      </c>
      <c r="AP11" s="460"/>
      <c r="AQ11" s="460"/>
      <c r="AR11" s="460"/>
      <c r="AS11" s="460"/>
    </row>
    <row r="12">
      <c r="A12" s="440"/>
      <c r="B12" s="399"/>
      <c r="C12" s="398"/>
      <c r="D12" s="399"/>
      <c r="E12" s="410"/>
      <c r="F12" s="344"/>
      <c r="G12" s="345"/>
      <c r="H12" s="275"/>
      <c r="I12" s="398"/>
      <c r="J12" s="411"/>
      <c r="K12" s="344"/>
      <c r="L12" s="345"/>
      <c r="M12" s="275"/>
      <c r="N12" s="398"/>
      <c r="O12" s="411"/>
      <c r="P12" s="344"/>
      <c r="Q12" s="345"/>
      <c r="R12" s="275"/>
      <c r="S12" s="398"/>
      <c r="T12" s="411"/>
      <c r="W12" s="412">
        <v>0.125</v>
      </c>
      <c r="X12" s="403">
        <f>OriginalIDP!I14</f>
        <v>13.38</v>
      </c>
      <c r="Y12" s="403">
        <f>OriginalIDP!J14</f>
        <v>18.33</v>
      </c>
      <c r="Z12" s="403">
        <f>OriginalIDP!K14</f>
        <v>4.95</v>
      </c>
      <c r="AA12" s="41" t="s">
        <v>581</v>
      </c>
      <c r="AB12" s="413">
        <f>AVERAGE(Y62:Y69)</f>
        <v>27.04125</v>
      </c>
      <c r="AC12" s="461" t="s">
        <v>561</v>
      </c>
      <c r="AD12" s="462">
        <f>VALUE(L35)</f>
        <v>0</v>
      </c>
      <c r="AE12" s="463">
        <f>VALUE(L36)</f>
        <v>0</v>
      </c>
      <c r="AF12" s="453">
        <f>VALUE(L37)</f>
        <v>0</v>
      </c>
      <c r="AG12" s="453">
        <f>VALUE(L38)</f>
        <v>0</v>
      </c>
      <c r="AH12" s="454" t="str">
        <f t="shared" si="5"/>
        <v>Missing</v>
      </c>
      <c r="AI12" s="461" t="s">
        <v>561</v>
      </c>
      <c r="AJ12" s="455" t="str">
        <f t="shared" ref="AJ12:AM12" si="20">IF(AD12&lt;&gt;0, AD12, "")</f>
        <v/>
      </c>
      <c r="AK12" s="456" t="str">
        <f t="shared" si="20"/>
        <v/>
      </c>
      <c r="AL12" s="457" t="str">
        <f t="shared" si="20"/>
        <v/>
      </c>
      <c r="AM12" s="458" t="str">
        <f t="shared" si="20"/>
        <v/>
      </c>
      <c r="AN12" s="459">
        <f>COUNTIFS(AM25:AM224, "Tue", AO25:AO224, "10:00") +
 COUNTIFS(AM25:AM224, "Tue", AO25:AO224, "10:15") +
 COUNTIFS(AM25:AM224, "Tue", AO25:AO224, "10:30") +
 COUNTIFS(AM25:AM224, "Tue", AO25:AO224, "10:45")</f>
        <v>0</v>
      </c>
      <c r="AO12" s="459">
        <f>COUNTIFS(AM226:AM1170, "Tue", AO226:AO1170, "10:00") +
 COUNTIFS(AM226:AM1170, "Tue", AO226:AO1170, "10:15") +
 COUNTIFS(AM226:AM1170, "Tue", AO226:AO1170, "10:30") +
 COUNTIFS(AM226:AM1170, "Tue", AO226:AO1170, "10:45")</f>
        <v>0</v>
      </c>
      <c r="AP12" s="460"/>
      <c r="AQ12" s="460"/>
      <c r="AR12" s="460"/>
      <c r="AS12" s="460"/>
    </row>
    <row r="13">
      <c r="A13" s="440"/>
      <c r="B13" s="399"/>
      <c r="C13" s="398"/>
      <c r="D13" s="399"/>
      <c r="E13" s="410"/>
      <c r="F13" s="344"/>
      <c r="G13" s="345"/>
      <c r="H13" s="275"/>
      <c r="I13" s="410"/>
      <c r="J13" s="411" t="str">
        <f>Right(I13,100)</f>
        <v/>
      </c>
      <c r="K13" s="344"/>
      <c r="L13" s="345"/>
      <c r="M13" s="275"/>
      <c r="N13" s="410"/>
      <c r="O13" s="411" t="str">
        <f>Right(N13,100)</f>
        <v/>
      </c>
      <c r="P13" s="344"/>
      <c r="Q13" s="345"/>
      <c r="R13" s="275"/>
      <c r="S13" s="410"/>
      <c r="T13" s="411" t="str">
        <f>Right(S13,100)</f>
        <v/>
      </c>
      <c r="W13" s="412">
        <v>0.13541666666666666</v>
      </c>
      <c r="X13" s="403">
        <f>OriginalIDP!I15</f>
        <v>13.57</v>
      </c>
      <c r="Y13" s="403">
        <f>OriginalIDP!J15</f>
        <v>19.33</v>
      </c>
      <c r="Z13" s="403">
        <f>OriginalIDP!K15</f>
        <v>5.76</v>
      </c>
      <c r="AA13" s="41" t="s">
        <v>583</v>
      </c>
      <c r="AB13" s="413">
        <f>AVERAGE(Y69:Y77)</f>
        <v>25.66555556</v>
      </c>
      <c r="AC13" s="461" t="s">
        <v>563</v>
      </c>
      <c r="AD13" s="462">
        <f>VALUE(L50)</f>
        <v>0</v>
      </c>
      <c r="AE13" s="463">
        <f>VALUE(L51)</f>
        <v>0</v>
      </c>
      <c r="AF13" s="453">
        <f>VALUE(L52)</f>
        <v>0</v>
      </c>
      <c r="AG13" s="453">
        <f>VALUE(L53)</f>
        <v>0</v>
      </c>
      <c r="AH13" s="454" t="str">
        <f t="shared" si="5"/>
        <v>Missing</v>
      </c>
      <c r="AI13" s="461" t="s">
        <v>563</v>
      </c>
      <c r="AJ13" s="455" t="str">
        <f t="shared" ref="AJ13:AM13" si="21">IF(AD13&lt;&gt;0, AD13, "")</f>
        <v/>
      </c>
      <c r="AK13" s="456" t="str">
        <f t="shared" si="21"/>
        <v/>
      </c>
      <c r="AL13" s="457" t="str">
        <f t="shared" si="21"/>
        <v/>
      </c>
      <c r="AM13" s="458" t="str">
        <f t="shared" si="21"/>
        <v/>
      </c>
      <c r="AN13" s="459">
        <f>COUNTIFS(AM25:AM224, "Tue", AO25:AO224, "11:00") +
 COUNTIFS(AM25:AM224, "Tue", AO25:AO224, "11:15") +
 COUNTIFS(AM25:AM224, "Tue", AO25:AO224, "11:30") +
 COUNTIFS(AM25:AM224, "Tue", AO25:AO224, "11:45")</f>
        <v>0</v>
      </c>
      <c r="AO13" s="459">
        <f>COUNTIFS(AM226:AM1170, "Tue", AO226:AO1170, "11:00") +
 COUNTIFS(AM226:AM1170, "Tue", AO226:AO1170, "11:15") +
 COUNTIFS(AM226:AM1170, "Tue", AO226:AO1170, "11:30") +
 COUNTIFS(AM226:AM1170, "Tue", AO226:AO1170, "11:45")</f>
        <v>0</v>
      </c>
      <c r="AP13" s="460"/>
      <c r="AQ13" s="460"/>
      <c r="AR13" s="460"/>
      <c r="AS13" s="460"/>
    </row>
    <row r="14">
      <c r="A14" s="440"/>
      <c r="B14" s="399"/>
      <c r="C14" s="398"/>
      <c r="D14" s="399"/>
      <c r="E14" s="435"/>
      <c r="F14" s="344"/>
      <c r="G14" s="345"/>
      <c r="H14" s="275"/>
      <c r="I14" s="435"/>
      <c r="J14" s="411"/>
      <c r="K14" s="344"/>
      <c r="L14" s="345"/>
      <c r="M14" s="275"/>
      <c r="N14" s="435"/>
      <c r="O14" s="411"/>
      <c r="P14" s="344"/>
      <c r="Q14" s="345"/>
      <c r="R14" s="275"/>
      <c r="S14" s="435"/>
      <c r="T14" s="411"/>
      <c r="W14" s="412">
        <v>0.14583333333333334</v>
      </c>
      <c r="X14" s="403">
        <f>OriginalIDP!I16</f>
        <v>14.42</v>
      </c>
      <c r="Y14" s="403">
        <f>OriginalIDP!J16</f>
        <v>21</v>
      </c>
      <c r="Z14" s="403">
        <f>OriginalIDP!K16</f>
        <v>6.58</v>
      </c>
      <c r="AA14" s="41" t="s">
        <v>585</v>
      </c>
      <c r="AB14" s="464">
        <f>AVERAGE(Y77:Y85)</f>
        <v>22.25888889</v>
      </c>
      <c r="AC14" s="461" t="s">
        <v>565</v>
      </c>
      <c r="AD14" s="462">
        <f>VALUE(L65)</f>
        <v>0</v>
      </c>
      <c r="AE14" s="463">
        <f>VALUE(L66)</f>
        <v>0</v>
      </c>
      <c r="AF14" s="453">
        <f>VALUE(L67)</f>
        <v>0</v>
      </c>
      <c r="AG14" s="453">
        <f>VALUE(L68)</f>
        <v>0</v>
      </c>
      <c r="AH14" s="454" t="str">
        <f t="shared" si="5"/>
        <v>Missing</v>
      </c>
      <c r="AI14" s="461" t="s">
        <v>565</v>
      </c>
      <c r="AJ14" s="455" t="str">
        <f t="shared" ref="AJ14:AM14" si="22">IF(AD14&lt;&gt;0, AD14, "")</f>
        <v/>
      </c>
      <c r="AK14" s="456" t="str">
        <f t="shared" si="22"/>
        <v/>
      </c>
      <c r="AL14" s="457" t="str">
        <f t="shared" si="22"/>
        <v/>
      </c>
      <c r="AM14" s="458" t="str">
        <f t="shared" si="22"/>
        <v/>
      </c>
      <c r="AN14" s="459">
        <f>COUNTIFS(AM25:AM224, "Tue", AO25:AO224, "12:00") +
 COUNTIFS(AM25:AM224, "Tue", AO25:AO224, "12:15") +
 COUNTIFS(AM25:AM224, "Tue", AO25:AO224, "12:30") +
 COUNTIFS(AM25:AM224, "Tue", AO25:AO224, "12:45")</f>
        <v>0</v>
      </c>
      <c r="AO14" s="459">
        <f>COUNTIFS(AM226:AM1170, "Tue", AO226:AO1170, "12:00") +
 COUNTIFS(AM226:AM1170, "Tue", AO226:AO1170, "12:15") +
 COUNTIFS(AM226:AM1170, "Tue", AO226:AO1170, "12:30") +
 COUNTIFS(AM226:AM1170, "Tue", AO226:AO1170, "12:45")</f>
        <v>0</v>
      </c>
      <c r="AP14" s="460"/>
      <c r="AQ14" s="460"/>
      <c r="AR14" s="460"/>
      <c r="AS14" s="460"/>
    </row>
    <row r="15">
      <c r="A15" s="398"/>
      <c r="B15" s="399"/>
      <c r="C15" s="440"/>
      <c r="D15" s="399"/>
      <c r="E15" s="410"/>
      <c r="F15" s="346"/>
      <c r="G15" s="347"/>
      <c r="H15" s="337"/>
      <c r="I15" s="410"/>
      <c r="J15" s="411" t="str">
        <f>Right(I15,150)</f>
        <v/>
      </c>
      <c r="K15" s="346"/>
      <c r="L15" s="347"/>
      <c r="M15" s="337"/>
      <c r="N15" s="410"/>
      <c r="O15" s="411" t="str">
        <f>Right(N15,150)</f>
        <v/>
      </c>
      <c r="P15" s="346"/>
      <c r="Q15" s="347"/>
      <c r="R15" s="337"/>
      <c r="S15" s="410"/>
      <c r="T15" s="411" t="str">
        <f>Right(S15,150)</f>
        <v/>
      </c>
      <c r="W15" s="412">
        <v>0.15625</v>
      </c>
      <c r="X15" s="403">
        <f>OriginalIDP!I17</f>
        <v>12.89</v>
      </c>
      <c r="Y15" s="403">
        <f>OriginalIDP!J17</f>
        <v>20.33</v>
      </c>
      <c r="Z15" s="403">
        <f>OriginalIDP!K17</f>
        <v>7.44</v>
      </c>
      <c r="AA15" s="41" t="s">
        <v>587</v>
      </c>
      <c r="AB15" s="413">
        <f>AVERAGE(Y85:Y92)</f>
        <v>19.16625</v>
      </c>
      <c r="AC15" s="461" t="s">
        <v>567</v>
      </c>
      <c r="AD15" s="462">
        <f>VALUE(L80)</f>
        <v>0</v>
      </c>
      <c r="AE15" s="463">
        <f>VALUE(L81)</f>
        <v>0</v>
      </c>
      <c r="AF15" s="453">
        <f>VALUE(L82)</f>
        <v>0</v>
      </c>
      <c r="AG15" s="453">
        <f>VALUE(L83)</f>
        <v>0</v>
      </c>
      <c r="AH15" s="454" t="str">
        <f t="shared" si="5"/>
        <v>Missing</v>
      </c>
      <c r="AI15" s="461" t="s">
        <v>567</v>
      </c>
      <c r="AJ15" s="455" t="str">
        <f t="shared" ref="AJ15:AM15" si="23">IF(AD15&lt;&gt;0, AD15, "")</f>
        <v/>
      </c>
      <c r="AK15" s="456" t="str">
        <f t="shared" si="23"/>
        <v/>
      </c>
      <c r="AL15" s="457" t="str">
        <f t="shared" si="23"/>
        <v/>
      </c>
      <c r="AM15" s="458" t="str">
        <f t="shared" si="23"/>
        <v/>
      </c>
      <c r="AN15" s="459">
        <f>COUNTIFS(AM25:AM224, "Tue", AO25:AO224, "13:00") +
 COUNTIFS(AM25:AM224, "Tue", AO25:AO224, "13:15") +
 COUNTIFS(AM25:AM224, "Tue", AO25:AO224, "13:30") +
 COUNTIFS(AM25:AM224, "Tue", AO25:AO224, "13:45")</f>
        <v>0</v>
      </c>
      <c r="AO15" s="459">
        <f>COUNTIFS(AM226:AM1170, "Tue", AO226:AO1170, "13:00") +
 COUNTIFS(AM226:AM1170, "Tue", AO226:AO1170, "13:15") +
 COUNTIFS(AM226:AM1170, "Tue", AO226:AO1170, "13:30") +
 COUNTIFS(AM226:AM1170, "Tue", AO226:AO1170, "13:45")</f>
        <v>0</v>
      </c>
      <c r="AP15" s="460"/>
      <c r="AQ15" s="460"/>
      <c r="AR15" s="460"/>
      <c r="AS15" s="460"/>
    </row>
    <row r="16">
      <c r="A16" s="410"/>
      <c r="B16" s="399"/>
      <c r="C16" s="440"/>
      <c r="D16" s="399"/>
      <c r="E16" s="440"/>
      <c r="F16" s="348" t="s">
        <v>552</v>
      </c>
      <c r="G16" s="31"/>
      <c r="H16" s="32"/>
      <c r="I16" s="400"/>
      <c r="J16" s="401"/>
      <c r="K16" s="373" t="s">
        <v>571</v>
      </c>
      <c r="L16" s="31"/>
      <c r="M16" s="32"/>
      <c r="N16" s="400"/>
      <c r="O16" s="198"/>
      <c r="P16" s="391" t="s">
        <v>590</v>
      </c>
      <c r="Q16" s="31"/>
      <c r="R16" s="32"/>
      <c r="S16" s="400"/>
      <c r="W16" s="412">
        <v>0.16666666666666666</v>
      </c>
      <c r="X16" s="403">
        <f>OriginalIDP!I18</f>
        <v>12.06</v>
      </c>
      <c r="Y16" s="403">
        <f>OriginalIDP!J18</f>
        <v>18.66</v>
      </c>
      <c r="Z16" s="403">
        <f>OriginalIDP!K18</f>
        <v>6.6</v>
      </c>
      <c r="AA16" s="465"/>
      <c r="AB16" s="465"/>
      <c r="AC16" s="455" t="s">
        <v>569</v>
      </c>
      <c r="AD16" s="462">
        <f>VALUE(L95)</f>
        <v>0</v>
      </c>
      <c r="AE16" s="453">
        <f>VALUE(L96)</f>
        <v>0</v>
      </c>
      <c r="AF16" s="453">
        <f>VALUE(L97)</f>
        <v>0</v>
      </c>
      <c r="AG16" s="453">
        <f>VALUE(L98)</f>
        <v>0</v>
      </c>
      <c r="AH16" s="454" t="str">
        <f t="shared" si="5"/>
        <v>Missing</v>
      </c>
      <c r="AI16" s="455" t="s">
        <v>569</v>
      </c>
      <c r="AJ16" s="455" t="str">
        <f t="shared" ref="AJ16:AM16" si="24">IF(AD16&lt;&gt;0, AD16, "")</f>
        <v/>
      </c>
      <c r="AK16" s="456" t="str">
        <f t="shared" si="24"/>
        <v/>
      </c>
      <c r="AL16" s="457" t="str">
        <f t="shared" si="24"/>
        <v/>
      </c>
      <c r="AM16" s="458" t="str">
        <f t="shared" si="24"/>
        <v/>
      </c>
      <c r="AN16" s="459">
        <f>COUNTIFS(AM25:AM224, "Tue", AO25:AO224, "14:00") +
 COUNTIFS(AM25:AM224, "Tue", AO25:AO224, "14:15") +
 COUNTIFS(AM25:AM224, "Tue", AO25:AO224, "14:30") +
 COUNTIFS(AM25:AM224, "Tue", AO25:AO224, "14:45")</f>
        <v>0</v>
      </c>
      <c r="AO16" s="459">
        <f>COUNTIFS(AM226:AM1170, "Tue", AO226:AO1170, "14:00") +
 COUNTIFS(AM226:AM1170, "Tue", AO226:AO1170, "14:15") +
 COUNTIFS(AM226:AM1170, "Tue", AO226:AO1170, "14:30") +
 COUNTIFS(AM226:AM1170, "Tue", AO226:AO1170, "14:45")</f>
        <v>0</v>
      </c>
      <c r="AP16" s="460"/>
      <c r="AQ16" s="460"/>
      <c r="AR16" s="460"/>
      <c r="AS16" s="460"/>
    </row>
    <row r="17">
      <c r="A17" s="410"/>
      <c r="B17" s="399"/>
      <c r="C17" s="440"/>
      <c r="D17" s="399"/>
      <c r="E17" s="410"/>
      <c r="F17" s="335" t="s">
        <v>94</v>
      </c>
      <c r="G17" s="336" t="str">
        <f t="shared" ref="G17:G19" si="26">J20</f>
        <v/>
      </c>
      <c r="H17" s="337"/>
      <c r="I17" s="410"/>
      <c r="J17" s="411" t="str">
        <f>IFERROR(__xludf.DUMMYFUNCTION("REGEXREPLACE(I17,""(.*)ACK:(.*)"",""$2"")"),"")</f>
        <v/>
      </c>
      <c r="K17" s="335" t="s">
        <v>94</v>
      </c>
      <c r="L17" s="336" t="str">
        <f t="shared" ref="L17:L19" si="27">O20</f>
        <v/>
      </c>
      <c r="M17" s="337"/>
      <c r="N17" s="410"/>
      <c r="O17" s="411" t="str">
        <f>IFERROR(__xludf.DUMMYFUNCTION("REGEXREPLACE(N17,""(.*)ACK:(.*)"",""$2"")"),"")</f>
        <v/>
      </c>
      <c r="P17" s="335" t="s">
        <v>94</v>
      </c>
      <c r="Q17" s="336" t="str">
        <f t="shared" ref="Q17:Q19" si="28">T20</f>
        <v/>
      </c>
      <c r="R17" s="337"/>
      <c r="S17" s="410"/>
      <c r="T17" s="411" t="str">
        <f>IFERROR(__xludf.DUMMYFUNCTION("REGEXREPLACE(S17,""(.*)ACK:(.*)"",""$2"")"),"")</f>
        <v/>
      </c>
      <c r="W17" s="412">
        <v>0.17708333333333334</v>
      </c>
      <c r="X17" s="403">
        <f>OriginalIDP!I19</f>
        <v>15.27</v>
      </c>
      <c r="Y17" s="403">
        <f>OriginalIDP!J19</f>
        <v>20</v>
      </c>
      <c r="Z17" s="403">
        <f>OriginalIDP!K19</f>
        <v>4.73</v>
      </c>
      <c r="AA17" s="465"/>
      <c r="AB17" s="465"/>
      <c r="AC17" s="383" t="s">
        <v>578</v>
      </c>
      <c r="AD17" s="466">
        <f>VALUE(Q5)</f>
        <v>0</v>
      </c>
      <c r="AE17" s="467">
        <f>VALUE(Q6)</f>
        <v>0</v>
      </c>
      <c r="AF17" s="468">
        <f>VALUE(Q7)</f>
        <v>0</v>
      </c>
      <c r="AG17" s="467">
        <f>VALUE(Q8)</f>
        <v>0</v>
      </c>
      <c r="AH17" s="469" t="str">
        <f t="shared" si="5"/>
        <v>Missing</v>
      </c>
      <c r="AI17" s="383" t="s">
        <v>578</v>
      </c>
      <c r="AJ17" s="470" t="str">
        <f t="shared" ref="AJ17:AM17" si="25">IF(AD17&lt;&gt;0, AD17, "")</f>
        <v/>
      </c>
      <c r="AK17" s="471" t="str">
        <f t="shared" si="25"/>
        <v/>
      </c>
      <c r="AL17" s="472" t="str">
        <f t="shared" si="25"/>
        <v/>
      </c>
      <c r="AM17" s="473" t="str">
        <f t="shared" si="25"/>
        <v/>
      </c>
      <c r="AN17" s="474">
        <f>COUNTIFS(AM25:AM224, "Tue", AO25:AO224, "15:00") +
 COUNTIFS(AM25:AM224, "Tue", AO25:AO224, "15:15") +
 COUNTIFS(AM25:AM224, "Tue", AO25:AO224, "15:30") +
 COUNTIFS(AM25:AM224, "Tue", AO25:AO224, "15:45") +
 COUNTIFS(AM25:AM224, "Tue", AO25:AO224, "16:00") +
 COUNTIFS(AM25:AM224, "Tue", AO25:AO224, "16:15") +
 COUNTIFS(AM25:AM224, "Tue", AO25:AO224, "16:30") +
 COUNTIFS(AM25:AM224, "Tue", AO25:AO224, "16:45")</f>
        <v>0</v>
      </c>
      <c r="AO17" s="474">
        <f>COUNTIFS(AM226:AM1170, "Tue", AO226:AO1170, "15:00") +
 COUNTIFS(AM226:AM1170, "Tue", AO226:AO1170, "15:15") +
 COUNTIFS(AM226:AM1170, "Tue", AO226:AO1170, "15:30") +
 COUNTIFS(AM226:AM1170, "Tue", AO226:AO1170, "15:45") +
 COUNTIFS(AM226:AM1170, "Tue", AO226:AO1170, "16:00") +
 COUNTIFS(AM226:AM1170, "Tue", AO226:AO1170, "16:15") +
 COUNTIFS(AM226:AM1170, "Tue", AO226:AO1170, "16:30") +
 COUNTIFS(AM226:AM1170, "Tue", AO226:AO1170, "16:45")</f>
        <v>0</v>
      </c>
      <c r="AP17" s="475"/>
      <c r="AQ17" s="475"/>
      <c r="AR17" s="475"/>
      <c r="AS17" s="475"/>
    </row>
    <row r="18">
      <c r="A18" s="435"/>
      <c r="B18" s="399"/>
      <c r="C18" s="440"/>
      <c r="D18" s="399"/>
      <c r="E18" s="435"/>
      <c r="F18" s="338" t="s">
        <v>497</v>
      </c>
      <c r="G18" s="336" t="str">
        <f t="shared" si="26"/>
        <v/>
      </c>
      <c r="H18" s="337"/>
      <c r="I18" s="410"/>
      <c r="J18" s="411" t="str">
        <f>IFERROR(__xludf.DUMMYFUNCTION("REGEXREPLACE(I18,""(.*)SVL OUT:(.*)"",""$2"")"),"")</f>
        <v/>
      </c>
      <c r="K18" s="338" t="s">
        <v>497</v>
      </c>
      <c r="L18" s="336" t="str">
        <f t="shared" si="27"/>
        <v/>
      </c>
      <c r="M18" s="337"/>
      <c r="N18" s="410"/>
      <c r="O18" s="411" t="str">
        <f>IFERROR(__xludf.DUMMYFUNCTION("REGEXREPLACE(N18,""(.*)SVL OUT:(.*)"",""$2"")"),"")</f>
        <v/>
      </c>
      <c r="P18" s="338" t="s">
        <v>497</v>
      </c>
      <c r="Q18" s="336" t="str">
        <f t="shared" si="28"/>
        <v/>
      </c>
      <c r="R18" s="337"/>
      <c r="S18" s="410"/>
      <c r="T18" s="411" t="str">
        <f>IFERROR(__xludf.DUMMYFUNCTION("REGEXREPLACE(S18,""(.*)SVL OUT:(.*)"",""$2"")"),"")</f>
        <v/>
      </c>
      <c r="W18" s="412">
        <v>0.1875</v>
      </c>
      <c r="X18" s="403">
        <f>OriginalIDP!I20</f>
        <v>11.95</v>
      </c>
      <c r="Y18" s="403">
        <f>OriginalIDP!J20</f>
        <v>19</v>
      </c>
      <c r="Z18" s="403">
        <f>OriginalIDP!K20</f>
        <v>7.05</v>
      </c>
      <c r="AA18" s="465"/>
      <c r="AB18" s="465"/>
      <c r="AC18" s="386" t="s">
        <v>579</v>
      </c>
      <c r="AD18" s="476">
        <f>VALUE(Q20)</f>
        <v>0</v>
      </c>
      <c r="AE18" s="477">
        <f>VALUE(Q21)</f>
        <v>0</v>
      </c>
      <c r="AF18" s="478">
        <f>VALUE(Q22)</f>
        <v>0</v>
      </c>
      <c r="AG18" s="477">
        <f>VALUE(Q23)</f>
        <v>0</v>
      </c>
      <c r="AH18" s="469" t="str">
        <f t="shared" si="5"/>
        <v>Missing</v>
      </c>
      <c r="AI18" s="386" t="s">
        <v>579</v>
      </c>
      <c r="AJ18" s="479" t="str">
        <f t="shared" ref="AJ18:AM18" si="29">IF(AD18&lt;&gt;0, AD18, "")</f>
        <v/>
      </c>
      <c r="AK18" s="480" t="str">
        <f t="shared" si="29"/>
        <v/>
      </c>
      <c r="AL18" s="481" t="str">
        <f t="shared" si="29"/>
        <v/>
      </c>
      <c r="AM18" s="482" t="str">
        <f t="shared" si="29"/>
        <v/>
      </c>
      <c r="AN18" s="474">
        <f>COUNTIFS(AM25:AM224, "Tue", AO25:AO224, "17:00") +
 COUNTIFS(AM25:AM224, "Tue", AO25:AO224, "17:15") +
 COUNTIFS(AM25:AM224, "Tue", AO25:AO224, "17:30") +
 COUNTIFS(AM25:AM224, "Tue", AO25:AO224, "17:45")</f>
        <v>0</v>
      </c>
      <c r="AO18" s="474">
        <f>COUNTIFS(AM226:AM1170, "Tue", AO226:AO1170, "17:00") +
 COUNTIFS(AM226:AM1170, "Tue", AO226:AO1170, "17:15") +
 COUNTIFS(AM226:AM1170, "Tue", AO226:AO1170, "17:30") +
 COUNTIFS(AM226:AM1170, "Tue", AO226:AO1170, "17:45")</f>
        <v>0</v>
      </c>
      <c r="AP18" s="475"/>
      <c r="AQ18" s="475"/>
      <c r="AR18" s="475"/>
      <c r="AS18" s="475"/>
    </row>
    <row r="19">
      <c r="A19" s="440"/>
      <c r="B19" s="399"/>
      <c r="C19" s="440"/>
      <c r="D19" s="399"/>
      <c r="E19" s="410"/>
      <c r="F19" s="338" t="s">
        <v>100</v>
      </c>
      <c r="G19" s="336" t="str">
        <f t="shared" si="26"/>
        <v/>
      </c>
      <c r="H19" s="337"/>
      <c r="I19" s="410"/>
      <c r="J19" s="411" t="str">
        <f>IFERROR(__xludf.DUMMYFUNCTION("REGEXREPLACE(I19,""(.*)SVL IN:(.*)"",""$2"")"),"")</f>
        <v/>
      </c>
      <c r="K19" s="338" t="s">
        <v>100</v>
      </c>
      <c r="L19" s="336" t="str">
        <f t="shared" si="27"/>
        <v/>
      </c>
      <c r="M19" s="337"/>
      <c r="N19" s="410"/>
      <c r="O19" s="411" t="str">
        <f>IFERROR(__xludf.DUMMYFUNCTION("REGEXREPLACE(N19,""(.*)SVL IN:(.*)"",""$2"")"),"")</f>
        <v/>
      </c>
      <c r="P19" s="338" t="s">
        <v>100</v>
      </c>
      <c r="Q19" s="336" t="str">
        <f t="shared" si="28"/>
        <v/>
      </c>
      <c r="R19" s="337"/>
      <c r="S19" s="410"/>
      <c r="T19" s="411" t="str">
        <f>IFERROR(__xludf.DUMMYFUNCTION("REGEXREPLACE(S19,""(.*)SVL IN:(.*)"",""$2"")"),"")</f>
        <v/>
      </c>
      <c r="W19" s="412">
        <v>0.19791666666666666</v>
      </c>
      <c r="X19" s="403">
        <f>OriginalIDP!I21</f>
        <v>13.63</v>
      </c>
      <c r="Y19" s="403">
        <f>OriginalIDP!J21</f>
        <v>19.33</v>
      </c>
      <c r="Z19" s="403">
        <f>OriginalIDP!K21</f>
        <v>5.7</v>
      </c>
      <c r="AA19" s="465"/>
      <c r="AB19" s="465"/>
      <c r="AC19" s="386" t="s">
        <v>580</v>
      </c>
      <c r="AD19" s="476">
        <f>VALUE(Q35)</f>
        <v>0</v>
      </c>
      <c r="AE19" s="477">
        <f>VALUE(Q36)</f>
        <v>0</v>
      </c>
      <c r="AF19" s="478">
        <f>VALUE(Q37)</f>
        <v>0</v>
      </c>
      <c r="AG19" s="477">
        <f>VALUE(Q38)</f>
        <v>0</v>
      </c>
      <c r="AH19" s="469" t="str">
        <f t="shared" si="5"/>
        <v>Missing</v>
      </c>
      <c r="AI19" s="386" t="s">
        <v>580</v>
      </c>
      <c r="AJ19" s="479" t="str">
        <f t="shared" ref="AJ19:AM19" si="30">IF(AD19&lt;&gt;0, AD19, "")</f>
        <v/>
      </c>
      <c r="AK19" s="480" t="str">
        <f t="shared" si="30"/>
        <v/>
      </c>
      <c r="AL19" s="481" t="str">
        <f t="shared" si="30"/>
        <v/>
      </c>
      <c r="AM19" s="482" t="str">
        <f t="shared" si="30"/>
        <v/>
      </c>
      <c r="AN19" s="474">
        <f>COUNTIFS(AM25:AM224, "Tue", AO25:AO224, "18:00") +
 COUNTIFS(AM25:AM224, "Tue", AO25:AO224, "18:15") +
 COUNTIFS(AM25:AM224, "Tue", AO25:AO224, "18:30") +
 COUNTIFS(AM25:AM224, "Tue", AO25:AO224, "18:45")</f>
        <v>0</v>
      </c>
      <c r="AO19" s="474">
        <f>COUNTIFS(AM226:AM1170, "Tue", AO226:AO1170, "18:00") +
 COUNTIFS(AM226:AM1170, "Tue", AO226:AO1170, "18:15") +
 COUNTIFS(AM226:AM1170, "Tue", AO226:AO1170, "18:30") +
 COUNTIFS(AM226:AM1170, "Tue", AO226:AO1170, "18:45")</f>
        <v>0</v>
      </c>
      <c r="AP19" s="475"/>
      <c r="AQ19" s="475"/>
      <c r="AR19" s="475"/>
      <c r="AS19" s="475"/>
    </row>
    <row r="20">
      <c r="A20" s="435"/>
      <c r="B20" s="399"/>
      <c r="C20" s="440"/>
      <c r="D20" s="399"/>
      <c r="E20" s="398"/>
      <c r="F20" s="338" t="s">
        <v>547</v>
      </c>
      <c r="G20" s="336" t="str">
        <f t="shared" ref="G20:G21" si="32">J18</f>
        <v/>
      </c>
      <c r="H20" s="337"/>
      <c r="I20" s="410"/>
      <c r="J20" s="411" t="str">
        <f>IFERROR(__xludf.DUMMYFUNCTION("REGEXREPLACE(I20,""(.*)ACK:(.*)"",""$2"")"),"")</f>
        <v/>
      </c>
      <c r="K20" s="338" t="s">
        <v>547</v>
      </c>
      <c r="L20" s="336" t="str">
        <f t="shared" ref="L20:L21" si="33">O18</f>
        <v/>
      </c>
      <c r="M20" s="337"/>
      <c r="N20" s="410"/>
      <c r="O20" s="411" t="str">
        <f>IFERROR(__xludf.DUMMYFUNCTION("REGEXREPLACE(N20,""(.*)ACK:(.*)"",""$2"")"),"")</f>
        <v/>
      </c>
      <c r="P20" s="338" t="s">
        <v>547</v>
      </c>
      <c r="Q20" s="336" t="str">
        <f t="shared" ref="Q20:Q21" si="34">T18</f>
        <v/>
      </c>
      <c r="R20" s="337"/>
      <c r="S20" s="410"/>
      <c r="T20" s="411" t="str">
        <f>IFERROR(__xludf.DUMMYFUNCTION("REGEXREPLACE(S20,""(.*)ACK:(.*)"",""$2"")"),"")</f>
        <v/>
      </c>
      <c r="W20" s="412">
        <v>0.20833333333333334</v>
      </c>
      <c r="X20" s="403">
        <f>OriginalIDP!I22</f>
        <v>12.5</v>
      </c>
      <c r="Y20" s="403">
        <f>OriginalIDP!J22</f>
        <v>18</v>
      </c>
      <c r="Z20" s="403">
        <f>OriginalIDP!K22</f>
        <v>5.5</v>
      </c>
      <c r="AA20" s="438"/>
      <c r="AB20" s="438"/>
      <c r="AC20" s="386" t="s">
        <v>582</v>
      </c>
      <c r="AD20" s="476">
        <f>VALUE(Q50)</f>
        <v>0</v>
      </c>
      <c r="AE20" s="477">
        <f>VALUE(Q51)</f>
        <v>0</v>
      </c>
      <c r="AF20" s="478">
        <f>VALUE(Q52)</f>
        <v>0</v>
      </c>
      <c r="AG20" s="477">
        <f>VALUE(Q53)</f>
        <v>0</v>
      </c>
      <c r="AH20" s="469" t="str">
        <f t="shared" si="5"/>
        <v>Missing</v>
      </c>
      <c r="AI20" s="386" t="s">
        <v>582</v>
      </c>
      <c r="AJ20" s="479" t="str">
        <f t="shared" ref="AJ20:AM20" si="31">IF(AD20&lt;&gt;0, AD20, "")</f>
        <v/>
      </c>
      <c r="AK20" s="480" t="str">
        <f t="shared" si="31"/>
        <v/>
      </c>
      <c r="AL20" s="481" t="str">
        <f t="shared" si="31"/>
        <v/>
      </c>
      <c r="AM20" s="482" t="str">
        <f t="shared" si="31"/>
        <v/>
      </c>
      <c r="AN20" s="474">
        <f>COUNTIFS(AM25:AM224, "Tue", AO25:AO224, "19:00") +
 COUNTIFS(AM25:AM224, "Tue", AO25:AO224, "19:15") +
 COUNTIFS(AM25:AM224, "Tue", AO25:AO224, "19:30") +
 COUNTIFS(AM25:AM224, "Tue", AO25:AO224, "19:45")</f>
        <v>0</v>
      </c>
      <c r="AO20" s="474">
        <f>COUNTIFS(AM226:AM1170, "Tue", AO226:AO1170, "19:00") +
 COUNTIFS(AM226:AM1170, "Tue", AO226:AO1170, "19:15") +
 COUNTIFS(AM226:AM1170, "Tue", AO226:AO1170, "19:30") +
 COUNTIFS(AM226:AM1170, "Tue", AO226:AO1170, "19:45")</f>
        <v>0</v>
      </c>
      <c r="AP20" s="475"/>
      <c r="AQ20" s="475"/>
      <c r="AR20" s="475"/>
      <c r="AS20" s="475"/>
    </row>
    <row r="21">
      <c r="A21" s="410"/>
      <c r="B21" s="399"/>
      <c r="C21" s="398"/>
      <c r="D21" s="399"/>
      <c r="E21" s="483"/>
      <c r="F21" s="338" t="s">
        <v>548</v>
      </c>
      <c r="G21" s="336" t="str">
        <f t="shared" si="32"/>
        <v/>
      </c>
      <c r="H21" s="337"/>
      <c r="I21" s="410"/>
      <c r="J21" s="411" t="str">
        <f>IFERROR(__xludf.DUMMYFUNCTION("REGEXREPLACE(I21,""(.*)ASA:(.*)"",""$2"")"),"")</f>
        <v/>
      </c>
      <c r="K21" s="338" t="s">
        <v>548</v>
      </c>
      <c r="L21" s="336" t="str">
        <f t="shared" si="33"/>
        <v/>
      </c>
      <c r="M21" s="337"/>
      <c r="N21" s="410"/>
      <c r="O21" s="411" t="str">
        <f>IFERROR(__xludf.DUMMYFUNCTION("REGEXREPLACE(N21,""(.*)ASA:(.*)"",""$2"")"),"")</f>
        <v/>
      </c>
      <c r="P21" s="338" t="s">
        <v>548</v>
      </c>
      <c r="Q21" s="336" t="str">
        <f t="shared" si="34"/>
        <v/>
      </c>
      <c r="R21" s="337"/>
      <c r="S21" s="410"/>
      <c r="T21" s="411" t="str">
        <f>IFERROR(__xludf.DUMMYFUNCTION("REGEXREPLACE(S21,""(.*)ASA:(.*)"",""$2"")"),"")</f>
        <v/>
      </c>
      <c r="W21" s="412">
        <v>0.21875</v>
      </c>
      <c r="X21" s="403">
        <f>OriginalIDP!I23</f>
        <v>13.72</v>
      </c>
      <c r="Y21" s="403">
        <f>OriginalIDP!J23</f>
        <v>21</v>
      </c>
      <c r="Z21" s="403">
        <f>OriginalIDP!K23</f>
        <v>7.28</v>
      </c>
      <c r="AA21" s="168"/>
      <c r="AB21" s="168"/>
      <c r="AC21" s="386" t="s">
        <v>584</v>
      </c>
      <c r="AD21" s="476">
        <f>VALUE(Q65)</f>
        <v>0</v>
      </c>
      <c r="AE21" s="477">
        <f>VALUE(Q66)</f>
        <v>0</v>
      </c>
      <c r="AF21" s="478">
        <f>VALUE(Q67)</f>
        <v>0</v>
      </c>
      <c r="AG21" s="477">
        <f>VALUE(Q68)</f>
        <v>0</v>
      </c>
      <c r="AH21" s="469" t="str">
        <f t="shared" si="5"/>
        <v>Missing</v>
      </c>
      <c r="AI21" s="386" t="s">
        <v>584</v>
      </c>
      <c r="AJ21" s="479" t="str">
        <f t="shared" ref="AJ21:AM21" si="35">IF(AD21&lt;&gt;0, AD21, "")</f>
        <v/>
      </c>
      <c r="AK21" s="480" t="str">
        <f t="shared" si="35"/>
        <v/>
      </c>
      <c r="AL21" s="481" t="str">
        <f t="shared" si="35"/>
        <v/>
      </c>
      <c r="AM21" s="482" t="str">
        <f t="shared" si="35"/>
        <v/>
      </c>
      <c r="AN21" s="474">
        <f>COUNTIFS(AM25:AM224, "Tue", AO25:AO224, "20:00") +
 COUNTIFS(AM25:AM224, "Tue", AO25:AO224, "20:15") +
 COUNTIFS(AM25:AM224, "Tue", AO25:AO224, "20:30") +
 COUNTIFS(AM25:AM224, "Tue", AO25:AO224, "20:45")</f>
        <v>0</v>
      </c>
      <c r="AO21" s="474">
        <f>COUNTIFS(AM226:AM1170, "Tue", AO226:AO1170, "20:00") +
 COUNTIFS(AM226:AM1170, "Tue", AO226:AO1170, "20:15") +
 COUNTIFS(AM226:AM1170, "Tue", AO226:AO1170, "20:30") +
 COUNTIFS(AM226:AM1170, "Tue", AO226:AO1170, "20:45")</f>
        <v>0</v>
      </c>
      <c r="AP21" s="475"/>
      <c r="AQ21" s="475"/>
      <c r="AR21" s="475"/>
      <c r="AS21" s="475"/>
    </row>
    <row r="22">
      <c r="A22" s="410"/>
      <c r="B22" s="399"/>
      <c r="C22" s="440"/>
      <c r="D22" s="399"/>
      <c r="E22" s="398"/>
      <c r="F22" s="338" t="s">
        <v>549</v>
      </c>
      <c r="G22" s="370" t="str">
        <f t="shared" ref="G22:G23" si="37">J25</f>
        <v/>
      </c>
      <c r="H22" s="29"/>
      <c r="I22" s="410"/>
      <c r="J22" s="411" t="str">
        <f>IFERROR(__xludf.DUMMYFUNCTION("REGEXREPLACE(I22,""(.*)SAFE:(.*)"",""$2"")"),"")</f>
        <v/>
      </c>
      <c r="K22" s="338" t="s">
        <v>549</v>
      </c>
      <c r="L22" s="370" t="str">
        <f t="shared" ref="L22:L23" si="38">O25</f>
        <v/>
      </c>
      <c r="M22" s="29"/>
      <c r="N22" s="410"/>
      <c r="O22" s="411" t="str">
        <f>IFERROR(__xludf.DUMMYFUNCTION("REGEXREPLACE(N22,""(.*)SAFE:(.*)"",""$2"")"),"")</f>
        <v/>
      </c>
      <c r="P22" s="338" t="s">
        <v>549</v>
      </c>
      <c r="Q22" s="370" t="str">
        <f t="shared" ref="Q22:Q23" si="39">T25</f>
        <v/>
      </c>
      <c r="R22" s="29"/>
      <c r="S22" s="410"/>
      <c r="T22" s="411" t="str">
        <f>IFERROR(__xludf.DUMMYFUNCTION("REGEXREPLACE(S22,""(.*)SAFE:(.*)"",""$2"")"),"")</f>
        <v/>
      </c>
      <c r="W22" s="412">
        <v>0.22916666666666666</v>
      </c>
      <c r="X22" s="403">
        <f>OriginalIDP!I24</f>
        <v>16.19</v>
      </c>
      <c r="Y22" s="403">
        <f>OriginalIDP!J24</f>
        <v>18.33</v>
      </c>
      <c r="Z22" s="403">
        <f>OriginalIDP!K24</f>
        <v>2.14</v>
      </c>
      <c r="AA22" s="168"/>
      <c r="AB22" s="168"/>
      <c r="AC22" s="386" t="s">
        <v>586</v>
      </c>
      <c r="AD22" s="476">
        <f>VALUE(Q80)</f>
        <v>0</v>
      </c>
      <c r="AE22" s="477">
        <f>VALUE(Q81)</f>
        <v>0</v>
      </c>
      <c r="AF22" s="478">
        <f>VALUE(Q82)</f>
        <v>0</v>
      </c>
      <c r="AG22" s="477">
        <f>VALUE(Q83)</f>
        <v>0</v>
      </c>
      <c r="AH22" s="469" t="str">
        <f t="shared" si="5"/>
        <v>Missing</v>
      </c>
      <c r="AI22" s="386" t="s">
        <v>586</v>
      </c>
      <c r="AJ22" s="479" t="str">
        <f t="shared" ref="AJ22:AM22" si="36">IF(AD22&lt;&gt;0, AD22, "")</f>
        <v/>
      </c>
      <c r="AK22" s="480" t="str">
        <f t="shared" si="36"/>
        <v/>
      </c>
      <c r="AL22" s="481" t="str">
        <f t="shared" si="36"/>
        <v/>
      </c>
      <c r="AM22" s="482" t="str">
        <f t="shared" si="36"/>
        <v/>
      </c>
      <c r="AN22" s="474">
        <f>COUNTIFS(AM25:AM224, "Tue", AO25:AO224, "21:00") +
 COUNTIFS(AM25:AM224, "Tue", AO25:AO224, "21:15") +
 COUNTIFS(AM25:AM224, "Tue", AO25:AO224, "21:30") +
 COUNTIFS(AM25:AM224, "Tue", AO25:AO224, "21:45")</f>
        <v>0</v>
      </c>
      <c r="AO22" s="474">
        <f>COUNTIFS(AM226:AM1170, "Tue", AO226:AO1170, "21:00") +
 COUNTIFS(AM226:AM1170, "Tue", AO226:AO1170, "21:15") +
 COUNTIFS(AM226:AM1170, "Tue", AO226:AO1170, "21:30") +
 COUNTIFS(AM226:AM1170, "Tue", AO226:AO1170, "21:45")</f>
        <v>0</v>
      </c>
      <c r="AP22" s="475"/>
      <c r="AQ22" s="475"/>
      <c r="AR22" s="475"/>
      <c r="AS22" s="475"/>
    </row>
    <row r="23">
      <c r="A23" s="410"/>
      <c r="B23" s="399"/>
      <c r="C23" s="440"/>
      <c r="D23" s="399"/>
      <c r="E23" s="410"/>
      <c r="F23" s="338" t="s">
        <v>550</v>
      </c>
      <c r="G23" s="371" t="str">
        <f t="shared" si="37"/>
        <v/>
      </c>
      <c r="H23" s="372"/>
      <c r="I23" s="398"/>
      <c r="J23" s="411" t="str">
        <f>IFERROR(__xludf.DUMMYFUNCTION("REGEXREPLACE(I17,""(.*)DELAYS:(.*)"",""$2"")"),"")</f>
        <v/>
      </c>
      <c r="K23" s="338" t="s">
        <v>550</v>
      </c>
      <c r="L23" s="371" t="str">
        <f t="shared" si="38"/>
        <v/>
      </c>
      <c r="M23" s="372"/>
      <c r="N23" s="398"/>
      <c r="O23" s="411" t="str">
        <f>IFERROR(__xludf.DUMMYFUNCTION("REGEXREPLACE(N17,""(.*)DELAYS:(.*)"",""$2"")"),"")</f>
        <v/>
      </c>
      <c r="P23" s="338" t="s">
        <v>550</v>
      </c>
      <c r="Q23" s="371" t="str">
        <f t="shared" si="39"/>
        <v/>
      </c>
      <c r="R23" s="372"/>
      <c r="S23" s="398"/>
      <c r="T23" s="411" t="str">
        <f>IFERROR(__xludf.DUMMYFUNCTION("REGEXREPLACE(S17,""(.*)DELAYS:(.*)"",""$2"")"),"")</f>
        <v/>
      </c>
      <c r="W23" s="412">
        <v>0.23958333333333334</v>
      </c>
      <c r="X23" s="403">
        <f>OriginalIDP!I25</f>
        <v>15.89</v>
      </c>
      <c r="Y23" s="403">
        <f>OriginalIDP!J25</f>
        <v>16</v>
      </c>
      <c r="Z23" s="403">
        <f>OriginalIDP!K25</f>
        <v>0.11</v>
      </c>
      <c r="AA23" s="168"/>
      <c r="AB23" s="168"/>
      <c r="AC23" s="388" t="s">
        <v>588</v>
      </c>
      <c r="AD23" s="484">
        <f>VALUE(Q95)</f>
        <v>0</v>
      </c>
      <c r="AE23" s="485">
        <f>VALUE(Q96)</f>
        <v>0</v>
      </c>
      <c r="AF23" s="486">
        <f>VALUE(Q97)</f>
        <v>0</v>
      </c>
      <c r="AG23" s="485">
        <f>VALUE(Q98)</f>
        <v>0</v>
      </c>
      <c r="AH23" s="469" t="str">
        <f t="shared" si="5"/>
        <v>Missing</v>
      </c>
      <c r="AI23" s="388" t="s">
        <v>588</v>
      </c>
      <c r="AJ23" s="487" t="str">
        <f t="shared" ref="AJ23:AM23" si="40">IF(AD23&lt;&gt;0, AD23, "")</f>
        <v/>
      </c>
      <c r="AK23" s="488" t="str">
        <f t="shared" si="40"/>
        <v/>
      </c>
      <c r="AL23" s="489" t="str">
        <f t="shared" si="40"/>
        <v/>
      </c>
      <c r="AM23" s="490" t="str">
        <f t="shared" si="40"/>
        <v/>
      </c>
      <c r="AN23" s="474">
        <f>COUNTIFS(AM25:AM224, "Tue", AO25:AO224, "22:00") +
 COUNTIFS(AM25:AM224, "Tue", AO25:AO224, "22:15") +
 COUNTIFS(AM25:AM224, "Tue", AO25:AO224, "22:30") +
 COUNTIFS(AM25:AM224, "Tue", AO25:AO224, "22:45")</f>
        <v>0</v>
      </c>
      <c r="AO23" s="474">
        <f>COUNTIFS(AM226:AM1170, "Tue", AO226:AO1170, "22:00") +
 COUNTIFS(AM226:AM1170, "Tue", AO226:AO1170, "22:15") +
 COUNTIFS(AM226:AM1170, "Tue", AO226:AO1170, "22:30") +
 COUNTIFS(AM226:AM1170, "Tue", AO226:AO1170, "22:45")</f>
        <v>0</v>
      </c>
      <c r="AP23" s="475"/>
      <c r="AQ23" s="475"/>
      <c r="AR23" s="475"/>
      <c r="AS23" s="475"/>
    </row>
    <row r="24">
      <c r="A24" s="410"/>
      <c r="B24" s="399"/>
      <c r="C24" s="440"/>
      <c r="D24" s="399"/>
      <c r="E24" s="440"/>
      <c r="F24" s="339" t="s">
        <v>551</v>
      </c>
      <c r="G24" s="340" t="str">
        <f>J28</f>
        <v/>
      </c>
      <c r="H24" s="39"/>
      <c r="I24" s="440"/>
      <c r="J24" s="411" t="str">
        <f>IF(J67=FALSE,"",LEFT(J61,3))</f>
        <v/>
      </c>
      <c r="K24" s="339" t="s">
        <v>551</v>
      </c>
      <c r="L24" s="340" t="str">
        <f>O28</f>
        <v/>
      </c>
      <c r="M24" s="39"/>
      <c r="N24" s="440"/>
      <c r="O24" s="411" t="str">
        <f>IF(O67=FALSE,"",LEFT(O61,3))</f>
        <v/>
      </c>
      <c r="P24" s="339" t="s">
        <v>551</v>
      </c>
      <c r="Q24" s="340" t="str">
        <f>T28</f>
        <v/>
      </c>
      <c r="R24" s="39"/>
      <c r="S24" s="440"/>
      <c r="T24" s="411" t="str">
        <f>IF(T67=FALSE,"",LEFT(T61,3))</f>
        <v/>
      </c>
      <c r="W24" s="412">
        <v>0.25</v>
      </c>
      <c r="X24" s="403">
        <f>OriginalIDP!I26</f>
        <v>20.4</v>
      </c>
      <c r="Y24" s="403">
        <f>OriginalIDP!J26</f>
        <v>17</v>
      </c>
      <c r="Z24" s="403">
        <f>OriginalIDP!K26</f>
        <v>-3.4</v>
      </c>
      <c r="AA24" s="168"/>
      <c r="AB24" s="168"/>
      <c r="AC24" s="491" t="s">
        <v>606</v>
      </c>
      <c r="AS24" s="502"/>
    </row>
    <row r="25">
      <c r="A25" s="410"/>
      <c r="B25" s="399"/>
      <c r="C25" s="435"/>
      <c r="D25" s="399"/>
      <c r="E25" s="410"/>
      <c r="F25" s="341"/>
      <c r="G25" s="114"/>
      <c r="H25" s="32"/>
      <c r="I25" s="440"/>
      <c r="J25" s="411" t="str">
        <f>IFERROR(__xludf.DUMMYFUNCTION("REGEXREPLACE(I25,""(.*)Inbound:(.*)"",""$2"")"),"")</f>
        <v/>
      </c>
      <c r="K25" s="341"/>
      <c r="L25" s="114"/>
      <c r="M25" s="32"/>
      <c r="N25" s="440"/>
      <c r="O25" s="411" t="str">
        <f>IFERROR(__xludf.DUMMYFUNCTION("REGEXREPLACE(N25,""(.*)Inbound:(.*)"",""$2"")"),"")</f>
        <v/>
      </c>
      <c r="P25" s="341"/>
      <c r="Q25" s="114"/>
      <c r="R25" s="32"/>
      <c r="S25" s="440"/>
      <c r="T25" s="411" t="str">
        <f>IFERROR(__xludf.DUMMYFUNCTION("REGEXREPLACE(S25,""(.*)Inbound:(.*)"",""$2"")"),"")</f>
        <v/>
      </c>
      <c r="W25" s="412">
        <v>0.2604166666666667</v>
      </c>
      <c r="X25" s="403">
        <f>OriginalIDP!I27</f>
        <v>17.55</v>
      </c>
      <c r="Y25" s="403">
        <f>OriginalIDP!J27</f>
        <v>20</v>
      </c>
      <c r="Z25" s="403">
        <f>OriginalIDP!K27</f>
        <v>2.45</v>
      </c>
      <c r="AC25" s="492">
        <v>1.0</v>
      </c>
      <c r="AD25" s="493"/>
      <c r="AE25" s="493"/>
      <c r="AF25" s="493"/>
      <c r="AG25" s="493"/>
      <c r="AH25" s="493"/>
      <c r="AI25" s="493"/>
      <c r="AJ25" s="493"/>
      <c r="AK25" s="493"/>
      <c r="AL25" s="494"/>
      <c r="AM25" s="495"/>
      <c r="AN25" s="496"/>
      <c r="AO25" s="496"/>
      <c r="AP25" s="493"/>
      <c r="AQ25" s="497"/>
      <c r="AR25" s="498"/>
      <c r="AS25" s="502"/>
    </row>
    <row r="26">
      <c r="A26" s="410"/>
      <c r="B26" s="399"/>
      <c r="C26" s="410"/>
      <c r="D26" s="399"/>
      <c r="E26" s="483"/>
      <c r="F26" s="342" t="s">
        <v>485</v>
      </c>
      <c r="G26" s="343" t="str">
        <f>J30</f>
        <v/>
      </c>
      <c r="H26" s="275"/>
      <c r="I26" s="440"/>
      <c r="J26" s="411" t="str">
        <f>IFERROR(__xludf.DUMMYFUNCTION("REGEXREPLACE(I26,""(.*)Outbound:(.*)"",""$2"")"),"")</f>
        <v/>
      </c>
      <c r="K26" s="342" t="s">
        <v>485</v>
      </c>
      <c r="L26" s="343" t="str">
        <f>O30</f>
        <v/>
      </c>
      <c r="M26" s="275"/>
      <c r="N26" s="440"/>
      <c r="O26" s="411" t="str">
        <f>IFERROR(__xludf.DUMMYFUNCTION("REGEXREPLACE(N26,""(.*)Outbound:(.*)"",""$2"")"),"")</f>
        <v/>
      </c>
      <c r="P26" s="342" t="s">
        <v>485</v>
      </c>
      <c r="Q26" s="343" t="str">
        <f>T30</f>
        <v/>
      </c>
      <c r="R26" s="275"/>
      <c r="S26" s="440"/>
      <c r="T26" s="411" t="str">
        <f>IFERROR(__xludf.DUMMYFUNCTION("REGEXREPLACE(S26,""(.*)Outbound:(.*)"",""$2"")"),"")</f>
        <v/>
      </c>
      <c r="W26" s="412">
        <v>0.2708333333333333</v>
      </c>
      <c r="X26" s="403">
        <f>OriginalIDP!I28</f>
        <v>16.62</v>
      </c>
      <c r="Y26" s="403">
        <f>OriginalIDP!J28</f>
        <v>24</v>
      </c>
      <c r="Z26" s="403">
        <f>OriginalIDP!K28</f>
        <v>7.38</v>
      </c>
      <c r="AC26" s="492">
        <v>2.0</v>
      </c>
      <c r="AD26" s="493"/>
      <c r="AE26" s="493"/>
      <c r="AF26" s="493"/>
      <c r="AG26" s="493"/>
      <c r="AH26" s="493"/>
      <c r="AI26" s="493"/>
      <c r="AJ26" s="493"/>
      <c r="AK26" s="493"/>
      <c r="AL26" s="494"/>
      <c r="AM26" s="495"/>
      <c r="AN26" s="496"/>
      <c r="AO26" s="496"/>
      <c r="AP26" s="493"/>
      <c r="AQ26" s="497"/>
      <c r="AR26" s="498"/>
      <c r="AS26" s="502"/>
    </row>
    <row r="27">
      <c r="A27" s="435"/>
      <c r="B27" s="399"/>
      <c r="C27" s="435"/>
      <c r="D27" s="399"/>
      <c r="E27" s="435"/>
      <c r="F27" s="344"/>
      <c r="G27" s="345"/>
      <c r="H27" s="275"/>
      <c r="I27" s="398"/>
      <c r="J27" s="411"/>
      <c r="K27" s="344"/>
      <c r="L27" s="345"/>
      <c r="M27" s="275"/>
      <c r="N27" s="398"/>
      <c r="O27" s="411"/>
      <c r="P27" s="344"/>
      <c r="Q27" s="345"/>
      <c r="R27" s="275"/>
      <c r="S27" s="398"/>
      <c r="T27" s="411"/>
      <c r="W27" s="412">
        <v>0.28125</v>
      </c>
      <c r="X27" s="403">
        <f>OriginalIDP!I29</f>
        <v>16.69</v>
      </c>
      <c r="Y27" s="403">
        <f>OriginalIDP!J29</f>
        <v>24</v>
      </c>
      <c r="Z27" s="403">
        <f>OriginalIDP!K29</f>
        <v>7.31</v>
      </c>
      <c r="AC27" s="492">
        <v>3.0</v>
      </c>
      <c r="AD27" s="493"/>
      <c r="AE27" s="493"/>
      <c r="AF27" s="493"/>
      <c r="AG27" s="493"/>
      <c r="AH27" s="493"/>
      <c r="AI27" s="493"/>
      <c r="AJ27" s="493"/>
      <c r="AK27" s="493"/>
      <c r="AL27" s="494"/>
      <c r="AM27" s="495"/>
      <c r="AN27" s="496"/>
      <c r="AO27" s="496"/>
      <c r="AP27" s="493"/>
      <c r="AQ27" s="497"/>
      <c r="AR27" s="498"/>
      <c r="AS27" s="502"/>
    </row>
    <row r="28">
      <c r="A28" s="410"/>
      <c r="B28" s="399"/>
      <c r="C28" s="410"/>
      <c r="D28" s="399"/>
      <c r="E28" s="410"/>
      <c r="F28" s="344"/>
      <c r="G28" s="345"/>
      <c r="H28" s="275"/>
      <c r="I28" s="410"/>
      <c r="J28" s="411" t="str">
        <f>Right(I28,100)</f>
        <v/>
      </c>
      <c r="K28" s="344"/>
      <c r="L28" s="345"/>
      <c r="M28" s="275"/>
      <c r="N28" s="410"/>
      <c r="O28" s="411" t="str">
        <f>Right(N28,100)</f>
        <v/>
      </c>
      <c r="P28" s="344"/>
      <c r="Q28" s="345"/>
      <c r="R28" s="275"/>
      <c r="S28" s="410"/>
      <c r="T28" s="411" t="str">
        <f>Right(S28,100)</f>
        <v/>
      </c>
      <c r="W28" s="412">
        <v>0.2916666666666667</v>
      </c>
      <c r="X28" s="403">
        <f>OriginalIDP!I30</f>
        <v>15.69</v>
      </c>
      <c r="Y28" s="403">
        <f>OriginalIDP!J30</f>
        <v>26</v>
      </c>
      <c r="Z28" s="403">
        <f>OriginalIDP!K30</f>
        <v>10.31</v>
      </c>
      <c r="AC28" s="492">
        <v>4.0</v>
      </c>
      <c r="AD28" s="493"/>
      <c r="AE28" s="493"/>
      <c r="AF28" s="493"/>
      <c r="AG28" s="493"/>
      <c r="AH28" s="493"/>
      <c r="AI28" s="493"/>
      <c r="AJ28" s="493"/>
      <c r="AK28" s="493"/>
      <c r="AL28" s="494"/>
      <c r="AM28" s="495"/>
      <c r="AN28" s="496"/>
      <c r="AO28" s="496"/>
      <c r="AP28" s="493"/>
      <c r="AQ28" s="497"/>
      <c r="AR28" s="498"/>
      <c r="AS28" s="502"/>
    </row>
    <row r="29">
      <c r="A29" s="410"/>
      <c r="B29" s="399"/>
      <c r="C29" s="435"/>
      <c r="D29" s="399"/>
      <c r="E29" s="410"/>
      <c r="F29" s="344"/>
      <c r="G29" s="345"/>
      <c r="H29" s="275"/>
      <c r="I29" s="435"/>
      <c r="J29" s="411"/>
      <c r="K29" s="344"/>
      <c r="L29" s="345"/>
      <c r="M29" s="275"/>
      <c r="N29" s="435"/>
      <c r="O29" s="411"/>
      <c r="P29" s="344"/>
      <c r="Q29" s="345"/>
      <c r="R29" s="275"/>
      <c r="S29" s="435"/>
      <c r="T29" s="411"/>
      <c r="W29" s="412">
        <v>0.3020833333333333</v>
      </c>
      <c r="X29" s="403">
        <f>OriginalIDP!I31</f>
        <v>18.57</v>
      </c>
      <c r="Y29" s="403">
        <f>OriginalIDP!J31</f>
        <v>22.33</v>
      </c>
      <c r="Z29" s="403">
        <f>OriginalIDP!K31</f>
        <v>3.76</v>
      </c>
      <c r="AC29" s="492">
        <v>5.0</v>
      </c>
      <c r="AD29" s="493"/>
      <c r="AE29" s="493"/>
      <c r="AF29" s="493"/>
      <c r="AG29" s="493"/>
      <c r="AH29" s="493"/>
      <c r="AI29" s="493"/>
      <c r="AJ29" s="493"/>
      <c r="AK29" s="493"/>
      <c r="AL29" s="494"/>
      <c r="AM29" s="495"/>
      <c r="AN29" s="496"/>
      <c r="AO29" s="496"/>
      <c r="AP29" s="493"/>
      <c r="AQ29" s="497"/>
      <c r="AR29" s="498"/>
      <c r="AS29" s="502"/>
    </row>
    <row r="30">
      <c r="A30" s="410"/>
      <c r="B30" s="399"/>
      <c r="C30" s="410"/>
      <c r="D30" s="399"/>
      <c r="E30" s="440"/>
      <c r="F30" s="346"/>
      <c r="G30" s="347"/>
      <c r="H30" s="337"/>
      <c r="I30" s="440"/>
      <c r="J30" s="411" t="str">
        <f>Right(I30,150)</f>
        <v/>
      </c>
      <c r="K30" s="346"/>
      <c r="L30" s="347"/>
      <c r="M30" s="337"/>
      <c r="N30" s="440"/>
      <c r="O30" s="411" t="str">
        <f>Right(N30,150)</f>
        <v/>
      </c>
      <c r="P30" s="346"/>
      <c r="Q30" s="347"/>
      <c r="R30" s="337"/>
      <c r="S30" s="440"/>
      <c r="T30" s="411" t="str">
        <f>Right(S30,150)</f>
        <v/>
      </c>
      <c r="W30" s="412">
        <v>0.3125</v>
      </c>
      <c r="X30" s="403">
        <f>OriginalIDP!I32</f>
        <v>22.88</v>
      </c>
      <c r="Y30" s="403">
        <f>OriginalIDP!J32</f>
        <v>19.33</v>
      </c>
      <c r="Z30" s="403">
        <f>OriginalIDP!K32</f>
        <v>-3.55</v>
      </c>
      <c r="AC30" s="492">
        <v>6.0</v>
      </c>
      <c r="AD30" s="493"/>
      <c r="AE30" s="493"/>
      <c r="AF30" s="493"/>
      <c r="AG30" s="493"/>
      <c r="AH30" s="493"/>
      <c r="AI30" s="493"/>
      <c r="AJ30" s="493"/>
      <c r="AK30" s="493"/>
      <c r="AL30" s="494"/>
      <c r="AM30" s="495"/>
      <c r="AN30" s="496"/>
      <c r="AO30" s="496"/>
      <c r="AP30" s="493"/>
      <c r="AQ30" s="497"/>
      <c r="AR30" s="498"/>
      <c r="AS30" s="502"/>
    </row>
    <row r="31">
      <c r="A31" s="435"/>
      <c r="B31" s="399"/>
      <c r="C31" s="410"/>
      <c r="D31" s="399"/>
      <c r="E31" s="410"/>
      <c r="F31" s="348" t="s">
        <v>553</v>
      </c>
      <c r="G31" s="31"/>
      <c r="H31" s="32"/>
      <c r="I31" s="400"/>
      <c r="J31" s="401"/>
      <c r="K31" s="373" t="s">
        <v>572</v>
      </c>
      <c r="L31" s="31"/>
      <c r="M31" s="32"/>
      <c r="N31" s="400"/>
      <c r="O31" s="198"/>
      <c r="P31" s="391" t="s">
        <v>591</v>
      </c>
      <c r="Q31" s="31"/>
      <c r="R31" s="32"/>
      <c r="S31" s="400"/>
      <c r="W31" s="412">
        <v>0.3229166666666667</v>
      </c>
      <c r="X31" s="403">
        <f>OriginalIDP!I33</f>
        <v>22.04</v>
      </c>
      <c r="Y31" s="403">
        <f>OriginalIDP!J33</f>
        <v>26.33</v>
      </c>
      <c r="Z31" s="403">
        <f>OriginalIDP!K33</f>
        <v>4.29</v>
      </c>
      <c r="AC31" s="492">
        <v>7.0</v>
      </c>
      <c r="AD31" s="493"/>
      <c r="AE31" s="493"/>
      <c r="AF31" s="493"/>
      <c r="AG31" s="493"/>
      <c r="AH31" s="493"/>
      <c r="AI31" s="493"/>
      <c r="AJ31" s="493"/>
      <c r="AK31" s="493"/>
      <c r="AL31" s="494"/>
      <c r="AM31" s="495"/>
      <c r="AN31" s="496"/>
      <c r="AO31" s="496"/>
      <c r="AP31" s="493"/>
      <c r="AQ31" s="497"/>
      <c r="AR31" s="498"/>
      <c r="AS31" s="502"/>
    </row>
    <row r="32">
      <c r="A32" s="410"/>
      <c r="B32" s="399"/>
      <c r="C32" s="483"/>
      <c r="D32" s="399"/>
      <c r="E32" s="440"/>
      <c r="F32" s="335" t="s">
        <v>94</v>
      </c>
      <c r="G32" s="336" t="str">
        <f t="shared" ref="G32:G34" si="41">J35</f>
        <v/>
      </c>
      <c r="H32" s="337"/>
      <c r="I32" s="440"/>
      <c r="J32" s="411" t="str">
        <f>IFERROR(__xludf.DUMMYFUNCTION("REGEXREPLACE(I32,""(.*)ACK:(.*)"",""$2"")"),"")</f>
        <v/>
      </c>
      <c r="K32" s="335" t="s">
        <v>94</v>
      </c>
      <c r="L32" s="336" t="str">
        <f t="shared" ref="L32:L34" si="42">O35</f>
        <v/>
      </c>
      <c r="M32" s="337"/>
      <c r="N32" s="440"/>
      <c r="O32" s="411" t="str">
        <f>IFERROR(__xludf.DUMMYFUNCTION("REGEXREPLACE(N32,""(.*)ACK:(.*)"",""$2"")"),"")</f>
        <v/>
      </c>
      <c r="P32" s="335" t="s">
        <v>94</v>
      </c>
      <c r="Q32" s="336" t="str">
        <f t="shared" ref="Q32:Q34" si="43">T35</f>
        <v/>
      </c>
      <c r="R32" s="337"/>
      <c r="S32" s="440"/>
      <c r="T32" s="411" t="str">
        <f>IFERROR(__xludf.DUMMYFUNCTION("REGEXREPLACE(S32,""(.*)ACK:(.*)"",""$2"")"),"")</f>
        <v/>
      </c>
      <c r="W32" s="412">
        <v>0.3333333333333333</v>
      </c>
      <c r="X32" s="403">
        <f>OriginalIDP!I34</f>
        <v>23.07</v>
      </c>
      <c r="Y32" s="403">
        <f>OriginalIDP!J34</f>
        <v>27</v>
      </c>
      <c r="Z32" s="403">
        <f>OriginalIDP!K34</f>
        <v>3.93</v>
      </c>
      <c r="AC32" s="492">
        <v>8.0</v>
      </c>
      <c r="AD32" s="493"/>
      <c r="AE32" s="493"/>
      <c r="AF32" s="493"/>
      <c r="AG32" s="493"/>
      <c r="AH32" s="493"/>
      <c r="AI32" s="493"/>
      <c r="AJ32" s="493"/>
      <c r="AK32" s="493"/>
      <c r="AL32" s="494"/>
      <c r="AM32" s="495"/>
      <c r="AN32" s="496"/>
      <c r="AO32" s="496"/>
      <c r="AP32" s="493"/>
      <c r="AQ32" s="497"/>
      <c r="AR32" s="498"/>
      <c r="AS32" s="502"/>
    </row>
    <row r="33">
      <c r="A33" s="435"/>
      <c r="B33" s="399"/>
      <c r="C33" s="435"/>
      <c r="D33" s="399"/>
      <c r="E33" s="410"/>
      <c r="F33" s="338" t="s">
        <v>497</v>
      </c>
      <c r="G33" s="336" t="str">
        <f t="shared" si="41"/>
        <v/>
      </c>
      <c r="H33" s="337"/>
      <c r="I33" s="440"/>
      <c r="J33" s="411" t="str">
        <f>IFERROR(__xludf.DUMMYFUNCTION("REGEXREPLACE(I33,""(.*)SVL OUT:(.*)"",""$2"")"),"")</f>
        <v/>
      </c>
      <c r="K33" s="338" t="s">
        <v>497</v>
      </c>
      <c r="L33" s="336" t="str">
        <f t="shared" si="42"/>
        <v/>
      </c>
      <c r="M33" s="337"/>
      <c r="N33" s="440"/>
      <c r="O33" s="411" t="str">
        <f>IFERROR(__xludf.DUMMYFUNCTION("REGEXREPLACE(N33,""(.*)SVL OUT:(.*)"",""$2"")"),"")</f>
        <v/>
      </c>
      <c r="P33" s="338" t="s">
        <v>497</v>
      </c>
      <c r="Q33" s="336" t="str">
        <f t="shared" si="43"/>
        <v/>
      </c>
      <c r="R33" s="337"/>
      <c r="S33" s="440"/>
      <c r="T33" s="411" t="str">
        <f>IFERROR(__xludf.DUMMYFUNCTION("REGEXREPLACE(S33,""(.*)SVL OUT:(.*)"",""$2"")"),"")</f>
        <v/>
      </c>
      <c r="W33" s="412">
        <v>0.34375</v>
      </c>
      <c r="X33" s="403">
        <f>OriginalIDP!I35</f>
        <v>23.56</v>
      </c>
      <c r="Y33" s="403">
        <f>OriginalIDP!J35</f>
        <v>29.67</v>
      </c>
      <c r="Z33" s="403">
        <f>OriginalIDP!K35</f>
        <v>6.11</v>
      </c>
      <c r="AC33" s="492">
        <v>9.0</v>
      </c>
      <c r="AD33" s="493"/>
      <c r="AE33" s="493"/>
      <c r="AF33" s="493"/>
      <c r="AG33" s="493"/>
      <c r="AH33" s="493"/>
      <c r="AI33" s="493"/>
      <c r="AJ33" s="493"/>
      <c r="AK33" s="493"/>
      <c r="AL33" s="494"/>
      <c r="AM33" s="495"/>
      <c r="AN33" s="496"/>
      <c r="AO33" s="496"/>
      <c r="AP33" s="493"/>
      <c r="AQ33" s="497"/>
      <c r="AR33" s="498"/>
      <c r="AS33" s="502"/>
    </row>
    <row r="34">
      <c r="A34" s="410"/>
      <c r="B34" s="399"/>
      <c r="C34" s="410"/>
      <c r="D34" s="399"/>
      <c r="E34" s="398"/>
      <c r="F34" s="338" t="s">
        <v>100</v>
      </c>
      <c r="G34" s="336" t="str">
        <f t="shared" si="41"/>
        <v/>
      </c>
      <c r="H34" s="337"/>
      <c r="I34" s="440"/>
      <c r="J34" s="411" t="str">
        <f>IFERROR(__xludf.DUMMYFUNCTION("REGEXREPLACE(I34,""(.*)SVL IN:(.*)"",""$2"")"),"")</f>
        <v/>
      </c>
      <c r="K34" s="338" t="s">
        <v>100</v>
      </c>
      <c r="L34" s="336" t="str">
        <f t="shared" si="42"/>
        <v/>
      </c>
      <c r="M34" s="337"/>
      <c r="N34" s="440"/>
      <c r="O34" s="411" t="str">
        <f>IFERROR(__xludf.DUMMYFUNCTION("REGEXREPLACE(N34,""(.*)SVL IN:(.*)"",""$2"")"),"")</f>
        <v/>
      </c>
      <c r="P34" s="338" t="s">
        <v>100</v>
      </c>
      <c r="Q34" s="336" t="str">
        <f t="shared" si="43"/>
        <v/>
      </c>
      <c r="R34" s="337"/>
      <c r="S34" s="440"/>
      <c r="T34" s="411" t="str">
        <f>IFERROR(__xludf.DUMMYFUNCTION("REGEXREPLACE(S34,""(.*)SVL IN:(.*)"",""$2"")"),"")</f>
        <v/>
      </c>
      <c r="W34" s="412">
        <v>0.3541666666666667</v>
      </c>
      <c r="X34" s="403">
        <f>OriginalIDP!I36</f>
        <v>28.83</v>
      </c>
      <c r="Y34" s="403">
        <f>OriginalIDP!J36</f>
        <v>32</v>
      </c>
      <c r="Z34" s="403">
        <f>OriginalIDP!K36</f>
        <v>3.17</v>
      </c>
      <c r="AC34" s="492">
        <v>10.0</v>
      </c>
      <c r="AD34" s="493"/>
      <c r="AE34" s="493"/>
      <c r="AF34" s="493"/>
      <c r="AG34" s="493"/>
      <c r="AH34" s="493"/>
      <c r="AI34" s="493"/>
      <c r="AJ34" s="493"/>
      <c r="AK34" s="493"/>
      <c r="AL34" s="494"/>
      <c r="AM34" s="495"/>
      <c r="AN34" s="496"/>
      <c r="AO34" s="496"/>
      <c r="AP34" s="493"/>
      <c r="AQ34" s="497"/>
      <c r="AR34" s="498"/>
      <c r="AS34" s="502"/>
    </row>
    <row r="35">
      <c r="A35" s="435"/>
      <c r="B35" s="399"/>
      <c r="C35" s="410"/>
      <c r="D35" s="399"/>
      <c r="E35" s="410"/>
      <c r="F35" s="338" t="s">
        <v>547</v>
      </c>
      <c r="G35" s="336" t="str">
        <f t="shared" ref="G35:G36" si="44">J33</f>
        <v/>
      </c>
      <c r="H35" s="337"/>
      <c r="I35" s="440"/>
      <c r="J35" s="411" t="str">
        <f>IFERROR(__xludf.DUMMYFUNCTION("REGEXREPLACE(I35,""(.*)ACK:(.*)"",""$2"")"),"")</f>
        <v/>
      </c>
      <c r="K35" s="338" t="s">
        <v>547</v>
      </c>
      <c r="L35" s="336" t="str">
        <f t="shared" ref="L35:L36" si="45">O33</f>
        <v/>
      </c>
      <c r="M35" s="337"/>
      <c r="N35" s="440"/>
      <c r="O35" s="411" t="str">
        <f>IFERROR(__xludf.DUMMYFUNCTION("REGEXREPLACE(N35,""(.*)ACK:(.*)"",""$2"")"),"")</f>
        <v/>
      </c>
      <c r="P35" s="338" t="s">
        <v>547</v>
      </c>
      <c r="Q35" s="336" t="str">
        <f t="shared" ref="Q35:Q36" si="46">T33</f>
        <v/>
      </c>
      <c r="R35" s="337"/>
      <c r="S35" s="440"/>
      <c r="T35" s="411" t="str">
        <f>IFERROR(__xludf.DUMMYFUNCTION("REGEXREPLACE(S35,""(.*)ACK:(.*)"",""$2"")"),"")</f>
        <v/>
      </c>
      <c r="W35" s="412">
        <v>0.3645833333333333</v>
      </c>
      <c r="X35" s="403">
        <f>OriginalIDP!I37</f>
        <v>27.92</v>
      </c>
      <c r="Y35" s="403">
        <f>OriginalIDP!J37</f>
        <v>35</v>
      </c>
      <c r="Z35" s="403">
        <f>OriginalIDP!K37</f>
        <v>7.08</v>
      </c>
      <c r="AC35" s="492">
        <v>11.0</v>
      </c>
      <c r="AD35" s="493"/>
      <c r="AE35" s="493"/>
      <c r="AF35" s="493"/>
      <c r="AG35" s="493"/>
      <c r="AH35" s="493"/>
      <c r="AI35" s="493"/>
      <c r="AJ35" s="493"/>
      <c r="AK35" s="493"/>
      <c r="AL35" s="494"/>
      <c r="AM35" s="495"/>
      <c r="AN35" s="496"/>
      <c r="AO35" s="496"/>
      <c r="AP35" s="493"/>
      <c r="AQ35" s="497"/>
      <c r="AR35" s="498"/>
      <c r="AS35" s="502"/>
    </row>
    <row r="36">
      <c r="A36" s="410"/>
      <c r="B36" s="399"/>
      <c r="C36" s="410"/>
      <c r="D36" s="399"/>
      <c r="E36" s="440"/>
      <c r="F36" s="338" t="s">
        <v>548</v>
      </c>
      <c r="G36" s="336" t="str">
        <f t="shared" si="44"/>
        <v/>
      </c>
      <c r="H36" s="337"/>
      <c r="I36" s="440"/>
      <c r="J36" s="411" t="str">
        <f>IFERROR(__xludf.DUMMYFUNCTION("REGEXREPLACE(I36,""(.*)ASA:(.*)"",""$2"")"),"")</f>
        <v/>
      </c>
      <c r="K36" s="338" t="s">
        <v>548</v>
      </c>
      <c r="L36" s="336" t="str">
        <f t="shared" si="45"/>
        <v/>
      </c>
      <c r="M36" s="337"/>
      <c r="N36" s="440"/>
      <c r="O36" s="411" t="str">
        <f>IFERROR(__xludf.DUMMYFUNCTION("REGEXREPLACE(N36,""(.*)ASA:(.*)"",""$2"")"),"")</f>
        <v/>
      </c>
      <c r="P36" s="338" t="s">
        <v>548</v>
      </c>
      <c r="Q36" s="336" t="str">
        <f t="shared" si="46"/>
        <v/>
      </c>
      <c r="R36" s="337"/>
      <c r="S36" s="440"/>
      <c r="T36" s="411" t="str">
        <f>IFERROR(__xludf.DUMMYFUNCTION("REGEXREPLACE(S36,""(.*)ASA:(.*)"",""$2"")"),"")</f>
        <v/>
      </c>
      <c r="W36" s="412">
        <v>0.375</v>
      </c>
      <c r="X36" s="403">
        <f>OriginalIDP!I38</f>
        <v>29.29</v>
      </c>
      <c r="Y36" s="403">
        <f>OriginalIDP!J38</f>
        <v>36</v>
      </c>
      <c r="Z36" s="403">
        <f>OriginalIDP!K38</f>
        <v>6.71</v>
      </c>
      <c r="AC36" s="492">
        <v>12.0</v>
      </c>
      <c r="AD36" s="493"/>
      <c r="AE36" s="493"/>
      <c r="AF36" s="493"/>
      <c r="AG36" s="493"/>
      <c r="AH36" s="493"/>
      <c r="AI36" s="493"/>
      <c r="AJ36" s="493"/>
      <c r="AK36" s="493"/>
      <c r="AL36" s="494"/>
      <c r="AM36" s="495"/>
      <c r="AN36" s="496"/>
      <c r="AO36" s="496"/>
      <c r="AP36" s="493"/>
      <c r="AQ36" s="497"/>
      <c r="AR36" s="498"/>
      <c r="AS36" s="502"/>
    </row>
    <row r="37">
      <c r="A37" s="410"/>
      <c r="B37" s="399"/>
      <c r="C37" s="410"/>
      <c r="D37" s="399"/>
      <c r="E37" s="440"/>
      <c r="F37" s="338" t="s">
        <v>549</v>
      </c>
      <c r="G37" s="370" t="str">
        <f t="shared" ref="G37:G38" si="47">J40</f>
        <v/>
      </c>
      <c r="H37" s="29"/>
      <c r="I37" s="440"/>
      <c r="J37" s="411" t="str">
        <f>IFERROR(__xludf.DUMMYFUNCTION("REGEXREPLACE(I37,""(.*)SAFE:(.*)"",""$2"")"),"")</f>
        <v/>
      </c>
      <c r="K37" s="338" t="s">
        <v>549</v>
      </c>
      <c r="L37" s="370" t="str">
        <f t="shared" ref="L37:L38" si="48">O40</f>
        <v/>
      </c>
      <c r="M37" s="29"/>
      <c r="N37" s="440"/>
      <c r="O37" s="411" t="str">
        <f>IFERROR(__xludf.DUMMYFUNCTION("REGEXREPLACE(N37,""(.*)SAFE:(.*)"",""$2"")"),"")</f>
        <v/>
      </c>
      <c r="P37" s="338" t="s">
        <v>549</v>
      </c>
      <c r="Q37" s="370" t="str">
        <f t="shared" ref="Q37:Q38" si="49">T40</f>
        <v/>
      </c>
      <c r="R37" s="29"/>
      <c r="S37" s="440"/>
      <c r="T37" s="411" t="str">
        <f>IFERROR(__xludf.DUMMYFUNCTION("REGEXREPLACE(S37,""(.*)SAFE:(.*)"",""$2"")"),"")</f>
        <v/>
      </c>
      <c r="W37" s="412">
        <v>0.3854166666666667</v>
      </c>
      <c r="X37" s="403">
        <f>OriginalIDP!I39</f>
        <v>29.03</v>
      </c>
      <c r="Y37" s="403">
        <f>OriginalIDP!J39</f>
        <v>34.33</v>
      </c>
      <c r="Z37" s="403">
        <f>OriginalIDP!K39</f>
        <v>5.3</v>
      </c>
      <c r="AC37" s="492">
        <v>13.0</v>
      </c>
      <c r="AD37" s="493"/>
      <c r="AE37" s="493"/>
      <c r="AF37" s="493"/>
      <c r="AG37" s="493"/>
      <c r="AH37" s="493"/>
      <c r="AI37" s="493"/>
      <c r="AJ37" s="493"/>
      <c r="AK37" s="493"/>
      <c r="AL37" s="494"/>
      <c r="AM37" s="495"/>
      <c r="AN37" s="496"/>
      <c r="AO37" s="496"/>
      <c r="AP37" s="493"/>
      <c r="AQ37" s="497"/>
      <c r="AR37" s="498"/>
      <c r="AS37" s="502"/>
    </row>
    <row r="38">
      <c r="A38" s="483"/>
      <c r="B38" s="399"/>
      <c r="C38" s="410"/>
      <c r="D38" s="399"/>
      <c r="E38" s="435"/>
      <c r="F38" s="338" t="s">
        <v>550</v>
      </c>
      <c r="G38" s="371" t="str">
        <f t="shared" si="47"/>
        <v/>
      </c>
      <c r="H38" s="372"/>
      <c r="I38" s="398"/>
      <c r="J38" s="411" t="str">
        <f>IFERROR(__xludf.DUMMYFUNCTION("REGEXREPLACE(I32,""(.*)DELAYS:(.*)"",""$2"")"),"")</f>
        <v/>
      </c>
      <c r="K38" s="338" t="s">
        <v>550</v>
      </c>
      <c r="L38" s="371" t="str">
        <f t="shared" si="48"/>
        <v/>
      </c>
      <c r="M38" s="372"/>
      <c r="N38" s="398"/>
      <c r="O38" s="411" t="str">
        <f>IFERROR(__xludf.DUMMYFUNCTION("REGEXREPLACE(N32,""(.*)DELAYS:(.*)"",""$2"")"),"")</f>
        <v/>
      </c>
      <c r="P38" s="338" t="s">
        <v>550</v>
      </c>
      <c r="Q38" s="371" t="str">
        <f t="shared" si="49"/>
        <v/>
      </c>
      <c r="R38" s="372"/>
      <c r="S38" s="398"/>
      <c r="T38" s="411" t="str">
        <f>IFERROR(__xludf.DUMMYFUNCTION("REGEXREPLACE(S32,""(.*)DELAYS:(.*)"",""$2"")"),"")</f>
        <v/>
      </c>
      <c r="W38" s="412">
        <v>0.3958333333333333</v>
      </c>
      <c r="X38" s="403">
        <f>OriginalIDP!I40</f>
        <v>23.57</v>
      </c>
      <c r="Y38" s="403">
        <f>OriginalIDP!J40</f>
        <v>35</v>
      </c>
      <c r="Z38" s="403">
        <f>OriginalIDP!K40</f>
        <v>11.43</v>
      </c>
      <c r="AC38" s="492">
        <v>14.0</v>
      </c>
      <c r="AD38" s="493"/>
      <c r="AE38" s="493"/>
      <c r="AF38" s="493"/>
      <c r="AG38" s="493"/>
      <c r="AH38" s="493"/>
      <c r="AI38" s="493"/>
      <c r="AJ38" s="493"/>
      <c r="AK38" s="493"/>
      <c r="AL38" s="494"/>
      <c r="AM38" s="495"/>
      <c r="AN38" s="496"/>
      <c r="AO38" s="496"/>
      <c r="AP38" s="493"/>
      <c r="AQ38" s="497"/>
      <c r="AR38" s="498"/>
      <c r="AS38" s="502"/>
    </row>
    <row r="39">
      <c r="A39" s="435"/>
      <c r="B39" s="399"/>
      <c r="C39" s="410"/>
      <c r="D39" s="399"/>
      <c r="E39" s="440"/>
      <c r="F39" s="339" t="s">
        <v>551</v>
      </c>
      <c r="G39" s="340" t="str">
        <f>J43</f>
        <v/>
      </c>
      <c r="H39" s="39"/>
      <c r="I39" s="440"/>
      <c r="J39" s="411" t="str">
        <f>IF(J82=FALSE,"",LEFT(J76,3))</f>
        <v/>
      </c>
      <c r="K39" s="339" t="s">
        <v>551</v>
      </c>
      <c r="L39" s="340" t="str">
        <f>O43</f>
        <v/>
      </c>
      <c r="M39" s="39"/>
      <c r="N39" s="440"/>
      <c r="O39" s="411" t="str">
        <f>IF(O82=FALSE,"",LEFT(O76,3))</f>
        <v/>
      </c>
      <c r="P39" s="339" t="s">
        <v>551</v>
      </c>
      <c r="Q39" s="340" t="str">
        <f>T43</f>
        <v/>
      </c>
      <c r="R39" s="39"/>
      <c r="S39" s="440"/>
      <c r="T39" s="411" t="str">
        <f>IF(T82=FALSE,"",LEFT(T76,3))</f>
        <v/>
      </c>
      <c r="W39" s="412">
        <v>0.4166666666666667</v>
      </c>
      <c r="X39" s="403">
        <f>OriginalIDP!I41</f>
        <v>26.89</v>
      </c>
      <c r="Y39" s="403">
        <f>OriginalIDP!J41</f>
        <v>32.67</v>
      </c>
      <c r="Z39" s="403">
        <f>OriginalIDP!K41</f>
        <v>5.78</v>
      </c>
      <c r="AC39" s="492">
        <v>15.0</v>
      </c>
      <c r="AD39" s="493"/>
      <c r="AE39" s="493"/>
      <c r="AF39" s="493"/>
      <c r="AG39" s="493"/>
      <c r="AH39" s="493"/>
      <c r="AI39" s="493"/>
      <c r="AJ39" s="493"/>
      <c r="AK39" s="493"/>
      <c r="AL39" s="494"/>
      <c r="AM39" s="495"/>
      <c r="AN39" s="496"/>
      <c r="AO39" s="496"/>
      <c r="AP39" s="493"/>
      <c r="AQ39" s="497"/>
      <c r="AR39" s="498"/>
      <c r="AS39" s="502"/>
    </row>
    <row r="40">
      <c r="A40" s="410"/>
      <c r="B40" s="399"/>
      <c r="C40" s="435"/>
      <c r="D40" s="399"/>
      <c r="E40" s="435"/>
      <c r="F40" s="341"/>
      <c r="G40" s="114"/>
      <c r="H40" s="32"/>
      <c r="I40" s="440"/>
      <c r="J40" s="411" t="str">
        <f>IFERROR(__xludf.DUMMYFUNCTION("REGEXREPLACE(I40,""(.*)Inbound:(.*)"",""$2"")"),"")</f>
        <v/>
      </c>
      <c r="K40" s="341"/>
      <c r="L40" s="114"/>
      <c r="M40" s="32"/>
      <c r="N40" s="440"/>
      <c r="O40" s="411" t="str">
        <f>IFERROR(__xludf.DUMMYFUNCTION("REGEXREPLACE(N40,""(.*)Inbound:(.*)"",""$2"")"),"")</f>
        <v/>
      </c>
      <c r="P40" s="341"/>
      <c r="Q40" s="114"/>
      <c r="R40" s="32"/>
      <c r="S40" s="440"/>
      <c r="T40" s="411" t="str">
        <f>IFERROR(__xludf.DUMMYFUNCTION("REGEXREPLACE(S40,""(.*)Inbound:(.*)"",""$2"")"),"")</f>
        <v/>
      </c>
      <c r="W40" s="412">
        <v>0.4270833333333333</v>
      </c>
      <c r="X40" s="403">
        <f>OriginalIDP!I42</f>
        <v>34.61</v>
      </c>
      <c r="Y40" s="403">
        <f>OriginalIDP!J42</f>
        <v>28</v>
      </c>
      <c r="Z40" s="403">
        <f>OriginalIDP!K42</f>
        <v>-6.61</v>
      </c>
      <c r="AC40" s="492">
        <v>16.0</v>
      </c>
      <c r="AD40" s="493"/>
      <c r="AE40" s="493"/>
      <c r="AF40" s="493"/>
      <c r="AG40" s="493"/>
      <c r="AH40" s="493"/>
      <c r="AI40" s="493"/>
      <c r="AJ40" s="493"/>
      <c r="AK40" s="493"/>
      <c r="AL40" s="494"/>
      <c r="AM40" s="495"/>
      <c r="AN40" s="496"/>
      <c r="AO40" s="496"/>
      <c r="AP40" s="493"/>
      <c r="AQ40" s="497"/>
      <c r="AR40" s="498"/>
      <c r="AS40" s="502"/>
    </row>
    <row r="41">
      <c r="A41" s="410"/>
      <c r="B41" s="399"/>
      <c r="C41" s="410"/>
      <c r="D41" s="399"/>
      <c r="E41" s="483"/>
      <c r="F41" s="342" t="s">
        <v>485</v>
      </c>
      <c r="G41" s="343" t="str">
        <f>J45</f>
        <v/>
      </c>
      <c r="H41" s="275"/>
      <c r="I41" s="440"/>
      <c r="J41" s="411" t="str">
        <f>IFERROR(__xludf.DUMMYFUNCTION("REGEXREPLACE(I41,""(.*)Outbound:(.*)"",""$2"")"),"")</f>
        <v/>
      </c>
      <c r="K41" s="342" t="s">
        <v>485</v>
      </c>
      <c r="L41" s="343" t="str">
        <f>O45</f>
        <v/>
      </c>
      <c r="M41" s="275"/>
      <c r="N41" s="440"/>
      <c r="O41" s="411" t="str">
        <f>IFERROR(__xludf.DUMMYFUNCTION("REGEXREPLACE(N41,""(.*)Outbound:(.*)"",""$2"")"),"")</f>
        <v/>
      </c>
      <c r="P41" s="342" t="s">
        <v>485</v>
      </c>
      <c r="Q41" s="343" t="str">
        <f>T45</f>
        <v/>
      </c>
      <c r="R41" s="275"/>
      <c r="S41" s="440"/>
      <c r="T41" s="411" t="str">
        <f>IFERROR(__xludf.DUMMYFUNCTION("REGEXREPLACE(S41,""(.*)Outbound:(.*)"",""$2"")"),"")</f>
        <v/>
      </c>
      <c r="W41" s="412">
        <v>0.4375</v>
      </c>
      <c r="X41" s="403">
        <f>OriginalIDP!I43</f>
        <v>27.48</v>
      </c>
      <c r="Y41" s="403">
        <f>OriginalIDP!J43</f>
        <v>32.67</v>
      </c>
      <c r="Z41" s="403">
        <f>OriginalIDP!K43</f>
        <v>5.19</v>
      </c>
      <c r="AC41" s="492">
        <v>17.0</v>
      </c>
      <c r="AD41" s="493"/>
      <c r="AE41" s="493"/>
      <c r="AF41" s="493"/>
      <c r="AG41" s="493"/>
      <c r="AH41" s="493"/>
      <c r="AI41" s="493"/>
      <c r="AJ41" s="493"/>
      <c r="AK41" s="493"/>
      <c r="AL41" s="494"/>
      <c r="AM41" s="495"/>
      <c r="AN41" s="496"/>
      <c r="AO41" s="496"/>
      <c r="AP41" s="493"/>
      <c r="AQ41" s="497"/>
      <c r="AR41" s="498"/>
      <c r="AS41" s="502"/>
    </row>
    <row r="42">
      <c r="A42" s="410"/>
      <c r="B42" s="399"/>
      <c r="C42" s="410"/>
      <c r="D42" s="399"/>
      <c r="E42" s="435"/>
      <c r="F42" s="344"/>
      <c r="G42" s="345"/>
      <c r="H42" s="275"/>
      <c r="I42" s="398"/>
      <c r="J42" s="411"/>
      <c r="K42" s="344"/>
      <c r="L42" s="345"/>
      <c r="M42" s="275"/>
      <c r="N42" s="398"/>
      <c r="O42" s="411"/>
      <c r="P42" s="344"/>
      <c r="Q42" s="345"/>
      <c r="R42" s="275"/>
      <c r="S42" s="398"/>
      <c r="T42" s="411"/>
      <c r="W42" s="412">
        <v>0.4479166666666667</v>
      </c>
      <c r="X42" s="403">
        <f>OriginalIDP!I44</f>
        <v>29.32</v>
      </c>
      <c r="Y42" s="403">
        <f>OriginalIDP!J44</f>
        <v>34</v>
      </c>
      <c r="Z42" s="403">
        <f>OriginalIDP!K44</f>
        <v>4.68</v>
      </c>
      <c r="AC42" s="492">
        <v>18.0</v>
      </c>
      <c r="AD42" s="493"/>
      <c r="AE42" s="493"/>
      <c r="AF42" s="493"/>
      <c r="AG42" s="493"/>
      <c r="AH42" s="493"/>
      <c r="AI42" s="493"/>
      <c r="AJ42" s="493"/>
      <c r="AK42" s="493"/>
      <c r="AL42" s="494"/>
      <c r="AM42" s="495"/>
      <c r="AN42" s="496"/>
      <c r="AO42" s="496"/>
      <c r="AP42" s="493"/>
      <c r="AQ42" s="497"/>
      <c r="AR42" s="498"/>
      <c r="AS42" s="502"/>
    </row>
    <row r="43">
      <c r="A43" s="410"/>
      <c r="B43" s="399"/>
      <c r="C43" s="410"/>
      <c r="D43" s="399"/>
      <c r="E43" s="410"/>
      <c r="F43" s="344"/>
      <c r="G43" s="345"/>
      <c r="H43" s="275"/>
      <c r="I43" s="440"/>
      <c r="J43" s="411" t="str">
        <f>Right(I43,100)</f>
        <v/>
      </c>
      <c r="K43" s="344"/>
      <c r="L43" s="345"/>
      <c r="M43" s="275"/>
      <c r="N43" s="440"/>
      <c r="O43" s="411" t="str">
        <f>Right(N43,100)</f>
        <v/>
      </c>
      <c r="P43" s="344"/>
      <c r="Q43" s="345"/>
      <c r="R43" s="275"/>
      <c r="S43" s="440"/>
      <c r="T43" s="411" t="str">
        <f>Right(S43,100)</f>
        <v/>
      </c>
      <c r="W43" s="412">
        <v>0.4583333333333333</v>
      </c>
      <c r="X43" s="403">
        <f>OriginalIDP!I45</f>
        <v>26.79</v>
      </c>
      <c r="Y43" s="403">
        <f>OriginalIDP!J45</f>
        <v>34</v>
      </c>
      <c r="Z43" s="403">
        <f>OriginalIDP!K45</f>
        <v>7.21</v>
      </c>
      <c r="AC43" s="492">
        <v>19.0</v>
      </c>
      <c r="AD43" s="227"/>
      <c r="AE43" s="500"/>
      <c r="AF43" s="278"/>
      <c r="AG43" s="278"/>
      <c r="AJ43" s="501"/>
      <c r="AL43" s="502"/>
      <c r="AM43" s="502"/>
      <c r="AN43" s="503"/>
      <c r="AO43" s="503"/>
      <c r="AP43" s="502"/>
      <c r="AQ43" s="502"/>
      <c r="AR43" s="504"/>
      <c r="AS43" s="502"/>
    </row>
    <row r="44">
      <c r="A44" s="410"/>
      <c r="B44" s="399"/>
      <c r="C44" s="435"/>
      <c r="D44" s="399"/>
      <c r="E44" s="410"/>
      <c r="F44" s="344"/>
      <c r="G44" s="345"/>
      <c r="H44" s="275"/>
      <c r="I44" s="398"/>
      <c r="J44" s="411"/>
      <c r="K44" s="344"/>
      <c r="L44" s="345"/>
      <c r="M44" s="275"/>
      <c r="N44" s="398"/>
      <c r="O44" s="411"/>
      <c r="P44" s="344"/>
      <c r="Q44" s="345"/>
      <c r="R44" s="275"/>
      <c r="S44" s="398"/>
      <c r="T44" s="411"/>
      <c r="W44" s="412">
        <v>0.46875</v>
      </c>
      <c r="X44" s="403">
        <f>OriginalIDP!I46</f>
        <v>35.8</v>
      </c>
      <c r="Y44" s="403">
        <f>OriginalIDP!J46</f>
        <v>37</v>
      </c>
      <c r="Z44" s="403">
        <f>OriginalIDP!K46</f>
        <v>1.2</v>
      </c>
      <c r="AC44" s="492">
        <v>20.0</v>
      </c>
      <c r="AD44" s="227"/>
      <c r="AE44" s="500"/>
      <c r="AF44" s="278"/>
      <c r="AG44" s="278"/>
      <c r="AJ44" s="501"/>
      <c r="AL44" s="502"/>
      <c r="AM44" s="502"/>
      <c r="AN44" s="503"/>
      <c r="AO44" s="503"/>
      <c r="AP44" s="502"/>
      <c r="AQ44" s="502"/>
      <c r="AR44" s="504"/>
      <c r="AS44" s="502"/>
    </row>
    <row r="45">
      <c r="A45" s="410"/>
      <c r="B45" s="399"/>
      <c r="C45" s="410"/>
      <c r="D45" s="399"/>
      <c r="E45" s="483"/>
      <c r="F45" s="346"/>
      <c r="G45" s="347"/>
      <c r="H45" s="337"/>
      <c r="I45" s="440"/>
      <c r="J45" s="411" t="str">
        <f>Right(I45,150)</f>
        <v/>
      </c>
      <c r="K45" s="346"/>
      <c r="L45" s="347"/>
      <c r="M45" s="337"/>
      <c r="N45" s="440"/>
      <c r="O45" s="411" t="str">
        <f>Right(N45,150)</f>
        <v/>
      </c>
      <c r="P45" s="346"/>
      <c r="Q45" s="347"/>
      <c r="R45" s="337"/>
      <c r="S45" s="440"/>
      <c r="T45" s="411" t="str">
        <f>Right(S45,150)</f>
        <v/>
      </c>
      <c r="W45" s="412">
        <v>0.4791666666666667</v>
      </c>
      <c r="X45" s="403">
        <f>OriginalIDP!I47</f>
        <v>38.71</v>
      </c>
      <c r="Y45" s="403">
        <f>OriginalIDP!J47</f>
        <v>38.33</v>
      </c>
      <c r="Z45" s="403">
        <f>OriginalIDP!K47</f>
        <v>-0.38</v>
      </c>
      <c r="AC45" s="492">
        <v>21.0</v>
      </c>
      <c r="AD45" s="227"/>
      <c r="AE45" s="500"/>
      <c r="AF45" s="278"/>
      <c r="AG45" s="278"/>
      <c r="AJ45" s="501"/>
      <c r="AL45" s="502"/>
      <c r="AM45" s="502"/>
      <c r="AN45" s="503"/>
      <c r="AO45" s="503"/>
      <c r="AP45" s="502"/>
      <c r="AQ45" s="502"/>
      <c r="AR45" s="504"/>
      <c r="AS45" s="502"/>
    </row>
    <row r="46">
      <c r="A46" s="435"/>
      <c r="B46" s="399"/>
      <c r="C46" s="435"/>
      <c r="D46" s="399"/>
      <c r="E46" s="435"/>
      <c r="F46" s="348" t="s">
        <v>554</v>
      </c>
      <c r="G46" s="31"/>
      <c r="H46" s="32"/>
      <c r="I46" s="400"/>
      <c r="J46" s="401"/>
      <c r="K46" s="373" t="s">
        <v>573</v>
      </c>
      <c r="L46" s="31"/>
      <c r="M46" s="32"/>
      <c r="N46" s="400"/>
      <c r="O46" s="198"/>
      <c r="P46" s="391" t="s">
        <v>592</v>
      </c>
      <c r="Q46" s="31"/>
      <c r="R46" s="32"/>
      <c r="S46" s="400"/>
      <c r="W46" s="412">
        <v>0.4895833333333333</v>
      </c>
      <c r="X46" s="403">
        <f>OriginalIDP!I48</f>
        <v>31.05</v>
      </c>
      <c r="Y46" s="403">
        <f>OriginalIDP!J48</f>
        <v>38</v>
      </c>
      <c r="Z46" s="403">
        <f>OriginalIDP!K48</f>
        <v>6.95</v>
      </c>
      <c r="AC46" s="492">
        <v>22.0</v>
      </c>
      <c r="AD46" s="227"/>
      <c r="AE46" s="500"/>
      <c r="AF46" s="278"/>
      <c r="AG46" s="278"/>
      <c r="AJ46" s="501"/>
      <c r="AL46" s="502"/>
      <c r="AM46" s="502"/>
      <c r="AN46" s="503"/>
      <c r="AO46" s="503"/>
      <c r="AP46" s="502"/>
      <c r="AQ46" s="502"/>
      <c r="AR46" s="504"/>
      <c r="AS46" s="502"/>
    </row>
    <row r="47">
      <c r="A47" s="410"/>
      <c r="B47" s="399"/>
      <c r="C47" s="410"/>
      <c r="D47" s="399"/>
      <c r="E47" s="440"/>
      <c r="F47" s="335" t="s">
        <v>94</v>
      </c>
      <c r="G47" s="336" t="str">
        <f t="shared" ref="G47:G49" si="50">J50</f>
        <v/>
      </c>
      <c r="H47" s="337"/>
      <c r="I47" s="440"/>
      <c r="J47" s="411" t="str">
        <f>IFERROR(__xludf.DUMMYFUNCTION("REGEXREPLACE(I47,""(.*)ACK:(.*)"",""$2"")"),"")</f>
        <v/>
      </c>
      <c r="K47" s="335" t="s">
        <v>94</v>
      </c>
      <c r="L47" s="336" t="str">
        <f t="shared" ref="L47:L49" si="51">O50</f>
        <v/>
      </c>
      <c r="M47" s="337"/>
      <c r="N47" s="440"/>
      <c r="O47" s="411" t="str">
        <f>IFERROR(__xludf.DUMMYFUNCTION("REGEXREPLACE(N47,""(.*)ACK:(.*)"",""$2"")"),"")</f>
        <v/>
      </c>
      <c r="P47" s="335" t="s">
        <v>94</v>
      </c>
      <c r="Q47" s="336" t="str">
        <f t="shared" ref="Q47:Q49" si="52">T50</f>
        <v/>
      </c>
      <c r="R47" s="337"/>
      <c r="S47" s="440"/>
      <c r="T47" s="411" t="str">
        <f>IFERROR(__xludf.DUMMYFUNCTION("REGEXREPLACE(S47,""(.*)ACK:(.*)"",""$2"")"),"")</f>
        <v/>
      </c>
      <c r="W47" s="412">
        <v>0.5</v>
      </c>
      <c r="X47" s="403">
        <f>OriginalIDP!I49</f>
        <v>29.99</v>
      </c>
      <c r="Y47" s="403">
        <f>OriginalIDP!J49</f>
        <v>34</v>
      </c>
      <c r="Z47" s="403">
        <f>OriginalIDP!K49</f>
        <v>4.01</v>
      </c>
      <c r="AC47" s="492">
        <v>23.0</v>
      </c>
      <c r="AD47" s="227"/>
      <c r="AE47" s="500"/>
      <c r="AF47" s="278"/>
      <c r="AG47" s="278"/>
      <c r="AJ47" s="501"/>
      <c r="AL47" s="502"/>
      <c r="AM47" s="502"/>
      <c r="AN47" s="503"/>
      <c r="AO47" s="503"/>
      <c r="AP47" s="502"/>
      <c r="AQ47" s="502"/>
      <c r="AR47" s="504"/>
      <c r="AS47" s="502"/>
    </row>
    <row r="48">
      <c r="A48" s="410"/>
      <c r="B48" s="399"/>
      <c r="C48" s="435"/>
      <c r="D48" s="399"/>
      <c r="E48" s="410"/>
      <c r="F48" s="338" t="s">
        <v>497</v>
      </c>
      <c r="G48" s="336" t="str">
        <f t="shared" si="50"/>
        <v/>
      </c>
      <c r="H48" s="337"/>
      <c r="I48" s="440"/>
      <c r="J48" s="411" t="str">
        <f>IFERROR(__xludf.DUMMYFUNCTION("REGEXREPLACE(I48,""(.*)SVL OUT:(.*)"",""$2"")"),"")</f>
        <v/>
      </c>
      <c r="K48" s="338" t="s">
        <v>497</v>
      </c>
      <c r="L48" s="336" t="str">
        <f t="shared" si="51"/>
        <v/>
      </c>
      <c r="M48" s="337"/>
      <c r="N48" s="440"/>
      <c r="O48" s="411" t="str">
        <f>IFERROR(__xludf.DUMMYFUNCTION("REGEXREPLACE(N48,""(.*)SVL OUT:(.*)"",""$2"")"),"")</f>
        <v/>
      </c>
      <c r="P48" s="338" t="s">
        <v>497</v>
      </c>
      <c r="Q48" s="336" t="str">
        <f t="shared" si="52"/>
        <v/>
      </c>
      <c r="R48" s="337"/>
      <c r="S48" s="440"/>
      <c r="T48" s="411" t="str">
        <f>IFERROR(__xludf.DUMMYFUNCTION("REGEXREPLACE(S48,""(.*)SVL OUT:(.*)"",""$2"")"),"")</f>
        <v/>
      </c>
      <c r="W48" s="412">
        <v>0.5208333333333334</v>
      </c>
      <c r="X48" s="403">
        <f>OriginalIDP!I50</f>
        <v>28.13</v>
      </c>
      <c r="Y48" s="403">
        <f>OriginalIDP!J50</f>
        <v>38</v>
      </c>
      <c r="Z48" s="403">
        <f>OriginalIDP!K50</f>
        <v>9.87</v>
      </c>
      <c r="AC48" s="492">
        <v>24.0</v>
      </c>
      <c r="AD48" s="227"/>
      <c r="AE48" s="500"/>
      <c r="AF48" s="278"/>
      <c r="AG48" s="278"/>
      <c r="AJ48" s="501"/>
      <c r="AL48" s="502"/>
      <c r="AM48" s="502"/>
      <c r="AN48" s="503"/>
      <c r="AO48" s="503"/>
      <c r="AP48" s="502"/>
      <c r="AQ48" s="502"/>
      <c r="AR48" s="504"/>
      <c r="AS48" s="502"/>
    </row>
    <row r="49">
      <c r="A49" s="410"/>
      <c r="B49" s="399"/>
      <c r="C49" s="410"/>
      <c r="D49" s="399"/>
      <c r="E49" s="440"/>
      <c r="F49" s="338" t="s">
        <v>100</v>
      </c>
      <c r="G49" s="336" t="str">
        <f t="shared" si="50"/>
        <v/>
      </c>
      <c r="H49" s="337"/>
      <c r="I49" s="440"/>
      <c r="J49" s="411" t="str">
        <f>IFERROR(__xludf.DUMMYFUNCTION("REGEXREPLACE(I49,""(.*)SVL IN:(.*)"",""$2"")"),"")</f>
        <v/>
      </c>
      <c r="K49" s="338" t="s">
        <v>100</v>
      </c>
      <c r="L49" s="336" t="str">
        <f t="shared" si="51"/>
        <v/>
      </c>
      <c r="M49" s="337"/>
      <c r="N49" s="440"/>
      <c r="O49" s="411" t="str">
        <f>IFERROR(__xludf.DUMMYFUNCTION("REGEXREPLACE(N49,""(.*)SVL IN:(.*)"",""$2"")"),"")</f>
        <v/>
      </c>
      <c r="P49" s="338" t="s">
        <v>100</v>
      </c>
      <c r="Q49" s="336" t="str">
        <f t="shared" si="52"/>
        <v/>
      </c>
      <c r="R49" s="337"/>
      <c r="S49" s="440"/>
      <c r="T49" s="411" t="str">
        <f>IFERROR(__xludf.DUMMYFUNCTION("REGEXREPLACE(S49,""(.*)SVL IN:(.*)"",""$2"")"),"")</f>
        <v/>
      </c>
      <c r="W49" s="412">
        <v>0.53125</v>
      </c>
      <c r="X49" s="403">
        <f>OriginalIDP!I51</f>
        <v>30.76</v>
      </c>
      <c r="Y49" s="403">
        <f>OriginalIDP!J51</f>
        <v>34</v>
      </c>
      <c r="Z49" s="403">
        <f>OriginalIDP!K51</f>
        <v>3.24</v>
      </c>
      <c r="AC49" s="492">
        <v>25.0</v>
      </c>
      <c r="AD49" s="227"/>
      <c r="AE49" s="500"/>
      <c r="AF49" s="278"/>
      <c r="AG49" s="278"/>
      <c r="AJ49" s="501"/>
      <c r="AL49" s="502"/>
      <c r="AM49" s="502"/>
      <c r="AN49" s="503"/>
      <c r="AO49" s="503"/>
      <c r="AP49" s="502"/>
      <c r="AQ49" s="502"/>
      <c r="AR49" s="504"/>
      <c r="AS49" s="502"/>
    </row>
    <row r="50">
      <c r="A50" s="435"/>
      <c r="B50" s="399"/>
      <c r="C50" s="410"/>
      <c r="D50" s="399"/>
      <c r="E50" s="410"/>
      <c r="F50" s="338" t="s">
        <v>547</v>
      </c>
      <c r="G50" s="336" t="str">
        <f t="shared" ref="G50:G51" si="53">J48</f>
        <v/>
      </c>
      <c r="H50" s="337"/>
      <c r="I50" s="440"/>
      <c r="J50" s="411" t="str">
        <f>IFERROR(__xludf.DUMMYFUNCTION("REGEXREPLACE(I50,""(.*)ACK:(.*)"",""$2"")"),"")</f>
        <v/>
      </c>
      <c r="K50" s="338" t="s">
        <v>547</v>
      </c>
      <c r="L50" s="336" t="str">
        <f t="shared" ref="L50:L51" si="54">O48</f>
        <v/>
      </c>
      <c r="M50" s="337"/>
      <c r="N50" s="440"/>
      <c r="O50" s="411" t="str">
        <f>IFERROR(__xludf.DUMMYFUNCTION("REGEXREPLACE(N50,""(.*)ACK:(.*)"",""$2"")"),"")</f>
        <v/>
      </c>
      <c r="P50" s="338" t="s">
        <v>547</v>
      </c>
      <c r="Q50" s="336" t="str">
        <f t="shared" ref="Q50:Q51" si="55">T48</f>
        <v/>
      </c>
      <c r="R50" s="337"/>
      <c r="S50" s="440"/>
      <c r="T50" s="411" t="str">
        <f>IFERROR(__xludf.DUMMYFUNCTION("REGEXREPLACE(S50,""(.*)ACK:(.*)"",""$2"")"),"")</f>
        <v/>
      </c>
      <c r="W50" s="412">
        <v>0.5416666666666666</v>
      </c>
      <c r="X50" s="403">
        <f>OriginalIDP!I52</f>
        <v>34.46</v>
      </c>
      <c r="Y50" s="403">
        <f>OriginalIDP!J52</f>
        <v>29.33</v>
      </c>
      <c r="Z50" s="403">
        <f>OriginalIDP!K52</f>
        <v>-5.13</v>
      </c>
      <c r="AC50" s="492">
        <v>26.0</v>
      </c>
      <c r="AD50" s="227"/>
      <c r="AE50" s="500"/>
      <c r="AF50" s="278"/>
      <c r="AG50" s="278"/>
      <c r="AJ50" s="501"/>
      <c r="AL50" s="502"/>
      <c r="AM50" s="502"/>
      <c r="AN50" s="503"/>
      <c r="AO50" s="503"/>
      <c r="AP50" s="502"/>
      <c r="AQ50" s="502"/>
      <c r="AR50" s="504"/>
      <c r="AS50" s="502"/>
    </row>
    <row r="51">
      <c r="A51" s="410"/>
      <c r="B51" s="399"/>
      <c r="C51" s="483"/>
      <c r="D51" s="399"/>
      <c r="E51" s="410"/>
      <c r="F51" s="338" t="s">
        <v>548</v>
      </c>
      <c r="G51" s="336" t="str">
        <f t="shared" si="53"/>
        <v/>
      </c>
      <c r="H51" s="337"/>
      <c r="I51" s="440"/>
      <c r="J51" s="411" t="str">
        <f>IFERROR(__xludf.DUMMYFUNCTION("REGEXREPLACE(I51,""(.*)ASA:(.*)"",""$2"")"),"")</f>
        <v/>
      </c>
      <c r="K51" s="338" t="s">
        <v>548</v>
      </c>
      <c r="L51" s="336" t="str">
        <f t="shared" si="54"/>
        <v/>
      </c>
      <c r="M51" s="337"/>
      <c r="N51" s="440"/>
      <c r="O51" s="411" t="str">
        <f>IFERROR(__xludf.DUMMYFUNCTION("REGEXREPLACE(N51,""(.*)ASA:(.*)"",""$2"")"),"")</f>
        <v/>
      </c>
      <c r="P51" s="338" t="s">
        <v>548</v>
      </c>
      <c r="Q51" s="336" t="str">
        <f t="shared" si="55"/>
        <v/>
      </c>
      <c r="R51" s="337"/>
      <c r="S51" s="440"/>
      <c r="T51" s="411" t="str">
        <f>IFERROR(__xludf.DUMMYFUNCTION("REGEXREPLACE(S51,""(.*)ASA:(.*)"",""$2"")"),"")</f>
        <v/>
      </c>
      <c r="W51" s="412">
        <v>0.5520833333333334</v>
      </c>
      <c r="X51" s="403">
        <f>OriginalIDP!I53</f>
        <v>32.41</v>
      </c>
      <c r="Y51" s="403">
        <f>OriginalIDP!J53</f>
        <v>31.66</v>
      </c>
      <c r="Z51" s="403">
        <f>OriginalIDP!K53</f>
        <v>-0.75</v>
      </c>
      <c r="AC51" s="492">
        <v>27.0</v>
      </c>
      <c r="AD51" s="227"/>
      <c r="AE51" s="500"/>
      <c r="AF51" s="278"/>
      <c r="AG51" s="278"/>
      <c r="AJ51" s="501"/>
      <c r="AL51" s="502"/>
      <c r="AM51" s="502"/>
      <c r="AN51" s="503"/>
      <c r="AO51" s="503"/>
      <c r="AP51" s="502"/>
      <c r="AQ51" s="502"/>
      <c r="AR51" s="504"/>
      <c r="AS51" s="502"/>
    </row>
    <row r="52">
      <c r="A52" s="435"/>
      <c r="B52" s="399"/>
      <c r="C52" s="435"/>
      <c r="D52" s="399"/>
      <c r="E52" s="410"/>
      <c r="F52" s="338" t="s">
        <v>549</v>
      </c>
      <c r="G52" s="370" t="str">
        <f t="shared" ref="G52:G53" si="56">J55</f>
        <v/>
      </c>
      <c r="H52" s="29"/>
      <c r="I52" s="440"/>
      <c r="J52" s="411" t="str">
        <f>IFERROR(__xludf.DUMMYFUNCTION("REGEXREPLACE(I52,""(.*)SAFE:(.*)"",""$2"")"),"")</f>
        <v/>
      </c>
      <c r="K52" s="338" t="s">
        <v>549</v>
      </c>
      <c r="L52" s="370" t="str">
        <f t="shared" ref="L52:L53" si="57">O55</f>
        <v/>
      </c>
      <c r="M52" s="29"/>
      <c r="N52" s="440"/>
      <c r="O52" s="411" t="str">
        <f>IFERROR(__xludf.DUMMYFUNCTION("REGEXREPLACE(N52,""(.*)SAFE:(.*)"",""$2"")"),"")</f>
        <v/>
      </c>
      <c r="P52" s="338" t="s">
        <v>549</v>
      </c>
      <c r="Q52" s="370" t="str">
        <f t="shared" ref="Q52:Q53" si="58">T55</f>
        <v/>
      </c>
      <c r="R52" s="29"/>
      <c r="S52" s="440"/>
      <c r="T52" s="411" t="str">
        <f>IFERROR(__xludf.DUMMYFUNCTION("REGEXREPLACE(S52,""(.*)SAFE:(.*)"",""$2"")"),"")</f>
        <v/>
      </c>
      <c r="W52" s="412">
        <v>0.5625</v>
      </c>
      <c r="X52" s="403">
        <f>OriginalIDP!I54</f>
        <v>34.09</v>
      </c>
      <c r="Y52" s="403">
        <f>OriginalIDP!J54</f>
        <v>32</v>
      </c>
      <c r="Z52" s="403">
        <f>OriginalIDP!K54</f>
        <v>-2.09</v>
      </c>
      <c r="AC52" s="492">
        <v>28.0</v>
      </c>
      <c r="AD52" s="227"/>
      <c r="AE52" s="500"/>
      <c r="AF52" s="278"/>
      <c r="AG52" s="278"/>
      <c r="AJ52" s="501"/>
      <c r="AL52" s="502"/>
      <c r="AM52" s="502"/>
      <c r="AN52" s="503"/>
      <c r="AO52" s="503"/>
      <c r="AP52" s="502"/>
      <c r="AQ52" s="502"/>
      <c r="AR52" s="504"/>
      <c r="AS52" s="502"/>
    </row>
    <row r="53">
      <c r="A53" s="410"/>
      <c r="B53" s="399"/>
      <c r="C53" s="410"/>
      <c r="D53" s="399"/>
      <c r="E53" s="435"/>
      <c r="F53" s="338" t="s">
        <v>550</v>
      </c>
      <c r="G53" s="371" t="str">
        <f t="shared" si="56"/>
        <v/>
      </c>
      <c r="H53" s="372"/>
      <c r="I53" s="398"/>
      <c r="J53" s="411" t="str">
        <f>IFERROR(__xludf.DUMMYFUNCTION("REGEXREPLACE(I47,""(.*)DELAYS:(.*)"",""$2"")"),"")</f>
        <v/>
      </c>
      <c r="K53" s="338" t="s">
        <v>550</v>
      </c>
      <c r="L53" s="371" t="str">
        <f t="shared" si="57"/>
        <v/>
      </c>
      <c r="M53" s="372"/>
      <c r="N53" s="398"/>
      <c r="O53" s="411" t="str">
        <f>IFERROR(__xludf.DUMMYFUNCTION("REGEXREPLACE(N47,""(.*)DELAYS:(.*)"",""$2"")"),"")</f>
        <v/>
      </c>
      <c r="P53" s="338" t="s">
        <v>550</v>
      </c>
      <c r="Q53" s="371" t="str">
        <f t="shared" si="58"/>
        <v/>
      </c>
      <c r="R53" s="372"/>
      <c r="S53" s="398"/>
      <c r="T53" s="411" t="str">
        <f>IFERROR(__xludf.DUMMYFUNCTION("REGEXREPLACE(S47,""(.*)DELAYS:(.*)"",""$2"")"),"")</f>
        <v/>
      </c>
      <c r="W53" s="412">
        <v>0.5729166666666666</v>
      </c>
      <c r="X53" s="403">
        <f>OriginalIDP!I55</f>
        <v>34.49</v>
      </c>
      <c r="Y53" s="403">
        <f>OriginalIDP!J55</f>
        <v>31</v>
      </c>
      <c r="Z53" s="403">
        <f>OriginalIDP!K55</f>
        <v>-3.49</v>
      </c>
      <c r="AC53" s="492">
        <v>29.0</v>
      </c>
      <c r="AD53" s="227"/>
      <c r="AE53" s="500"/>
      <c r="AF53" s="278"/>
      <c r="AG53" s="278"/>
      <c r="AJ53" s="501"/>
      <c r="AL53" s="502"/>
      <c r="AM53" s="502"/>
      <c r="AN53" s="503"/>
      <c r="AO53" s="503"/>
      <c r="AP53" s="502"/>
      <c r="AQ53" s="502"/>
      <c r="AR53" s="504"/>
      <c r="AS53" s="502"/>
    </row>
    <row r="54">
      <c r="A54" s="435"/>
      <c r="B54" s="399"/>
      <c r="C54" s="440"/>
      <c r="D54" s="399"/>
      <c r="E54" s="440"/>
      <c r="F54" s="339" t="s">
        <v>551</v>
      </c>
      <c r="G54" s="340" t="str">
        <f>J58</f>
        <v/>
      </c>
      <c r="H54" s="39"/>
      <c r="I54" s="440"/>
      <c r="J54" s="411" t="str">
        <f>IF(J97=FALSE,"",LEFT(J91,3))</f>
        <v/>
      </c>
      <c r="K54" s="339" t="s">
        <v>551</v>
      </c>
      <c r="L54" s="340" t="str">
        <f>O58</f>
        <v/>
      </c>
      <c r="M54" s="39"/>
      <c r="N54" s="440"/>
      <c r="O54" s="411" t="str">
        <f>IF(O97=FALSE,"",LEFT(O91,3))</f>
        <v/>
      </c>
      <c r="P54" s="339" t="s">
        <v>551</v>
      </c>
      <c r="Q54" s="340" t="str">
        <f>T58</f>
        <v/>
      </c>
      <c r="R54" s="39"/>
      <c r="S54" s="440"/>
      <c r="T54" s="411" t="str">
        <f>IF(T97=FALSE,"",LEFT(T91,3))</f>
        <v/>
      </c>
      <c r="W54" s="412">
        <v>0.5833333333333334</v>
      </c>
      <c r="X54" s="403">
        <f>OriginalIDP!I56</f>
        <v>35.5</v>
      </c>
      <c r="Y54" s="403">
        <f>OriginalIDP!J56</f>
        <v>34</v>
      </c>
      <c r="Z54" s="403">
        <f>OriginalIDP!K56</f>
        <v>-1.5</v>
      </c>
      <c r="AC54" s="492">
        <v>30.0</v>
      </c>
      <c r="AD54" s="227"/>
      <c r="AE54" s="500"/>
      <c r="AF54" s="278"/>
      <c r="AG54" s="278"/>
      <c r="AJ54" s="501"/>
      <c r="AL54" s="502"/>
      <c r="AM54" s="502"/>
      <c r="AN54" s="503"/>
      <c r="AO54" s="503"/>
      <c r="AP54" s="502"/>
      <c r="AQ54" s="502"/>
      <c r="AR54" s="504"/>
      <c r="AS54" s="502"/>
    </row>
    <row r="55">
      <c r="A55" s="410"/>
      <c r="B55" s="399"/>
      <c r="C55" s="410"/>
      <c r="D55" s="399"/>
      <c r="E55" s="410"/>
      <c r="F55" s="341"/>
      <c r="G55" s="114"/>
      <c r="H55" s="32"/>
      <c r="I55" s="440"/>
      <c r="J55" s="411" t="str">
        <f>IFERROR(__xludf.DUMMYFUNCTION("REGEXREPLACE(I55,""(.*)Inbound:(.*)"",""$2"")"),"")</f>
        <v/>
      </c>
      <c r="K55" s="341"/>
      <c r="L55" s="114"/>
      <c r="M55" s="32"/>
      <c r="N55" s="440"/>
      <c r="O55" s="411" t="str">
        <f>IFERROR(__xludf.DUMMYFUNCTION("REGEXREPLACE(N55,""(.*)Inbound:(.*)"",""$2"")"),"")</f>
        <v/>
      </c>
      <c r="P55" s="341"/>
      <c r="Q55" s="114"/>
      <c r="R55" s="32"/>
      <c r="S55" s="440"/>
      <c r="T55" s="411" t="str">
        <f>IFERROR(__xludf.DUMMYFUNCTION("REGEXREPLACE(S55,""(.*)Inbound:(.*)"",""$2"")"),"")</f>
        <v/>
      </c>
      <c r="W55" s="412">
        <v>0.59375</v>
      </c>
      <c r="X55" s="403">
        <f>OriginalIDP!I57</f>
        <v>30.78</v>
      </c>
      <c r="Y55" s="403">
        <f>OriginalIDP!J57</f>
        <v>31.67</v>
      </c>
      <c r="Z55" s="403">
        <f>OriginalIDP!K57</f>
        <v>0.89</v>
      </c>
      <c r="AC55" s="492">
        <v>31.0</v>
      </c>
      <c r="AD55" s="227"/>
      <c r="AE55" s="500"/>
      <c r="AF55" s="278"/>
      <c r="AG55" s="278"/>
      <c r="AJ55" s="501"/>
      <c r="AL55" s="502"/>
      <c r="AM55" s="502"/>
      <c r="AN55" s="503"/>
      <c r="AO55" s="503"/>
      <c r="AP55" s="502"/>
      <c r="AQ55" s="502"/>
      <c r="AR55" s="504"/>
      <c r="AS55" s="502"/>
    </row>
    <row r="56">
      <c r="A56" s="410"/>
      <c r="B56" s="399"/>
      <c r="C56" s="410"/>
      <c r="D56" s="399"/>
      <c r="E56" s="410"/>
      <c r="F56" s="342" t="s">
        <v>485</v>
      </c>
      <c r="G56" s="343" t="str">
        <f>J60</f>
        <v/>
      </c>
      <c r="H56" s="275"/>
      <c r="I56" s="440"/>
      <c r="J56" s="411" t="str">
        <f>IFERROR(__xludf.DUMMYFUNCTION("REGEXREPLACE(I56,""(.*)Outbound:(.*)"",""$2"")"),"")</f>
        <v/>
      </c>
      <c r="K56" s="342" t="s">
        <v>485</v>
      </c>
      <c r="L56" s="343" t="str">
        <f>O60</f>
        <v/>
      </c>
      <c r="M56" s="275"/>
      <c r="N56" s="440"/>
      <c r="O56" s="411" t="str">
        <f>IFERROR(__xludf.DUMMYFUNCTION("REGEXREPLACE(N56,""(.*)Outbound:(.*)"",""$2"")"),"")</f>
        <v/>
      </c>
      <c r="P56" s="342" t="s">
        <v>485</v>
      </c>
      <c r="Q56" s="343" t="str">
        <f>T60</f>
        <v/>
      </c>
      <c r="R56" s="275"/>
      <c r="S56" s="440"/>
      <c r="T56" s="411" t="str">
        <f>IFERROR(__xludf.DUMMYFUNCTION("REGEXREPLACE(S56,""(.*)Outbound:(.*)"",""$2"")"),"")</f>
        <v/>
      </c>
      <c r="W56" s="412">
        <v>0.6041666666666666</v>
      </c>
      <c r="X56" s="403">
        <f>OriginalIDP!I58</f>
        <v>35.19</v>
      </c>
      <c r="Y56" s="403">
        <f>OriginalIDP!J58</f>
        <v>32</v>
      </c>
      <c r="Z56" s="403">
        <f>OriginalIDP!K58</f>
        <v>-3.19</v>
      </c>
      <c r="AC56" s="492">
        <v>32.0</v>
      </c>
      <c r="AD56" s="227"/>
      <c r="AE56" s="500"/>
      <c r="AF56" s="278"/>
      <c r="AG56" s="278"/>
      <c r="AJ56" s="501"/>
      <c r="AL56" s="502"/>
      <c r="AM56" s="502"/>
      <c r="AN56" s="503"/>
      <c r="AO56" s="503"/>
      <c r="AP56" s="502"/>
      <c r="AQ56" s="502"/>
      <c r="AR56" s="504"/>
      <c r="AS56" s="502"/>
    </row>
    <row r="57">
      <c r="A57" s="483"/>
      <c r="B57" s="399"/>
      <c r="C57" s="410"/>
      <c r="D57" s="399"/>
      <c r="E57" s="435"/>
      <c r="F57" s="344"/>
      <c r="G57" s="345"/>
      <c r="H57" s="275"/>
      <c r="I57" s="398"/>
      <c r="J57" s="411"/>
      <c r="K57" s="344"/>
      <c r="L57" s="345"/>
      <c r="M57" s="275"/>
      <c r="N57" s="398"/>
      <c r="O57" s="411"/>
      <c r="P57" s="344"/>
      <c r="Q57" s="345"/>
      <c r="R57" s="275"/>
      <c r="S57" s="398"/>
      <c r="T57" s="411"/>
      <c r="W57" s="412">
        <v>0.6145833333333334</v>
      </c>
      <c r="X57" s="403">
        <f>OriginalIDP!I59</f>
        <v>28.3</v>
      </c>
      <c r="Y57" s="403">
        <f>OriginalIDP!J59</f>
        <v>34</v>
      </c>
      <c r="Z57" s="403">
        <f>OriginalIDP!K59</f>
        <v>5.7</v>
      </c>
      <c r="AC57" s="492">
        <v>33.0</v>
      </c>
      <c r="AD57" s="227"/>
      <c r="AE57" s="500"/>
      <c r="AF57" s="278"/>
      <c r="AG57" s="278"/>
      <c r="AJ57" s="501"/>
      <c r="AL57" s="502"/>
      <c r="AM57" s="502"/>
      <c r="AN57" s="503"/>
      <c r="AO57" s="503"/>
      <c r="AP57" s="502"/>
      <c r="AQ57" s="502"/>
      <c r="AR57" s="504"/>
      <c r="AS57" s="502"/>
    </row>
    <row r="58">
      <c r="A58" s="435"/>
      <c r="B58" s="399"/>
      <c r="C58" s="410"/>
      <c r="D58" s="399"/>
      <c r="E58" s="410"/>
      <c r="F58" s="344"/>
      <c r="G58" s="345"/>
      <c r="H58" s="275"/>
      <c r="I58" s="440"/>
      <c r="J58" s="411" t="str">
        <f>Right(I58,100)</f>
        <v/>
      </c>
      <c r="K58" s="344"/>
      <c r="L58" s="345"/>
      <c r="M58" s="275"/>
      <c r="N58" s="440"/>
      <c r="O58" s="411" t="str">
        <f>Right(N58,100)</f>
        <v/>
      </c>
      <c r="P58" s="344"/>
      <c r="Q58" s="345"/>
      <c r="R58" s="275"/>
      <c r="S58" s="440"/>
      <c r="T58" s="411" t="str">
        <f>Right(S58,100)</f>
        <v/>
      </c>
      <c r="W58" s="412">
        <v>0.625</v>
      </c>
      <c r="X58" s="403">
        <f>OriginalIDP!I60</f>
        <v>29.84</v>
      </c>
      <c r="Y58" s="403">
        <f>OriginalIDP!J60</f>
        <v>31.33</v>
      </c>
      <c r="Z58" s="403">
        <f>OriginalIDP!K60</f>
        <v>1.49</v>
      </c>
      <c r="AC58" s="492">
        <v>34.0</v>
      </c>
      <c r="AD58" s="227"/>
      <c r="AE58" s="500"/>
      <c r="AF58" s="278"/>
      <c r="AG58" s="278"/>
      <c r="AJ58" s="501"/>
      <c r="AL58" s="502"/>
      <c r="AM58" s="502"/>
      <c r="AN58" s="503"/>
      <c r="AO58" s="503"/>
      <c r="AP58" s="502"/>
      <c r="AQ58" s="502"/>
      <c r="AR58" s="504"/>
      <c r="AS58" s="502"/>
    </row>
    <row r="59">
      <c r="A59" s="410"/>
      <c r="B59" s="399"/>
      <c r="C59" s="435"/>
      <c r="D59" s="399"/>
      <c r="E59" s="435"/>
      <c r="F59" s="344"/>
      <c r="G59" s="345"/>
      <c r="H59" s="275"/>
      <c r="I59" s="398"/>
      <c r="J59" s="411"/>
      <c r="K59" s="344"/>
      <c r="L59" s="345"/>
      <c r="M59" s="275"/>
      <c r="N59" s="398"/>
      <c r="O59" s="411"/>
      <c r="P59" s="344"/>
      <c r="Q59" s="345"/>
      <c r="R59" s="275"/>
      <c r="S59" s="398"/>
      <c r="T59" s="411"/>
      <c r="W59" s="412">
        <v>0.6354166666666666</v>
      </c>
      <c r="X59" s="403">
        <f>OriginalIDP!I61</f>
        <v>34.31</v>
      </c>
      <c r="Y59" s="403">
        <f>OriginalIDP!J61</f>
        <v>27.33</v>
      </c>
      <c r="Z59" s="403">
        <f>OriginalIDP!K61</f>
        <v>-6.98</v>
      </c>
      <c r="AC59" s="492">
        <v>35.0</v>
      </c>
      <c r="AD59" s="227"/>
      <c r="AE59" s="500"/>
      <c r="AF59" s="278"/>
      <c r="AG59" s="278"/>
      <c r="AJ59" s="501"/>
      <c r="AL59" s="502"/>
      <c r="AM59" s="502"/>
      <c r="AN59" s="503"/>
      <c r="AO59" s="503"/>
      <c r="AP59" s="502"/>
      <c r="AQ59" s="502"/>
      <c r="AR59" s="504"/>
      <c r="AS59" s="502"/>
    </row>
    <row r="60">
      <c r="A60" s="410"/>
      <c r="B60" s="399"/>
      <c r="C60" s="410"/>
      <c r="D60" s="399"/>
      <c r="E60" s="483"/>
      <c r="F60" s="346"/>
      <c r="G60" s="347"/>
      <c r="H60" s="337"/>
      <c r="I60" s="440"/>
      <c r="J60" s="411" t="str">
        <f>Right(I60,150)</f>
        <v/>
      </c>
      <c r="K60" s="346"/>
      <c r="L60" s="347"/>
      <c r="M60" s="337"/>
      <c r="N60" s="440"/>
      <c r="O60" s="411" t="str">
        <f>Right(N60,150)</f>
        <v/>
      </c>
      <c r="P60" s="346"/>
      <c r="Q60" s="347"/>
      <c r="R60" s="337"/>
      <c r="S60" s="440"/>
      <c r="T60" s="411" t="str">
        <f>Right(S60,150)</f>
        <v/>
      </c>
      <c r="W60" s="412">
        <v>0.6458333333333334</v>
      </c>
      <c r="X60" s="403">
        <f>OriginalIDP!I62</f>
        <v>30.01</v>
      </c>
      <c r="Y60" s="403">
        <f>OriginalIDP!J62</f>
        <v>31</v>
      </c>
      <c r="Z60" s="403">
        <f>OriginalIDP!K62</f>
        <v>0.99</v>
      </c>
      <c r="AC60" s="492">
        <v>36.0</v>
      </c>
      <c r="AD60" s="227"/>
      <c r="AE60" s="500"/>
      <c r="AF60" s="278"/>
      <c r="AG60" s="278"/>
      <c r="AJ60" s="501"/>
      <c r="AL60" s="502"/>
      <c r="AM60" s="502"/>
      <c r="AN60" s="503"/>
      <c r="AO60" s="503"/>
      <c r="AP60" s="502"/>
      <c r="AQ60" s="502"/>
      <c r="AR60" s="504"/>
      <c r="AS60" s="502"/>
    </row>
    <row r="61">
      <c r="A61" s="410"/>
      <c r="B61" s="399"/>
      <c r="C61" s="410"/>
      <c r="D61" s="399"/>
      <c r="E61" s="435"/>
      <c r="F61" s="348" t="s">
        <v>555</v>
      </c>
      <c r="G61" s="31"/>
      <c r="H61" s="32"/>
      <c r="I61" s="400"/>
      <c r="J61" s="401"/>
      <c r="K61" s="373" t="s">
        <v>574</v>
      </c>
      <c r="L61" s="31"/>
      <c r="M61" s="32"/>
      <c r="N61" s="400"/>
      <c r="O61" s="198"/>
      <c r="P61" s="391" t="s">
        <v>593</v>
      </c>
      <c r="Q61" s="31"/>
      <c r="R61" s="32"/>
      <c r="S61" s="400"/>
      <c r="W61" s="412">
        <v>0.65625</v>
      </c>
      <c r="X61" s="403">
        <f>OriginalIDP!I63</f>
        <v>31.44</v>
      </c>
      <c r="Y61" s="403">
        <f>OriginalIDP!J63</f>
        <v>34.33</v>
      </c>
      <c r="Z61" s="403">
        <f>OriginalIDP!K63</f>
        <v>2.89</v>
      </c>
      <c r="AC61" s="492">
        <v>37.0</v>
      </c>
      <c r="AD61" s="227"/>
      <c r="AE61" s="500"/>
      <c r="AF61" s="278"/>
      <c r="AG61" s="278"/>
      <c r="AJ61" s="501"/>
      <c r="AL61" s="502"/>
      <c r="AM61" s="502"/>
      <c r="AN61" s="503"/>
      <c r="AO61" s="503"/>
      <c r="AP61" s="502"/>
      <c r="AQ61" s="502"/>
      <c r="AR61" s="504"/>
      <c r="AS61" s="502"/>
    </row>
    <row r="62">
      <c r="A62" s="410"/>
      <c r="B62" s="399"/>
      <c r="C62" s="410"/>
      <c r="D62" s="399"/>
      <c r="E62" s="410"/>
      <c r="F62" s="335" t="s">
        <v>94</v>
      </c>
      <c r="G62" s="336" t="str">
        <f t="shared" ref="G62:G64" si="59">J65</f>
        <v/>
      </c>
      <c r="H62" s="337"/>
      <c r="I62" s="440"/>
      <c r="J62" s="411" t="str">
        <f>IFERROR(__xludf.DUMMYFUNCTION("REGEXREPLACE(I62,""(.*)ACK:(.*)"",""$2"")"),"")</f>
        <v/>
      </c>
      <c r="K62" s="335" t="s">
        <v>94</v>
      </c>
      <c r="L62" s="336" t="str">
        <f t="shared" ref="L62:L64" si="60">O65</f>
        <v/>
      </c>
      <c r="M62" s="337"/>
      <c r="N62" s="440"/>
      <c r="O62" s="411" t="str">
        <f>IFERROR(__xludf.DUMMYFUNCTION("REGEXREPLACE(N62,""(.*)ACK:(.*)"",""$2"")"),"")</f>
        <v/>
      </c>
      <c r="P62" s="335" t="s">
        <v>94</v>
      </c>
      <c r="Q62" s="336" t="str">
        <f t="shared" ref="Q62:Q64" si="61">T65</f>
        <v/>
      </c>
      <c r="R62" s="337"/>
      <c r="S62" s="440"/>
      <c r="T62" s="411" t="str">
        <f>IFERROR(__xludf.DUMMYFUNCTION("REGEXREPLACE(S62,""(.*)ACK:(.*)"",""$2"")"),"")</f>
        <v/>
      </c>
      <c r="W62" s="412">
        <v>0.6666666666666666</v>
      </c>
      <c r="X62" s="403">
        <f>OriginalIDP!I64</f>
        <v>30.66</v>
      </c>
      <c r="Y62" s="403">
        <f>OriginalIDP!J64</f>
        <v>32</v>
      </c>
      <c r="Z62" s="403">
        <f>OriginalIDP!K64</f>
        <v>1.34</v>
      </c>
      <c r="AC62" s="492">
        <v>38.0</v>
      </c>
      <c r="AD62" s="505"/>
      <c r="AE62" s="500"/>
      <c r="AF62" s="278"/>
      <c r="AG62" s="278"/>
      <c r="AJ62" s="501"/>
      <c r="AL62" s="502"/>
      <c r="AM62" s="502"/>
      <c r="AN62" s="503"/>
      <c r="AO62" s="503"/>
      <c r="AP62" s="502"/>
      <c r="AQ62" s="502"/>
      <c r="AR62" s="504"/>
      <c r="AS62" s="502"/>
    </row>
    <row r="63">
      <c r="A63" s="410"/>
      <c r="B63" s="399"/>
      <c r="C63" s="435"/>
      <c r="D63" s="399"/>
      <c r="E63" s="410"/>
      <c r="F63" s="338" t="s">
        <v>497</v>
      </c>
      <c r="G63" s="336" t="str">
        <f t="shared" si="59"/>
        <v/>
      </c>
      <c r="H63" s="337"/>
      <c r="I63" s="440"/>
      <c r="J63" s="411" t="str">
        <f>IFERROR(__xludf.DUMMYFUNCTION("REGEXREPLACE(I63,""(.*)SVL OUT:(.*)"",""$2"")"),"")</f>
        <v/>
      </c>
      <c r="K63" s="338" t="s">
        <v>497</v>
      </c>
      <c r="L63" s="336" t="str">
        <f t="shared" si="60"/>
        <v/>
      </c>
      <c r="M63" s="337"/>
      <c r="N63" s="440"/>
      <c r="O63" s="411" t="str">
        <f>IFERROR(__xludf.DUMMYFUNCTION("REGEXREPLACE(N63,""(.*)SVL OUT:(.*)"",""$2"")"),"")</f>
        <v/>
      </c>
      <c r="P63" s="338" t="s">
        <v>497</v>
      </c>
      <c r="Q63" s="336" t="str">
        <f t="shared" si="61"/>
        <v/>
      </c>
      <c r="R63" s="337"/>
      <c r="S63" s="440"/>
      <c r="T63" s="411" t="str">
        <f>IFERROR(__xludf.DUMMYFUNCTION("REGEXREPLACE(S63,""(.*)SVL OUT:(.*)"",""$2"")"),"")</f>
        <v/>
      </c>
      <c r="W63" s="412">
        <v>0.6770833333333334</v>
      </c>
      <c r="X63" s="403">
        <f>OriginalIDP!I65</f>
        <v>34.39</v>
      </c>
      <c r="Y63" s="403">
        <f>OriginalIDP!J65</f>
        <v>26.67</v>
      </c>
      <c r="Z63" s="403">
        <f>OriginalIDP!K65</f>
        <v>-7.72</v>
      </c>
      <c r="AC63" s="492">
        <v>39.0</v>
      </c>
      <c r="AD63" s="227"/>
      <c r="AE63" s="500"/>
      <c r="AF63" s="278"/>
      <c r="AG63" s="278"/>
      <c r="AJ63" s="501"/>
      <c r="AL63" s="502"/>
      <c r="AM63" s="502"/>
      <c r="AN63" s="503"/>
      <c r="AO63" s="503"/>
      <c r="AP63" s="502"/>
      <c r="AQ63" s="502"/>
      <c r="AR63" s="504"/>
      <c r="AS63" s="502"/>
    </row>
    <row r="64">
      <c r="A64" s="410"/>
      <c r="B64" s="399"/>
      <c r="C64" s="410"/>
      <c r="D64" s="399"/>
      <c r="E64" s="483"/>
      <c r="F64" s="338" t="s">
        <v>100</v>
      </c>
      <c r="G64" s="336" t="str">
        <f t="shared" si="59"/>
        <v/>
      </c>
      <c r="H64" s="337"/>
      <c r="I64" s="440"/>
      <c r="J64" s="411" t="str">
        <f>IFERROR(__xludf.DUMMYFUNCTION("REGEXREPLACE(I64,""(.*)SVL IN:(.*)"",""$2"")"),"")</f>
        <v/>
      </c>
      <c r="K64" s="338" t="s">
        <v>100</v>
      </c>
      <c r="L64" s="336" t="str">
        <f t="shared" si="60"/>
        <v/>
      </c>
      <c r="M64" s="337"/>
      <c r="N64" s="440"/>
      <c r="O64" s="411" t="str">
        <f>IFERROR(__xludf.DUMMYFUNCTION("REGEXREPLACE(N64,""(.*)SVL IN:(.*)"",""$2"")"),"")</f>
        <v/>
      </c>
      <c r="P64" s="338" t="s">
        <v>100</v>
      </c>
      <c r="Q64" s="336" t="str">
        <f t="shared" si="61"/>
        <v/>
      </c>
      <c r="R64" s="337"/>
      <c r="S64" s="440"/>
      <c r="T64" s="411" t="str">
        <f>IFERROR(__xludf.DUMMYFUNCTION("REGEXREPLACE(S64,""(.*)SVL IN:(.*)"",""$2"")"),"")</f>
        <v/>
      </c>
      <c r="W64" s="412">
        <v>0.6875</v>
      </c>
      <c r="X64" s="403">
        <f>OriginalIDP!I66</f>
        <v>23.83</v>
      </c>
      <c r="Y64" s="403">
        <f>OriginalIDP!J66</f>
        <v>28</v>
      </c>
      <c r="Z64" s="403">
        <f>OriginalIDP!K66</f>
        <v>4.17</v>
      </c>
      <c r="AC64" s="492">
        <v>40.0</v>
      </c>
      <c r="AD64" s="227"/>
      <c r="AE64" s="500"/>
      <c r="AF64" s="278"/>
      <c r="AG64" s="278"/>
      <c r="AJ64" s="501"/>
      <c r="AL64" s="502"/>
      <c r="AM64" s="502"/>
      <c r="AN64" s="503"/>
      <c r="AO64" s="503"/>
      <c r="AP64" s="502"/>
      <c r="AQ64" s="502"/>
      <c r="AR64" s="504"/>
      <c r="AS64" s="502"/>
    </row>
    <row r="65">
      <c r="A65" s="435"/>
      <c r="B65" s="399"/>
      <c r="C65" s="435"/>
      <c r="D65" s="399"/>
      <c r="E65" s="398"/>
      <c r="F65" s="338" t="s">
        <v>547</v>
      </c>
      <c r="G65" s="336" t="str">
        <f t="shared" ref="G65:G66" si="62">J63</f>
        <v/>
      </c>
      <c r="H65" s="337"/>
      <c r="I65" s="440"/>
      <c r="J65" s="411" t="str">
        <f>IFERROR(__xludf.DUMMYFUNCTION("REGEXREPLACE(I65,""(.*)ACK:(.*)"",""$2"")"),"")</f>
        <v/>
      </c>
      <c r="K65" s="338" t="s">
        <v>547</v>
      </c>
      <c r="L65" s="336" t="str">
        <f t="shared" ref="L65:L66" si="63">O63</f>
        <v/>
      </c>
      <c r="M65" s="337"/>
      <c r="N65" s="440"/>
      <c r="O65" s="411" t="str">
        <f>IFERROR(__xludf.DUMMYFUNCTION("REGEXREPLACE(N65,""(.*)ACK:(.*)"",""$2"")"),"")</f>
        <v/>
      </c>
      <c r="P65" s="338" t="s">
        <v>547</v>
      </c>
      <c r="Q65" s="336" t="str">
        <f t="shared" ref="Q65:Q66" si="64">T63</f>
        <v/>
      </c>
      <c r="R65" s="337"/>
      <c r="S65" s="440"/>
      <c r="T65" s="411" t="str">
        <f>IFERROR(__xludf.DUMMYFUNCTION("REGEXREPLACE(S65,""(.*)ACK:(.*)"",""$2"")"),"")</f>
        <v/>
      </c>
      <c r="W65" s="412">
        <v>0.6979166666666666</v>
      </c>
      <c r="X65" s="403">
        <f>OriginalIDP!I67</f>
        <v>27.4</v>
      </c>
      <c r="Y65" s="403">
        <f>OriginalIDP!J67</f>
        <v>26.33</v>
      </c>
      <c r="Z65" s="403">
        <f>OriginalIDP!K67</f>
        <v>-1.07</v>
      </c>
      <c r="AC65" s="492">
        <v>41.0</v>
      </c>
      <c r="AD65" s="227"/>
      <c r="AE65" s="500"/>
      <c r="AF65" s="278"/>
      <c r="AG65" s="278"/>
      <c r="AJ65" s="501"/>
      <c r="AL65" s="502"/>
      <c r="AM65" s="502"/>
      <c r="AN65" s="503"/>
      <c r="AO65" s="503"/>
      <c r="AP65" s="502"/>
      <c r="AQ65" s="502"/>
      <c r="AR65" s="504"/>
      <c r="AS65" s="502"/>
    </row>
    <row r="66">
      <c r="A66" s="410"/>
      <c r="B66" s="399"/>
      <c r="C66" s="410"/>
      <c r="D66" s="399"/>
      <c r="E66" s="410"/>
      <c r="F66" s="338" t="s">
        <v>548</v>
      </c>
      <c r="G66" s="336" t="str">
        <f t="shared" si="62"/>
        <v/>
      </c>
      <c r="H66" s="337"/>
      <c r="I66" s="440"/>
      <c r="J66" s="411" t="str">
        <f>IFERROR(__xludf.DUMMYFUNCTION("REGEXREPLACE(I66,""(.*)ASA:(.*)"",""$2"")"),"")</f>
        <v/>
      </c>
      <c r="K66" s="338" t="s">
        <v>548</v>
      </c>
      <c r="L66" s="336" t="str">
        <f t="shared" si="63"/>
        <v/>
      </c>
      <c r="M66" s="337"/>
      <c r="N66" s="440"/>
      <c r="O66" s="411" t="str">
        <f>IFERROR(__xludf.DUMMYFUNCTION("REGEXREPLACE(N66,""(.*)ASA:(.*)"",""$2"")"),"")</f>
        <v/>
      </c>
      <c r="P66" s="338" t="s">
        <v>548</v>
      </c>
      <c r="Q66" s="336" t="str">
        <f t="shared" si="64"/>
        <v/>
      </c>
      <c r="R66" s="337"/>
      <c r="S66" s="440"/>
      <c r="T66" s="411" t="str">
        <f>IFERROR(__xludf.DUMMYFUNCTION("REGEXREPLACE(S66,""(.*)ASA:(.*)"",""$2"")"),"")</f>
        <v/>
      </c>
      <c r="W66" s="412">
        <v>0.7083333333333334</v>
      </c>
      <c r="X66" s="403">
        <f>OriginalIDP!I68</f>
        <v>29.08</v>
      </c>
      <c r="Y66" s="403">
        <f>OriginalIDP!J68</f>
        <v>29.67</v>
      </c>
      <c r="Z66" s="403">
        <f>OriginalIDP!K68</f>
        <v>0.59</v>
      </c>
      <c r="AC66" s="492">
        <v>42.0</v>
      </c>
      <c r="AD66" s="227"/>
      <c r="AE66" s="500"/>
      <c r="AF66" s="278"/>
      <c r="AG66" s="278"/>
      <c r="AJ66" s="501"/>
      <c r="AL66" s="502"/>
      <c r="AM66" s="502"/>
      <c r="AN66" s="503"/>
      <c r="AO66" s="503"/>
      <c r="AP66" s="502"/>
      <c r="AQ66" s="502"/>
      <c r="AR66" s="504"/>
      <c r="AS66" s="502"/>
    </row>
    <row r="67">
      <c r="A67" s="410"/>
      <c r="B67" s="399"/>
      <c r="C67" s="483"/>
      <c r="D67" s="399"/>
      <c r="E67" s="410"/>
      <c r="F67" s="338" t="s">
        <v>549</v>
      </c>
      <c r="G67" s="370" t="str">
        <f t="shared" ref="G67:G68" si="65">J70</f>
        <v/>
      </c>
      <c r="H67" s="29"/>
      <c r="I67" s="440"/>
      <c r="J67" s="411" t="str">
        <f>IFERROR(__xludf.DUMMYFUNCTION("REGEXREPLACE(I67,""(.*)SAFE:(.*)"",""$2"")"),"")</f>
        <v/>
      </c>
      <c r="K67" s="338" t="s">
        <v>549</v>
      </c>
      <c r="L67" s="370" t="str">
        <f t="shared" ref="L67:L68" si="66">O70</f>
        <v/>
      </c>
      <c r="M67" s="29"/>
      <c r="N67" s="440"/>
      <c r="O67" s="411" t="str">
        <f>IFERROR(__xludf.DUMMYFUNCTION("REGEXREPLACE(N67,""(.*)SAFE:(.*)"",""$2"")"),"")</f>
        <v/>
      </c>
      <c r="P67" s="338" t="s">
        <v>549</v>
      </c>
      <c r="Q67" s="370" t="str">
        <f t="shared" ref="Q67:Q68" si="67">T70</f>
        <v/>
      </c>
      <c r="R67" s="29"/>
      <c r="S67" s="440"/>
      <c r="T67" s="411" t="str">
        <f>IFERROR(__xludf.DUMMYFUNCTION("REGEXREPLACE(S67,""(.*)SAFE:(.*)"",""$2"")"),"")</f>
        <v/>
      </c>
      <c r="W67" s="412">
        <v>0.71875</v>
      </c>
      <c r="X67" s="403">
        <f>OriginalIDP!I69</f>
        <v>26.87</v>
      </c>
      <c r="Y67" s="403">
        <f>OriginalIDP!J69</f>
        <v>25</v>
      </c>
      <c r="Z67" s="403">
        <f>OriginalIDP!K69</f>
        <v>-1.87</v>
      </c>
      <c r="AC67" s="492">
        <v>43.0</v>
      </c>
      <c r="AD67" s="227"/>
      <c r="AE67" s="500"/>
      <c r="AF67" s="278"/>
      <c r="AG67" s="278"/>
      <c r="AJ67" s="501"/>
      <c r="AL67" s="502"/>
      <c r="AM67" s="502"/>
      <c r="AN67" s="503"/>
      <c r="AO67" s="503"/>
      <c r="AP67" s="502"/>
      <c r="AQ67" s="502"/>
      <c r="AR67" s="504"/>
      <c r="AS67" s="502"/>
    </row>
    <row r="68">
      <c r="A68" s="410"/>
      <c r="B68" s="399"/>
      <c r="C68" s="435"/>
      <c r="D68" s="399"/>
      <c r="E68" s="410"/>
      <c r="F68" s="338" t="s">
        <v>550</v>
      </c>
      <c r="G68" s="371" t="str">
        <f t="shared" si="65"/>
        <v/>
      </c>
      <c r="H68" s="372"/>
      <c r="I68" s="398"/>
      <c r="J68" s="411" t="str">
        <f>IFERROR(__xludf.DUMMYFUNCTION("REGEXREPLACE(I62,""(.*)DELAYS:(.*)"",""$2"")"),"")</f>
        <v/>
      </c>
      <c r="K68" s="338" t="s">
        <v>550</v>
      </c>
      <c r="L68" s="371" t="str">
        <f t="shared" si="66"/>
        <v/>
      </c>
      <c r="M68" s="372"/>
      <c r="N68" s="398"/>
      <c r="O68" s="411" t="str">
        <f>IFERROR(__xludf.DUMMYFUNCTION("REGEXREPLACE(N62,""(.*)DELAYS:(.*)"",""$2"")"),"")</f>
        <v/>
      </c>
      <c r="P68" s="338" t="s">
        <v>550</v>
      </c>
      <c r="Q68" s="371" t="str">
        <f t="shared" si="67"/>
        <v/>
      </c>
      <c r="R68" s="372"/>
      <c r="S68" s="398"/>
      <c r="T68" s="411" t="str">
        <f>IFERROR(__xludf.DUMMYFUNCTION("REGEXREPLACE(S62,""(.*)DELAYS:(.*)"",""$2"")"),"")</f>
        <v/>
      </c>
      <c r="W68" s="412">
        <v>0.7291666666666666</v>
      </c>
      <c r="X68" s="403">
        <f>OriginalIDP!I70</f>
        <v>27.41</v>
      </c>
      <c r="Y68" s="403">
        <f>OriginalIDP!J70</f>
        <v>26.33</v>
      </c>
      <c r="Z68" s="403">
        <f>OriginalIDP!K70</f>
        <v>-1.08</v>
      </c>
      <c r="AC68" s="492">
        <v>44.0</v>
      </c>
      <c r="AD68" s="227"/>
      <c r="AE68" s="500"/>
      <c r="AF68" s="278"/>
      <c r="AG68" s="278"/>
      <c r="AJ68" s="501"/>
      <c r="AL68" s="502"/>
      <c r="AM68" s="502"/>
      <c r="AN68" s="503"/>
      <c r="AO68" s="503"/>
      <c r="AP68" s="502"/>
      <c r="AQ68" s="502"/>
      <c r="AR68" s="504"/>
      <c r="AS68" s="502"/>
    </row>
    <row r="69">
      <c r="A69" s="435"/>
      <c r="B69" s="399"/>
      <c r="C69" s="410"/>
      <c r="D69" s="399"/>
      <c r="E69" s="410"/>
      <c r="F69" s="339" t="s">
        <v>551</v>
      </c>
      <c r="G69" s="340" t="str">
        <f>J73</f>
        <v/>
      </c>
      <c r="H69" s="39"/>
      <c r="I69" s="440"/>
      <c r="J69" s="411" t="str">
        <f>IF(J112=FALSE,"",LEFT(J106,3))</f>
        <v/>
      </c>
      <c r="K69" s="339" t="s">
        <v>551</v>
      </c>
      <c r="L69" s="340" t="str">
        <f>O73</f>
        <v/>
      </c>
      <c r="M69" s="39"/>
      <c r="N69" s="440"/>
      <c r="O69" s="411" t="str">
        <f>IF(O112=FALSE,"",LEFT(O106,3))</f>
        <v/>
      </c>
      <c r="P69" s="339" t="s">
        <v>551</v>
      </c>
      <c r="Q69" s="340" t="str">
        <f>T73</f>
        <v/>
      </c>
      <c r="R69" s="39"/>
      <c r="S69" s="440"/>
      <c r="T69" s="411" t="str">
        <f>IF(T112=FALSE,"",LEFT(T106,3))</f>
        <v/>
      </c>
      <c r="W69" s="412">
        <v>0.75</v>
      </c>
      <c r="X69" s="403">
        <f>OriginalIDP!I71</f>
        <v>32.1</v>
      </c>
      <c r="Y69" s="403">
        <f>OriginalIDP!J71</f>
        <v>22.33</v>
      </c>
      <c r="Z69" s="403">
        <f>OriginalIDP!K71</f>
        <v>-9.77</v>
      </c>
      <c r="AC69" s="492">
        <v>45.0</v>
      </c>
      <c r="AD69" s="227"/>
      <c r="AE69" s="500"/>
      <c r="AF69" s="278"/>
      <c r="AG69" s="278"/>
      <c r="AJ69" s="501"/>
      <c r="AL69" s="502"/>
      <c r="AM69" s="502"/>
      <c r="AN69" s="503"/>
      <c r="AO69" s="503"/>
      <c r="AP69" s="502"/>
      <c r="AQ69" s="502"/>
      <c r="AR69" s="504"/>
      <c r="AS69" s="502"/>
    </row>
    <row r="70">
      <c r="A70" s="410"/>
      <c r="B70" s="399"/>
      <c r="C70" s="410"/>
      <c r="D70" s="399"/>
      <c r="E70" s="440"/>
      <c r="F70" s="341"/>
      <c r="G70" s="114"/>
      <c r="H70" s="32"/>
      <c r="I70" s="440"/>
      <c r="J70" s="411" t="str">
        <f>IFERROR(__xludf.DUMMYFUNCTION("REGEXREPLACE(I70,""(.*)Inbound:(.*)"",""$2"")"),"")</f>
        <v/>
      </c>
      <c r="K70" s="341"/>
      <c r="L70" s="114"/>
      <c r="M70" s="32"/>
      <c r="N70" s="440"/>
      <c r="O70" s="411" t="str">
        <f>IFERROR(__xludf.DUMMYFUNCTION("REGEXREPLACE(N70,""(.*)Inbound:(.*)"",""$2"")"),"")</f>
        <v/>
      </c>
      <c r="P70" s="341"/>
      <c r="Q70" s="114"/>
      <c r="R70" s="32"/>
      <c r="S70" s="440"/>
      <c r="T70" s="411" t="str">
        <f>IFERROR(__xludf.DUMMYFUNCTION("REGEXREPLACE(S70,""(.*)Inbound:(.*)"",""$2"")"),"")</f>
        <v/>
      </c>
      <c r="W70" s="412">
        <v>0.7604166666666666</v>
      </c>
      <c r="X70" s="403">
        <f>OriginalIDP!I72</f>
        <v>31.22</v>
      </c>
      <c r="Y70" s="403">
        <f>OriginalIDP!J72</f>
        <v>24</v>
      </c>
      <c r="Z70" s="403">
        <f>OriginalIDP!K72</f>
        <v>-7.22</v>
      </c>
      <c r="AC70" s="492">
        <v>46.0</v>
      </c>
      <c r="AD70" s="227"/>
      <c r="AE70" s="500"/>
      <c r="AF70" s="278"/>
      <c r="AG70" s="278"/>
      <c r="AJ70" s="501"/>
      <c r="AL70" s="502"/>
      <c r="AM70" s="502"/>
      <c r="AN70" s="503"/>
      <c r="AO70" s="503"/>
      <c r="AP70" s="502"/>
      <c r="AQ70" s="502"/>
      <c r="AR70" s="504"/>
      <c r="AS70" s="502"/>
    </row>
    <row r="71">
      <c r="A71" s="435"/>
      <c r="B71" s="399"/>
      <c r="C71" s="483"/>
      <c r="D71" s="399"/>
      <c r="E71" s="440"/>
      <c r="F71" s="342" t="s">
        <v>485</v>
      </c>
      <c r="G71" s="343" t="str">
        <f>J75</f>
        <v/>
      </c>
      <c r="H71" s="275"/>
      <c r="I71" s="440"/>
      <c r="J71" s="411" t="str">
        <f>IFERROR(__xludf.DUMMYFUNCTION("REGEXREPLACE(I71,""(.*)Outbound:(.*)"",""$2"")"),"")</f>
        <v/>
      </c>
      <c r="K71" s="342" t="s">
        <v>485</v>
      </c>
      <c r="L71" s="343" t="str">
        <f>O75</f>
        <v/>
      </c>
      <c r="M71" s="275"/>
      <c r="N71" s="440"/>
      <c r="O71" s="411" t="str">
        <f>IFERROR(__xludf.DUMMYFUNCTION("REGEXREPLACE(N71,""(.*)Outbound:(.*)"",""$2"")"),"")</f>
        <v/>
      </c>
      <c r="P71" s="342" t="s">
        <v>485</v>
      </c>
      <c r="Q71" s="343" t="str">
        <f>T75</f>
        <v/>
      </c>
      <c r="R71" s="275"/>
      <c r="S71" s="440"/>
      <c r="T71" s="411" t="str">
        <f>IFERROR(__xludf.DUMMYFUNCTION("REGEXREPLACE(S71,""(.*)Outbound:(.*)"",""$2"")"),"")</f>
        <v/>
      </c>
      <c r="W71" s="412">
        <v>0.7708333333333334</v>
      </c>
      <c r="X71" s="403">
        <f>OriginalIDP!I73</f>
        <v>26.59</v>
      </c>
      <c r="Y71" s="403">
        <f>OriginalIDP!J73</f>
        <v>27</v>
      </c>
      <c r="Z71" s="403">
        <f>OriginalIDP!K73</f>
        <v>0.41</v>
      </c>
      <c r="AC71" s="492">
        <v>47.0</v>
      </c>
      <c r="AD71" s="227"/>
      <c r="AE71" s="500"/>
      <c r="AF71" s="278"/>
      <c r="AG71" s="278"/>
      <c r="AJ71" s="501"/>
      <c r="AL71" s="502"/>
      <c r="AM71" s="502"/>
      <c r="AN71" s="503"/>
      <c r="AO71" s="503"/>
      <c r="AP71" s="502"/>
      <c r="AQ71" s="502"/>
      <c r="AR71" s="504"/>
      <c r="AS71" s="502"/>
    </row>
    <row r="72">
      <c r="A72" s="410"/>
      <c r="B72" s="399"/>
      <c r="C72" s="435"/>
      <c r="D72" s="399"/>
      <c r="E72" s="398"/>
      <c r="F72" s="344"/>
      <c r="G72" s="345"/>
      <c r="H72" s="275"/>
      <c r="I72" s="398"/>
      <c r="J72" s="411"/>
      <c r="K72" s="344"/>
      <c r="L72" s="345"/>
      <c r="M72" s="275"/>
      <c r="N72" s="398"/>
      <c r="O72" s="411"/>
      <c r="P72" s="344"/>
      <c r="Q72" s="345"/>
      <c r="R72" s="275"/>
      <c r="S72" s="398"/>
      <c r="T72" s="411"/>
      <c r="W72" s="412">
        <v>0.78125</v>
      </c>
      <c r="X72" s="403">
        <f>OriginalIDP!I74</f>
        <v>34.2</v>
      </c>
      <c r="Y72" s="403">
        <f>OriginalIDP!J74</f>
        <v>30</v>
      </c>
      <c r="Z72" s="403">
        <f>OriginalIDP!K74</f>
        <v>-4.2</v>
      </c>
      <c r="AC72" s="492">
        <v>48.0</v>
      </c>
      <c r="AD72" s="227"/>
      <c r="AE72" s="500"/>
      <c r="AF72" s="278"/>
      <c r="AG72" s="278"/>
      <c r="AJ72" s="501"/>
      <c r="AL72" s="502"/>
      <c r="AM72" s="502"/>
      <c r="AN72" s="503"/>
      <c r="AO72" s="503"/>
      <c r="AP72" s="502"/>
      <c r="AQ72" s="502"/>
      <c r="AR72" s="504"/>
      <c r="AS72" s="502"/>
    </row>
    <row r="73">
      <c r="A73" s="435"/>
      <c r="B73" s="399"/>
      <c r="C73" s="410"/>
      <c r="D73" s="399"/>
      <c r="E73" s="440"/>
      <c r="F73" s="344"/>
      <c r="G73" s="345"/>
      <c r="H73" s="275"/>
      <c r="I73" s="440"/>
      <c r="J73" s="411" t="str">
        <f>Right(I73,100)</f>
        <v/>
      </c>
      <c r="K73" s="344"/>
      <c r="L73" s="345"/>
      <c r="M73" s="275"/>
      <c r="N73" s="440"/>
      <c r="O73" s="411" t="str">
        <f>Right(N73,100)</f>
        <v/>
      </c>
      <c r="P73" s="344"/>
      <c r="Q73" s="345"/>
      <c r="R73" s="275"/>
      <c r="S73" s="440"/>
      <c r="T73" s="411" t="str">
        <f>Right(S73,100)</f>
        <v/>
      </c>
      <c r="W73" s="412">
        <v>0.7916666666666666</v>
      </c>
      <c r="X73" s="403">
        <f>OriginalIDP!I75</f>
        <v>33.17</v>
      </c>
      <c r="Y73" s="403">
        <f>OriginalIDP!J75</f>
        <v>24.33</v>
      </c>
      <c r="Z73" s="403">
        <f>OriginalIDP!K75</f>
        <v>-8.84</v>
      </c>
      <c r="AC73" s="492">
        <v>49.0</v>
      </c>
      <c r="AD73" s="227"/>
      <c r="AE73" s="500"/>
      <c r="AF73" s="278"/>
      <c r="AG73" s="278"/>
      <c r="AJ73" s="501"/>
      <c r="AL73" s="502"/>
      <c r="AM73" s="502"/>
      <c r="AN73" s="503"/>
      <c r="AO73" s="503"/>
      <c r="AP73" s="502"/>
      <c r="AQ73" s="502"/>
      <c r="AR73" s="504"/>
      <c r="AS73" s="502"/>
    </row>
    <row r="74">
      <c r="A74" s="410"/>
      <c r="B74" s="399"/>
      <c r="C74" s="410"/>
      <c r="D74" s="399"/>
      <c r="E74" s="440"/>
      <c r="F74" s="344"/>
      <c r="G74" s="345"/>
      <c r="H74" s="275"/>
      <c r="I74" s="398"/>
      <c r="J74" s="411"/>
      <c r="K74" s="344"/>
      <c r="L74" s="345"/>
      <c r="M74" s="275"/>
      <c r="N74" s="398"/>
      <c r="O74" s="411"/>
      <c r="P74" s="344"/>
      <c r="Q74" s="345"/>
      <c r="R74" s="275"/>
      <c r="S74" s="398"/>
      <c r="T74" s="411"/>
      <c r="W74" s="412">
        <v>0.8020833333333334</v>
      </c>
      <c r="X74" s="403">
        <f>OriginalIDP!I76</f>
        <v>31.08</v>
      </c>
      <c r="Y74" s="403">
        <f>OriginalIDP!J76</f>
        <v>28</v>
      </c>
      <c r="Z74" s="403">
        <f>OriginalIDP!K76</f>
        <v>-3.08</v>
      </c>
      <c r="AC74" s="492">
        <v>50.0</v>
      </c>
      <c r="AD74" s="227"/>
      <c r="AE74" s="500"/>
      <c r="AF74" s="278"/>
      <c r="AG74" s="278"/>
      <c r="AJ74" s="501"/>
      <c r="AL74" s="502"/>
      <c r="AM74" s="502"/>
      <c r="AN74" s="503"/>
      <c r="AO74" s="503"/>
      <c r="AP74" s="502"/>
      <c r="AQ74" s="502"/>
      <c r="AR74" s="504"/>
      <c r="AS74" s="502"/>
    </row>
    <row r="75">
      <c r="A75" s="410"/>
      <c r="B75" s="399"/>
      <c r="C75" s="410"/>
      <c r="D75" s="399"/>
      <c r="E75" s="410"/>
      <c r="F75" s="346"/>
      <c r="G75" s="347"/>
      <c r="H75" s="337"/>
      <c r="I75" s="440"/>
      <c r="J75" s="411" t="str">
        <f>Right(I75,150)</f>
        <v/>
      </c>
      <c r="K75" s="346"/>
      <c r="L75" s="347"/>
      <c r="M75" s="337"/>
      <c r="N75" s="440"/>
      <c r="O75" s="411" t="str">
        <f>Right(N75,150)</f>
        <v/>
      </c>
      <c r="P75" s="346"/>
      <c r="Q75" s="347"/>
      <c r="R75" s="337"/>
      <c r="S75" s="440"/>
      <c r="T75" s="411" t="str">
        <f>Right(S75,150)</f>
        <v/>
      </c>
      <c r="W75" s="412">
        <v>0.8125</v>
      </c>
      <c r="X75" s="403">
        <f>OriginalIDP!I77</f>
        <v>32.86</v>
      </c>
      <c r="Y75" s="403">
        <f>OriginalIDP!J77</f>
        <v>25.33</v>
      </c>
      <c r="Z75" s="403">
        <f>OriginalIDP!K77</f>
        <v>-7.53</v>
      </c>
      <c r="AC75" s="492">
        <v>51.0</v>
      </c>
      <c r="AD75" s="227"/>
      <c r="AE75" s="500"/>
      <c r="AF75" s="278"/>
      <c r="AG75" s="278"/>
      <c r="AJ75" s="501"/>
      <c r="AL75" s="502"/>
      <c r="AM75" s="502"/>
      <c r="AN75" s="503"/>
      <c r="AO75" s="503"/>
      <c r="AP75" s="502"/>
      <c r="AQ75" s="502"/>
      <c r="AR75" s="504"/>
      <c r="AS75" s="502"/>
    </row>
    <row r="76">
      <c r="A76" s="483"/>
      <c r="B76" s="399"/>
      <c r="C76" s="410"/>
      <c r="D76" s="399"/>
      <c r="E76" s="435"/>
      <c r="F76" s="348" t="s">
        <v>556</v>
      </c>
      <c r="G76" s="31"/>
      <c r="H76" s="32"/>
      <c r="I76" s="400"/>
      <c r="J76" s="401"/>
      <c r="K76" s="373" t="s">
        <v>575</v>
      </c>
      <c r="L76" s="31"/>
      <c r="M76" s="32"/>
      <c r="N76" s="400"/>
      <c r="O76" s="198"/>
      <c r="P76" s="391" t="s">
        <v>594</v>
      </c>
      <c r="Q76" s="31"/>
      <c r="R76" s="32"/>
      <c r="S76" s="400"/>
      <c r="W76" s="412">
        <v>0.8229166666666666</v>
      </c>
      <c r="X76" s="403">
        <f>OriginalIDP!I78</f>
        <v>31.54</v>
      </c>
      <c r="Y76" s="403">
        <f>OriginalIDP!J78</f>
        <v>25</v>
      </c>
      <c r="Z76" s="403">
        <f>OriginalIDP!K78</f>
        <v>-6.54</v>
      </c>
      <c r="AC76" s="492">
        <v>52.0</v>
      </c>
      <c r="AD76" s="227"/>
      <c r="AE76" s="500"/>
      <c r="AF76" s="278"/>
      <c r="AG76" s="278"/>
      <c r="AJ76" s="501"/>
      <c r="AL76" s="502"/>
      <c r="AM76" s="502"/>
      <c r="AN76" s="503"/>
      <c r="AO76" s="503"/>
      <c r="AP76" s="502"/>
      <c r="AQ76" s="502"/>
      <c r="AR76" s="504"/>
      <c r="AS76" s="502"/>
    </row>
    <row r="77">
      <c r="A77" s="435"/>
      <c r="B77" s="399"/>
      <c r="C77" s="410"/>
      <c r="D77" s="399"/>
      <c r="E77" s="410"/>
      <c r="F77" s="335" t="s">
        <v>94</v>
      </c>
      <c r="G77" s="336" t="str">
        <f t="shared" ref="G77:G79" si="68">J80</f>
        <v/>
      </c>
      <c r="H77" s="337"/>
      <c r="I77" s="440"/>
      <c r="J77" s="411" t="str">
        <f>IFERROR(__xludf.DUMMYFUNCTION("REGEXREPLACE(I77,""(.*)ACK:(.*)"",""$2"")"),"")</f>
        <v/>
      </c>
      <c r="K77" s="335" t="s">
        <v>94</v>
      </c>
      <c r="L77" s="336" t="str">
        <f t="shared" ref="L77:L79" si="69">O80</f>
        <v/>
      </c>
      <c r="M77" s="337"/>
      <c r="N77" s="440"/>
      <c r="O77" s="411" t="str">
        <f>IFERROR(__xludf.DUMMYFUNCTION("REGEXREPLACE(N77,""(.*)ACK:(.*)"",""$2"")"),"")</f>
        <v/>
      </c>
      <c r="P77" s="335" t="s">
        <v>94</v>
      </c>
      <c r="Q77" s="336" t="str">
        <f t="shared" ref="Q77:Q79" si="70">T80</f>
        <v/>
      </c>
      <c r="R77" s="337"/>
      <c r="S77" s="440"/>
      <c r="T77" s="411" t="str">
        <f>IFERROR(__xludf.DUMMYFUNCTION("REGEXREPLACE(S77,""(.*)ACK:(.*)"",""$2"")"),"")</f>
        <v/>
      </c>
      <c r="W77" s="412">
        <v>0.8333333333333334</v>
      </c>
      <c r="X77" s="403">
        <f>OriginalIDP!I79</f>
        <v>33.24</v>
      </c>
      <c r="Y77" s="403">
        <f>OriginalIDP!J79</f>
        <v>25</v>
      </c>
      <c r="Z77" s="403">
        <f>OriginalIDP!K79</f>
        <v>-8.24</v>
      </c>
      <c r="AC77" s="492">
        <v>53.0</v>
      </c>
      <c r="AD77" s="227"/>
      <c r="AE77" s="500"/>
      <c r="AF77" s="278"/>
      <c r="AG77" s="278"/>
      <c r="AJ77" s="501"/>
      <c r="AL77" s="502"/>
      <c r="AM77" s="502"/>
      <c r="AN77" s="503"/>
      <c r="AO77" s="503"/>
      <c r="AP77" s="502"/>
      <c r="AQ77" s="502"/>
      <c r="AR77" s="504"/>
      <c r="AS77" s="502"/>
    </row>
    <row r="78">
      <c r="A78" s="410"/>
      <c r="B78" s="399"/>
      <c r="C78" s="410"/>
      <c r="D78" s="399"/>
      <c r="E78" s="398"/>
      <c r="F78" s="338" t="s">
        <v>497</v>
      </c>
      <c r="G78" s="336" t="str">
        <f t="shared" si="68"/>
        <v/>
      </c>
      <c r="H78" s="337"/>
      <c r="I78" s="440"/>
      <c r="J78" s="411" t="str">
        <f>IFERROR(__xludf.DUMMYFUNCTION("REGEXREPLACE(I78,""(.*)SVL OUT:(.*)"",""$2"")"),"")</f>
        <v/>
      </c>
      <c r="K78" s="338" t="s">
        <v>497</v>
      </c>
      <c r="L78" s="336" t="str">
        <f t="shared" si="69"/>
        <v/>
      </c>
      <c r="M78" s="337"/>
      <c r="N78" s="440"/>
      <c r="O78" s="411" t="str">
        <f>IFERROR(__xludf.DUMMYFUNCTION("REGEXREPLACE(N78,""(.*)SVL OUT:(.*)"",""$2"")"),"")</f>
        <v/>
      </c>
      <c r="P78" s="338" t="s">
        <v>497</v>
      </c>
      <c r="Q78" s="336" t="str">
        <f t="shared" si="70"/>
        <v/>
      </c>
      <c r="R78" s="337"/>
      <c r="S78" s="440"/>
      <c r="T78" s="411" t="str">
        <f>IFERROR(__xludf.DUMMYFUNCTION("REGEXREPLACE(S78,""(.*)SVL OUT:(.*)"",""$2"")"),"")</f>
        <v/>
      </c>
      <c r="W78" s="412">
        <v>0.84375</v>
      </c>
      <c r="X78" s="403">
        <f>OriginalIDP!I80</f>
        <v>29.49</v>
      </c>
      <c r="Y78" s="403">
        <f>OriginalIDP!J80</f>
        <v>22.67</v>
      </c>
      <c r="Z78" s="403">
        <f>OriginalIDP!K80</f>
        <v>-6.82</v>
      </c>
      <c r="AC78" s="492">
        <v>54.0</v>
      </c>
      <c r="AD78" s="227"/>
      <c r="AE78" s="500"/>
      <c r="AF78" s="278"/>
      <c r="AG78" s="278"/>
      <c r="AJ78" s="501"/>
      <c r="AL78" s="502"/>
      <c r="AM78" s="502"/>
      <c r="AN78" s="503"/>
      <c r="AO78" s="503"/>
      <c r="AP78" s="502"/>
      <c r="AQ78" s="502"/>
      <c r="AR78" s="504"/>
      <c r="AS78" s="502"/>
    </row>
    <row r="79">
      <c r="A79" s="410"/>
      <c r="B79" s="399"/>
      <c r="C79" s="435"/>
      <c r="D79" s="399"/>
      <c r="E79" s="506"/>
      <c r="F79" s="338" t="s">
        <v>100</v>
      </c>
      <c r="G79" s="336" t="str">
        <f t="shared" si="68"/>
        <v/>
      </c>
      <c r="H79" s="337"/>
      <c r="I79" s="440"/>
      <c r="J79" s="411" t="str">
        <f>IFERROR(__xludf.DUMMYFUNCTION("REGEXREPLACE(I79,""(.*)SVL IN:(.*)"",""$2"")"),"")</f>
        <v/>
      </c>
      <c r="K79" s="338" t="s">
        <v>100</v>
      </c>
      <c r="L79" s="336" t="str">
        <f t="shared" si="69"/>
        <v/>
      </c>
      <c r="M79" s="337"/>
      <c r="N79" s="440"/>
      <c r="O79" s="411" t="str">
        <f>IFERROR(__xludf.DUMMYFUNCTION("REGEXREPLACE(N79,""(.*)SVL IN:(.*)"",""$2"")"),"")</f>
        <v/>
      </c>
      <c r="P79" s="338" t="s">
        <v>100</v>
      </c>
      <c r="Q79" s="336" t="str">
        <f t="shared" si="70"/>
        <v/>
      </c>
      <c r="R79" s="337"/>
      <c r="S79" s="440"/>
      <c r="T79" s="411" t="str">
        <f>IFERROR(__xludf.DUMMYFUNCTION("REGEXREPLACE(S79,""(.*)SVL IN:(.*)"",""$2"")"),"")</f>
        <v/>
      </c>
      <c r="W79" s="412">
        <v>0.8541666666666666</v>
      </c>
      <c r="X79" s="403">
        <f>OriginalIDP!I81</f>
        <v>29.02</v>
      </c>
      <c r="Y79" s="403">
        <f>OriginalIDP!J81</f>
        <v>21.67</v>
      </c>
      <c r="Z79" s="403">
        <f>OriginalIDP!K81</f>
        <v>-7.35</v>
      </c>
      <c r="AC79" s="492">
        <v>55.0</v>
      </c>
      <c r="AD79" s="227"/>
      <c r="AE79" s="500"/>
      <c r="AF79" s="278"/>
      <c r="AG79" s="278"/>
      <c r="AJ79" s="501"/>
      <c r="AL79" s="502"/>
      <c r="AM79" s="502"/>
      <c r="AN79" s="503"/>
      <c r="AO79" s="503"/>
      <c r="AP79" s="502"/>
      <c r="AQ79" s="502"/>
      <c r="AR79" s="504"/>
      <c r="AS79" s="502"/>
    </row>
    <row r="80">
      <c r="A80" s="410"/>
      <c r="B80" s="399"/>
      <c r="C80" s="410"/>
      <c r="D80" s="399"/>
      <c r="E80" s="398"/>
      <c r="F80" s="338" t="s">
        <v>547</v>
      </c>
      <c r="G80" s="336" t="str">
        <f t="shared" ref="G80:G81" si="71">J78</f>
        <v/>
      </c>
      <c r="H80" s="337"/>
      <c r="I80" s="440"/>
      <c r="J80" s="411" t="str">
        <f>IFERROR(__xludf.DUMMYFUNCTION("REGEXREPLACE(I80,""(.*)ACK:(.*)"",""$2"")"),"")</f>
        <v/>
      </c>
      <c r="K80" s="338" t="s">
        <v>547</v>
      </c>
      <c r="L80" s="336" t="str">
        <f t="shared" ref="L80:L81" si="72">O78</f>
        <v/>
      </c>
      <c r="M80" s="337"/>
      <c r="N80" s="440"/>
      <c r="O80" s="411" t="str">
        <f>IFERROR(__xludf.DUMMYFUNCTION("REGEXREPLACE(N80,""(.*)ACK:(.*)"",""$2"")"),"")</f>
        <v/>
      </c>
      <c r="P80" s="338" t="s">
        <v>547</v>
      </c>
      <c r="Q80" s="336" t="str">
        <f t="shared" ref="Q80:Q81" si="73">T78</f>
        <v/>
      </c>
      <c r="R80" s="337"/>
      <c r="S80" s="440"/>
      <c r="T80" s="411" t="str">
        <f>IFERROR(__xludf.DUMMYFUNCTION("REGEXREPLACE(S80,""(.*)ACK:(.*)"",""$2"")"),"")</f>
        <v/>
      </c>
      <c r="W80" s="412">
        <v>0.8645833333333334</v>
      </c>
      <c r="X80" s="403">
        <f>OriginalIDP!I82</f>
        <v>48.37</v>
      </c>
      <c r="Y80" s="403">
        <f>OriginalIDP!J82</f>
        <v>26</v>
      </c>
      <c r="Z80" s="403">
        <f>OriginalIDP!K82</f>
        <v>-22.37</v>
      </c>
      <c r="AC80" s="492">
        <v>56.0</v>
      </c>
      <c r="AD80" s="227"/>
      <c r="AE80" s="500"/>
      <c r="AF80" s="278"/>
      <c r="AG80" s="278"/>
      <c r="AJ80" s="501"/>
      <c r="AL80" s="502"/>
      <c r="AM80" s="502"/>
      <c r="AN80" s="503"/>
      <c r="AO80" s="503"/>
      <c r="AP80" s="502"/>
      <c r="AQ80" s="502"/>
      <c r="AR80" s="504"/>
      <c r="AS80" s="502"/>
    </row>
    <row r="81">
      <c r="A81" s="410"/>
      <c r="B81" s="399"/>
      <c r="C81" s="410"/>
      <c r="D81" s="399"/>
      <c r="E81" s="410"/>
      <c r="F81" s="338" t="s">
        <v>548</v>
      </c>
      <c r="G81" s="336" t="str">
        <f t="shared" si="71"/>
        <v/>
      </c>
      <c r="H81" s="337"/>
      <c r="I81" s="440"/>
      <c r="J81" s="411" t="str">
        <f>IFERROR(__xludf.DUMMYFUNCTION("REGEXREPLACE(I81,""(.*)ASA:(.*)"",""$2"")"),"")</f>
        <v/>
      </c>
      <c r="K81" s="338" t="s">
        <v>548</v>
      </c>
      <c r="L81" s="336" t="str">
        <f t="shared" si="72"/>
        <v/>
      </c>
      <c r="M81" s="337"/>
      <c r="N81" s="440"/>
      <c r="O81" s="411" t="str">
        <f>IFERROR(__xludf.DUMMYFUNCTION("REGEXREPLACE(N81,""(.*)ASA:(.*)"",""$2"")"),"")</f>
        <v/>
      </c>
      <c r="P81" s="338" t="s">
        <v>548</v>
      </c>
      <c r="Q81" s="336" t="str">
        <f t="shared" si="73"/>
        <v/>
      </c>
      <c r="R81" s="337"/>
      <c r="S81" s="440"/>
      <c r="T81" s="411" t="str">
        <f>IFERROR(__xludf.DUMMYFUNCTION("REGEXREPLACE(S81,""(.*)ASA:(.*)"",""$2"")"),"")</f>
        <v/>
      </c>
      <c r="W81" s="412">
        <v>0.875</v>
      </c>
      <c r="X81" s="403">
        <f>OriginalIDP!I83</f>
        <v>23.7</v>
      </c>
      <c r="Y81" s="403">
        <f>OriginalIDP!J83</f>
        <v>23.33</v>
      </c>
      <c r="Z81" s="403">
        <f>OriginalIDP!K83</f>
        <v>-0.37</v>
      </c>
      <c r="AC81" s="492">
        <v>57.0</v>
      </c>
      <c r="AD81" s="227"/>
      <c r="AE81" s="500"/>
      <c r="AF81" s="278"/>
      <c r="AG81" s="278"/>
      <c r="AJ81" s="501"/>
      <c r="AL81" s="502"/>
      <c r="AM81" s="502"/>
      <c r="AN81" s="503"/>
      <c r="AO81" s="503"/>
      <c r="AP81" s="502"/>
      <c r="AQ81" s="502"/>
      <c r="AR81" s="504"/>
      <c r="AS81" s="502"/>
    </row>
    <row r="82">
      <c r="A82" s="410"/>
      <c r="B82" s="399"/>
      <c r="C82" s="410"/>
      <c r="D82" s="399"/>
      <c r="E82" s="440"/>
      <c r="F82" s="338" t="s">
        <v>549</v>
      </c>
      <c r="G82" s="370" t="str">
        <f t="shared" ref="G82:G83" si="74">J85</f>
        <v/>
      </c>
      <c r="H82" s="29"/>
      <c r="I82" s="440"/>
      <c r="J82" s="411" t="str">
        <f>IFERROR(__xludf.DUMMYFUNCTION("REGEXREPLACE(I82,""(.*)SAFE:(.*)"",""$2"")"),"")</f>
        <v/>
      </c>
      <c r="K82" s="338" t="s">
        <v>549</v>
      </c>
      <c r="L82" s="370" t="str">
        <f t="shared" ref="L82:L83" si="75">O85</f>
        <v/>
      </c>
      <c r="M82" s="29"/>
      <c r="N82" s="440"/>
      <c r="O82" s="411" t="str">
        <f>IFERROR(__xludf.DUMMYFUNCTION("REGEXREPLACE(N82,""(.*)SAFE:(.*)"",""$2"")"),"")</f>
        <v/>
      </c>
      <c r="P82" s="338" t="s">
        <v>549</v>
      </c>
      <c r="Q82" s="392" t="str">
        <f t="shared" ref="Q82:Q83" si="76">T85</f>
        <v/>
      </c>
      <c r="R82" s="29"/>
      <c r="S82" s="440"/>
      <c r="T82" s="411" t="str">
        <f>IFERROR(__xludf.DUMMYFUNCTION("REGEXREPLACE(S82,""(.*)SAFE:(.*)"",""$2"")"),"")</f>
        <v/>
      </c>
      <c r="W82" s="412">
        <v>0.8854166666666666</v>
      </c>
      <c r="X82" s="403">
        <f>OriginalIDP!I84</f>
        <v>29.75</v>
      </c>
      <c r="Y82" s="403">
        <f>OriginalIDP!J84</f>
        <v>22</v>
      </c>
      <c r="Z82" s="403">
        <f>OriginalIDP!K84</f>
        <v>-7.75</v>
      </c>
      <c r="AC82" s="492">
        <v>58.0</v>
      </c>
      <c r="AD82" s="227"/>
      <c r="AE82" s="500"/>
      <c r="AF82" s="278"/>
      <c r="AG82" s="278"/>
      <c r="AJ82" s="501"/>
      <c r="AL82" s="502"/>
      <c r="AM82" s="502"/>
      <c r="AN82" s="503"/>
      <c r="AO82" s="503"/>
      <c r="AP82" s="502"/>
      <c r="AQ82" s="502"/>
      <c r="AR82" s="504"/>
      <c r="AS82" s="502"/>
    </row>
    <row r="83">
      <c r="A83" s="410"/>
      <c r="B83" s="399"/>
      <c r="C83" s="435"/>
      <c r="D83" s="399"/>
      <c r="E83" s="483"/>
      <c r="F83" s="338" t="s">
        <v>550</v>
      </c>
      <c r="G83" s="371" t="str">
        <f t="shared" si="74"/>
        <v/>
      </c>
      <c r="H83" s="372"/>
      <c r="I83" s="398"/>
      <c r="J83" s="411" t="str">
        <f>IFERROR(__xludf.DUMMYFUNCTION("REGEXREPLACE(I77,""(.*)DELAYS:(.*)"",""$2"")"),"")</f>
        <v/>
      </c>
      <c r="K83" s="338" t="s">
        <v>550</v>
      </c>
      <c r="L83" s="371" t="str">
        <f t="shared" si="75"/>
        <v/>
      </c>
      <c r="M83" s="372"/>
      <c r="N83" s="398"/>
      <c r="O83" s="411" t="str">
        <f>IFERROR(__xludf.DUMMYFUNCTION("REGEXREPLACE(N77,""(.*)DELAYS:(.*)"",""$2"")"),"")</f>
        <v/>
      </c>
      <c r="P83" s="338" t="s">
        <v>550</v>
      </c>
      <c r="Q83" s="371" t="str">
        <f t="shared" si="76"/>
        <v/>
      </c>
      <c r="R83" s="372"/>
      <c r="S83" s="398"/>
      <c r="T83" s="411" t="str">
        <f>IFERROR(__xludf.DUMMYFUNCTION("REGEXREPLACE(S77,""(.*)DELAYS:(.*)"",""$2"")"),"")</f>
        <v/>
      </c>
      <c r="W83" s="412">
        <v>0.8958333333333334</v>
      </c>
      <c r="X83" s="403">
        <f>OriginalIDP!I85</f>
        <v>19.69</v>
      </c>
      <c r="Y83" s="403">
        <f>OriginalIDP!J85</f>
        <v>21</v>
      </c>
      <c r="Z83" s="403">
        <f>OriginalIDP!K85</f>
        <v>1.31</v>
      </c>
      <c r="AC83" s="492">
        <v>59.0</v>
      </c>
      <c r="AD83" s="227"/>
      <c r="AE83" s="500"/>
      <c r="AF83" s="278"/>
      <c r="AG83" s="278"/>
      <c r="AJ83" s="501"/>
      <c r="AL83" s="502"/>
      <c r="AM83" s="502"/>
      <c r="AN83" s="503"/>
      <c r="AO83" s="503"/>
      <c r="AP83" s="502"/>
      <c r="AQ83" s="502"/>
      <c r="AR83" s="504"/>
      <c r="AS83" s="502"/>
    </row>
    <row r="84">
      <c r="A84" s="435"/>
      <c r="B84" s="399"/>
      <c r="C84" s="410"/>
      <c r="D84" s="399"/>
      <c r="E84" s="435"/>
      <c r="F84" s="339" t="s">
        <v>551</v>
      </c>
      <c r="G84" s="340" t="str">
        <f>J88</f>
        <v/>
      </c>
      <c r="H84" s="39"/>
      <c r="I84" s="440"/>
      <c r="J84" s="411" t="str">
        <f>IF(J127=FALSE,"",LEFT(J121,3))</f>
        <v/>
      </c>
      <c r="K84" s="339" t="s">
        <v>551</v>
      </c>
      <c r="L84" s="340" t="str">
        <f>O88</f>
        <v/>
      </c>
      <c r="M84" s="39"/>
      <c r="N84" s="440"/>
      <c r="O84" s="411" t="str">
        <f>IF(O127=FALSE,"",LEFT(O121,3))</f>
        <v/>
      </c>
      <c r="P84" s="339" t="s">
        <v>551</v>
      </c>
      <c r="Q84" s="340" t="str">
        <f>T88</f>
        <v/>
      </c>
      <c r="R84" s="39"/>
      <c r="S84" s="440"/>
      <c r="T84" s="411" t="str">
        <f>IF(T127=FALSE,"",LEFT(T121,3))</f>
        <v/>
      </c>
      <c r="W84" s="412">
        <v>0.90625</v>
      </c>
      <c r="X84" s="403">
        <f>OriginalIDP!I86</f>
        <v>19.35</v>
      </c>
      <c r="Y84" s="403">
        <f>OriginalIDP!J86</f>
        <v>20</v>
      </c>
      <c r="Z84" s="403">
        <f>OriginalIDP!K86</f>
        <v>0.65</v>
      </c>
      <c r="AC84" s="492">
        <v>60.0</v>
      </c>
      <c r="AD84" s="227"/>
      <c r="AE84" s="500"/>
      <c r="AF84" s="278"/>
      <c r="AG84" s="278"/>
      <c r="AJ84" s="501"/>
      <c r="AL84" s="502"/>
      <c r="AM84" s="502"/>
      <c r="AN84" s="503"/>
      <c r="AO84" s="503"/>
      <c r="AP84" s="502"/>
      <c r="AQ84" s="502"/>
      <c r="AR84" s="504"/>
      <c r="AS84" s="502"/>
    </row>
    <row r="85">
      <c r="A85" s="410"/>
      <c r="B85" s="399"/>
      <c r="C85" s="435"/>
      <c r="D85" s="399"/>
      <c r="E85" s="410"/>
      <c r="F85" s="341"/>
      <c r="G85" s="114"/>
      <c r="H85" s="32"/>
      <c r="I85" s="440"/>
      <c r="J85" s="411" t="str">
        <f>IFERROR(__xludf.DUMMYFUNCTION("REGEXREPLACE(I85,""(.*)Inbound:(.*)"",""$2"")"),"")</f>
        <v/>
      </c>
      <c r="K85" s="341"/>
      <c r="L85" s="114"/>
      <c r="M85" s="32"/>
      <c r="N85" s="440"/>
      <c r="O85" s="411" t="str">
        <f>IFERROR(__xludf.DUMMYFUNCTION("REGEXREPLACE(N85,""(.*)Inbound:(.*)"",""$2"")"),"")</f>
        <v/>
      </c>
      <c r="P85" s="341"/>
      <c r="Q85" s="114"/>
      <c r="R85" s="32"/>
      <c r="S85" s="440"/>
      <c r="T85" s="411" t="str">
        <f>IFERROR(__xludf.DUMMYFUNCTION("REGEXREPLACE(S85,""(.*)Inbound:(.*)"",""$2"")"),"")</f>
        <v/>
      </c>
      <c r="U85" s="465" t="str">
        <f>IFERROR(__xludf.DUMMYFUNCTION("REGEXREPLACE(S85,""(.*)Inbound:(.*)"",""$2"")"),"")</f>
        <v/>
      </c>
      <c r="W85" s="412">
        <v>0.9166666666666666</v>
      </c>
      <c r="X85" s="403">
        <f>OriginalIDP!I87</f>
        <v>19.05</v>
      </c>
      <c r="Y85" s="403">
        <f>OriginalIDP!J87</f>
        <v>18.66</v>
      </c>
      <c r="Z85" s="403">
        <f>OriginalIDP!K87</f>
        <v>-0.39</v>
      </c>
      <c r="AC85" s="492">
        <v>61.0</v>
      </c>
      <c r="AD85" s="227"/>
      <c r="AE85" s="500"/>
      <c r="AF85" s="278"/>
      <c r="AG85" s="278"/>
      <c r="AJ85" s="501"/>
      <c r="AL85" s="502"/>
      <c r="AM85" s="502"/>
      <c r="AN85" s="503"/>
      <c r="AO85" s="503"/>
      <c r="AP85" s="502"/>
      <c r="AQ85" s="502"/>
      <c r="AR85" s="504"/>
      <c r="AS85" s="502"/>
    </row>
    <row r="86">
      <c r="A86" s="410"/>
      <c r="B86" s="399"/>
      <c r="C86" s="410"/>
      <c r="D86" s="399"/>
      <c r="E86" s="410"/>
      <c r="F86" s="342" t="s">
        <v>485</v>
      </c>
      <c r="G86" s="343" t="str">
        <f>J90</f>
        <v/>
      </c>
      <c r="H86" s="275"/>
      <c r="I86" s="440"/>
      <c r="J86" s="411" t="str">
        <f>IFERROR(__xludf.DUMMYFUNCTION("REGEXREPLACE(I86,""(.*)Outbound:(.*)"",""$2"")"),"")</f>
        <v/>
      </c>
      <c r="K86" s="342" t="s">
        <v>485</v>
      </c>
      <c r="L86" s="343" t="str">
        <f>O90</f>
        <v/>
      </c>
      <c r="M86" s="275"/>
      <c r="N86" s="440"/>
      <c r="O86" s="411" t="str">
        <f>IFERROR(__xludf.DUMMYFUNCTION("REGEXREPLACE(N86,""(.*)Outbound:(.*)"",""$2"")"),"")</f>
        <v/>
      </c>
      <c r="P86" s="342" t="s">
        <v>485</v>
      </c>
      <c r="Q86" s="343" t="str">
        <f>T90</f>
        <v/>
      </c>
      <c r="R86" s="275"/>
      <c r="S86" s="440"/>
      <c r="T86" s="411" t="str">
        <f>IFERROR(__xludf.DUMMYFUNCTION("REGEXREPLACE(S86,""(.*)Outbound:(.*)"",""$2"")"),"")</f>
        <v/>
      </c>
      <c r="W86" s="412">
        <v>0.9270833333333334</v>
      </c>
      <c r="X86" s="403">
        <f>OriginalIDP!I88</f>
        <v>17.24</v>
      </c>
      <c r="Y86" s="403">
        <f>OriginalIDP!J88</f>
        <v>18</v>
      </c>
      <c r="Z86" s="403">
        <f>OriginalIDP!K88</f>
        <v>0.76</v>
      </c>
      <c r="AC86" s="492">
        <v>62.0</v>
      </c>
      <c r="AD86" s="227"/>
      <c r="AE86" s="500"/>
      <c r="AF86" s="278"/>
      <c r="AG86" s="278"/>
      <c r="AJ86" s="501"/>
      <c r="AL86" s="502"/>
      <c r="AM86" s="502"/>
      <c r="AN86" s="503"/>
      <c r="AO86" s="503"/>
      <c r="AP86" s="502"/>
      <c r="AQ86" s="502"/>
      <c r="AR86" s="504"/>
      <c r="AS86" s="502"/>
    </row>
    <row r="87">
      <c r="A87" s="410"/>
      <c r="B87" s="399"/>
      <c r="C87" s="410"/>
      <c r="D87" s="399"/>
      <c r="E87" s="410"/>
      <c r="F87" s="344"/>
      <c r="G87" s="345"/>
      <c r="H87" s="275"/>
      <c r="I87" s="398"/>
      <c r="J87" s="411"/>
      <c r="K87" s="344"/>
      <c r="L87" s="345"/>
      <c r="M87" s="275"/>
      <c r="N87" s="398"/>
      <c r="O87" s="411"/>
      <c r="P87" s="344"/>
      <c r="Q87" s="345"/>
      <c r="R87" s="275"/>
      <c r="S87" s="398"/>
      <c r="T87" s="411"/>
      <c r="W87" s="412">
        <v>0.9375</v>
      </c>
      <c r="X87" s="403">
        <f>OriginalIDP!I89</f>
        <v>17.76</v>
      </c>
      <c r="Y87" s="403">
        <f>OriginalIDP!J89</f>
        <v>14.67</v>
      </c>
      <c r="Z87" s="403">
        <f>OriginalIDP!K89</f>
        <v>-3.09</v>
      </c>
      <c r="AC87" s="492">
        <v>63.0</v>
      </c>
      <c r="AD87" s="227"/>
      <c r="AE87" s="500"/>
      <c r="AF87" s="278"/>
      <c r="AG87" s="278"/>
      <c r="AJ87" s="501"/>
      <c r="AL87" s="502"/>
      <c r="AM87" s="502"/>
      <c r="AN87" s="503"/>
      <c r="AO87" s="503"/>
      <c r="AP87" s="502"/>
      <c r="AQ87" s="502"/>
      <c r="AR87" s="504"/>
      <c r="AS87" s="502"/>
    </row>
    <row r="88">
      <c r="A88" s="435"/>
      <c r="B88" s="399"/>
      <c r="C88" s="435"/>
      <c r="D88" s="399"/>
      <c r="E88" s="410"/>
      <c r="F88" s="344"/>
      <c r="G88" s="345"/>
      <c r="H88" s="275"/>
      <c r="I88" s="440"/>
      <c r="J88" s="411" t="str">
        <f>Right(I88,100)</f>
        <v/>
      </c>
      <c r="K88" s="344"/>
      <c r="L88" s="345"/>
      <c r="M88" s="275"/>
      <c r="N88" s="440"/>
      <c r="O88" s="411" t="str">
        <f>Right(N88,100)</f>
        <v/>
      </c>
      <c r="P88" s="344"/>
      <c r="Q88" s="345"/>
      <c r="R88" s="275"/>
      <c r="S88" s="440"/>
      <c r="T88" s="411" t="str">
        <f>Right(S88,100)</f>
        <v/>
      </c>
      <c r="W88" s="412">
        <v>0.9479166666666666</v>
      </c>
      <c r="X88" s="403">
        <f>OriginalIDP!I90</f>
        <v>16.3</v>
      </c>
      <c r="Y88" s="403">
        <f>OriginalIDP!J90</f>
        <v>14.33</v>
      </c>
      <c r="Z88" s="403">
        <f>OriginalIDP!K90</f>
        <v>-1.97</v>
      </c>
      <c r="AC88" s="492">
        <v>64.0</v>
      </c>
      <c r="AD88" s="227"/>
      <c r="AE88" s="500"/>
      <c r="AF88" s="278"/>
      <c r="AG88" s="278"/>
      <c r="AJ88" s="501"/>
      <c r="AL88" s="502"/>
      <c r="AM88" s="502"/>
      <c r="AN88" s="503"/>
      <c r="AO88" s="503"/>
      <c r="AP88" s="502"/>
      <c r="AQ88" s="502"/>
      <c r="AR88" s="504"/>
      <c r="AS88" s="502"/>
    </row>
    <row r="89">
      <c r="A89" s="410"/>
      <c r="B89" s="399"/>
      <c r="C89" s="410"/>
      <c r="D89" s="399"/>
      <c r="E89" s="410"/>
      <c r="F89" s="344"/>
      <c r="G89" s="345"/>
      <c r="H89" s="275"/>
      <c r="I89" s="398"/>
      <c r="J89" s="411"/>
      <c r="K89" s="344"/>
      <c r="L89" s="345"/>
      <c r="M89" s="275"/>
      <c r="N89" s="398"/>
      <c r="O89" s="411"/>
      <c r="P89" s="344"/>
      <c r="Q89" s="345"/>
      <c r="R89" s="275"/>
      <c r="S89" s="398"/>
      <c r="T89" s="411"/>
      <c r="W89" s="412">
        <v>0.9583333333333334</v>
      </c>
      <c r="X89" s="403">
        <f>OriginalIDP!I91</f>
        <v>18.57</v>
      </c>
      <c r="Y89" s="403">
        <f>OriginalIDP!J91</f>
        <v>19.33</v>
      </c>
      <c r="Z89" s="403">
        <f>OriginalIDP!K91</f>
        <v>0.76</v>
      </c>
      <c r="AC89" s="492">
        <v>65.0</v>
      </c>
      <c r="AD89" s="227"/>
      <c r="AE89" s="500"/>
      <c r="AF89" s="278"/>
      <c r="AG89" s="278"/>
      <c r="AJ89" s="501"/>
      <c r="AL89" s="502"/>
      <c r="AM89" s="502"/>
      <c r="AN89" s="503"/>
      <c r="AO89" s="503"/>
      <c r="AP89" s="502"/>
      <c r="AQ89" s="502"/>
      <c r="AR89" s="504"/>
      <c r="AS89" s="502"/>
    </row>
    <row r="90">
      <c r="A90" s="435"/>
      <c r="B90" s="399"/>
      <c r="C90" s="410"/>
      <c r="D90" s="399"/>
      <c r="E90" s="410"/>
      <c r="F90" s="346"/>
      <c r="G90" s="347"/>
      <c r="H90" s="337"/>
      <c r="I90" s="440"/>
      <c r="J90" s="411" t="str">
        <f>Right(I90,150)</f>
        <v/>
      </c>
      <c r="K90" s="346"/>
      <c r="L90" s="347"/>
      <c r="M90" s="337"/>
      <c r="N90" s="440"/>
      <c r="O90" s="411" t="str">
        <f>Right(N90,150)</f>
        <v/>
      </c>
      <c r="P90" s="346"/>
      <c r="Q90" s="347"/>
      <c r="R90" s="337"/>
      <c r="S90" s="440"/>
      <c r="T90" s="411" t="str">
        <f>Right(S90,150)</f>
        <v/>
      </c>
      <c r="W90" s="412">
        <v>0.96875</v>
      </c>
      <c r="X90" s="403">
        <f>OriginalIDP!I92</f>
        <v>18.2</v>
      </c>
      <c r="Y90" s="403">
        <f>OriginalIDP!J92</f>
        <v>20.67</v>
      </c>
      <c r="Z90" s="403">
        <f>OriginalIDP!K92</f>
        <v>2.47</v>
      </c>
      <c r="AC90" s="492">
        <v>66.0</v>
      </c>
      <c r="AD90" s="227"/>
      <c r="AE90" s="500"/>
      <c r="AF90" s="278"/>
      <c r="AG90" s="278"/>
      <c r="AJ90" s="501"/>
      <c r="AL90" s="502"/>
      <c r="AM90" s="502"/>
      <c r="AN90" s="503"/>
      <c r="AO90" s="503"/>
      <c r="AP90" s="502"/>
      <c r="AQ90" s="502"/>
      <c r="AR90" s="504"/>
      <c r="AS90" s="502"/>
    </row>
    <row r="91">
      <c r="A91" s="410"/>
      <c r="B91" s="399"/>
      <c r="C91" s="483"/>
      <c r="D91" s="399"/>
      <c r="E91" s="398"/>
      <c r="F91" s="348" t="s">
        <v>557</v>
      </c>
      <c r="G91" s="31"/>
      <c r="H91" s="32"/>
      <c r="I91" s="400"/>
      <c r="J91" s="401"/>
      <c r="K91" s="373" t="s">
        <v>576</v>
      </c>
      <c r="L91" s="31"/>
      <c r="M91" s="32"/>
      <c r="N91" s="400"/>
      <c r="O91" s="198"/>
      <c r="P91" s="391" t="s">
        <v>595</v>
      </c>
      <c r="Q91" s="31"/>
      <c r="R91" s="32"/>
      <c r="S91" s="400"/>
      <c r="W91" s="412">
        <v>0.9791666666666666</v>
      </c>
      <c r="X91" s="403">
        <f>OriginalIDP!I93</f>
        <v>17.4</v>
      </c>
      <c r="Y91" s="403">
        <f>OriginalIDP!J93</f>
        <v>23.67</v>
      </c>
      <c r="Z91" s="403">
        <f>OriginalIDP!K93</f>
        <v>6.27</v>
      </c>
      <c r="AC91" s="492">
        <v>67.0</v>
      </c>
      <c r="AD91" s="227"/>
      <c r="AE91" s="500"/>
      <c r="AF91" s="278"/>
      <c r="AG91" s="278"/>
      <c r="AJ91" s="501"/>
      <c r="AL91" s="502"/>
      <c r="AM91" s="502"/>
      <c r="AN91" s="503"/>
      <c r="AO91" s="503"/>
      <c r="AP91" s="502"/>
      <c r="AQ91" s="502"/>
      <c r="AR91" s="504"/>
      <c r="AS91" s="502"/>
    </row>
    <row r="92">
      <c r="A92" s="435"/>
      <c r="B92" s="399"/>
      <c r="C92" s="435"/>
      <c r="D92" s="399"/>
      <c r="E92" s="410"/>
      <c r="F92" s="335" t="s">
        <v>94</v>
      </c>
      <c r="G92" s="336" t="str">
        <f t="shared" ref="G92:G94" si="77">J95</f>
        <v/>
      </c>
      <c r="H92" s="337"/>
      <c r="I92" s="440"/>
      <c r="J92" s="411" t="str">
        <f>IFERROR(__xludf.DUMMYFUNCTION("REGEXREPLACE(I92,""(.*)ACK:(.*)"",""$2"")"),"")</f>
        <v/>
      </c>
      <c r="K92" s="335" t="s">
        <v>94</v>
      </c>
      <c r="L92" s="336" t="str">
        <f t="shared" ref="L92:L94" si="78">O95</f>
        <v/>
      </c>
      <c r="M92" s="337"/>
      <c r="N92" s="440"/>
      <c r="O92" s="411" t="str">
        <f>IFERROR(__xludf.DUMMYFUNCTION("REGEXREPLACE(N92,""(.*)ACK:(.*)"",""$2"")"),"")</f>
        <v/>
      </c>
      <c r="P92" s="335" t="s">
        <v>94</v>
      </c>
      <c r="Q92" s="336" t="str">
        <f t="shared" ref="Q92:Q94" si="79">T95</f>
        <v/>
      </c>
      <c r="R92" s="337"/>
      <c r="S92" s="440"/>
      <c r="T92" s="411" t="str">
        <f>IFERROR(__xludf.DUMMYFUNCTION("REGEXREPLACE(S92,""(.*)ACK:(.*)"",""$2"")"),"")</f>
        <v/>
      </c>
      <c r="W92" s="507">
        <v>0.9895833333333334</v>
      </c>
      <c r="X92" s="403">
        <f>OriginalIDP!I94</f>
        <v>18.28</v>
      </c>
      <c r="Y92" s="403">
        <f>OriginalIDP!J94</f>
        <v>24</v>
      </c>
      <c r="Z92" s="403">
        <f>OriginalIDP!K94</f>
        <v>5.72</v>
      </c>
      <c r="AC92" s="492">
        <v>68.0</v>
      </c>
      <c r="AD92" s="227"/>
      <c r="AE92" s="500"/>
      <c r="AF92" s="278"/>
      <c r="AG92" s="278"/>
      <c r="AJ92" s="501"/>
      <c r="AL92" s="502"/>
      <c r="AM92" s="502"/>
      <c r="AN92" s="503"/>
      <c r="AO92" s="503"/>
      <c r="AP92" s="502"/>
      <c r="AQ92" s="502"/>
      <c r="AR92" s="504"/>
      <c r="AS92" s="502"/>
    </row>
    <row r="93">
      <c r="A93" s="410"/>
      <c r="B93" s="399"/>
      <c r="C93" s="410"/>
      <c r="D93" s="399"/>
      <c r="E93" s="440"/>
      <c r="F93" s="338" t="s">
        <v>497</v>
      </c>
      <c r="G93" s="336" t="str">
        <f t="shared" si="77"/>
        <v/>
      </c>
      <c r="H93" s="337"/>
      <c r="I93" s="440"/>
      <c r="J93" s="411" t="str">
        <f>IFERROR(__xludf.DUMMYFUNCTION("REGEXREPLACE(I93,""(.*)SVL OUT:(.*)"",""$2"")"),"")</f>
        <v/>
      </c>
      <c r="K93" s="338" t="s">
        <v>497</v>
      </c>
      <c r="L93" s="336" t="str">
        <f t="shared" si="78"/>
        <v/>
      </c>
      <c r="M93" s="337"/>
      <c r="N93" s="440"/>
      <c r="O93" s="411" t="str">
        <f>IFERROR(__xludf.DUMMYFUNCTION("REGEXREPLACE(N93,""(.*)SVL OUT:(.*)"",""$2"")"),"")</f>
        <v/>
      </c>
      <c r="P93" s="338" t="s">
        <v>497</v>
      </c>
      <c r="Q93" s="336" t="str">
        <f t="shared" si="79"/>
        <v/>
      </c>
      <c r="R93" s="337"/>
      <c r="S93" s="440"/>
      <c r="T93" s="411" t="str">
        <f>IFERROR(__xludf.DUMMYFUNCTION("REGEXREPLACE(S93,""(.*)SVL OUT:(.*)"",""$2"")"),"")</f>
        <v/>
      </c>
      <c r="AC93" s="492">
        <v>69.0</v>
      </c>
      <c r="AD93" s="227"/>
      <c r="AE93" s="500"/>
      <c r="AF93" s="278"/>
      <c r="AG93" s="278"/>
      <c r="AJ93" s="501"/>
      <c r="AL93" s="502"/>
      <c r="AM93" s="502"/>
      <c r="AN93" s="503"/>
      <c r="AO93" s="503"/>
      <c r="AP93" s="502"/>
      <c r="AQ93" s="502"/>
      <c r="AR93" s="504"/>
      <c r="AS93" s="502"/>
    </row>
    <row r="94">
      <c r="A94" s="410"/>
      <c r="B94" s="399"/>
      <c r="C94" s="410"/>
      <c r="D94" s="399"/>
      <c r="E94" s="410"/>
      <c r="F94" s="338" t="s">
        <v>100</v>
      </c>
      <c r="G94" s="336" t="str">
        <f t="shared" si="77"/>
        <v/>
      </c>
      <c r="H94" s="337"/>
      <c r="I94" s="440"/>
      <c r="J94" s="411" t="str">
        <f>IFERROR(__xludf.DUMMYFUNCTION("REGEXREPLACE(I94,""(.*)SVL IN:(.*)"",""$2"")"),"")</f>
        <v/>
      </c>
      <c r="K94" s="338" t="s">
        <v>100</v>
      </c>
      <c r="L94" s="336" t="str">
        <f t="shared" si="78"/>
        <v/>
      </c>
      <c r="M94" s="337"/>
      <c r="N94" s="440"/>
      <c r="O94" s="411" t="str">
        <f>IFERROR(__xludf.DUMMYFUNCTION("REGEXREPLACE(N94,""(.*)SVL IN:(.*)"",""$2"")"),"")</f>
        <v/>
      </c>
      <c r="P94" s="338" t="s">
        <v>100</v>
      </c>
      <c r="Q94" s="336" t="str">
        <f t="shared" si="79"/>
        <v/>
      </c>
      <c r="R94" s="337"/>
      <c r="S94" s="440"/>
      <c r="T94" s="411" t="str">
        <f>IFERROR(__xludf.DUMMYFUNCTION("REGEXREPLACE(S94,""(.*)SVL IN:(.*)"",""$2"")"),"")</f>
        <v/>
      </c>
      <c r="AC94" s="492">
        <v>70.0</v>
      </c>
      <c r="AD94" s="227"/>
      <c r="AE94" s="500"/>
      <c r="AF94" s="278"/>
      <c r="AG94" s="278"/>
      <c r="AJ94" s="501"/>
      <c r="AL94" s="502"/>
      <c r="AM94" s="502"/>
      <c r="AN94" s="503"/>
      <c r="AO94" s="503"/>
      <c r="AP94" s="502"/>
      <c r="AQ94" s="502"/>
      <c r="AR94" s="504"/>
      <c r="AS94" s="502"/>
    </row>
    <row r="95">
      <c r="A95" s="483"/>
      <c r="B95" s="399"/>
      <c r="C95" s="410"/>
      <c r="D95" s="399"/>
      <c r="E95" s="435"/>
      <c r="F95" s="338" t="s">
        <v>547</v>
      </c>
      <c r="G95" s="336" t="str">
        <f t="shared" ref="G95:G96" si="80">J93</f>
        <v/>
      </c>
      <c r="H95" s="337"/>
      <c r="I95" s="440"/>
      <c r="J95" s="411" t="str">
        <f>IFERROR(__xludf.DUMMYFUNCTION("REGEXREPLACE(I95,""(.*)ACK:(.*)"",""$2"")"),"")</f>
        <v/>
      </c>
      <c r="K95" s="338" t="s">
        <v>547</v>
      </c>
      <c r="L95" s="336" t="str">
        <f t="shared" ref="L95:L96" si="81">O93</f>
        <v/>
      </c>
      <c r="M95" s="337"/>
      <c r="N95" s="440"/>
      <c r="O95" s="411" t="str">
        <f>IFERROR(__xludf.DUMMYFUNCTION("REGEXREPLACE(N95,""(.*)ACK:(.*)"",""$2"")"),"")</f>
        <v/>
      </c>
      <c r="P95" s="338" t="s">
        <v>547</v>
      </c>
      <c r="Q95" s="336" t="str">
        <f t="shared" ref="Q95:Q96" si="82">T93</f>
        <v/>
      </c>
      <c r="R95" s="337"/>
      <c r="S95" s="440"/>
      <c r="T95" s="411" t="str">
        <f>IFERROR(__xludf.DUMMYFUNCTION("REGEXREPLACE(S95,""(.*)ACK:(.*)"",""$2"")"),"")</f>
        <v/>
      </c>
      <c r="AC95" s="492">
        <v>71.0</v>
      </c>
      <c r="AD95" s="227"/>
      <c r="AE95" s="500"/>
      <c r="AF95" s="278"/>
      <c r="AG95" s="278"/>
      <c r="AJ95" s="501"/>
      <c r="AL95" s="502"/>
      <c r="AM95" s="502"/>
      <c r="AN95" s="503"/>
      <c r="AO95" s="503"/>
      <c r="AP95" s="502"/>
      <c r="AQ95" s="502"/>
      <c r="AR95" s="504"/>
      <c r="AS95" s="502"/>
    </row>
    <row r="96">
      <c r="A96" s="435"/>
      <c r="B96" s="399"/>
      <c r="C96" s="410"/>
      <c r="D96" s="399"/>
      <c r="E96" s="410"/>
      <c r="F96" s="338" t="s">
        <v>548</v>
      </c>
      <c r="G96" s="336" t="str">
        <f t="shared" si="80"/>
        <v/>
      </c>
      <c r="H96" s="337"/>
      <c r="I96" s="440"/>
      <c r="J96" s="411" t="str">
        <f>IFERROR(__xludf.DUMMYFUNCTION("REGEXREPLACE(I96,""(.*)ASA:(.*)"",""$2"")"),"")</f>
        <v/>
      </c>
      <c r="K96" s="338" t="s">
        <v>548</v>
      </c>
      <c r="L96" s="336" t="str">
        <f t="shared" si="81"/>
        <v/>
      </c>
      <c r="M96" s="337"/>
      <c r="N96" s="440"/>
      <c r="O96" s="411" t="str">
        <f>IFERROR(__xludf.DUMMYFUNCTION("REGEXREPLACE(N96,""(.*)ASA:(.*)"",""$2"")"),"")</f>
        <v/>
      </c>
      <c r="P96" s="338" t="s">
        <v>548</v>
      </c>
      <c r="Q96" s="336" t="str">
        <f t="shared" si="82"/>
        <v/>
      </c>
      <c r="R96" s="337"/>
      <c r="S96" s="440"/>
      <c r="T96" s="411" t="str">
        <f>IFERROR(__xludf.DUMMYFUNCTION("REGEXREPLACE(S96,""(.*)ASA:(.*)"",""$2"")"),"")</f>
        <v/>
      </c>
      <c r="AC96" s="492">
        <v>72.0</v>
      </c>
      <c r="AD96" s="227"/>
      <c r="AE96" s="500"/>
      <c r="AF96" s="278"/>
      <c r="AG96" s="278"/>
      <c r="AJ96" s="501"/>
      <c r="AL96" s="502"/>
      <c r="AM96" s="502"/>
      <c r="AN96" s="503"/>
      <c r="AO96" s="503"/>
      <c r="AP96" s="502"/>
      <c r="AQ96" s="502"/>
      <c r="AR96" s="504"/>
      <c r="AS96" s="502"/>
    </row>
    <row r="97">
      <c r="A97" s="410"/>
      <c r="B97" s="399"/>
      <c r="C97" s="410"/>
      <c r="D97" s="399"/>
      <c r="E97" s="398"/>
      <c r="F97" s="338" t="s">
        <v>549</v>
      </c>
      <c r="G97" s="370" t="str">
        <f t="shared" ref="G97:G98" si="83">J100</f>
        <v/>
      </c>
      <c r="H97" s="29"/>
      <c r="I97" s="440"/>
      <c r="J97" s="411" t="str">
        <f>IFERROR(__xludf.DUMMYFUNCTION("REGEXREPLACE(I97,""(.*)SAFE:(.*)"",""$2"")"),"")</f>
        <v/>
      </c>
      <c r="K97" s="338" t="s">
        <v>549</v>
      </c>
      <c r="L97" s="370" t="str">
        <f t="shared" ref="L97:L98" si="84">O100</f>
        <v/>
      </c>
      <c r="M97" s="29"/>
      <c r="N97" s="440"/>
      <c r="O97" s="411" t="str">
        <f>IFERROR(__xludf.DUMMYFUNCTION("REGEXREPLACE(N97,""(.*)SAFE:(.*)"",""$2"")"),"")</f>
        <v/>
      </c>
      <c r="P97" s="338" t="s">
        <v>549</v>
      </c>
      <c r="Q97" s="370" t="str">
        <f t="shared" ref="Q97:Q98" si="85">T100</f>
        <v/>
      </c>
      <c r="R97" s="29"/>
      <c r="S97" s="440"/>
      <c r="T97" s="411" t="str">
        <f>IFERROR(__xludf.DUMMYFUNCTION("REGEXREPLACE(S97,""(.*)SAFE:(.*)"",""$2"")"),"")</f>
        <v/>
      </c>
      <c r="AC97" s="492">
        <v>73.0</v>
      </c>
      <c r="AD97" s="227"/>
      <c r="AE97" s="500"/>
      <c r="AF97" s="278"/>
      <c r="AG97" s="278"/>
      <c r="AJ97" s="501"/>
      <c r="AL97" s="502"/>
      <c r="AM97" s="502"/>
      <c r="AN97" s="503"/>
      <c r="AO97" s="503"/>
      <c r="AP97" s="502"/>
      <c r="AQ97" s="502"/>
      <c r="AR97" s="504"/>
      <c r="AS97" s="502"/>
    </row>
    <row r="98">
      <c r="A98" s="435"/>
      <c r="B98" s="399"/>
      <c r="C98" s="410"/>
      <c r="D98" s="399"/>
      <c r="E98" s="483"/>
      <c r="F98" s="338" t="s">
        <v>550</v>
      </c>
      <c r="G98" s="371" t="str">
        <f t="shared" si="83"/>
        <v/>
      </c>
      <c r="H98" s="372"/>
      <c r="I98" s="398"/>
      <c r="J98" s="411" t="str">
        <f>IFERROR(__xludf.DUMMYFUNCTION("REGEXREPLACE(I92,""(.*)DELAYS:(.*)"",""$2"")"),"")</f>
        <v/>
      </c>
      <c r="K98" s="338" t="s">
        <v>550</v>
      </c>
      <c r="L98" s="371" t="str">
        <f t="shared" si="84"/>
        <v/>
      </c>
      <c r="M98" s="372"/>
      <c r="N98" s="398"/>
      <c r="O98" s="411" t="str">
        <f>IFERROR(__xludf.DUMMYFUNCTION("REGEXREPLACE(N92,""(.*)DELAYS:(.*)"",""$2"")"),"")</f>
        <v/>
      </c>
      <c r="P98" s="338" t="s">
        <v>550</v>
      </c>
      <c r="Q98" s="371" t="str">
        <f t="shared" si="85"/>
        <v/>
      </c>
      <c r="R98" s="372"/>
      <c r="S98" s="398"/>
      <c r="T98" s="411" t="str">
        <f>IFERROR(__xludf.DUMMYFUNCTION("REGEXREPLACE(S92,""(.*)DELAYS:(.*)"",""$2"")"),"")</f>
        <v/>
      </c>
      <c r="AC98" s="492">
        <v>74.0</v>
      </c>
      <c r="AD98" s="227"/>
      <c r="AE98" s="500"/>
      <c r="AF98" s="278"/>
      <c r="AG98" s="278"/>
      <c r="AJ98" s="501"/>
      <c r="AL98" s="502"/>
      <c r="AM98" s="502"/>
      <c r="AN98" s="503"/>
      <c r="AO98" s="503"/>
      <c r="AP98" s="502"/>
      <c r="AQ98" s="502"/>
      <c r="AR98" s="504"/>
      <c r="AS98" s="502"/>
    </row>
    <row r="99">
      <c r="A99" s="410"/>
      <c r="B99" s="399"/>
      <c r="C99" s="435"/>
      <c r="D99" s="399"/>
      <c r="E99" s="435"/>
      <c r="F99" s="339" t="s">
        <v>551</v>
      </c>
      <c r="G99" s="340" t="str">
        <f>J103</f>
        <v/>
      </c>
      <c r="H99" s="39"/>
      <c r="I99" s="440"/>
      <c r="J99" s="411" t="str">
        <f>IF(J142=FALSE,"",LEFT(J136,3))</f>
        <v/>
      </c>
      <c r="K99" s="339" t="s">
        <v>551</v>
      </c>
      <c r="L99" s="340" t="str">
        <f>O103</f>
        <v/>
      </c>
      <c r="M99" s="39"/>
      <c r="N99" s="440"/>
      <c r="O99" s="411" t="str">
        <f>IF(O142=FALSE,"",LEFT(O136,3))</f>
        <v/>
      </c>
      <c r="P99" s="339" t="s">
        <v>551</v>
      </c>
      <c r="Q99" s="340" t="str">
        <f>T103</f>
        <v/>
      </c>
      <c r="R99" s="39"/>
      <c r="S99" s="440"/>
      <c r="T99" s="411" t="str">
        <f>IF(T142=FALSE,"",LEFT(T136,3))</f>
        <v/>
      </c>
      <c r="AC99" s="492">
        <v>75.0</v>
      </c>
      <c r="AD99" s="227"/>
      <c r="AE99" s="500"/>
      <c r="AF99" s="278"/>
      <c r="AG99" s="278"/>
      <c r="AJ99" s="501"/>
      <c r="AL99" s="502"/>
      <c r="AM99" s="502"/>
      <c r="AN99" s="503"/>
      <c r="AO99" s="503"/>
      <c r="AP99" s="502"/>
      <c r="AQ99" s="502"/>
      <c r="AR99" s="504"/>
      <c r="AS99" s="502"/>
    </row>
    <row r="100">
      <c r="A100" s="410"/>
      <c r="B100" s="399"/>
      <c r="C100" s="410"/>
      <c r="D100" s="399"/>
      <c r="E100" s="410"/>
      <c r="F100" s="341"/>
      <c r="G100" s="114"/>
      <c r="H100" s="32"/>
      <c r="I100" s="440"/>
      <c r="J100" s="411" t="str">
        <f>IFERROR(__xludf.DUMMYFUNCTION("REGEXREPLACE(I100,""(.*)Inbound:(.*)"",""$2"")"),"")</f>
        <v/>
      </c>
      <c r="K100" s="341"/>
      <c r="L100" s="114"/>
      <c r="M100" s="32"/>
      <c r="N100" s="440"/>
      <c r="O100" s="411" t="str">
        <f>IFERROR(__xludf.DUMMYFUNCTION("REGEXREPLACE(N100,""(.*)Inbound:(.*)"",""$2"")"),"")</f>
        <v/>
      </c>
      <c r="P100" s="341"/>
      <c r="Q100" s="114"/>
      <c r="R100" s="32"/>
      <c r="S100" s="440"/>
      <c r="T100" s="411" t="str">
        <f>IFERROR(__xludf.DUMMYFUNCTION("REGEXREPLACE(S100,""(.*)Inbound:(.*)"",""$2"")"),"")</f>
        <v/>
      </c>
      <c r="W100" s="412"/>
      <c r="X100" s="403"/>
      <c r="Y100" s="403"/>
      <c r="Z100" s="403"/>
      <c r="AC100" s="492">
        <v>76.0</v>
      </c>
      <c r="AD100" s="227"/>
      <c r="AE100" s="500"/>
      <c r="AF100" s="278"/>
      <c r="AG100" s="278"/>
      <c r="AJ100" s="501"/>
      <c r="AL100" s="502"/>
      <c r="AM100" s="502"/>
      <c r="AN100" s="503"/>
      <c r="AO100" s="503"/>
      <c r="AP100" s="502"/>
      <c r="AQ100" s="502"/>
      <c r="AR100" s="504"/>
      <c r="AS100" s="502"/>
    </row>
    <row r="101">
      <c r="A101" s="483"/>
      <c r="B101" s="399"/>
      <c r="C101" s="410"/>
      <c r="D101" s="399"/>
      <c r="E101" s="410"/>
      <c r="F101" s="342" t="s">
        <v>485</v>
      </c>
      <c r="G101" s="343" t="str">
        <f>J105</f>
        <v/>
      </c>
      <c r="H101" s="275"/>
      <c r="I101" s="440"/>
      <c r="J101" s="411" t="str">
        <f>IFERROR(__xludf.DUMMYFUNCTION("REGEXREPLACE(I101,""(.*)Outbound:(.*)"",""$2"")"),"")</f>
        <v/>
      </c>
      <c r="K101" s="342" t="s">
        <v>485</v>
      </c>
      <c r="L101" s="343" t="str">
        <f>O105</f>
        <v/>
      </c>
      <c r="M101" s="275"/>
      <c r="N101" s="440"/>
      <c r="O101" s="411" t="str">
        <f>IFERROR(__xludf.DUMMYFUNCTION("REGEXREPLACE(N101,""(.*)Outbound:(.*)"",""$2"")"),"")</f>
        <v/>
      </c>
      <c r="P101" s="342" t="s">
        <v>485</v>
      </c>
      <c r="Q101" s="343" t="str">
        <f>T105</f>
        <v/>
      </c>
      <c r="R101" s="275"/>
      <c r="S101" s="440"/>
      <c r="T101" s="411" t="str">
        <f>IFERROR(__xludf.DUMMYFUNCTION("REGEXREPLACE(S101,""(.*)Outbound:(.*)"",""$2"")"),"")</f>
        <v/>
      </c>
      <c r="W101" s="412"/>
      <c r="X101" s="403"/>
      <c r="Y101" s="403"/>
      <c r="Z101" s="403"/>
      <c r="AC101" s="492">
        <v>77.0</v>
      </c>
      <c r="AD101" s="227"/>
      <c r="AE101" s="500"/>
      <c r="AF101" s="278"/>
      <c r="AG101" s="278"/>
      <c r="AJ101" s="501"/>
      <c r="AL101" s="502"/>
      <c r="AM101" s="502"/>
      <c r="AN101" s="503"/>
      <c r="AO101" s="503"/>
      <c r="AP101" s="502"/>
      <c r="AQ101" s="502"/>
      <c r="AR101" s="504"/>
      <c r="AS101" s="502"/>
    </row>
    <row r="102">
      <c r="A102" s="410"/>
      <c r="B102" s="399"/>
      <c r="C102" s="410"/>
      <c r="D102" s="399"/>
      <c r="E102" s="483"/>
      <c r="F102" s="344"/>
      <c r="G102" s="345"/>
      <c r="H102" s="275"/>
      <c r="I102" s="398"/>
      <c r="J102" s="411"/>
      <c r="K102" s="344"/>
      <c r="L102" s="345"/>
      <c r="M102" s="275"/>
      <c r="N102" s="398"/>
      <c r="O102" s="411"/>
      <c r="P102" s="344"/>
      <c r="Q102" s="345"/>
      <c r="R102" s="275"/>
      <c r="S102" s="398"/>
      <c r="T102" s="411"/>
      <c r="W102" s="412"/>
      <c r="X102" s="403"/>
      <c r="Y102" s="403"/>
      <c r="Z102" s="403"/>
      <c r="AC102" s="492">
        <v>78.0</v>
      </c>
      <c r="AD102" s="227"/>
      <c r="AE102" s="500"/>
      <c r="AF102" s="278"/>
      <c r="AG102" s="278"/>
      <c r="AJ102" s="501"/>
      <c r="AL102" s="502"/>
      <c r="AM102" s="502"/>
      <c r="AN102" s="503"/>
      <c r="AO102" s="503"/>
      <c r="AP102" s="502"/>
      <c r="AQ102" s="502"/>
      <c r="AR102" s="504"/>
      <c r="AS102" s="502"/>
    </row>
    <row r="103">
      <c r="A103" s="435"/>
      <c r="B103" s="399"/>
      <c r="C103" s="435"/>
      <c r="D103" s="399"/>
      <c r="E103" s="410"/>
      <c r="F103" s="344"/>
      <c r="G103" s="345"/>
      <c r="H103" s="275"/>
      <c r="I103" s="440"/>
      <c r="J103" s="411" t="str">
        <f>Right(I103,100)</f>
        <v/>
      </c>
      <c r="K103" s="344"/>
      <c r="L103" s="345"/>
      <c r="M103" s="275"/>
      <c r="N103" s="440"/>
      <c r="O103" s="411" t="str">
        <f>Right(N103,100)</f>
        <v/>
      </c>
      <c r="P103" s="344"/>
      <c r="Q103" s="345"/>
      <c r="R103" s="275"/>
      <c r="S103" s="440"/>
      <c r="T103" s="411" t="str">
        <f>Right(S103,100)</f>
        <v/>
      </c>
      <c r="AC103" s="492">
        <v>79.0</v>
      </c>
      <c r="AD103" s="227"/>
      <c r="AE103" s="500"/>
      <c r="AF103" s="278"/>
      <c r="AG103" s="278"/>
      <c r="AJ103" s="501"/>
      <c r="AL103" s="502"/>
      <c r="AM103" s="502"/>
      <c r="AN103" s="503"/>
      <c r="AO103" s="503"/>
      <c r="AP103" s="502"/>
      <c r="AQ103" s="502"/>
      <c r="AR103" s="504"/>
      <c r="AS103" s="502"/>
    </row>
    <row r="104">
      <c r="A104" s="410"/>
      <c r="B104" s="399"/>
      <c r="C104" s="410"/>
      <c r="D104" s="399"/>
      <c r="E104" s="435"/>
      <c r="F104" s="344"/>
      <c r="G104" s="345"/>
      <c r="H104" s="275"/>
      <c r="I104" s="398"/>
      <c r="J104" s="411"/>
      <c r="K104" s="344"/>
      <c r="L104" s="345"/>
      <c r="M104" s="275"/>
      <c r="N104" s="398"/>
      <c r="O104" s="411"/>
      <c r="P104" s="344"/>
      <c r="Q104" s="345"/>
      <c r="R104" s="275"/>
      <c r="S104" s="398"/>
      <c r="T104" s="411"/>
      <c r="AC104" s="492">
        <v>80.0</v>
      </c>
      <c r="AD104" s="227"/>
      <c r="AE104" s="500"/>
      <c r="AF104" s="278"/>
      <c r="AG104" s="278"/>
      <c r="AJ104" s="501"/>
      <c r="AL104" s="502"/>
      <c r="AM104" s="502"/>
      <c r="AN104" s="503"/>
      <c r="AO104" s="503"/>
      <c r="AP104" s="502"/>
      <c r="AQ104" s="502"/>
      <c r="AR104" s="504"/>
      <c r="AS104" s="502"/>
    </row>
    <row r="105">
      <c r="A105" s="435"/>
      <c r="B105" s="399"/>
      <c r="C105" s="435"/>
      <c r="D105" s="399"/>
      <c r="E105" s="410"/>
      <c r="F105" s="346"/>
      <c r="G105" s="347"/>
      <c r="H105" s="337"/>
      <c r="I105" s="440"/>
      <c r="J105" s="411" t="str">
        <f>Right(I105,150)</f>
        <v/>
      </c>
      <c r="K105" s="346"/>
      <c r="L105" s="347"/>
      <c r="M105" s="337"/>
      <c r="N105" s="440"/>
      <c r="O105" s="411" t="str">
        <f>Right(N105,150)</f>
        <v/>
      </c>
      <c r="P105" s="346"/>
      <c r="Q105" s="347"/>
      <c r="R105" s="337"/>
      <c r="S105" s="440"/>
      <c r="T105" s="411" t="str">
        <f>Right(S105,150)</f>
        <v/>
      </c>
      <c r="AC105" s="492">
        <v>81.0</v>
      </c>
      <c r="AD105" s="227"/>
      <c r="AE105" s="500"/>
      <c r="AF105" s="278"/>
      <c r="AG105" s="278"/>
      <c r="AJ105" s="501"/>
      <c r="AL105" s="502"/>
      <c r="AM105" s="502"/>
      <c r="AN105" s="503"/>
      <c r="AO105" s="503"/>
      <c r="AP105" s="502"/>
      <c r="AQ105" s="502"/>
      <c r="AR105" s="504"/>
      <c r="AS105" s="502"/>
    </row>
    <row r="106">
      <c r="A106" s="410"/>
      <c r="B106" s="399"/>
      <c r="C106" s="410"/>
      <c r="D106" s="399"/>
      <c r="E106" s="410"/>
      <c r="I106" s="411"/>
      <c r="J106" s="411"/>
      <c r="N106" s="411"/>
      <c r="S106" s="411"/>
      <c r="AC106" s="492">
        <v>82.0</v>
      </c>
      <c r="AD106" s="227"/>
      <c r="AE106" s="500"/>
      <c r="AF106" s="278"/>
      <c r="AG106" s="278"/>
      <c r="AJ106" s="501"/>
      <c r="AL106" s="502"/>
      <c r="AM106" s="502"/>
      <c r="AN106" s="503"/>
      <c r="AO106" s="503"/>
      <c r="AP106" s="502"/>
      <c r="AQ106" s="502"/>
      <c r="AR106" s="504"/>
      <c r="AS106" s="502"/>
    </row>
    <row r="107">
      <c r="A107" s="410"/>
      <c r="B107" s="399"/>
      <c r="C107" s="398"/>
      <c r="D107" s="399"/>
      <c r="E107" s="440"/>
      <c r="I107" s="411"/>
      <c r="J107" s="411"/>
      <c r="N107" s="411"/>
      <c r="S107" s="411"/>
      <c r="AC107" s="492">
        <v>83.0</v>
      </c>
      <c r="AD107" s="227"/>
      <c r="AE107" s="500"/>
      <c r="AF107" s="278"/>
      <c r="AG107" s="278"/>
      <c r="AJ107" s="501"/>
      <c r="AL107" s="502"/>
      <c r="AM107" s="502"/>
      <c r="AN107" s="503"/>
      <c r="AO107" s="503"/>
      <c r="AP107" s="502"/>
      <c r="AQ107" s="502"/>
      <c r="AR107" s="504"/>
      <c r="AS107" s="502"/>
    </row>
    <row r="108">
      <c r="A108" s="483"/>
      <c r="B108" s="399"/>
      <c r="C108" s="410"/>
      <c r="D108" s="399"/>
      <c r="E108" s="410"/>
      <c r="I108" s="411"/>
      <c r="J108" s="411"/>
      <c r="N108" s="411"/>
      <c r="S108" s="411"/>
      <c r="AC108" s="492">
        <v>84.0</v>
      </c>
      <c r="AD108" s="227"/>
      <c r="AE108" s="500"/>
      <c r="AF108" s="278"/>
      <c r="AG108" s="278"/>
      <c r="AJ108" s="501"/>
      <c r="AL108" s="502"/>
      <c r="AM108" s="502"/>
      <c r="AN108" s="503"/>
      <c r="AO108" s="503"/>
      <c r="AP108" s="502"/>
      <c r="AQ108" s="502"/>
      <c r="AR108" s="504"/>
      <c r="AS108" s="502"/>
    </row>
    <row r="109">
      <c r="A109" s="435"/>
      <c r="B109" s="399"/>
      <c r="C109" s="410"/>
      <c r="D109" s="399"/>
      <c r="E109" s="410"/>
      <c r="I109" s="411"/>
      <c r="J109" s="411"/>
      <c r="N109" s="411"/>
      <c r="S109" s="411"/>
      <c r="AC109" s="492">
        <v>85.0</v>
      </c>
      <c r="AD109" s="227"/>
      <c r="AE109" s="500"/>
      <c r="AF109" s="278"/>
      <c r="AG109" s="278"/>
      <c r="AJ109" s="501"/>
      <c r="AL109" s="502"/>
      <c r="AM109" s="502"/>
      <c r="AN109" s="503"/>
      <c r="AO109" s="503"/>
      <c r="AP109" s="502"/>
      <c r="AQ109" s="502"/>
      <c r="AR109" s="504"/>
      <c r="AS109" s="502"/>
    </row>
    <row r="110">
      <c r="A110" s="410"/>
      <c r="B110" s="399"/>
      <c r="C110" s="410"/>
      <c r="D110" s="399"/>
      <c r="E110" s="410"/>
      <c r="I110" s="411"/>
      <c r="J110" s="411"/>
      <c r="N110" s="411"/>
      <c r="S110" s="411"/>
      <c r="AC110" s="492">
        <v>86.0</v>
      </c>
      <c r="AD110" s="227"/>
      <c r="AE110" s="500"/>
      <c r="AF110" s="278"/>
      <c r="AG110" s="278"/>
      <c r="AJ110" s="501"/>
      <c r="AL110" s="502"/>
      <c r="AM110" s="502"/>
      <c r="AN110" s="503"/>
      <c r="AO110" s="503"/>
      <c r="AP110" s="502"/>
      <c r="AQ110" s="502"/>
      <c r="AR110" s="504"/>
      <c r="AS110" s="502"/>
    </row>
    <row r="111">
      <c r="A111" s="410"/>
      <c r="B111" s="399"/>
      <c r="C111" s="506"/>
      <c r="D111" s="399"/>
      <c r="E111" s="435"/>
      <c r="I111" s="411"/>
      <c r="J111" s="411"/>
      <c r="N111" s="411"/>
      <c r="S111" s="411"/>
      <c r="AC111" s="492">
        <v>87.0</v>
      </c>
      <c r="AD111" s="227"/>
      <c r="AE111" s="500"/>
      <c r="AF111" s="278"/>
      <c r="AG111" s="278"/>
      <c r="AJ111" s="501"/>
      <c r="AL111" s="502"/>
      <c r="AM111" s="502"/>
      <c r="AN111" s="503"/>
      <c r="AO111" s="503"/>
      <c r="AP111" s="502"/>
      <c r="AQ111" s="502"/>
      <c r="AR111" s="504"/>
      <c r="AS111" s="502"/>
    </row>
    <row r="112">
      <c r="A112" s="410"/>
      <c r="B112" s="399"/>
      <c r="C112" s="435"/>
      <c r="D112" s="399"/>
      <c r="E112" s="440"/>
      <c r="I112" s="411"/>
      <c r="J112" s="411"/>
      <c r="N112" s="411"/>
      <c r="S112" s="411"/>
      <c r="AC112" s="492">
        <v>88.0</v>
      </c>
      <c r="AD112" s="227"/>
      <c r="AE112" s="500"/>
      <c r="AF112" s="278"/>
      <c r="AG112" s="278"/>
      <c r="AJ112" s="501"/>
      <c r="AL112" s="502"/>
      <c r="AM112" s="502"/>
      <c r="AN112" s="503"/>
      <c r="AO112" s="503"/>
      <c r="AP112" s="502"/>
      <c r="AQ112" s="502"/>
      <c r="AR112" s="504"/>
      <c r="AS112" s="502"/>
    </row>
    <row r="113">
      <c r="A113" s="410"/>
      <c r="B113" s="399"/>
      <c r="C113" s="410"/>
      <c r="D113" s="399"/>
      <c r="E113" s="410"/>
      <c r="I113" s="411"/>
      <c r="J113" s="411"/>
      <c r="N113" s="411"/>
      <c r="S113" s="411"/>
      <c r="AC113" s="492">
        <v>89.0</v>
      </c>
      <c r="AD113" s="227"/>
      <c r="AE113" s="500"/>
      <c r="AF113" s="278"/>
      <c r="AG113" s="278"/>
      <c r="AJ113" s="501"/>
      <c r="AL113" s="502"/>
      <c r="AM113" s="502"/>
      <c r="AN113" s="503"/>
      <c r="AO113" s="503"/>
      <c r="AP113" s="502"/>
      <c r="AQ113" s="502"/>
      <c r="AR113" s="504"/>
      <c r="AS113" s="502"/>
    </row>
    <row r="114">
      <c r="A114" s="410"/>
      <c r="B114" s="399"/>
      <c r="C114" s="410"/>
      <c r="D114" s="399"/>
      <c r="E114" s="410"/>
      <c r="I114" s="411"/>
      <c r="J114" s="411"/>
      <c r="N114" s="411"/>
      <c r="S114" s="411"/>
      <c r="AC114" s="492">
        <v>90.0</v>
      </c>
      <c r="AD114" s="227"/>
      <c r="AE114" s="500"/>
      <c r="AF114" s="278"/>
      <c r="AG114" s="278"/>
      <c r="AJ114" s="501"/>
      <c r="AL114" s="502"/>
      <c r="AM114" s="502"/>
      <c r="AN114" s="503"/>
      <c r="AO114" s="503"/>
      <c r="AP114" s="502"/>
      <c r="AQ114" s="502"/>
      <c r="AR114" s="504"/>
      <c r="AS114" s="502"/>
    </row>
    <row r="115">
      <c r="A115" s="410"/>
      <c r="B115" s="399"/>
      <c r="C115" s="410"/>
      <c r="D115" s="399"/>
      <c r="E115" s="435"/>
      <c r="I115" s="411"/>
      <c r="J115" s="411"/>
      <c r="N115" s="411"/>
      <c r="S115" s="411"/>
      <c r="AC115" s="492">
        <v>91.0</v>
      </c>
      <c r="AD115" s="227"/>
      <c r="AE115" s="500"/>
      <c r="AF115" s="278"/>
      <c r="AG115" s="278"/>
      <c r="AJ115" s="501"/>
      <c r="AL115" s="502"/>
      <c r="AM115" s="502"/>
      <c r="AN115" s="503"/>
      <c r="AO115" s="503"/>
      <c r="AP115" s="502"/>
      <c r="AQ115" s="502"/>
      <c r="AR115" s="504"/>
      <c r="AS115" s="502"/>
    </row>
    <row r="116">
      <c r="A116" s="435"/>
      <c r="B116" s="399"/>
      <c r="C116" s="410"/>
      <c r="D116" s="399"/>
      <c r="E116" s="410"/>
      <c r="I116" s="411"/>
      <c r="J116" s="411"/>
      <c r="N116" s="411"/>
      <c r="S116" s="411"/>
      <c r="AC116" s="492">
        <v>92.0</v>
      </c>
      <c r="AD116" s="227"/>
      <c r="AE116" s="500"/>
      <c r="AF116" s="278"/>
      <c r="AG116" s="278"/>
      <c r="AJ116" s="501"/>
      <c r="AL116" s="502"/>
      <c r="AM116" s="502"/>
      <c r="AN116" s="503"/>
      <c r="AO116" s="503"/>
      <c r="AP116" s="502"/>
      <c r="AQ116" s="502"/>
      <c r="AR116" s="504"/>
      <c r="AS116" s="502"/>
    </row>
    <row r="117">
      <c r="A117" s="410"/>
      <c r="B117" s="399"/>
      <c r="C117" s="410"/>
      <c r="D117" s="399"/>
      <c r="E117" s="435"/>
      <c r="I117" s="411"/>
      <c r="J117" s="411"/>
      <c r="N117" s="411"/>
      <c r="S117" s="411"/>
      <c r="AC117" s="492">
        <v>93.0</v>
      </c>
      <c r="AD117" s="227"/>
      <c r="AE117" s="500"/>
      <c r="AF117" s="278"/>
      <c r="AG117" s="278"/>
      <c r="AJ117" s="501"/>
      <c r="AL117" s="502"/>
      <c r="AM117" s="502"/>
      <c r="AN117" s="503"/>
      <c r="AO117" s="503"/>
      <c r="AP117" s="502"/>
      <c r="AQ117" s="502"/>
      <c r="AR117" s="504"/>
      <c r="AS117" s="502"/>
    </row>
    <row r="118">
      <c r="A118" s="410"/>
      <c r="B118" s="399"/>
      <c r="C118" s="440"/>
      <c r="D118" s="399"/>
      <c r="E118" s="440"/>
      <c r="I118" s="411"/>
      <c r="J118" s="411"/>
      <c r="N118" s="411"/>
      <c r="S118" s="411"/>
      <c r="AC118" s="492">
        <v>94.0</v>
      </c>
      <c r="AD118" s="227"/>
      <c r="AE118" s="500"/>
      <c r="AF118" s="278"/>
      <c r="AG118" s="278"/>
      <c r="AJ118" s="501"/>
      <c r="AL118" s="502"/>
      <c r="AM118" s="502"/>
      <c r="AN118" s="503"/>
      <c r="AO118" s="503"/>
      <c r="AP118" s="502"/>
      <c r="AQ118" s="502"/>
      <c r="AR118" s="504"/>
      <c r="AS118" s="502"/>
    </row>
    <row r="119">
      <c r="A119" s="410"/>
      <c r="B119" s="399"/>
      <c r="C119" s="435"/>
      <c r="D119" s="399"/>
      <c r="E119" s="410"/>
      <c r="I119" s="411"/>
      <c r="J119" s="411"/>
      <c r="N119" s="411"/>
      <c r="S119" s="411"/>
      <c r="AC119" s="492">
        <v>95.0</v>
      </c>
      <c r="AD119" s="227"/>
      <c r="AE119" s="500"/>
      <c r="AF119" s="278"/>
      <c r="AG119" s="278"/>
      <c r="AJ119" s="501"/>
      <c r="AL119" s="502"/>
      <c r="AM119" s="502"/>
      <c r="AN119" s="503"/>
      <c r="AO119" s="503"/>
      <c r="AP119" s="502"/>
      <c r="AQ119" s="502"/>
      <c r="AR119" s="504"/>
      <c r="AS119" s="502"/>
    </row>
    <row r="120">
      <c r="A120" s="435"/>
      <c r="B120" s="399"/>
      <c r="C120" s="410"/>
      <c r="D120" s="399"/>
      <c r="E120" s="483"/>
      <c r="I120" s="411"/>
      <c r="J120" s="411"/>
      <c r="N120" s="411"/>
      <c r="S120" s="411"/>
      <c r="W120" s="41"/>
      <c r="X120" s="403">
        <f>OriginalIDP!C99</f>
        <v>523.36</v>
      </c>
      <c r="Y120" s="41"/>
      <c r="AC120" s="492">
        <v>96.0</v>
      </c>
      <c r="AD120" s="508"/>
      <c r="AE120" s="500"/>
      <c r="AF120" s="278"/>
      <c r="AG120" s="278"/>
      <c r="AJ120" s="501"/>
      <c r="AL120" s="502"/>
      <c r="AM120" s="502"/>
      <c r="AN120" s="503"/>
      <c r="AO120" s="503"/>
      <c r="AP120" s="502"/>
      <c r="AQ120" s="502"/>
      <c r="AR120" s="504"/>
      <c r="AS120" s="502"/>
    </row>
    <row r="121">
      <c r="A121" s="410"/>
      <c r="B121" s="399"/>
      <c r="C121" s="410"/>
      <c r="D121" s="399"/>
      <c r="E121" s="435"/>
      <c r="I121" s="411"/>
      <c r="J121" s="411"/>
      <c r="N121" s="411"/>
      <c r="S121" s="411"/>
      <c r="W121" s="41"/>
      <c r="X121" s="403">
        <f>OriginalIDP!C100</f>
        <v>21.81</v>
      </c>
      <c r="Y121" s="41"/>
      <c r="AC121" s="492">
        <v>97.0</v>
      </c>
      <c r="AD121" s="227"/>
      <c r="AE121" s="500"/>
      <c r="AF121" s="278"/>
      <c r="AG121" s="278"/>
      <c r="AJ121" s="501"/>
      <c r="AL121" s="502"/>
      <c r="AM121" s="502"/>
      <c r="AN121" s="503"/>
      <c r="AO121" s="503"/>
      <c r="AP121" s="502"/>
      <c r="AQ121" s="502"/>
      <c r="AR121" s="504"/>
      <c r="AS121" s="502"/>
    </row>
    <row r="122">
      <c r="A122" s="435"/>
      <c r="B122" s="399"/>
      <c r="C122" s="440"/>
      <c r="D122" s="399"/>
      <c r="E122" s="440"/>
      <c r="I122" s="411"/>
      <c r="J122" s="411"/>
      <c r="N122" s="411"/>
      <c r="S122" s="411"/>
      <c r="W122" s="41" t="s">
        <v>83</v>
      </c>
      <c r="X122" s="41" t="s">
        <v>607</v>
      </c>
      <c r="Y122" s="41" t="s">
        <v>608</v>
      </c>
      <c r="AC122" s="492">
        <v>98.0</v>
      </c>
      <c r="AD122" s="227"/>
      <c r="AE122" s="500"/>
      <c r="AF122" s="278"/>
      <c r="AG122" s="278"/>
      <c r="AJ122" s="501"/>
      <c r="AL122" s="502"/>
      <c r="AM122" s="502"/>
      <c r="AN122" s="503"/>
      <c r="AO122" s="503"/>
      <c r="AP122" s="502"/>
      <c r="AQ122" s="502"/>
      <c r="AR122" s="504"/>
      <c r="AS122" s="502"/>
    </row>
    <row r="123">
      <c r="A123" s="410"/>
      <c r="B123" s="399"/>
      <c r="C123" s="435"/>
      <c r="D123" s="399"/>
      <c r="E123" s="410"/>
      <c r="I123" s="411"/>
      <c r="J123" s="411"/>
      <c r="N123" s="411"/>
      <c r="S123" s="411"/>
      <c r="W123" s="509">
        <v>0.0</v>
      </c>
      <c r="X123" s="214">
        <f t="shared" ref="X123:Y123" si="86">AVERAGE(X1:X4)</f>
        <v>16.3225</v>
      </c>
      <c r="Y123" s="214">
        <f t="shared" si="86"/>
        <v>22.8325</v>
      </c>
      <c r="AC123" s="492">
        <v>99.0</v>
      </c>
      <c r="AD123" s="227"/>
      <c r="AE123" s="500"/>
      <c r="AF123" s="278"/>
      <c r="AG123" s="278"/>
      <c r="AJ123" s="501"/>
      <c r="AL123" s="502"/>
      <c r="AM123" s="502"/>
      <c r="AN123" s="503"/>
      <c r="AO123" s="503"/>
      <c r="AP123" s="502"/>
      <c r="AQ123" s="502"/>
      <c r="AR123" s="504"/>
      <c r="AS123" s="502"/>
    </row>
    <row r="124">
      <c r="A124" s="435"/>
      <c r="B124" s="399"/>
      <c r="C124" s="410"/>
      <c r="D124" s="399"/>
      <c r="E124" s="506"/>
      <c r="I124" s="411"/>
      <c r="J124" s="411"/>
      <c r="N124" s="411"/>
      <c r="S124" s="411"/>
      <c r="W124" s="510">
        <v>0.041666666666666664</v>
      </c>
      <c r="X124" s="214">
        <f t="shared" ref="X124:Y124" si="87">AVERAGE(X5:X8)</f>
        <v>14.7475</v>
      </c>
      <c r="Y124" s="214">
        <f t="shared" si="87"/>
        <v>22.25</v>
      </c>
      <c r="AC124" s="492">
        <v>100.0</v>
      </c>
      <c r="AD124" s="511"/>
      <c r="AE124" s="512"/>
      <c r="AF124" s="278"/>
      <c r="AG124" s="278"/>
      <c r="AJ124" s="501"/>
      <c r="AL124" s="502"/>
      <c r="AM124" s="502"/>
      <c r="AN124" s="503"/>
      <c r="AO124" s="503"/>
      <c r="AP124" s="502"/>
      <c r="AQ124" s="502"/>
      <c r="AR124" s="504"/>
      <c r="AS124" s="502"/>
    </row>
    <row r="125">
      <c r="A125" s="410"/>
      <c r="B125" s="399"/>
      <c r="C125" s="435"/>
      <c r="D125" s="399"/>
      <c r="E125" s="435"/>
      <c r="I125" s="411"/>
      <c r="J125" s="411"/>
      <c r="N125" s="411"/>
      <c r="S125" s="411"/>
      <c r="W125" s="510">
        <v>0.08333333333333333</v>
      </c>
      <c r="X125" s="214">
        <f t="shared" ref="X125:Y125" si="88">AVERAGE(X9:X11)</f>
        <v>14.88333333</v>
      </c>
      <c r="Y125" s="214">
        <f t="shared" si="88"/>
        <v>19.11</v>
      </c>
      <c r="AC125" s="492">
        <v>101.0</v>
      </c>
      <c r="AD125" s="269"/>
      <c r="AE125" s="513"/>
      <c r="AF125" s="269"/>
      <c r="AG125" s="269"/>
      <c r="AL125" s="224"/>
      <c r="AM125" s="224"/>
      <c r="AN125" s="514"/>
      <c r="AO125" s="514"/>
      <c r="AP125" s="224"/>
      <c r="AQ125" s="224"/>
      <c r="AR125" s="515"/>
      <c r="AS125" s="224"/>
    </row>
    <row r="126">
      <c r="A126" s="410"/>
      <c r="B126" s="399"/>
      <c r="C126" s="410"/>
      <c r="D126" s="399"/>
      <c r="E126" s="410"/>
      <c r="I126" s="411"/>
      <c r="J126" s="411"/>
      <c r="N126" s="411"/>
      <c r="S126" s="411"/>
      <c r="W126" s="510">
        <v>0.125</v>
      </c>
      <c r="X126" s="214">
        <f t="shared" ref="X126:Y126" si="89">AVERAGE(X12:X15)</f>
        <v>13.565</v>
      </c>
      <c r="Y126" s="214">
        <f t="shared" si="89"/>
        <v>19.7475</v>
      </c>
      <c r="AC126" s="492">
        <v>102.0</v>
      </c>
      <c r="AD126" s="516"/>
      <c r="AE126" s="517"/>
      <c r="AF126" s="269"/>
      <c r="AG126" s="269"/>
      <c r="AL126" s="224"/>
      <c r="AM126" s="224"/>
      <c r="AN126" s="514"/>
      <c r="AO126" s="514"/>
      <c r="AP126" s="224"/>
      <c r="AQ126" s="224"/>
      <c r="AR126" s="515"/>
      <c r="AS126" s="224"/>
    </row>
    <row r="127">
      <c r="A127" s="483"/>
      <c r="B127" s="399"/>
      <c r="C127" s="410"/>
      <c r="D127" s="399"/>
      <c r="E127" s="410"/>
      <c r="I127" s="411"/>
      <c r="J127" s="411"/>
      <c r="N127" s="411"/>
      <c r="S127" s="411"/>
      <c r="W127" s="510">
        <v>0.16666666666666666</v>
      </c>
      <c r="X127" s="214">
        <f t="shared" ref="X127:Y127" si="90">AVERAGE(X16:X19)</f>
        <v>13.2275</v>
      </c>
      <c r="Y127" s="214">
        <f t="shared" si="90"/>
        <v>19.2475</v>
      </c>
      <c r="AC127" s="492">
        <v>103.0</v>
      </c>
      <c r="AD127" s="278"/>
      <c r="AE127" s="227"/>
      <c r="AF127" s="227"/>
      <c r="AG127" s="227"/>
      <c r="AL127" s="224"/>
      <c r="AM127" s="224"/>
      <c r="AN127" s="514"/>
      <c r="AO127" s="514"/>
      <c r="AP127" s="224"/>
      <c r="AQ127" s="224"/>
      <c r="AR127" s="515"/>
      <c r="AS127" s="224"/>
    </row>
    <row r="128">
      <c r="A128" s="435"/>
      <c r="B128" s="399"/>
      <c r="C128" s="435"/>
      <c r="D128" s="399"/>
      <c r="E128" s="440"/>
      <c r="I128" s="411"/>
      <c r="J128" s="411"/>
      <c r="N128" s="411"/>
      <c r="S128" s="411"/>
      <c r="W128" s="510">
        <v>0.20833333333333334</v>
      </c>
      <c r="X128" s="214">
        <f t="shared" ref="X128:Y128" si="91">AVERAGE(X20:X23)</f>
        <v>14.575</v>
      </c>
      <c r="Y128" s="214">
        <f t="shared" si="91"/>
        <v>18.3325</v>
      </c>
      <c r="AC128" s="492">
        <v>104.0</v>
      </c>
      <c r="AD128" s="278"/>
      <c r="AE128" s="227"/>
      <c r="AF128" s="227"/>
      <c r="AG128" s="227"/>
      <c r="AL128" s="224"/>
      <c r="AM128" s="224"/>
      <c r="AN128" s="514"/>
      <c r="AO128" s="514"/>
      <c r="AP128" s="224"/>
      <c r="AQ128" s="224"/>
      <c r="AR128" s="515"/>
      <c r="AS128" s="224"/>
    </row>
    <row r="129">
      <c r="A129" s="410"/>
      <c r="B129" s="399"/>
      <c r="C129" s="436"/>
      <c r="D129" s="399"/>
      <c r="E129" s="410"/>
      <c r="I129" s="411"/>
      <c r="J129" s="411"/>
      <c r="N129" s="411"/>
      <c r="S129" s="411"/>
      <c r="W129" s="510">
        <v>0.25</v>
      </c>
      <c r="X129" s="214">
        <f t="shared" ref="X129:Y129" si="92">AVERAGE(X24:X27)</f>
        <v>17.815</v>
      </c>
      <c r="Y129" s="214">
        <f t="shared" si="92"/>
        <v>21.25</v>
      </c>
      <c r="AC129" s="492">
        <v>105.0</v>
      </c>
      <c r="AD129" s="278"/>
      <c r="AE129" s="227"/>
      <c r="AF129" s="227"/>
      <c r="AG129" s="227"/>
      <c r="AL129" s="224"/>
      <c r="AM129" s="224"/>
      <c r="AN129" s="514"/>
      <c r="AO129" s="514"/>
      <c r="AP129" s="224"/>
      <c r="AQ129" s="224"/>
      <c r="AR129" s="515"/>
      <c r="AS129" s="224"/>
    </row>
    <row r="130">
      <c r="A130" s="410"/>
      <c r="B130" s="399"/>
      <c r="C130" s="435"/>
      <c r="D130" s="399"/>
      <c r="E130" s="410"/>
      <c r="I130" s="411"/>
      <c r="J130" s="411"/>
      <c r="N130" s="411"/>
      <c r="S130" s="411"/>
      <c r="W130" s="510">
        <v>0.2916666666666667</v>
      </c>
      <c r="X130" s="214">
        <f t="shared" ref="X130:Y130" si="93">AVERAGE(X28:X31)</f>
        <v>19.795</v>
      </c>
      <c r="Y130" s="214">
        <f t="shared" si="93"/>
        <v>23.4975</v>
      </c>
      <c r="AC130" s="492">
        <v>106.0</v>
      </c>
      <c r="AD130" s="278"/>
      <c r="AE130" s="227"/>
      <c r="AF130" s="227"/>
      <c r="AG130" s="227"/>
      <c r="AL130" s="224"/>
      <c r="AM130" s="224"/>
      <c r="AN130" s="514"/>
      <c r="AO130" s="514"/>
      <c r="AP130" s="224"/>
      <c r="AQ130" s="224"/>
      <c r="AR130" s="515"/>
      <c r="AS130" s="224"/>
    </row>
    <row r="131">
      <c r="A131" s="410"/>
      <c r="B131" s="399"/>
      <c r="C131" s="435"/>
      <c r="D131" s="399"/>
      <c r="E131" s="410"/>
      <c r="I131" s="411"/>
      <c r="J131" s="411"/>
      <c r="N131" s="411"/>
      <c r="S131" s="411"/>
      <c r="W131" s="510">
        <v>0.3333333333333333</v>
      </c>
      <c r="X131" s="214">
        <f t="shared" ref="X131:Y131" si="94">AVERAGE(X32:X35)</f>
        <v>25.845</v>
      </c>
      <c r="Y131" s="214">
        <f t="shared" si="94"/>
        <v>30.9175</v>
      </c>
      <c r="AC131" s="492">
        <v>107.0</v>
      </c>
      <c r="AD131" s="278"/>
      <c r="AE131" s="227"/>
      <c r="AF131" s="227"/>
      <c r="AG131" s="227"/>
      <c r="AL131" s="224"/>
      <c r="AM131" s="224"/>
      <c r="AN131" s="514"/>
      <c r="AO131" s="514"/>
      <c r="AP131" s="224"/>
      <c r="AQ131" s="224"/>
      <c r="AR131" s="515"/>
      <c r="AS131" s="224"/>
    </row>
    <row r="132">
      <c r="A132" s="410"/>
      <c r="B132" s="399"/>
      <c r="C132" s="435"/>
      <c r="D132" s="399"/>
      <c r="E132" s="435"/>
      <c r="I132" s="411"/>
      <c r="J132" s="411"/>
      <c r="N132" s="411"/>
      <c r="S132" s="411"/>
      <c r="W132" s="510">
        <v>0.375</v>
      </c>
      <c r="X132" s="214">
        <f t="shared" ref="X132:Y132" si="95">AVERAGE(X36:X38)</f>
        <v>27.29666667</v>
      </c>
      <c r="Y132" s="214">
        <f t="shared" si="95"/>
        <v>35.11</v>
      </c>
      <c r="AC132" s="492">
        <v>108.0</v>
      </c>
      <c r="AD132" s="278"/>
      <c r="AE132" s="227"/>
      <c r="AF132" s="227"/>
      <c r="AG132" s="227"/>
      <c r="AL132" s="224"/>
      <c r="AM132" s="224"/>
      <c r="AN132" s="514"/>
      <c r="AO132" s="514"/>
      <c r="AP132" s="224"/>
      <c r="AQ132" s="224"/>
      <c r="AR132" s="515"/>
      <c r="AS132" s="224"/>
    </row>
    <row r="133">
      <c r="A133" s="410"/>
      <c r="B133" s="399"/>
      <c r="C133" s="435"/>
      <c r="D133" s="399"/>
      <c r="E133" s="410"/>
      <c r="I133" s="411"/>
      <c r="J133" s="411"/>
      <c r="N133" s="411"/>
      <c r="S133" s="411"/>
      <c r="W133" s="510">
        <v>0.4166666666666667</v>
      </c>
      <c r="X133" s="214">
        <f t="shared" ref="X133:Y133" si="96">AVERAGE(X39:X42)</f>
        <v>29.575</v>
      </c>
      <c r="Y133" s="214">
        <f t="shared" si="96"/>
        <v>31.835</v>
      </c>
      <c r="AC133" s="492">
        <v>109.0</v>
      </c>
      <c r="AD133" s="278"/>
      <c r="AE133" s="227"/>
      <c r="AF133" s="227"/>
      <c r="AG133" s="227"/>
      <c r="AL133" s="224"/>
      <c r="AM133" s="224"/>
      <c r="AN133" s="514"/>
      <c r="AO133" s="514"/>
      <c r="AP133" s="224"/>
      <c r="AQ133" s="224"/>
      <c r="AR133" s="515"/>
      <c r="AS133" s="224"/>
    </row>
    <row r="134">
      <c r="A134" s="410"/>
      <c r="B134" s="399"/>
      <c r="C134" s="435"/>
      <c r="D134" s="399"/>
      <c r="E134" s="410"/>
      <c r="I134" s="411"/>
      <c r="J134" s="411"/>
      <c r="N134" s="411"/>
      <c r="S134" s="411"/>
      <c r="W134" s="510">
        <v>0.4583333333333333</v>
      </c>
      <c r="X134" s="214">
        <f t="shared" ref="X134:Y134" si="97">AVERAGE(X43:X46)</f>
        <v>33.0875</v>
      </c>
      <c r="Y134" s="214">
        <f t="shared" si="97"/>
        <v>36.8325</v>
      </c>
      <c r="AC134" s="492">
        <v>110.0</v>
      </c>
      <c r="AD134" s="278"/>
      <c r="AE134" s="227"/>
      <c r="AF134" s="227"/>
      <c r="AG134" s="227"/>
      <c r="AL134" s="224"/>
      <c r="AM134" s="224"/>
      <c r="AN134" s="514"/>
      <c r="AO134" s="514"/>
      <c r="AP134" s="224"/>
      <c r="AQ134" s="224"/>
      <c r="AR134" s="515"/>
      <c r="AS134" s="224"/>
    </row>
    <row r="135">
      <c r="A135" s="435"/>
      <c r="B135" s="399"/>
      <c r="C135" s="435"/>
      <c r="D135" s="399"/>
      <c r="E135" s="440"/>
      <c r="I135" s="411"/>
      <c r="J135" s="411"/>
      <c r="N135" s="411"/>
      <c r="S135" s="411"/>
      <c r="W135" s="510">
        <v>0.5</v>
      </c>
      <c r="X135" s="214">
        <f t="shared" ref="X135:Y135" si="98">AVERAGE(X47:X49)</f>
        <v>29.62666667</v>
      </c>
      <c r="Y135" s="214">
        <f t="shared" si="98"/>
        <v>35.33333333</v>
      </c>
      <c r="AC135" s="492">
        <v>111.0</v>
      </c>
      <c r="AD135" s="278"/>
      <c r="AE135" s="227"/>
      <c r="AF135" s="227"/>
      <c r="AG135" s="227"/>
      <c r="AL135" s="224"/>
      <c r="AM135" s="224"/>
      <c r="AN135" s="514"/>
      <c r="AO135" s="514"/>
      <c r="AP135" s="224"/>
      <c r="AQ135" s="224"/>
      <c r="AR135" s="515"/>
      <c r="AS135" s="224"/>
    </row>
    <row r="136">
      <c r="A136" s="410"/>
      <c r="B136" s="399"/>
      <c r="C136" s="398"/>
      <c r="D136" s="399"/>
      <c r="E136" s="435"/>
      <c r="I136" s="411"/>
      <c r="J136" s="411"/>
      <c r="N136" s="411"/>
      <c r="S136" s="411"/>
      <c r="W136" s="510">
        <v>0.5416666666666666</v>
      </c>
      <c r="X136" s="214">
        <f t="shared" ref="X136:Y136" si="99">AVERAGE(X50:X53)</f>
        <v>33.8625</v>
      </c>
      <c r="Y136" s="214">
        <f t="shared" si="99"/>
        <v>30.9975</v>
      </c>
      <c r="AC136" s="492">
        <v>112.0</v>
      </c>
      <c r="AD136" s="278"/>
      <c r="AE136" s="227"/>
      <c r="AF136" s="227"/>
      <c r="AG136" s="227"/>
      <c r="AL136" s="224"/>
      <c r="AM136" s="224"/>
      <c r="AN136" s="514"/>
      <c r="AO136" s="514"/>
      <c r="AP136" s="224"/>
      <c r="AQ136" s="224"/>
      <c r="AR136" s="515"/>
      <c r="AS136" s="224"/>
    </row>
    <row r="137">
      <c r="A137" s="410"/>
      <c r="B137" s="399"/>
      <c r="C137" s="435"/>
      <c r="D137" s="399"/>
      <c r="E137" s="410"/>
      <c r="I137" s="411"/>
      <c r="J137" s="411"/>
      <c r="N137" s="411"/>
      <c r="S137" s="411"/>
      <c r="W137" s="510">
        <v>0.5833333333333334</v>
      </c>
      <c r="X137" s="214">
        <f t="shared" ref="X137:Y137" si="100">AVERAGE(X54:X57)</f>
        <v>32.4425</v>
      </c>
      <c r="Y137" s="214">
        <f t="shared" si="100"/>
        <v>32.9175</v>
      </c>
      <c r="AC137" s="492">
        <v>113.0</v>
      </c>
      <c r="AD137" s="278"/>
      <c r="AE137" s="227"/>
      <c r="AF137" s="227"/>
      <c r="AG137" s="227"/>
      <c r="AL137" s="224"/>
      <c r="AM137" s="224"/>
      <c r="AN137" s="514"/>
      <c r="AO137" s="514"/>
      <c r="AP137" s="224"/>
      <c r="AQ137" s="224"/>
      <c r="AR137" s="515"/>
      <c r="AS137" s="224"/>
    </row>
    <row r="138">
      <c r="A138" s="410"/>
      <c r="B138" s="399"/>
      <c r="C138" s="435"/>
      <c r="D138" s="399"/>
      <c r="E138" s="435"/>
      <c r="I138" s="411"/>
      <c r="J138" s="411"/>
      <c r="N138" s="411"/>
      <c r="S138" s="411"/>
      <c r="W138" s="510">
        <v>0.625</v>
      </c>
      <c r="X138" s="214">
        <f t="shared" ref="X138:Y138" si="101">AVERAGE(X58:X61)</f>
        <v>31.4</v>
      </c>
      <c r="Y138" s="214">
        <f t="shared" si="101"/>
        <v>30.9975</v>
      </c>
      <c r="AC138" s="492">
        <v>114.0</v>
      </c>
      <c r="AD138" s="278"/>
      <c r="AE138" s="227"/>
      <c r="AF138" s="227"/>
      <c r="AG138" s="227"/>
      <c r="AL138" s="224"/>
      <c r="AM138" s="224"/>
      <c r="AN138" s="514"/>
      <c r="AO138" s="514"/>
      <c r="AP138" s="224"/>
      <c r="AQ138" s="224"/>
      <c r="AR138" s="515"/>
      <c r="AS138" s="224"/>
    </row>
    <row r="139">
      <c r="A139" s="435"/>
      <c r="B139" s="399"/>
      <c r="C139" s="435"/>
      <c r="D139" s="399"/>
      <c r="E139" s="410"/>
      <c r="I139" s="411"/>
      <c r="J139" s="411"/>
      <c r="N139" s="411"/>
      <c r="S139" s="411"/>
      <c r="W139" s="510">
        <v>0.6666666666666666</v>
      </c>
      <c r="X139" s="214">
        <f t="shared" ref="X139:Y139" si="102">AVERAGE(X62:X65)</f>
        <v>29.07</v>
      </c>
      <c r="Y139" s="214">
        <f t="shared" si="102"/>
        <v>28.25</v>
      </c>
      <c r="AC139" s="492">
        <v>115.0</v>
      </c>
      <c r="AD139" s="278"/>
      <c r="AE139" s="227"/>
      <c r="AF139" s="227"/>
      <c r="AG139" s="227"/>
      <c r="AL139" s="224"/>
      <c r="AM139" s="224"/>
      <c r="AN139" s="514"/>
      <c r="AO139" s="514"/>
      <c r="AP139" s="224"/>
      <c r="AQ139" s="224"/>
      <c r="AR139" s="515"/>
      <c r="AS139" s="224"/>
    </row>
    <row r="140">
      <c r="A140" s="410"/>
      <c r="B140" s="399"/>
      <c r="C140" s="398"/>
      <c r="D140" s="399"/>
      <c r="E140" s="440"/>
      <c r="I140" s="411"/>
      <c r="J140" s="411"/>
      <c r="N140" s="411"/>
      <c r="S140" s="411"/>
      <c r="W140" s="510">
        <v>0.7083333333333334</v>
      </c>
      <c r="X140" s="214">
        <f t="shared" ref="X140:Y140" si="103">AVERAGE(X66:X68)</f>
        <v>27.78666667</v>
      </c>
      <c r="Y140" s="214">
        <f t="shared" si="103"/>
        <v>27</v>
      </c>
      <c r="AC140" s="492">
        <v>116.0</v>
      </c>
      <c r="AD140" s="278"/>
      <c r="AE140" s="227"/>
      <c r="AF140" s="227"/>
      <c r="AG140" s="227"/>
      <c r="AL140" s="224"/>
      <c r="AM140" s="224"/>
      <c r="AN140" s="514"/>
      <c r="AO140" s="514"/>
      <c r="AP140" s="224"/>
      <c r="AQ140" s="224"/>
      <c r="AR140" s="515"/>
      <c r="AS140" s="224"/>
    </row>
    <row r="141">
      <c r="A141" s="435"/>
      <c r="B141" s="399"/>
      <c r="C141" s="435"/>
      <c r="D141" s="399"/>
      <c r="E141" s="483"/>
      <c r="I141" s="411"/>
      <c r="J141" s="411"/>
      <c r="N141" s="411"/>
      <c r="S141" s="411"/>
      <c r="W141" s="510">
        <v>0.75</v>
      </c>
      <c r="X141" s="214">
        <f t="shared" ref="X141:Y141" si="104">AVERAGE(X69:X72)</f>
        <v>31.0275</v>
      </c>
      <c r="Y141" s="214">
        <f t="shared" si="104"/>
        <v>25.8325</v>
      </c>
      <c r="AC141" s="492">
        <v>117.0</v>
      </c>
      <c r="AD141" s="278"/>
      <c r="AE141" s="227"/>
      <c r="AF141" s="227"/>
      <c r="AG141" s="227"/>
      <c r="AL141" s="224"/>
      <c r="AM141" s="224"/>
      <c r="AN141" s="514"/>
      <c r="AO141" s="514"/>
      <c r="AP141" s="224"/>
      <c r="AQ141" s="224"/>
      <c r="AR141" s="515"/>
      <c r="AS141" s="224"/>
    </row>
    <row r="142">
      <c r="A142" s="410"/>
      <c r="B142" s="399"/>
      <c r="C142" s="435"/>
      <c r="D142" s="399"/>
      <c r="E142" s="435"/>
      <c r="I142" s="411"/>
      <c r="J142" s="411"/>
      <c r="N142" s="411"/>
      <c r="S142" s="411"/>
      <c r="W142" s="510">
        <v>0.7916666666666666</v>
      </c>
      <c r="X142" s="214">
        <f t="shared" ref="X142:Y142" si="105">AVERAGE(X73:X76)</f>
        <v>32.1625</v>
      </c>
      <c r="Y142" s="214">
        <f t="shared" si="105"/>
        <v>25.665</v>
      </c>
      <c r="AC142" s="492">
        <v>118.0</v>
      </c>
      <c r="AD142" s="278"/>
      <c r="AE142" s="227"/>
      <c r="AF142" s="227"/>
      <c r="AG142" s="227"/>
      <c r="AL142" s="224"/>
      <c r="AM142" s="224"/>
      <c r="AN142" s="514"/>
      <c r="AO142" s="514"/>
      <c r="AP142" s="224"/>
      <c r="AQ142" s="224"/>
      <c r="AR142" s="515"/>
      <c r="AS142" s="224"/>
    </row>
    <row r="143">
      <c r="A143" s="435"/>
      <c r="B143" s="399"/>
      <c r="C143" s="435"/>
      <c r="D143" s="399"/>
      <c r="E143" s="410"/>
      <c r="I143" s="411"/>
      <c r="J143" s="411"/>
      <c r="N143" s="411"/>
      <c r="S143" s="411"/>
      <c r="W143" s="510">
        <v>0.8333333333333334</v>
      </c>
      <c r="X143" s="214">
        <f t="shared" ref="X143:Y143" si="106">AVERAGE(X77:X80)</f>
        <v>35.03</v>
      </c>
      <c r="Y143" s="214">
        <f t="shared" si="106"/>
        <v>23.835</v>
      </c>
      <c r="AC143" s="492">
        <v>119.0</v>
      </c>
      <c r="AD143" s="278"/>
      <c r="AE143" s="227"/>
      <c r="AF143" s="227"/>
      <c r="AG143" s="227"/>
      <c r="AL143" s="224"/>
      <c r="AM143" s="224"/>
      <c r="AN143" s="514"/>
      <c r="AO143" s="514"/>
      <c r="AP143" s="224"/>
      <c r="AQ143" s="224"/>
      <c r="AR143" s="515"/>
      <c r="AS143" s="224"/>
    </row>
    <row r="144">
      <c r="A144" s="410"/>
      <c r="B144" s="399"/>
      <c r="C144" s="435"/>
      <c r="D144" s="399"/>
      <c r="E144" s="440"/>
      <c r="I144" s="411"/>
      <c r="J144" s="411"/>
      <c r="N144" s="411"/>
      <c r="S144" s="411"/>
      <c r="W144" s="510">
        <v>0.875</v>
      </c>
      <c r="X144" s="214">
        <f t="shared" ref="X144:Y144" si="107">AVERAGE(X81:X84)</f>
        <v>23.1225</v>
      </c>
      <c r="Y144" s="214">
        <f t="shared" si="107"/>
        <v>21.5825</v>
      </c>
      <c r="AC144" s="492">
        <v>120.0</v>
      </c>
      <c r="AD144" s="278"/>
      <c r="AE144" s="227"/>
      <c r="AF144" s="227"/>
      <c r="AG144" s="227"/>
      <c r="AL144" s="224"/>
      <c r="AM144" s="224"/>
      <c r="AN144" s="514"/>
      <c r="AO144" s="514"/>
      <c r="AP144" s="224"/>
      <c r="AQ144" s="224"/>
      <c r="AR144" s="515"/>
      <c r="AS144" s="224"/>
    </row>
    <row r="145">
      <c r="A145" s="410"/>
      <c r="B145" s="399"/>
      <c r="C145" s="435"/>
      <c r="D145" s="399"/>
      <c r="E145" s="506"/>
      <c r="I145" s="411"/>
      <c r="J145" s="411"/>
      <c r="N145" s="411"/>
      <c r="S145" s="411"/>
      <c r="W145" s="510">
        <v>0.9166666666666666</v>
      </c>
      <c r="X145" s="214">
        <f t="shared" ref="X145:Y145" si="108">AVERAGE(X85:X88)</f>
        <v>17.5875</v>
      </c>
      <c r="Y145" s="214">
        <f t="shared" si="108"/>
        <v>16.415</v>
      </c>
      <c r="AC145" s="492">
        <v>121.0</v>
      </c>
      <c r="AD145" s="278"/>
      <c r="AE145" s="227"/>
      <c r="AF145" s="227"/>
      <c r="AG145" s="227"/>
      <c r="AL145" s="224"/>
      <c r="AM145" s="224"/>
      <c r="AN145" s="514"/>
      <c r="AO145" s="514"/>
      <c r="AP145" s="224"/>
      <c r="AQ145" s="224"/>
      <c r="AR145" s="515"/>
      <c r="AS145" s="224"/>
    </row>
    <row r="146">
      <c r="A146" s="483"/>
      <c r="B146" s="399"/>
      <c r="C146" s="435"/>
      <c r="D146" s="399"/>
      <c r="E146" s="398"/>
      <c r="I146" s="411"/>
      <c r="J146" s="411"/>
      <c r="N146" s="411"/>
      <c r="S146" s="411"/>
      <c r="W146" s="510">
        <v>0.9583333333333334</v>
      </c>
      <c r="X146" s="214">
        <f t="shared" ref="X146:Y146" si="109">AVERAGE(X89:X92)</f>
        <v>18.1125</v>
      </c>
      <c r="Y146" s="214">
        <f t="shared" si="109"/>
        <v>21.9175</v>
      </c>
      <c r="AC146" s="492">
        <v>122.0</v>
      </c>
      <c r="AD146" s="278"/>
      <c r="AE146" s="227"/>
      <c r="AF146" s="227"/>
      <c r="AG146" s="227"/>
      <c r="AL146" s="224"/>
      <c r="AM146" s="224"/>
      <c r="AN146" s="514"/>
      <c r="AO146" s="514"/>
      <c r="AP146" s="224"/>
      <c r="AQ146" s="224"/>
      <c r="AR146" s="515"/>
      <c r="AS146" s="224"/>
    </row>
    <row r="147">
      <c r="A147" s="435"/>
      <c r="B147" s="399"/>
      <c r="C147" s="435"/>
      <c r="D147" s="399"/>
      <c r="E147" s="410"/>
      <c r="I147" s="411"/>
      <c r="J147" s="411"/>
      <c r="N147" s="411"/>
      <c r="S147" s="411"/>
      <c r="W147" s="518"/>
      <c r="X147" s="518"/>
      <c r="Y147" s="518"/>
      <c r="Z147" s="518"/>
      <c r="AA147" s="518"/>
      <c r="AB147" s="518"/>
      <c r="AC147" s="492">
        <v>123.0</v>
      </c>
      <c r="AD147" s="519"/>
      <c r="AE147" s="520"/>
      <c r="AF147" s="520"/>
      <c r="AG147" s="520"/>
      <c r="AH147" s="518"/>
      <c r="AI147" s="518"/>
      <c r="AJ147" s="518"/>
      <c r="AK147" s="518"/>
      <c r="AL147" s="521"/>
      <c r="AM147" s="521"/>
      <c r="AN147" s="522"/>
      <c r="AO147" s="522"/>
      <c r="AP147" s="521"/>
      <c r="AQ147" s="521"/>
      <c r="AR147" s="523"/>
      <c r="AS147" s="521"/>
    </row>
    <row r="148">
      <c r="A148" s="483"/>
      <c r="B148" s="399"/>
      <c r="C148" s="435"/>
      <c r="D148" s="399"/>
      <c r="E148" s="440"/>
      <c r="I148" s="411"/>
      <c r="J148" s="411"/>
      <c r="N148" s="411"/>
      <c r="S148" s="411"/>
      <c r="W148" s="465" t="str">
        <f>IFERROR(__xludf.DUMMYFUNCTION("FLATTEN(
  {
    FILTER(StaffingWeekA!B:B, StaffingWeekA!M:M = ""x"");
    FILTER(StaffingWeekB!B:B, StaffingWeekB!M:M = ""x"");
    FILTER(Staffingfourthree!B:B, Staffingfourthree!M:M = ""x"");
    FILTER(StaffingFiveTwo!B:B, StaffingFiveTwo!M:M = ""x"")"&amp;";
    FILTER(StaffingCasual!B:B, StaffingCasual!M:M = ""x"")
  }
)"),"#REF!")</f>
        <v>#REF!</v>
      </c>
      <c r="X148" s="465" t="str">
        <f>IFERROR(__xludf.DUMMYFUNCTION("FLATTEN(
  {
    FILTER(StaffingWeekA!E:E, StaffingWeekA!K:K = ""x"");
    FILTER(StaffingWeekB!E:E, StaffingWeekB!K:K = ""x"");
    FILTER(Staffingfourthree!E:E, Staffingfourthree!K:K = ""x"");
    FILTER(StaffingFiveTwo!E:E, StaffingFiveTwo!K:K = ""x"")"&amp;";
    FILTER(StaffingCasual!E:E, StaffingCasual!K:K = ""x"")
  }
)"),"#REF!")</f>
        <v>#REF!</v>
      </c>
      <c r="Y148" s="465" t="str">
        <f>IFERROR(__xludf.DUMMYFUNCTION("FLATTEN(
  {
    FILTER(StaffingWeekA!G:G, StaffingWeekA!K:K = ""x"");
    FILTER(StaffingWeekB!G:G, StaffingWeekB!K:K = ""x"");
    FILTER(Staffingfourthree!G:G, Staffingfourthree!K:K = ""x"");
    FILTER(StaffingFiveTwo!G:G, StaffingFiveTwo!K:K = ""x"")"&amp;";
    FILTER(StaffingCasual!G:G, StaffingCasual!K:K = ""x"")
  }
)"),"#REF!")</f>
        <v>#REF!</v>
      </c>
      <c r="Z148" s="465" t="str">
        <f>IFERROR(__xludf.DUMMYFUNCTION("FLATTEN(
  {
    FILTER(StaffingWeekA!R:R, StaffingWeekA!K:K = ""x"");
    FILTER(StaffingWeekB!R:R, StaffingWeekB!K:K = ""x"");
    FILTER(Staffingfourthree!R:R, Staffingfourthree!K:K = ""x"");
    FILTER(StaffingFiveTwo!R:R, StaffingFiveTwo!K:K = ""x"")"&amp;";
    FILTER(StaffingCasual!R:R, StaffingCasual!K:K = ""x"")
  }
)"),"#REF!")</f>
        <v>#REF!</v>
      </c>
      <c r="AA148" s="465" t="str">
        <f>IFERROR(__xludf.DUMMYFUNCTION("FLATTEN(
  {
    FILTER(StaffingWeekA!S:S, StaffingWeekA!K:K = ""x"");
    FILTER(StaffingWeekB!S:S, StaffingWeekB!K:K = ""x"");
    FILTER(Staffingfourthree!S:S, Staffingfourthree!K:K = ""x"");
    FILTER(StaffingFiveTwo!S:S, StaffingFiveTwo!K:K = ""x"")"&amp;";
    FILTER(StaffingCasual!S:S, StaffingCasual!K:K = ""x"")
  }
)"),"#REF!")</f>
        <v>#REF!</v>
      </c>
      <c r="AB148" s="465" t="str">
        <f>IFERROR(__xludf.DUMMYFUNCTION("FLATTEN(
  {
    FILTER(StaffingWeekA!U:U, StaffingWeekA!K:K = ""x"");
    FILTER(StaffingWeekB!U:U, StaffingWeekB!K:K = ""x"");
    FILTER(Staffingfourthree!U:U, Staffingfourthree!K:K = ""x"");
    FILTER(StaffingFiveTwo!U:U, StaffingFiveTwo!K:K = ""x"")"&amp;";
    FILTER(StaffingCasual!U:U, StaffingCasual!K:K = ""x"")
  }
)"),"#REF!")</f>
        <v>#REF!</v>
      </c>
      <c r="AC148" s="492">
        <v>124.0</v>
      </c>
      <c r="AD148" s="519"/>
      <c r="AE148" s="227"/>
      <c r="AF148" s="227"/>
      <c r="AG148" s="227"/>
      <c r="AN148" s="514"/>
      <c r="AO148" s="514"/>
      <c r="AR148" s="524"/>
      <c r="AS148" s="224"/>
    </row>
    <row r="149">
      <c r="A149" s="410"/>
      <c r="B149" s="399"/>
      <c r="C149" s="435"/>
      <c r="D149" s="399"/>
      <c r="E149" s="410"/>
      <c r="I149" s="411"/>
      <c r="J149" s="411"/>
      <c r="N149" s="411"/>
      <c r="S149" s="411"/>
      <c r="W149" s="465" t="str">
        <f>IFERROR(__xludf.DUMMYFUNCTION("""COMPUTED_VALUE"""),"#REF!")</f>
        <v>#REF!</v>
      </c>
      <c r="X149" s="465" t="str">
        <f>IFERROR(__xludf.DUMMYFUNCTION("""COMPUTED_VALUE"""),"#REF!")</f>
        <v>#REF!</v>
      </c>
      <c r="Y149" s="465" t="str">
        <f>IFERROR(__xludf.DUMMYFUNCTION("""COMPUTED_VALUE"""),"#REF!")</f>
        <v>#REF!</v>
      </c>
      <c r="Z149" s="465" t="str">
        <f>IFERROR(__xludf.DUMMYFUNCTION("""COMPUTED_VALUE"""),"#REF!")</f>
        <v>#REF!</v>
      </c>
      <c r="AA149" s="465" t="str">
        <f>IFERROR(__xludf.DUMMYFUNCTION("""COMPUTED_VALUE"""),"#REF!")</f>
        <v>#REF!</v>
      </c>
      <c r="AB149" s="465" t="str">
        <f>IFERROR(__xludf.DUMMYFUNCTION("""COMPUTED_VALUE"""),"#REF!")</f>
        <v>#REF!</v>
      </c>
      <c r="AC149" s="492">
        <v>125.0</v>
      </c>
      <c r="AD149" s="519"/>
      <c r="AE149" s="227"/>
      <c r="AF149" s="227"/>
      <c r="AG149" s="227"/>
      <c r="AN149" s="514"/>
      <c r="AO149" s="514"/>
      <c r="AR149" s="524"/>
      <c r="AS149" s="224"/>
    </row>
    <row r="150">
      <c r="A150" s="435"/>
      <c r="B150" s="399"/>
      <c r="C150" s="435"/>
      <c r="D150" s="399"/>
      <c r="E150" s="410"/>
      <c r="I150" s="411"/>
      <c r="J150" s="411"/>
      <c r="N150" s="411"/>
      <c r="S150" s="411"/>
      <c r="W150" s="465" t="str">
        <f>IFERROR(__xludf.DUMMYFUNCTION("""COMPUTED_VALUE"""),"#REF!")</f>
        <v>#REF!</v>
      </c>
      <c r="X150" s="465" t="str">
        <f>IFERROR(__xludf.DUMMYFUNCTION("""COMPUTED_VALUE"""),"#REF!")</f>
        <v>#REF!</v>
      </c>
      <c r="Y150" s="465" t="str">
        <f>IFERROR(__xludf.DUMMYFUNCTION("""COMPUTED_VALUE"""),"#REF!")</f>
        <v>#REF!</v>
      </c>
      <c r="Z150" s="465" t="str">
        <f>IFERROR(__xludf.DUMMYFUNCTION("""COMPUTED_VALUE"""),"#REF!")</f>
        <v>#REF!</v>
      </c>
      <c r="AA150" s="465" t="str">
        <f>IFERROR(__xludf.DUMMYFUNCTION("""COMPUTED_VALUE"""),"#REF!")</f>
        <v>#REF!</v>
      </c>
      <c r="AB150" s="465" t="str">
        <f>IFERROR(__xludf.DUMMYFUNCTION("""COMPUTED_VALUE"""),"#REF!")</f>
        <v>#REF!</v>
      </c>
      <c r="AC150" s="492">
        <v>126.0</v>
      </c>
      <c r="AD150" s="519"/>
      <c r="AE150" s="227"/>
      <c r="AF150" s="227"/>
      <c r="AG150" s="227"/>
      <c r="AN150" s="514"/>
      <c r="AO150" s="514"/>
      <c r="AR150" s="524"/>
      <c r="AS150" s="224"/>
    </row>
    <row r="151">
      <c r="A151" s="410"/>
      <c r="B151" s="399"/>
      <c r="C151" s="436"/>
      <c r="D151" s="399"/>
      <c r="E151" s="410"/>
      <c r="I151" s="411"/>
      <c r="J151" s="411"/>
      <c r="N151" s="411"/>
      <c r="S151" s="411"/>
      <c r="W151" s="465" t="str">
        <f>IFERROR(__xludf.DUMMYFUNCTION("""COMPUTED_VALUE"""),"#REF!")</f>
        <v>#REF!</v>
      </c>
      <c r="X151" s="465" t="str">
        <f>IFERROR(__xludf.DUMMYFUNCTION("""COMPUTED_VALUE"""),"#REF!")</f>
        <v>#REF!</v>
      </c>
      <c r="Y151" s="465" t="str">
        <f>IFERROR(__xludf.DUMMYFUNCTION("""COMPUTED_VALUE"""),"#REF!")</f>
        <v>#REF!</v>
      </c>
      <c r="Z151" s="465" t="str">
        <f>IFERROR(__xludf.DUMMYFUNCTION("""COMPUTED_VALUE"""),"#REF!")</f>
        <v>#REF!</v>
      </c>
      <c r="AA151" s="465" t="str">
        <f>IFERROR(__xludf.DUMMYFUNCTION("""COMPUTED_VALUE"""),"#REF!")</f>
        <v>#REF!</v>
      </c>
      <c r="AB151" s="465" t="str">
        <f>IFERROR(__xludf.DUMMYFUNCTION("""COMPUTED_VALUE"""),"#REF!")</f>
        <v>#REF!</v>
      </c>
      <c r="AC151" s="492">
        <v>127.0</v>
      </c>
      <c r="AD151" s="519"/>
      <c r="AE151" s="227"/>
      <c r="AF151" s="227"/>
      <c r="AG151" s="227"/>
      <c r="AN151" s="514"/>
      <c r="AO151" s="514"/>
      <c r="AR151" s="524"/>
      <c r="AS151" s="224"/>
    </row>
    <row r="152">
      <c r="A152" s="410"/>
      <c r="B152" s="399"/>
      <c r="C152" s="435"/>
      <c r="D152" s="399"/>
      <c r="E152" s="440"/>
      <c r="I152" s="411"/>
      <c r="J152" s="411"/>
      <c r="N152" s="411"/>
      <c r="S152" s="411"/>
      <c r="W152" s="465" t="str">
        <f>IFERROR(__xludf.DUMMYFUNCTION("""COMPUTED_VALUE"""),"#REF!")</f>
        <v>#REF!</v>
      </c>
      <c r="X152" s="465" t="str">
        <f>IFERROR(__xludf.DUMMYFUNCTION("""COMPUTED_VALUE"""),"#REF!")</f>
        <v>#REF!</v>
      </c>
      <c r="Y152" s="465" t="str">
        <f>IFERROR(__xludf.DUMMYFUNCTION("""COMPUTED_VALUE"""),"#REF!")</f>
        <v>#REF!</v>
      </c>
      <c r="Z152" s="465" t="str">
        <f>IFERROR(__xludf.DUMMYFUNCTION("""COMPUTED_VALUE"""),"#REF!")</f>
        <v>#REF!</v>
      </c>
      <c r="AA152" s="465" t="str">
        <f>IFERROR(__xludf.DUMMYFUNCTION("""COMPUTED_VALUE"""),"#REF!")</f>
        <v>#REF!</v>
      </c>
      <c r="AB152" s="465" t="str">
        <f>IFERROR(__xludf.DUMMYFUNCTION("""COMPUTED_VALUE"""),"#REF!")</f>
        <v>#REF!</v>
      </c>
      <c r="AC152" s="492">
        <v>128.0</v>
      </c>
      <c r="AD152" s="519"/>
      <c r="AE152" s="227"/>
      <c r="AF152" s="227"/>
      <c r="AG152" s="227"/>
      <c r="AN152" s="514"/>
      <c r="AO152" s="514"/>
      <c r="AR152" s="524"/>
      <c r="AS152" s="224"/>
    </row>
    <row r="153">
      <c r="A153" s="483"/>
      <c r="B153" s="399"/>
      <c r="C153" s="435"/>
      <c r="D153" s="399"/>
      <c r="E153" s="435"/>
      <c r="I153" s="411"/>
      <c r="J153" s="411"/>
      <c r="N153" s="411"/>
      <c r="S153" s="411"/>
      <c r="AC153" s="492">
        <v>129.0</v>
      </c>
      <c r="AD153" s="519"/>
      <c r="AE153" s="227"/>
      <c r="AF153" s="227"/>
      <c r="AG153" s="227"/>
      <c r="AN153" s="514"/>
      <c r="AO153" s="514"/>
      <c r="AR153" s="524"/>
      <c r="AS153" s="224"/>
    </row>
    <row r="154">
      <c r="A154" s="435"/>
      <c r="B154" s="399"/>
      <c r="C154" s="435"/>
      <c r="D154" s="399"/>
      <c r="E154" s="410"/>
      <c r="I154" s="411"/>
      <c r="J154" s="411"/>
      <c r="N154" s="411"/>
      <c r="S154" s="411"/>
      <c r="AC154" s="492">
        <v>130.0</v>
      </c>
      <c r="AD154" s="519"/>
      <c r="AE154" s="227"/>
      <c r="AF154" s="227"/>
      <c r="AG154" s="227"/>
      <c r="AN154" s="514"/>
      <c r="AO154" s="514"/>
      <c r="AR154" s="524"/>
      <c r="AS154" s="224"/>
    </row>
    <row r="155">
      <c r="A155" s="410"/>
      <c r="B155" s="399"/>
      <c r="C155" s="435"/>
      <c r="D155" s="399"/>
      <c r="E155" s="410"/>
      <c r="I155" s="411"/>
      <c r="J155" s="411"/>
      <c r="N155" s="411"/>
      <c r="S155" s="411"/>
      <c r="AC155" s="492">
        <v>131.0</v>
      </c>
      <c r="AD155" s="519"/>
      <c r="AE155" s="227"/>
      <c r="AF155" s="227"/>
      <c r="AG155" s="227"/>
      <c r="AN155" s="514"/>
      <c r="AO155" s="514"/>
      <c r="AR155" s="524"/>
      <c r="AS155" s="224"/>
    </row>
    <row r="156">
      <c r="A156" s="410"/>
      <c r="B156" s="399"/>
      <c r="C156" s="435"/>
      <c r="D156" s="399"/>
      <c r="E156" s="410"/>
      <c r="I156" s="411"/>
      <c r="J156" s="411"/>
      <c r="N156" s="411"/>
      <c r="S156" s="411"/>
      <c r="AC156" s="492">
        <v>132.0</v>
      </c>
      <c r="AD156" s="519"/>
      <c r="AE156" s="227"/>
      <c r="AF156" s="227"/>
      <c r="AG156" s="227"/>
      <c r="AN156" s="514"/>
      <c r="AO156" s="514"/>
      <c r="AR156" s="524"/>
      <c r="AS156" s="224"/>
    </row>
    <row r="157">
      <c r="A157" s="410"/>
      <c r="B157" s="399"/>
      <c r="C157" s="436"/>
      <c r="D157" s="399"/>
      <c r="E157" s="435"/>
      <c r="I157" s="411"/>
      <c r="J157" s="411"/>
      <c r="N157" s="411"/>
      <c r="S157" s="411"/>
      <c r="AC157" s="492">
        <v>133.0</v>
      </c>
      <c r="AD157" s="519"/>
      <c r="AE157" s="227"/>
      <c r="AF157" s="227"/>
      <c r="AG157" s="227"/>
      <c r="AN157" s="514"/>
      <c r="AO157" s="514"/>
      <c r="AR157" s="524"/>
      <c r="AS157" s="224"/>
    </row>
    <row r="158">
      <c r="A158" s="410"/>
      <c r="B158" s="399"/>
      <c r="C158" s="435"/>
      <c r="D158" s="399"/>
      <c r="E158" s="410"/>
      <c r="I158" s="411"/>
      <c r="J158" s="411"/>
      <c r="N158" s="411"/>
      <c r="S158" s="411"/>
      <c r="AC158" s="492">
        <v>134.0</v>
      </c>
      <c r="AD158" s="519"/>
      <c r="AE158" s="227"/>
      <c r="AF158" s="227"/>
      <c r="AG158" s="227"/>
      <c r="AN158" s="514"/>
      <c r="AO158" s="514"/>
      <c r="AR158" s="524"/>
      <c r="AS158" s="224"/>
    </row>
    <row r="159">
      <c r="A159" s="410"/>
      <c r="B159" s="399"/>
      <c r="C159" s="435"/>
      <c r="D159" s="399"/>
      <c r="E159" s="398"/>
      <c r="I159" s="411"/>
      <c r="J159" s="411"/>
      <c r="N159" s="411"/>
      <c r="S159" s="411"/>
      <c r="AC159" s="492">
        <v>135.0</v>
      </c>
      <c r="AD159" s="519"/>
      <c r="AE159" s="227"/>
      <c r="AF159" s="227"/>
      <c r="AG159" s="227"/>
      <c r="AN159" s="514"/>
      <c r="AO159" s="514"/>
      <c r="AR159" s="524"/>
      <c r="AS159" s="224"/>
    </row>
    <row r="160">
      <c r="A160" s="410"/>
      <c r="B160" s="399"/>
      <c r="C160" s="435"/>
      <c r="D160" s="399"/>
      <c r="E160" s="410"/>
      <c r="I160" s="411"/>
      <c r="J160" s="411"/>
      <c r="N160" s="411"/>
      <c r="S160" s="411"/>
      <c r="AC160" s="492">
        <v>136.0</v>
      </c>
      <c r="AD160" s="519"/>
      <c r="AE160" s="227"/>
      <c r="AF160" s="227"/>
      <c r="AG160" s="227"/>
      <c r="AN160" s="514"/>
      <c r="AO160" s="514"/>
      <c r="AR160" s="524"/>
      <c r="AS160" s="224"/>
    </row>
    <row r="161">
      <c r="A161" s="435"/>
      <c r="B161" s="399"/>
      <c r="C161" s="435"/>
      <c r="D161" s="399"/>
      <c r="E161" s="410"/>
      <c r="I161" s="411"/>
      <c r="J161" s="411"/>
      <c r="N161" s="411"/>
      <c r="S161" s="411"/>
      <c r="AC161" s="492">
        <v>137.0</v>
      </c>
      <c r="AD161" s="519"/>
      <c r="AE161" s="227"/>
      <c r="AF161" s="227"/>
      <c r="AG161" s="227"/>
      <c r="AN161" s="514"/>
      <c r="AO161" s="514"/>
      <c r="AR161" s="524"/>
      <c r="AS161" s="224"/>
    </row>
    <row r="162">
      <c r="A162" s="410"/>
      <c r="B162" s="399"/>
      <c r="C162" s="435"/>
      <c r="D162" s="399"/>
      <c r="E162" s="483"/>
      <c r="I162" s="411"/>
      <c r="J162" s="411"/>
      <c r="N162" s="411"/>
      <c r="S162" s="411"/>
      <c r="AC162" s="492">
        <v>138.0</v>
      </c>
      <c r="AD162" s="519"/>
      <c r="AE162" s="227"/>
      <c r="AF162" s="227"/>
      <c r="AG162" s="227"/>
      <c r="AN162" s="514"/>
      <c r="AO162" s="514"/>
      <c r="AR162" s="524"/>
      <c r="AS162" s="224"/>
    </row>
    <row r="163">
      <c r="A163" s="410"/>
      <c r="B163" s="399"/>
      <c r="C163" s="435"/>
      <c r="D163" s="399"/>
      <c r="E163" s="435"/>
      <c r="I163" s="411"/>
      <c r="J163" s="411"/>
      <c r="N163" s="411"/>
      <c r="S163" s="411"/>
      <c r="AC163" s="492">
        <v>139.0</v>
      </c>
      <c r="AD163" s="519"/>
      <c r="AE163" s="227"/>
      <c r="AF163" s="227"/>
      <c r="AG163" s="227"/>
      <c r="AN163" s="514"/>
      <c r="AO163" s="514"/>
      <c r="AR163" s="524"/>
      <c r="AS163" s="224"/>
    </row>
    <row r="164">
      <c r="A164" s="410"/>
      <c r="B164" s="399"/>
      <c r="C164" s="435"/>
      <c r="D164" s="399"/>
      <c r="E164" s="398"/>
      <c r="I164" s="411"/>
      <c r="J164" s="411"/>
      <c r="N164" s="411"/>
      <c r="S164" s="411"/>
      <c r="AC164" s="492">
        <v>140.0</v>
      </c>
      <c r="AD164" s="519"/>
      <c r="AE164" s="227"/>
      <c r="AF164" s="227"/>
      <c r="AG164" s="227"/>
      <c r="AN164" s="514"/>
      <c r="AO164" s="514"/>
      <c r="AR164" s="524"/>
      <c r="AS164" s="224"/>
    </row>
    <row r="165">
      <c r="A165" s="435"/>
      <c r="B165" s="399"/>
      <c r="C165" s="435"/>
      <c r="D165" s="399"/>
      <c r="E165" s="435"/>
      <c r="I165" s="411"/>
      <c r="J165" s="411"/>
      <c r="N165" s="411"/>
      <c r="S165" s="411"/>
      <c r="AC165" s="492">
        <v>141.0</v>
      </c>
      <c r="AD165" s="519"/>
      <c r="AE165" s="227"/>
      <c r="AF165" s="227"/>
      <c r="AG165" s="227"/>
      <c r="AN165" s="514"/>
      <c r="AO165" s="514"/>
      <c r="AR165" s="524"/>
      <c r="AS165" s="224"/>
    </row>
    <row r="166">
      <c r="A166" s="410"/>
      <c r="B166" s="399"/>
      <c r="C166" s="435"/>
      <c r="D166" s="399"/>
      <c r="E166" s="435"/>
      <c r="I166" s="411"/>
      <c r="J166" s="411"/>
      <c r="N166" s="411"/>
      <c r="S166" s="411"/>
      <c r="AC166" s="492">
        <v>142.0</v>
      </c>
      <c r="AD166" s="519"/>
      <c r="AE166" s="227"/>
      <c r="AF166" s="227"/>
      <c r="AG166" s="227"/>
      <c r="AN166" s="514"/>
      <c r="AO166" s="514"/>
      <c r="AR166" s="524"/>
      <c r="AS166" s="224"/>
    </row>
    <row r="167">
      <c r="A167" s="435"/>
      <c r="B167" s="399"/>
      <c r="C167" s="435"/>
      <c r="D167" s="399"/>
      <c r="E167" s="435"/>
      <c r="I167" s="411"/>
      <c r="J167" s="411"/>
      <c r="N167" s="411"/>
      <c r="S167" s="411"/>
      <c r="AC167" s="492">
        <v>143.0</v>
      </c>
      <c r="AD167" s="519"/>
      <c r="AE167" s="227"/>
      <c r="AF167" s="227"/>
      <c r="AG167" s="227"/>
      <c r="AN167" s="514"/>
      <c r="AO167" s="514"/>
      <c r="AR167" s="524"/>
      <c r="AS167" s="224"/>
    </row>
    <row r="168">
      <c r="A168" s="410"/>
      <c r="B168" s="399"/>
      <c r="C168" s="435"/>
      <c r="D168" s="399"/>
      <c r="E168" s="435"/>
      <c r="I168" s="411"/>
      <c r="J168" s="411"/>
      <c r="N168" s="411"/>
      <c r="S168" s="411"/>
      <c r="AC168" s="492">
        <v>144.0</v>
      </c>
      <c r="AD168" s="519"/>
      <c r="AE168" s="227"/>
      <c r="AF168" s="227"/>
      <c r="AG168" s="227"/>
      <c r="AN168" s="514"/>
      <c r="AO168" s="514"/>
      <c r="AR168" s="524"/>
      <c r="AS168" s="224"/>
    </row>
    <row r="169">
      <c r="A169" s="435"/>
      <c r="B169" s="399"/>
      <c r="C169" s="398"/>
      <c r="D169" s="399"/>
      <c r="E169" s="398"/>
      <c r="I169" s="411"/>
      <c r="J169" s="411"/>
      <c r="N169" s="411"/>
      <c r="S169" s="411"/>
      <c r="AC169" s="492">
        <v>145.0</v>
      </c>
      <c r="AD169" s="519"/>
      <c r="AE169" s="227"/>
      <c r="AF169" s="227"/>
      <c r="AG169" s="227"/>
      <c r="AN169" s="514"/>
      <c r="AO169" s="514"/>
      <c r="AR169" s="524"/>
      <c r="AS169" s="224"/>
    </row>
    <row r="170">
      <c r="A170" s="410"/>
      <c r="B170" s="399"/>
      <c r="C170" s="435"/>
      <c r="D170" s="399"/>
      <c r="E170" s="422"/>
      <c r="I170" s="411"/>
      <c r="J170" s="411"/>
      <c r="N170" s="411"/>
      <c r="S170" s="411"/>
      <c r="AC170" s="492">
        <v>146.0</v>
      </c>
      <c r="AD170" s="519"/>
      <c r="AE170" s="227"/>
      <c r="AF170" s="227"/>
      <c r="AG170" s="227"/>
      <c r="AN170" s="514"/>
      <c r="AO170" s="514"/>
      <c r="AR170" s="524"/>
      <c r="AS170" s="224"/>
    </row>
    <row r="171">
      <c r="A171" s="410"/>
      <c r="B171" s="399"/>
      <c r="C171" s="435"/>
      <c r="D171" s="399"/>
      <c r="E171" s="398"/>
      <c r="I171" s="411"/>
      <c r="J171" s="411"/>
      <c r="N171" s="411"/>
      <c r="S171" s="411"/>
      <c r="AC171" s="492">
        <v>147.0</v>
      </c>
      <c r="AD171" s="519"/>
      <c r="AE171" s="227"/>
      <c r="AF171" s="227"/>
      <c r="AG171" s="227"/>
      <c r="AN171" s="514"/>
      <c r="AO171" s="514"/>
      <c r="AR171" s="524"/>
      <c r="AS171" s="224"/>
    </row>
    <row r="172">
      <c r="A172" s="483"/>
      <c r="B172" s="399"/>
      <c r="C172" s="435"/>
      <c r="D172" s="399"/>
      <c r="E172" s="435"/>
      <c r="I172" s="411"/>
      <c r="J172" s="411"/>
      <c r="N172" s="411"/>
      <c r="S172" s="411"/>
      <c r="AC172" s="492">
        <v>148.0</v>
      </c>
      <c r="AD172" s="519"/>
      <c r="AE172" s="227"/>
      <c r="AF172" s="227"/>
      <c r="AG172" s="227"/>
      <c r="AN172" s="514"/>
      <c r="AO172" s="514"/>
      <c r="AR172" s="524"/>
      <c r="AS172" s="224"/>
    </row>
    <row r="173">
      <c r="A173" s="435"/>
      <c r="B173" s="399"/>
      <c r="C173" s="435"/>
      <c r="D173" s="399"/>
      <c r="E173" s="398"/>
      <c r="I173" s="411"/>
      <c r="J173" s="411"/>
      <c r="N173" s="411"/>
      <c r="S173" s="411"/>
      <c r="AC173" s="492">
        <v>149.0</v>
      </c>
      <c r="AD173" s="519"/>
      <c r="AE173" s="227"/>
      <c r="AF173" s="227"/>
      <c r="AG173" s="227"/>
      <c r="AN173" s="514"/>
      <c r="AO173" s="514"/>
      <c r="AR173" s="524"/>
      <c r="AS173" s="224"/>
    </row>
    <row r="174">
      <c r="A174" s="410"/>
      <c r="B174" s="399"/>
      <c r="C174" s="435"/>
      <c r="D174" s="399"/>
      <c r="E174" s="435"/>
      <c r="I174" s="411"/>
      <c r="J174" s="411"/>
      <c r="N174" s="411"/>
      <c r="S174" s="411"/>
      <c r="AC174" s="492">
        <v>150.0</v>
      </c>
      <c r="AD174" s="519"/>
      <c r="AE174" s="227"/>
      <c r="AF174" s="227"/>
      <c r="AG174" s="227"/>
      <c r="AN174" s="514"/>
      <c r="AO174" s="514"/>
      <c r="AR174" s="524"/>
      <c r="AS174" s="224"/>
    </row>
    <row r="175">
      <c r="A175" s="410"/>
      <c r="B175" s="399"/>
      <c r="C175" s="435"/>
      <c r="D175" s="399"/>
      <c r="E175" s="435"/>
      <c r="I175" s="411"/>
      <c r="J175" s="411"/>
      <c r="N175" s="411"/>
      <c r="S175" s="411"/>
      <c r="AC175" s="492">
        <v>151.0</v>
      </c>
      <c r="AD175" s="519"/>
      <c r="AE175" s="227"/>
      <c r="AF175" s="227"/>
      <c r="AG175" s="227"/>
      <c r="AN175" s="514"/>
      <c r="AO175" s="514"/>
      <c r="AR175" s="524"/>
      <c r="AS175" s="224"/>
    </row>
    <row r="176">
      <c r="A176" s="410"/>
      <c r="B176" s="399"/>
      <c r="C176" s="435"/>
      <c r="D176" s="399"/>
      <c r="E176" s="436"/>
      <c r="I176" s="411"/>
      <c r="J176" s="411"/>
      <c r="N176" s="411"/>
      <c r="S176" s="411"/>
      <c r="AC176" s="492">
        <v>152.0</v>
      </c>
      <c r="AD176" s="519"/>
      <c r="AE176" s="227"/>
      <c r="AF176" s="227"/>
      <c r="AG176" s="227"/>
      <c r="AL176" s="224"/>
      <c r="AM176" s="224"/>
      <c r="AN176" s="514"/>
      <c r="AO176" s="514"/>
      <c r="AP176" s="224"/>
      <c r="AQ176" s="224"/>
      <c r="AR176" s="515"/>
      <c r="AS176" s="224"/>
    </row>
    <row r="177">
      <c r="A177" s="410"/>
      <c r="B177" s="399"/>
      <c r="C177" s="435"/>
      <c r="D177" s="399"/>
      <c r="E177" s="398"/>
      <c r="I177" s="411"/>
      <c r="J177" s="411"/>
      <c r="N177" s="411"/>
      <c r="S177" s="411"/>
      <c r="AC177" s="492">
        <v>153.0</v>
      </c>
      <c r="AD177" s="519"/>
      <c r="AE177" s="227"/>
      <c r="AF177" s="227"/>
      <c r="AG177" s="227"/>
      <c r="AL177" s="224"/>
      <c r="AM177" s="224"/>
      <c r="AN177" s="514"/>
      <c r="AO177" s="514"/>
      <c r="AP177" s="224"/>
      <c r="AQ177" s="224"/>
      <c r="AR177" s="515"/>
      <c r="AS177" s="224"/>
    </row>
    <row r="178">
      <c r="A178" s="410"/>
      <c r="B178" s="399"/>
      <c r="C178" s="435"/>
      <c r="D178" s="399"/>
      <c r="E178" s="435"/>
      <c r="I178" s="411"/>
      <c r="J178" s="411"/>
      <c r="N178" s="411"/>
      <c r="S178" s="411"/>
      <c r="AC178" s="492">
        <v>154.0</v>
      </c>
      <c r="AD178" s="519"/>
      <c r="AE178" s="227"/>
      <c r="AF178" s="227"/>
      <c r="AG178" s="227"/>
      <c r="AL178" s="224"/>
      <c r="AM178" s="224"/>
      <c r="AN178" s="514"/>
      <c r="AO178" s="514"/>
      <c r="AP178" s="224"/>
      <c r="AQ178" s="224"/>
      <c r="AR178" s="515"/>
      <c r="AS178" s="224"/>
    </row>
    <row r="179">
      <c r="A179" s="410"/>
      <c r="B179" s="399"/>
      <c r="C179" s="435"/>
      <c r="D179" s="399"/>
      <c r="E179" s="435"/>
      <c r="I179" s="411"/>
      <c r="J179" s="411"/>
      <c r="N179" s="411"/>
      <c r="S179" s="411"/>
      <c r="AC179" s="492">
        <v>155.0</v>
      </c>
      <c r="AD179" s="519"/>
      <c r="AE179" s="227"/>
      <c r="AF179" s="227"/>
      <c r="AG179" s="227"/>
      <c r="AL179" s="224"/>
      <c r="AM179" s="224"/>
      <c r="AN179" s="514"/>
      <c r="AO179" s="514"/>
      <c r="AP179" s="224"/>
      <c r="AQ179" s="224"/>
      <c r="AR179" s="515"/>
      <c r="AS179" s="224"/>
    </row>
    <row r="180">
      <c r="A180" s="435"/>
      <c r="B180" s="399"/>
      <c r="C180" s="435"/>
      <c r="D180" s="399"/>
      <c r="E180" s="435"/>
      <c r="I180" s="411"/>
      <c r="J180" s="411"/>
      <c r="N180" s="411"/>
      <c r="S180" s="411"/>
      <c r="AC180" s="492">
        <v>156.0</v>
      </c>
      <c r="AD180" s="519"/>
      <c r="AE180" s="227"/>
      <c r="AF180" s="227"/>
      <c r="AG180" s="227"/>
      <c r="AL180" s="224"/>
      <c r="AM180" s="224"/>
      <c r="AN180" s="514"/>
      <c r="AO180" s="514"/>
      <c r="AP180" s="224"/>
      <c r="AQ180" s="224"/>
      <c r="AR180" s="515"/>
      <c r="AS180" s="224"/>
    </row>
    <row r="181">
      <c r="A181" s="410"/>
      <c r="B181" s="399"/>
      <c r="C181" s="435"/>
      <c r="D181" s="399"/>
      <c r="E181" s="435"/>
      <c r="I181" s="411"/>
      <c r="J181" s="411"/>
      <c r="N181" s="411"/>
      <c r="S181" s="411"/>
      <c r="AC181" s="492">
        <v>157.0</v>
      </c>
      <c r="AD181" s="519"/>
      <c r="AE181" s="227"/>
      <c r="AF181" s="227"/>
      <c r="AG181" s="227"/>
      <c r="AL181" s="224"/>
      <c r="AM181" s="224"/>
      <c r="AN181" s="514"/>
      <c r="AO181" s="514"/>
      <c r="AP181" s="224"/>
      <c r="AQ181" s="224"/>
      <c r="AR181" s="515"/>
      <c r="AS181" s="224"/>
    </row>
    <row r="182">
      <c r="A182" s="410"/>
      <c r="B182" s="399"/>
      <c r="C182" s="435"/>
      <c r="D182" s="399"/>
      <c r="E182" s="436"/>
      <c r="I182" s="411"/>
      <c r="J182" s="411"/>
      <c r="N182" s="411"/>
      <c r="S182" s="411"/>
      <c r="AC182" s="492">
        <v>158.0</v>
      </c>
      <c r="AD182" s="519"/>
      <c r="AE182" s="227"/>
      <c r="AF182" s="227"/>
      <c r="AG182" s="227"/>
      <c r="AL182" s="224"/>
      <c r="AM182" s="224"/>
      <c r="AN182" s="514"/>
      <c r="AO182" s="514"/>
      <c r="AP182" s="224"/>
      <c r="AQ182" s="224"/>
      <c r="AR182" s="515"/>
      <c r="AS182" s="224"/>
    </row>
    <row r="183">
      <c r="A183" s="410"/>
      <c r="B183" s="399"/>
      <c r="C183" s="435"/>
      <c r="D183" s="399"/>
      <c r="E183" s="435"/>
      <c r="I183" s="411"/>
      <c r="J183" s="411"/>
      <c r="N183" s="411"/>
      <c r="S183" s="411"/>
      <c r="AC183" s="492">
        <v>159.0</v>
      </c>
      <c r="AD183" s="519"/>
      <c r="AE183" s="227"/>
      <c r="AF183" s="227"/>
      <c r="AG183" s="227"/>
      <c r="AL183" s="224"/>
      <c r="AM183" s="224"/>
      <c r="AN183" s="514"/>
      <c r="AO183" s="514"/>
      <c r="AP183" s="224"/>
      <c r="AQ183" s="224"/>
      <c r="AR183" s="515"/>
      <c r="AS183" s="224"/>
    </row>
    <row r="184">
      <c r="A184" s="435"/>
      <c r="B184" s="399"/>
      <c r="C184" s="435"/>
      <c r="D184" s="399"/>
      <c r="E184" s="398"/>
      <c r="I184" s="411"/>
      <c r="J184" s="411"/>
      <c r="N184" s="411"/>
      <c r="S184" s="411"/>
      <c r="AC184" s="492">
        <v>160.0</v>
      </c>
      <c r="AD184" s="519"/>
      <c r="AE184" s="227"/>
      <c r="AF184" s="227"/>
      <c r="AG184" s="227"/>
      <c r="AL184" s="224"/>
      <c r="AM184" s="224"/>
      <c r="AN184" s="514"/>
      <c r="AO184" s="514"/>
      <c r="AP184" s="224"/>
      <c r="AQ184" s="224"/>
      <c r="AR184" s="515"/>
      <c r="AS184" s="224"/>
    </row>
    <row r="185">
      <c r="A185" s="410"/>
      <c r="B185" s="399"/>
      <c r="C185" s="435"/>
      <c r="D185" s="399"/>
      <c r="E185" s="435"/>
      <c r="I185" s="411"/>
      <c r="J185" s="411"/>
      <c r="N185" s="411"/>
      <c r="S185" s="411"/>
      <c r="AC185" s="492">
        <v>161.0</v>
      </c>
      <c r="AD185" s="519"/>
      <c r="AE185" s="227"/>
      <c r="AF185" s="227"/>
      <c r="AG185" s="227"/>
      <c r="AL185" s="224"/>
      <c r="AM185" s="224"/>
      <c r="AN185" s="514"/>
      <c r="AO185" s="514"/>
      <c r="AP185" s="224"/>
      <c r="AQ185" s="224"/>
      <c r="AR185" s="515"/>
      <c r="AS185" s="224"/>
    </row>
    <row r="186">
      <c r="A186" s="435"/>
      <c r="B186" s="399"/>
      <c r="C186" s="435"/>
      <c r="D186" s="399"/>
      <c r="E186" s="435"/>
      <c r="I186" s="411"/>
      <c r="J186" s="411"/>
      <c r="N186" s="411"/>
      <c r="S186" s="411"/>
      <c r="AC186" s="492">
        <v>162.0</v>
      </c>
      <c r="AD186" s="519"/>
      <c r="AE186" s="227"/>
      <c r="AF186" s="227"/>
      <c r="AG186" s="227"/>
      <c r="AL186" s="224"/>
      <c r="AM186" s="224"/>
      <c r="AN186" s="514"/>
      <c r="AO186" s="514"/>
      <c r="AP186" s="224"/>
      <c r="AQ186" s="224"/>
      <c r="AR186" s="515"/>
      <c r="AS186" s="224"/>
    </row>
    <row r="187">
      <c r="A187" s="410"/>
      <c r="B187" s="399"/>
      <c r="C187" s="435"/>
      <c r="D187" s="399"/>
      <c r="E187" s="435"/>
      <c r="I187" s="411"/>
      <c r="J187" s="411"/>
      <c r="N187" s="411"/>
      <c r="S187" s="411"/>
      <c r="AC187" s="492">
        <v>163.0</v>
      </c>
      <c r="AD187" s="519"/>
      <c r="AE187" s="227"/>
      <c r="AF187" s="227"/>
      <c r="AG187" s="227"/>
      <c r="AL187" s="224"/>
      <c r="AM187" s="224"/>
      <c r="AN187" s="514"/>
      <c r="AO187" s="514"/>
      <c r="AP187" s="224"/>
      <c r="AQ187" s="224"/>
      <c r="AR187" s="515"/>
      <c r="AS187" s="224"/>
    </row>
    <row r="188">
      <c r="A188" s="435"/>
      <c r="B188" s="399"/>
      <c r="C188" s="435"/>
      <c r="D188" s="399"/>
      <c r="E188" s="398"/>
      <c r="I188" s="411"/>
      <c r="J188" s="411"/>
      <c r="N188" s="411"/>
      <c r="S188" s="411"/>
      <c r="AC188" s="492">
        <v>164.0</v>
      </c>
      <c r="AD188" s="519"/>
      <c r="AE188" s="227"/>
      <c r="AF188" s="227"/>
      <c r="AG188" s="227"/>
      <c r="AL188" s="224"/>
      <c r="AM188" s="224"/>
      <c r="AN188" s="514"/>
      <c r="AO188" s="514"/>
      <c r="AP188" s="224"/>
      <c r="AQ188" s="224"/>
      <c r="AR188" s="515"/>
      <c r="AS188" s="224"/>
    </row>
    <row r="189">
      <c r="A189" s="435"/>
      <c r="B189" s="399"/>
      <c r="C189" s="435"/>
      <c r="D189" s="399"/>
      <c r="E189" s="435"/>
      <c r="I189" s="411"/>
      <c r="J189" s="411"/>
      <c r="N189" s="411"/>
      <c r="S189" s="411"/>
      <c r="AC189" s="492">
        <v>165.0</v>
      </c>
      <c r="AD189" s="519"/>
      <c r="AE189" s="227"/>
      <c r="AF189" s="227"/>
      <c r="AG189" s="227"/>
      <c r="AL189" s="224"/>
      <c r="AM189" s="224"/>
      <c r="AN189" s="514"/>
      <c r="AO189" s="514"/>
      <c r="AP189" s="224"/>
      <c r="AQ189" s="224"/>
      <c r="AR189" s="515"/>
      <c r="AS189" s="224"/>
    </row>
    <row r="190">
      <c r="A190" s="435"/>
      <c r="B190" s="399"/>
      <c r="C190" s="435"/>
      <c r="D190" s="399"/>
      <c r="E190" s="435"/>
      <c r="I190" s="411"/>
      <c r="J190" s="411"/>
      <c r="N190" s="411"/>
      <c r="S190" s="411"/>
      <c r="AC190" s="492">
        <v>166.0</v>
      </c>
      <c r="AD190" s="519"/>
      <c r="AE190" s="227"/>
      <c r="AF190" s="227"/>
      <c r="AG190" s="227"/>
      <c r="AL190" s="224"/>
      <c r="AM190" s="224"/>
      <c r="AN190" s="514"/>
      <c r="AO190" s="514"/>
      <c r="AP190" s="224"/>
      <c r="AQ190" s="224"/>
      <c r="AR190" s="515"/>
      <c r="AS190" s="224"/>
    </row>
    <row r="191">
      <c r="A191" s="435"/>
      <c r="B191" s="399"/>
      <c r="C191" s="435"/>
      <c r="D191" s="399"/>
      <c r="E191" s="435"/>
      <c r="I191" s="411"/>
      <c r="J191" s="411"/>
      <c r="N191" s="411"/>
      <c r="S191" s="411"/>
      <c r="AC191" s="492">
        <v>167.0</v>
      </c>
      <c r="AD191" s="519"/>
      <c r="AE191" s="227"/>
      <c r="AF191" s="227"/>
      <c r="AG191" s="227"/>
      <c r="AL191" s="224"/>
      <c r="AM191" s="224"/>
      <c r="AN191" s="514"/>
      <c r="AO191" s="514"/>
      <c r="AP191" s="224"/>
      <c r="AQ191" s="224"/>
      <c r="AR191" s="515"/>
      <c r="AS191" s="224"/>
    </row>
    <row r="192">
      <c r="A192" s="435"/>
      <c r="B192" s="399"/>
      <c r="C192" s="435"/>
      <c r="D192" s="399"/>
      <c r="E192" s="435"/>
      <c r="I192" s="411"/>
      <c r="J192" s="411"/>
      <c r="N192" s="411"/>
      <c r="S192" s="411"/>
      <c r="AC192" s="492">
        <v>168.0</v>
      </c>
      <c r="AD192" s="519"/>
      <c r="AE192" s="227"/>
      <c r="AF192" s="227"/>
      <c r="AG192" s="227"/>
      <c r="AL192" s="224"/>
      <c r="AM192" s="224"/>
      <c r="AN192" s="514"/>
      <c r="AO192" s="514"/>
      <c r="AP192" s="224"/>
      <c r="AQ192" s="224"/>
      <c r="AR192" s="515"/>
      <c r="AS192" s="224"/>
    </row>
    <row r="193">
      <c r="A193" s="435"/>
      <c r="B193" s="399"/>
      <c r="C193" s="435"/>
      <c r="D193" s="399"/>
      <c r="E193" s="398"/>
      <c r="I193" s="411"/>
      <c r="J193" s="411"/>
      <c r="N193" s="411"/>
      <c r="S193" s="411"/>
      <c r="AC193" s="492">
        <v>169.0</v>
      </c>
      <c r="AD193" s="519"/>
      <c r="AE193" s="227"/>
      <c r="AF193" s="227"/>
      <c r="AG193" s="227"/>
      <c r="AL193" s="224"/>
      <c r="AM193" s="224"/>
      <c r="AN193" s="514"/>
      <c r="AO193" s="514"/>
      <c r="AP193" s="224"/>
      <c r="AQ193" s="224"/>
      <c r="AR193" s="515"/>
      <c r="AS193" s="224"/>
    </row>
    <row r="194">
      <c r="A194" s="435"/>
      <c r="B194" s="399"/>
      <c r="C194" s="435"/>
      <c r="D194" s="399"/>
      <c r="E194" s="435"/>
      <c r="I194" s="411"/>
      <c r="J194" s="411"/>
      <c r="N194" s="411"/>
      <c r="S194" s="411"/>
      <c r="AC194" s="492">
        <v>170.0</v>
      </c>
      <c r="AD194" s="519"/>
      <c r="AE194" s="227"/>
      <c r="AF194" s="227"/>
      <c r="AG194" s="227"/>
      <c r="AL194" s="224"/>
      <c r="AM194" s="224"/>
      <c r="AN194" s="514"/>
      <c r="AO194" s="514"/>
      <c r="AP194" s="224"/>
      <c r="AQ194" s="224"/>
      <c r="AR194" s="515"/>
      <c r="AS194" s="224"/>
    </row>
    <row r="195">
      <c r="A195" s="435"/>
      <c r="B195" s="399"/>
      <c r="C195" s="435"/>
      <c r="D195" s="399"/>
      <c r="E195" s="435"/>
      <c r="I195" s="411"/>
      <c r="J195" s="411"/>
      <c r="N195" s="411"/>
      <c r="S195" s="411"/>
      <c r="AC195" s="492">
        <v>171.0</v>
      </c>
      <c r="AD195" s="519"/>
      <c r="AE195" s="227"/>
      <c r="AF195" s="227"/>
      <c r="AG195" s="227"/>
      <c r="AL195" s="224"/>
      <c r="AM195" s="224"/>
      <c r="AN195" s="514"/>
      <c r="AO195" s="514"/>
      <c r="AP195" s="224"/>
      <c r="AQ195" s="224"/>
      <c r="AR195" s="515"/>
      <c r="AS195" s="224"/>
    </row>
    <row r="196">
      <c r="A196" s="435"/>
      <c r="B196" s="399"/>
      <c r="C196" s="435"/>
      <c r="D196" s="399"/>
      <c r="E196" s="398"/>
      <c r="I196" s="411"/>
      <c r="J196" s="411"/>
      <c r="N196" s="411"/>
      <c r="S196" s="411"/>
      <c r="AC196" s="492">
        <v>172.0</v>
      </c>
      <c r="AD196" s="519"/>
      <c r="AE196" s="227"/>
      <c r="AF196" s="227"/>
      <c r="AG196" s="227"/>
      <c r="AL196" s="224"/>
      <c r="AM196" s="224"/>
      <c r="AN196" s="514"/>
      <c r="AO196" s="514"/>
      <c r="AP196" s="224"/>
      <c r="AQ196" s="224"/>
      <c r="AR196" s="515"/>
      <c r="AS196" s="224"/>
    </row>
    <row r="197">
      <c r="A197" s="435"/>
      <c r="B197" s="399"/>
      <c r="C197" s="435"/>
      <c r="D197" s="399"/>
      <c r="E197" s="398"/>
      <c r="I197" s="411"/>
      <c r="J197" s="411"/>
      <c r="N197" s="411"/>
      <c r="S197" s="411"/>
      <c r="AC197" s="492">
        <v>173.0</v>
      </c>
      <c r="AD197" s="519"/>
      <c r="AE197" s="227"/>
      <c r="AF197" s="227"/>
      <c r="AG197" s="227"/>
      <c r="AL197" s="224"/>
      <c r="AM197" s="224"/>
      <c r="AN197" s="514"/>
      <c r="AO197" s="514"/>
      <c r="AP197" s="224"/>
      <c r="AQ197" s="224"/>
      <c r="AR197" s="515"/>
      <c r="AS197" s="224"/>
    </row>
    <row r="198">
      <c r="A198" s="435"/>
      <c r="B198" s="399"/>
      <c r="C198" s="398"/>
      <c r="D198" s="399"/>
      <c r="E198" s="435"/>
      <c r="I198" s="411"/>
      <c r="J198" s="411"/>
      <c r="N198" s="411"/>
      <c r="S198" s="411"/>
      <c r="AC198" s="492">
        <v>174.0</v>
      </c>
      <c r="AD198" s="519"/>
      <c r="AE198" s="227"/>
      <c r="AF198" s="227"/>
      <c r="AG198" s="227"/>
      <c r="AL198" s="224"/>
      <c r="AM198" s="224"/>
      <c r="AN198" s="514"/>
      <c r="AO198" s="514"/>
      <c r="AP198" s="224"/>
      <c r="AQ198" s="224"/>
      <c r="AR198" s="515"/>
      <c r="AS198" s="224"/>
    </row>
    <row r="199">
      <c r="A199" s="435"/>
      <c r="B199" s="399"/>
      <c r="C199" s="435"/>
      <c r="D199" s="399"/>
      <c r="E199" s="398"/>
      <c r="I199" s="411"/>
      <c r="J199" s="411"/>
      <c r="N199" s="411"/>
      <c r="S199" s="411"/>
      <c r="AC199" s="492">
        <v>175.0</v>
      </c>
      <c r="AD199" s="519"/>
      <c r="AE199" s="227"/>
      <c r="AF199" s="227"/>
      <c r="AG199" s="227"/>
      <c r="AL199" s="224"/>
      <c r="AM199" s="224"/>
      <c r="AN199" s="514"/>
      <c r="AO199" s="514"/>
      <c r="AP199" s="224"/>
      <c r="AQ199" s="224"/>
      <c r="AR199" s="515"/>
      <c r="AS199" s="224"/>
    </row>
    <row r="200">
      <c r="A200" s="435"/>
      <c r="B200" s="399"/>
      <c r="C200" s="435"/>
      <c r="D200" s="399"/>
      <c r="E200" s="435"/>
      <c r="I200" s="411"/>
      <c r="J200" s="411"/>
      <c r="N200" s="411"/>
      <c r="S200" s="411"/>
      <c r="AC200" s="492">
        <v>176.0</v>
      </c>
      <c r="AD200" s="519"/>
      <c r="AE200" s="227"/>
      <c r="AF200" s="227"/>
      <c r="AG200" s="227"/>
      <c r="AL200" s="224"/>
      <c r="AM200" s="224"/>
      <c r="AN200" s="514"/>
      <c r="AO200" s="514"/>
      <c r="AP200" s="224"/>
      <c r="AQ200" s="224"/>
      <c r="AR200" s="515"/>
      <c r="AS200" s="224"/>
    </row>
    <row r="201">
      <c r="A201" s="435"/>
      <c r="B201" s="399"/>
      <c r="C201" s="435"/>
      <c r="D201" s="399"/>
      <c r="E201" s="398"/>
      <c r="I201" s="411"/>
      <c r="J201" s="411"/>
      <c r="N201" s="411"/>
      <c r="S201" s="411"/>
      <c r="AC201" s="492">
        <v>177.0</v>
      </c>
      <c r="AD201" s="519"/>
      <c r="AE201" s="227"/>
      <c r="AF201" s="227"/>
      <c r="AG201" s="227"/>
      <c r="AL201" s="224"/>
      <c r="AM201" s="224"/>
      <c r="AN201" s="514"/>
      <c r="AO201" s="514"/>
      <c r="AP201" s="224"/>
      <c r="AQ201" s="224"/>
      <c r="AR201" s="515"/>
      <c r="AS201" s="224"/>
    </row>
    <row r="202">
      <c r="A202" s="435"/>
      <c r="B202" s="399"/>
      <c r="C202" s="398"/>
      <c r="D202" s="399"/>
      <c r="E202" s="435"/>
      <c r="I202" s="411"/>
      <c r="J202" s="411"/>
      <c r="N202" s="411"/>
      <c r="S202" s="411"/>
      <c r="AC202" s="492">
        <v>178.0</v>
      </c>
      <c r="AD202" s="519"/>
      <c r="AE202" s="227"/>
      <c r="AF202" s="227"/>
      <c r="AG202" s="227"/>
      <c r="AL202" s="224"/>
      <c r="AM202" s="224"/>
      <c r="AN202" s="514"/>
      <c r="AO202" s="514"/>
      <c r="AP202" s="224"/>
      <c r="AQ202" s="224"/>
      <c r="AR202" s="515"/>
      <c r="AS202" s="224"/>
    </row>
    <row r="203">
      <c r="A203" s="435"/>
      <c r="B203" s="399"/>
      <c r="C203" s="435"/>
      <c r="D203" s="399"/>
      <c r="E203" s="435"/>
      <c r="I203" s="411"/>
      <c r="J203" s="411"/>
      <c r="N203" s="411"/>
      <c r="S203" s="411"/>
      <c r="AC203" s="492">
        <v>179.0</v>
      </c>
      <c r="AD203" s="519"/>
      <c r="AE203" s="227"/>
      <c r="AF203" s="227"/>
      <c r="AG203" s="227"/>
      <c r="AL203" s="224"/>
      <c r="AM203" s="224"/>
      <c r="AN203" s="514"/>
      <c r="AO203" s="514"/>
      <c r="AP203" s="224"/>
      <c r="AQ203" s="224"/>
      <c r="AR203" s="515"/>
      <c r="AS203" s="224"/>
    </row>
    <row r="204">
      <c r="A204" s="435"/>
      <c r="B204" s="399"/>
      <c r="C204" s="435"/>
      <c r="D204" s="399"/>
      <c r="E204" s="435"/>
      <c r="I204" s="411"/>
      <c r="J204" s="411"/>
      <c r="N204" s="411"/>
      <c r="S204" s="411"/>
      <c r="AC204" s="492">
        <v>180.0</v>
      </c>
      <c r="AD204" s="519"/>
      <c r="AE204" s="227"/>
      <c r="AF204" s="227"/>
      <c r="AG204" s="227"/>
      <c r="AL204" s="224"/>
      <c r="AM204" s="224"/>
      <c r="AN204" s="514"/>
      <c r="AO204" s="514"/>
      <c r="AP204" s="224"/>
      <c r="AQ204" s="224"/>
      <c r="AR204" s="515"/>
      <c r="AS204" s="224"/>
    </row>
    <row r="205">
      <c r="A205" s="435"/>
      <c r="B205" s="399"/>
      <c r="C205" s="435"/>
      <c r="D205" s="399"/>
      <c r="E205" s="422"/>
      <c r="I205" s="411"/>
      <c r="J205" s="411"/>
      <c r="N205" s="411"/>
      <c r="S205" s="411"/>
      <c r="AC205" s="492">
        <v>181.0</v>
      </c>
      <c r="AD205" s="519"/>
      <c r="AE205" s="227"/>
      <c r="AF205" s="227"/>
      <c r="AG205" s="227"/>
      <c r="AL205" s="224"/>
      <c r="AM205" s="224"/>
      <c r="AN205" s="514"/>
      <c r="AO205" s="514"/>
      <c r="AP205" s="224"/>
      <c r="AQ205" s="224"/>
      <c r="AR205" s="515"/>
      <c r="AS205" s="224"/>
    </row>
    <row r="206">
      <c r="A206" s="435"/>
      <c r="B206" s="399"/>
      <c r="C206" s="435"/>
      <c r="D206" s="399"/>
      <c r="E206" s="435"/>
      <c r="I206" s="411"/>
      <c r="J206" s="411"/>
      <c r="N206" s="411"/>
      <c r="S206" s="411"/>
      <c r="AC206" s="492">
        <v>182.0</v>
      </c>
      <c r="AD206" s="519"/>
      <c r="AE206" s="227"/>
      <c r="AF206" s="227"/>
      <c r="AG206" s="227"/>
      <c r="AL206" s="224"/>
      <c r="AM206" s="224"/>
      <c r="AN206" s="514"/>
      <c r="AO206" s="514"/>
      <c r="AP206" s="224"/>
      <c r="AQ206" s="224"/>
      <c r="AR206" s="515"/>
      <c r="AS206" s="224"/>
    </row>
    <row r="207">
      <c r="A207" s="435"/>
      <c r="B207" s="399"/>
      <c r="C207" s="435"/>
      <c r="D207" s="399"/>
      <c r="E207" s="398"/>
      <c r="I207" s="411"/>
      <c r="J207" s="411"/>
      <c r="N207" s="411"/>
      <c r="S207" s="411"/>
      <c r="AC207" s="492">
        <v>183.0</v>
      </c>
      <c r="AD207" s="519"/>
      <c r="AE207" s="227"/>
      <c r="AF207" s="227"/>
      <c r="AG207" s="227"/>
      <c r="AL207" s="224"/>
      <c r="AM207" s="224"/>
      <c r="AN207" s="514"/>
      <c r="AO207" s="514"/>
      <c r="AP207" s="224"/>
      <c r="AQ207" s="224"/>
      <c r="AR207" s="515"/>
      <c r="AS207" s="224"/>
    </row>
    <row r="208">
      <c r="A208" s="435"/>
      <c r="B208" s="399"/>
      <c r="C208" s="398"/>
      <c r="D208" s="399"/>
      <c r="E208" s="435"/>
      <c r="I208" s="411"/>
      <c r="J208" s="411"/>
      <c r="N208" s="411"/>
      <c r="S208" s="411"/>
      <c r="AC208" s="492">
        <v>184.0</v>
      </c>
      <c r="AD208" s="519"/>
      <c r="AE208" s="227"/>
      <c r="AF208" s="227"/>
      <c r="AG208" s="227"/>
      <c r="AL208" s="224"/>
      <c r="AM208" s="224"/>
      <c r="AN208" s="514"/>
      <c r="AO208" s="514"/>
      <c r="AP208" s="224"/>
      <c r="AQ208" s="224"/>
      <c r="AR208" s="515"/>
      <c r="AS208" s="224"/>
    </row>
    <row r="209">
      <c r="A209" s="435"/>
      <c r="B209" s="399"/>
      <c r="C209" s="435"/>
      <c r="D209" s="399"/>
      <c r="E209" s="435"/>
      <c r="I209" s="411"/>
      <c r="J209" s="411"/>
      <c r="N209" s="411"/>
      <c r="S209" s="411"/>
      <c r="AC209" s="492">
        <v>185.0</v>
      </c>
      <c r="AD209" s="519"/>
      <c r="AE209" s="227"/>
      <c r="AF209" s="227"/>
      <c r="AG209" s="227"/>
      <c r="AL209" s="224"/>
      <c r="AM209" s="224"/>
      <c r="AN209" s="514"/>
      <c r="AO209" s="514"/>
      <c r="AP209" s="224"/>
      <c r="AQ209" s="224"/>
      <c r="AR209" s="515"/>
      <c r="AS209" s="224"/>
    </row>
    <row r="210">
      <c r="A210" s="435"/>
      <c r="B210" s="399"/>
      <c r="C210" s="398"/>
      <c r="D210" s="399"/>
      <c r="E210" s="398"/>
      <c r="I210" s="411"/>
      <c r="J210" s="411"/>
      <c r="N210" s="411"/>
      <c r="S210" s="411"/>
      <c r="AC210" s="492">
        <v>186.0</v>
      </c>
      <c r="AD210" s="519"/>
      <c r="AE210" s="227"/>
      <c r="AF210" s="227"/>
      <c r="AG210" s="227"/>
      <c r="AL210" s="224"/>
      <c r="AM210" s="224"/>
      <c r="AN210" s="514"/>
      <c r="AO210" s="514"/>
      <c r="AP210" s="224"/>
      <c r="AQ210" s="224"/>
      <c r="AR210" s="515"/>
      <c r="AS210" s="224"/>
    </row>
    <row r="211">
      <c r="A211" s="435"/>
      <c r="B211" s="399"/>
      <c r="C211" s="435"/>
      <c r="D211" s="399"/>
      <c r="E211" s="435"/>
      <c r="I211" s="411"/>
      <c r="J211" s="411"/>
      <c r="N211" s="411"/>
      <c r="S211" s="411"/>
      <c r="AC211" s="492">
        <v>187.0</v>
      </c>
      <c r="AD211" s="519"/>
      <c r="AE211" s="227"/>
      <c r="AF211" s="227"/>
      <c r="AG211" s="227"/>
      <c r="AL211" s="224"/>
      <c r="AM211" s="224"/>
      <c r="AN211" s="514"/>
      <c r="AO211" s="514"/>
      <c r="AP211" s="224"/>
      <c r="AQ211" s="224"/>
      <c r="AR211" s="515"/>
      <c r="AS211" s="224"/>
    </row>
    <row r="212">
      <c r="A212" s="435"/>
      <c r="B212" s="399"/>
      <c r="C212" s="435"/>
      <c r="D212" s="399"/>
      <c r="E212" s="398"/>
      <c r="I212" s="411"/>
      <c r="J212" s="411"/>
      <c r="N212" s="411"/>
      <c r="S212" s="411"/>
      <c r="AC212" s="492">
        <v>188.0</v>
      </c>
      <c r="AD212" s="519"/>
      <c r="AE212" s="227"/>
      <c r="AF212" s="227"/>
      <c r="AG212" s="227"/>
      <c r="AL212" s="224"/>
      <c r="AM212" s="224"/>
      <c r="AN212" s="514"/>
      <c r="AO212" s="514"/>
      <c r="AP212" s="224"/>
      <c r="AQ212" s="224"/>
      <c r="AR212" s="515"/>
      <c r="AS212" s="224"/>
    </row>
    <row r="213">
      <c r="A213" s="435"/>
      <c r="B213" s="399"/>
      <c r="C213" s="435"/>
      <c r="D213" s="399"/>
      <c r="E213" s="435"/>
      <c r="I213" s="411"/>
      <c r="J213" s="411"/>
      <c r="N213" s="411"/>
      <c r="S213" s="411"/>
      <c r="AC213" s="492">
        <v>189.0</v>
      </c>
      <c r="AD213" s="519"/>
      <c r="AE213" s="227"/>
      <c r="AF213" s="227"/>
      <c r="AG213" s="227"/>
      <c r="AL213" s="224"/>
      <c r="AM213" s="224"/>
      <c r="AN213" s="514"/>
      <c r="AO213" s="514"/>
      <c r="AP213" s="224"/>
      <c r="AQ213" s="224"/>
      <c r="AR213" s="515"/>
      <c r="AS213" s="224"/>
    </row>
    <row r="214">
      <c r="A214" s="435"/>
      <c r="B214" s="399"/>
      <c r="C214" s="398"/>
      <c r="D214" s="399"/>
      <c r="E214" s="398"/>
      <c r="I214" s="411"/>
      <c r="J214" s="411"/>
      <c r="N214" s="411"/>
      <c r="S214" s="411"/>
      <c r="AC214" s="492">
        <v>190.0</v>
      </c>
      <c r="AD214" s="519"/>
      <c r="AE214" s="227"/>
      <c r="AF214" s="227"/>
      <c r="AG214" s="227"/>
      <c r="AL214" s="224"/>
      <c r="AM214" s="224"/>
      <c r="AN214" s="514"/>
      <c r="AO214" s="514"/>
      <c r="AP214" s="224"/>
      <c r="AQ214" s="224"/>
      <c r="AR214" s="515"/>
      <c r="AS214" s="224"/>
    </row>
    <row r="215">
      <c r="A215" s="435"/>
      <c r="B215" s="399"/>
      <c r="C215" s="435"/>
      <c r="D215" s="399"/>
      <c r="E215" s="435"/>
      <c r="I215" s="411"/>
      <c r="J215" s="411"/>
      <c r="N215" s="411"/>
      <c r="S215" s="411"/>
      <c r="AC215" s="492">
        <v>191.0</v>
      </c>
      <c r="AD215" s="519"/>
      <c r="AE215" s="227"/>
      <c r="AF215" s="227"/>
      <c r="AG215" s="227"/>
      <c r="AL215" s="224"/>
      <c r="AM215" s="224"/>
      <c r="AN215" s="514"/>
      <c r="AO215" s="514"/>
      <c r="AP215" s="224"/>
      <c r="AQ215" s="224"/>
      <c r="AR215" s="515"/>
      <c r="AS215" s="224"/>
    </row>
    <row r="216">
      <c r="A216" s="435"/>
      <c r="B216" s="399"/>
      <c r="C216" s="398"/>
      <c r="D216" s="399"/>
      <c r="E216" s="435"/>
      <c r="I216" s="411"/>
      <c r="J216" s="411"/>
      <c r="N216" s="411"/>
      <c r="S216" s="411"/>
      <c r="AC216" s="492">
        <v>192.0</v>
      </c>
      <c r="AD216" s="519"/>
      <c r="AE216" s="227"/>
      <c r="AF216" s="227"/>
      <c r="AG216" s="227"/>
      <c r="AL216" s="224"/>
      <c r="AM216" s="224"/>
      <c r="AN216" s="514"/>
      <c r="AO216" s="514"/>
      <c r="AP216" s="224"/>
      <c r="AQ216" s="224"/>
      <c r="AR216" s="515"/>
      <c r="AS216" s="224"/>
    </row>
    <row r="217">
      <c r="A217" s="435"/>
      <c r="B217" s="399"/>
      <c r="C217" s="435"/>
      <c r="D217" s="399"/>
      <c r="E217" s="398"/>
      <c r="I217" s="411"/>
      <c r="J217" s="411"/>
      <c r="N217" s="411"/>
      <c r="S217" s="411"/>
      <c r="AC217" s="492">
        <v>193.0</v>
      </c>
      <c r="AD217" s="519"/>
      <c r="AE217" s="227"/>
      <c r="AF217" s="227"/>
      <c r="AG217" s="227"/>
      <c r="AL217" s="224"/>
      <c r="AM217" s="224"/>
      <c r="AN217" s="514"/>
      <c r="AO217" s="514"/>
      <c r="AP217" s="224"/>
      <c r="AQ217" s="224"/>
      <c r="AR217" s="515"/>
      <c r="AS217" s="224"/>
    </row>
    <row r="218">
      <c r="A218" s="435"/>
      <c r="B218" s="399"/>
      <c r="C218" s="435"/>
      <c r="D218" s="399"/>
      <c r="E218" s="398"/>
      <c r="I218" s="411"/>
      <c r="J218" s="411"/>
      <c r="N218" s="411"/>
      <c r="S218" s="411"/>
      <c r="AC218" s="492">
        <v>194.0</v>
      </c>
      <c r="AD218" s="519"/>
      <c r="AE218" s="227"/>
      <c r="AF218" s="227"/>
      <c r="AG218" s="227"/>
      <c r="AL218" s="224"/>
      <c r="AM218" s="224"/>
      <c r="AN218" s="514"/>
      <c r="AO218" s="514"/>
      <c r="AP218" s="224"/>
      <c r="AQ218" s="224"/>
      <c r="AR218" s="515"/>
      <c r="AS218" s="224"/>
    </row>
    <row r="219">
      <c r="A219" s="435"/>
      <c r="B219" s="399"/>
      <c r="C219" s="435"/>
      <c r="D219" s="399"/>
      <c r="E219" s="435"/>
      <c r="I219" s="411"/>
      <c r="J219" s="411"/>
      <c r="N219" s="411"/>
      <c r="S219" s="411"/>
      <c r="AC219" s="492">
        <v>195.0</v>
      </c>
      <c r="AD219" s="519"/>
      <c r="AE219" s="227"/>
      <c r="AF219" s="227"/>
      <c r="AG219" s="227"/>
      <c r="AL219" s="224"/>
      <c r="AM219" s="224"/>
      <c r="AN219" s="514"/>
      <c r="AO219" s="514"/>
      <c r="AP219" s="224"/>
      <c r="AQ219" s="224"/>
      <c r="AR219" s="515"/>
      <c r="AS219" s="224"/>
    </row>
    <row r="220">
      <c r="A220" s="435"/>
      <c r="B220" s="399"/>
      <c r="C220" s="398"/>
      <c r="D220" s="399"/>
      <c r="E220" s="435"/>
      <c r="I220" s="411"/>
      <c r="J220" s="411"/>
      <c r="N220" s="411"/>
      <c r="S220" s="411"/>
      <c r="AC220" s="492">
        <v>196.0</v>
      </c>
      <c r="AD220" s="519"/>
      <c r="AE220" s="227"/>
      <c r="AF220" s="227"/>
      <c r="AG220" s="227"/>
      <c r="AL220" s="224"/>
      <c r="AM220" s="224"/>
      <c r="AN220" s="514"/>
      <c r="AO220" s="514"/>
      <c r="AP220" s="224"/>
      <c r="AQ220" s="224"/>
      <c r="AR220" s="515"/>
      <c r="AS220" s="224"/>
    </row>
    <row r="221">
      <c r="A221" s="435"/>
      <c r="B221" s="399"/>
      <c r="C221" s="435"/>
      <c r="D221" s="399"/>
      <c r="E221" s="398"/>
      <c r="I221" s="411"/>
      <c r="J221" s="411"/>
      <c r="N221" s="411"/>
      <c r="S221" s="411"/>
      <c r="AC221" s="492">
        <v>197.0</v>
      </c>
      <c r="AD221" s="519"/>
      <c r="AE221" s="227"/>
      <c r="AF221" s="227"/>
      <c r="AG221" s="227"/>
      <c r="AL221" s="224"/>
      <c r="AM221" s="224"/>
      <c r="AN221" s="514"/>
      <c r="AO221" s="514"/>
      <c r="AP221" s="224"/>
      <c r="AQ221" s="224"/>
      <c r="AR221" s="515"/>
      <c r="AS221" s="224"/>
    </row>
    <row r="222">
      <c r="A222" s="435"/>
      <c r="B222" s="399"/>
      <c r="C222" s="398"/>
      <c r="D222" s="399"/>
      <c r="E222" s="435"/>
      <c r="I222" s="411"/>
      <c r="J222" s="411"/>
      <c r="N222" s="411"/>
      <c r="S222" s="411"/>
      <c r="AC222" s="492">
        <v>198.0</v>
      </c>
      <c r="AD222" s="519"/>
      <c r="AE222" s="227"/>
      <c r="AF222" s="227"/>
      <c r="AG222" s="227"/>
      <c r="AL222" s="224"/>
      <c r="AM222" s="224"/>
      <c r="AN222" s="514"/>
      <c r="AO222" s="514"/>
      <c r="AP222" s="224"/>
      <c r="AQ222" s="224"/>
      <c r="AR222" s="515"/>
      <c r="AS222" s="224"/>
    </row>
    <row r="223">
      <c r="A223" s="435"/>
      <c r="B223" s="399"/>
      <c r="C223" s="435"/>
      <c r="D223" s="399"/>
      <c r="E223" s="435"/>
      <c r="I223" s="411"/>
      <c r="J223" s="411"/>
      <c r="N223" s="411"/>
      <c r="S223" s="411"/>
      <c r="AC223" s="492">
        <v>199.0</v>
      </c>
      <c r="AD223" s="519"/>
      <c r="AE223" s="227"/>
      <c r="AF223" s="227"/>
      <c r="AG223" s="227"/>
      <c r="AL223" s="224"/>
      <c r="AM223" s="224"/>
      <c r="AN223" s="514"/>
      <c r="AO223" s="514"/>
      <c r="AP223" s="224"/>
      <c r="AQ223" s="224"/>
      <c r="AR223" s="515"/>
      <c r="AS223" s="224"/>
    </row>
    <row r="224">
      <c r="A224" s="435"/>
      <c r="B224" s="399"/>
      <c r="C224" s="435"/>
      <c r="D224" s="399"/>
      <c r="E224" s="398"/>
      <c r="I224" s="411"/>
      <c r="J224" s="411"/>
      <c r="N224" s="411"/>
      <c r="S224" s="411"/>
      <c r="AC224" s="492">
        <v>200.0</v>
      </c>
      <c r="AD224" s="519"/>
      <c r="AE224" s="227"/>
      <c r="AF224" s="227"/>
      <c r="AG224" s="227"/>
      <c r="AL224" s="224"/>
      <c r="AM224" s="224"/>
      <c r="AN224" s="514"/>
      <c r="AO224" s="514"/>
      <c r="AP224" s="224"/>
      <c r="AQ224" s="224"/>
      <c r="AR224" s="515"/>
      <c r="AS224" s="224"/>
    </row>
    <row r="225">
      <c r="A225" s="435"/>
      <c r="B225" s="399"/>
      <c r="C225" s="435"/>
      <c r="D225" s="399"/>
      <c r="E225" s="435"/>
      <c r="I225" s="411"/>
      <c r="J225" s="411"/>
      <c r="N225" s="411"/>
      <c r="S225" s="411"/>
      <c r="AC225" s="525" t="s">
        <v>609</v>
      </c>
      <c r="AS225" s="224"/>
    </row>
    <row r="226">
      <c r="A226" s="435"/>
      <c r="B226" s="399"/>
      <c r="C226" s="398"/>
      <c r="D226" s="399"/>
      <c r="E226" s="398"/>
      <c r="I226" s="411"/>
      <c r="J226" s="411"/>
      <c r="N226" s="411"/>
      <c r="S226" s="411"/>
      <c r="AC226" s="495">
        <v>1.0</v>
      </c>
      <c r="AD226" s="493"/>
      <c r="AE226" s="493"/>
      <c r="AF226" s="493"/>
      <c r="AG226" s="493"/>
      <c r="AH226" s="493"/>
      <c r="AI226" s="493"/>
      <c r="AJ226" s="493"/>
      <c r="AK226" s="493"/>
      <c r="AL226" s="494"/>
      <c r="AM226" s="495"/>
      <c r="AN226" s="496"/>
      <c r="AO226" s="496"/>
      <c r="AP226" s="493"/>
      <c r="AQ226" s="526"/>
      <c r="AR226" s="499"/>
      <c r="AS226" s="224"/>
    </row>
    <row r="227">
      <c r="A227" s="435"/>
      <c r="B227" s="399"/>
      <c r="C227" s="435"/>
      <c r="D227" s="399"/>
      <c r="E227" s="435"/>
      <c r="I227" s="411"/>
      <c r="J227" s="411"/>
      <c r="N227" s="411"/>
      <c r="S227" s="411"/>
      <c r="AC227" s="495">
        <v>2.0</v>
      </c>
      <c r="AD227" s="493"/>
      <c r="AE227" s="493"/>
      <c r="AF227" s="493"/>
      <c r="AG227" s="493"/>
      <c r="AH227" s="493"/>
      <c r="AI227" s="493"/>
      <c r="AJ227" s="493"/>
      <c r="AK227" s="493"/>
      <c r="AL227" s="494"/>
      <c r="AM227" s="495"/>
      <c r="AN227" s="496"/>
      <c r="AO227" s="496"/>
      <c r="AP227" s="493"/>
      <c r="AQ227" s="526"/>
      <c r="AR227" s="499"/>
      <c r="AS227" s="224"/>
    </row>
    <row r="228">
      <c r="A228" s="435"/>
      <c r="B228" s="399"/>
      <c r="C228" s="398"/>
      <c r="D228" s="399"/>
      <c r="E228" s="398"/>
      <c r="I228" s="411"/>
      <c r="J228" s="411"/>
      <c r="N228" s="411"/>
      <c r="S228" s="411"/>
      <c r="AC228" s="495">
        <v>3.0</v>
      </c>
      <c r="AD228" s="493"/>
      <c r="AE228" s="493"/>
      <c r="AF228" s="493"/>
      <c r="AG228" s="493"/>
      <c r="AH228" s="493"/>
      <c r="AI228" s="493"/>
      <c r="AJ228" s="493"/>
      <c r="AK228" s="493"/>
      <c r="AL228" s="494"/>
      <c r="AM228" s="495"/>
      <c r="AN228" s="496"/>
      <c r="AO228" s="496"/>
      <c r="AP228" s="493"/>
      <c r="AQ228" s="526"/>
      <c r="AR228" s="499"/>
      <c r="AS228" s="224"/>
    </row>
    <row r="229">
      <c r="A229" s="435"/>
      <c r="B229" s="399"/>
      <c r="C229" s="435"/>
      <c r="D229" s="399"/>
      <c r="E229" s="435"/>
      <c r="I229" s="411"/>
      <c r="J229" s="411"/>
      <c r="N229" s="411"/>
      <c r="S229" s="411"/>
      <c r="AC229" s="495">
        <v>4.0</v>
      </c>
      <c r="AD229" s="493"/>
      <c r="AE229" s="493"/>
      <c r="AF229" s="493"/>
      <c r="AG229" s="493"/>
      <c r="AH229" s="493"/>
      <c r="AI229" s="493"/>
      <c r="AJ229" s="493"/>
      <c r="AK229" s="493"/>
      <c r="AL229" s="494"/>
      <c r="AM229" s="495"/>
      <c r="AN229" s="496"/>
      <c r="AO229" s="496"/>
      <c r="AP229" s="493"/>
      <c r="AQ229" s="526"/>
      <c r="AR229" s="499"/>
      <c r="AS229" s="224"/>
    </row>
    <row r="230">
      <c r="A230" s="435"/>
      <c r="B230" s="399"/>
      <c r="C230" s="435"/>
      <c r="D230" s="399"/>
      <c r="E230" s="398"/>
      <c r="I230" s="411"/>
      <c r="J230" s="411"/>
      <c r="N230" s="411"/>
      <c r="S230" s="411"/>
      <c r="AC230" s="495">
        <v>5.0</v>
      </c>
      <c r="AD230" s="493"/>
      <c r="AE230" s="493"/>
      <c r="AF230" s="493"/>
      <c r="AG230" s="493"/>
      <c r="AH230" s="493"/>
      <c r="AI230" s="493"/>
      <c r="AJ230" s="493"/>
      <c r="AK230" s="493"/>
      <c r="AL230" s="494"/>
      <c r="AM230" s="495"/>
      <c r="AN230" s="496"/>
      <c r="AO230" s="496"/>
      <c r="AP230" s="493"/>
      <c r="AQ230" s="526"/>
      <c r="AR230" s="499"/>
      <c r="AS230" s="224"/>
    </row>
    <row r="231">
      <c r="A231" s="435"/>
      <c r="B231" s="399"/>
      <c r="C231" s="435"/>
      <c r="D231" s="399"/>
      <c r="E231" s="435"/>
      <c r="I231" s="411"/>
      <c r="J231" s="411"/>
      <c r="N231" s="411"/>
      <c r="S231" s="411"/>
      <c r="AC231" s="495">
        <v>6.0</v>
      </c>
      <c r="AD231" s="493"/>
      <c r="AE231" s="493"/>
      <c r="AF231" s="493"/>
      <c r="AG231" s="493"/>
      <c r="AH231" s="493"/>
      <c r="AI231" s="493"/>
      <c r="AJ231" s="493"/>
      <c r="AK231" s="493"/>
      <c r="AL231" s="494"/>
      <c r="AM231" s="495"/>
      <c r="AN231" s="496"/>
      <c r="AO231" s="496"/>
      <c r="AP231" s="493"/>
      <c r="AQ231" s="526"/>
      <c r="AR231" s="499"/>
      <c r="AS231" s="224"/>
    </row>
    <row r="232">
      <c r="A232" s="435"/>
      <c r="B232" s="399"/>
      <c r="C232" s="398"/>
      <c r="D232" s="399"/>
      <c r="E232" s="435"/>
      <c r="I232" s="411"/>
      <c r="J232" s="411"/>
      <c r="N232" s="411"/>
      <c r="S232" s="411"/>
      <c r="AC232" s="495">
        <v>7.0</v>
      </c>
      <c r="AD232" s="493"/>
      <c r="AE232" s="493"/>
      <c r="AF232" s="493"/>
      <c r="AG232" s="493"/>
      <c r="AH232" s="493"/>
      <c r="AI232" s="493"/>
      <c r="AJ232" s="493"/>
      <c r="AK232" s="493"/>
      <c r="AL232" s="494"/>
      <c r="AM232" s="495"/>
      <c r="AN232" s="496"/>
      <c r="AO232" s="496"/>
      <c r="AP232" s="493"/>
      <c r="AQ232" s="526"/>
      <c r="AR232" s="499"/>
      <c r="AS232" s="224"/>
    </row>
    <row r="233">
      <c r="A233" s="435"/>
      <c r="B233" s="399"/>
      <c r="C233" s="435"/>
      <c r="D233" s="399"/>
      <c r="E233" s="435"/>
      <c r="I233" s="411"/>
      <c r="J233" s="411"/>
      <c r="N233" s="411"/>
      <c r="S233" s="411"/>
      <c r="AC233" s="495">
        <v>8.0</v>
      </c>
      <c r="AD233" s="493"/>
      <c r="AE233" s="493"/>
      <c r="AF233" s="493"/>
      <c r="AG233" s="493"/>
      <c r="AH233" s="493"/>
      <c r="AI233" s="493"/>
      <c r="AJ233" s="493"/>
      <c r="AK233" s="493"/>
      <c r="AL233" s="494"/>
      <c r="AM233" s="495"/>
      <c r="AN233" s="496"/>
      <c r="AO233" s="496"/>
      <c r="AP233" s="493"/>
      <c r="AQ233" s="526"/>
      <c r="AR233" s="499"/>
      <c r="AS233" s="224"/>
    </row>
    <row r="234">
      <c r="A234" s="435"/>
      <c r="B234" s="399"/>
      <c r="C234" s="435"/>
      <c r="D234" s="399"/>
      <c r="E234" s="435"/>
      <c r="I234" s="411"/>
      <c r="J234" s="411"/>
      <c r="N234" s="411"/>
      <c r="S234" s="411"/>
      <c r="AC234" s="495">
        <v>9.0</v>
      </c>
      <c r="AD234" s="493"/>
      <c r="AE234" s="493"/>
      <c r="AF234" s="493"/>
      <c r="AG234" s="493"/>
      <c r="AH234" s="493"/>
      <c r="AI234" s="493"/>
      <c r="AJ234" s="493"/>
      <c r="AK234" s="493"/>
      <c r="AL234" s="494"/>
      <c r="AM234" s="495"/>
      <c r="AN234" s="496"/>
      <c r="AO234" s="496"/>
      <c r="AP234" s="493"/>
      <c r="AQ234" s="526"/>
      <c r="AR234" s="499"/>
      <c r="AS234" s="224"/>
    </row>
    <row r="235">
      <c r="A235" s="435"/>
      <c r="B235" s="399"/>
      <c r="C235" s="435"/>
      <c r="D235" s="399"/>
      <c r="E235" s="398"/>
      <c r="I235" s="411"/>
      <c r="J235" s="411"/>
      <c r="N235" s="411"/>
      <c r="S235" s="411"/>
      <c r="AC235" s="495">
        <v>10.0</v>
      </c>
      <c r="AD235" s="493"/>
      <c r="AE235" s="493"/>
      <c r="AF235" s="493"/>
      <c r="AG235" s="493"/>
      <c r="AH235" s="493"/>
      <c r="AI235" s="493"/>
      <c r="AJ235" s="493"/>
      <c r="AK235" s="493"/>
      <c r="AL235" s="494"/>
      <c r="AM235" s="495"/>
      <c r="AN235" s="496"/>
      <c r="AO235" s="496"/>
      <c r="AP235" s="493"/>
      <c r="AQ235" s="526"/>
      <c r="AR235" s="499"/>
      <c r="AS235" s="224"/>
    </row>
    <row r="236">
      <c r="A236" s="435"/>
      <c r="B236" s="399"/>
      <c r="C236" s="435"/>
      <c r="D236" s="399"/>
      <c r="E236" s="435"/>
      <c r="I236" s="411"/>
      <c r="J236" s="411"/>
      <c r="N236" s="411"/>
      <c r="S236" s="411"/>
      <c r="AC236" s="495">
        <v>11.0</v>
      </c>
      <c r="AD236" s="493"/>
      <c r="AE236" s="493"/>
      <c r="AF236" s="493"/>
      <c r="AG236" s="493"/>
      <c r="AH236" s="493"/>
      <c r="AI236" s="493"/>
      <c r="AJ236" s="493"/>
      <c r="AK236" s="493"/>
      <c r="AL236" s="494"/>
      <c r="AM236" s="495"/>
      <c r="AN236" s="496"/>
      <c r="AO236" s="496"/>
      <c r="AP236" s="493"/>
      <c r="AQ236" s="526"/>
      <c r="AR236" s="499"/>
      <c r="AS236" s="224"/>
    </row>
    <row r="237">
      <c r="A237" s="435"/>
      <c r="B237" s="399"/>
      <c r="C237" s="435"/>
      <c r="D237" s="399"/>
      <c r="E237" s="398"/>
      <c r="I237" s="411"/>
      <c r="J237" s="411"/>
      <c r="N237" s="411"/>
      <c r="S237" s="411"/>
      <c r="AC237" s="495">
        <v>12.0</v>
      </c>
      <c r="AD237" s="493"/>
      <c r="AE237" s="493"/>
      <c r="AF237" s="493"/>
      <c r="AG237" s="493"/>
      <c r="AH237" s="493"/>
      <c r="AI237" s="493"/>
      <c r="AJ237" s="493"/>
      <c r="AK237" s="493"/>
      <c r="AL237" s="494"/>
      <c r="AM237" s="495"/>
      <c r="AN237" s="496"/>
      <c r="AO237" s="496"/>
      <c r="AP237" s="493"/>
      <c r="AQ237" s="526"/>
      <c r="AR237" s="499"/>
      <c r="AS237" s="224"/>
    </row>
    <row r="238">
      <c r="A238" s="435"/>
      <c r="B238" s="399"/>
      <c r="C238" s="435"/>
      <c r="D238" s="399"/>
      <c r="E238" s="435"/>
      <c r="I238" s="411"/>
      <c r="J238" s="411"/>
      <c r="N238" s="411"/>
      <c r="S238" s="411"/>
      <c r="AC238" s="495">
        <v>13.0</v>
      </c>
      <c r="AD238" s="493"/>
      <c r="AE238" s="493"/>
      <c r="AF238" s="493"/>
      <c r="AG238" s="493"/>
      <c r="AH238" s="493"/>
      <c r="AI238" s="493"/>
      <c r="AJ238" s="493"/>
      <c r="AK238" s="493"/>
      <c r="AL238" s="494"/>
      <c r="AM238" s="495"/>
      <c r="AN238" s="496"/>
      <c r="AO238" s="496"/>
      <c r="AP238" s="493"/>
      <c r="AQ238" s="526"/>
      <c r="AR238" s="499"/>
      <c r="AS238" s="224"/>
    </row>
    <row r="239">
      <c r="A239" s="435"/>
      <c r="B239" s="399"/>
      <c r="C239" s="398"/>
      <c r="D239" s="399"/>
      <c r="E239" s="435"/>
      <c r="I239" s="411"/>
      <c r="J239" s="411"/>
      <c r="N239" s="411"/>
      <c r="S239" s="411"/>
      <c r="AC239" s="495">
        <v>14.0</v>
      </c>
      <c r="AD239" s="493"/>
      <c r="AE239" s="493"/>
      <c r="AF239" s="493"/>
      <c r="AG239" s="493"/>
      <c r="AH239" s="493"/>
      <c r="AI239" s="493"/>
      <c r="AJ239" s="493"/>
      <c r="AK239" s="493"/>
      <c r="AL239" s="494"/>
      <c r="AM239" s="495"/>
      <c r="AN239" s="496"/>
      <c r="AO239" s="496"/>
      <c r="AP239" s="493"/>
      <c r="AQ239" s="526"/>
      <c r="AR239" s="499"/>
      <c r="AS239" s="224"/>
    </row>
    <row r="240">
      <c r="A240" s="435"/>
      <c r="B240" s="399"/>
      <c r="C240" s="435"/>
      <c r="D240" s="399"/>
      <c r="E240" s="435"/>
      <c r="I240" s="411"/>
      <c r="J240" s="411"/>
      <c r="N240" s="411"/>
      <c r="S240" s="411"/>
      <c r="AC240" s="495">
        <v>15.0</v>
      </c>
      <c r="AD240" s="493"/>
      <c r="AE240" s="493"/>
      <c r="AF240" s="493"/>
      <c r="AG240" s="493"/>
      <c r="AH240" s="493"/>
      <c r="AI240" s="493"/>
      <c r="AJ240" s="493"/>
      <c r="AK240" s="493"/>
      <c r="AL240" s="494"/>
      <c r="AM240" s="495"/>
      <c r="AN240" s="496"/>
      <c r="AO240" s="496"/>
      <c r="AP240" s="493"/>
      <c r="AQ240" s="526"/>
      <c r="AR240" s="499"/>
      <c r="AS240" s="224"/>
    </row>
    <row r="241">
      <c r="A241" s="435"/>
      <c r="B241" s="399"/>
      <c r="C241" s="435"/>
      <c r="D241" s="399"/>
      <c r="E241" s="435"/>
      <c r="I241" s="411"/>
      <c r="J241" s="411"/>
      <c r="N241" s="411"/>
      <c r="S241" s="411"/>
      <c r="AC241" s="495">
        <v>16.0</v>
      </c>
      <c r="AD241" s="493"/>
      <c r="AE241" s="493"/>
      <c r="AF241" s="493"/>
      <c r="AG241" s="493"/>
      <c r="AH241" s="493"/>
      <c r="AI241" s="493"/>
      <c r="AJ241" s="493"/>
      <c r="AK241" s="493"/>
      <c r="AL241" s="494"/>
      <c r="AM241" s="495"/>
      <c r="AN241" s="496"/>
      <c r="AO241" s="496"/>
      <c r="AP241" s="493"/>
      <c r="AQ241" s="526"/>
      <c r="AR241" s="499"/>
      <c r="AS241" s="224"/>
    </row>
    <row r="242">
      <c r="A242" s="435"/>
      <c r="B242" s="399"/>
      <c r="C242" s="435"/>
      <c r="D242" s="399"/>
      <c r="E242" s="435"/>
      <c r="I242" s="411"/>
      <c r="J242" s="411"/>
      <c r="N242" s="411"/>
      <c r="S242" s="411"/>
      <c r="AC242" s="495">
        <v>17.0</v>
      </c>
      <c r="AD242" s="493"/>
      <c r="AE242" s="493"/>
      <c r="AF242" s="493"/>
      <c r="AG242" s="493"/>
      <c r="AH242" s="493"/>
      <c r="AI242" s="493"/>
      <c r="AJ242" s="493"/>
      <c r="AK242" s="493"/>
      <c r="AL242" s="494"/>
      <c r="AM242" s="495"/>
      <c r="AN242" s="496"/>
      <c r="AO242" s="496"/>
      <c r="AP242" s="493"/>
      <c r="AQ242" s="526"/>
      <c r="AR242" s="499"/>
      <c r="AS242" s="224"/>
    </row>
    <row r="243">
      <c r="A243" s="435"/>
      <c r="B243" s="399"/>
      <c r="C243" s="398"/>
      <c r="D243" s="399"/>
      <c r="E243" s="398"/>
      <c r="I243" s="411"/>
      <c r="J243" s="411"/>
      <c r="N243" s="411"/>
      <c r="S243" s="411"/>
      <c r="AC243" s="495">
        <v>18.0</v>
      </c>
      <c r="AD243" s="493"/>
      <c r="AE243" s="493"/>
      <c r="AF243" s="493"/>
      <c r="AG243" s="493"/>
      <c r="AH243" s="493"/>
      <c r="AI243" s="493"/>
      <c r="AJ243" s="493"/>
      <c r="AK243" s="493"/>
      <c r="AL243" s="494"/>
      <c r="AM243" s="495"/>
      <c r="AN243" s="496"/>
      <c r="AO243" s="496"/>
      <c r="AP243" s="493"/>
      <c r="AQ243" s="526"/>
      <c r="AR243" s="499"/>
      <c r="AS243" s="224"/>
    </row>
    <row r="244">
      <c r="A244" s="435"/>
      <c r="B244" s="399"/>
      <c r="C244" s="435"/>
      <c r="D244" s="399"/>
      <c r="E244" s="435"/>
      <c r="I244" s="411"/>
      <c r="J244" s="411"/>
      <c r="N244" s="411"/>
      <c r="S244" s="411"/>
      <c r="AC244" s="495">
        <v>19.0</v>
      </c>
      <c r="AD244" s="493"/>
      <c r="AE244" s="493"/>
      <c r="AF244" s="493"/>
      <c r="AG244" s="493"/>
      <c r="AH244" s="493"/>
      <c r="AI244" s="493"/>
      <c r="AJ244" s="493"/>
      <c r="AK244" s="493"/>
      <c r="AL244" s="494"/>
      <c r="AM244" s="495"/>
      <c r="AN244" s="496"/>
      <c r="AO244" s="496"/>
      <c r="AP244" s="493"/>
      <c r="AQ244" s="526"/>
      <c r="AR244" s="499"/>
      <c r="AS244" s="224"/>
    </row>
    <row r="245">
      <c r="A245" s="435"/>
      <c r="B245" s="399"/>
      <c r="C245" s="435"/>
      <c r="D245" s="399"/>
      <c r="E245" s="398"/>
      <c r="I245" s="411"/>
      <c r="J245" s="411"/>
      <c r="N245" s="411"/>
      <c r="S245" s="411"/>
      <c r="AC245" s="495">
        <v>20.0</v>
      </c>
      <c r="AD245" s="493"/>
      <c r="AE245" s="493"/>
      <c r="AF245" s="493"/>
      <c r="AG245" s="493"/>
      <c r="AH245" s="493"/>
      <c r="AI245" s="493"/>
      <c r="AJ245" s="493"/>
      <c r="AK245" s="493"/>
      <c r="AL245" s="494"/>
      <c r="AM245" s="495"/>
      <c r="AN245" s="496"/>
      <c r="AO245" s="496"/>
      <c r="AP245" s="493"/>
      <c r="AQ245" s="526"/>
      <c r="AR245" s="499"/>
      <c r="AS245" s="224"/>
    </row>
    <row r="246">
      <c r="A246" s="435"/>
      <c r="B246" s="399"/>
      <c r="C246" s="435"/>
      <c r="D246" s="399"/>
      <c r="E246" s="435"/>
      <c r="I246" s="411"/>
      <c r="J246" s="411"/>
      <c r="N246" s="411"/>
      <c r="S246" s="411"/>
      <c r="AC246" s="495">
        <v>21.0</v>
      </c>
      <c r="AD246" s="493"/>
      <c r="AE246" s="493"/>
      <c r="AF246" s="493"/>
      <c r="AG246" s="493"/>
      <c r="AH246" s="493"/>
      <c r="AI246" s="493"/>
      <c r="AJ246" s="493"/>
      <c r="AK246" s="493"/>
      <c r="AL246" s="494"/>
      <c r="AM246" s="495"/>
      <c r="AN246" s="496"/>
      <c r="AO246" s="496"/>
      <c r="AP246" s="493"/>
      <c r="AQ246" s="526"/>
      <c r="AR246" s="499"/>
      <c r="AS246" s="224"/>
    </row>
    <row r="247">
      <c r="A247" s="435"/>
      <c r="B247" s="399"/>
      <c r="C247" s="398"/>
      <c r="D247" s="399"/>
      <c r="E247" s="435"/>
      <c r="I247" s="411"/>
      <c r="J247" s="411"/>
      <c r="N247" s="411"/>
      <c r="S247" s="411"/>
      <c r="AC247" s="495">
        <v>22.0</v>
      </c>
      <c r="AD247" s="493"/>
      <c r="AE247" s="493"/>
      <c r="AF247" s="493"/>
      <c r="AG247" s="493"/>
      <c r="AH247" s="493"/>
      <c r="AI247" s="493"/>
      <c r="AJ247" s="493"/>
      <c r="AK247" s="493"/>
      <c r="AL247" s="494"/>
      <c r="AM247" s="495"/>
      <c r="AN247" s="496"/>
      <c r="AO247" s="496"/>
      <c r="AP247" s="493"/>
      <c r="AQ247" s="526"/>
      <c r="AR247" s="499"/>
      <c r="AS247" s="224"/>
    </row>
    <row r="248">
      <c r="A248" s="435"/>
      <c r="B248" s="399"/>
      <c r="C248" s="435"/>
      <c r="D248" s="399"/>
      <c r="E248" s="398"/>
      <c r="I248" s="411"/>
      <c r="J248" s="411"/>
      <c r="N248" s="411"/>
      <c r="S248" s="411"/>
      <c r="AC248" s="495">
        <v>23.0</v>
      </c>
      <c r="AD248" s="493"/>
      <c r="AE248" s="493"/>
      <c r="AF248" s="493"/>
      <c r="AG248" s="493"/>
      <c r="AH248" s="493"/>
      <c r="AI248" s="493"/>
      <c r="AJ248" s="493"/>
      <c r="AK248" s="493"/>
      <c r="AL248" s="494"/>
      <c r="AM248" s="495"/>
      <c r="AN248" s="496"/>
      <c r="AO248" s="496"/>
      <c r="AP248" s="493"/>
      <c r="AQ248" s="526"/>
      <c r="AR248" s="499"/>
      <c r="AS248" s="224"/>
    </row>
    <row r="249">
      <c r="A249" s="435"/>
      <c r="B249" s="399"/>
      <c r="C249" s="435"/>
      <c r="D249" s="399"/>
      <c r="E249" s="435"/>
      <c r="I249" s="411"/>
      <c r="J249" s="411"/>
      <c r="N249" s="411"/>
      <c r="S249" s="411"/>
      <c r="AC249" s="495">
        <v>24.0</v>
      </c>
      <c r="AD249" s="493"/>
      <c r="AE249" s="493"/>
      <c r="AF249" s="493"/>
      <c r="AG249" s="493"/>
      <c r="AH249" s="493"/>
      <c r="AI249" s="493"/>
      <c r="AJ249" s="493"/>
      <c r="AK249" s="493"/>
      <c r="AL249" s="494"/>
      <c r="AM249" s="495"/>
      <c r="AN249" s="496"/>
      <c r="AO249" s="496"/>
      <c r="AP249" s="493"/>
      <c r="AQ249" s="526"/>
      <c r="AR249" s="499"/>
      <c r="AS249" s="224"/>
    </row>
    <row r="250">
      <c r="A250" s="435"/>
      <c r="B250" s="399"/>
      <c r="C250" s="435"/>
      <c r="D250" s="399"/>
      <c r="E250" s="398"/>
      <c r="I250" s="411"/>
      <c r="J250" s="411"/>
      <c r="N250" s="411"/>
      <c r="S250" s="411"/>
      <c r="AC250" s="495">
        <v>25.0</v>
      </c>
      <c r="AD250" s="493"/>
      <c r="AE250" s="493"/>
      <c r="AF250" s="493"/>
      <c r="AG250" s="493"/>
      <c r="AH250" s="493"/>
      <c r="AI250" s="493"/>
      <c r="AJ250" s="493"/>
      <c r="AK250" s="493"/>
      <c r="AL250" s="494"/>
      <c r="AM250" s="495"/>
      <c r="AN250" s="496"/>
      <c r="AO250" s="496"/>
      <c r="AP250" s="493"/>
      <c r="AQ250" s="526"/>
      <c r="AR250" s="499"/>
      <c r="AS250" s="224"/>
    </row>
    <row r="251">
      <c r="A251" s="435"/>
      <c r="B251" s="399"/>
      <c r="C251" s="398"/>
      <c r="D251" s="399"/>
      <c r="E251" s="435"/>
      <c r="I251" s="411"/>
      <c r="J251" s="411"/>
      <c r="N251" s="411"/>
      <c r="S251" s="411"/>
      <c r="AC251" s="495">
        <v>26.0</v>
      </c>
      <c r="AD251" s="493"/>
      <c r="AE251" s="493"/>
      <c r="AF251" s="493"/>
      <c r="AG251" s="493"/>
      <c r="AH251" s="493"/>
      <c r="AI251" s="493"/>
      <c r="AJ251" s="493"/>
      <c r="AK251" s="493"/>
      <c r="AL251" s="494"/>
      <c r="AM251" s="495"/>
      <c r="AN251" s="496"/>
      <c r="AO251" s="496"/>
      <c r="AP251" s="493"/>
      <c r="AQ251" s="526"/>
      <c r="AR251" s="499"/>
      <c r="AS251" s="224"/>
    </row>
    <row r="252">
      <c r="A252" s="435"/>
      <c r="B252" s="399"/>
      <c r="C252" s="435"/>
      <c r="D252" s="399"/>
      <c r="E252" s="398"/>
      <c r="I252" s="411"/>
      <c r="J252" s="411"/>
      <c r="N252" s="411"/>
      <c r="S252" s="411"/>
      <c r="AC252" s="495">
        <v>27.0</v>
      </c>
      <c r="AD252" s="493"/>
      <c r="AE252" s="493"/>
      <c r="AF252" s="493"/>
      <c r="AG252" s="493"/>
      <c r="AH252" s="493"/>
      <c r="AI252" s="493"/>
      <c r="AJ252" s="493"/>
      <c r="AK252" s="493"/>
      <c r="AL252" s="494"/>
      <c r="AM252" s="495"/>
      <c r="AN252" s="496"/>
      <c r="AO252" s="496"/>
      <c r="AP252" s="493"/>
      <c r="AQ252" s="526"/>
      <c r="AR252" s="499"/>
      <c r="AS252" s="224"/>
    </row>
    <row r="253">
      <c r="A253" s="435"/>
      <c r="B253" s="399"/>
      <c r="C253" s="435"/>
      <c r="D253" s="399"/>
      <c r="E253" s="435"/>
      <c r="I253" s="411"/>
      <c r="J253" s="411"/>
      <c r="N253" s="411"/>
      <c r="S253" s="411"/>
      <c r="AC253" s="495">
        <v>28.0</v>
      </c>
      <c r="AD253" s="493"/>
      <c r="AE253" s="493"/>
      <c r="AF253" s="493"/>
      <c r="AG253" s="493"/>
      <c r="AH253" s="493"/>
      <c r="AI253" s="493"/>
      <c r="AJ253" s="493"/>
      <c r="AK253" s="493"/>
      <c r="AL253" s="494"/>
      <c r="AM253" s="495"/>
      <c r="AN253" s="496"/>
      <c r="AO253" s="496"/>
      <c r="AP253" s="493"/>
      <c r="AQ253" s="526"/>
      <c r="AR253" s="499"/>
      <c r="AS253" s="224"/>
    </row>
    <row r="254">
      <c r="A254" s="435"/>
      <c r="B254" s="399"/>
      <c r="C254" s="435"/>
      <c r="D254" s="399"/>
      <c r="E254" s="435"/>
      <c r="I254" s="411"/>
      <c r="J254" s="411"/>
      <c r="N254" s="411"/>
      <c r="S254" s="411"/>
      <c r="AC254" s="495">
        <v>29.0</v>
      </c>
      <c r="AD254" s="493"/>
      <c r="AE254" s="493"/>
      <c r="AF254" s="493"/>
      <c r="AG254" s="493"/>
      <c r="AH254" s="493"/>
      <c r="AI254" s="493"/>
      <c r="AJ254" s="493"/>
      <c r="AK254" s="493"/>
      <c r="AL254" s="494"/>
      <c r="AM254" s="495"/>
      <c r="AN254" s="496"/>
      <c r="AO254" s="496"/>
      <c r="AP254" s="493"/>
      <c r="AQ254" s="526"/>
      <c r="AR254" s="499"/>
      <c r="AS254" s="224"/>
    </row>
    <row r="255">
      <c r="A255" s="435"/>
      <c r="B255" s="399"/>
      <c r="C255" s="435"/>
      <c r="D255" s="399"/>
      <c r="E255" s="398"/>
      <c r="I255" s="411"/>
      <c r="J255" s="411"/>
      <c r="N255" s="411"/>
      <c r="S255" s="411"/>
      <c r="AC255" s="495">
        <v>30.0</v>
      </c>
      <c r="AD255" s="493"/>
      <c r="AE255" s="493"/>
      <c r="AF255" s="493"/>
      <c r="AG255" s="493"/>
      <c r="AH255" s="493"/>
      <c r="AI255" s="493"/>
      <c r="AJ255" s="493"/>
      <c r="AK255" s="493"/>
      <c r="AL255" s="494"/>
      <c r="AM255" s="495"/>
      <c r="AN255" s="496"/>
      <c r="AO255" s="496"/>
      <c r="AP255" s="493"/>
      <c r="AQ255" s="526"/>
      <c r="AR255" s="499"/>
      <c r="AS255" s="224"/>
    </row>
    <row r="256">
      <c r="A256" s="435"/>
      <c r="B256" s="399"/>
      <c r="C256" s="435"/>
      <c r="D256" s="399"/>
      <c r="E256" s="398"/>
      <c r="I256" s="411"/>
      <c r="J256" s="411"/>
      <c r="N256" s="411"/>
      <c r="S256" s="411"/>
      <c r="AC256" s="495">
        <v>31.0</v>
      </c>
      <c r="AD256" s="493"/>
      <c r="AE256" s="493"/>
      <c r="AF256" s="493"/>
      <c r="AG256" s="493"/>
      <c r="AH256" s="493"/>
      <c r="AI256" s="493"/>
      <c r="AJ256" s="493"/>
      <c r="AK256" s="493"/>
      <c r="AL256" s="494"/>
      <c r="AM256" s="495"/>
      <c r="AN256" s="496"/>
      <c r="AO256" s="496"/>
      <c r="AP256" s="493"/>
      <c r="AQ256" s="526"/>
      <c r="AR256" s="499"/>
      <c r="AS256" s="224"/>
    </row>
    <row r="257">
      <c r="A257" s="435"/>
      <c r="B257" s="399"/>
      <c r="C257" s="435"/>
      <c r="D257" s="399"/>
      <c r="E257" s="398"/>
      <c r="I257" s="411"/>
      <c r="J257" s="411"/>
      <c r="N257" s="411"/>
      <c r="S257" s="411"/>
      <c r="AC257" s="495">
        <v>32.0</v>
      </c>
      <c r="AD257" s="493"/>
      <c r="AE257" s="493"/>
      <c r="AF257" s="493"/>
      <c r="AG257" s="493"/>
      <c r="AH257" s="493"/>
      <c r="AI257" s="493"/>
      <c r="AJ257" s="493"/>
      <c r="AK257" s="493"/>
      <c r="AL257" s="494"/>
      <c r="AM257" s="495"/>
      <c r="AN257" s="496"/>
      <c r="AO257" s="496"/>
      <c r="AP257" s="493"/>
      <c r="AQ257" s="526"/>
      <c r="AR257" s="499"/>
      <c r="AS257" s="224"/>
    </row>
    <row r="258">
      <c r="A258" s="435"/>
      <c r="B258" s="399"/>
      <c r="C258" s="398"/>
      <c r="D258" s="399"/>
      <c r="E258" s="398"/>
      <c r="I258" s="411"/>
      <c r="J258" s="411"/>
      <c r="N258" s="411"/>
      <c r="S258" s="411"/>
      <c r="AC258" s="495">
        <v>33.0</v>
      </c>
      <c r="AD258" s="493"/>
      <c r="AE258" s="493"/>
      <c r="AF258" s="493"/>
      <c r="AG258" s="493"/>
      <c r="AH258" s="493"/>
      <c r="AI258" s="493"/>
      <c r="AJ258" s="493"/>
      <c r="AK258" s="493"/>
      <c r="AL258" s="494"/>
      <c r="AM258" s="495"/>
      <c r="AN258" s="496"/>
      <c r="AO258" s="496"/>
      <c r="AP258" s="493"/>
      <c r="AQ258" s="526"/>
      <c r="AR258" s="499"/>
      <c r="AS258" s="224"/>
    </row>
    <row r="259">
      <c r="A259" s="435"/>
      <c r="B259" s="399"/>
      <c r="C259" s="435"/>
      <c r="D259" s="399"/>
      <c r="E259" s="398"/>
      <c r="I259" s="411"/>
      <c r="J259" s="411"/>
      <c r="N259" s="411"/>
      <c r="S259" s="411"/>
      <c r="AC259" s="495">
        <v>34.0</v>
      </c>
      <c r="AD259" s="493"/>
      <c r="AE259" s="493"/>
      <c r="AF259" s="493"/>
      <c r="AG259" s="493"/>
      <c r="AH259" s="493"/>
      <c r="AI259" s="493"/>
      <c r="AJ259" s="493"/>
      <c r="AK259" s="493"/>
      <c r="AL259" s="494"/>
      <c r="AM259" s="495"/>
      <c r="AN259" s="496"/>
      <c r="AO259" s="496"/>
      <c r="AP259" s="493"/>
      <c r="AQ259" s="526"/>
      <c r="AR259" s="499"/>
      <c r="AS259" s="224"/>
    </row>
    <row r="260">
      <c r="A260" s="435"/>
      <c r="B260" s="399"/>
      <c r="C260" s="435"/>
      <c r="D260" s="399"/>
      <c r="E260" s="398"/>
      <c r="I260" s="411"/>
      <c r="J260" s="411"/>
      <c r="N260" s="411"/>
      <c r="S260" s="411"/>
      <c r="AC260" s="495">
        <v>35.0</v>
      </c>
      <c r="AD260" s="493"/>
      <c r="AE260" s="493"/>
      <c r="AF260" s="493"/>
      <c r="AG260" s="493"/>
      <c r="AH260" s="493"/>
      <c r="AI260" s="493"/>
      <c r="AJ260" s="493"/>
      <c r="AK260" s="493"/>
      <c r="AL260" s="494"/>
      <c r="AM260" s="495"/>
      <c r="AN260" s="496"/>
      <c r="AO260" s="496"/>
      <c r="AP260" s="493"/>
      <c r="AQ260" s="526"/>
      <c r="AR260" s="499"/>
      <c r="AS260" s="224"/>
    </row>
    <row r="261">
      <c r="A261" s="435"/>
      <c r="B261" s="399"/>
      <c r="C261" s="435"/>
      <c r="D261" s="399"/>
      <c r="E261" s="398"/>
      <c r="I261" s="411"/>
      <c r="J261" s="411"/>
      <c r="N261" s="411"/>
      <c r="S261" s="411"/>
      <c r="AC261" s="495">
        <v>36.0</v>
      </c>
      <c r="AD261" s="493"/>
      <c r="AE261" s="493"/>
      <c r="AF261" s="493"/>
      <c r="AG261" s="493"/>
      <c r="AH261" s="493"/>
      <c r="AI261" s="493"/>
      <c r="AJ261" s="493"/>
      <c r="AK261" s="493"/>
      <c r="AL261" s="494"/>
      <c r="AM261" s="495"/>
      <c r="AN261" s="496"/>
      <c r="AO261" s="496"/>
      <c r="AP261" s="493"/>
      <c r="AQ261" s="526"/>
      <c r="AR261" s="499"/>
      <c r="AS261" s="224"/>
    </row>
    <row r="262">
      <c r="A262" s="435"/>
      <c r="B262" s="399"/>
      <c r="C262" s="398"/>
      <c r="D262" s="399"/>
      <c r="E262" s="398"/>
      <c r="I262" s="411"/>
      <c r="J262" s="411"/>
      <c r="N262" s="411"/>
      <c r="S262" s="411"/>
      <c r="AC262" s="495">
        <v>37.0</v>
      </c>
      <c r="AD262" s="493"/>
      <c r="AE262" s="493"/>
      <c r="AF262" s="493"/>
      <c r="AG262" s="493"/>
      <c r="AH262" s="493"/>
      <c r="AI262" s="493"/>
      <c r="AJ262" s="493"/>
      <c r="AK262" s="493"/>
      <c r="AL262" s="494"/>
      <c r="AM262" s="495"/>
      <c r="AN262" s="496"/>
      <c r="AO262" s="496"/>
      <c r="AP262" s="493"/>
      <c r="AQ262" s="526"/>
      <c r="AR262" s="499"/>
      <c r="AS262" s="224"/>
    </row>
    <row r="263">
      <c r="A263" s="435"/>
      <c r="B263" s="399"/>
      <c r="C263" s="435"/>
      <c r="D263" s="399"/>
      <c r="E263" s="398"/>
      <c r="I263" s="411"/>
      <c r="J263" s="411"/>
      <c r="N263" s="411"/>
      <c r="S263" s="411"/>
      <c r="AC263" s="495">
        <v>38.0</v>
      </c>
      <c r="AD263" s="493"/>
      <c r="AE263" s="493"/>
      <c r="AF263" s="493"/>
      <c r="AG263" s="493"/>
      <c r="AH263" s="493"/>
      <c r="AI263" s="493"/>
      <c r="AJ263" s="493"/>
      <c r="AK263" s="493"/>
      <c r="AL263" s="494"/>
      <c r="AM263" s="495"/>
      <c r="AN263" s="496"/>
      <c r="AO263" s="496"/>
      <c r="AP263" s="493"/>
      <c r="AQ263" s="526"/>
      <c r="AR263" s="499"/>
      <c r="AS263" s="224"/>
    </row>
    <row r="264">
      <c r="A264" s="435"/>
      <c r="B264" s="399"/>
      <c r="C264" s="435"/>
      <c r="D264" s="399"/>
      <c r="E264" s="398"/>
      <c r="I264" s="411"/>
      <c r="J264" s="411"/>
      <c r="N264" s="411"/>
      <c r="S264" s="411"/>
      <c r="AC264" s="495">
        <v>39.0</v>
      </c>
      <c r="AD264" s="493"/>
      <c r="AE264" s="493"/>
      <c r="AF264" s="493"/>
      <c r="AG264" s="493"/>
      <c r="AH264" s="493"/>
      <c r="AI264" s="493"/>
      <c r="AJ264" s="493"/>
      <c r="AK264" s="493"/>
      <c r="AL264" s="494"/>
      <c r="AM264" s="495"/>
      <c r="AN264" s="496"/>
      <c r="AO264" s="496"/>
      <c r="AP264" s="493"/>
      <c r="AQ264" s="526"/>
      <c r="AR264" s="499"/>
      <c r="AS264" s="224"/>
    </row>
    <row r="265">
      <c r="A265" s="435"/>
      <c r="B265" s="399"/>
      <c r="C265" s="435"/>
      <c r="D265" s="399"/>
      <c r="E265" s="398"/>
      <c r="I265" s="411"/>
      <c r="J265" s="411"/>
      <c r="N265" s="411"/>
      <c r="S265" s="411"/>
      <c r="AC265" s="495">
        <v>40.0</v>
      </c>
      <c r="AD265" s="493"/>
      <c r="AE265" s="493"/>
      <c r="AF265" s="493"/>
      <c r="AG265" s="493"/>
      <c r="AH265" s="493"/>
      <c r="AI265" s="493"/>
      <c r="AJ265" s="493"/>
      <c r="AK265" s="493"/>
      <c r="AL265" s="494"/>
      <c r="AM265" s="495"/>
      <c r="AN265" s="496"/>
      <c r="AO265" s="496"/>
      <c r="AP265" s="493"/>
      <c r="AQ265" s="526"/>
      <c r="AR265" s="499"/>
      <c r="AS265" s="224"/>
    </row>
    <row r="266">
      <c r="A266" s="435"/>
      <c r="B266" s="399"/>
      <c r="C266" s="435"/>
      <c r="D266" s="399"/>
      <c r="E266" s="398"/>
      <c r="I266" s="411"/>
      <c r="J266" s="411"/>
      <c r="N266" s="411"/>
      <c r="S266" s="411"/>
      <c r="AC266" s="495">
        <v>41.0</v>
      </c>
      <c r="AD266" s="493"/>
      <c r="AE266" s="493"/>
      <c r="AF266" s="493"/>
      <c r="AG266" s="493"/>
      <c r="AH266" s="493"/>
      <c r="AI266" s="493"/>
      <c r="AJ266" s="493"/>
      <c r="AK266" s="493"/>
      <c r="AL266" s="494"/>
      <c r="AM266" s="495"/>
      <c r="AN266" s="496"/>
      <c r="AO266" s="496"/>
      <c r="AP266" s="493"/>
      <c r="AQ266" s="526"/>
      <c r="AR266" s="499"/>
      <c r="AS266" s="224"/>
    </row>
    <row r="267">
      <c r="A267" s="435"/>
      <c r="B267" s="399"/>
      <c r="C267" s="398"/>
      <c r="D267" s="399"/>
      <c r="E267" s="398"/>
      <c r="I267" s="411"/>
      <c r="J267" s="411"/>
      <c r="N267" s="411"/>
      <c r="S267" s="411"/>
      <c r="AC267" s="495">
        <v>42.0</v>
      </c>
      <c r="AD267" s="493"/>
      <c r="AE267" s="493"/>
      <c r="AF267" s="493"/>
      <c r="AG267" s="493"/>
      <c r="AH267" s="493"/>
      <c r="AI267" s="493"/>
      <c r="AJ267" s="493"/>
      <c r="AK267" s="493"/>
      <c r="AL267" s="494"/>
      <c r="AM267" s="495"/>
      <c r="AN267" s="496"/>
      <c r="AO267" s="496"/>
      <c r="AP267" s="493"/>
      <c r="AQ267" s="526"/>
      <c r="AR267" s="499"/>
      <c r="AS267" s="224"/>
    </row>
    <row r="268">
      <c r="A268" s="435"/>
      <c r="B268" s="399"/>
      <c r="C268" s="398"/>
      <c r="D268" s="399"/>
      <c r="E268" s="398"/>
      <c r="I268" s="411"/>
      <c r="J268" s="411"/>
      <c r="N268" s="411"/>
      <c r="S268" s="411"/>
      <c r="AC268" s="495">
        <v>43.0</v>
      </c>
      <c r="AD268" s="493"/>
      <c r="AE268" s="493"/>
      <c r="AF268" s="493"/>
      <c r="AG268" s="493"/>
      <c r="AH268" s="493"/>
      <c r="AI268" s="493"/>
      <c r="AJ268" s="493"/>
      <c r="AK268" s="493"/>
      <c r="AL268" s="494"/>
      <c r="AM268" s="495"/>
      <c r="AN268" s="496"/>
      <c r="AO268" s="496"/>
      <c r="AP268" s="493"/>
      <c r="AQ268" s="526"/>
      <c r="AR268" s="499"/>
      <c r="AS268" s="224"/>
    </row>
    <row r="269">
      <c r="A269" s="435"/>
      <c r="B269" s="399"/>
      <c r="C269" s="398"/>
      <c r="D269" s="399"/>
      <c r="E269" s="398"/>
      <c r="I269" s="411"/>
      <c r="J269" s="411"/>
      <c r="N269" s="411"/>
      <c r="S269" s="411"/>
      <c r="AC269" s="495">
        <v>44.0</v>
      </c>
      <c r="AD269" s="493"/>
      <c r="AE269" s="493"/>
      <c r="AF269" s="493"/>
      <c r="AG269" s="493"/>
      <c r="AH269" s="493"/>
      <c r="AI269" s="493"/>
      <c r="AJ269" s="493"/>
      <c r="AK269" s="493"/>
      <c r="AL269" s="494"/>
      <c r="AM269" s="495"/>
      <c r="AN269" s="496"/>
      <c r="AO269" s="496"/>
      <c r="AP269" s="493"/>
      <c r="AQ269" s="526"/>
      <c r="AR269" s="499"/>
      <c r="AS269" s="224"/>
    </row>
    <row r="270">
      <c r="A270" s="398"/>
      <c r="B270" s="399"/>
      <c r="C270" s="398"/>
      <c r="D270" s="399"/>
      <c r="E270" s="398"/>
      <c r="I270" s="411"/>
      <c r="J270" s="411"/>
      <c r="N270" s="411"/>
      <c r="S270" s="411"/>
      <c r="AC270" s="495">
        <v>45.0</v>
      </c>
      <c r="AD270" s="493"/>
      <c r="AE270" s="493"/>
      <c r="AF270" s="493"/>
      <c r="AG270" s="493"/>
      <c r="AH270" s="493"/>
      <c r="AI270" s="493"/>
      <c r="AJ270" s="493"/>
      <c r="AK270" s="493"/>
      <c r="AL270" s="494"/>
      <c r="AM270" s="495"/>
      <c r="AN270" s="496"/>
      <c r="AO270" s="496"/>
      <c r="AP270" s="493"/>
      <c r="AQ270" s="526"/>
      <c r="AR270" s="499"/>
      <c r="AS270" s="224"/>
    </row>
    <row r="271">
      <c r="A271" s="435"/>
      <c r="B271" s="399"/>
      <c r="C271" s="398"/>
      <c r="D271" s="399"/>
      <c r="E271" s="398"/>
      <c r="I271" s="411"/>
      <c r="J271" s="411"/>
      <c r="N271" s="411"/>
      <c r="S271" s="411"/>
      <c r="AC271" s="495">
        <v>46.0</v>
      </c>
      <c r="AD271" s="493"/>
      <c r="AE271" s="493"/>
      <c r="AF271" s="493"/>
      <c r="AG271" s="493"/>
      <c r="AH271" s="493"/>
      <c r="AI271" s="493"/>
      <c r="AJ271" s="493"/>
      <c r="AK271" s="493"/>
      <c r="AL271" s="494"/>
      <c r="AM271" s="495"/>
      <c r="AN271" s="496"/>
      <c r="AO271" s="496"/>
      <c r="AP271" s="493"/>
      <c r="AQ271" s="497"/>
      <c r="AR271" s="499"/>
      <c r="AS271" s="224"/>
    </row>
    <row r="272">
      <c r="A272" s="435"/>
      <c r="B272" s="399"/>
      <c r="C272" s="398"/>
      <c r="D272" s="399"/>
      <c r="E272" s="398"/>
      <c r="I272" s="411"/>
      <c r="J272" s="411"/>
      <c r="N272" s="411"/>
      <c r="S272" s="411"/>
      <c r="AC272" s="495">
        <v>47.0</v>
      </c>
      <c r="AD272" s="493"/>
      <c r="AE272" s="493"/>
      <c r="AF272" s="493"/>
      <c r="AG272" s="493"/>
      <c r="AH272" s="493"/>
      <c r="AI272" s="493"/>
      <c r="AJ272" s="493"/>
      <c r="AK272" s="493"/>
      <c r="AL272" s="494"/>
      <c r="AM272" s="495"/>
      <c r="AN272" s="496"/>
      <c r="AO272" s="496"/>
      <c r="AP272" s="493"/>
      <c r="AQ272" s="497"/>
      <c r="AR272" s="499"/>
      <c r="AS272" s="224"/>
    </row>
    <row r="273">
      <c r="A273" s="435"/>
      <c r="B273" s="399"/>
      <c r="C273" s="398"/>
      <c r="D273" s="399"/>
      <c r="E273" s="398"/>
      <c r="I273" s="411"/>
      <c r="J273" s="411"/>
      <c r="N273" s="411"/>
      <c r="S273" s="411"/>
      <c r="AC273" s="495">
        <v>48.0</v>
      </c>
      <c r="AD273" s="493"/>
      <c r="AE273" s="493"/>
      <c r="AF273" s="493"/>
      <c r="AG273" s="493"/>
      <c r="AH273" s="493"/>
      <c r="AI273" s="493"/>
      <c r="AJ273" s="493"/>
      <c r="AK273" s="493"/>
      <c r="AL273" s="494"/>
      <c r="AM273" s="495"/>
      <c r="AN273" s="496"/>
      <c r="AO273" s="496"/>
      <c r="AP273" s="493"/>
      <c r="AQ273" s="497"/>
      <c r="AR273" s="499"/>
      <c r="AS273" s="224"/>
    </row>
    <row r="274">
      <c r="A274" s="435"/>
      <c r="B274" s="399"/>
      <c r="C274" s="398"/>
      <c r="D274" s="399"/>
      <c r="E274" s="398"/>
      <c r="I274" s="411"/>
      <c r="J274" s="411"/>
      <c r="N274" s="411"/>
      <c r="S274" s="411"/>
      <c r="AC274" s="495">
        <v>49.0</v>
      </c>
      <c r="AD274" s="493"/>
      <c r="AE274" s="493"/>
      <c r="AF274" s="493"/>
      <c r="AG274" s="493"/>
      <c r="AH274" s="493"/>
      <c r="AI274" s="493"/>
      <c r="AJ274" s="493"/>
      <c r="AK274" s="493"/>
      <c r="AL274" s="494"/>
      <c r="AM274" s="495"/>
      <c r="AN274" s="496"/>
      <c r="AO274" s="496"/>
      <c r="AP274" s="493"/>
      <c r="AQ274" s="497"/>
      <c r="AR274" s="499"/>
      <c r="AS274" s="224"/>
    </row>
    <row r="275">
      <c r="A275" s="398"/>
      <c r="B275" s="399"/>
      <c r="C275" s="398"/>
      <c r="D275" s="399"/>
      <c r="E275" s="398"/>
      <c r="I275" s="411"/>
      <c r="J275" s="411"/>
      <c r="N275" s="411"/>
      <c r="S275" s="411"/>
      <c r="AC275" s="495">
        <v>50.0</v>
      </c>
      <c r="AD275" s="493"/>
      <c r="AE275" s="493"/>
      <c r="AF275" s="493"/>
      <c r="AG275" s="493"/>
      <c r="AH275" s="493"/>
      <c r="AI275" s="493"/>
      <c r="AJ275" s="493"/>
      <c r="AK275" s="493"/>
      <c r="AL275" s="494"/>
      <c r="AM275" s="495"/>
      <c r="AN275" s="496"/>
      <c r="AO275" s="496"/>
      <c r="AP275" s="493"/>
      <c r="AQ275" s="497"/>
      <c r="AR275" s="499"/>
      <c r="AS275" s="224"/>
    </row>
    <row r="276">
      <c r="A276" s="398"/>
      <c r="B276" s="399"/>
      <c r="C276" s="398"/>
      <c r="D276" s="399"/>
      <c r="E276" s="398"/>
      <c r="I276" s="411"/>
      <c r="J276" s="411"/>
      <c r="N276" s="411"/>
      <c r="S276" s="411"/>
      <c r="AC276" s="495">
        <v>51.0</v>
      </c>
      <c r="AD276" s="493"/>
      <c r="AE276" s="493"/>
      <c r="AF276" s="493"/>
      <c r="AG276" s="493"/>
      <c r="AH276" s="493"/>
      <c r="AI276" s="493"/>
      <c r="AJ276" s="493"/>
      <c r="AK276" s="493"/>
      <c r="AL276" s="494"/>
      <c r="AM276" s="495"/>
      <c r="AN276" s="496"/>
      <c r="AO276" s="496"/>
      <c r="AP276" s="493"/>
      <c r="AQ276" s="497"/>
      <c r="AR276" s="499"/>
      <c r="AS276" s="224"/>
    </row>
    <row r="277">
      <c r="A277" s="398"/>
      <c r="B277" s="399"/>
      <c r="C277" s="398"/>
      <c r="D277" s="399"/>
      <c r="E277" s="398"/>
      <c r="I277" s="411"/>
      <c r="J277" s="411"/>
      <c r="N277" s="411"/>
      <c r="S277" s="411"/>
      <c r="AC277" s="495">
        <v>52.0</v>
      </c>
      <c r="AD277" s="493"/>
      <c r="AE277" s="493"/>
      <c r="AF277" s="493"/>
      <c r="AG277" s="493"/>
      <c r="AH277" s="493"/>
      <c r="AI277" s="493"/>
      <c r="AJ277" s="493"/>
      <c r="AK277" s="493"/>
      <c r="AL277" s="494"/>
      <c r="AM277" s="495"/>
      <c r="AN277" s="496"/>
      <c r="AO277" s="496"/>
      <c r="AP277" s="493"/>
      <c r="AQ277" s="497"/>
      <c r="AR277" s="499"/>
      <c r="AS277" s="224"/>
    </row>
    <row r="278">
      <c r="A278" s="398"/>
      <c r="B278" s="399"/>
      <c r="C278" s="398"/>
      <c r="D278" s="399"/>
      <c r="E278" s="398"/>
      <c r="I278" s="411"/>
      <c r="J278" s="411"/>
      <c r="N278" s="411"/>
      <c r="S278" s="411"/>
      <c r="AC278" s="495">
        <v>53.0</v>
      </c>
      <c r="AD278" s="493"/>
      <c r="AE278" s="493"/>
      <c r="AF278" s="493"/>
      <c r="AG278" s="493"/>
      <c r="AH278" s="493"/>
      <c r="AI278" s="493"/>
      <c r="AJ278" s="493"/>
      <c r="AK278" s="493"/>
      <c r="AL278" s="494"/>
      <c r="AM278" s="495"/>
      <c r="AN278" s="496"/>
      <c r="AO278" s="496"/>
      <c r="AP278" s="493"/>
      <c r="AQ278" s="497"/>
      <c r="AR278" s="499"/>
      <c r="AS278" s="224"/>
    </row>
    <row r="279">
      <c r="A279" s="398"/>
      <c r="B279" s="399"/>
      <c r="C279" s="398"/>
      <c r="D279" s="399"/>
      <c r="E279" s="398"/>
      <c r="I279" s="411"/>
      <c r="J279" s="411"/>
      <c r="N279" s="411"/>
      <c r="S279" s="411"/>
      <c r="AC279" s="495">
        <v>54.0</v>
      </c>
      <c r="AD279" s="493"/>
      <c r="AE279" s="493"/>
      <c r="AF279" s="493"/>
      <c r="AG279" s="493"/>
      <c r="AH279" s="493"/>
      <c r="AI279" s="493"/>
      <c r="AJ279" s="493"/>
      <c r="AK279" s="493"/>
      <c r="AL279" s="494"/>
      <c r="AM279" s="495"/>
      <c r="AN279" s="496"/>
      <c r="AO279" s="496"/>
      <c r="AP279" s="493"/>
      <c r="AQ279" s="497"/>
      <c r="AR279" s="499"/>
      <c r="AS279" s="224"/>
    </row>
    <row r="280">
      <c r="A280" s="398"/>
      <c r="B280" s="399"/>
      <c r="C280" s="398"/>
      <c r="D280" s="399"/>
      <c r="E280" s="398"/>
      <c r="I280" s="411"/>
      <c r="J280" s="411"/>
      <c r="N280" s="411"/>
      <c r="S280" s="411"/>
      <c r="AC280" s="495">
        <v>55.0</v>
      </c>
      <c r="AD280" s="493"/>
      <c r="AE280" s="493"/>
      <c r="AF280" s="493"/>
      <c r="AG280" s="493"/>
      <c r="AH280" s="493"/>
      <c r="AI280" s="493"/>
      <c r="AJ280" s="493"/>
      <c r="AK280" s="493"/>
      <c r="AL280" s="494"/>
      <c r="AM280" s="495"/>
      <c r="AN280" s="496"/>
      <c r="AO280" s="496"/>
      <c r="AP280" s="493"/>
      <c r="AQ280" s="497"/>
      <c r="AR280" s="499"/>
      <c r="AS280" s="224"/>
    </row>
    <row r="281">
      <c r="A281" s="398"/>
      <c r="B281" s="399"/>
      <c r="C281" s="398"/>
      <c r="D281" s="399"/>
      <c r="E281" s="398"/>
      <c r="I281" s="411"/>
      <c r="J281" s="411"/>
      <c r="N281" s="411"/>
      <c r="S281" s="411"/>
      <c r="AC281" s="495">
        <v>56.0</v>
      </c>
      <c r="AD281" s="493"/>
      <c r="AE281" s="493"/>
      <c r="AF281" s="493"/>
      <c r="AG281" s="493"/>
      <c r="AH281" s="493"/>
      <c r="AI281" s="493"/>
      <c r="AJ281" s="493"/>
      <c r="AK281" s="493"/>
      <c r="AL281" s="494"/>
      <c r="AM281" s="495"/>
      <c r="AN281" s="496"/>
      <c r="AO281" s="496"/>
      <c r="AP281" s="493"/>
      <c r="AQ281" s="497"/>
      <c r="AR281" s="499"/>
      <c r="AS281" s="224"/>
    </row>
    <row r="282">
      <c r="A282" s="398"/>
      <c r="B282" s="399"/>
      <c r="C282" s="398"/>
      <c r="D282" s="399"/>
      <c r="E282" s="398"/>
      <c r="I282" s="411"/>
      <c r="J282" s="411"/>
      <c r="N282" s="411"/>
      <c r="S282" s="411"/>
      <c r="AC282" s="495">
        <v>57.0</v>
      </c>
      <c r="AD282" s="493"/>
      <c r="AE282" s="493"/>
      <c r="AF282" s="493"/>
      <c r="AG282" s="493"/>
      <c r="AH282" s="493"/>
      <c r="AI282" s="493"/>
      <c r="AJ282" s="493"/>
      <c r="AK282" s="493"/>
      <c r="AL282" s="494"/>
      <c r="AM282" s="495"/>
      <c r="AN282" s="496"/>
      <c r="AO282" s="496"/>
      <c r="AP282" s="493"/>
      <c r="AQ282" s="497"/>
      <c r="AR282" s="499"/>
      <c r="AS282" s="224"/>
    </row>
    <row r="283">
      <c r="A283" s="398"/>
      <c r="B283" s="399"/>
      <c r="C283" s="398"/>
      <c r="D283" s="399"/>
      <c r="E283" s="398"/>
      <c r="I283" s="411"/>
      <c r="J283" s="411"/>
      <c r="N283" s="411"/>
      <c r="S283" s="411"/>
      <c r="AC283" s="495">
        <v>58.0</v>
      </c>
      <c r="AD283" s="493"/>
      <c r="AE283" s="493"/>
      <c r="AF283" s="493"/>
      <c r="AG283" s="493"/>
      <c r="AH283" s="493"/>
      <c r="AI283" s="493"/>
      <c r="AJ283" s="493"/>
      <c r="AK283" s="493"/>
      <c r="AL283" s="494"/>
      <c r="AM283" s="495"/>
      <c r="AN283" s="496"/>
      <c r="AO283" s="496"/>
      <c r="AP283" s="493"/>
      <c r="AQ283" s="497"/>
      <c r="AR283" s="499"/>
      <c r="AS283" s="224"/>
    </row>
    <row r="284">
      <c r="A284" s="398"/>
      <c r="B284" s="399"/>
      <c r="C284" s="398"/>
      <c r="D284" s="399"/>
      <c r="E284" s="398"/>
      <c r="I284" s="411"/>
      <c r="J284" s="411"/>
      <c r="N284" s="411"/>
      <c r="S284" s="411"/>
      <c r="AC284" s="495">
        <v>59.0</v>
      </c>
      <c r="AD284" s="493"/>
      <c r="AE284" s="493"/>
      <c r="AF284" s="493"/>
      <c r="AG284" s="493"/>
      <c r="AH284" s="493"/>
      <c r="AI284" s="493"/>
      <c r="AJ284" s="493"/>
      <c r="AK284" s="493"/>
      <c r="AL284" s="494"/>
      <c r="AM284" s="495"/>
      <c r="AN284" s="496"/>
      <c r="AO284" s="496"/>
      <c r="AP284" s="493"/>
      <c r="AQ284" s="497"/>
      <c r="AR284" s="499"/>
      <c r="AS284" s="224"/>
    </row>
    <row r="285">
      <c r="A285" s="398"/>
      <c r="B285" s="399"/>
      <c r="C285" s="398"/>
      <c r="D285" s="399"/>
      <c r="E285" s="398"/>
      <c r="I285" s="411"/>
      <c r="J285" s="411"/>
      <c r="N285" s="411"/>
      <c r="S285" s="411"/>
      <c r="AC285" s="495">
        <v>60.0</v>
      </c>
      <c r="AD285" s="493"/>
      <c r="AE285" s="493"/>
      <c r="AF285" s="493"/>
      <c r="AG285" s="493"/>
      <c r="AH285" s="493"/>
      <c r="AI285" s="493"/>
      <c r="AJ285" s="493"/>
      <c r="AK285" s="493"/>
      <c r="AL285" s="494"/>
      <c r="AM285" s="495"/>
      <c r="AN285" s="496"/>
      <c r="AO285" s="496"/>
      <c r="AP285" s="493"/>
      <c r="AQ285" s="497"/>
      <c r="AR285" s="499"/>
      <c r="AS285" s="224"/>
    </row>
    <row r="286">
      <c r="A286" s="398"/>
      <c r="B286" s="399"/>
      <c r="C286" s="398"/>
      <c r="D286" s="399"/>
      <c r="E286" s="398"/>
      <c r="I286" s="411"/>
      <c r="J286" s="411"/>
      <c r="N286" s="411"/>
      <c r="S286" s="411"/>
      <c r="AC286" s="495">
        <v>61.0</v>
      </c>
      <c r="AD286" s="493"/>
      <c r="AE286" s="493"/>
      <c r="AF286" s="493"/>
      <c r="AG286" s="493"/>
      <c r="AH286" s="493"/>
      <c r="AI286" s="493"/>
      <c r="AJ286" s="493"/>
      <c r="AK286" s="493"/>
      <c r="AL286" s="494"/>
      <c r="AM286" s="495"/>
      <c r="AN286" s="496"/>
      <c r="AO286" s="496"/>
      <c r="AP286" s="493"/>
      <c r="AQ286" s="497"/>
      <c r="AR286" s="499"/>
      <c r="AS286" s="224"/>
    </row>
    <row r="287">
      <c r="A287" s="398"/>
      <c r="B287" s="399"/>
      <c r="C287" s="398"/>
      <c r="D287" s="399"/>
      <c r="E287" s="398"/>
      <c r="I287" s="411"/>
      <c r="J287" s="411"/>
      <c r="N287" s="411"/>
      <c r="S287" s="411"/>
      <c r="AC287" s="495">
        <v>62.0</v>
      </c>
      <c r="AD287" s="493"/>
      <c r="AE287" s="493"/>
      <c r="AF287" s="493"/>
      <c r="AG287" s="493"/>
      <c r="AH287" s="493"/>
      <c r="AI287" s="493"/>
      <c r="AJ287" s="493"/>
      <c r="AK287" s="493"/>
      <c r="AL287" s="494"/>
      <c r="AM287" s="495"/>
      <c r="AN287" s="496"/>
      <c r="AO287" s="496"/>
      <c r="AP287" s="493"/>
      <c r="AQ287" s="497"/>
      <c r="AR287" s="499"/>
      <c r="AS287" s="224"/>
    </row>
    <row r="288">
      <c r="A288" s="398"/>
      <c r="B288" s="399"/>
      <c r="C288" s="398"/>
      <c r="D288" s="399"/>
      <c r="E288" s="398"/>
      <c r="I288" s="411"/>
      <c r="J288" s="411"/>
      <c r="N288" s="411"/>
      <c r="S288" s="411"/>
      <c r="AC288" s="495">
        <v>63.0</v>
      </c>
      <c r="AD288" s="493"/>
      <c r="AE288" s="493"/>
      <c r="AF288" s="493"/>
      <c r="AG288" s="493"/>
      <c r="AH288" s="493"/>
      <c r="AI288" s="493"/>
      <c r="AJ288" s="493"/>
      <c r="AK288" s="493"/>
      <c r="AL288" s="494"/>
      <c r="AM288" s="495"/>
      <c r="AN288" s="496"/>
      <c r="AO288" s="496"/>
      <c r="AP288" s="493"/>
      <c r="AQ288" s="497"/>
      <c r="AR288" s="499"/>
      <c r="AS288" s="224"/>
    </row>
    <row r="289">
      <c r="A289" s="398"/>
      <c r="B289" s="399"/>
      <c r="C289" s="398"/>
      <c r="D289" s="399"/>
      <c r="E289" s="398"/>
      <c r="I289" s="411"/>
      <c r="J289" s="411"/>
      <c r="N289" s="411"/>
      <c r="S289" s="411"/>
      <c r="AC289" s="495">
        <v>64.0</v>
      </c>
      <c r="AD289" s="493"/>
      <c r="AE289" s="493"/>
      <c r="AF289" s="493"/>
      <c r="AG289" s="493"/>
      <c r="AH289" s="493"/>
      <c r="AI289" s="493"/>
      <c r="AJ289" s="493"/>
      <c r="AK289" s="493"/>
      <c r="AL289" s="494"/>
      <c r="AM289" s="495"/>
      <c r="AN289" s="496"/>
      <c r="AO289" s="496"/>
      <c r="AP289" s="493"/>
      <c r="AQ289" s="497"/>
      <c r="AR289" s="499"/>
      <c r="AS289" s="224"/>
    </row>
    <row r="290">
      <c r="A290" s="398"/>
      <c r="B290" s="399"/>
      <c r="C290" s="398"/>
      <c r="D290" s="399"/>
      <c r="E290" s="398"/>
      <c r="I290" s="411"/>
      <c r="J290" s="411"/>
      <c r="N290" s="411"/>
      <c r="S290" s="411"/>
      <c r="AC290" s="495">
        <v>65.0</v>
      </c>
      <c r="AD290" s="493"/>
      <c r="AE290" s="493"/>
      <c r="AF290" s="493"/>
      <c r="AG290" s="493"/>
      <c r="AH290" s="493"/>
      <c r="AI290" s="493"/>
      <c r="AJ290" s="493"/>
      <c r="AK290" s="493"/>
      <c r="AL290" s="494"/>
      <c r="AM290" s="495"/>
      <c r="AN290" s="496"/>
      <c r="AO290" s="496"/>
      <c r="AP290" s="493"/>
      <c r="AQ290" s="497"/>
      <c r="AR290" s="499"/>
      <c r="AS290" s="224"/>
    </row>
    <row r="291">
      <c r="A291" s="398"/>
      <c r="B291" s="399"/>
      <c r="C291" s="398"/>
      <c r="D291" s="399"/>
      <c r="E291" s="398"/>
      <c r="I291" s="411"/>
      <c r="J291" s="411"/>
      <c r="N291" s="411"/>
      <c r="S291" s="411"/>
      <c r="AC291" s="495">
        <v>66.0</v>
      </c>
      <c r="AD291" s="493"/>
      <c r="AE291" s="493"/>
      <c r="AF291" s="493"/>
      <c r="AG291" s="493"/>
      <c r="AH291" s="493"/>
      <c r="AI291" s="493"/>
      <c r="AJ291" s="493"/>
      <c r="AK291" s="493"/>
      <c r="AL291" s="494"/>
      <c r="AM291" s="495"/>
      <c r="AN291" s="496"/>
      <c r="AO291" s="496"/>
      <c r="AP291" s="493"/>
      <c r="AQ291" s="497"/>
      <c r="AR291" s="499"/>
      <c r="AS291" s="224"/>
    </row>
    <row r="292">
      <c r="A292" s="398"/>
      <c r="B292" s="399"/>
      <c r="C292" s="398"/>
      <c r="D292" s="399"/>
      <c r="E292" s="398"/>
      <c r="I292" s="411"/>
      <c r="J292" s="411"/>
      <c r="N292" s="411"/>
      <c r="S292" s="411"/>
      <c r="AC292" s="495">
        <v>67.0</v>
      </c>
      <c r="AD292" s="493"/>
      <c r="AE292" s="493"/>
      <c r="AF292" s="493"/>
      <c r="AG292" s="493"/>
      <c r="AH292" s="493"/>
      <c r="AI292" s="493"/>
      <c r="AJ292" s="493"/>
      <c r="AK292" s="493"/>
      <c r="AL292" s="494"/>
      <c r="AM292" s="495"/>
      <c r="AN292" s="496"/>
      <c r="AO292" s="496"/>
      <c r="AP292" s="493"/>
      <c r="AQ292" s="497"/>
      <c r="AR292" s="499"/>
      <c r="AS292" s="224"/>
    </row>
    <row r="293">
      <c r="A293" s="398"/>
      <c r="B293" s="399"/>
      <c r="C293" s="398"/>
      <c r="D293" s="399"/>
      <c r="E293" s="398"/>
      <c r="I293" s="411"/>
      <c r="J293" s="411"/>
      <c r="N293" s="411"/>
      <c r="S293" s="411"/>
      <c r="AC293" s="495">
        <v>68.0</v>
      </c>
      <c r="AD293" s="493"/>
      <c r="AE293" s="493"/>
      <c r="AF293" s="493"/>
      <c r="AG293" s="493"/>
      <c r="AH293" s="493"/>
      <c r="AI293" s="493"/>
      <c r="AJ293" s="493"/>
      <c r="AK293" s="493"/>
      <c r="AL293" s="494"/>
      <c r="AM293" s="495"/>
      <c r="AN293" s="496"/>
      <c r="AO293" s="496"/>
      <c r="AP293" s="493"/>
      <c r="AQ293" s="497"/>
      <c r="AR293" s="499"/>
      <c r="AS293" s="224"/>
    </row>
    <row r="294">
      <c r="A294" s="398"/>
      <c r="B294" s="399"/>
      <c r="C294" s="398"/>
      <c r="D294" s="399"/>
      <c r="E294" s="398"/>
      <c r="I294" s="411"/>
      <c r="J294" s="411"/>
      <c r="N294" s="411"/>
      <c r="S294" s="411"/>
      <c r="AC294" s="495">
        <v>69.0</v>
      </c>
      <c r="AD294" s="493"/>
      <c r="AE294" s="493"/>
      <c r="AF294" s="493"/>
      <c r="AG294" s="493"/>
      <c r="AH294" s="493"/>
      <c r="AI294" s="493"/>
      <c r="AJ294" s="493"/>
      <c r="AK294" s="493"/>
      <c r="AL294" s="494"/>
      <c r="AM294" s="495"/>
      <c r="AN294" s="496"/>
      <c r="AO294" s="496"/>
      <c r="AP294" s="493"/>
      <c r="AQ294" s="497"/>
      <c r="AR294" s="499"/>
      <c r="AS294" s="224"/>
    </row>
    <row r="295">
      <c r="A295" s="398"/>
      <c r="B295" s="399"/>
      <c r="C295" s="398"/>
      <c r="D295" s="399"/>
      <c r="E295" s="398"/>
      <c r="I295" s="411"/>
      <c r="J295" s="411"/>
      <c r="N295" s="411"/>
      <c r="S295" s="411"/>
      <c r="AC295" s="495">
        <v>70.0</v>
      </c>
      <c r="AD295" s="493"/>
      <c r="AE295" s="493"/>
      <c r="AF295" s="493"/>
      <c r="AG295" s="493"/>
      <c r="AH295" s="493"/>
      <c r="AI295" s="493"/>
      <c r="AJ295" s="493"/>
      <c r="AK295" s="493"/>
      <c r="AL295" s="494"/>
      <c r="AM295" s="495"/>
      <c r="AN295" s="496"/>
      <c r="AO295" s="496"/>
      <c r="AP295" s="493"/>
      <c r="AQ295" s="497"/>
      <c r="AR295" s="499"/>
      <c r="AS295" s="224"/>
    </row>
    <row r="296">
      <c r="A296" s="398"/>
      <c r="B296" s="399"/>
      <c r="C296" s="398"/>
      <c r="D296" s="399"/>
      <c r="E296" s="398"/>
      <c r="I296" s="411"/>
      <c r="J296" s="411"/>
      <c r="N296" s="411"/>
      <c r="S296" s="411"/>
      <c r="AC296" s="495">
        <v>71.0</v>
      </c>
      <c r="AD296" s="493"/>
      <c r="AE296" s="493"/>
      <c r="AF296" s="493"/>
      <c r="AG296" s="493"/>
      <c r="AH296" s="493"/>
      <c r="AI296" s="493"/>
      <c r="AJ296" s="493"/>
      <c r="AK296" s="493"/>
      <c r="AL296" s="494"/>
      <c r="AM296" s="495"/>
      <c r="AN296" s="496"/>
      <c r="AO296" s="496"/>
      <c r="AP296" s="493"/>
      <c r="AQ296" s="497"/>
      <c r="AR296" s="499"/>
      <c r="AS296" s="224"/>
    </row>
    <row r="297">
      <c r="A297" s="398"/>
      <c r="B297" s="399"/>
      <c r="C297" s="398"/>
      <c r="D297" s="399"/>
      <c r="E297" s="398"/>
      <c r="I297" s="411"/>
      <c r="J297" s="411"/>
      <c r="N297" s="411"/>
      <c r="S297" s="411"/>
      <c r="AC297" s="495">
        <v>72.0</v>
      </c>
      <c r="AD297" s="493"/>
      <c r="AE297" s="493"/>
      <c r="AF297" s="493"/>
      <c r="AG297" s="493"/>
      <c r="AH297" s="493"/>
      <c r="AI297" s="493"/>
      <c r="AJ297" s="493"/>
      <c r="AK297" s="493"/>
      <c r="AL297" s="494"/>
      <c r="AM297" s="495"/>
      <c r="AN297" s="496"/>
      <c r="AO297" s="496"/>
      <c r="AP297" s="493"/>
      <c r="AQ297" s="497"/>
      <c r="AR297" s="499"/>
      <c r="AS297" s="224"/>
    </row>
    <row r="298">
      <c r="A298" s="398"/>
      <c r="B298" s="399"/>
      <c r="C298" s="398"/>
      <c r="D298" s="399"/>
      <c r="E298" s="398"/>
      <c r="I298" s="411"/>
      <c r="J298" s="411"/>
      <c r="N298" s="411"/>
      <c r="S298" s="411"/>
      <c r="AC298" s="495">
        <v>73.0</v>
      </c>
      <c r="AD298" s="493"/>
      <c r="AE298" s="493"/>
      <c r="AF298" s="493"/>
      <c r="AG298" s="493"/>
      <c r="AH298" s="493"/>
      <c r="AI298" s="493"/>
      <c r="AJ298" s="493"/>
      <c r="AK298" s="493"/>
      <c r="AL298" s="494"/>
      <c r="AM298" s="495"/>
      <c r="AN298" s="496"/>
      <c r="AO298" s="496"/>
      <c r="AP298" s="493"/>
      <c r="AQ298" s="497"/>
      <c r="AR298" s="499"/>
      <c r="AS298" s="224"/>
    </row>
    <row r="299">
      <c r="A299" s="398"/>
      <c r="B299" s="399"/>
      <c r="C299" s="398"/>
      <c r="D299" s="399"/>
      <c r="E299" s="398"/>
      <c r="I299" s="411"/>
      <c r="J299" s="411"/>
      <c r="N299" s="411"/>
      <c r="S299" s="411"/>
      <c r="AC299" s="495">
        <v>74.0</v>
      </c>
      <c r="AD299" s="493"/>
      <c r="AE299" s="493"/>
      <c r="AF299" s="493"/>
      <c r="AG299" s="493"/>
      <c r="AH299" s="493"/>
      <c r="AI299" s="493"/>
      <c r="AJ299" s="493"/>
      <c r="AK299" s="493"/>
      <c r="AL299" s="494"/>
      <c r="AM299" s="495"/>
      <c r="AN299" s="496"/>
      <c r="AO299" s="496"/>
      <c r="AP299" s="493"/>
      <c r="AQ299" s="497"/>
      <c r="AR299" s="499"/>
      <c r="AS299" s="224"/>
    </row>
    <row r="300">
      <c r="A300" s="398"/>
      <c r="B300" s="399"/>
      <c r="C300" s="398"/>
      <c r="D300" s="399"/>
      <c r="E300" s="398"/>
      <c r="I300" s="411"/>
      <c r="J300" s="411"/>
      <c r="N300" s="411"/>
      <c r="S300" s="411"/>
      <c r="AC300" s="495">
        <v>75.0</v>
      </c>
      <c r="AD300" s="493"/>
      <c r="AE300" s="493"/>
      <c r="AF300" s="493"/>
      <c r="AG300" s="493"/>
      <c r="AH300" s="493"/>
      <c r="AI300" s="493"/>
      <c r="AJ300" s="493"/>
      <c r="AK300" s="493"/>
      <c r="AL300" s="494"/>
      <c r="AM300" s="495"/>
      <c r="AN300" s="496"/>
      <c r="AO300" s="496"/>
      <c r="AP300" s="493"/>
      <c r="AQ300" s="497"/>
      <c r="AR300" s="499"/>
      <c r="AS300" s="224"/>
    </row>
    <row r="301">
      <c r="A301" s="398"/>
      <c r="B301" s="399"/>
      <c r="C301" s="398"/>
      <c r="D301" s="399"/>
      <c r="E301" s="398"/>
      <c r="I301" s="411"/>
      <c r="J301" s="411"/>
      <c r="N301" s="411"/>
      <c r="S301" s="411"/>
      <c r="AC301" s="495">
        <v>76.0</v>
      </c>
      <c r="AD301" s="493"/>
      <c r="AE301" s="493"/>
      <c r="AF301" s="493"/>
      <c r="AG301" s="493"/>
      <c r="AH301" s="493"/>
      <c r="AI301" s="493"/>
      <c r="AJ301" s="493"/>
      <c r="AK301" s="493"/>
      <c r="AL301" s="494"/>
      <c r="AM301" s="495"/>
      <c r="AN301" s="496"/>
      <c r="AO301" s="496"/>
      <c r="AP301" s="493"/>
      <c r="AQ301" s="497"/>
      <c r="AR301" s="499"/>
      <c r="AS301" s="224"/>
    </row>
    <row r="302">
      <c r="A302" s="398"/>
      <c r="B302" s="399"/>
      <c r="C302" s="398"/>
      <c r="D302" s="399"/>
      <c r="E302" s="398"/>
      <c r="I302" s="411"/>
      <c r="J302" s="411"/>
      <c r="N302" s="411"/>
      <c r="S302" s="411"/>
      <c r="AC302" s="495">
        <v>77.0</v>
      </c>
      <c r="AD302" s="493"/>
      <c r="AE302" s="493"/>
      <c r="AF302" s="493"/>
      <c r="AG302" s="493"/>
      <c r="AH302" s="493"/>
      <c r="AI302" s="493"/>
      <c r="AJ302" s="493"/>
      <c r="AK302" s="493"/>
      <c r="AL302" s="494"/>
      <c r="AM302" s="495"/>
      <c r="AN302" s="496"/>
      <c r="AO302" s="496"/>
      <c r="AP302" s="493"/>
      <c r="AQ302" s="497"/>
      <c r="AR302" s="499"/>
      <c r="AS302" s="224"/>
    </row>
    <row r="303">
      <c r="A303" s="398"/>
      <c r="B303" s="399"/>
      <c r="C303" s="398"/>
      <c r="D303" s="399"/>
      <c r="E303" s="398"/>
      <c r="I303" s="411"/>
      <c r="J303" s="411"/>
      <c r="N303" s="411"/>
      <c r="S303" s="411"/>
      <c r="AC303" s="495">
        <v>78.0</v>
      </c>
      <c r="AD303" s="493"/>
      <c r="AE303" s="493"/>
      <c r="AF303" s="493"/>
      <c r="AG303" s="493"/>
      <c r="AH303" s="493"/>
      <c r="AI303" s="493"/>
      <c r="AJ303" s="493"/>
      <c r="AK303" s="493"/>
      <c r="AL303" s="494"/>
      <c r="AM303" s="495"/>
      <c r="AN303" s="496"/>
      <c r="AO303" s="496"/>
      <c r="AP303" s="493"/>
      <c r="AQ303" s="497"/>
      <c r="AR303" s="499"/>
      <c r="AS303" s="224"/>
    </row>
    <row r="304">
      <c r="A304" s="398"/>
      <c r="B304" s="399"/>
      <c r="C304" s="398"/>
      <c r="D304" s="399"/>
      <c r="E304" s="398"/>
      <c r="I304" s="411"/>
      <c r="J304" s="411"/>
      <c r="N304" s="411"/>
      <c r="S304" s="411"/>
      <c r="AC304" s="495">
        <v>79.0</v>
      </c>
      <c r="AD304" s="493"/>
      <c r="AE304" s="493"/>
      <c r="AF304" s="493"/>
      <c r="AG304" s="493"/>
      <c r="AH304" s="493"/>
      <c r="AI304" s="493"/>
      <c r="AJ304" s="493"/>
      <c r="AK304" s="493"/>
      <c r="AL304" s="494"/>
      <c r="AM304" s="495"/>
      <c r="AN304" s="496"/>
      <c r="AO304" s="496"/>
      <c r="AP304" s="493"/>
      <c r="AQ304" s="497"/>
      <c r="AR304" s="499"/>
      <c r="AS304" s="224"/>
    </row>
    <row r="305">
      <c r="A305" s="398"/>
      <c r="B305" s="399"/>
      <c r="C305" s="398"/>
      <c r="D305" s="399"/>
      <c r="E305" s="398"/>
      <c r="I305" s="411"/>
      <c r="J305" s="411"/>
      <c r="N305" s="411"/>
      <c r="S305" s="411"/>
      <c r="AC305" s="495">
        <v>80.0</v>
      </c>
      <c r="AD305" s="493"/>
      <c r="AE305" s="493"/>
      <c r="AF305" s="493"/>
      <c r="AG305" s="493"/>
      <c r="AH305" s="493"/>
      <c r="AI305" s="493"/>
      <c r="AJ305" s="493"/>
      <c r="AK305" s="493"/>
      <c r="AL305" s="494"/>
      <c r="AM305" s="495"/>
      <c r="AN305" s="496"/>
      <c r="AO305" s="496"/>
      <c r="AP305" s="493"/>
      <c r="AQ305" s="497"/>
      <c r="AR305" s="499"/>
      <c r="AS305" s="224"/>
    </row>
    <row r="306">
      <c r="A306" s="398"/>
      <c r="B306" s="399"/>
      <c r="C306" s="398"/>
      <c r="D306" s="399"/>
      <c r="E306" s="398"/>
      <c r="I306" s="411"/>
      <c r="J306" s="411"/>
      <c r="N306" s="411"/>
      <c r="S306" s="411"/>
      <c r="AC306" s="495">
        <v>81.0</v>
      </c>
      <c r="AD306" s="493"/>
      <c r="AE306" s="493"/>
      <c r="AF306" s="493"/>
      <c r="AG306" s="493"/>
      <c r="AH306" s="493"/>
      <c r="AI306" s="493"/>
      <c r="AJ306" s="493"/>
      <c r="AK306" s="493"/>
      <c r="AL306" s="494"/>
      <c r="AM306" s="495"/>
      <c r="AN306" s="496"/>
      <c r="AO306" s="496"/>
      <c r="AP306" s="493"/>
      <c r="AQ306" s="497"/>
      <c r="AR306" s="499"/>
      <c r="AS306" s="224"/>
    </row>
    <row r="307">
      <c r="A307" s="398"/>
      <c r="B307" s="399"/>
      <c r="C307" s="398"/>
      <c r="D307" s="399"/>
      <c r="E307" s="398"/>
      <c r="I307" s="411"/>
      <c r="J307" s="411"/>
      <c r="N307" s="411"/>
      <c r="S307" s="411"/>
      <c r="AC307" s="495">
        <v>82.0</v>
      </c>
      <c r="AD307" s="493"/>
      <c r="AE307" s="493"/>
      <c r="AF307" s="493"/>
      <c r="AG307" s="493"/>
      <c r="AH307" s="493"/>
      <c r="AI307" s="493"/>
      <c r="AJ307" s="493"/>
      <c r="AK307" s="493"/>
      <c r="AL307" s="494"/>
      <c r="AM307" s="495"/>
      <c r="AN307" s="496"/>
      <c r="AO307" s="496"/>
      <c r="AP307" s="493"/>
      <c r="AQ307" s="497"/>
      <c r="AR307" s="499"/>
      <c r="AS307" s="224"/>
    </row>
    <row r="308">
      <c r="A308" s="398"/>
      <c r="B308" s="399"/>
      <c r="C308" s="398"/>
      <c r="D308" s="399"/>
      <c r="E308" s="398"/>
      <c r="I308" s="411"/>
      <c r="J308" s="411"/>
      <c r="N308" s="411"/>
      <c r="S308" s="411"/>
      <c r="AC308" s="495">
        <v>83.0</v>
      </c>
      <c r="AD308" s="493"/>
      <c r="AE308" s="493"/>
      <c r="AF308" s="493"/>
      <c r="AG308" s="493"/>
      <c r="AH308" s="493"/>
      <c r="AI308" s="493"/>
      <c r="AJ308" s="493"/>
      <c r="AK308" s="493"/>
      <c r="AL308" s="494"/>
      <c r="AM308" s="495"/>
      <c r="AN308" s="496"/>
      <c r="AO308" s="496"/>
      <c r="AP308" s="493"/>
      <c r="AQ308" s="497"/>
      <c r="AR308" s="499"/>
      <c r="AS308" s="224"/>
    </row>
    <row r="309">
      <c r="A309" s="398"/>
      <c r="B309" s="399"/>
      <c r="C309" s="398"/>
      <c r="D309" s="399"/>
      <c r="E309" s="398"/>
      <c r="I309" s="411"/>
      <c r="J309" s="411"/>
      <c r="N309" s="411"/>
      <c r="S309" s="411"/>
      <c r="AC309" s="495">
        <v>84.0</v>
      </c>
      <c r="AD309" s="493"/>
      <c r="AE309" s="493"/>
      <c r="AF309" s="493"/>
      <c r="AG309" s="493"/>
      <c r="AH309" s="493"/>
      <c r="AI309" s="493"/>
      <c r="AJ309" s="493"/>
      <c r="AK309" s="493"/>
      <c r="AL309" s="494"/>
      <c r="AM309" s="495"/>
      <c r="AN309" s="496"/>
      <c r="AO309" s="496"/>
      <c r="AP309" s="493"/>
      <c r="AQ309" s="497"/>
      <c r="AR309" s="499"/>
      <c r="AS309" s="224"/>
    </row>
    <row r="310">
      <c r="A310" s="398"/>
      <c r="B310" s="399"/>
      <c r="C310" s="398"/>
      <c r="D310" s="399"/>
      <c r="E310" s="398"/>
      <c r="I310" s="411"/>
      <c r="J310" s="411"/>
      <c r="N310" s="411"/>
      <c r="S310" s="411"/>
      <c r="AC310" s="495">
        <v>85.0</v>
      </c>
      <c r="AD310" s="493"/>
      <c r="AE310" s="493"/>
      <c r="AF310" s="493"/>
      <c r="AG310" s="493"/>
      <c r="AH310" s="493"/>
      <c r="AI310" s="493"/>
      <c r="AJ310" s="493"/>
      <c r="AK310" s="493"/>
      <c r="AL310" s="494"/>
      <c r="AM310" s="495"/>
      <c r="AN310" s="496"/>
      <c r="AO310" s="496"/>
      <c r="AP310" s="493"/>
      <c r="AQ310" s="497"/>
      <c r="AR310" s="499"/>
      <c r="AS310" s="224"/>
    </row>
    <row r="311">
      <c r="A311" s="398"/>
      <c r="B311" s="399"/>
      <c r="C311" s="398"/>
      <c r="D311" s="399"/>
      <c r="E311" s="398"/>
      <c r="I311" s="411"/>
      <c r="J311" s="411"/>
      <c r="N311" s="411"/>
      <c r="S311" s="411"/>
      <c r="AC311" s="495">
        <v>86.0</v>
      </c>
      <c r="AD311" s="493"/>
      <c r="AE311" s="493"/>
      <c r="AF311" s="493"/>
      <c r="AG311" s="493"/>
      <c r="AH311" s="493"/>
      <c r="AI311" s="493"/>
      <c r="AJ311" s="493"/>
      <c r="AK311" s="493"/>
      <c r="AL311" s="494"/>
      <c r="AM311" s="495"/>
      <c r="AN311" s="496"/>
      <c r="AO311" s="496"/>
      <c r="AP311" s="493"/>
      <c r="AQ311" s="497"/>
      <c r="AR311" s="499"/>
      <c r="AS311" s="224"/>
    </row>
    <row r="312">
      <c r="A312" s="398"/>
      <c r="B312" s="399"/>
      <c r="C312" s="398"/>
      <c r="D312" s="399"/>
      <c r="E312" s="398"/>
      <c r="I312" s="411"/>
      <c r="J312" s="411"/>
      <c r="N312" s="411"/>
      <c r="S312" s="411"/>
      <c r="AC312" s="495">
        <v>87.0</v>
      </c>
      <c r="AD312" s="493"/>
      <c r="AE312" s="493"/>
      <c r="AF312" s="493"/>
      <c r="AG312" s="493"/>
      <c r="AH312" s="493"/>
      <c r="AI312" s="493"/>
      <c r="AJ312" s="493"/>
      <c r="AK312" s="493"/>
      <c r="AL312" s="494"/>
      <c r="AM312" s="495"/>
      <c r="AN312" s="496"/>
      <c r="AO312" s="496"/>
      <c r="AP312" s="493"/>
      <c r="AQ312" s="497"/>
      <c r="AR312" s="499"/>
      <c r="AS312" s="224"/>
    </row>
    <row r="313">
      <c r="A313" s="398"/>
      <c r="B313" s="399"/>
      <c r="C313" s="398"/>
      <c r="D313" s="399"/>
      <c r="E313" s="398"/>
      <c r="I313" s="411"/>
      <c r="J313" s="411"/>
      <c r="N313" s="411"/>
      <c r="S313" s="411"/>
      <c r="AC313" s="495">
        <v>88.0</v>
      </c>
      <c r="AD313" s="493"/>
      <c r="AE313" s="493"/>
      <c r="AF313" s="493"/>
      <c r="AG313" s="493"/>
      <c r="AH313" s="493"/>
      <c r="AI313" s="493"/>
      <c r="AJ313" s="493"/>
      <c r="AK313" s="493"/>
      <c r="AL313" s="494"/>
      <c r="AM313" s="495"/>
      <c r="AN313" s="496"/>
      <c r="AO313" s="496"/>
      <c r="AP313" s="493"/>
      <c r="AQ313" s="497"/>
      <c r="AR313" s="499"/>
      <c r="AS313" s="224"/>
    </row>
    <row r="314">
      <c r="A314" s="398"/>
      <c r="B314" s="399"/>
      <c r="C314" s="398"/>
      <c r="D314" s="399"/>
      <c r="E314" s="398"/>
      <c r="I314" s="411"/>
      <c r="J314" s="411"/>
      <c r="N314" s="411"/>
      <c r="S314" s="411"/>
      <c r="AC314" s="495">
        <v>89.0</v>
      </c>
      <c r="AD314" s="493"/>
      <c r="AE314" s="493"/>
      <c r="AF314" s="493"/>
      <c r="AG314" s="493"/>
      <c r="AH314" s="493"/>
      <c r="AI314" s="493"/>
      <c r="AJ314" s="493"/>
      <c r="AK314" s="493"/>
      <c r="AL314" s="494"/>
      <c r="AM314" s="495"/>
      <c r="AN314" s="496"/>
      <c r="AO314" s="496"/>
      <c r="AP314" s="493"/>
      <c r="AQ314" s="497"/>
      <c r="AR314" s="499"/>
      <c r="AS314" s="224"/>
    </row>
    <row r="315">
      <c r="A315" s="398"/>
      <c r="B315" s="399"/>
      <c r="C315" s="398"/>
      <c r="D315" s="399"/>
      <c r="E315" s="398"/>
      <c r="I315" s="411"/>
      <c r="J315" s="411"/>
      <c r="N315" s="411"/>
      <c r="S315" s="411"/>
      <c r="AC315" s="495">
        <v>90.0</v>
      </c>
      <c r="AD315" s="493"/>
      <c r="AE315" s="493"/>
      <c r="AF315" s="493"/>
      <c r="AG315" s="493"/>
      <c r="AH315" s="493"/>
      <c r="AI315" s="493"/>
      <c r="AJ315" s="493"/>
      <c r="AK315" s="493"/>
      <c r="AL315" s="494"/>
      <c r="AM315" s="495"/>
      <c r="AN315" s="496"/>
      <c r="AO315" s="496"/>
      <c r="AP315" s="493"/>
      <c r="AQ315" s="497"/>
      <c r="AR315" s="499"/>
      <c r="AS315" s="224"/>
    </row>
    <row r="316">
      <c r="A316" s="398"/>
      <c r="B316" s="399"/>
      <c r="C316" s="398"/>
      <c r="D316" s="399"/>
      <c r="E316" s="398"/>
      <c r="I316" s="411"/>
      <c r="J316" s="411"/>
      <c r="N316" s="411"/>
      <c r="S316" s="411"/>
      <c r="AC316" s="495">
        <v>91.0</v>
      </c>
      <c r="AD316" s="493"/>
      <c r="AE316" s="493"/>
      <c r="AF316" s="493"/>
      <c r="AG316" s="493"/>
      <c r="AH316" s="493"/>
      <c r="AI316" s="493"/>
      <c r="AJ316" s="493"/>
      <c r="AK316" s="493"/>
      <c r="AL316" s="494"/>
      <c r="AM316" s="495"/>
      <c r="AN316" s="496"/>
      <c r="AO316" s="496"/>
      <c r="AP316" s="493"/>
      <c r="AQ316" s="497"/>
      <c r="AR316" s="499"/>
      <c r="AS316" s="224"/>
    </row>
    <row r="317">
      <c r="A317" s="398"/>
      <c r="B317" s="399"/>
      <c r="C317" s="398"/>
      <c r="D317" s="399"/>
      <c r="E317" s="398"/>
      <c r="I317" s="411"/>
      <c r="J317" s="411"/>
      <c r="N317" s="411"/>
      <c r="S317" s="411"/>
      <c r="AC317" s="495">
        <v>92.0</v>
      </c>
      <c r="AD317" s="493"/>
      <c r="AE317" s="493"/>
      <c r="AF317" s="493"/>
      <c r="AG317" s="493"/>
      <c r="AH317" s="493"/>
      <c r="AI317" s="493"/>
      <c r="AJ317" s="493"/>
      <c r="AK317" s="493"/>
      <c r="AL317" s="494"/>
      <c r="AM317" s="495"/>
      <c r="AN317" s="496"/>
      <c r="AO317" s="496"/>
      <c r="AP317" s="493"/>
      <c r="AQ317" s="497"/>
      <c r="AR317" s="499"/>
      <c r="AS317" s="224"/>
    </row>
    <row r="318">
      <c r="A318" s="398"/>
      <c r="B318" s="399"/>
      <c r="C318" s="398"/>
      <c r="D318" s="399"/>
      <c r="E318" s="398"/>
      <c r="I318" s="411"/>
      <c r="J318" s="411"/>
      <c r="N318" s="411"/>
      <c r="S318" s="411"/>
      <c r="AC318" s="495">
        <v>93.0</v>
      </c>
      <c r="AD318" s="493"/>
      <c r="AE318" s="493"/>
      <c r="AF318" s="493"/>
      <c r="AG318" s="493"/>
      <c r="AH318" s="493"/>
      <c r="AI318" s="493"/>
      <c r="AJ318" s="493"/>
      <c r="AK318" s="493"/>
      <c r="AL318" s="494"/>
      <c r="AM318" s="495"/>
      <c r="AN318" s="496"/>
      <c r="AO318" s="496"/>
      <c r="AP318" s="493"/>
      <c r="AQ318" s="497"/>
      <c r="AR318" s="499"/>
      <c r="AS318" s="224"/>
    </row>
    <row r="319">
      <c r="A319" s="398"/>
      <c r="B319" s="399"/>
      <c r="C319" s="398"/>
      <c r="D319" s="399"/>
      <c r="E319" s="398"/>
      <c r="I319" s="411"/>
      <c r="J319" s="411"/>
      <c r="N319" s="411"/>
      <c r="S319" s="411"/>
      <c r="AC319" s="495">
        <v>94.0</v>
      </c>
      <c r="AD319" s="493"/>
      <c r="AE319" s="493"/>
      <c r="AF319" s="493"/>
      <c r="AG319" s="493"/>
      <c r="AH319" s="493"/>
      <c r="AI319" s="493"/>
      <c r="AJ319" s="493"/>
      <c r="AK319" s="493"/>
      <c r="AL319" s="494"/>
      <c r="AM319" s="495"/>
      <c r="AN319" s="496"/>
      <c r="AO319" s="496"/>
      <c r="AP319" s="493"/>
      <c r="AQ319" s="497"/>
      <c r="AR319" s="499"/>
      <c r="AS319" s="224"/>
    </row>
    <row r="320">
      <c r="A320" s="398"/>
      <c r="B320" s="399"/>
      <c r="C320" s="398"/>
      <c r="D320" s="399"/>
      <c r="E320" s="398"/>
      <c r="I320" s="411"/>
      <c r="J320" s="411"/>
      <c r="N320" s="411"/>
      <c r="S320" s="411"/>
      <c r="AC320" s="495">
        <v>95.0</v>
      </c>
      <c r="AD320" s="493"/>
      <c r="AE320" s="493"/>
      <c r="AF320" s="493"/>
      <c r="AG320" s="493"/>
      <c r="AH320" s="493"/>
      <c r="AI320" s="493"/>
      <c r="AJ320" s="493"/>
      <c r="AK320" s="493"/>
      <c r="AL320" s="494"/>
      <c r="AM320" s="495"/>
      <c r="AN320" s="496"/>
      <c r="AO320" s="496"/>
      <c r="AP320" s="493"/>
      <c r="AQ320" s="497"/>
      <c r="AR320" s="499"/>
      <c r="AS320" s="224"/>
    </row>
    <row r="321">
      <c r="A321" s="398"/>
      <c r="B321" s="399"/>
      <c r="C321" s="398"/>
      <c r="D321" s="399"/>
      <c r="E321" s="398"/>
      <c r="I321" s="411"/>
      <c r="J321" s="411"/>
      <c r="N321" s="411"/>
      <c r="S321" s="411"/>
      <c r="AC321" s="495">
        <v>96.0</v>
      </c>
      <c r="AD321" s="493"/>
      <c r="AE321" s="493"/>
      <c r="AF321" s="493"/>
      <c r="AG321" s="493"/>
      <c r="AH321" s="493"/>
      <c r="AI321" s="493"/>
      <c r="AJ321" s="493"/>
      <c r="AK321" s="493"/>
      <c r="AL321" s="494"/>
      <c r="AM321" s="495"/>
      <c r="AN321" s="496"/>
      <c r="AO321" s="496"/>
      <c r="AP321" s="493"/>
      <c r="AQ321" s="497"/>
      <c r="AR321" s="499"/>
      <c r="AS321" s="224"/>
    </row>
    <row r="322">
      <c r="A322" s="398"/>
      <c r="B322" s="399"/>
      <c r="C322" s="398"/>
      <c r="D322" s="399"/>
      <c r="E322" s="398"/>
      <c r="I322" s="411"/>
      <c r="J322" s="411"/>
      <c r="N322" s="411"/>
      <c r="S322" s="411"/>
      <c r="AC322" s="495">
        <v>97.0</v>
      </c>
      <c r="AD322" s="493"/>
      <c r="AE322" s="493"/>
      <c r="AF322" s="493"/>
      <c r="AG322" s="493"/>
      <c r="AH322" s="493"/>
      <c r="AI322" s="493"/>
      <c r="AJ322" s="493"/>
      <c r="AK322" s="493"/>
      <c r="AL322" s="494"/>
      <c r="AM322" s="495"/>
      <c r="AN322" s="496"/>
      <c r="AO322" s="496"/>
      <c r="AP322" s="493"/>
      <c r="AQ322" s="497"/>
      <c r="AR322" s="499"/>
      <c r="AS322" s="224"/>
    </row>
    <row r="323">
      <c r="A323" s="398"/>
      <c r="B323" s="399"/>
      <c r="C323" s="398"/>
      <c r="D323" s="399"/>
      <c r="E323" s="398"/>
      <c r="I323" s="411"/>
      <c r="J323" s="411"/>
      <c r="N323" s="411"/>
      <c r="S323" s="411"/>
      <c r="AC323" s="495">
        <v>98.0</v>
      </c>
      <c r="AD323" s="493"/>
      <c r="AE323" s="493"/>
      <c r="AF323" s="493"/>
      <c r="AG323" s="493"/>
      <c r="AH323" s="493"/>
      <c r="AI323" s="493"/>
      <c r="AJ323" s="493"/>
      <c r="AK323" s="493"/>
      <c r="AL323" s="494"/>
      <c r="AM323" s="495"/>
      <c r="AN323" s="496"/>
      <c r="AO323" s="496"/>
      <c r="AP323" s="493"/>
      <c r="AQ323" s="497"/>
      <c r="AR323" s="499"/>
      <c r="AS323" s="224"/>
    </row>
    <row r="324">
      <c r="A324" s="398"/>
      <c r="B324" s="399"/>
      <c r="C324" s="398"/>
      <c r="D324" s="399"/>
      <c r="E324" s="398"/>
      <c r="I324" s="411"/>
      <c r="J324" s="411"/>
      <c r="N324" s="411"/>
      <c r="S324" s="411"/>
      <c r="AC324" s="495">
        <v>99.0</v>
      </c>
      <c r="AD324" s="493"/>
      <c r="AE324" s="493"/>
      <c r="AF324" s="493"/>
      <c r="AG324" s="493"/>
      <c r="AH324" s="493"/>
      <c r="AI324" s="493"/>
      <c r="AJ324" s="493"/>
      <c r="AK324" s="493"/>
      <c r="AL324" s="494"/>
      <c r="AM324" s="495"/>
      <c r="AN324" s="496"/>
      <c r="AO324" s="496"/>
      <c r="AP324" s="493"/>
      <c r="AQ324" s="497"/>
      <c r="AR324" s="499"/>
      <c r="AS324" s="224"/>
    </row>
    <row r="325">
      <c r="A325" s="398"/>
      <c r="B325" s="399"/>
      <c r="C325" s="398"/>
      <c r="D325" s="399"/>
      <c r="E325" s="398"/>
      <c r="I325" s="411"/>
      <c r="J325" s="411"/>
      <c r="N325" s="411"/>
      <c r="S325" s="411"/>
      <c r="AC325" s="495">
        <v>100.0</v>
      </c>
      <c r="AD325" s="493"/>
      <c r="AE325" s="493"/>
      <c r="AF325" s="493"/>
      <c r="AG325" s="493"/>
      <c r="AH325" s="493"/>
      <c r="AI325" s="493"/>
      <c r="AJ325" s="493"/>
      <c r="AK325" s="493"/>
      <c r="AL325" s="494"/>
      <c r="AM325" s="495"/>
      <c r="AN325" s="496"/>
      <c r="AO325" s="496"/>
      <c r="AP325" s="493"/>
      <c r="AQ325" s="497"/>
      <c r="AR325" s="499"/>
      <c r="AS325" s="224"/>
    </row>
    <row r="326">
      <c r="A326" s="398"/>
      <c r="B326" s="399"/>
      <c r="C326" s="398"/>
      <c r="D326" s="399"/>
      <c r="E326" s="398"/>
      <c r="I326" s="411"/>
      <c r="J326" s="411"/>
      <c r="N326" s="411"/>
      <c r="S326" s="411"/>
      <c r="AC326" s="495">
        <v>101.0</v>
      </c>
      <c r="AD326" s="493"/>
      <c r="AE326" s="493"/>
      <c r="AF326" s="493"/>
      <c r="AG326" s="493"/>
      <c r="AH326" s="493"/>
      <c r="AI326" s="493"/>
      <c r="AJ326" s="493"/>
      <c r="AK326" s="493"/>
      <c r="AL326" s="494"/>
      <c r="AM326" s="495"/>
      <c r="AN326" s="496"/>
      <c r="AO326" s="496"/>
      <c r="AP326" s="493"/>
      <c r="AQ326" s="497"/>
      <c r="AR326" s="499"/>
      <c r="AS326" s="224"/>
    </row>
    <row r="327">
      <c r="A327" s="399"/>
      <c r="B327" s="399"/>
      <c r="C327" s="399"/>
      <c r="D327" s="399"/>
      <c r="E327" s="399"/>
      <c r="F327" s="518"/>
      <c r="G327" s="518"/>
      <c r="H327" s="518"/>
      <c r="I327" s="527"/>
      <c r="J327" s="527"/>
      <c r="K327" s="518"/>
      <c r="L327" s="518"/>
      <c r="M327" s="518"/>
      <c r="N327" s="527"/>
      <c r="O327" s="518"/>
      <c r="P327" s="518"/>
      <c r="Q327" s="518"/>
      <c r="R327" s="518"/>
      <c r="S327" s="527"/>
      <c r="T327" s="518"/>
      <c r="U327" s="518"/>
      <c r="V327" s="518"/>
      <c r="W327" s="518"/>
      <c r="X327" s="518"/>
      <c r="AC327" s="495">
        <v>102.0</v>
      </c>
      <c r="AD327" s="493"/>
      <c r="AE327" s="493"/>
      <c r="AF327" s="493"/>
      <c r="AG327" s="493"/>
      <c r="AH327" s="493"/>
      <c r="AI327" s="493"/>
      <c r="AJ327" s="493"/>
      <c r="AK327" s="493"/>
      <c r="AL327" s="494"/>
      <c r="AM327" s="495"/>
      <c r="AN327" s="496"/>
      <c r="AO327" s="496"/>
      <c r="AP327" s="493"/>
      <c r="AQ327" s="497"/>
      <c r="AR327" s="499"/>
      <c r="AS327" s="224"/>
    </row>
    <row r="328">
      <c r="A328" s="398"/>
      <c r="B328" s="399"/>
      <c r="C328" s="398"/>
      <c r="D328" s="399"/>
      <c r="E328" s="398"/>
      <c r="I328" s="411"/>
      <c r="J328" s="411"/>
      <c r="N328" s="411"/>
      <c r="S328" s="411"/>
      <c r="AC328" s="495">
        <v>103.0</v>
      </c>
      <c r="AD328" s="493"/>
      <c r="AE328" s="493"/>
      <c r="AF328" s="493"/>
      <c r="AG328" s="493"/>
      <c r="AH328" s="493"/>
      <c r="AI328" s="493"/>
      <c r="AJ328" s="493"/>
      <c r="AK328" s="493"/>
      <c r="AL328" s="494"/>
      <c r="AM328" s="495"/>
      <c r="AN328" s="496"/>
      <c r="AO328" s="496"/>
      <c r="AP328" s="493"/>
      <c r="AQ328" s="497"/>
      <c r="AR328" s="499"/>
      <c r="AS328" s="224"/>
    </row>
    <row r="329">
      <c r="A329" s="398"/>
      <c r="B329" s="399"/>
      <c r="C329" s="398"/>
      <c r="D329" s="399"/>
      <c r="E329" s="398"/>
      <c r="I329" s="411"/>
      <c r="J329" s="411"/>
      <c r="N329" s="411"/>
      <c r="S329" s="411"/>
      <c r="AC329" s="495">
        <v>104.0</v>
      </c>
      <c r="AD329" s="493"/>
      <c r="AE329" s="493"/>
      <c r="AF329" s="493"/>
      <c r="AG329" s="493"/>
      <c r="AH329" s="493"/>
      <c r="AI329" s="493"/>
      <c r="AJ329" s="493"/>
      <c r="AK329" s="493"/>
      <c r="AL329" s="494"/>
      <c r="AM329" s="495"/>
      <c r="AN329" s="496"/>
      <c r="AO329" s="496"/>
      <c r="AP329" s="493"/>
      <c r="AQ329" s="497"/>
      <c r="AR329" s="499"/>
      <c r="AS329" s="224"/>
    </row>
    <row r="330">
      <c r="A330" s="398"/>
      <c r="B330" s="399"/>
      <c r="C330" s="398"/>
      <c r="D330" s="399"/>
      <c r="E330" s="398"/>
      <c r="I330" s="411"/>
      <c r="J330" s="411"/>
      <c r="N330" s="411"/>
      <c r="S330" s="411"/>
      <c r="AC330" s="495">
        <v>105.0</v>
      </c>
      <c r="AD330" s="493"/>
      <c r="AE330" s="493"/>
      <c r="AF330" s="493"/>
      <c r="AG330" s="493"/>
      <c r="AH330" s="493"/>
      <c r="AI330" s="493"/>
      <c r="AJ330" s="493"/>
      <c r="AK330" s="493"/>
      <c r="AL330" s="494"/>
      <c r="AM330" s="495"/>
      <c r="AN330" s="496"/>
      <c r="AO330" s="496"/>
      <c r="AP330" s="493"/>
      <c r="AQ330" s="497"/>
      <c r="AR330" s="499"/>
      <c r="AS330" s="224"/>
    </row>
    <row r="331">
      <c r="A331" s="398"/>
      <c r="B331" s="399"/>
      <c r="C331" s="398"/>
      <c r="D331" s="399"/>
      <c r="E331" s="398"/>
      <c r="I331" s="411"/>
      <c r="J331" s="411"/>
      <c r="N331" s="411"/>
      <c r="S331" s="411"/>
      <c r="AC331" s="495">
        <v>106.0</v>
      </c>
      <c r="AD331" s="493"/>
      <c r="AE331" s="493"/>
      <c r="AF331" s="493"/>
      <c r="AG331" s="493"/>
      <c r="AH331" s="493"/>
      <c r="AI331" s="493"/>
      <c r="AJ331" s="493"/>
      <c r="AK331" s="493"/>
      <c r="AL331" s="494"/>
      <c r="AM331" s="495"/>
      <c r="AN331" s="496"/>
      <c r="AO331" s="496"/>
      <c r="AP331" s="493"/>
      <c r="AQ331" s="497"/>
      <c r="AR331" s="499"/>
      <c r="AS331" s="224"/>
    </row>
    <row r="332">
      <c r="A332" s="398"/>
      <c r="B332" s="399"/>
      <c r="C332" s="398"/>
      <c r="D332" s="399"/>
      <c r="E332" s="398"/>
      <c r="I332" s="411"/>
      <c r="J332" s="411"/>
      <c r="N332" s="411"/>
      <c r="S332" s="411"/>
      <c r="AC332" s="495">
        <v>107.0</v>
      </c>
      <c r="AD332" s="493"/>
      <c r="AE332" s="493"/>
      <c r="AF332" s="493"/>
      <c r="AG332" s="493"/>
      <c r="AH332" s="493"/>
      <c r="AI332" s="493"/>
      <c r="AJ332" s="493"/>
      <c r="AK332" s="493"/>
      <c r="AL332" s="494"/>
      <c r="AM332" s="495"/>
      <c r="AN332" s="496"/>
      <c r="AO332" s="496"/>
      <c r="AP332" s="493"/>
      <c r="AQ332" s="497"/>
      <c r="AR332" s="499"/>
      <c r="AS332" s="224"/>
    </row>
    <row r="333">
      <c r="A333" s="398"/>
      <c r="B333" s="399"/>
      <c r="C333" s="398"/>
      <c r="D333" s="399"/>
      <c r="E333" s="398"/>
      <c r="I333" s="411"/>
      <c r="J333" s="411"/>
      <c r="N333" s="411"/>
      <c r="S333" s="411"/>
      <c r="AC333" s="495">
        <v>108.0</v>
      </c>
      <c r="AD333" s="493"/>
      <c r="AE333" s="493"/>
      <c r="AF333" s="493"/>
      <c r="AG333" s="493"/>
      <c r="AH333" s="493"/>
      <c r="AI333" s="493"/>
      <c r="AJ333" s="493"/>
      <c r="AK333" s="493"/>
      <c r="AL333" s="494"/>
      <c r="AM333" s="495"/>
      <c r="AN333" s="496"/>
      <c r="AO333" s="496"/>
      <c r="AP333" s="493"/>
      <c r="AQ333" s="497"/>
      <c r="AR333" s="499"/>
      <c r="AS333" s="224"/>
    </row>
    <row r="334">
      <c r="A334" s="398"/>
      <c r="B334" s="399"/>
      <c r="C334" s="398"/>
      <c r="D334" s="399"/>
      <c r="E334" s="398"/>
      <c r="I334" s="411"/>
      <c r="J334" s="411"/>
      <c r="N334" s="411"/>
      <c r="S334" s="411"/>
      <c r="AC334" s="495">
        <v>109.0</v>
      </c>
      <c r="AD334" s="493"/>
      <c r="AE334" s="493"/>
      <c r="AF334" s="493"/>
      <c r="AG334" s="493"/>
      <c r="AH334" s="493"/>
      <c r="AI334" s="493"/>
      <c r="AJ334" s="493"/>
      <c r="AK334" s="493"/>
      <c r="AL334" s="494"/>
      <c r="AM334" s="495"/>
      <c r="AN334" s="496"/>
      <c r="AO334" s="496"/>
      <c r="AP334" s="493"/>
      <c r="AQ334" s="497"/>
      <c r="AR334" s="499"/>
      <c r="AS334" s="224"/>
    </row>
    <row r="335">
      <c r="A335" s="398"/>
      <c r="B335" s="399"/>
      <c r="C335" s="398"/>
      <c r="D335" s="399"/>
      <c r="E335" s="398"/>
      <c r="I335" s="411"/>
      <c r="J335" s="411"/>
      <c r="N335" s="411"/>
      <c r="S335" s="411"/>
      <c r="AC335" s="495">
        <v>110.0</v>
      </c>
      <c r="AD335" s="493"/>
      <c r="AE335" s="493"/>
      <c r="AF335" s="493"/>
      <c r="AG335" s="493"/>
      <c r="AH335" s="493"/>
      <c r="AI335" s="493"/>
      <c r="AJ335" s="493"/>
      <c r="AK335" s="493"/>
      <c r="AL335" s="494"/>
      <c r="AM335" s="495"/>
      <c r="AN335" s="496"/>
      <c r="AO335" s="496"/>
      <c r="AP335" s="493"/>
      <c r="AQ335" s="497"/>
      <c r="AR335" s="499"/>
      <c r="AS335" s="224"/>
    </row>
    <row r="336">
      <c r="A336" s="398"/>
      <c r="B336" s="399"/>
      <c r="C336" s="398"/>
      <c r="D336" s="399"/>
      <c r="E336" s="398"/>
      <c r="I336" s="411"/>
      <c r="J336" s="411"/>
      <c r="N336" s="411"/>
      <c r="S336" s="411"/>
      <c r="AC336" s="495">
        <v>111.0</v>
      </c>
      <c r="AD336" s="493"/>
      <c r="AE336" s="493"/>
      <c r="AF336" s="493"/>
      <c r="AG336" s="493"/>
      <c r="AH336" s="493"/>
      <c r="AI336" s="493"/>
      <c r="AJ336" s="493"/>
      <c r="AK336" s="493"/>
      <c r="AL336" s="494"/>
      <c r="AM336" s="495"/>
      <c r="AN336" s="496"/>
      <c r="AO336" s="496"/>
      <c r="AP336" s="493"/>
      <c r="AQ336" s="497"/>
      <c r="AR336" s="499"/>
      <c r="AS336" s="224"/>
    </row>
    <row r="337">
      <c r="A337" s="398"/>
      <c r="B337" s="399"/>
      <c r="C337" s="398"/>
      <c r="D337" s="399"/>
      <c r="E337" s="398"/>
      <c r="I337" s="411"/>
      <c r="J337" s="411"/>
      <c r="N337" s="411"/>
      <c r="S337" s="411"/>
      <c r="AC337" s="495">
        <v>112.0</v>
      </c>
      <c r="AD337" s="493"/>
      <c r="AE337" s="493"/>
      <c r="AF337" s="493"/>
      <c r="AG337" s="493"/>
      <c r="AH337" s="493"/>
      <c r="AI337" s="493"/>
      <c r="AJ337" s="493"/>
      <c r="AK337" s="493"/>
      <c r="AL337" s="494"/>
      <c r="AM337" s="495"/>
      <c r="AN337" s="496"/>
      <c r="AO337" s="496"/>
      <c r="AP337" s="493"/>
      <c r="AQ337" s="497"/>
      <c r="AR337" s="499"/>
      <c r="AS337" s="224"/>
    </row>
    <row r="338">
      <c r="A338" s="398"/>
      <c r="B338" s="399"/>
      <c r="C338" s="398"/>
      <c r="D338" s="399"/>
      <c r="E338" s="398"/>
      <c r="I338" s="411"/>
      <c r="J338" s="411"/>
      <c r="N338" s="411"/>
      <c r="S338" s="411"/>
      <c r="AC338" s="495">
        <v>113.0</v>
      </c>
      <c r="AD338" s="493"/>
      <c r="AE338" s="493"/>
      <c r="AF338" s="493"/>
      <c r="AG338" s="493"/>
      <c r="AH338" s="493"/>
      <c r="AI338" s="493"/>
      <c r="AJ338" s="493"/>
      <c r="AK338" s="493"/>
      <c r="AL338" s="494"/>
      <c r="AM338" s="495"/>
      <c r="AN338" s="496"/>
      <c r="AO338" s="496"/>
      <c r="AP338" s="493"/>
      <c r="AQ338" s="497"/>
      <c r="AR338" s="499"/>
      <c r="AS338" s="224"/>
    </row>
    <row r="339">
      <c r="A339" s="398"/>
      <c r="B339" s="399"/>
      <c r="C339" s="398"/>
      <c r="D339" s="399"/>
      <c r="E339" s="398"/>
      <c r="I339" s="411"/>
      <c r="J339" s="411"/>
      <c r="N339" s="411"/>
      <c r="S339" s="411"/>
      <c r="AC339" s="495">
        <v>114.0</v>
      </c>
      <c r="AD339" s="493"/>
      <c r="AE339" s="493"/>
      <c r="AF339" s="493"/>
      <c r="AG339" s="493"/>
      <c r="AH339" s="493"/>
      <c r="AI339" s="493"/>
      <c r="AJ339" s="493"/>
      <c r="AK339" s="493"/>
      <c r="AL339" s="494"/>
      <c r="AM339" s="495"/>
      <c r="AN339" s="496"/>
      <c r="AO339" s="496"/>
      <c r="AP339" s="493"/>
      <c r="AQ339" s="497"/>
      <c r="AR339" s="499"/>
      <c r="AS339" s="224"/>
    </row>
    <row r="340">
      <c r="A340" s="398"/>
      <c r="B340" s="399"/>
      <c r="C340" s="398"/>
      <c r="D340" s="399"/>
      <c r="E340" s="398"/>
      <c r="I340" s="411"/>
      <c r="J340" s="411"/>
      <c r="N340" s="411"/>
      <c r="S340" s="411"/>
      <c r="AC340" s="495">
        <v>115.0</v>
      </c>
      <c r="AD340" s="493"/>
      <c r="AE340" s="493"/>
      <c r="AF340" s="493"/>
      <c r="AG340" s="493"/>
      <c r="AH340" s="493"/>
      <c r="AI340" s="493"/>
      <c r="AJ340" s="493"/>
      <c r="AK340" s="493"/>
      <c r="AL340" s="494"/>
      <c r="AM340" s="495"/>
      <c r="AN340" s="496"/>
      <c r="AO340" s="496"/>
      <c r="AP340" s="493"/>
      <c r="AQ340" s="497"/>
      <c r="AR340" s="499"/>
      <c r="AS340" s="224"/>
    </row>
    <row r="341">
      <c r="A341" s="398"/>
      <c r="B341" s="399"/>
      <c r="C341" s="398"/>
      <c r="D341" s="399"/>
      <c r="E341" s="398"/>
      <c r="I341" s="411"/>
      <c r="J341" s="411"/>
      <c r="N341" s="411"/>
      <c r="S341" s="411"/>
      <c r="AC341" s="495">
        <v>116.0</v>
      </c>
      <c r="AD341" s="493"/>
      <c r="AE341" s="493"/>
      <c r="AF341" s="493"/>
      <c r="AG341" s="493"/>
      <c r="AH341" s="493"/>
      <c r="AI341" s="493"/>
      <c r="AJ341" s="493"/>
      <c r="AK341" s="493"/>
      <c r="AL341" s="494"/>
      <c r="AM341" s="495"/>
      <c r="AN341" s="496"/>
      <c r="AO341" s="496"/>
      <c r="AP341" s="493"/>
      <c r="AQ341" s="497"/>
      <c r="AR341" s="499"/>
      <c r="AS341" s="224"/>
    </row>
    <row r="342">
      <c r="A342" s="398"/>
      <c r="B342" s="399"/>
      <c r="C342" s="398"/>
      <c r="D342" s="399"/>
      <c r="E342" s="398"/>
      <c r="I342" s="411"/>
      <c r="J342" s="411"/>
      <c r="N342" s="411"/>
      <c r="S342" s="411"/>
      <c r="AC342" s="495">
        <v>117.0</v>
      </c>
      <c r="AD342" s="493"/>
      <c r="AE342" s="493"/>
      <c r="AF342" s="493"/>
      <c r="AG342" s="493"/>
      <c r="AH342" s="493"/>
      <c r="AI342" s="493"/>
      <c r="AJ342" s="493"/>
      <c r="AK342" s="493"/>
      <c r="AL342" s="494"/>
      <c r="AM342" s="495"/>
      <c r="AN342" s="496"/>
      <c r="AO342" s="496"/>
      <c r="AP342" s="493"/>
      <c r="AQ342" s="497"/>
      <c r="AR342" s="499"/>
      <c r="AS342" s="224"/>
    </row>
    <row r="343">
      <c r="A343" s="398"/>
      <c r="B343" s="399"/>
      <c r="C343" s="398"/>
      <c r="D343" s="399"/>
      <c r="E343" s="398"/>
      <c r="I343" s="411"/>
      <c r="J343" s="411"/>
      <c r="N343" s="411"/>
      <c r="S343" s="411"/>
      <c r="AC343" s="495">
        <v>118.0</v>
      </c>
      <c r="AD343" s="493"/>
      <c r="AE343" s="493"/>
      <c r="AF343" s="493"/>
      <c r="AG343" s="493"/>
      <c r="AH343" s="493"/>
      <c r="AI343" s="493"/>
      <c r="AJ343" s="493"/>
      <c r="AK343" s="493"/>
      <c r="AL343" s="494"/>
      <c r="AM343" s="495"/>
      <c r="AN343" s="496"/>
      <c r="AO343" s="496"/>
      <c r="AP343" s="493"/>
      <c r="AQ343" s="497"/>
      <c r="AR343" s="499"/>
      <c r="AS343" s="224"/>
    </row>
    <row r="344">
      <c r="A344" s="398"/>
      <c r="B344" s="399"/>
      <c r="C344" s="398"/>
      <c r="D344" s="399"/>
      <c r="E344" s="398"/>
      <c r="I344" s="411"/>
      <c r="J344" s="411"/>
      <c r="N344" s="411"/>
      <c r="S344" s="411"/>
      <c r="AC344" s="495">
        <v>119.0</v>
      </c>
      <c r="AD344" s="493"/>
      <c r="AE344" s="493"/>
      <c r="AF344" s="493"/>
      <c r="AG344" s="493"/>
      <c r="AH344" s="493"/>
      <c r="AI344" s="493"/>
      <c r="AJ344" s="493"/>
      <c r="AK344" s="493"/>
      <c r="AL344" s="494"/>
      <c r="AM344" s="495"/>
      <c r="AN344" s="496"/>
      <c r="AO344" s="496"/>
      <c r="AP344" s="493"/>
      <c r="AQ344" s="497"/>
      <c r="AR344" s="499"/>
      <c r="AS344" s="224"/>
    </row>
    <row r="345">
      <c r="A345" s="398"/>
      <c r="B345" s="399"/>
      <c r="C345" s="398"/>
      <c r="D345" s="399"/>
      <c r="E345" s="398"/>
      <c r="I345" s="411"/>
      <c r="J345" s="411"/>
      <c r="N345" s="411"/>
      <c r="S345" s="411"/>
      <c r="AC345" s="495">
        <v>120.0</v>
      </c>
      <c r="AD345" s="493"/>
      <c r="AE345" s="493"/>
      <c r="AF345" s="493"/>
      <c r="AG345" s="493"/>
      <c r="AH345" s="493"/>
      <c r="AI345" s="493"/>
      <c r="AJ345" s="493"/>
      <c r="AK345" s="493"/>
      <c r="AL345" s="494"/>
      <c r="AM345" s="495"/>
      <c r="AN345" s="496"/>
      <c r="AO345" s="496"/>
      <c r="AP345" s="493"/>
      <c r="AQ345" s="497"/>
      <c r="AR345" s="499"/>
      <c r="AS345" s="224"/>
    </row>
    <row r="346">
      <c r="A346" s="398"/>
      <c r="B346" s="399"/>
      <c r="C346" s="398"/>
      <c r="D346" s="399"/>
      <c r="E346" s="398"/>
      <c r="I346" s="411"/>
      <c r="J346" s="411"/>
      <c r="N346" s="411"/>
      <c r="S346" s="411"/>
      <c r="AC346" s="495">
        <v>121.0</v>
      </c>
      <c r="AD346" s="493"/>
      <c r="AE346" s="493"/>
      <c r="AF346" s="493"/>
      <c r="AG346" s="493"/>
      <c r="AH346" s="493"/>
      <c r="AI346" s="493"/>
      <c r="AJ346" s="493"/>
      <c r="AK346" s="493"/>
      <c r="AL346" s="494"/>
      <c r="AM346" s="495"/>
      <c r="AN346" s="496"/>
      <c r="AO346" s="496"/>
      <c r="AP346" s="493"/>
      <c r="AQ346" s="497"/>
      <c r="AR346" s="499"/>
      <c r="AS346" s="224"/>
    </row>
    <row r="347">
      <c r="A347" s="398"/>
      <c r="B347" s="399"/>
      <c r="C347" s="398"/>
      <c r="D347" s="399"/>
      <c r="E347" s="398"/>
      <c r="I347" s="411"/>
      <c r="J347" s="411"/>
      <c r="N347" s="411"/>
      <c r="S347" s="411"/>
      <c r="AC347" s="495">
        <v>122.0</v>
      </c>
      <c r="AD347" s="493"/>
      <c r="AE347" s="493"/>
      <c r="AF347" s="493"/>
      <c r="AG347" s="493"/>
      <c r="AH347" s="493"/>
      <c r="AI347" s="493"/>
      <c r="AJ347" s="493"/>
      <c r="AK347" s="493"/>
      <c r="AL347" s="494"/>
      <c r="AM347" s="495"/>
      <c r="AN347" s="496"/>
      <c r="AO347" s="496"/>
      <c r="AP347" s="493"/>
      <c r="AQ347" s="497"/>
      <c r="AR347" s="499"/>
      <c r="AS347" s="224"/>
    </row>
    <row r="348">
      <c r="A348" s="398"/>
      <c r="B348" s="399"/>
      <c r="C348" s="398"/>
      <c r="D348" s="399"/>
      <c r="E348" s="398"/>
      <c r="I348" s="411"/>
      <c r="J348" s="411"/>
      <c r="N348" s="411"/>
      <c r="S348" s="411"/>
      <c r="AC348" s="495">
        <v>123.0</v>
      </c>
      <c r="AD348" s="493"/>
      <c r="AE348" s="493"/>
      <c r="AF348" s="493"/>
      <c r="AG348" s="493"/>
      <c r="AH348" s="493"/>
      <c r="AI348" s="493"/>
      <c r="AJ348" s="493"/>
      <c r="AK348" s="493"/>
      <c r="AL348" s="494"/>
      <c r="AM348" s="495"/>
      <c r="AN348" s="496"/>
      <c r="AO348" s="496"/>
      <c r="AP348" s="493"/>
      <c r="AQ348" s="497"/>
      <c r="AR348" s="499"/>
      <c r="AS348" s="224"/>
    </row>
    <row r="349">
      <c r="A349" s="398"/>
      <c r="B349" s="399"/>
      <c r="C349" s="398"/>
      <c r="D349" s="399"/>
      <c r="E349" s="398"/>
      <c r="I349" s="411"/>
      <c r="J349" s="411"/>
      <c r="N349" s="411"/>
      <c r="S349" s="411"/>
      <c r="AC349" s="495">
        <v>124.0</v>
      </c>
      <c r="AD349" s="493"/>
      <c r="AE349" s="493"/>
      <c r="AF349" s="493"/>
      <c r="AG349" s="493"/>
      <c r="AH349" s="493"/>
      <c r="AI349" s="493"/>
      <c r="AJ349" s="493"/>
      <c r="AK349" s="493"/>
      <c r="AL349" s="494"/>
      <c r="AM349" s="495"/>
      <c r="AN349" s="496"/>
      <c r="AO349" s="496"/>
      <c r="AP349" s="493"/>
      <c r="AQ349" s="497"/>
      <c r="AR349" s="499"/>
      <c r="AS349" s="224"/>
    </row>
    <row r="350">
      <c r="A350" s="398"/>
      <c r="B350" s="399"/>
      <c r="C350" s="398"/>
      <c r="D350" s="399"/>
      <c r="E350" s="398"/>
      <c r="I350" s="411"/>
      <c r="J350" s="411"/>
      <c r="N350" s="411"/>
      <c r="S350" s="411"/>
      <c r="AC350" s="495">
        <v>125.0</v>
      </c>
      <c r="AD350" s="493"/>
      <c r="AE350" s="493"/>
      <c r="AF350" s="493"/>
      <c r="AG350" s="493"/>
      <c r="AH350" s="493"/>
      <c r="AI350" s="493"/>
      <c r="AJ350" s="493"/>
      <c r="AK350" s="493"/>
      <c r="AL350" s="494"/>
      <c r="AM350" s="495"/>
      <c r="AN350" s="496"/>
      <c r="AO350" s="496"/>
      <c r="AP350" s="493"/>
      <c r="AQ350" s="497"/>
      <c r="AR350" s="499"/>
      <c r="AS350" s="224"/>
    </row>
    <row r="351">
      <c r="A351" s="398"/>
      <c r="B351" s="399"/>
      <c r="C351" s="398"/>
      <c r="D351" s="399"/>
      <c r="E351" s="398"/>
      <c r="I351" s="411"/>
      <c r="J351" s="411"/>
      <c r="N351" s="411"/>
      <c r="S351" s="411"/>
      <c r="AC351" s="495">
        <v>126.0</v>
      </c>
      <c r="AD351" s="493"/>
      <c r="AE351" s="493"/>
      <c r="AF351" s="493"/>
      <c r="AG351" s="493"/>
      <c r="AH351" s="493"/>
      <c r="AI351" s="493"/>
      <c r="AJ351" s="493"/>
      <c r="AK351" s="493"/>
      <c r="AL351" s="494"/>
      <c r="AM351" s="495"/>
      <c r="AN351" s="496"/>
      <c r="AO351" s="496"/>
      <c r="AP351" s="493"/>
      <c r="AQ351" s="497"/>
      <c r="AR351" s="499"/>
      <c r="AS351" s="224"/>
    </row>
    <row r="352">
      <c r="A352" s="398"/>
      <c r="B352" s="399"/>
      <c r="C352" s="398"/>
      <c r="D352" s="399"/>
      <c r="E352" s="398"/>
      <c r="I352" s="411"/>
      <c r="J352" s="411"/>
      <c r="N352" s="411"/>
      <c r="S352" s="411"/>
      <c r="AC352" s="495">
        <v>127.0</v>
      </c>
      <c r="AD352" s="493"/>
      <c r="AE352" s="493"/>
      <c r="AF352" s="493"/>
      <c r="AG352" s="493"/>
      <c r="AH352" s="493"/>
      <c r="AI352" s="493"/>
      <c r="AJ352" s="493"/>
      <c r="AK352" s="493"/>
      <c r="AL352" s="494"/>
      <c r="AM352" s="495"/>
      <c r="AN352" s="496"/>
      <c r="AO352" s="496"/>
      <c r="AP352" s="493"/>
      <c r="AQ352" s="497"/>
      <c r="AR352" s="499"/>
      <c r="AS352" s="224"/>
    </row>
    <row r="353">
      <c r="A353" s="398"/>
      <c r="B353" s="399"/>
      <c r="C353" s="398"/>
      <c r="D353" s="399"/>
      <c r="E353" s="398"/>
      <c r="I353" s="411"/>
      <c r="J353" s="411"/>
      <c r="N353" s="411"/>
      <c r="S353" s="411"/>
      <c r="AC353" s="495">
        <v>128.0</v>
      </c>
      <c r="AD353" s="493"/>
      <c r="AE353" s="493"/>
      <c r="AF353" s="493"/>
      <c r="AG353" s="493"/>
      <c r="AH353" s="493"/>
      <c r="AI353" s="493"/>
      <c r="AJ353" s="493"/>
      <c r="AK353" s="493"/>
      <c r="AL353" s="494"/>
      <c r="AM353" s="495"/>
      <c r="AN353" s="496"/>
      <c r="AO353" s="496"/>
      <c r="AP353" s="493"/>
      <c r="AQ353" s="497"/>
      <c r="AR353" s="499"/>
      <c r="AS353" s="224"/>
    </row>
    <row r="354">
      <c r="A354" s="398"/>
      <c r="B354" s="399"/>
      <c r="C354" s="398"/>
      <c r="D354" s="399"/>
      <c r="E354" s="398"/>
      <c r="I354" s="411"/>
      <c r="J354" s="411"/>
      <c r="N354" s="411"/>
      <c r="S354" s="411"/>
      <c r="AC354" s="495">
        <v>129.0</v>
      </c>
      <c r="AD354" s="493"/>
      <c r="AE354" s="493"/>
      <c r="AF354" s="493"/>
      <c r="AG354" s="493"/>
      <c r="AH354" s="493"/>
      <c r="AI354" s="493"/>
      <c r="AJ354" s="493"/>
      <c r="AK354" s="493"/>
      <c r="AL354" s="494"/>
      <c r="AM354" s="495"/>
      <c r="AN354" s="496"/>
      <c r="AO354" s="496"/>
      <c r="AP354" s="493"/>
      <c r="AQ354" s="497"/>
      <c r="AR354" s="499"/>
      <c r="AS354" s="224"/>
    </row>
    <row r="355">
      <c r="A355" s="398"/>
      <c r="B355" s="399"/>
      <c r="C355" s="398"/>
      <c r="D355" s="399"/>
      <c r="E355" s="398"/>
      <c r="I355" s="411"/>
      <c r="J355" s="411"/>
      <c r="N355" s="411"/>
      <c r="S355" s="411"/>
      <c r="AC355" s="495">
        <v>130.0</v>
      </c>
      <c r="AD355" s="493"/>
      <c r="AE355" s="493"/>
      <c r="AF355" s="493"/>
      <c r="AG355" s="493"/>
      <c r="AH355" s="493"/>
      <c r="AI355" s="493"/>
      <c r="AJ355" s="493"/>
      <c r="AK355" s="493"/>
      <c r="AL355" s="494"/>
      <c r="AM355" s="495"/>
      <c r="AN355" s="496"/>
      <c r="AO355" s="496"/>
      <c r="AP355" s="493"/>
      <c r="AQ355" s="497"/>
      <c r="AR355" s="499"/>
      <c r="AS355" s="224"/>
    </row>
    <row r="356">
      <c r="A356" s="398"/>
      <c r="B356" s="399"/>
      <c r="C356" s="398"/>
      <c r="D356" s="399"/>
      <c r="E356" s="398"/>
      <c r="I356" s="411"/>
      <c r="J356" s="411"/>
      <c r="N356" s="411"/>
      <c r="S356" s="411"/>
      <c r="AC356" s="495">
        <v>131.0</v>
      </c>
      <c r="AD356" s="493"/>
      <c r="AE356" s="493"/>
      <c r="AF356" s="493"/>
      <c r="AG356" s="493"/>
      <c r="AH356" s="493"/>
      <c r="AI356" s="493"/>
      <c r="AJ356" s="493"/>
      <c r="AK356" s="493"/>
      <c r="AL356" s="494"/>
      <c r="AM356" s="495"/>
      <c r="AN356" s="496"/>
      <c r="AO356" s="496"/>
      <c r="AP356" s="493"/>
      <c r="AQ356" s="497"/>
      <c r="AR356" s="499"/>
      <c r="AS356" s="224"/>
    </row>
    <row r="357">
      <c r="A357" s="398"/>
      <c r="B357" s="399"/>
      <c r="C357" s="398"/>
      <c r="D357" s="399"/>
      <c r="E357" s="398"/>
      <c r="I357" s="411"/>
      <c r="J357" s="411"/>
      <c r="N357" s="411"/>
      <c r="S357" s="411"/>
      <c r="AC357" s="495">
        <v>132.0</v>
      </c>
      <c r="AD357" s="493"/>
      <c r="AE357" s="493"/>
      <c r="AF357" s="493"/>
      <c r="AG357" s="493"/>
      <c r="AH357" s="493"/>
      <c r="AI357" s="493"/>
      <c r="AJ357" s="493"/>
      <c r="AK357" s="493"/>
      <c r="AL357" s="494"/>
      <c r="AM357" s="495"/>
      <c r="AN357" s="496"/>
      <c r="AO357" s="496"/>
      <c r="AP357" s="493"/>
      <c r="AQ357" s="497"/>
      <c r="AR357" s="499"/>
      <c r="AS357" s="224"/>
    </row>
    <row r="358">
      <c r="A358" s="398"/>
      <c r="B358" s="399"/>
      <c r="C358" s="398"/>
      <c r="D358" s="399"/>
      <c r="E358" s="398"/>
      <c r="I358" s="411"/>
      <c r="J358" s="411"/>
      <c r="N358" s="411"/>
      <c r="S358" s="411"/>
      <c r="AC358" s="495">
        <v>133.0</v>
      </c>
      <c r="AD358" s="493"/>
      <c r="AE358" s="493"/>
      <c r="AF358" s="493"/>
      <c r="AG358" s="493"/>
      <c r="AH358" s="493"/>
      <c r="AI358" s="493"/>
      <c r="AJ358" s="493"/>
      <c r="AK358" s="493"/>
      <c r="AL358" s="494"/>
      <c r="AM358" s="495"/>
      <c r="AN358" s="496"/>
      <c r="AO358" s="496"/>
      <c r="AP358" s="493"/>
      <c r="AQ358" s="497"/>
      <c r="AR358" s="499"/>
      <c r="AS358" s="224"/>
    </row>
    <row r="359">
      <c r="A359" s="398"/>
      <c r="B359" s="399"/>
      <c r="C359" s="398"/>
      <c r="D359" s="399"/>
      <c r="E359" s="398"/>
      <c r="I359" s="411"/>
      <c r="J359" s="411"/>
      <c r="N359" s="411"/>
      <c r="S359" s="411"/>
      <c r="AC359" s="495">
        <v>134.0</v>
      </c>
      <c r="AD359" s="493"/>
      <c r="AE359" s="493"/>
      <c r="AF359" s="493"/>
      <c r="AG359" s="493"/>
      <c r="AH359" s="493"/>
      <c r="AI359" s="493"/>
      <c r="AJ359" s="493"/>
      <c r="AK359" s="493"/>
      <c r="AL359" s="494"/>
      <c r="AM359" s="495"/>
      <c r="AN359" s="496"/>
      <c r="AO359" s="496"/>
      <c r="AP359" s="493"/>
      <c r="AQ359" s="497"/>
      <c r="AR359" s="499"/>
      <c r="AS359" s="224"/>
    </row>
    <row r="360">
      <c r="A360" s="398"/>
      <c r="B360" s="399"/>
      <c r="C360" s="398"/>
      <c r="D360" s="399"/>
      <c r="E360" s="398"/>
      <c r="I360" s="411"/>
      <c r="J360" s="411"/>
      <c r="N360" s="411"/>
      <c r="S360" s="411"/>
      <c r="AC360" s="495">
        <v>135.0</v>
      </c>
      <c r="AD360" s="493"/>
      <c r="AE360" s="493"/>
      <c r="AF360" s="493"/>
      <c r="AG360" s="493"/>
      <c r="AH360" s="493"/>
      <c r="AI360" s="493"/>
      <c r="AJ360" s="493"/>
      <c r="AK360" s="493"/>
      <c r="AL360" s="494"/>
      <c r="AM360" s="495"/>
      <c r="AN360" s="496"/>
      <c r="AO360" s="496"/>
      <c r="AP360" s="493"/>
      <c r="AQ360" s="497"/>
      <c r="AR360" s="499"/>
      <c r="AS360" s="224"/>
    </row>
    <row r="361">
      <c r="A361" s="398"/>
      <c r="B361" s="399"/>
      <c r="C361" s="398"/>
      <c r="D361" s="399"/>
      <c r="E361" s="398"/>
      <c r="I361" s="411"/>
      <c r="J361" s="411"/>
      <c r="N361" s="411"/>
      <c r="S361" s="411"/>
      <c r="AC361" s="495">
        <v>136.0</v>
      </c>
      <c r="AD361" s="493"/>
      <c r="AE361" s="493"/>
      <c r="AF361" s="493"/>
      <c r="AG361" s="493"/>
      <c r="AH361" s="493"/>
      <c r="AI361" s="493"/>
      <c r="AJ361" s="493"/>
      <c r="AK361" s="493"/>
      <c r="AL361" s="494"/>
      <c r="AM361" s="495"/>
      <c r="AN361" s="496"/>
      <c r="AO361" s="496"/>
      <c r="AP361" s="493"/>
      <c r="AQ361" s="497"/>
      <c r="AR361" s="499"/>
      <c r="AS361" s="224"/>
    </row>
    <row r="362">
      <c r="A362" s="398"/>
      <c r="B362" s="399"/>
      <c r="C362" s="398"/>
      <c r="D362" s="399"/>
      <c r="E362" s="398"/>
      <c r="I362" s="411"/>
      <c r="J362" s="411"/>
      <c r="N362" s="411"/>
      <c r="S362" s="411"/>
      <c r="AC362" s="495">
        <v>137.0</v>
      </c>
      <c r="AD362" s="493"/>
      <c r="AE362" s="493"/>
      <c r="AF362" s="493"/>
      <c r="AG362" s="493"/>
      <c r="AH362" s="493"/>
      <c r="AI362" s="493"/>
      <c r="AJ362" s="493"/>
      <c r="AK362" s="493"/>
      <c r="AL362" s="494"/>
      <c r="AM362" s="495"/>
      <c r="AN362" s="496"/>
      <c r="AO362" s="496"/>
      <c r="AP362" s="493"/>
      <c r="AQ362" s="497"/>
      <c r="AR362" s="499"/>
      <c r="AS362" s="224"/>
    </row>
    <row r="363">
      <c r="A363" s="398"/>
      <c r="B363" s="399"/>
      <c r="C363" s="398"/>
      <c r="D363" s="399"/>
      <c r="E363" s="398"/>
      <c r="I363" s="411"/>
      <c r="J363" s="411"/>
      <c r="N363" s="411"/>
      <c r="S363" s="411"/>
      <c r="AC363" s="495">
        <v>138.0</v>
      </c>
      <c r="AD363" s="493"/>
      <c r="AE363" s="493"/>
      <c r="AF363" s="493"/>
      <c r="AG363" s="493"/>
      <c r="AH363" s="493"/>
      <c r="AI363" s="493"/>
      <c r="AJ363" s="493"/>
      <c r="AK363" s="493"/>
      <c r="AL363" s="494"/>
      <c r="AM363" s="495"/>
      <c r="AN363" s="496"/>
      <c r="AO363" s="496"/>
      <c r="AP363" s="493"/>
      <c r="AQ363" s="497"/>
      <c r="AR363" s="499"/>
      <c r="AS363" s="224"/>
    </row>
    <row r="364">
      <c r="A364" s="398"/>
      <c r="B364" s="399"/>
      <c r="C364" s="398"/>
      <c r="D364" s="399"/>
      <c r="E364" s="398"/>
      <c r="I364" s="411"/>
      <c r="J364" s="411"/>
      <c r="N364" s="411"/>
      <c r="S364" s="411"/>
      <c r="AC364" s="495">
        <v>139.0</v>
      </c>
      <c r="AD364" s="493"/>
      <c r="AE364" s="493"/>
      <c r="AF364" s="493"/>
      <c r="AG364" s="493"/>
      <c r="AH364" s="493"/>
      <c r="AI364" s="493"/>
      <c r="AJ364" s="493"/>
      <c r="AK364" s="493"/>
      <c r="AL364" s="494"/>
      <c r="AM364" s="495"/>
      <c r="AN364" s="496"/>
      <c r="AO364" s="496"/>
      <c r="AP364" s="493"/>
      <c r="AQ364" s="497"/>
      <c r="AR364" s="499"/>
      <c r="AS364" s="224"/>
    </row>
    <row r="365">
      <c r="A365" s="398"/>
      <c r="B365" s="399"/>
      <c r="C365" s="398"/>
      <c r="D365" s="399"/>
      <c r="E365" s="398"/>
      <c r="I365" s="411"/>
      <c r="J365" s="411"/>
      <c r="N365" s="411"/>
      <c r="S365" s="411"/>
      <c r="AC365" s="495">
        <v>140.0</v>
      </c>
      <c r="AD365" s="493"/>
      <c r="AE365" s="493"/>
      <c r="AF365" s="493"/>
      <c r="AG365" s="493"/>
      <c r="AH365" s="493"/>
      <c r="AI365" s="493"/>
      <c r="AJ365" s="493"/>
      <c r="AK365" s="493"/>
      <c r="AL365" s="494"/>
      <c r="AM365" s="495"/>
      <c r="AN365" s="496"/>
      <c r="AO365" s="496"/>
      <c r="AP365" s="493"/>
      <c r="AQ365" s="497"/>
      <c r="AR365" s="499"/>
      <c r="AS365" s="224"/>
    </row>
    <row r="366">
      <c r="A366" s="398"/>
      <c r="B366" s="399"/>
      <c r="C366" s="398"/>
      <c r="D366" s="399"/>
      <c r="E366" s="398"/>
      <c r="I366" s="411"/>
      <c r="J366" s="411"/>
      <c r="N366" s="411"/>
      <c r="S366" s="411"/>
      <c r="AC366" s="227"/>
      <c r="AD366" s="227"/>
      <c r="AE366" s="227"/>
      <c r="AF366" s="227"/>
      <c r="AG366" s="227"/>
      <c r="AL366" s="224"/>
      <c r="AM366" s="224"/>
      <c r="AN366" s="224"/>
      <c r="AO366" s="224"/>
      <c r="AP366" s="224"/>
      <c r="AQ366" s="224"/>
      <c r="AR366" s="224"/>
      <c r="AS366" s="224"/>
    </row>
    <row r="367">
      <c r="A367" s="398"/>
      <c r="B367" s="399"/>
      <c r="C367" s="398"/>
      <c r="D367" s="399"/>
      <c r="E367" s="398"/>
      <c r="I367" s="411"/>
      <c r="J367" s="411"/>
      <c r="N367" s="411"/>
      <c r="S367" s="411"/>
      <c r="AC367" s="227"/>
      <c r="AD367" s="227"/>
      <c r="AE367" s="227"/>
      <c r="AF367" s="227"/>
      <c r="AG367" s="227"/>
      <c r="AL367" s="224"/>
      <c r="AM367" s="224"/>
      <c r="AN367" s="224"/>
      <c r="AO367" s="224"/>
      <c r="AP367" s="224"/>
      <c r="AQ367" s="224"/>
      <c r="AR367" s="224"/>
      <c r="AS367" s="224"/>
    </row>
    <row r="368">
      <c r="A368" s="398"/>
      <c r="B368" s="399"/>
      <c r="C368" s="398"/>
      <c r="D368" s="399"/>
      <c r="E368" s="398"/>
      <c r="I368" s="411"/>
      <c r="J368" s="411"/>
      <c r="N368" s="411"/>
      <c r="S368" s="411"/>
      <c r="AC368" s="227"/>
      <c r="AD368" s="227"/>
      <c r="AE368" s="227"/>
      <c r="AF368" s="227"/>
      <c r="AG368" s="227"/>
      <c r="AL368" s="224"/>
      <c r="AM368" s="224"/>
      <c r="AN368" s="224"/>
      <c r="AO368" s="224"/>
      <c r="AP368" s="224"/>
      <c r="AQ368" s="224"/>
      <c r="AR368" s="224"/>
      <c r="AS368" s="224"/>
    </row>
    <row r="369">
      <c r="A369" s="398"/>
      <c r="B369" s="399"/>
      <c r="C369" s="398"/>
      <c r="D369" s="399"/>
      <c r="E369" s="398"/>
      <c r="I369" s="411"/>
      <c r="J369" s="411"/>
      <c r="N369" s="411"/>
      <c r="S369" s="411"/>
      <c r="AC369" s="227"/>
      <c r="AD369" s="227"/>
      <c r="AE369" s="227"/>
      <c r="AF369" s="227"/>
      <c r="AG369" s="227"/>
      <c r="AL369" s="224"/>
      <c r="AM369" s="224"/>
      <c r="AN369" s="224"/>
      <c r="AO369" s="224"/>
      <c r="AP369" s="224"/>
      <c r="AQ369" s="224"/>
      <c r="AR369" s="224"/>
      <c r="AS369" s="224"/>
    </row>
    <row r="370">
      <c r="A370" s="398"/>
      <c r="B370" s="399"/>
      <c r="C370" s="398"/>
      <c r="D370" s="399"/>
      <c r="E370" s="398"/>
      <c r="I370" s="411"/>
      <c r="J370" s="411"/>
      <c r="N370" s="411"/>
      <c r="S370" s="411"/>
      <c r="AC370" s="227"/>
      <c r="AD370" s="227"/>
      <c r="AE370" s="227"/>
      <c r="AF370" s="227"/>
      <c r="AG370" s="227"/>
      <c r="AL370" s="224"/>
      <c r="AM370" s="224"/>
      <c r="AN370" s="224"/>
      <c r="AO370" s="224"/>
      <c r="AP370" s="224"/>
      <c r="AQ370" s="224"/>
      <c r="AR370" s="224"/>
      <c r="AS370" s="224"/>
    </row>
    <row r="371">
      <c r="A371" s="398"/>
      <c r="B371" s="399"/>
      <c r="C371" s="398"/>
      <c r="D371" s="399"/>
      <c r="E371" s="398"/>
      <c r="I371" s="411"/>
      <c r="J371" s="411"/>
      <c r="N371" s="411"/>
      <c r="S371" s="411"/>
      <c r="AC371" s="227"/>
      <c r="AD371" s="227"/>
      <c r="AE371" s="227"/>
      <c r="AF371" s="227"/>
      <c r="AG371" s="227"/>
      <c r="AL371" s="224"/>
      <c r="AM371" s="224"/>
      <c r="AN371" s="224"/>
      <c r="AO371" s="224"/>
      <c r="AP371" s="224"/>
      <c r="AQ371" s="224"/>
      <c r="AR371" s="224"/>
      <c r="AS371" s="224"/>
    </row>
    <row r="372">
      <c r="A372" s="398"/>
      <c r="B372" s="399"/>
      <c r="C372" s="398"/>
      <c r="D372" s="399"/>
      <c r="E372" s="398"/>
      <c r="I372" s="411"/>
      <c r="J372" s="411"/>
      <c r="N372" s="411"/>
      <c r="S372" s="411"/>
      <c r="AC372" s="227"/>
      <c r="AD372" s="227"/>
      <c r="AE372" s="227"/>
      <c r="AF372" s="227"/>
      <c r="AG372" s="227"/>
      <c r="AL372" s="224"/>
      <c r="AM372" s="224"/>
      <c r="AN372" s="224"/>
      <c r="AO372" s="224"/>
      <c r="AP372" s="224"/>
      <c r="AQ372" s="224"/>
      <c r="AR372" s="224"/>
      <c r="AS372" s="224"/>
    </row>
    <row r="373">
      <c r="A373" s="398"/>
      <c r="B373" s="399"/>
      <c r="C373" s="398"/>
      <c r="D373" s="399"/>
      <c r="E373" s="398"/>
      <c r="I373" s="411"/>
      <c r="J373" s="411"/>
      <c r="N373" s="411"/>
      <c r="S373" s="411"/>
      <c r="AC373" s="227"/>
      <c r="AD373" s="227"/>
      <c r="AE373" s="227"/>
      <c r="AF373" s="227"/>
      <c r="AG373" s="227"/>
      <c r="AL373" s="224"/>
      <c r="AM373" s="224"/>
      <c r="AN373" s="224"/>
      <c r="AO373" s="224"/>
      <c r="AP373" s="224"/>
      <c r="AQ373" s="224"/>
      <c r="AR373" s="224"/>
      <c r="AS373" s="224"/>
    </row>
    <row r="374">
      <c r="A374" s="398"/>
      <c r="B374" s="399"/>
      <c r="C374" s="398"/>
      <c r="D374" s="399"/>
      <c r="E374" s="398"/>
      <c r="I374" s="411"/>
      <c r="J374" s="411"/>
      <c r="N374" s="411"/>
      <c r="S374" s="411"/>
      <c r="AC374" s="227"/>
      <c r="AD374" s="227"/>
      <c r="AE374" s="227"/>
      <c r="AF374" s="227"/>
      <c r="AG374" s="227"/>
      <c r="AL374" s="224"/>
      <c r="AM374" s="224"/>
      <c r="AN374" s="224"/>
      <c r="AO374" s="224"/>
      <c r="AP374" s="224"/>
      <c r="AQ374" s="224"/>
      <c r="AR374" s="224"/>
      <c r="AS374" s="224"/>
    </row>
    <row r="375">
      <c r="A375" s="398"/>
      <c r="B375" s="399"/>
      <c r="C375" s="398"/>
      <c r="D375" s="399"/>
      <c r="E375" s="398"/>
      <c r="I375" s="411"/>
      <c r="J375" s="411"/>
      <c r="N375" s="411"/>
      <c r="S375" s="411"/>
      <c r="AC375" s="227"/>
      <c r="AD375" s="227"/>
      <c r="AE375" s="227"/>
      <c r="AF375" s="227"/>
      <c r="AG375" s="227"/>
      <c r="AL375" s="224"/>
      <c r="AM375" s="224"/>
      <c r="AN375" s="224"/>
      <c r="AO375" s="224"/>
      <c r="AP375" s="224"/>
      <c r="AQ375" s="224"/>
      <c r="AR375" s="224"/>
      <c r="AS375" s="224"/>
    </row>
    <row r="376">
      <c r="A376" s="398"/>
      <c r="B376" s="399"/>
      <c r="C376" s="398"/>
      <c r="D376" s="399"/>
      <c r="E376" s="398"/>
      <c r="I376" s="411"/>
      <c r="J376" s="411"/>
      <c r="N376" s="411"/>
      <c r="S376" s="411"/>
      <c r="AC376" s="227"/>
      <c r="AD376" s="227"/>
      <c r="AE376" s="227"/>
      <c r="AF376" s="227"/>
      <c r="AG376" s="227"/>
      <c r="AL376" s="224"/>
      <c r="AM376" s="224"/>
      <c r="AN376" s="224"/>
      <c r="AO376" s="224"/>
      <c r="AP376" s="224"/>
      <c r="AQ376" s="224"/>
      <c r="AR376" s="224"/>
      <c r="AS376" s="224"/>
    </row>
    <row r="377">
      <c r="A377" s="398"/>
      <c r="B377" s="399"/>
      <c r="C377" s="398"/>
      <c r="D377" s="399"/>
      <c r="E377" s="398"/>
      <c r="I377" s="411"/>
      <c r="J377" s="411"/>
      <c r="N377" s="411"/>
      <c r="S377" s="411"/>
      <c r="AC377" s="227"/>
      <c r="AD377" s="227"/>
      <c r="AE377" s="227"/>
      <c r="AF377" s="227"/>
      <c r="AG377" s="227"/>
      <c r="AL377" s="224"/>
      <c r="AM377" s="224"/>
      <c r="AN377" s="224"/>
      <c r="AO377" s="224"/>
      <c r="AP377" s="224"/>
      <c r="AQ377" s="224"/>
      <c r="AR377" s="224"/>
      <c r="AS377" s="224"/>
    </row>
    <row r="378">
      <c r="A378" s="398"/>
      <c r="B378" s="399"/>
      <c r="C378" s="398"/>
      <c r="D378" s="399"/>
      <c r="E378" s="398"/>
      <c r="I378" s="411"/>
      <c r="J378" s="411"/>
      <c r="N378" s="411"/>
      <c r="S378" s="411"/>
      <c r="AC378" s="227"/>
      <c r="AD378" s="227"/>
      <c r="AE378" s="227"/>
      <c r="AF378" s="227"/>
      <c r="AG378" s="227"/>
      <c r="AL378" s="224"/>
      <c r="AM378" s="224"/>
      <c r="AN378" s="224"/>
      <c r="AO378" s="224"/>
      <c r="AP378" s="224"/>
      <c r="AQ378" s="224"/>
      <c r="AR378" s="224"/>
      <c r="AS378" s="224"/>
    </row>
    <row r="379">
      <c r="A379" s="398"/>
      <c r="B379" s="399"/>
      <c r="C379" s="398"/>
      <c r="D379" s="399"/>
      <c r="E379" s="398"/>
      <c r="I379" s="411"/>
      <c r="J379" s="411"/>
      <c r="N379" s="411"/>
      <c r="S379" s="411"/>
      <c r="AC379" s="227"/>
      <c r="AD379" s="227"/>
      <c r="AE379" s="227"/>
      <c r="AF379" s="227"/>
      <c r="AG379" s="227"/>
      <c r="AL379" s="224"/>
      <c r="AM379" s="224"/>
      <c r="AN379" s="224"/>
      <c r="AO379" s="224"/>
      <c r="AP379" s="224"/>
      <c r="AQ379" s="224"/>
      <c r="AR379" s="224"/>
      <c r="AS379" s="224"/>
    </row>
    <row r="380">
      <c r="A380" s="398"/>
      <c r="B380" s="399"/>
      <c r="C380" s="398"/>
      <c r="D380" s="399"/>
      <c r="E380" s="398"/>
      <c r="I380" s="411"/>
      <c r="J380" s="411"/>
      <c r="N380" s="411"/>
      <c r="S380" s="411"/>
      <c r="AC380" s="227"/>
      <c r="AD380" s="227"/>
      <c r="AE380" s="227"/>
      <c r="AF380" s="227"/>
      <c r="AG380" s="227"/>
      <c r="AL380" s="224"/>
      <c r="AM380" s="224"/>
      <c r="AN380" s="224"/>
      <c r="AO380" s="224"/>
      <c r="AP380" s="224"/>
      <c r="AQ380" s="224"/>
      <c r="AR380" s="224"/>
      <c r="AS380" s="224"/>
    </row>
    <row r="381">
      <c r="A381" s="398"/>
      <c r="B381" s="399"/>
      <c r="C381" s="398"/>
      <c r="D381" s="399"/>
      <c r="E381" s="398"/>
      <c r="I381" s="411"/>
      <c r="J381" s="411"/>
      <c r="N381" s="411"/>
      <c r="S381" s="411"/>
      <c r="AC381" s="227"/>
      <c r="AD381" s="227"/>
      <c r="AE381" s="227"/>
      <c r="AF381" s="227"/>
      <c r="AG381" s="227"/>
      <c r="AL381" s="224"/>
      <c r="AM381" s="224"/>
      <c r="AN381" s="224"/>
      <c r="AO381" s="224"/>
      <c r="AP381" s="224"/>
      <c r="AQ381" s="224"/>
      <c r="AR381" s="224"/>
      <c r="AS381" s="224"/>
    </row>
    <row r="382">
      <c r="A382" s="398"/>
      <c r="B382" s="399"/>
      <c r="C382" s="398"/>
      <c r="D382" s="399"/>
      <c r="E382" s="398"/>
      <c r="I382" s="411"/>
      <c r="J382" s="411"/>
      <c r="N382" s="411"/>
      <c r="S382" s="411"/>
      <c r="AC382" s="227"/>
      <c r="AD382" s="227"/>
      <c r="AE382" s="227"/>
      <c r="AF382" s="227"/>
      <c r="AG382" s="227"/>
      <c r="AL382" s="224"/>
      <c r="AM382" s="224"/>
      <c r="AN382" s="224"/>
      <c r="AO382" s="224"/>
      <c r="AP382" s="224"/>
      <c r="AQ382" s="224"/>
      <c r="AR382" s="224"/>
      <c r="AS382" s="224"/>
    </row>
    <row r="383">
      <c r="A383" s="398"/>
      <c r="B383" s="399"/>
      <c r="C383" s="398"/>
      <c r="D383" s="399"/>
      <c r="E383" s="398"/>
      <c r="I383" s="411"/>
      <c r="J383" s="411"/>
      <c r="N383" s="411"/>
      <c r="S383" s="411"/>
      <c r="AC383" s="227"/>
      <c r="AD383" s="227"/>
      <c r="AE383" s="227"/>
      <c r="AF383" s="227"/>
      <c r="AG383" s="227"/>
      <c r="AL383" s="224"/>
      <c r="AM383" s="224"/>
      <c r="AN383" s="224"/>
      <c r="AO383" s="224"/>
      <c r="AP383" s="224"/>
      <c r="AQ383" s="224"/>
      <c r="AR383" s="224"/>
      <c r="AS383" s="224"/>
    </row>
    <row r="384">
      <c r="A384" s="398"/>
      <c r="B384" s="399"/>
      <c r="C384" s="398"/>
      <c r="D384" s="399"/>
      <c r="E384" s="398"/>
      <c r="I384" s="411"/>
      <c r="J384" s="411"/>
      <c r="N384" s="411"/>
      <c r="S384" s="411"/>
      <c r="AC384" s="227"/>
      <c r="AD384" s="227"/>
      <c r="AE384" s="227"/>
      <c r="AF384" s="227"/>
      <c r="AG384" s="227"/>
      <c r="AL384" s="224"/>
      <c r="AM384" s="224"/>
      <c r="AN384" s="224"/>
      <c r="AO384" s="224"/>
      <c r="AP384" s="224"/>
      <c r="AQ384" s="224"/>
      <c r="AR384" s="224"/>
      <c r="AS384" s="224"/>
    </row>
    <row r="385">
      <c r="A385" s="398"/>
      <c r="B385" s="399"/>
      <c r="C385" s="398"/>
      <c r="D385" s="399"/>
      <c r="E385" s="398"/>
      <c r="I385" s="411"/>
      <c r="J385" s="411"/>
      <c r="N385" s="411"/>
      <c r="S385" s="411"/>
      <c r="AC385" s="227"/>
      <c r="AD385" s="227"/>
      <c r="AE385" s="227"/>
      <c r="AF385" s="227"/>
      <c r="AG385" s="227"/>
      <c r="AL385" s="224"/>
      <c r="AM385" s="224"/>
      <c r="AN385" s="224"/>
      <c r="AO385" s="224"/>
      <c r="AP385" s="224"/>
      <c r="AQ385" s="224"/>
      <c r="AR385" s="224"/>
      <c r="AS385" s="224"/>
    </row>
    <row r="386">
      <c r="A386" s="398"/>
      <c r="B386" s="399"/>
      <c r="C386" s="398"/>
      <c r="D386" s="399"/>
      <c r="E386" s="398"/>
      <c r="I386" s="411"/>
      <c r="J386" s="411"/>
      <c r="N386" s="411"/>
      <c r="S386" s="411"/>
      <c r="AC386" s="227"/>
      <c r="AD386" s="227"/>
      <c r="AE386" s="227"/>
      <c r="AF386" s="227"/>
      <c r="AG386" s="227"/>
      <c r="AL386" s="224"/>
      <c r="AM386" s="224"/>
      <c r="AN386" s="224"/>
      <c r="AO386" s="224"/>
      <c r="AP386" s="224"/>
      <c r="AQ386" s="224"/>
      <c r="AR386" s="224"/>
      <c r="AS386" s="224"/>
    </row>
    <row r="387">
      <c r="A387" s="398"/>
      <c r="B387" s="399"/>
      <c r="C387" s="398"/>
      <c r="D387" s="399"/>
      <c r="E387" s="398"/>
      <c r="I387" s="411"/>
      <c r="J387" s="411"/>
      <c r="N387" s="411"/>
      <c r="S387" s="411"/>
      <c r="AC387" s="227"/>
      <c r="AD387" s="227"/>
      <c r="AE387" s="227"/>
      <c r="AF387" s="227"/>
      <c r="AG387" s="227"/>
      <c r="AL387" s="224"/>
      <c r="AM387" s="224"/>
      <c r="AN387" s="224"/>
      <c r="AO387" s="224"/>
      <c r="AP387" s="224"/>
      <c r="AQ387" s="224"/>
      <c r="AR387" s="224"/>
      <c r="AS387" s="224"/>
    </row>
    <row r="388">
      <c r="A388" s="398"/>
      <c r="B388" s="399"/>
      <c r="C388" s="398"/>
      <c r="D388" s="399"/>
      <c r="E388" s="398"/>
      <c r="I388" s="411"/>
      <c r="J388" s="411"/>
      <c r="N388" s="411"/>
      <c r="S388" s="411"/>
      <c r="AC388" s="227"/>
      <c r="AD388" s="227"/>
      <c r="AE388" s="227"/>
      <c r="AF388" s="227"/>
      <c r="AG388" s="227"/>
      <c r="AL388" s="224"/>
      <c r="AM388" s="224"/>
      <c r="AN388" s="224"/>
      <c r="AO388" s="224"/>
      <c r="AP388" s="224"/>
      <c r="AQ388" s="224"/>
      <c r="AR388" s="224"/>
      <c r="AS388" s="224"/>
    </row>
    <row r="389">
      <c r="A389" s="398"/>
      <c r="B389" s="399"/>
      <c r="C389" s="398"/>
      <c r="D389" s="399"/>
      <c r="E389" s="398"/>
      <c r="I389" s="411"/>
      <c r="J389" s="411"/>
      <c r="N389" s="411"/>
      <c r="S389" s="411"/>
      <c r="AC389" s="227"/>
      <c r="AD389" s="227"/>
      <c r="AE389" s="227"/>
      <c r="AF389" s="227"/>
      <c r="AG389" s="227"/>
      <c r="AL389" s="224"/>
      <c r="AM389" s="224"/>
      <c r="AN389" s="224"/>
      <c r="AO389" s="224"/>
      <c r="AP389" s="224"/>
      <c r="AQ389" s="224"/>
      <c r="AR389" s="224"/>
      <c r="AS389" s="224"/>
    </row>
    <row r="390">
      <c r="A390" s="398"/>
      <c r="B390" s="399"/>
      <c r="C390" s="398"/>
      <c r="D390" s="399"/>
      <c r="E390" s="398"/>
      <c r="I390" s="411"/>
      <c r="J390" s="411"/>
      <c r="N390" s="411"/>
      <c r="S390" s="411"/>
      <c r="AC390" s="227"/>
      <c r="AD390" s="227"/>
      <c r="AE390" s="227"/>
      <c r="AF390" s="227"/>
      <c r="AG390" s="227"/>
      <c r="AL390" s="224"/>
      <c r="AM390" s="224"/>
      <c r="AN390" s="224"/>
      <c r="AO390" s="224"/>
      <c r="AP390" s="224"/>
      <c r="AQ390" s="224"/>
      <c r="AR390" s="224"/>
      <c r="AS390" s="224"/>
    </row>
    <row r="391">
      <c r="A391" s="398"/>
      <c r="B391" s="399"/>
      <c r="C391" s="398"/>
      <c r="D391" s="399"/>
      <c r="E391" s="398"/>
      <c r="I391" s="411"/>
      <c r="J391" s="411"/>
      <c r="N391" s="411"/>
      <c r="S391" s="411"/>
      <c r="AC391" s="227"/>
      <c r="AD391" s="227"/>
      <c r="AE391" s="227"/>
      <c r="AF391" s="227"/>
      <c r="AG391" s="227"/>
      <c r="AL391" s="224"/>
      <c r="AM391" s="224"/>
      <c r="AN391" s="224"/>
      <c r="AO391" s="224"/>
      <c r="AP391" s="224"/>
      <c r="AQ391" s="224"/>
      <c r="AR391" s="224"/>
      <c r="AS391" s="224"/>
    </row>
    <row r="392">
      <c r="A392" s="398"/>
      <c r="B392" s="399"/>
      <c r="C392" s="398"/>
      <c r="D392" s="399"/>
      <c r="E392" s="398"/>
      <c r="I392" s="411"/>
      <c r="J392" s="411"/>
      <c r="N392" s="411"/>
      <c r="S392" s="411"/>
      <c r="AC392" s="227"/>
      <c r="AD392" s="227"/>
      <c r="AE392" s="227"/>
      <c r="AF392" s="227"/>
      <c r="AG392" s="227"/>
      <c r="AL392" s="224"/>
      <c r="AM392" s="224"/>
      <c r="AN392" s="224"/>
      <c r="AO392" s="224"/>
      <c r="AP392" s="224"/>
      <c r="AQ392" s="224"/>
      <c r="AR392" s="224"/>
      <c r="AS392" s="224"/>
    </row>
    <row r="393">
      <c r="A393" s="398"/>
      <c r="B393" s="399"/>
      <c r="C393" s="398"/>
      <c r="D393" s="399"/>
      <c r="E393" s="398"/>
      <c r="I393" s="411"/>
      <c r="J393" s="411"/>
      <c r="N393" s="411"/>
      <c r="S393" s="411"/>
      <c r="AC393" s="227"/>
      <c r="AD393" s="227"/>
      <c r="AE393" s="227"/>
      <c r="AF393" s="227"/>
      <c r="AG393" s="227"/>
      <c r="AL393" s="224"/>
      <c r="AM393" s="224"/>
      <c r="AN393" s="224"/>
      <c r="AO393" s="224"/>
      <c r="AP393" s="224"/>
      <c r="AQ393" s="224"/>
      <c r="AR393" s="224"/>
      <c r="AS393" s="224"/>
    </row>
    <row r="394">
      <c r="A394" s="398"/>
      <c r="B394" s="399"/>
      <c r="C394" s="398"/>
      <c r="D394" s="399"/>
      <c r="E394" s="398"/>
      <c r="I394" s="411"/>
      <c r="J394" s="411"/>
      <c r="N394" s="411"/>
      <c r="S394" s="411"/>
      <c r="AC394" s="227"/>
      <c r="AD394" s="227"/>
      <c r="AE394" s="227"/>
      <c r="AF394" s="227"/>
      <c r="AG394" s="227"/>
      <c r="AL394" s="224"/>
      <c r="AM394" s="224"/>
      <c r="AN394" s="224"/>
      <c r="AO394" s="224"/>
      <c r="AP394" s="224"/>
      <c r="AQ394" s="224"/>
      <c r="AR394" s="224"/>
      <c r="AS394" s="224"/>
    </row>
    <row r="395">
      <c r="A395" s="398"/>
      <c r="B395" s="399"/>
      <c r="C395" s="398"/>
      <c r="D395" s="399"/>
      <c r="E395" s="398"/>
      <c r="I395" s="411"/>
      <c r="J395" s="411"/>
      <c r="N395" s="411"/>
      <c r="S395" s="411"/>
      <c r="AC395" s="227"/>
      <c r="AD395" s="227"/>
      <c r="AE395" s="227"/>
      <c r="AF395" s="227"/>
      <c r="AG395" s="227"/>
      <c r="AL395" s="224"/>
      <c r="AM395" s="224"/>
      <c r="AN395" s="224"/>
      <c r="AO395" s="224"/>
      <c r="AP395" s="224"/>
      <c r="AQ395" s="224"/>
      <c r="AR395" s="224"/>
      <c r="AS395" s="224"/>
    </row>
    <row r="396">
      <c r="A396" s="398"/>
      <c r="B396" s="399"/>
      <c r="C396" s="398"/>
      <c r="D396" s="399"/>
      <c r="E396" s="398"/>
      <c r="I396" s="411"/>
      <c r="J396" s="411"/>
      <c r="N396" s="411"/>
      <c r="S396" s="411"/>
      <c r="AC396" s="227"/>
      <c r="AD396" s="227"/>
      <c r="AE396" s="227"/>
      <c r="AF396" s="227"/>
      <c r="AG396" s="227"/>
      <c r="AL396" s="224"/>
      <c r="AM396" s="224"/>
      <c r="AN396" s="224"/>
      <c r="AO396" s="224"/>
      <c r="AP396" s="224"/>
      <c r="AQ396" s="224"/>
      <c r="AR396" s="224"/>
      <c r="AS396" s="224"/>
    </row>
    <row r="397">
      <c r="A397" s="398"/>
      <c r="B397" s="399"/>
      <c r="C397" s="398"/>
      <c r="D397" s="399"/>
      <c r="E397" s="398"/>
      <c r="I397" s="411"/>
      <c r="J397" s="411"/>
      <c r="N397" s="411"/>
      <c r="S397" s="411"/>
      <c r="AC397" s="227"/>
      <c r="AD397" s="227"/>
      <c r="AE397" s="227"/>
      <c r="AF397" s="227"/>
      <c r="AG397" s="227"/>
      <c r="AL397" s="224"/>
      <c r="AM397" s="224"/>
      <c r="AN397" s="224"/>
      <c r="AO397" s="224"/>
      <c r="AP397" s="224"/>
      <c r="AQ397" s="224"/>
      <c r="AR397" s="224"/>
      <c r="AS397" s="224"/>
    </row>
    <row r="398">
      <c r="A398" s="398"/>
      <c r="B398" s="399"/>
      <c r="C398" s="398"/>
      <c r="D398" s="399"/>
      <c r="E398" s="398"/>
      <c r="I398" s="411"/>
      <c r="J398" s="411"/>
      <c r="N398" s="411"/>
      <c r="S398" s="411"/>
      <c r="AC398" s="227"/>
      <c r="AD398" s="227"/>
      <c r="AE398" s="227"/>
      <c r="AF398" s="227"/>
      <c r="AG398" s="227"/>
      <c r="AL398" s="224"/>
      <c r="AM398" s="224"/>
      <c r="AN398" s="224"/>
      <c r="AO398" s="224"/>
      <c r="AP398" s="224"/>
      <c r="AQ398" s="224"/>
      <c r="AR398" s="224"/>
      <c r="AS398" s="224"/>
    </row>
    <row r="399">
      <c r="A399" s="398"/>
      <c r="B399" s="399"/>
      <c r="C399" s="398"/>
      <c r="D399" s="399"/>
      <c r="E399" s="398"/>
      <c r="I399" s="411"/>
      <c r="J399" s="411"/>
      <c r="N399" s="411"/>
      <c r="S399" s="411"/>
      <c r="AC399" s="227"/>
      <c r="AD399" s="227"/>
      <c r="AE399" s="227"/>
      <c r="AF399" s="227"/>
      <c r="AG399" s="227"/>
      <c r="AL399" s="224"/>
      <c r="AM399" s="224"/>
      <c r="AN399" s="224"/>
      <c r="AO399" s="224"/>
      <c r="AP399" s="224"/>
      <c r="AQ399" s="224"/>
      <c r="AR399" s="224"/>
      <c r="AS399" s="224"/>
    </row>
    <row r="400">
      <c r="A400" s="398"/>
      <c r="B400" s="399"/>
      <c r="C400" s="398"/>
      <c r="D400" s="399"/>
      <c r="E400" s="398"/>
      <c r="I400" s="411"/>
      <c r="J400" s="411"/>
      <c r="N400" s="411"/>
      <c r="S400" s="411"/>
      <c r="AC400" s="227"/>
      <c r="AD400" s="227"/>
      <c r="AE400" s="227"/>
      <c r="AF400" s="227"/>
      <c r="AG400" s="227"/>
      <c r="AL400" s="224"/>
      <c r="AM400" s="224"/>
      <c r="AN400" s="224"/>
      <c r="AO400" s="224"/>
      <c r="AP400" s="224"/>
      <c r="AQ400" s="224"/>
      <c r="AR400" s="224"/>
      <c r="AS400" s="224"/>
    </row>
    <row r="401">
      <c r="A401" s="398"/>
      <c r="B401" s="399"/>
      <c r="C401" s="398"/>
      <c r="D401" s="399"/>
      <c r="E401" s="398"/>
      <c r="I401" s="411"/>
      <c r="J401" s="411"/>
      <c r="N401" s="411"/>
      <c r="S401" s="411"/>
      <c r="AC401" s="227"/>
      <c r="AD401" s="227"/>
      <c r="AE401" s="227"/>
      <c r="AF401" s="227"/>
      <c r="AG401" s="227"/>
      <c r="AL401" s="224"/>
      <c r="AM401" s="224"/>
      <c r="AN401" s="224"/>
      <c r="AO401" s="224"/>
      <c r="AP401" s="224"/>
      <c r="AQ401" s="224"/>
      <c r="AR401" s="224"/>
      <c r="AS401" s="224"/>
    </row>
    <row r="402">
      <c r="A402" s="398"/>
      <c r="B402" s="399"/>
      <c r="C402" s="398"/>
      <c r="D402" s="399"/>
      <c r="E402" s="398"/>
      <c r="I402" s="411"/>
      <c r="J402" s="411"/>
      <c r="N402" s="411"/>
      <c r="S402" s="411"/>
      <c r="AC402" s="227"/>
      <c r="AD402" s="227"/>
      <c r="AE402" s="227"/>
      <c r="AF402" s="227"/>
      <c r="AG402" s="227"/>
      <c r="AL402" s="224"/>
      <c r="AM402" s="224"/>
      <c r="AN402" s="224"/>
      <c r="AO402" s="224"/>
      <c r="AP402" s="224"/>
      <c r="AQ402" s="224"/>
      <c r="AR402" s="224"/>
      <c r="AS402" s="224"/>
    </row>
    <row r="403">
      <c r="A403" s="398"/>
      <c r="B403" s="399"/>
      <c r="C403" s="398"/>
      <c r="D403" s="399"/>
      <c r="E403" s="398"/>
      <c r="I403" s="411"/>
      <c r="J403" s="411"/>
      <c r="N403" s="411"/>
      <c r="S403" s="411"/>
      <c r="AC403" s="227"/>
      <c r="AD403" s="227"/>
      <c r="AE403" s="227"/>
      <c r="AF403" s="227"/>
      <c r="AG403" s="227"/>
      <c r="AL403" s="224"/>
      <c r="AM403" s="224"/>
      <c r="AN403" s="224"/>
      <c r="AO403" s="224"/>
      <c r="AP403" s="224"/>
      <c r="AQ403" s="224"/>
      <c r="AR403" s="224"/>
      <c r="AS403" s="224"/>
    </row>
    <row r="404">
      <c r="A404" s="398"/>
      <c r="B404" s="399"/>
      <c r="C404" s="398"/>
      <c r="D404" s="399"/>
      <c r="E404" s="398"/>
      <c r="I404" s="411"/>
      <c r="J404" s="411"/>
      <c r="N404" s="411"/>
      <c r="S404" s="411"/>
      <c r="AC404" s="227"/>
      <c r="AD404" s="227"/>
      <c r="AE404" s="227"/>
      <c r="AF404" s="227"/>
      <c r="AG404" s="227"/>
      <c r="AL404" s="224"/>
      <c r="AM404" s="224"/>
      <c r="AN404" s="224"/>
      <c r="AO404" s="224"/>
      <c r="AP404" s="224"/>
      <c r="AQ404" s="224"/>
      <c r="AR404" s="224"/>
      <c r="AS404" s="224"/>
    </row>
    <row r="405">
      <c r="A405" s="398"/>
      <c r="B405" s="399"/>
      <c r="C405" s="398"/>
      <c r="D405" s="399"/>
      <c r="E405" s="398"/>
      <c r="I405" s="411"/>
      <c r="J405" s="411"/>
      <c r="N405" s="411"/>
      <c r="S405" s="411"/>
      <c r="AC405" s="227"/>
      <c r="AD405" s="227"/>
      <c r="AE405" s="227"/>
      <c r="AF405" s="227"/>
      <c r="AG405" s="227"/>
      <c r="AL405" s="224"/>
      <c r="AM405" s="224"/>
      <c r="AN405" s="224"/>
      <c r="AO405" s="224"/>
      <c r="AP405" s="224"/>
      <c r="AQ405" s="224"/>
      <c r="AR405" s="224"/>
      <c r="AS405" s="224"/>
    </row>
    <row r="406">
      <c r="A406" s="398"/>
      <c r="B406" s="399"/>
      <c r="C406" s="398"/>
      <c r="D406" s="399"/>
      <c r="E406" s="398"/>
      <c r="I406" s="411"/>
      <c r="J406" s="411"/>
      <c r="N406" s="411"/>
      <c r="S406" s="411"/>
      <c r="AC406" s="227"/>
      <c r="AD406" s="227"/>
      <c r="AE406" s="227"/>
      <c r="AF406" s="227"/>
      <c r="AG406" s="227"/>
      <c r="AL406" s="224"/>
      <c r="AM406" s="224"/>
      <c r="AN406" s="224"/>
      <c r="AO406" s="224"/>
      <c r="AP406" s="224"/>
      <c r="AQ406" s="224"/>
      <c r="AR406" s="224"/>
      <c r="AS406" s="224"/>
    </row>
    <row r="407">
      <c r="A407" s="398"/>
      <c r="B407" s="399"/>
      <c r="C407" s="398"/>
      <c r="D407" s="399"/>
      <c r="E407" s="398"/>
      <c r="I407" s="411"/>
      <c r="J407" s="411"/>
      <c r="N407" s="411"/>
      <c r="S407" s="411"/>
      <c r="AC407" s="227"/>
      <c r="AD407" s="227"/>
      <c r="AE407" s="227"/>
      <c r="AF407" s="227"/>
      <c r="AG407" s="227"/>
      <c r="AL407" s="224"/>
      <c r="AM407" s="224"/>
      <c r="AN407" s="224"/>
      <c r="AO407" s="224"/>
      <c r="AP407" s="224"/>
      <c r="AQ407" s="224"/>
      <c r="AR407" s="224"/>
      <c r="AS407" s="224"/>
    </row>
    <row r="408">
      <c r="A408" s="398"/>
      <c r="B408" s="399"/>
      <c r="C408" s="398"/>
      <c r="D408" s="399"/>
      <c r="E408" s="398"/>
      <c r="I408" s="411"/>
      <c r="J408" s="411"/>
      <c r="N408" s="411"/>
      <c r="S408" s="411"/>
      <c r="AC408" s="227"/>
      <c r="AD408" s="227"/>
      <c r="AE408" s="227"/>
      <c r="AF408" s="227"/>
      <c r="AG408" s="227"/>
      <c r="AL408" s="224"/>
      <c r="AM408" s="224"/>
      <c r="AN408" s="224"/>
      <c r="AO408" s="224"/>
      <c r="AP408" s="224"/>
      <c r="AQ408" s="224"/>
      <c r="AR408" s="224"/>
      <c r="AS408" s="224"/>
    </row>
    <row r="409">
      <c r="A409" s="398"/>
      <c r="B409" s="399"/>
      <c r="C409" s="398"/>
      <c r="D409" s="399"/>
      <c r="E409" s="398"/>
      <c r="I409" s="411"/>
      <c r="J409" s="411"/>
      <c r="N409" s="411"/>
      <c r="S409" s="411"/>
      <c r="AC409" s="227"/>
      <c r="AD409" s="227"/>
      <c r="AE409" s="227"/>
      <c r="AF409" s="227"/>
      <c r="AG409" s="227"/>
      <c r="AL409" s="224"/>
      <c r="AM409" s="224"/>
      <c r="AN409" s="224"/>
      <c r="AO409" s="224"/>
      <c r="AP409" s="224"/>
      <c r="AQ409" s="224"/>
      <c r="AR409" s="224"/>
      <c r="AS409" s="224"/>
    </row>
    <row r="410">
      <c r="A410" s="398"/>
      <c r="B410" s="399"/>
      <c r="C410" s="398"/>
      <c r="D410" s="399"/>
      <c r="E410" s="398"/>
      <c r="I410" s="411"/>
      <c r="J410" s="411"/>
      <c r="N410" s="411"/>
      <c r="S410" s="411"/>
      <c r="AC410" s="227"/>
      <c r="AD410" s="227"/>
      <c r="AE410" s="227"/>
      <c r="AF410" s="227"/>
      <c r="AG410" s="227"/>
      <c r="AL410" s="224"/>
      <c r="AM410" s="224"/>
      <c r="AN410" s="224"/>
      <c r="AO410" s="224"/>
      <c r="AP410" s="224"/>
      <c r="AQ410" s="224"/>
      <c r="AR410" s="224"/>
      <c r="AS410" s="224"/>
    </row>
    <row r="411">
      <c r="A411" s="398"/>
      <c r="B411" s="399"/>
      <c r="C411" s="398"/>
      <c r="D411" s="399"/>
      <c r="E411" s="398"/>
      <c r="I411" s="411"/>
      <c r="J411" s="411"/>
      <c r="N411" s="411"/>
      <c r="S411" s="411"/>
      <c r="AC411" s="227"/>
      <c r="AD411" s="227"/>
      <c r="AE411" s="227"/>
      <c r="AF411" s="227"/>
      <c r="AG411" s="227"/>
      <c r="AL411" s="224"/>
      <c r="AM411" s="224"/>
      <c r="AN411" s="224"/>
      <c r="AO411" s="224"/>
      <c r="AP411" s="224"/>
      <c r="AQ411" s="224"/>
      <c r="AR411" s="224"/>
      <c r="AS411" s="224"/>
    </row>
    <row r="412">
      <c r="A412" s="398"/>
      <c r="B412" s="399"/>
      <c r="C412" s="398"/>
      <c r="D412" s="399"/>
      <c r="E412" s="398"/>
      <c r="I412" s="411"/>
      <c r="J412" s="411"/>
      <c r="N412" s="411"/>
      <c r="S412" s="411"/>
      <c r="AC412" s="227"/>
      <c r="AD412" s="227"/>
      <c r="AE412" s="227"/>
      <c r="AF412" s="227"/>
      <c r="AG412" s="227"/>
      <c r="AL412" s="224"/>
      <c r="AM412" s="224"/>
      <c r="AN412" s="224"/>
      <c r="AO412" s="224"/>
      <c r="AP412" s="224"/>
      <c r="AQ412" s="224"/>
      <c r="AR412" s="224"/>
      <c r="AS412" s="224"/>
    </row>
    <row r="413">
      <c r="A413" s="398"/>
      <c r="B413" s="399"/>
      <c r="C413" s="398"/>
      <c r="D413" s="399"/>
      <c r="E413" s="398"/>
      <c r="I413" s="411"/>
      <c r="J413" s="411"/>
      <c r="N413" s="411"/>
      <c r="S413" s="411"/>
      <c r="AC413" s="227"/>
      <c r="AD413" s="227"/>
      <c r="AE413" s="227"/>
      <c r="AF413" s="227"/>
      <c r="AG413" s="227"/>
      <c r="AL413" s="224"/>
      <c r="AM413" s="224"/>
      <c r="AN413" s="224"/>
      <c r="AO413" s="224"/>
      <c r="AP413" s="224"/>
      <c r="AQ413" s="224"/>
      <c r="AR413" s="224"/>
      <c r="AS413" s="224"/>
    </row>
    <row r="414">
      <c r="A414" s="398"/>
      <c r="B414" s="399"/>
      <c r="C414" s="398"/>
      <c r="D414" s="399"/>
      <c r="E414" s="398"/>
      <c r="I414" s="411"/>
      <c r="J414" s="411"/>
      <c r="N414" s="411"/>
      <c r="S414" s="411"/>
      <c r="AC414" s="227"/>
      <c r="AD414" s="227"/>
      <c r="AE414" s="227"/>
      <c r="AF414" s="227"/>
      <c r="AG414" s="227"/>
      <c r="AL414" s="224"/>
      <c r="AM414" s="224"/>
      <c r="AN414" s="224"/>
      <c r="AO414" s="224"/>
      <c r="AP414" s="224"/>
      <c r="AQ414" s="224"/>
      <c r="AR414" s="224"/>
      <c r="AS414" s="224"/>
    </row>
    <row r="415">
      <c r="A415" s="398"/>
      <c r="B415" s="399"/>
      <c r="C415" s="398"/>
      <c r="D415" s="399"/>
      <c r="E415" s="398"/>
      <c r="I415" s="411"/>
      <c r="J415" s="411"/>
      <c r="N415" s="411"/>
      <c r="S415" s="411"/>
      <c r="AC415" s="227"/>
      <c r="AD415" s="227"/>
      <c r="AE415" s="227"/>
      <c r="AF415" s="227"/>
      <c r="AG415" s="227"/>
      <c r="AL415" s="224"/>
      <c r="AM415" s="224"/>
      <c r="AN415" s="224"/>
      <c r="AO415" s="224"/>
      <c r="AP415" s="224"/>
      <c r="AQ415" s="224"/>
      <c r="AR415" s="224"/>
      <c r="AS415" s="224"/>
    </row>
    <row r="416">
      <c r="A416" s="398"/>
      <c r="B416" s="399"/>
      <c r="C416" s="398"/>
      <c r="D416" s="399"/>
      <c r="E416" s="398"/>
      <c r="I416" s="411"/>
      <c r="J416" s="411"/>
      <c r="N416" s="411"/>
      <c r="S416" s="411"/>
      <c r="AC416" s="227"/>
      <c r="AD416" s="227"/>
      <c r="AE416" s="227"/>
      <c r="AF416" s="227"/>
      <c r="AG416" s="227"/>
      <c r="AL416" s="224"/>
      <c r="AM416" s="224"/>
      <c r="AN416" s="224"/>
      <c r="AO416" s="224"/>
      <c r="AP416" s="224"/>
      <c r="AQ416" s="224"/>
      <c r="AR416" s="224"/>
      <c r="AS416" s="224"/>
    </row>
    <row r="417">
      <c r="A417" s="398"/>
      <c r="B417" s="399"/>
      <c r="C417" s="398"/>
      <c r="D417" s="399"/>
      <c r="E417" s="398"/>
      <c r="I417" s="411"/>
      <c r="J417" s="411"/>
      <c r="N417" s="411"/>
      <c r="S417" s="411"/>
      <c r="AC417" s="227"/>
      <c r="AD417" s="227"/>
      <c r="AE417" s="227"/>
      <c r="AF417" s="227"/>
      <c r="AG417" s="227"/>
      <c r="AL417" s="224"/>
      <c r="AM417" s="224"/>
      <c r="AN417" s="224"/>
      <c r="AO417" s="224"/>
      <c r="AP417" s="224"/>
      <c r="AQ417" s="224"/>
      <c r="AR417" s="224"/>
      <c r="AS417" s="224"/>
    </row>
    <row r="418">
      <c r="A418" s="398"/>
      <c r="B418" s="399"/>
      <c r="C418" s="398"/>
      <c r="D418" s="399"/>
      <c r="E418" s="398"/>
      <c r="I418" s="411"/>
      <c r="J418" s="411"/>
      <c r="N418" s="411"/>
      <c r="S418" s="411"/>
      <c r="AC418" s="227"/>
      <c r="AD418" s="227"/>
      <c r="AE418" s="227"/>
      <c r="AF418" s="227"/>
      <c r="AG418" s="227"/>
      <c r="AL418" s="224"/>
      <c r="AM418" s="224"/>
      <c r="AN418" s="224"/>
      <c r="AO418" s="224"/>
      <c r="AP418" s="224"/>
      <c r="AQ418" s="224"/>
      <c r="AR418" s="224"/>
      <c r="AS418" s="224"/>
    </row>
    <row r="419">
      <c r="A419" s="398"/>
      <c r="B419" s="399"/>
      <c r="C419" s="398"/>
      <c r="D419" s="399"/>
      <c r="E419" s="398"/>
      <c r="I419" s="411"/>
      <c r="J419" s="411"/>
      <c r="N419" s="411"/>
      <c r="S419" s="411"/>
      <c r="AC419" s="227"/>
      <c r="AD419" s="227"/>
      <c r="AE419" s="227"/>
      <c r="AF419" s="227"/>
      <c r="AG419" s="227"/>
      <c r="AL419" s="224"/>
      <c r="AM419" s="224"/>
      <c r="AN419" s="224"/>
      <c r="AO419" s="224"/>
      <c r="AP419" s="224"/>
      <c r="AQ419" s="224"/>
      <c r="AR419" s="224"/>
      <c r="AS419" s="224"/>
    </row>
    <row r="420">
      <c r="A420" s="398"/>
      <c r="B420" s="399"/>
      <c r="C420" s="398"/>
      <c r="D420" s="399"/>
      <c r="E420" s="398"/>
      <c r="I420" s="411"/>
      <c r="J420" s="411"/>
      <c r="N420" s="411"/>
      <c r="S420" s="411"/>
      <c r="AC420" s="227"/>
      <c r="AD420" s="227"/>
      <c r="AE420" s="227"/>
      <c r="AF420" s="227"/>
      <c r="AG420" s="227"/>
      <c r="AL420" s="224"/>
      <c r="AM420" s="224"/>
      <c r="AN420" s="224"/>
      <c r="AO420" s="224"/>
      <c r="AP420" s="224"/>
      <c r="AQ420" s="224"/>
      <c r="AR420" s="224"/>
      <c r="AS420" s="224"/>
    </row>
    <row r="421">
      <c r="A421" s="398"/>
      <c r="B421" s="399"/>
      <c r="C421" s="398"/>
      <c r="D421" s="399"/>
      <c r="E421" s="398"/>
      <c r="I421" s="411"/>
      <c r="J421" s="411"/>
      <c r="N421" s="411"/>
      <c r="S421" s="411"/>
      <c r="AC421" s="227"/>
      <c r="AD421" s="227"/>
      <c r="AE421" s="227"/>
      <c r="AF421" s="227"/>
      <c r="AG421" s="227"/>
      <c r="AL421" s="224"/>
      <c r="AM421" s="224"/>
      <c r="AN421" s="224"/>
      <c r="AO421" s="224"/>
      <c r="AP421" s="224"/>
      <c r="AQ421" s="224"/>
      <c r="AR421" s="224"/>
      <c r="AS421" s="224"/>
    </row>
    <row r="422">
      <c r="A422" s="398"/>
      <c r="B422" s="399"/>
      <c r="C422" s="398"/>
      <c r="D422" s="399"/>
      <c r="E422" s="398"/>
      <c r="I422" s="411"/>
      <c r="J422" s="411"/>
      <c r="N422" s="411"/>
      <c r="S422" s="411"/>
      <c r="AC422" s="227"/>
      <c r="AD422" s="227"/>
      <c r="AE422" s="227"/>
      <c r="AF422" s="227"/>
      <c r="AG422" s="227"/>
      <c r="AL422" s="224"/>
      <c r="AM422" s="224"/>
      <c r="AN422" s="224"/>
      <c r="AO422" s="224"/>
      <c r="AP422" s="224"/>
      <c r="AQ422" s="224"/>
      <c r="AR422" s="224"/>
      <c r="AS422" s="224"/>
    </row>
    <row r="423">
      <c r="A423" s="398"/>
      <c r="B423" s="399"/>
      <c r="C423" s="398"/>
      <c r="D423" s="399"/>
      <c r="E423" s="398"/>
      <c r="I423" s="411"/>
      <c r="J423" s="411"/>
      <c r="N423" s="411"/>
      <c r="S423" s="411"/>
      <c r="AC423" s="227"/>
      <c r="AD423" s="227"/>
      <c r="AE423" s="227"/>
      <c r="AF423" s="227"/>
      <c r="AG423" s="227"/>
      <c r="AL423" s="224"/>
      <c r="AM423" s="224"/>
      <c r="AN423" s="224"/>
      <c r="AO423" s="224"/>
      <c r="AP423" s="224"/>
      <c r="AQ423" s="224"/>
      <c r="AR423" s="224"/>
      <c r="AS423" s="224"/>
    </row>
    <row r="424">
      <c r="A424" s="398"/>
      <c r="B424" s="399"/>
      <c r="C424" s="398"/>
      <c r="D424" s="399"/>
      <c r="E424" s="398"/>
      <c r="I424" s="411"/>
      <c r="J424" s="411"/>
      <c r="N424" s="411"/>
      <c r="S424" s="411"/>
      <c r="AC424" s="227"/>
      <c r="AD424" s="227"/>
      <c r="AE424" s="227"/>
      <c r="AF424" s="227"/>
      <c r="AG424" s="227"/>
      <c r="AL424" s="224"/>
      <c r="AM424" s="224"/>
      <c r="AN424" s="224"/>
      <c r="AO424" s="224"/>
      <c r="AP424" s="224"/>
      <c r="AQ424" s="224"/>
      <c r="AR424" s="224"/>
      <c r="AS424" s="224"/>
    </row>
    <row r="425">
      <c r="A425" s="398"/>
      <c r="B425" s="399"/>
      <c r="C425" s="398"/>
      <c r="D425" s="399"/>
      <c r="E425" s="398"/>
      <c r="I425" s="411"/>
      <c r="J425" s="411"/>
      <c r="N425" s="411"/>
      <c r="S425" s="411"/>
      <c r="AC425" s="227"/>
      <c r="AD425" s="227"/>
      <c r="AE425" s="227"/>
      <c r="AF425" s="227"/>
      <c r="AG425" s="227"/>
      <c r="AL425" s="224"/>
      <c r="AM425" s="224"/>
      <c r="AN425" s="224"/>
      <c r="AO425" s="224"/>
      <c r="AP425" s="224"/>
      <c r="AQ425" s="224"/>
      <c r="AR425" s="224"/>
      <c r="AS425" s="224"/>
    </row>
    <row r="426">
      <c r="A426" s="398"/>
      <c r="B426" s="399"/>
      <c r="C426" s="398"/>
      <c r="D426" s="399"/>
      <c r="E426" s="398"/>
      <c r="I426" s="411"/>
      <c r="J426" s="411"/>
      <c r="N426" s="411"/>
      <c r="S426" s="411"/>
      <c r="AC426" s="227"/>
      <c r="AD426" s="227"/>
      <c r="AE426" s="227"/>
      <c r="AF426" s="227"/>
      <c r="AG426" s="227"/>
      <c r="AL426" s="224"/>
      <c r="AM426" s="224"/>
      <c r="AN426" s="224"/>
      <c r="AO426" s="224"/>
      <c r="AP426" s="224"/>
      <c r="AQ426" s="224"/>
      <c r="AR426" s="224"/>
      <c r="AS426" s="224"/>
    </row>
    <row r="427">
      <c r="A427" s="398"/>
      <c r="B427" s="399"/>
      <c r="C427" s="398"/>
      <c r="D427" s="399"/>
      <c r="E427" s="398"/>
      <c r="I427" s="411"/>
      <c r="J427" s="411"/>
      <c r="N427" s="411"/>
      <c r="S427" s="411"/>
      <c r="AC427" s="227"/>
      <c r="AD427" s="227"/>
      <c r="AE427" s="227"/>
      <c r="AF427" s="227"/>
      <c r="AG427" s="227"/>
      <c r="AL427" s="224"/>
      <c r="AM427" s="224"/>
      <c r="AN427" s="224"/>
      <c r="AO427" s="224"/>
      <c r="AP427" s="224"/>
      <c r="AQ427" s="224"/>
      <c r="AR427" s="224"/>
      <c r="AS427" s="224"/>
    </row>
    <row r="428">
      <c r="A428" s="398"/>
      <c r="B428" s="399"/>
      <c r="C428" s="398"/>
      <c r="D428" s="399"/>
      <c r="E428" s="398"/>
      <c r="I428" s="411"/>
      <c r="J428" s="411"/>
      <c r="N428" s="411"/>
      <c r="S428" s="411"/>
      <c r="AC428" s="227"/>
      <c r="AD428" s="227"/>
      <c r="AE428" s="227"/>
      <c r="AF428" s="227"/>
      <c r="AG428" s="227"/>
      <c r="AL428" s="224"/>
      <c r="AM428" s="224"/>
      <c r="AN428" s="224"/>
      <c r="AO428" s="224"/>
      <c r="AP428" s="224"/>
      <c r="AQ428" s="224"/>
      <c r="AR428" s="224"/>
      <c r="AS428" s="224"/>
    </row>
    <row r="429">
      <c r="A429" s="398"/>
      <c r="B429" s="399"/>
      <c r="C429" s="398"/>
      <c r="D429" s="399"/>
      <c r="E429" s="398"/>
      <c r="I429" s="411"/>
      <c r="J429" s="411"/>
      <c r="N429" s="411"/>
      <c r="S429" s="411"/>
      <c r="AC429" s="227"/>
      <c r="AD429" s="227"/>
      <c r="AE429" s="227"/>
      <c r="AF429" s="227"/>
      <c r="AG429" s="227"/>
      <c r="AL429" s="224"/>
      <c r="AM429" s="224"/>
      <c r="AN429" s="224"/>
      <c r="AO429" s="224"/>
      <c r="AP429" s="224"/>
      <c r="AQ429" s="224"/>
      <c r="AR429" s="224"/>
      <c r="AS429" s="224"/>
    </row>
    <row r="430">
      <c r="A430" s="398"/>
      <c r="B430" s="399"/>
      <c r="C430" s="398"/>
      <c r="D430" s="399"/>
      <c r="E430" s="398"/>
      <c r="I430" s="411"/>
      <c r="J430" s="411"/>
      <c r="N430" s="411"/>
      <c r="S430" s="411"/>
      <c r="AC430" s="227"/>
      <c r="AD430" s="227"/>
      <c r="AE430" s="227"/>
      <c r="AF430" s="227"/>
      <c r="AG430" s="227"/>
      <c r="AL430" s="224"/>
      <c r="AM430" s="224"/>
      <c r="AN430" s="224"/>
      <c r="AO430" s="224"/>
      <c r="AP430" s="224"/>
      <c r="AQ430" s="224"/>
      <c r="AR430" s="224"/>
      <c r="AS430" s="224"/>
    </row>
    <row r="431">
      <c r="A431" s="398"/>
      <c r="B431" s="399"/>
      <c r="C431" s="398"/>
      <c r="D431" s="399"/>
      <c r="E431" s="398"/>
      <c r="I431" s="411"/>
      <c r="J431" s="411"/>
      <c r="N431" s="411"/>
      <c r="S431" s="411"/>
      <c r="AC431" s="227"/>
      <c r="AD431" s="227"/>
      <c r="AE431" s="227"/>
      <c r="AF431" s="227"/>
      <c r="AG431" s="227"/>
      <c r="AL431" s="224"/>
      <c r="AM431" s="224"/>
      <c r="AN431" s="224"/>
      <c r="AO431" s="224"/>
      <c r="AP431" s="224"/>
      <c r="AQ431" s="224"/>
      <c r="AR431" s="224"/>
      <c r="AS431" s="224"/>
    </row>
    <row r="432">
      <c r="A432" s="398"/>
      <c r="B432" s="399"/>
      <c r="C432" s="398"/>
      <c r="D432" s="399"/>
      <c r="E432" s="398"/>
      <c r="I432" s="411"/>
      <c r="J432" s="411"/>
      <c r="N432" s="411"/>
      <c r="S432" s="411"/>
      <c r="AC432" s="227"/>
      <c r="AD432" s="227"/>
      <c r="AE432" s="227"/>
      <c r="AF432" s="227"/>
      <c r="AG432" s="227"/>
      <c r="AL432" s="224"/>
      <c r="AM432" s="224"/>
      <c r="AN432" s="224"/>
      <c r="AO432" s="224"/>
      <c r="AP432" s="224"/>
      <c r="AQ432" s="224"/>
      <c r="AR432" s="224"/>
      <c r="AS432" s="224"/>
    </row>
    <row r="433">
      <c r="A433" s="398"/>
      <c r="B433" s="399"/>
      <c r="C433" s="398"/>
      <c r="D433" s="399"/>
      <c r="E433" s="398"/>
      <c r="I433" s="411"/>
      <c r="J433" s="411"/>
      <c r="N433" s="411"/>
      <c r="S433" s="411"/>
      <c r="AC433" s="227"/>
      <c r="AD433" s="227"/>
      <c r="AE433" s="227"/>
      <c r="AF433" s="227"/>
      <c r="AG433" s="227"/>
      <c r="AL433" s="224"/>
      <c r="AM433" s="224"/>
      <c r="AN433" s="224"/>
      <c r="AO433" s="224"/>
      <c r="AP433" s="224"/>
      <c r="AQ433" s="224"/>
      <c r="AR433" s="224"/>
      <c r="AS433" s="224"/>
    </row>
    <row r="434">
      <c r="A434" s="398"/>
      <c r="B434" s="399"/>
      <c r="C434" s="398"/>
      <c r="D434" s="399"/>
      <c r="E434" s="398"/>
      <c r="I434" s="411"/>
      <c r="J434" s="411"/>
      <c r="N434" s="411"/>
      <c r="S434" s="411"/>
      <c r="AC434" s="227"/>
      <c r="AD434" s="227"/>
      <c r="AE434" s="227"/>
      <c r="AF434" s="227"/>
      <c r="AG434" s="227"/>
      <c r="AL434" s="224"/>
      <c r="AM434" s="224"/>
      <c r="AN434" s="224"/>
      <c r="AO434" s="224"/>
      <c r="AP434" s="224"/>
      <c r="AQ434" s="224"/>
      <c r="AR434" s="224"/>
      <c r="AS434" s="224"/>
    </row>
    <row r="435">
      <c r="A435" s="398"/>
      <c r="B435" s="399"/>
      <c r="C435" s="398"/>
      <c r="D435" s="399"/>
      <c r="E435" s="398"/>
      <c r="I435" s="411"/>
      <c r="J435" s="411"/>
      <c r="N435" s="411"/>
      <c r="S435" s="411"/>
      <c r="AC435" s="227"/>
      <c r="AD435" s="227"/>
      <c r="AE435" s="227"/>
      <c r="AF435" s="227"/>
      <c r="AG435" s="227"/>
      <c r="AL435" s="224"/>
      <c r="AM435" s="224"/>
      <c r="AN435" s="224"/>
      <c r="AO435" s="224"/>
      <c r="AP435" s="224"/>
      <c r="AQ435" s="224"/>
      <c r="AR435" s="224"/>
      <c r="AS435" s="224"/>
    </row>
    <row r="436">
      <c r="A436" s="398"/>
      <c r="B436" s="399"/>
      <c r="C436" s="398"/>
      <c r="D436" s="399"/>
      <c r="E436" s="398"/>
      <c r="I436" s="411"/>
      <c r="J436" s="411"/>
      <c r="N436" s="411"/>
      <c r="S436" s="411"/>
      <c r="AC436" s="227"/>
      <c r="AD436" s="227"/>
      <c r="AE436" s="227"/>
      <c r="AF436" s="227"/>
      <c r="AG436" s="227"/>
      <c r="AL436" s="224"/>
      <c r="AM436" s="224"/>
      <c r="AN436" s="224"/>
      <c r="AO436" s="224"/>
      <c r="AP436" s="224"/>
      <c r="AQ436" s="224"/>
      <c r="AR436" s="224"/>
      <c r="AS436" s="224"/>
    </row>
    <row r="437">
      <c r="A437" s="398"/>
      <c r="B437" s="399"/>
      <c r="C437" s="398"/>
      <c r="D437" s="399"/>
      <c r="E437" s="398"/>
      <c r="I437" s="411"/>
      <c r="J437" s="411"/>
      <c r="N437" s="411"/>
      <c r="S437" s="411"/>
      <c r="AC437" s="227"/>
      <c r="AD437" s="227"/>
      <c r="AE437" s="227"/>
      <c r="AF437" s="227"/>
      <c r="AG437" s="227"/>
      <c r="AL437" s="224"/>
      <c r="AM437" s="224"/>
      <c r="AN437" s="224"/>
      <c r="AO437" s="224"/>
      <c r="AP437" s="224"/>
      <c r="AQ437" s="224"/>
      <c r="AR437" s="224"/>
      <c r="AS437" s="224"/>
    </row>
    <row r="438">
      <c r="A438" s="398"/>
      <c r="B438" s="399"/>
      <c r="C438" s="398"/>
      <c r="D438" s="399"/>
      <c r="E438" s="398"/>
      <c r="I438" s="411"/>
      <c r="J438" s="411"/>
      <c r="N438" s="411"/>
      <c r="S438" s="411"/>
      <c r="AC438" s="227"/>
      <c r="AD438" s="227"/>
      <c r="AE438" s="227"/>
      <c r="AF438" s="227"/>
      <c r="AG438" s="227"/>
      <c r="AL438" s="224"/>
      <c r="AM438" s="224"/>
      <c r="AN438" s="224"/>
      <c r="AO438" s="224"/>
      <c r="AP438" s="224"/>
      <c r="AQ438" s="224"/>
      <c r="AR438" s="224"/>
      <c r="AS438" s="224"/>
    </row>
    <row r="439">
      <c r="A439" s="398"/>
      <c r="B439" s="399"/>
      <c r="C439" s="398"/>
      <c r="D439" s="399"/>
      <c r="E439" s="398"/>
      <c r="I439" s="411"/>
      <c r="J439" s="411"/>
      <c r="N439" s="411"/>
      <c r="S439" s="411"/>
      <c r="AC439" s="227"/>
      <c r="AD439" s="227"/>
      <c r="AE439" s="227"/>
      <c r="AF439" s="227"/>
      <c r="AG439" s="227"/>
      <c r="AL439" s="224"/>
      <c r="AM439" s="224"/>
      <c r="AN439" s="224"/>
      <c r="AO439" s="224"/>
      <c r="AP439" s="224"/>
      <c r="AQ439" s="224"/>
      <c r="AR439" s="224"/>
      <c r="AS439" s="224"/>
    </row>
    <row r="440">
      <c r="A440" s="398"/>
      <c r="B440" s="399"/>
      <c r="C440" s="398"/>
      <c r="D440" s="399"/>
      <c r="E440" s="398"/>
      <c r="I440" s="411"/>
      <c r="J440" s="411"/>
      <c r="N440" s="411"/>
      <c r="S440" s="411"/>
      <c r="AC440" s="227"/>
      <c r="AD440" s="227"/>
      <c r="AE440" s="227"/>
      <c r="AF440" s="227"/>
      <c r="AG440" s="227"/>
      <c r="AL440" s="224"/>
      <c r="AM440" s="224"/>
      <c r="AN440" s="224"/>
      <c r="AO440" s="224"/>
      <c r="AP440" s="224"/>
      <c r="AQ440" s="224"/>
      <c r="AR440" s="224"/>
      <c r="AS440" s="224"/>
    </row>
    <row r="441">
      <c r="A441" s="398"/>
      <c r="B441" s="399"/>
      <c r="C441" s="398"/>
      <c r="D441" s="399"/>
      <c r="E441" s="398"/>
      <c r="I441" s="411"/>
      <c r="J441" s="411"/>
      <c r="N441" s="411"/>
      <c r="S441" s="411"/>
      <c r="AC441" s="227"/>
      <c r="AD441" s="227"/>
      <c r="AE441" s="227"/>
      <c r="AF441" s="227"/>
      <c r="AG441" s="227"/>
      <c r="AL441" s="224"/>
      <c r="AM441" s="224"/>
      <c r="AN441" s="224"/>
      <c r="AO441" s="224"/>
      <c r="AP441" s="224"/>
      <c r="AQ441" s="224"/>
      <c r="AR441" s="224"/>
      <c r="AS441" s="224"/>
    </row>
    <row r="442">
      <c r="A442" s="398"/>
      <c r="B442" s="399"/>
      <c r="C442" s="398"/>
      <c r="D442" s="399"/>
      <c r="E442" s="398"/>
      <c r="I442" s="411"/>
      <c r="J442" s="411"/>
      <c r="N442" s="411"/>
      <c r="S442" s="411"/>
      <c r="AC442" s="227"/>
      <c r="AD442" s="227"/>
      <c r="AE442" s="227"/>
      <c r="AF442" s="227"/>
      <c r="AG442" s="227"/>
      <c r="AL442" s="224"/>
      <c r="AM442" s="224"/>
      <c r="AN442" s="224"/>
      <c r="AO442" s="224"/>
      <c r="AP442" s="224"/>
      <c r="AQ442" s="224"/>
      <c r="AR442" s="224"/>
      <c r="AS442" s="224"/>
    </row>
    <row r="443">
      <c r="A443" s="398"/>
      <c r="B443" s="399"/>
      <c r="C443" s="398"/>
      <c r="D443" s="399"/>
      <c r="E443" s="398"/>
      <c r="I443" s="411"/>
      <c r="J443" s="411"/>
      <c r="N443" s="411"/>
      <c r="S443" s="411"/>
      <c r="AC443" s="227"/>
      <c r="AD443" s="227"/>
      <c r="AE443" s="227"/>
      <c r="AF443" s="227"/>
      <c r="AG443" s="227"/>
      <c r="AL443" s="224"/>
      <c r="AM443" s="224"/>
      <c r="AN443" s="224"/>
      <c r="AO443" s="224"/>
      <c r="AP443" s="224"/>
      <c r="AQ443" s="224"/>
      <c r="AR443" s="224"/>
      <c r="AS443" s="224"/>
    </row>
    <row r="444">
      <c r="A444" s="398"/>
      <c r="B444" s="399"/>
      <c r="C444" s="398"/>
      <c r="D444" s="399"/>
      <c r="E444" s="398"/>
      <c r="I444" s="411"/>
      <c r="J444" s="411"/>
      <c r="N444" s="411"/>
      <c r="S444" s="411"/>
      <c r="AC444" s="227"/>
      <c r="AD444" s="227"/>
      <c r="AE444" s="227"/>
      <c r="AF444" s="227"/>
      <c r="AG444" s="227"/>
      <c r="AL444" s="224"/>
      <c r="AM444" s="224"/>
      <c r="AN444" s="224"/>
      <c r="AO444" s="224"/>
      <c r="AP444" s="224"/>
      <c r="AQ444" s="224"/>
      <c r="AR444" s="224"/>
      <c r="AS444" s="224"/>
    </row>
    <row r="445">
      <c r="A445" s="398"/>
      <c r="B445" s="399"/>
      <c r="C445" s="398"/>
      <c r="D445" s="399"/>
      <c r="E445" s="398"/>
      <c r="I445" s="411"/>
      <c r="J445" s="411"/>
      <c r="N445" s="411"/>
      <c r="S445" s="411"/>
      <c r="AC445" s="227"/>
      <c r="AD445" s="227"/>
      <c r="AE445" s="227"/>
      <c r="AF445" s="227"/>
      <c r="AG445" s="227"/>
      <c r="AL445" s="224"/>
      <c r="AM445" s="224"/>
      <c r="AN445" s="224"/>
      <c r="AO445" s="224"/>
      <c r="AP445" s="224"/>
      <c r="AQ445" s="224"/>
      <c r="AR445" s="224"/>
      <c r="AS445" s="224"/>
    </row>
    <row r="446">
      <c r="A446" s="398"/>
      <c r="B446" s="399"/>
      <c r="C446" s="398"/>
      <c r="D446" s="399"/>
      <c r="E446" s="398"/>
      <c r="I446" s="411"/>
      <c r="J446" s="411"/>
      <c r="N446" s="411"/>
      <c r="S446" s="411"/>
      <c r="AC446" s="227"/>
      <c r="AD446" s="227"/>
      <c r="AE446" s="227"/>
      <c r="AF446" s="227"/>
      <c r="AG446" s="227"/>
      <c r="AL446" s="224"/>
      <c r="AM446" s="224"/>
      <c r="AN446" s="224"/>
      <c r="AO446" s="224"/>
      <c r="AP446" s="224"/>
      <c r="AQ446" s="224"/>
      <c r="AR446" s="224"/>
      <c r="AS446" s="224"/>
    </row>
    <row r="447">
      <c r="A447" s="398"/>
      <c r="B447" s="399"/>
      <c r="C447" s="398"/>
      <c r="D447" s="399"/>
      <c r="E447" s="398"/>
      <c r="I447" s="411"/>
      <c r="J447" s="411"/>
      <c r="N447" s="411"/>
      <c r="S447" s="411"/>
      <c r="AC447" s="227"/>
      <c r="AD447" s="227"/>
      <c r="AE447" s="227"/>
      <c r="AF447" s="227"/>
      <c r="AG447" s="227"/>
      <c r="AL447" s="224"/>
      <c r="AM447" s="224"/>
      <c r="AN447" s="224"/>
      <c r="AO447" s="224"/>
      <c r="AP447" s="224"/>
      <c r="AQ447" s="224"/>
      <c r="AR447" s="224"/>
      <c r="AS447" s="224"/>
    </row>
    <row r="448">
      <c r="A448" s="398"/>
      <c r="B448" s="399"/>
      <c r="C448" s="398"/>
      <c r="D448" s="399"/>
      <c r="E448" s="398"/>
      <c r="I448" s="411"/>
      <c r="J448" s="411"/>
      <c r="N448" s="411"/>
      <c r="S448" s="411"/>
      <c r="AC448" s="227"/>
      <c r="AD448" s="227"/>
      <c r="AE448" s="227"/>
      <c r="AF448" s="227"/>
      <c r="AG448" s="227"/>
      <c r="AL448" s="224"/>
      <c r="AM448" s="224"/>
      <c r="AN448" s="224"/>
      <c r="AO448" s="224"/>
      <c r="AP448" s="224"/>
      <c r="AQ448" s="224"/>
      <c r="AR448" s="224"/>
      <c r="AS448" s="224"/>
    </row>
    <row r="449">
      <c r="A449" s="398"/>
      <c r="B449" s="399"/>
      <c r="C449" s="398"/>
      <c r="D449" s="399"/>
      <c r="E449" s="398"/>
      <c r="I449" s="411"/>
      <c r="J449" s="411"/>
      <c r="N449" s="411"/>
      <c r="S449" s="411"/>
      <c r="AC449" s="227"/>
      <c r="AD449" s="227"/>
      <c r="AE449" s="227"/>
      <c r="AF449" s="227"/>
      <c r="AG449" s="227"/>
      <c r="AL449" s="224"/>
      <c r="AM449" s="224"/>
      <c r="AN449" s="224"/>
      <c r="AO449" s="224"/>
      <c r="AP449" s="224"/>
      <c r="AQ449" s="224"/>
      <c r="AR449" s="224"/>
      <c r="AS449" s="224"/>
    </row>
    <row r="450">
      <c r="A450" s="398"/>
      <c r="B450" s="399"/>
      <c r="C450" s="398"/>
      <c r="D450" s="399"/>
      <c r="E450" s="398"/>
      <c r="I450" s="411"/>
      <c r="J450" s="411"/>
      <c r="N450" s="411"/>
      <c r="S450" s="411"/>
      <c r="AC450" s="227"/>
      <c r="AD450" s="227"/>
      <c r="AE450" s="227"/>
      <c r="AF450" s="227"/>
      <c r="AG450" s="227"/>
      <c r="AL450" s="224"/>
      <c r="AM450" s="224"/>
      <c r="AN450" s="224"/>
      <c r="AO450" s="224"/>
      <c r="AP450" s="224"/>
      <c r="AQ450" s="224"/>
      <c r="AR450" s="224"/>
      <c r="AS450" s="224"/>
    </row>
    <row r="451">
      <c r="A451" s="398"/>
      <c r="B451" s="399"/>
      <c r="C451" s="398"/>
      <c r="D451" s="399"/>
      <c r="E451" s="398"/>
      <c r="I451" s="411"/>
      <c r="J451" s="411"/>
      <c r="N451" s="411"/>
      <c r="S451" s="411"/>
      <c r="AC451" s="227"/>
      <c r="AD451" s="227"/>
      <c r="AE451" s="227"/>
      <c r="AF451" s="227"/>
      <c r="AG451" s="227"/>
      <c r="AL451" s="224"/>
      <c r="AM451" s="224"/>
      <c r="AN451" s="224"/>
      <c r="AO451" s="224"/>
      <c r="AP451" s="224"/>
      <c r="AQ451" s="224"/>
      <c r="AR451" s="224"/>
      <c r="AS451" s="224"/>
    </row>
    <row r="452">
      <c r="A452" s="398"/>
      <c r="B452" s="399"/>
      <c r="C452" s="398"/>
      <c r="D452" s="399"/>
      <c r="E452" s="398"/>
      <c r="I452" s="411"/>
      <c r="J452" s="411"/>
      <c r="N452" s="411"/>
      <c r="S452" s="411"/>
      <c r="AC452" s="227"/>
      <c r="AD452" s="227"/>
      <c r="AE452" s="227"/>
      <c r="AF452" s="227"/>
      <c r="AG452" s="227"/>
      <c r="AL452" s="224"/>
      <c r="AM452" s="224"/>
      <c r="AN452" s="224"/>
      <c r="AO452" s="224"/>
      <c r="AP452" s="224"/>
      <c r="AQ452" s="224"/>
      <c r="AR452" s="224"/>
      <c r="AS452" s="224"/>
    </row>
    <row r="453">
      <c r="A453" s="398"/>
      <c r="B453" s="399"/>
      <c r="C453" s="398"/>
      <c r="D453" s="399"/>
      <c r="E453" s="398"/>
      <c r="I453" s="411"/>
      <c r="J453" s="411"/>
      <c r="N453" s="411"/>
      <c r="S453" s="411"/>
      <c r="AC453" s="227"/>
      <c r="AD453" s="227"/>
      <c r="AE453" s="227"/>
      <c r="AF453" s="227"/>
      <c r="AG453" s="227"/>
      <c r="AL453" s="224"/>
      <c r="AM453" s="224"/>
      <c r="AN453" s="224"/>
      <c r="AO453" s="224"/>
      <c r="AP453" s="224"/>
      <c r="AQ453" s="224"/>
      <c r="AR453" s="224"/>
      <c r="AS453" s="224"/>
    </row>
    <row r="454">
      <c r="A454" s="398"/>
      <c r="B454" s="399"/>
      <c r="C454" s="398"/>
      <c r="D454" s="399"/>
      <c r="E454" s="398"/>
      <c r="I454" s="411"/>
      <c r="J454" s="411"/>
      <c r="N454" s="411"/>
      <c r="S454" s="411"/>
      <c r="AC454" s="227"/>
      <c r="AD454" s="227"/>
      <c r="AE454" s="227"/>
      <c r="AF454" s="227"/>
      <c r="AG454" s="227"/>
      <c r="AL454" s="224"/>
      <c r="AM454" s="224"/>
      <c r="AN454" s="224"/>
      <c r="AO454" s="224"/>
      <c r="AP454" s="224"/>
      <c r="AQ454" s="224"/>
      <c r="AR454" s="224"/>
      <c r="AS454" s="224"/>
    </row>
    <row r="455">
      <c r="A455" s="398"/>
      <c r="B455" s="399"/>
      <c r="C455" s="398"/>
      <c r="D455" s="399"/>
      <c r="E455" s="398"/>
      <c r="I455" s="411"/>
      <c r="J455" s="411"/>
      <c r="N455" s="411"/>
      <c r="S455" s="411"/>
      <c r="AC455" s="227"/>
      <c r="AD455" s="227"/>
      <c r="AE455" s="227"/>
      <c r="AF455" s="227"/>
      <c r="AG455" s="227"/>
      <c r="AL455" s="224"/>
      <c r="AM455" s="224"/>
      <c r="AN455" s="224"/>
      <c r="AO455" s="224"/>
      <c r="AP455" s="224"/>
      <c r="AQ455" s="224"/>
      <c r="AR455" s="224"/>
      <c r="AS455" s="224"/>
    </row>
    <row r="456">
      <c r="A456" s="398"/>
      <c r="B456" s="399"/>
      <c r="C456" s="398"/>
      <c r="D456" s="399"/>
      <c r="E456" s="398"/>
      <c r="I456" s="411"/>
      <c r="J456" s="411"/>
      <c r="N456" s="411"/>
      <c r="S456" s="411"/>
      <c r="AC456" s="227"/>
      <c r="AD456" s="227"/>
      <c r="AE456" s="227"/>
      <c r="AF456" s="227"/>
      <c r="AG456" s="227"/>
      <c r="AL456" s="224"/>
      <c r="AM456" s="224"/>
      <c r="AN456" s="224"/>
      <c r="AO456" s="224"/>
      <c r="AP456" s="224"/>
      <c r="AQ456" s="224"/>
      <c r="AR456" s="224"/>
      <c r="AS456" s="224"/>
    </row>
    <row r="457">
      <c r="A457" s="398"/>
      <c r="B457" s="399"/>
      <c r="C457" s="398"/>
      <c r="D457" s="399"/>
      <c r="E457" s="398"/>
      <c r="I457" s="411"/>
      <c r="J457" s="411"/>
      <c r="N457" s="411"/>
      <c r="S457" s="411"/>
      <c r="AC457" s="227"/>
      <c r="AD457" s="227"/>
      <c r="AE457" s="227"/>
      <c r="AF457" s="227"/>
      <c r="AG457" s="227"/>
      <c r="AL457" s="224"/>
      <c r="AM457" s="224"/>
      <c r="AN457" s="224"/>
      <c r="AO457" s="224"/>
      <c r="AP457" s="224"/>
      <c r="AQ457" s="224"/>
      <c r="AR457" s="224"/>
      <c r="AS457" s="224"/>
    </row>
    <row r="458">
      <c r="A458" s="398"/>
      <c r="B458" s="399"/>
      <c r="C458" s="398"/>
      <c r="D458" s="399"/>
      <c r="E458" s="398"/>
      <c r="I458" s="411"/>
      <c r="J458" s="411"/>
      <c r="N458" s="411"/>
      <c r="S458" s="411"/>
      <c r="AC458" s="227"/>
      <c r="AD458" s="227"/>
      <c r="AE458" s="227"/>
      <c r="AF458" s="227"/>
      <c r="AG458" s="227"/>
      <c r="AL458" s="224"/>
      <c r="AM458" s="224"/>
      <c r="AN458" s="224"/>
      <c r="AO458" s="224"/>
      <c r="AP458" s="224"/>
      <c r="AQ458" s="224"/>
      <c r="AR458" s="224"/>
      <c r="AS458" s="224"/>
    </row>
    <row r="459">
      <c r="A459" s="398"/>
      <c r="B459" s="399"/>
      <c r="C459" s="398"/>
      <c r="D459" s="399"/>
      <c r="E459" s="398"/>
      <c r="I459" s="411"/>
      <c r="J459" s="411"/>
      <c r="N459" s="411"/>
      <c r="S459" s="411"/>
      <c r="AC459" s="227"/>
      <c r="AD459" s="227"/>
      <c r="AE459" s="227"/>
      <c r="AF459" s="227"/>
      <c r="AG459" s="227"/>
      <c r="AL459" s="224"/>
      <c r="AM459" s="224"/>
      <c r="AN459" s="224"/>
      <c r="AO459" s="224"/>
      <c r="AP459" s="224"/>
      <c r="AQ459" s="224"/>
      <c r="AR459" s="224"/>
      <c r="AS459" s="224"/>
    </row>
    <row r="460">
      <c r="A460" s="398"/>
      <c r="B460" s="399"/>
      <c r="C460" s="398"/>
      <c r="D460" s="399"/>
      <c r="E460" s="398"/>
      <c r="I460" s="411"/>
      <c r="J460" s="411"/>
      <c r="N460" s="411"/>
      <c r="S460" s="411"/>
      <c r="AC460" s="227"/>
      <c r="AD460" s="227"/>
      <c r="AE460" s="227"/>
      <c r="AF460" s="227"/>
      <c r="AG460" s="227"/>
      <c r="AL460" s="224"/>
      <c r="AM460" s="224"/>
      <c r="AN460" s="224"/>
      <c r="AO460" s="224"/>
      <c r="AP460" s="224"/>
      <c r="AQ460" s="224"/>
      <c r="AR460" s="224"/>
      <c r="AS460" s="224"/>
    </row>
    <row r="461">
      <c r="A461" s="398"/>
      <c r="B461" s="399"/>
      <c r="C461" s="398"/>
      <c r="D461" s="399"/>
      <c r="E461" s="398"/>
      <c r="I461" s="411"/>
      <c r="J461" s="411"/>
      <c r="N461" s="411"/>
      <c r="S461" s="411"/>
      <c r="AC461" s="227"/>
      <c r="AD461" s="227"/>
      <c r="AE461" s="227"/>
      <c r="AF461" s="227"/>
      <c r="AG461" s="227"/>
      <c r="AL461" s="224"/>
      <c r="AM461" s="224"/>
      <c r="AN461" s="224"/>
      <c r="AO461" s="224"/>
      <c r="AP461" s="224"/>
      <c r="AQ461" s="224"/>
      <c r="AR461" s="224"/>
      <c r="AS461" s="224"/>
    </row>
    <row r="462">
      <c r="A462" s="398"/>
      <c r="B462" s="399"/>
      <c r="C462" s="398"/>
      <c r="D462" s="399"/>
      <c r="E462" s="398"/>
      <c r="I462" s="411"/>
      <c r="J462" s="411"/>
      <c r="N462" s="411"/>
      <c r="S462" s="411"/>
      <c r="AC462" s="227"/>
      <c r="AD462" s="227"/>
      <c r="AE462" s="227"/>
      <c r="AF462" s="227"/>
      <c r="AG462" s="227"/>
      <c r="AL462" s="224"/>
      <c r="AM462" s="224"/>
      <c r="AN462" s="224"/>
      <c r="AO462" s="224"/>
      <c r="AP462" s="224"/>
      <c r="AQ462" s="224"/>
      <c r="AR462" s="224"/>
      <c r="AS462" s="224"/>
    </row>
    <row r="463">
      <c r="A463" s="398"/>
      <c r="B463" s="399"/>
      <c r="C463" s="398"/>
      <c r="D463" s="399"/>
      <c r="E463" s="398"/>
      <c r="I463" s="411"/>
      <c r="J463" s="411"/>
      <c r="N463" s="411"/>
      <c r="S463" s="411"/>
      <c r="AC463" s="227"/>
      <c r="AD463" s="227"/>
      <c r="AE463" s="227"/>
      <c r="AF463" s="227"/>
      <c r="AG463" s="227"/>
      <c r="AL463" s="224"/>
      <c r="AM463" s="224"/>
      <c r="AN463" s="224"/>
      <c r="AO463" s="224"/>
      <c r="AP463" s="224"/>
      <c r="AQ463" s="224"/>
      <c r="AR463" s="224"/>
      <c r="AS463" s="224"/>
    </row>
    <row r="464">
      <c r="A464" s="398"/>
      <c r="B464" s="399"/>
      <c r="C464" s="398"/>
      <c r="D464" s="399"/>
      <c r="E464" s="398"/>
      <c r="I464" s="411"/>
      <c r="J464" s="411"/>
      <c r="N464" s="411"/>
      <c r="S464" s="411"/>
      <c r="AC464" s="227"/>
      <c r="AD464" s="227"/>
      <c r="AE464" s="227"/>
      <c r="AF464" s="227"/>
      <c r="AG464" s="227"/>
      <c r="AL464" s="224"/>
      <c r="AM464" s="224"/>
      <c r="AN464" s="224"/>
      <c r="AO464" s="224"/>
      <c r="AP464" s="224"/>
      <c r="AQ464" s="224"/>
      <c r="AR464" s="224"/>
      <c r="AS464" s="224"/>
    </row>
    <row r="465">
      <c r="A465" s="398"/>
      <c r="B465" s="399"/>
      <c r="C465" s="398"/>
      <c r="D465" s="399"/>
      <c r="E465" s="398"/>
      <c r="I465" s="411"/>
      <c r="J465" s="411"/>
      <c r="N465" s="411"/>
      <c r="S465" s="411"/>
      <c r="AC465" s="227"/>
      <c r="AD465" s="227"/>
      <c r="AE465" s="227"/>
      <c r="AF465" s="227"/>
      <c r="AG465" s="227"/>
      <c r="AL465" s="224"/>
      <c r="AM465" s="224"/>
      <c r="AN465" s="224"/>
      <c r="AO465" s="224"/>
      <c r="AP465" s="224"/>
      <c r="AQ465" s="224"/>
      <c r="AR465" s="224"/>
      <c r="AS465" s="224"/>
    </row>
    <row r="466">
      <c r="A466" s="398"/>
      <c r="B466" s="399"/>
      <c r="C466" s="398"/>
      <c r="D466" s="399"/>
      <c r="E466" s="398"/>
      <c r="I466" s="411"/>
      <c r="J466" s="411"/>
      <c r="N466" s="411"/>
      <c r="S466" s="411"/>
      <c r="AC466" s="227"/>
      <c r="AD466" s="227"/>
      <c r="AE466" s="227"/>
      <c r="AF466" s="227"/>
      <c r="AG466" s="227"/>
      <c r="AL466" s="224"/>
      <c r="AM466" s="224"/>
      <c r="AN466" s="224"/>
      <c r="AO466" s="224"/>
      <c r="AP466" s="224"/>
      <c r="AQ466" s="224"/>
      <c r="AR466" s="224"/>
      <c r="AS466" s="224"/>
    </row>
    <row r="467">
      <c r="A467" s="398"/>
      <c r="B467" s="399"/>
      <c r="C467" s="398"/>
      <c r="D467" s="399"/>
      <c r="E467" s="398"/>
      <c r="I467" s="411"/>
      <c r="J467" s="411"/>
      <c r="N467" s="411"/>
      <c r="S467" s="411"/>
      <c r="AC467" s="227"/>
      <c r="AD467" s="227"/>
      <c r="AE467" s="227"/>
      <c r="AF467" s="227"/>
      <c r="AG467" s="227"/>
      <c r="AL467" s="224"/>
      <c r="AM467" s="224"/>
      <c r="AN467" s="224"/>
      <c r="AO467" s="224"/>
      <c r="AP467" s="224"/>
      <c r="AQ467" s="224"/>
      <c r="AR467" s="224"/>
      <c r="AS467" s="224"/>
    </row>
    <row r="468">
      <c r="A468" s="398"/>
      <c r="B468" s="399"/>
      <c r="C468" s="398"/>
      <c r="D468" s="399"/>
      <c r="E468" s="398"/>
      <c r="I468" s="411"/>
      <c r="J468" s="411"/>
      <c r="N468" s="411"/>
      <c r="S468" s="411"/>
      <c r="AC468" s="227"/>
      <c r="AD468" s="227"/>
      <c r="AE468" s="227"/>
      <c r="AF468" s="227"/>
      <c r="AG468" s="227"/>
      <c r="AL468" s="224"/>
      <c r="AM468" s="224"/>
      <c r="AN468" s="224"/>
      <c r="AO468" s="224"/>
      <c r="AP468" s="224"/>
      <c r="AQ468" s="224"/>
      <c r="AR468" s="224"/>
      <c r="AS468" s="224"/>
    </row>
    <row r="469">
      <c r="A469" s="398"/>
      <c r="B469" s="399"/>
      <c r="C469" s="398"/>
      <c r="D469" s="399"/>
      <c r="E469" s="398"/>
      <c r="I469" s="411"/>
      <c r="J469" s="411"/>
      <c r="N469" s="411"/>
      <c r="S469" s="411"/>
      <c r="AC469" s="227"/>
      <c r="AD469" s="227"/>
      <c r="AE469" s="227"/>
      <c r="AF469" s="227"/>
      <c r="AG469" s="227"/>
      <c r="AL469" s="224"/>
      <c r="AM469" s="224"/>
      <c r="AN469" s="224"/>
      <c r="AO469" s="224"/>
      <c r="AP469" s="224"/>
      <c r="AQ469" s="224"/>
      <c r="AR469" s="224"/>
      <c r="AS469" s="224"/>
    </row>
    <row r="470">
      <c r="A470" s="398"/>
      <c r="B470" s="399"/>
      <c r="C470" s="398"/>
      <c r="D470" s="399"/>
      <c r="E470" s="398"/>
      <c r="I470" s="411"/>
      <c r="J470" s="411"/>
      <c r="N470" s="411"/>
      <c r="S470" s="411"/>
      <c r="AC470" s="227"/>
      <c r="AD470" s="227"/>
      <c r="AE470" s="227"/>
      <c r="AF470" s="227"/>
      <c r="AG470" s="227"/>
      <c r="AL470" s="224"/>
      <c r="AM470" s="224"/>
      <c r="AN470" s="224"/>
      <c r="AO470" s="224"/>
      <c r="AP470" s="224"/>
      <c r="AQ470" s="224"/>
      <c r="AR470" s="224"/>
      <c r="AS470" s="224"/>
    </row>
    <row r="471">
      <c r="A471" s="398"/>
      <c r="B471" s="399"/>
      <c r="C471" s="398"/>
      <c r="D471" s="399"/>
      <c r="E471" s="398"/>
      <c r="I471" s="411"/>
      <c r="J471" s="411"/>
      <c r="N471" s="411"/>
      <c r="S471" s="411"/>
      <c r="AC471" s="227"/>
      <c r="AD471" s="227"/>
      <c r="AE471" s="227"/>
      <c r="AF471" s="227"/>
      <c r="AG471" s="227"/>
      <c r="AL471" s="224"/>
      <c r="AM471" s="224"/>
      <c r="AN471" s="224"/>
      <c r="AO471" s="224"/>
      <c r="AP471" s="224"/>
      <c r="AQ471" s="224"/>
      <c r="AR471" s="224"/>
      <c r="AS471" s="224"/>
    </row>
    <row r="472">
      <c r="A472" s="398"/>
      <c r="B472" s="399"/>
      <c r="C472" s="398"/>
      <c r="D472" s="399"/>
      <c r="E472" s="398"/>
      <c r="I472" s="411"/>
      <c r="J472" s="411"/>
      <c r="N472" s="411"/>
      <c r="S472" s="411"/>
      <c r="AC472" s="227"/>
      <c r="AD472" s="227"/>
      <c r="AE472" s="227"/>
      <c r="AF472" s="227"/>
      <c r="AG472" s="227"/>
      <c r="AL472" s="224"/>
      <c r="AM472" s="224"/>
      <c r="AN472" s="224"/>
      <c r="AO472" s="224"/>
      <c r="AP472" s="224"/>
      <c r="AQ472" s="224"/>
      <c r="AR472" s="224"/>
      <c r="AS472" s="224"/>
    </row>
    <row r="473">
      <c r="A473" s="398"/>
      <c r="B473" s="399"/>
      <c r="C473" s="398"/>
      <c r="D473" s="399"/>
      <c r="E473" s="398"/>
      <c r="I473" s="411"/>
      <c r="J473" s="411"/>
      <c r="N473" s="411"/>
      <c r="S473" s="411"/>
      <c r="AC473" s="227"/>
      <c r="AD473" s="227"/>
      <c r="AE473" s="227"/>
      <c r="AF473" s="227"/>
      <c r="AG473" s="227"/>
      <c r="AL473" s="224"/>
      <c r="AM473" s="224"/>
      <c r="AN473" s="224"/>
      <c r="AO473" s="224"/>
      <c r="AP473" s="224"/>
      <c r="AQ473" s="224"/>
      <c r="AR473" s="224"/>
      <c r="AS473" s="224"/>
    </row>
    <row r="474">
      <c r="A474" s="398"/>
      <c r="B474" s="399"/>
      <c r="C474" s="398"/>
      <c r="D474" s="399"/>
      <c r="E474" s="398"/>
      <c r="I474" s="411"/>
      <c r="J474" s="411"/>
      <c r="N474" s="411"/>
      <c r="S474" s="411"/>
      <c r="AC474" s="227"/>
      <c r="AD474" s="227"/>
      <c r="AE474" s="227"/>
      <c r="AF474" s="227"/>
      <c r="AG474" s="227"/>
      <c r="AL474" s="224"/>
      <c r="AM474" s="224"/>
      <c r="AN474" s="224"/>
      <c r="AO474" s="224"/>
      <c r="AP474" s="224"/>
      <c r="AQ474" s="224"/>
      <c r="AR474" s="224"/>
      <c r="AS474" s="224"/>
    </row>
    <row r="475">
      <c r="A475" s="398"/>
      <c r="B475" s="399"/>
      <c r="C475" s="398"/>
      <c r="D475" s="399"/>
      <c r="E475" s="398"/>
      <c r="I475" s="411"/>
      <c r="J475" s="411"/>
      <c r="N475" s="411"/>
      <c r="S475" s="411"/>
      <c r="AC475" s="227"/>
      <c r="AD475" s="227"/>
      <c r="AE475" s="227"/>
      <c r="AF475" s="227"/>
      <c r="AG475" s="227"/>
      <c r="AL475" s="224"/>
      <c r="AM475" s="224"/>
      <c r="AN475" s="224"/>
      <c r="AO475" s="224"/>
      <c r="AP475" s="224"/>
      <c r="AQ475" s="224"/>
      <c r="AR475" s="224"/>
      <c r="AS475" s="224"/>
    </row>
    <row r="476">
      <c r="A476" s="398"/>
      <c r="B476" s="399"/>
      <c r="C476" s="398"/>
      <c r="D476" s="399"/>
      <c r="E476" s="398"/>
      <c r="I476" s="411"/>
      <c r="J476" s="411"/>
      <c r="N476" s="411"/>
      <c r="S476" s="411"/>
      <c r="AC476" s="227"/>
      <c r="AD476" s="227"/>
      <c r="AE476" s="227"/>
      <c r="AF476" s="227"/>
      <c r="AG476" s="227"/>
      <c r="AL476" s="224"/>
      <c r="AM476" s="224"/>
      <c r="AN476" s="224"/>
      <c r="AO476" s="224"/>
      <c r="AP476" s="224"/>
      <c r="AQ476" s="224"/>
      <c r="AR476" s="224"/>
      <c r="AS476" s="224"/>
    </row>
    <row r="477">
      <c r="A477" s="398"/>
      <c r="B477" s="399"/>
      <c r="C477" s="398"/>
      <c r="D477" s="399"/>
      <c r="E477" s="398"/>
      <c r="I477" s="411"/>
      <c r="J477" s="411"/>
      <c r="N477" s="411"/>
      <c r="S477" s="411"/>
      <c r="AC477" s="227"/>
      <c r="AD477" s="227"/>
      <c r="AE477" s="227"/>
      <c r="AF477" s="227"/>
      <c r="AG477" s="227"/>
      <c r="AL477" s="224"/>
      <c r="AM477" s="224"/>
      <c r="AN477" s="224"/>
      <c r="AO477" s="224"/>
      <c r="AP477" s="224"/>
      <c r="AQ477" s="224"/>
      <c r="AR477" s="224"/>
      <c r="AS477" s="224"/>
    </row>
    <row r="478">
      <c r="A478" s="398"/>
      <c r="B478" s="399"/>
      <c r="C478" s="398"/>
      <c r="D478" s="399"/>
      <c r="E478" s="398"/>
      <c r="I478" s="411"/>
      <c r="J478" s="411"/>
      <c r="N478" s="411"/>
      <c r="S478" s="411"/>
      <c r="AC478" s="227"/>
      <c r="AD478" s="227"/>
      <c r="AE478" s="227"/>
      <c r="AF478" s="227"/>
      <c r="AG478" s="227"/>
      <c r="AL478" s="224"/>
      <c r="AM478" s="224"/>
      <c r="AN478" s="224"/>
      <c r="AO478" s="224"/>
      <c r="AP478" s="224"/>
      <c r="AQ478" s="224"/>
      <c r="AR478" s="224"/>
      <c r="AS478" s="224"/>
    </row>
    <row r="479">
      <c r="A479" s="398"/>
      <c r="B479" s="399"/>
      <c r="C479" s="398"/>
      <c r="D479" s="399"/>
      <c r="E479" s="398"/>
      <c r="I479" s="411"/>
      <c r="J479" s="411"/>
      <c r="N479" s="411"/>
      <c r="S479" s="411"/>
      <c r="AC479" s="227"/>
      <c r="AD479" s="227"/>
      <c r="AE479" s="227"/>
      <c r="AF479" s="227"/>
      <c r="AG479" s="227"/>
      <c r="AL479" s="224"/>
      <c r="AM479" s="224"/>
      <c r="AN479" s="224"/>
      <c r="AO479" s="224"/>
      <c r="AP479" s="224"/>
      <c r="AQ479" s="224"/>
      <c r="AR479" s="224"/>
      <c r="AS479" s="224"/>
    </row>
    <row r="480">
      <c r="A480" s="398"/>
      <c r="B480" s="399"/>
      <c r="C480" s="398"/>
      <c r="D480" s="399"/>
      <c r="E480" s="398"/>
      <c r="I480" s="411"/>
      <c r="J480" s="411"/>
      <c r="N480" s="411"/>
      <c r="S480" s="411"/>
      <c r="AC480" s="227"/>
      <c r="AD480" s="227"/>
      <c r="AE480" s="227"/>
      <c r="AF480" s="227"/>
      <c r="AG480" s="227"/>
      <c r="AL480" s="224"/>
      <c r="AM480" s="224"/>
      <c r="AN480" s="224"/>
      <c r="AO480" s="224"/>
      <c r="AP480" s="224"/>
      <c r="AQ480" s="224"/>
      <c r="AR480" s="224"/>
      <c r="AS480" s="224"/>
    </row>
    <row r="481">
      <c r="A481" s="398"/>
      <c r="B481" s="399"/>
      <c r="C481" s="398"/>
      <c r="D481" s="399"/>
      <c r="E481" s="398"/>
      <c r="I481" s="411"/>
      <c r="J481" s="411"/>
      <c r="N481" s="411"/>
      <c r="S481" s="411"/>
      <c r="AC481" s="227"/>
      <c r="AD481" s="227"/>
      <c r="AE481" s="227"/>
      <c r="AF481" s="227"/>
      <c r="AG481" s="227"/>
      <c r="AL481" s="224"/>
      <c r="AM481" s="224"/>
      <c r="AN481" s="224"/>
      <c r="AO481" s="224"/>
      <c r="AP481" s="224"/>
      <c r="AQ481" s="224"/>
      <c r="AR481" s="224"/>
      <c r="AS481" s="224"/>
    </row>
    <row r="482">
      <c r="A482" s="398"/>
      <c r="B482" s="399"/>
      <c r="C482" s="398"/>
      <c r="D482" s="399"/>
      <c r="E482" s="398"/>
      <c r="I482" s="411"/>
      <c r="J482" s="411"/>
      <c r="N482" s="411"/>
      <c r="S482" s="411"/>
      <c r="AC482" s="227"/>
      <c r="AD482" s="227"/>
      <c r="AE482" s="227"/>
      <c r="AF482" s="227"/>
      <c r="AG482" s="227"/>
      <c r="AL482" s="224"/>
      <c r="AM482" s="224"/>
      <c r="AN482" s="224"/>
      <c r="AO482" s="224"/>
      <c r="AP482" s="224"/>
      <c r="AQ482" s="224"/>
      <c r="AR482" s="224"/>
      <c r="AS482" s="224"/>
    </row>
    <row r="483">
      <c r="A483" s="398"/>
      <c r="B483" s="399"/>
      <c r="C483" s="398"/>
      <c r="D483" s="399"/>
      <c r="E483" s="398"/>
      <c r="I483" s="411"/>
      <c r="J483" s="411"/>
      <c r="N483" s="411"/>
      <c r="S483" s="411"/>
      <c r="AC483" s="227"/>
      <c r="AD483" s="227"/>
      <c r="AE483" s="227"/>
      <c r="AF483" s="227"/>
      <c r="AG483" s="227"/>
      <c r="AL483" s="224"/>
      <c r="AM483" s="224"/>
      <c r="AN483" s="224"/>
      <c r="AO483" s="224"/>
      <c r="AP483" s="224"/>
      <c r="AQ483" s="224"/>
      <c r="AR483" s="224"/>
      <c r="AS483" s="224"/>
    </row>
    <row r="484">
      <c r="A484" s="398"/>
      <c r="B484" s="399"/>
      <c r="C484" s="398"/>
      <c r="D484" s="399"/>
      <c r="E484" s="398"/>
      <c r="I484" s="411"/>
      <c r="J484" s="411"/>
      <c r="N484" s="411"/>
      <c r="S484" s="411"/>
      <c r="AC484" s="227"/>
      <c r="AD484" s="227"/>
      <c r="AE484" s="227"/>
      <c r="AF484" s="227"/>
      <c r="AG484" s="227"/>
      <c r="AL484" s="224"/>
      <c r="AM484" s="224"/>
      <c r="AN484" s="224"/>
      <c r="AO484" s="224"/>
      <c r="AP484" s="224"/>
      <c r="AQ484" s="224"/>
      <c r="AR484" s="224"/>
      <c r="AS484" s="224"/>
    </row>
    <row r="485">
      <c r="A485" s="398"/>
      <c r="B485" s="399"/>
      <c r="C485" s="398"/>
      <c r="D485" s="399"/>
      <c r="E485" s="398"/>
      <c r="I485" s="411"/>
      <c r="J485" s="411"/>
      <c r="N485" s="411"/>
      <c r="S485" s="411"/>
      <c r="AC485" s="227"/>
      <c r="AD485" s="227"/>
      <c r="AE485" s="227"/>
      <c r="AF485" s="227"/>
      <c r="AG485" s="227"/>
      <c r="AL485" s="224"/>
      <c r="AM485" s="224"/>
      <c r="AN485" s="224"/>
      <c r="AO485" s="224"/>
      <c r="AP485" s="224"/>
      <c r="AQ485" s="224"/>
      <c r="AR485" s="224"/>
      <c r="AS485" s="224"/>
    </row>
    <row r="486">
      <c r="A486" s="398"/>
      <c r="B486" s="399"/>
      <c r="C486" s="398"/>
      <c r="D486" s="399"/>
      <c r="E486" s="398"/>
      <c r="I486" s="411"/>
      <c r="J486" s="411"/>
      <c r="N486" s="411"/>
      <c r="S486" s="411"/>
      <c r="AC486" s="227"/>
      <c r="AD486" s="227"/>
      <c r="AE486" s="227"/>
      <c r="AF486" s="227"/>
      <c r="AG486" s="227"/>
      <c r="AL486" s="224"/>
      <c r="AM486" s="224"/>
      <c r="AN486" s="224"/>
      <c r="AO486" s="224"/>
      <c r="AP486" s="224"/>
      <c r="AQ486" s="224"/>
      <c r="AR486" s="224"/>
      <c r="AS486" s="224"/>
    </row>
    <row r="487">
      <c r="A487" s="398"/>
      <c r="B487" s="399"/>
      <c r="C487" s="398"/>
      <c r="D487" s="399"/>
      <c r="E487" s="398"/>
      <c r="I487" s="411"/>
      <c r="J487" s="411"/>
      <c r="N487" s="411"/>
      <c r="S487" s="411"/>
      <c r="AC487" s="227"/>
      <c r="AD487" s="227"/>
      <c r="AE487" s="227"/>
      <c r="AF487" s="227"/>
      <c r="AG487" s="227"/>
      <c r="AL487" s="224"/>
      <c r="AM487" s="224"/>
      <c r="AN487" s="224"/>
      <c r="AO487" s="224"/>
      <c r="AP487" s="224"/>
      <c r="AQ487" s="224"/>
      <c r="AR487" s="224"/>
      <c r="AS487" s="224"/>
    </row>
    <row r="488">
      <c r="A488" s="398"/>
      <c r="B488" s="399"/>
      <c r="C488" s="398"/>
      <c r="D488" s="399"/>
      <c r="E488" s="398"/>
      <c r="I488" s="411"/>
      <c r="J488" s="411"/>
      <c r="N488" s="411"/>
      <c r="S488" s="411"/>
      <c r="AC488" s="227"/>
      <c r="AD488" s="227"/>
      <c r="AE488" s="227"/>
      <c r="AF488" s="227"/>
      <c r="AG488" s="227"/>
      <c r="AL488" s="224"/>
      <c r="AM488" s="224"/>
      <c r="AN488" s="224"/>
      <c r="AO488" s="224"/>
      <c r="AP488" s="224"/>
      <c r="AQ488" s="224"/>
      <c r="AR488" s="224"/>
      <c r="AS488" s="224"/>
    </row>
    <row r="489">
      <c r="A489" s="398"/>
      <c r="B489" s="399"/>
      <c r="C489" s="398"/>
      <c r="D489" s="399"/>
      <c r="E489" s="398"/>
      <c r="I489" s="411"/>
      <c r="J489" s="411"/>
      <c r="N489" s="411"/>
      <c r="S489" s="411"/>
      <c r="AC489" s="227"/>
      <c r="AD489" s="227"/>
      <c r="AE489" s="227"/>
      <c r="AF489" s="227"/>
      <c r="AG489" s="227"/>
      <c r="AL489" s="224"/>
      <c r="AM489" s="224"/>
      <c r="AN489" s="224"/>
      <c r="AO489" s="224"/>
      <c r="AP489" s="224"/>
      <c r="AQ489" s="224"/>
      <c r="AR489" s="224"/>
      <c r="AS489" s="224"/>
    </row>
    <row r="490">
      <c r="A490" s="398"/>
      <c r="B490" s="399"/>
      <c r="C490" s="398"/>
      <c r="D490" s="399"/>
      <c r="E490" s="398"/>
      <c r="I490" s="411"/>
      <c r="J490" s="411"/>
      <c r="N490" s="411"/>
      <c r="S490" s="411"/>
      <c r="AC490" s="227"/>
      <c r="AD490" s="227"/>
      <c r="AE490" s="227"/>
      <c r="AF490" s="227"/>
      <c r="AG490" s="227"/>
      <c r="AL490" s="224"/>
      <c r="AM490" s="224"/>
      <c r="AN490" s="224"/>
      <c r="AO490" s="224"/>
      <c r="AP490" s="224"/>
      <c r="AQ490" s="224"/>
      <c r="AR490" s="224"/>
      <c r="AS490" s="224"/>
    </row>
    <row r="491">
      <c r="A491" s="398"/>
      <c r="B491" s="399"/>
      <c r="C491" s="398"/>
      <c r="D491" s="399"/>
      <c r="E491" s="398"/>
      <c r="I491" s="411"/>
      <c r="J491" s="411"/>
      <c r="N491" s="411"/>
      <c r="S491" s="411"/>
      <c r="AC491" s="227"/>
      <c r="AD491" s="227"/>
      <c r="AE491" s="227"/>
      <c r="AF491" s="227"/>
      <c r="AG491" s="227"/>
      <c r="AL491" s="224"/>
      <c r="AM491" s="224"/>
      <c r="AN491" s="224"/>
      <c r="AO491" s="224"/>
      <c r="AP491" s="224"/>
      <c r="AQ491" s="224"/>
      <c r="AR491" s="224"/>
      <c r="AS491" s="224"/>
    </row>
    <row r="492">
      <c r="A492" s="398"/>
      <c r="B492" s="399"/>
      <c r="C492" s="398"/>
      <c r="D492" s="399"/>
      <c r="E492" s="398"/>
      <c r="I492" s="411"/>
      <c r="J492" s="411"/>
      <c r="N492" s="411"/>
      <c r="S492" s="411"/>
      <c r="AC492" s="227"/>
      <c r="AD492" s="227"/>
      <c r="AE492" s="227"/>
      <c r="AF492" s="227"/>
      <c r="AG492" s="227"/>
      <c r="AL492" s="224"/>
      <c r="AM492" s="224"/>
      <c r="AN492" s="224"/>
      <c r="AO492" s="224"/>
      <c r="AP492" s="224"/>
      <c r="AQ492" s="224"/>
      <c r="AR492" s="224"/>
      <c r="AS492" s="224"/>
    </row>
    <row r="493">
      <c r="A493" s="398"/>
      <c r="B493" s="399"/>
      <c r="C493" s="398"/>
      <c r="D493" s="399"/>
      <c r="E493" s="398"/>
      <c r="I493" s="411"/>
      <c r="J493" s="411"/>
      <c r="N493" s="411"/>
      <c r="S493" s="411"/>
      <c r="AC493" s="227"/>
      <c r="AD493" s="227"/>
      <c r="AE493" s="227"/>
      <c r="AF493" s="227"/>
      <c r="AG493" s="227"/>
      <c r="AL493" s="224"/>
      <c r="AM493" s="224"/>
      <c r="AN493" s="224"/>
      <c r="AO493" s="224"/>
      <c r="AP493" s="224"/>
      <c r="AQ493" s="224"/>
      <c r="AR493" s="224"/>
      <c r="AS493" s="224"/>
    </row>
    <row r="494">
      <c r="A494" s="398"/>
      <c r="B494" s="399"/>
      <c r="C494" s="398"/>
      <c r="D494" s="399"/>
      <c r="E494" s="398"/>
      <c r="I494" s="411"/>
      <c r="J494" s="411"/>
      <c r="N494" s="411"/>
      <c r="S494" s="411"/>
      <c r="AC494" s="227"/>
      <c r="AD494" s="227"/>
      <c r="AE494" s="227"/>
      <c r="AF494" s="227"/>
      <c r="AG494" s="227"/>
      <c r="AL494" s="224"/>
      <c r="AM494" s="224"/>
      <c r="AN494" s="224"/>
      <c r="AO494" s="224"/>
      <c r="AP494" s="224"/>
      <c r="AQ494" s="224"/>
      <c r="AR494" s="224"/>
      <c r="AS494" s="224"/>
    </row>
    <row r="495">
      <c r="A495" s="398"/>
      <c r="B495" s="399"/>
      <c r="C495" s="398"/>
      <c r="D495" s="399"/>
      <c r="E495" s="398"/>
      <c r="I495" s="411"/>
      <c r="J495" s="411"/>
      <c r="N495" s="411"/>
      <c r="S495" s="411"/>
      <c r="AC495" s="227"/>
      <c r="AD495" s="227"/>
      <c r="AE495" s="227"/>
      <c r="AF495" s="227"/>
      <c r="AG495" s="227"/>
      <c r="AL495" s="224"/>
      <c r="AM495" s="224"/>
      <c r="AN495" s="224"/>
      <c r="AO495" s="224"/>
      <c r="AP495" s="224"/>
      <c r="AQ495" s="224"/>
      <c r="AR495" s="224"/>
      <c r="AS495" s="224"/>
    </row>
    <row r="496">
      <c r="A496" s="398"/>
      <c r="B496" s="399"/>
      <c r="C496" s="398"/>
      <c r="D496" s="399"/>
      <c r="E496" s="398"/>
      <c r="I496" s="411"/>
      <c r="J496" s="411"/>
      <c r="N496" s="411"/>
      <c r="S496" s="411"/>
      <c r="AC496" s="227"/>
      <c r="AD496" s="227"/>
      <c r="AE496" s="227"/>
      <c r="AF496" s="227"/>
      <c r="AG496" s="227"/>
      <c r="AL496" s="224"/>
      <c r="AM496" s="224"/>
      <c r="AN496" s="224"/>
      <c r="AO496" s="224"/>
      <c r="AP496" s="224"/>
      <c r="AQ496" s="224"/>
      <c r="AR496" s="224"/>
      <c r="AS496" s="224"/>
    </row>
    <row r="497">
      <c r="A497" s="398"/>
      <c r="B497" s="399"/>
      <c r="C497" s="398"/>
      <c r="D497" s="399"/>
      <c r="E497" s="398"/>
      <c r="I497" s="411"/>
      <c r="J497" s="411"/>
      <c r="N497" s="411"/>
      <c r="S497" s="411"/>
      <c r="AC497" s="227"/>
      <c r="AD497" s="227"/>
      <c r="AE497" s="227"/>
      <c r="AF497" s="227"/>
      <c r="AG497" s="227"/>
      <c r="AL497" s="224"/>
      <c r="AM497" s="224"/>
      <c r="AN497" s="224"/>
      <c r="AO497" s="224"/>
      <c r="AP497" s="224"/>
      <c r="AQ497" s="224"/>
      <c r="AR497" s="224"/>
      <c r="AS497" s="224"/>
    </row>
    <row r="498">
      <c r="A498" s="398"/>
      <c r="B498" s="399"/>
      <c r="C498" s="398"/>
      <c r="D498" s="399"/>
      <c r="E498" s="398"/>
      <c r="I498" s="411"/>
      <c r="J498" s="411"/>
      <c r="N498" s="411"/>
      <c r="S498" s="411"/>
      <c r="AC498" s="227"/>
      <c r="AD498" s="227"/>
      <c r="AE498" s="227"/>
      <c r="AF498" s="227"/>
      <c r="AG498" s="227"/>
      <c r="AL498" s="224"/>
      <c r="AM498" s="224"/>
      <c r="AN498" s="224"/>
      <c r="AO498" s="224"/>
      <c r="AP498" s="224"/>
      <c r="AQ498" s="224"/>
      <c r="AR498" s="224"/>
      <c r="AS498" s="224"/>
    </row>
    <row r="499">
      <c r="A499" s="398"/>
      <c r="B499" s="399"/>
      <c r="C499" s="398"/>
      <c r="D499" s="399"/>
      <c r="E499" s="398"/>
      <c r="I499" s="411"/>
      <c r="J499" s="411"/>
      <c r="N499" s="411"/>
      <c r="S499" s="411"/>
      <c r="AC499" s="227"/>
      <c r="AD499" s="227"/>
      <c r="AE499" s="227"/>
      <c r="AF499" s="227"/>
      <c r="AG499" s="227"/>
      <c r="AL499" s="224"/>
      <c r="AM499" s="224"/>
      <c r="AN499" s="224"/>
      <c r="AO499" s="224"/>
      <c r="AP499" s="224"/>
      <c r="AQ499" s="224"/>
      <c r="AR499" s="224"/>
      <c r="AS499" s="224"/>
    </row>
    <row r="500">
      <c r="A500" s="398"/>
      <c r="B500" s="399"/>
      <c r="C500" s="398"/>
      <c r="D500" s="399"/>
      <c r="E500" s="398"/>
      <c r="I500" s="411"/>
      <c r="J500" s="411"/>
      <c r="N500" s="411"/>
      <c r="S500" s="411"/>
      <c r="AC500" s="227"/>
      <c r="AD500" s="227"/>
      <c r="AE500" s="227"/>
      <c r="AF500" s="227"/>
      <c r="AG500" s="227"/>
      <c r="AL500" s="224"/>
      <c r="AM500" s="224"/>
      <c r="AN500" s="224"/>
      <c r="AO500" s="224"/>
      <c r="AP500" s="224"/>
      <c r="AQ500" s="224"/>
      <c r="AR500" s="224"/>
      <c r="AS500" s="224"/>
    </row>
    <row r="501">
      <c r="A501" s="398"/>
      <c r="B501" s="399"/>
      <c r="C501" s="398"/>
      <c r="D501" s="399"/>
      <c r="E501" s="398"/>
      <c r="I501" s="411"/>
      <c r="J501" s="411"/>
      <c r="N501" s="411"/>
      <c r="S501" s="411"/>
      <c r="AC501" s="227"/>
      <c r="AD501" s="227"/>
      <c r="AE501" s="227"/>
      <c r="AF501" s="227"/>
      <c r="AG501" s="227"/>
      <c r="AL501" s="224"/>
      <c r="AM501" s="224"/>
      <c r="AN501" s="224"/>
      <c r="AO501" s="224"/>
      <c r="AP501" s="224"/>
      <c r="AQ501" s="224"/>
      <c r="AR501" s="224"/>
      <c r="AS501" s="224"/>
    </row>
    <row r="502">
      <c r="A502" s="398"/>
      <c r="B502" s="399"/>
      <c r="C502" s="398"/>
      <c r="D502" s="399"/>
      <c r="E502" s="398"/>
      <c r="I502" s="411"/>
      <c r="J502" s="411"/>
      <c r="N502" s="411"/>
      <c r="S502" s="411"/>
      <c r="AC502" s="227"/>
      <c r="AD502" s="227"/>
      <c r="AE502" s="227"/>
      <c r="AF502" s="227"/>
      <c r="AG502" s="227"/>
      <c r="AL502" s="224"/>
      <c r="AM502" s="224"/>
      <c r="AN502" s="224"/>
      <c r="AO502" s="224"/>
      <c r="AP502" s="224"/>
      <c r="AQ502" s="224"/>
      <c r="AR502" s="224"/>
      <c r="AS502" s="224"/>
    </row>
    <row r="503">
      <c r="A503" s="398"/>
      <c r="B503" s="399"/>
      <c r="C503" s="398"/>
      <c r="D503" s="399"/>
      <c r="E503" s="398"/>
      <c r="I503" s="411"/>
      <c r="J503" s="411"/>
      <c r="N503" s="411"/>
      <c r="S503" s="411"/>
      <c r="AC503" s="227"/>
      <c r="AD503" s="227"/>
      <c r="AE503" s="227"/>
      <c r="AF503" s="227"/>
      <c r="AG503" s="227"/>
      <c r="AL503" s="224"/>
      <c r="AM503" s="224"/>
      <c r="AN503" s="224"/>
      <c r="AO503" s="224"/>
      <c r="AP503" s="224"/>
      <c r="AQ503" s="224"/>
      <c r="AR503" s="224"/>
      <c r="AS503" s="224"/>
    </row>
    <row r="504">
      <c r="A504" s="398"/>
      <c r="B504" s="399"/>
      <c r="C504" s="398"/>
      <c r="D504" s="399"/>
      <c r="E504" s="398"/>
      <c r="I504" s="411"/>
      <c r="J504" s="411"/>
      <c r="N504" s="411"/>
      <c r="S504" s="411"/>
      <c r="AC504" s="227"/>
      <c r="AD504" s="227"/>
      <c r="AE504" s="227"/>
      <c r="AF504" s="227"/>
      <c r="AG504" s="227"/>
      <c r="AL504" s="224"/>
      <c r="AM504" s="224"/>
      <c r="AN504" s="224"/>
      <c r="AO504" s="224"/>
      <c r="AP504" s="224"/>
      <c r="AQ504" s="224"/>
      <c r="AR504" s="224"/>
      <c r="AS504" s="224"/>
    </row>
    <row r="505">
      <c r="A505" s="398"/>
      <c r="B505" s="399"/>
      <c r="C505" s="398"/>
      <c r="D505" s="399"/>
      <c r="E505" s="398"/>
      <c r="I505" s="411"/>
      <c r="J505" s="411"/>
      <c r="N505" s="411"/>
      <c r="S505" s="411"/>
      <c r="AC505" s="227"/>
      <c r="AD505" s="227"/>
      <c r="AE505" s="227"/>
      <c r="AF505" s="227"/>
      <c r="AG505" s="227"/>
      <c r="AL505" s="224"/>
      <c r="AM505" s="224"/>
      <c r="AN505" s="224"/>
      <c r="AO505" s="224"/>
      <c r="AP505" s="224"/>
      <c r="AQ505" s="224"/>
      <c r="AR505" s="224"/>
      <c r="AS505" s="224"/>
    </row>
    <row r="506">
      <c r="A506" s="398"/>
      <c r="B506" s="399"/>
      <c r="C506" s="398"/>
      <c r="D506" s="399"/>
      <c r="E506" s="398"/>
      <c r="I506" s="411"/>
      <c r="J506" s="411"/>
      <c r="N506" s="411"/>
      <c r="S506" s="411"/>
      <c r="AC506" s="227"/>
      <c r="AD506" s="227"/>
      <c r="AE506" s="227"/>
      <c r="AF506" s="227"/>
      <c r="AG506" s="227"/>
      <c r="AL506" s="224"/>
      <c r="AM506" s="224"/>
      <c r="AN506" s="224"/>
      <c r="AO506" s="224"/>
      <c r="AP506" s="224"/>
      <c r="AQ506" s="224"/>
      <c r="AR506" s="224"/>
      <c r="AS506" s="224"/>
    </row>
    <row r="507">
      <c r="A507" s="398"/>
      <c r="B507" s="399"/>
      <c r="C507" s="398"/>
      <c r="D507" s="399"/>
      <c r="E507" s="398"/>
      <c r="I507" s="411"/>
      <c r="J507" s="411"/>
      <c r="N507" s="411"/>
      <c r="S507" s="411"/>
      <c r="AC507" s="227"/>
      <c r="AD507" s="227"/>
      <c r="AE507" s="227"/>
      <c r="AF507" s="227"/>
      <c r="AG507" s="227"/>
      <c r="AL507" s="224"/>
      <c r="AM507" s="224"/>
      <c r="AN507" s="224"/>
      <c r="AO507" s="224"/>
      <c r="AP507" s="224"/>
      <c r="AQ507" s="224"/>
      <c r="AR507" s="224"/>
      <c r="AS507" s="224"/>
    </row>
    <row r="508">
      <c r="A508" s="398"/>
      <c r="B508" s="399"/>
      <c r="C508" s="398"/>
      <c r="D508" s="399"/>
      <c r="E508" s="398"/>
      <c r="I508" s="411"/>
      <c r="J508" s="411"/>
      <c r="N508" s="411"/>
      <c r="S508" s="411"/>
      <c r="AC508" s="227"/>
      <c r="AD508" s="227"/>
      <c r="AE508" s="227"/>
      <c r="AF508" s="227"/>
      <c r="AG508" s="227"/>
      <c r="AL508" s="224"/>
      <c r="AM508" s="224"/>
      <c r="AN508" s="224"/>
      <c r="AO508" s="224"/>
      <c r="AP508" s="224"/>
      <c r="AQ508" s="224"/>
      <c r="AR508" s="224"/>
      <c r="AS508" s="224"/>
    </row>
    <row r="509">
      <c r="A509" s="398"/>
      <c r="B509" s="399"/>
      <c r="C509" s="398"/>
      <c r="D509" s="399"/>
      <c r="E509" s="398"/>
      <c r="I509" s="411"/>
      <c r="J509" s="411"/>
      <c r="N509" s="411"/>
      <c r="S509" s="411"/>
      <c r="AC509" s="227"/>
      <c r="AD509" s="227"/>
      <c r="AE509" s="227"/>
      <c r="AF509" s="227"/>
      <c r="AG509" s="227"/>
      <c r="AL509" s="224"/>
      <c r="AM509" s="224"/>
      <c r="AN509" s="224"/>
      <c r="AO509" s="224"/>
      <c r="AP509" s="224"/>
      <c r="AQ509" s="224"/>
      <c r="AR509" s="224"/>
      <c r="AS509" s="224"/>
    </row>
    <row r="510">
      <c r="A510" s="398"/>
      <c r="B510" s="399"/>
      <c r="C510" s="398"/>
      <c r="D510" s="399"/>
      <c r="E510" s="398"/>
      <c r="I510" s="411"/>
      <c r="J510" s="411"/>
      <c r="N510" s="411"/>
      <c r="S510" s="411"/>
      <c r="AC510" s="227"/>
      <c r="AD510" s="227"/>
      <c r="AE510" s="227"/>
      <c r="AF510" s="227"/>
      <c r="AG510" s="227"/>
      <c r="AL510" s="224"/>
      <c r="AM510" s="224"/>
      <c r="AN510" s="224"/>
      <c r="AO510" s="224"/>
      <c r="AP510" s="224"/>
      <c r="AQ510" s="224"/>
      <c r="AR510" s="224"/>
      <c r="AS510" s="224"/>
    </row>
    <row r="511">
      <c r="A511" s="398"/>
      <c r="B511" s="399"/>
      <c r="C511" s="398"/>
      <c r="D511" s="399"/>
      <c r="E511" s="398"/>
      <c r="I511" s="411"/>
      <c r="J511" s="411"/>
      <c r="N511" s="411"/>
      <c r="S511" s="411"/>
      <c r="AC511" s="227"/>
      <c r="AD511" s="227"/>
      <c r="AE511" s="227"/>
      <c r="AF511" s="227"/>
      <c r="AG511" s="227"/>
      <c r="AL511" s="224"/>
      <c r="AM511" s="224"/>
      <c r="AN511" s="224"/>
      <c r="AO511" s="224"/>
      <c r="AP511" s="224"/>
      <c r="AQ511" s="224"/>
      <c r="AR511" s="224"/>
      <c r="AS511" s="224"/>
    </row>
    <row r="512">
      <c r="A512" s="398"/>
      <c r="B512" s="399"/>
      <c r="C512" s="398"/>
      <c r="D512" s="399"/>
      <c r="E512" s="398"/>
      <c r="I512" s="411"/>
      <c r="J512" s="411"/>
      <c r="N512" s="411"/>
      <c r="S512" s="411"/>
      <c r="AC512" s="227"/>
      <c r="AD512" s="227"/>
      <c r="AE512" s="227"/>
      <c r="AF512" s="227"/>
      <c r="AG512" s="227"/>
      <c r="AL512" s="224"/>
      <c r="AM512" s="224"/>
      <c r="AN512" s="224"/>
      <c r="AO512" s="224"/>
      <c r="AP512" s="224"/>
      <c r="AQ512" s="224"/>
      <c r="AR512" s="224"/>
      <c r="AS512" s="224"/>
    </row>
    <row r="513">
      <c r="A513" s="398"/>
      <c r="B513" s="399"/>
      <c r="C513" s="398"/>
      <c r="D513" s="399"/>
      <c r="E513" s="398"/>
      <c r="I513" s="411"/>
      <c r="J513" s="411"/>
      <c r="N513" s="411"/>
      <c r="S513" s="411"/>
      <c r="AC513" s="227"/>
      <c r="AD513" s="227"/>
      <c r="AE513" s="227"/>
      <c r="AF513" s="227"/>
      <c r="AG513" s="227"/>
      <c r="AL513" s="224"/>
      <c r="AM513" s="224"/>
      <c r="AN513" s="224"/>
      <c r="AO513" s="224"/>
      <c r="AP513" s="224"/>
      <c r="AQ513" s="224"/>
      <c r="AR513" s="224"/>
      <c r="AS513" s="224"/>
    </row>
    <row r="514">
      <c r="A514" s="398"/>
      <c r="B514" s="399"/>
      <c r="C514" s="398"/>
      <c r="D514" s="399"/>
      <c r="E514" s="398"/>
      <c r="I514" s="411"/>
      <c r="J514" s="411"/>
      <c r="N514" s="411"/>
      <c r="S514" s="411"/>
      <c r="AC514" s="227"/>
      <c r="AD514" s="227"/>
      <c r="AE514" s="227"/>
      <c r="AF514" s="227"/>
      <c r="AG514" s="227"/>
      <c r="AL514" s="224"/>
      <c r="AM514" s="224"/>
      <c r="AN514" s="224"/>
      <c r="AO514" s="224"/>
      <c r="AP514" s="224"/>
      <c r="AQ514" s="224"/>
      <c r="AR514" s="224"/>
      <c r="AS514" s="224"/>
    </row>
    <row r="515">
      <c r="A515" s="398"/>
      <c r="B515" s="399"/>
      <c r="C515" s="398"/>
      <c r="D515" s="399"/>
      <c r="E515" s="398"/>
      <c r="I515" s="411"/>
      <c r="J515" s="411"/>
      <c r="N515" s="411"/>
      <c r="S515" s="411"/>
      <c r="AC515" s="227"/>
      <c r="AD515" s="227"/>
      <c r="AE515" s="227"/>
      <c r="AF515" s="227"/>
      <c r="AG515" s="227"/>
      <c r="AL515" s="224"/>
      <c r="AM515" s="224"/>
      <c r="AN515" s="224"/>
      <c r="AO515" s="224"/>
      <c r="AP515" s="224"/>
      <c r="AQ515" s="224"/>
      <c r="AR515" s="224"/>
      <c r="AS515" s="224"/>
    </row>
    <row r="516">
      <c r="A516" s="398"/>
      <c r="B516" s="399"/>
      <c r="C516" s="398"/>
      <c r="D516" s="399"/>
      <c r="E516" s="398"/>
      <c r="I516" s="411"/>
      <c r="J516" s="411"/>
      <c r="N516" s="411"/>
      <c r="S516" s="411"/>
      <c r="AC516" s="227"/>
      <c r="AD516" s="227"/>
      <c r="AE516" s="227"/>
      <c r="AF516" s="227"/>
      <c r="AG516" s="227"/>
      <c r="AL516" s="224"/>
      <c r="AM516" s="224"/>
      <c r="AN516" s="224"/>
      <c r="AO516" s="224"/>
      <c r="AP516" s="224"/>
      <c r="AQ516" s="224"/>
      <c r="AR516" s="224"/>
      <c r="AS516" s="224"/>
    </row>
    <row r="517">
      <c r="A517" s="398"/>
      <c r="B517" s="399"/>
      <c r="C517" s="398"/>
      <c r="D517" s="399"/>
      <c r="E517" s="398"/>
      <c r="I517" s="411"/>
      <c r="J517" s="411"/>
      <c r="N517" s="411"/>
      <c r="S517" s="411"/>
      <c r="AC517" s="227"/>
      <c r="AD517" s="227"/>
      <c r="AE517" s="227"/>
      <c r="AF517" s="227"/>
      <c r="AG517" s="227"/>
      <c r="AL517" s="224"/>
      <c r="AM517" s="224"/>
      <c r="AN517" s="224"/>
      <c r="AO517" s="224"/>
      <c r="AP517" s="224"/>
      <c r="AQ517" s="224"/>
      <c r="AR517" s="224"/>
      <c r="AS517" s="224"/>
    </row>
    <row r="518">
      <c r="A518" s="398"/>
      <c r="B518" s="399"/>
      <c r="C518" s="398"/>
      <c r="D518" s="399"/>
      <c r="E518" s="398"/>
      <c r="I518" s="411"/>
      <c r="J518" s="411"/>
      <c r="N518" s="411"/>
      <c r="S518" s="411"/>
      <c r="AC518" s="227"/>
      <c r="AD518" s="227"/>
      <c r="AE518" s="227"/>
      <c r="AF518" s="227"/>
      <c r="AG518" s="227"/>
      <c r="AL518" s="224"/>
      <c r="AM518" s="224"/>
      <c r="AN518" s="224"/>
      <c r="AO518" s="224"/>
      <c r="AP518" s="224"/>
      <c r="AQ518" s="224"/>
      <c r="AR518" s="224"/>
      <c r="AS518" s="224"/>
    </row>
    <row r="519">
      <c r="A519" s="398"/>
      <c r="B519" s="399"/>
      <c r="C519" s="398"/>
      <c r="D519" s="399"/>
      <c r="E519" s="398"/>
      <c r="I519" s="411"/>
      <c r="J519" s="411"/>
      <c r="N519" s="411"/>
      <c r="S519" s="411"/>
      <c r="AC519" s="227"/>
      <c r="AD519" s="227"/>
      <c r="AE519" s="227"/>
      <c r="AF519" s="227"/>
      <c r="AG519" s="227"/>
      <c r="AL519" s="224"/>
      <c r="AM519" s="224"/>
      <c r="AN519" s="224"/>
      <c r="AO519" s="224"/>
      <c r="AP519" s="224"/>
      <c r="AQ519" s="224"/>
      <c r="AR519" s="224"/>
      <c r="AS519" s="224"/>
    </row>
    <row r="520">
      <c r="A520" s="398"/>
      <c r="B520" s="399"/>
      <c r="C520" s="398"/>
      <c r="D520" s="399"/>
      <c r="E520" s="398"/>
      <c r="I520" s="411"/>
      <c r="J520" s="411"/>
      <c r="N520" s="411"/>
      <c r="S520" s="411"/>
      <c r="AC520" s="227"/>
      <c r="AD520" s="227"/>
      <c r="AE520" s="227"/>
      <c r="AF520" s="227"/>
      <c r="AG520" s="227"/>
      <c r="AL520" s="224"/>
      <c r="AM520" s="224"/>
      <c r="AN520" s="224"/>
      <c r="AO520" s="224"/>
      <c r="AP520" s="224"/>
      <c r="AQ520" s="224"/>
      <c r="AR520" s="224"/>
      <c r="AS520" s="224"/>
    </row>
    <row r="521">
      <c r="A521" s="398"/>
      <c r="B521" s="399"/>
      <c r="C521" s="398"/>
      <c r="D521" s="399"/>
      <c r="E521" s="398"/>
      <c r="I521" s="411"/>
      <c r="J521" s="411"/>
      <c r="N521" s="411"/>
      <c r="S521" s="411"/>
      <c r="AC521" s="227"/>
      <c r="AD521" s="227"/>
      <c r="AE521" s="227"/>
      <c r="AF521" s="227"/>
      <c r="AG521" s="227"/>
      <c r="AL521" s="224"/>
      <c r="AM521" s="224"/>
      <c r="AN521" s="224"/>
      <c r="AO521" s="224"/>
      <c r="AP521" s="224"/>
      <c r="AQ521" s="224"/>
      <c r="AR521" s="224"/>
      <c r="AS521" s="224"/>
    </row>
    <row r="522">
      <c r="A522" s="398"/>
      <c r="B522" s="399"/>
      <c r="C522" s="398"/>
      <c r="D522" s="399"/>
      <c r="E522" s="398"/>
      <c r="I522" s="411"/>
      <c r="J522" s="411"/>
      <c r="N522" s="411"/>
      <c r="S522" s="411"/>
      <c r="AC522" s="227"/>
      <c r="AD522" s="227"/>
      <c r="AE522" s="227"/>
      <c r="AF522" s="227"/>
      <c r="AG522" s="227"/>
      <c r="AL522" s="224"/>
      <c r="AM522" s="224"/>
      <c r="AN522" s="224"/>
      <c r="AO522" s="224"/>
      <c r="AP522" s="224"/>
      <c r="AQ522" s="224"/>
      <c r="AR522" s="224"/>
      <c r="AS522" s="224"/>
    </row>
    <row r="523">
      <c r="A523" s="398"/>
      <c r="B523" s="399"/>
      <c r="C523" s="398"/>
      <c r="D523" s="399"/>
      <c r="E523" s="398"/>
      <c r="I523" s="411"/>
      <c r="J523" s="411"/>
      <c r="N523" s="411"/>
      <c r="S523" s="411"/>
      <c r="AC523" s="227"/>
      <c r="AD523" s="227"/>
      <c r="AE523" s="227"/>
      <c r="AF523" s="227"/>
      <c r="AG523" s="227"/>
      <c r="AL523" s="224"/>
      <c r="AM523" s="224"/>
      <c r="AN523" s="224"/>
      <c r="AO523" s="224"/>
      <c r="AP523" s="224"/>
      <c r="AQ523" s="224"/>
      <c r="AR523" s="224"/>
      <c r="AS523" s="224"/>
    </row>
    <row r="524">
      <c r="A524" s="398"/>
      <c r="B524" s="399"/>
      <c r="C524" s="398"/>
      <c r="D524" s="399"/>
      <c r="E524" s="398"/>
      <c r="I524" s="411"/>
      <c r="J524" s="411"/>
      <c r="N524" s="411"/>
      <c r="S524" s="411"/>
      <c r="AC524" s="227"/>
      <c r="AD524" s="227"/>
      <c r="AE524" s="227"/>
      <c r="AF524" s="227"/>
      <c r="AG524" s="227"/>
      <c r="AL524" s="224"/>
      <c r="AM524" s="224"/>
      <c r="AN524" s="224"/>
      <c r="AO524" s="224"/>
      <c r="AP524" s="224"/>
      <c r="AQ524" s="224"/>
      <c r="AR524" s="224"/>
      <c r="AS524" s="224"/>
    </row>
    <row r="525">
      <c r="A525" s="398"/>
      <c r="B525" s="399"/>
      <c r="C525" s="398"/>
      <c r="D525" s="399"/>
      <c r="E525" s="398"/>
      <c r="I525" s="411"/>
      <c r="J525" s="411"/>
      <c r="N525" s="411"/>
      <c r="S525" s="411"/>
      <c r="AC525" s="227"/>
      <c r="AD525" s="227"/>
      <c r="AE525" s="227"/>
      <c r="AF525" s="227"/>
      <c r="AG525" s="227"/>
      <c r="AL525" s="224"/>
      <c r="AM525" s="224"/>
      <c r="AN525" s="224"/>
      <c r="AO525" s="224"/>
      <c r="AP525" s="224"/>
      <c r="AQ525" s="224"/>
      <c r="AR525" s="224"/>
      <c r="AS525" s="224"/>
    </row>
    <row r="526">
      <c r="A526" s="398"/>
      <c r="B526" s="399"/>
      <c r="C526" s="398"/>
      <c r="D526" s="399"/>
      <c r="E526" s="398"/>
      <c r="I526" s="411"/>
      <c r="J526" s="411"/>
      <c r="N526" s="411"/>
      <c r="S526" s="411"/>
      <c r="AC526" s="227"/>
      <c r="AD526" s="227"/>
      <c r="AE526" s="227"/>
      <c r="AF526" s="227"/>
      <c r="AG526" s="227"/>
      <c r="AL526" s="224"/>
      <c r="AM526" s="224"/>
      <c r="AN526" s="224"/>
      <c r="AO526" s="224"/>
      <c r="AP526" s="224"/>
      <c r="AQ526" s="224"/>
      <c r="AR526" s="224"/>
      <c r="AS526" s="224"/>
    </row>
    <row r="527">
      <c r="A527" s="398"/>
      <c r="B527" s="399"/>
      <c r="C527" s="398"/>
      <c r="D527" s="399"/>
      <c r="E527" s="398"/>
      <c r="I527" s="411"/>
      <c r="J527" s="411"/>
      <c r="N527" s="411"/>
      <c r="S527" s="411"/>
      <c r="AC527" s="227"/>
      <c r="AD527" s="227"/>
      <c r="AE527" s="227"/>
      <c r="AF527" s="227"/>
      <c r="AG527" s="227"/>
      <c r="AL527" s="224"/>
      <c r="AM527" s="224"/>
      <c r="AN527" s="224"/>
      <c r="AO527" s="224"/>
      <c r="AP527" s="224"/>
      <c r="AQ527" s="224"/>
      <c r="AR527" s="224"/>
      <c r="AS527" s="224"/>
    </row>
    <row r="528">
      <c r="A528" s="398"/>
      <c r="B528" s="399"/>
      <c r="C528" s="398"/>
      <c r="D528" s="399"/>
      <c r="E528" s="398"/>
      <c r="I528" s="411"/>
      <c r="J528" s="411"/>
      <c r="N528" s="411"/>
      <c r="S528" s="411"/>
      <c r="AC528" s="227"/>
      <c r="AD528" s="227"/>
      <c r="AE528" s="227"/>
      <c r="AF528" s="227"/>
      <c r="AG528" s="227"/>
      <c r="AL528" s="224"/>
      <c r="AM528" s="224"/>
      <c r="AN528" s="224"/>
      <c r="AO528" s="224"/>
      <c r="AP528" s="224"/>
      <c r="AQ528" s="224"/>
      <c r="AR528" s="224"/>
      <c r="AS528" s="224"/>
    </row>
    <row r="529">
      <c r="A529" s="398"/>
      <c r="B529" s="399"/>
      <c r="C529" s="398"/>
      <c r="D529" s="399"/>
      <c r="E529" s="398"/>
      <c r="I529" s="411"/>
      <c r="J529" s="411"/>
      <c r="N529" s="411"/>
      <c r="S529" s="411"/>
      <c r="AC529" s="227"/>
      <c r="AD529" s="227"/>
      <c r="AE529" s="227"/>
      <c r="AF529" s="227"/>
      <c r="AG529" s="227"/>
      <c r="AL529" s="224"/>
      <c r="AM529" s="224"/>
      <c r="AN529" s="224"/>
      <c r="AO529" s="224"/>
      <c r="AP529" s="224"/>
      <c r="AQ529" s="224"/>
      <c r="AR529" s="224"/>
      <c r="AS529" s="224"/>
    </row>
    <row r="530">
      <c r="A530" s="398"/>
      <c r="B530" s="399"/>
      <c r="C530" s="398"/>
      <c r="D530" s="399"/>
      <c r="E530" s="398"/>
      <c r="I530" s="411"/>
      <c r="J530" s="411"/>
      <c r="N530" s="411"/>
      <c r="S530" s="411"/>
      <c r="AC530" s="227"/>
      <c r="AD530" s="227"/>
      <c r="AE530" s="227"/>
      <c r="AF530" s="227"/>
      <c r="AG530" s="227"/>
      <c r="AL530" s="224"/>
      <c r="AM530" s="224"/>
      <c r="AN530" s="224"/>
      <c r="AO530" s="224"/>
      <c r="AP530" s="224"/>
      <c r="AQ530" s="224"/>
      <c r="AR530" s="224"/>
      <c r="AS530" s="224"/>
    </row>
    <row r="531">
      <c r="A531" s="398"/>
      <c r="B531" s="399"/>
      <c r="C531" s="398"/>
      <c r="D531" s="399"/>
      <c r="E531" s="398"/>
      <c r="I531" s="411"/>
      <c r="J531" s="411"/>
      <c r="N531" s="411"/>
      <c r="S531" s="411"/>
      <c r="AC531" s="227"/>
      <c r="AD531" s="227"/>
      <c r="AE531" s="227"/>
      <c r="AF531" s="227"/>
      <c r="AG531" s="227"/>
      <c r="AL531" s="224"/>
      <c r="AM531" s="224"/>
      <c r="AN531" s="224"/>
      <c r="AO531" s="224"/>
      <c r="AP531" s="224"/>
      <c r="AQ531" s="224"/>
      <c r="AR531" s="224"/>
      <c r="AS531" s="224"/>
    </row>
    <row r="532">
      <c r="A532" s="398"/>
      <c r="B532" s="399"/>
      <c r="C532" s="398"/>
      <c r="D532" s="399"/>
      <c r="E532" s="398"/>
      <c r="I532" s="411"/>
      <c r="J532" s="411"/>
      <c r="N532" s="411"/>
      <c r="S532" s="411"/>
      <c r="AC532" s="227"/>
      <c r="AD532" s="227"/>
      <c r="AE532" s="227"/>
      <c r="AF532" s="227"/>
      <c r="AG532" s="227"/>
      <c r="AL532" s="224"/>
      <c r="AM532" s="224"/>
      <c r="AN532" s="224"/>
      <c r="AO532" s="224"/>
      <c r="AP532" s="224"/>
      <c r="AQ532" s="224"/>
      <c r="AR532" s="224"/>
      <c r="AS532" s="224"/>
    </row>
    <row r="533">
      <c r="A533" s="398"/>
      <c r="B533" s="399"/>
      <c r="C533" s="398"/>
      <c r="D533" s="399"/>
      <c r="E533" s="398"/>
      <c r="I533" s="411"/>
      <c r="J533" s="411"/>
      <c r="N533" s="411"/>
      <c r="S533" s="411"/>
      <c r="AC533" s="227"/>
      <c r="AD533" s="227"/>
      <c r="AE533" s="227"/>
      <c r="AF533" s="227"/>
      <c r="AG533" s="227"/>
      <c r="AL533" s="224"/>
      <c r="AM533" s="224"/>
      <c r="AN533" s="224"/>
      <c r="AO533" s="224"/>
      <c r="AP533" s="224"/>
      <c r="AQ533" s="224"/>
      <c r="AR533" s="224"/>
      <c r="AS533" s="224"/>
    </row>
    <row r="534">
      <c r="A534" s="398"/>
      <c r="B534" s="399"/>
      <c r="C534" s="398"/>
      <c r="D534" s="399"/>
      <c r="E534" s="398"/>
      <c r="I534" s="411"/>
      <c r="J534" s="411"/>
      <c r="N534" s="411"/>
      <c r="S534" s="411"/>
      <c r="AC534" s="227"/>
      <c r="AD534" s="227"/>
      <c r="AE534" s="227"/>
      <c r="AF534" s="227"/>
      <c r="AG534" s="227"/>
      <c r="AL534" s="224"/>
      <c r="AM534" s="224"/>
      <c r="AN534" s="224"/>
      <c r="AO534" s="224"/>
      <c r="AP534" s="224"/>
      <c r="AQ534" s="224"/>
      <c r="AR534" s="224"/>
      <c r="AS534" s="224"/>
    </row>
    <row r="535">
      <c r="A535" s="398"/>
      <c r="B535" s="399"/>
      <c r="C535" s="398"/>
      <c r="D535" s="399"/>
      <c r="E535" s="398"/>
      <c r="I535" s="411"/>
      <c r="J535" s="411"/>
      <c r="N535" s="411"/>
      <c r="S535" s="411"/>
      <c r="AC535" s="227"/>
      <c r="AD535" s="227"/>
      <c r="AE535" s="227"/>
      <c r="AF535" s="227"/>
      <c r="AG535" s="227"/>
      <c r="AL535" s="224"/>
      <c r="AM535" s="224"/>
      <c r="AN535" s="224"/>
      <c r="AO535" s="224"/>
      <c r="AP535" s="224"/>
      <c r="AQ535" s="224"/>
      <c r="AR535" s="224"/>
      <c r="AS535" s="224"/>
    </row>
    <row r="536">
      <c r="A536" s="398"/>
      <c r="B536" s="399"/>
      <c r="C536" s="398"/>
      <c r="D536" s="399"/>
      <c r="E536" s="398"/>
      <c r="I536" s="411"/>
      <c r="J536" s="411"/>
      <c r="N536" s="411"/>
      <c r="S536" s="411"/>
      <c r="AC536" s="227"/>
      <c r="AD536" s="227"/>
      <c r="AE536" s="227"/>
      <c r="AF536" s="227"/>
      <c r="AG536" s="227"/>
      <c r="AL536" s="224"/>
      <c r="AM536" s="224"/>
      <c r="AN536" s="224"/>
      <c r="AO536" s="224"/>
      <c r="AP536" s="224"/>
      <c r="AQ536" s="224"/>
      <c r="AR536" s="224"/>
      <c r="AS536" s="224"/>
    </row>
    <row r="537">
      <c r="A537" s="398"/>
      <c r="B537" s="399"/>
      <c r="C537" s="398"/>
      <c r="D537" s="399"/>
      <c r="E537" s="398"/>
      <c r="I537" s="411"/>
      <c r="J537" s="411"/>
      <c r="N537" s="411"/>
      <c r="S537" s="411"/>
      <c r="AC537" s="227"/>
      <c r="AD537" s="227"/>
      <c r="AE537" s="227"/>
      <c r="AF537" s="227"/>
      <c r="AG537" s="227"/>
      <c r="AL537" s="224"/>
      <c r="AM537" s="224"/>
      <c r="AN537" s="224"/>
      <c r="AO537" s="224"/>
      <c r="AP537" s="224"/>
      <c r="AQ537" s="224"/>
      <c r="AR537" s="224"/>
      <c r="AS537" s="224"/>
    </row>
    <row r="538">
      <c r="A538" s="398"/>
      <c r="B538" s="399"/>
      <c r="C538" s="398"/>
      <c r="D538" s="399"/>
      <c r="E538" s="398"/>
      <c r="I538" s="411"/>
      <c r="J538" s="411"/>
      <c r="N538" s="411"/>
      <c r="S538" s="411"/>
      <c r="AC538" s="227"/>
      <c r="AD538" s="227"/>
      <c r="AE538" s="227"/>
      <c r="AF538" s="227"/>
      <c r="AG538" s="227"/>
      <c r="AL538" s="224"/>
      <c r="AM538" s="224"/>
      <c r="AN538" s="224"/>
      <c r="AO538" s="224"/>
      <c r="AP538" s="224"/>
      <c r="AQ538" s="224"/>
      <c r="AR538" s="224"/>
      <c r="AS538" s="224"/>
    </row>
    <row r="539">
      <c r="A539" s="398"/>
      <c r="B539" s="399"/>
      <c r="C539" s="398"/>
      <c r="D539" s="399"/>
      <c r="E539" s="398"/>
      <c r="I539" s="411"/>
      <c r="J539" s="411"/>
      <c r="N539" s="411"/>
      <c r="S539" s="411"/>
      <c r="AC539" s="227"/>
      <c r="AD539" s="227"/>
      <c r="AE539" s="227"/>
      <c r="AF539" s="227"/>
      <c r="AG539" s="227"/>
      <c r="AL539" s="224"/>
      <c r="AM539" s="224"/>
      <c r="AN539" s="224"/>
      <c r="AO539" s="224"/>
      <c r="AP539" s="224"/>
      <c r="AQ539" s="224"/>
      <c r="AR539" s="224"/>
      <c r="AS539" s="224"/>
    </row>
    <row r="540">
      <c r="A540" s="398"/>
      <c r="B540" s="399"/>
      <c r="C540" s="398"/>
      <c r="D540" s="399"/>
      <c r="E540" s="398"/>
      <c r="I540" s="411"/>
      <c r="J540" s="411"/>
      <c r="N540" s="411"/>
      <c r="S540" s="411"/>
      <c r="AC540" s="227"/>
      <c r="AD540" s="227"/>
      <c r="AE540" s="227"/>
      <c r="AF540" s="227"/>
      <c r="AG540" s="227"/>
      <c r="AL540" s="224"/>
      <c r="AM540" s="224"/>
      <c r="AN540" s="224"/>
      <c r="AO540" s="224"/>
      <c r="AP540" s="224"/>
      <c r="AQ540" s="224"/>
      <c r="AR540" s="224"/>
      <c r="AS540" s="224"/>
    </row>
    <row r="541">
      <c r="A541" s="398"/>
      <c r="B541" s="399"/>
      <c r="C541" s="398"/>
      <c r="D541" s="399"/>
      <c r="E541" s="398"/>
      <c r="I541" s="411"/>
      <c r="J541" s="411"/>
      <c r="N541" s="411"/>
      <c r="S541" s="411"/>
      <c r="AC541" s="227"/>
      <c r="AD541" s="227"/>
      <c r="AE541" s="227"/>
      <c r="AF541" s="227"/>
      <c r="AG541" s="227"/>
      <c r="AL541" s="224"/>
      <c r="AM541" s="224"/>
      <c r="AN541" s="224"/>
      <c r="AO541" s="224"/>
      <c r="AP541" s="224"/>
      <c r="AQ541" s="224"/>
      <c r="AR541" s="224"/>
      <c r="AS541" s="224"/>
    </row>
    <row r="542">
      <c r="A542" s="398"/>
      <c r="B542" s="399"/>
      <c r="C542" s="398"/>
      <c r="D542" s="399"/>
      <c r="E542" s="398"/>
      <c r="I542" s="411"/>
      <c r="J542" s="411"/>
      <c r="N542" s="411"/>
      <c r="S542" s="411"/>
      <c r="AC542" s="227"/>
      <c r="AD542" s="227"/>
      <c r="AE542" s="227"/>
      <c r="AF542" s="227"/>
      <c r="AG542" s="227"/>
      <c r="AL542" s="224"/>
      <c r="AM542" s="224"/>
      <c r="AN542" s="224"/>
      <c r="AO542" s="224"/>
      <c r="AP542" s="224"/>
      <c r="AQ542" s="224"/>
      <c r="AR542" s="224"/>
      <c r="AS542" s="224"/>
    </row>
    <row r="543">
      <c r="A543" s="398"/>
      <c r="B543" s="399"/>
      <c r="C543" s="398"/>
      <c r="D543" s="399"/>
      <c r="E543" s="398"/>
      <c r="I543" s="411"/>
      <c r="J543" s="411"/>
      <c r="N543" s="411"/>
      <c r="S543" s="411"/>
      <c r="AC543" s="227"/>
      <c r="AD543" s="227"/>
      <c r="AE543" s="227"/>
      <c r="AF543" s="227"/>
      <c r="AG543" s="227"/>
      <c r="AL543" s="224"/>
      <c r="AM543" s="224"/>
      <c r="AN543" s="224"/>
      <c r="AO543" s="224"/>
      <c r="AP543" s="224"/>
      <c r="AQ543" s="224"/>
      <c r="AR543" s="224"/>
      <c r="AS543" s="224"/>
    </row>
    <row r="544">
      <c r="A544" s="398"/>
      <c r="B544" s="399"/>
      <c r="C544" s="398"/>
      <c r="D544" s="399"/>
      <c r="E544" s="398"/>
      <c r="I544" s="411"/>
      <c r="J544" s="411"/>
      <c r="N544" s="411"/>
      <c r="S544" s="411"/>
      <c r="AC544" s="227"/>
      <c r="AD544" s="227"/>
      <c r="AE544" s="227"/>
      <c r="AF544" s="227"/>
      <c r="AG544" s="227"/>
      <c r="AL544" s="224"/>
      <c r="AM544" s="224"/>
      <c r="AN544" s="224"/>
      <c r="AO544" s="224"/>
      <c r="AP544" s="224"/>
      <c r="AQ544" s="224"/>
      <c r="AR544" s="224"/>
      <c r="AS544" s="224"/>
    </row>
    <row r="545">
      <c r="A545" s="398"/>
      <c r="B545" s="399"/>
      <c r="C545" s="398"/>
      <c r="D545" s="399"/>
      <c r="E545" s="398"/>
      <c r="I545" s="411"/>
      <c r="J545" s="411"/>
      <c r="N545" s="411"/>
      <c r="S545" s="411"/>
      <c r="AC545" s="227"/>
      <c r="AD545" s="227"/>
      <c r="AE545" s="227"/>
      <c r="AF545" s="227"/>
      <c r="AG545" s="227"/>
      <c r="AL545" s="224"/>
      <c r="AM545" s="224"/>
      <c r="AN545" s="224"/>
      <c r="AO545" s="224"/>
      <c r="AP545" s="224"/>
      <c r="AQ545" s="224"/>
      <c r="AR545" s="224"/>
      <c r="AS545" s="224"/>
    </row>
    <row r="546">
      <c r="A546" s="398"/>
      <c r="B546" s="399"/>
      <c r="C546" s="398"/>
      <c r="D546" s="399"/>
      <c r="E546" s="398"/>
      <c r="I546" s="411"/>
      <c r="J546" s="411"/>
      <c r="N546" s="411"/>
      <c r="S546" s="411"/>
      <c r="AC546" s="227"/>
      <c r="AD546" s="227"/>
      <c r="AE546" s="227"/>
      <c r="AF546" s="227"/>
      <c r="AG546" s="227"/>
      <c r="AL546" s="224"/>
      <c r="AM546" s="224"/>
      <c r="AN546" s="224"/>
      <c r="AO546" s="224"/>
      <c r="AP546" s="224"/>
      <c r="AQ546" s="224"/>
      <c r="AR546" s="224"/>
      <c r="AS546" s="224"/>
    </row>
    <row r="547">
      <c r="A547" s="398"/>
      <c r="B547" s="399"/>
      <c r="C547" s="398"/>
      <c r="D547" s="399"/>
      <c r="E547" s="398"/>
      <c r="I547" s="411"/>
      <c r="J547" s="411"/>
      <c r="N547" s="411"/>
      <c r="S547" s="411"/>
      <c r="AC547" s="227"/>
      <c r="AD547" s="227"/>
      <c r="AE547" s="227"/>
      <c r="AF547" s="227"/>
      <c r="AG547" s="227"/>
      <c r="AL547" s="224"/>
      <c r="AM547" s="224"/>
      <c r="AN547" s="224"/>
      <c r="AO547" s="224"/>
      <c r="AP547" s="224"/>
      <c r="AQ547" s="224"/>
      <c r="AR547" s="224"/>
      <c r="AS547" s="224"/>
    </row>
    <row r="548">
      <c r="A548" s="398"/>
      <c r="B548" s="399"/>
      <c r="C548" s="398"/>
      <c r="D548" s="399"/>
      <c r="E548" s="398"/>
      <c r="I548" s="411"/>
      <c r="J548" s="411"/>
      <c r="N548" s="411"/>
      <c r="S548" s="411"/>
      <c r="AC548" s="227"/>
      <c r="AD548" s="227"/>
      <c r="AE548" s="227"/>
      <c r="AF548" s="227"/>
      <c r="AG548" s="227"/>
      <c r="AL548" s="224"/>
      <c r="AM548" s="224"/>
      <c r="AN548" s="224"/>
      <c r="AO548" s="224"/>
      <c r="AP548" s="224"/>
      <c r="AQ548" s="224"/>
      <c r="AR548" s="224"/>
      <c r="AS548" s="224"/>
    </row>
    <row r="549">
      <c r="A549" s="398"/>
      <c r="B549" s="399"/>
      <c r="C549" s="398"/>
      <c r="D549" s="399"/>
      <c r="E549" s="398"/>
      <c r="I549" s="411"/>
      <c r="J549" s="411"/>
      <c r="N549" s="411"/>
      <c r="S549" s="411"/>
      <c r="AC549" s="227"/>
      <c r="AD549" s="227"/>
      <c r="AE549" s="227"/>
      <c r="AF549" s="227"/>
      <c r="AG549" s="227"/>
      <c r="AL549" s="224"/>
      <c r="AM549" s="224"/>
      <c r="AN549" s="224"/>
      <c r="AO549" s="224"/>
      <c r="AP549" s="224"/>
      <c r="AQ549" s="224"/>
      <c r="AR549" s="224"/>
      <c r="AS549" s="224"/>
    </row>
    <row r="550">
      <c r="A550" s="398"/>
      <c r="B550" s="399"/>
      <c r="C550" s="398"/>
      <c r="D550" s="399"/>
      <c r="E550" s="398"/>
      <c r="I550" s="411"/>
      <c r="J550" s="411"/>
      <c r="N550" s="411"/>
      <c r="S550" s="411"/>
      <c r="AC550" s="227"/>
      <c r="AD550" s="227"/>
      <c r="AE550" s="227"/>
      <c r="AF550" s="227"/>
      <c r="AG550" s="227"/>
      <c r="AL550" s="224"/>
      <c r="AM550" s="224"/>
      <c r="AN550" s="224"/>
      <c r="AO550" s="224"/>
      <c r="AP550" s="224"/>
      <c r="AQ550" s="224"/>
      <c r="AR550" s="224"/>
      <c r="AS550" s="224"/>
    </row>
    <row r="551">
      <c r="A551" s="398"/>
      <c r="B551" s="399"/>
      <c r="C551" s="398"/>
      <c r="D551" s="399"/>
      <c r="E551" s="398"/>
      <c r="I551" s="411"/>
      <c r="J551" s="411"/>
      <c r="N551" s="411"/>
      <c r="S551" s="411"/>
      <c r="AC551" s="227"/>
      <c r="AD551" s="227"/>
      <c r="AE551" s="227"/>
      <c r="AF551" s="227"/>
      <c r="AG551" s="227"/>
      <c r="AL551" s="224"/>
      <c r="AM551" s="224"/>
      <c r="AN551" s="224"/>
      <c r="AO551" s="224"/>
      <c r="AP551" s="224"/>
      <c r="AQ551" s="224"/>
      <c r="AR551" s="224"/>
      <c r="AS551" s="224"/>
    </row>
    <row r="552">
      <c r="A552" s="398"/>
      <c r="B552" s="399"/>
      <c r="C552" s="398"/>
      <c r="D552" s="399"/>
      <c r="E552" s="398"/>
      <c r="I552" s="411"/>
      <c r="J552" s="411"/>
      <c r="N552" s="411"/>
      <c r="S552" s="411"/>
      <c r="AC552" s="227"/>
      <c r="AD552" s="227"/>
      <c r="AE552" s="227"/>
      <c r="AF552" s="227"/>
      <c r="AG552" s="227"/>
      <c r="AL552" s="224"/>
      <c r="AM552" s="224"/>
      <c r="AN552" s="224"/>
      <c r="AO552" s="224"/>
      <c r="AP552" s="224"/>
      <c r="AQ552" s="224"/>
      <c r="AR552" s="224"/>
      <c r="AS552" s="224"/>
    </row>
    <row r="553">
      <c r="A553" s="398"/>
      <c r="B553" s="399"/>
      <c r="C553" s="398"/>
      <c r="D553" s="399"/>
      <c r="E553" s="398"/>
      <c r="I553" s="411"/>
      <c r="J553" s="411"/>
      <c r="N553" s="411"/>
      <c r="S553" s="411"/>
      <c r="AC553" s="227"/>
      <c r="AD553" s="227"/>
      <c r="AE553" s="227"/>
      <c r="AF553" s="227"/>
      <c r="AG553" s="227"/>
      <c r="AL553" s="224"/>
      <c r="AM553" s="224"/>
      <c r="AN553" s="224"/>
      <c r="AO553" s="224"/>
      <c r="AP553" s="224"/>
      <c r="AQ553" s="224"/>
      <c r="AR553" s="224"/>
      <c r="AS553" s="224"/>
    </row>
    <row r="554">
      <c r="A554" s="398"/>
      <c r="B554" s="399"/>
      <c r="C554" s="398"/>
      <c r="D554" s="399"/>
      <c r="E554" s="398"/>
      <c r="I554" s="411"/>
      <c r="J554" s="411"/>
      <c r="N554" s="411"/>
      <c r="S554" s="411"/>
      <c r="AC554" s="227"/>
      <c r="AD554" s="227"/>
      <c r="AE554" s="227"/>
      <c r="AF554" s="227"/>
      <c r="AG554" s="227"/>
      <c r="AL554" s="224"/>
      <c r="AM554" s="224"/>
      <c r="AN554" s="224"/>
      <c r="AO554" s="224"/>
      <c r="AP554" s="224"/>
      <c r="AQ554" s="224"/>
      <c r="AR554" s="224"/>
      <c r="AS554" s="224"/>
    </row>
    <row r="555">
      <c r="A555" s="398"/>
      <c r="B555" s="399"/>
      <c r="C555" s="398"/>
      <c r="D555" s="399"/>
      <c r="E555" s="398"/>
      <c r="I555" s="411"/>
      <c r="J555" s="411"/>
      <c r="N555" s="411"/>
      <c r="S555" s="411"/>
      <c r="AC555" s="227"/>
      <c r="AD555" s="227"/>
      <c r="AE555" s="227"/>
      <c r="AF555" s="227"/>
      <c r="AG555" s="227"/>
      <c r="AL555" s="224"/>
      <c r="AM555" s="224"/>
      <c r="AN555" s="224"/>
      <c r="AO555" s="224"/>
      <c r="AP555" s="224"/>
      <c r="AQ555" s="224"/>
      <c r="AR555" s="224"/>
      <c r="AS555" s="224"/>
    </row>
    <row r="556">
      <c r="A556" s="398"/>
      <c r="B556" s="399"/>
      <c r="C556" s="398"/>
      <c r="D556" s="399"/>
      <c r="E556" s="398"/>
      <c r="I556" s="411"/>
      <c r="J556" s="411"/>
      <c r="N556" s="411"/>
      <c r="S556" s="411"/>
      <c r="AC556" s="227"/>
      <c r="AD556" s="227"/>
      <c r="AE556" s="227"/>
      <c r="AF556" s="227"/>
      <c r="AG556" s="227"/>
      <c r="AL556" s="224"/>
      <c r="AM556" s="224"/>
      <c r="AN556" s="224"/>
      <c r="AO556" s="224"/>
      <c r="AP556" s="224"/>
      <c r="AQ556" s="224"/>
      <c r="AR556" s="224"/>
      <c r="AS556" s="224"/>
    </row>
    <row r="557">
      <c r="A557" s="398"/>
      <c r="B557" s="399"/>
      <c r="C557" s="398"/>
      <c r="D557" s="399"/>
      <c r="E557" s="398"/>
      <c r="I557" s="411"/>
      <c r="J557" s="411"/>
      <c r="N557" s="411"/>
      <c r="S557" s="411"/>
      <c r="AC557" s="227"/>
      <c r="AD557" s="227"/>
      <c r="AE557" s="227"/>
      <c r="AF557" s="227"/>
      <c r="AG557" s="227"/>
      <c r="AL557" s="224"/>
      <c r="AM557" s="224"/>
      <c r="AN557" s="224"/>
      <c r="AO557" s="224"/>
      <c r="AP557" s="224"/>
      <c r="AQ557" s="224"/>
      <c r="AR557" s="224"/>
      <c r="AS557" s="224"/>
    </row>
    <row r="558">
      <c r="A558" s="398"/>
      <c r="B558" s="399"/>
      <c r="C558" s="398"/>
      <c r="D558" s="399"/>
      <c r="E558" s="398"/>
      <c r="I558" s="411"/>
      <c r="J558" s="411"/>
      <c r="N558" s="411"/>
      <c r="S558" s="411"/>
      <c r="AC558" s="227"/>
      <c r="AD558" s="227"/>
      <c r="AE558" s="227"/>
      <c r="AF558" s="227"/>
      <c r="AG558" s="227"/>
      <c r="AL558" s="224"/>
      <c r="AM558" s="224"/>
      <c r="AN558" s="224"/>
      <c r="AO558" s="224"/>
      <c r="AP558" s="224"/>
      <c r="AQ558" s="224"/>
      <c r="AR558" s="224"/>
      <c r="AS558" s="224"/>
    </row>
    <row r="559">
      <c r="A559" s="398"/>
      <c r="B559" s="399"/>
      <c r="C559" s="398"/>
      <c r="D559" s="399"/>
      <c r="E559" s="398"/>
      <c r="I559" s="411"/>
      <c r="J559" s="411"/>
      <c r="N559" s="411"/>
      <c r="S559" s="411"/>
      <c r="AC559" s="227"/>
      <c r="AD559" s="227"/>
      <c r="AE559" s="227"/>
      <c r="AF559" s="227"/>
      <c r="AG559" s="227"/>
      <c r="AL559" s="224"/>
      <c r="AM559" s="224"/>
      <c r="AN559" s="224"/>
      <c r="AO559" s="224"/>
      <c r="AP559" s="224"/>
      <c r="AQ559" s="224"/>
      <c r="AR559" s="224"/>
      <c r="AS559" s="224"/>
    </row>
    <row r="560">
      <c r="A560" s="398"/>
      <c r="B560" s="399"/>
      <c r="C560" s="398"/>
      <c r="D560" s="399"/>
      <c r="E560" s="398"/>
      <c r="I560" s="411"/>
      <c r="J560" s="411"/>
      <c r="N560" s="411"/>
      <c r="S560" s="411"/>
      <c r="AC560" s="227"/>
      <c r="AD560" s="227"/>
      <c r="AE560" s="227"/>
      <c r="AF560" s="227"/>
      <c r="AG560" s="227"/>
      <c r="AL560" s="224"/>
      <c r="AM560" s="224"/>
      <c r="AN560" s="224"/>
      <c r="AO560" s="224"/>
      <c r="AP560" s="224"/>
      <c r="AQ560" s="224"/>
      <c r="AR560" s="224"/>
      <c r="AS560" s="224"/>
    </row>
    <row r="561">
      <c r="A561" s="398"/>
      <c r="B561" s="399"/>
      <c r="C561" s="398"/>
      <c r="D561" s="399"/>
      <c r="E561" s="398"/>
      <c r="I561" s="411"/>
      <c r="J561" s="411"/>
      <c r="N561" s="411"/>
      <c r="S561" s="411"/>
      <c r="AC561" s="227"/>
      <c r="AD561" s="227"/>
      <c r="AE561" s="227"/>
      <c r="AF561" s="227"/>
      <c r="AG561" s="227"/>
      <c r="AL561" s="224"/>
      <c r="AM561" s="224"/>
      <c r="AN561" s="224"/>
      <c r="AO561" s="224"/>
      <c r="AP561" s="224"/>
      <c r="AQ561" s="224"/>
      <c r="AR561" s="224"/>
      <c r="AS561" s="224"/>
    </row>
    <row r="562">
      <c r="A562" s="398"/>
      <c r="B562" s="399"/>
      <c r="C562" s="398"/>
      <c r="D562" s="399"/>
      <c r="E562" s="398"/>
      <c r="I562" s="411"/>
      <c r="J562" s="411"/>
      <c r="N562" s="411"/>
      <c r="S562" s="411"/>
      <c r="AC562" s="227"/>
      <c r="AD562" s="227"/>
      <c r="AE562" s="227"/>
      <c r="AF562" s="227"/>
      <c r="AG562" s="227"/>
      <c r="AL562" s="224"/>
      <c r="AM562" s="224"/>
      <c r="AN562" s="224"/>
      <c r="AO562" s="224"/>
      <c r="AP562" s="224"/>
      <c r="AQ562" s="224"/>
      <c r="AR562" s="224"/>
      <c r="AS562" s="224"/>
    </row>
    <row r="563">
      <c r="A563" s="398"/>
      <c r="B563" s="399"/>
      <c r="C563" s="398"/>
      <c r="D563" s="399"/>
      <c r="E563" s="398"/>
      <c r="I563" s="411"/>
      <c r="J563" s="411"/>
      <c r="N563" s="411"/>
      <c r="S563" s="411"/>
      <c r="AC563" s="227"/>
      <c r="AD563" s="227"/>
      <c r="AE563" s="227"/>
      <c r="AF563" s="227"/>
      <c r="AG563" s="227"/>
      <c r="AL563" s="224"/>
      <c r="AM563" s="224"/>
      <c r="AN563" s="224"/>
      <c r="AO563" s="224"/>
      <c r="AP563" s="224"/>
      <c r="AQ563" s="224"/>
      <c r="AR563" s="224"/>
      <c r="AS563" s="224"/>
    </row>
    <row r="564">
      <c r="A564" s="398"/>
      <c r="B564" s="399"/>
      <c r="C564" s="398"/>
      <c r="D564" s="399"/>
      <c r="E564" s="398"/>
      <c r="I564" s="411"/>
      <c r="J564" s="411"/>
      <c r="N564" s="411"/>
      <c r="S564" s="411"/>
      <c r="AC564" s="227"/>
      <c r="AD564" s="227"/>
      <c r="AE564" s="227"/>
      <c r="AF564" s="227"/>
      <c r="AG564" s="227"/>
      <c r="AL564" s="224"/>
      <c r="AM564" s="224"/>
      <c r="AN564" s="224"/>
      <c r="AO564" s="224"/>
      <c r="AP564" s="224"/>
      <c r="AQ564" s="224"/>
      <c r="AR564" s="224"/>
      <c r="AS564" s="224"/>
    </row>
    <row r="565">
      <c r="A565" s="398"/>
      <c r="B565" s="399"/>
      <c r="C565" s="398"/>
      <c r="D565" s="399"/>
      <c r="E565" s="398"/>
      <c r="I565" s="411"/>
      <c r="J565" s="411"/>
      <c r="N565" s="411"/>
      <c r="S565" s="411"/>
      <c r="AC565" s="227"/>
      <c r="AD565" s="227"/>
      <c r="AE565" s="227"/>
      <c r="AF565" s="227"/>
      <c r="AG565" s="227"/>
      <c r="AL565" s="224"/>
      <c r="AM565" s="224"/>
      <c r="AN565" s="224"/>
      <c r="AO565" s="224"/>
      <c r="AP565" s="224"/>
      <c r="AQ565" s="224"/>
      <c r="AR565" s="224"/>
      <c r="AS565" s="224"/>
    </row>
    <row r="566">
      <c r="A566" s="398"/>
      <c r="B566" s="399"/>
      <c r="C566" s="398"/>
      <c r="D566" s="399"/>
      <c r="E566" s="398"/>
      <c r="I566" s="411"/>
      <c r="J566" s="411"/>
      <c r="N566" s="411"/>
      <c r="S566" s="411"/>
      <c r="AC566" s="227"/>
      <c r="AD566" s="227"/>
      <c r="AE566" s="227"/>
      <c r="AF566" s="227"/>
      <c r="AG566" s="227"/>
      <c r="AL566" s="224"/>
      <c r="AM566" s="224"/>
      <c r="AN566" s="224"/>
      <c r="AO566" s="224"/>
      <c r="AP566" s="224"/>
      <c r="AQ566" s="224"/>
      <c r="AR566" s="224"/>
      <c r="AS566" s="224"/>
    </row>
    <row r="567">
      <c r="A567" s="398"/>
      <c r="B567" s="399"/>
      <c r="C567" s="398"/>
      <c r="D567" s="399"/>
      <c r="E567" s="398"/>
      <c r="I567" s="411"/>
      <c r="J567" s="411"/>
      <c r="N567" s="411"/>
      <c r="S567" s="411"/>
      <c r="AC567" s="227"/>
      <c r="AD567" s="227"/>
      <c r="AE567" s="227"/>
      <c r="AF567" s="227"/>
      <c r="AG567" s="227"/>
      <c r="AL567" s="224"/>
      <c r="AM567" s="224"/>
      <c r="AN567" s="224"/>
      <c r="AO567" s="224"/>
      <c r="AP567" s="224"/>
      <c r="AQ567" s="224"/>
      <c r="AR567" s="224"/>
      <c r="AS567" s="224"/>
    </row>
    <row r="568">
      <c r="A568" s="398"/>
      <c r="B568" s="399"/>
      <c r="C568" s="398"/>
      <c r="D568" s="399"/>
      <c r="E568" s="398"/>
      <c r="I568" s="411"/>
      <c r="J568" s="411"/>
      <c r="N568" s="411"/>
      <c r="S568" s="411"/>
      <c r="AC568" s="227"/>
      <c r="AD568" s="227"/>
      <c r="AE568" s="227"/>
      <c r="AF568" s="227"/>
      <c r="AG568" s="227"/>
      <c r="AL568" s="224"/>
      <c r="AM568" s="224"/>
      <c r="AN568" s="224"/>
      <c r="AO568" s="224"/>
      <c r="AP568" s="224"/>
      <c r="AQ568" s="224"/>
      <c r="AR568" s="224"/>
      <c r="AS568" s="224"/>
    </row>
    <row r="569">
      <c r="A569" s="398"/>
      <c r="B569" s="399"/>
      <c r="C569" s="398"/>
      <c r="D569" s="399"/>
      <c r="E569" s="398"/>
      <c r="I569" s="411"/>
      <c r="J569" s="411"/>
      <c r="N569" s="411"/>
      <c r="S569" s="411"/>
      <c r="AC569" s="227"/>
      <c r="AD569" s="227"/>
      <c r="AE569" s="227"/>
      <c r="AF569" s="227"/>
      <c r="AG569" s="227"/>
      <c r="AL569" s="224"/>
      <c r="AM569" s="224"/>
      <c r="AN569" s="224"/>
      <c r="AO569" s="224"/>
      <c r="AP569" s="224"/>
      <c r="AQ569" s="224"/>
      <c r="AR569" s="224"/>
      <c r="AS569" s="224"/>
    </row>
    <row r="570">
      <c r="A570" s="398"/>
      <c r="B570" s="399"/>
      <c r="C570" s="398"/>
      <c r="D570" s="399"/>
      <c r="E570" s="398"/>
      <c r="I570" s="411"/>
      <c r="J570" s="411"/>
      <c r="N570" s="411"/>
      <c r="S570" s="411"/>
      <c r="AC570" s="227"/>
      <c r="AD570" s="227"/>
      <c r="AE570" s="227"/>
      <c r="AF570" s="227"/>
      <c r="AG570" s="227"/>
      <c r="AL570" s="224"/>
      <c r="AM570" s="224"/>
      <c r="AN570" s="224"/>
      <c r="AO570" s="224"/>
      <c r="AP570" s="224"/>
      <c r="AQ570" s="224"/>
      <c r="AR570" s="224"/>
      <c r="AS570" s="224"/>
    </row>
    <row r="571">
      <c r="A571" s="398"/>
      <c r="B571" s="399"/>
      <c r="C571" s="398"/>
      <c r="D571" s="399"/>
      <c r="E571" s="398"/>
      <c r="I571" s="411"/>
      <c r="J571" s="411"/>
      <c r="N571" s="411"/>
      <c r="S571" s="411"/>
      <c r="AC571" s="227"/>
      <c r="AD571" s="227"/>
      <c r="AE571" s="227"/>
      <c r="AF571" s="227"/>
      <c r="AG571" s="227"/>
      <c r="AL571" s="224"/>
      <c r="AM571" s="224"/>
      <c r="AN571" s="224"/>
      <c r="AO571" s="224"/>
      <c r="AP571" s="224"/>
      <c r="AQ571" s="224"/>
      <c r="AR571" s="224"/>
      <c r="AS571" s="224"/>
    </row>
    <row r="572">
      <c r="A572" s="398"/>
      <c r="B572" s="399"/>
      <c r="C572" s="398"/>
      <c r="D572" s="399"/>
      <c r="E572" s="398"/>
      <c r="I572" s="411"/>
      <c r="J572" s="411"/>
      <c r="N572" s="411"/>
      <c r="S572" s="411"/>
      <c r="AC572" s="227"/>
      <c r="AD572" s="227"/>
      <c r="AE572" s="227"/>
      <c r="AF572" s="227"/>
      <c r="AG572" s="227"/>
      <c r="AL572" s="224"/>
      <c r="AM572" s="224"/>
      <c r="AN572" s="224"/>
      <c r="AO572" s="224"/>
      <c r="AP572" s="224"/>
      <c r="AQ572" s="224"/>
      <c r="AR572" s="224"/>
      <c r="AS572" s="224"/>
    </row>
    <row r="573">
      <c r="A573" s="398"/>
      <c r="B573" s="399"/>
      <c r="C573" s="398"/>
      <c r="D573" s="399"/>
      <c r="E573" s="398"/>
      <c r="I573" s="411"/>
      <c r="J573" s="411"/>
      <c r="N573" s="411"/>
      <c r="S573" s="411"/>
      <c r="AC573" s="227"/>
      <c r="AD573" s="227"/>
      <c r="AE573" s="227"/>
      <c r="AF573" s="227"/>
      <c r="AG573" s="227"/>
      <c r="AL573" s="224"/>
      <c r="AM573" s="224"/>
      <c r="AN573" s="224"/>
      <c r="AO573" s="224"/>
      <c r="AP573" s="224"/>
      <c r="AQ573" s="224"/>
      <c r="AR573" s="224"/>
      <c r="AS573" s="224"/>
    </row>
    <row r="574">
      <c r="A574" s="398"/>
      <c r="B574" s="399"/>
      <c r="C574" s="398"/>
      <c r="D574" s="399"/>
      <c r="E574" s="398"/>
      <c r="I574" s="411"/>
      <c r="J574" s="411"/>
      <c r="N574" s="411"/>
      <c r="S574" s="411"/>
      <c r="AC574" s="227"/>
      <c r="AD574" s="227"/>
      <c r="AE574" s="227"/>
      <c r="AF574" s="227"/>
      <c r="AG574" s="227"/>
      <c r="AL574" s="224"/>
      <c r="AM574" s="224"/>
      <c r="AN574" s="224"/>
      <c r="AO574" s="224"/>
      <c r="AP574" s="224"/>
      <c r="AQ574" s="224"/>
      <c r="AR574" s="224"/>
      <c r="AS574" s="224"/>
    </row>
    <row r="575">
      <c r="A575" s="398"/>
      <c r="B575" s="399"/>
      <c r="C575" s="398"/>
      <c r="D575" s="399"/>
      <c r="E575" s="398"/>
      <c r="I575" s="411"/>
      <c r="J575" s="411"/>
      <c r="N575" s="411"/>
      <c r="S575" s="411"/>
      <c r="AC575" s="227"/>
      <c r="AD575" s="227"/>
      <c r="AE575" s="227"/>
      <c r="AF575" s="227"/>
      <c r="AG575" s="227"/>
      <c r="AL575" s="224"/>
      <c r="AM575" s="224"/>
      <c r="AN575" s="224"/>
      <c r="AO575" s="224"/>
      <c r="AP575" s="224"/>
      <c r="AQ575" s="224"/>
      <c r="AR575" s="224"/>
      <c r="AS575" s="224"/>
    </row>
    <row r="576">
      <c r="A576" s="398"/>
      <c r="B576" s="399"/>
      <c r="C576" s="398"/>
      <c r="D576" s="399"/>
      <c r="E576" s="398"/>
      <c r="I576" s="411"/>
      <c r="J576" s="411"/>
      <c r="N576" s="411"/>
      <c r="S576" s="411"/>
      <c r="AC576" s="227"/>
      <c r="AD576" s="227"/>
      <c r="AE576" s="227"/>
      <c r="AF576" s="227"/>
      <c r="AG576" s="227"/>
      <c r="AL576" s="224"/>
      <c r="AM576" s="224"/>
      <c r="AN576" s="224"/>
      <c r="AO576" s="224"/>
      <c r="AP576" s="224"/>
      <c r="AQ576" s="224"/>
      <c r="AR576" s="224"/>
      <c r="AS576" s="224"/>
    </row>
    <row r="577">
      <c r="A577" s="398"/>
      <c r="B577" s="399"/>
      <c r="C577" s="398"/>
      <c r="D577" s="399"/>
      <c r="E577" s="398"/>
      <c r="I577" s="411"/>
      <c r="J577" s="411"/>
      <c r="N577" s="411"/>
      <c r="S577" s="411"/>
      <c r="AC577" s="227"/>
      <c r="AD577" s="227"/>
      <c r="AE577" s="227"/>
      <c r="AF577" s="227"/>
      <c r="AG577" s="227"/>
      <c r="AL577" s="224"/>
      <c r="AM577" s="224"/>
      <c r="AN577" s="224"/>
      <c r="AO577" s="224"/>
      <c r="AP577" s="224"/>
      <c r="AQ577" s="224"/>
      <c r="AR577" s="224"/>
      <c r="AS577" s="224"/>
    </row>
    <row r="578">
      <c r="A578" s="398"/>
      <c r="B578" s="399"/>
      <c r="C578" s="398"/>
      <c r="D578" s="399"/>
      <c r="E578" s="398"/>
      <c r="I578" s="411"/>
      <c r="J578" s="411"/>
      <c r="N578" s="411"/>
      <c r="S578" s="411"/>
      <c r="AC578" s="227"/>
      <c r="AD578" s="227"/>
      <c r="AE578" s="227"/>
      <c r="AF578" s="227"/>
      <c r="AG578" s="227"/>
      <c r="AL578" s="224"/>
      <c r="AM578" s="224"/>
      <c r="AN578" s="224"/>
      <c r="AO578" s="224"/>
      <c r="AP578" s="224"/>
      <c r="AQ578" s="224"/>
      <c r="AR578" s="224"/>
      <c r="AS578" s="224"/>
    </row>
    <row r="579">
      <c r="A579" s="398"/>
      <c r="B579" s="399"/>
      <c r="C579" s="398"/>
      <c r="D579" s="399"/>
      <c r="E579" s="398"/>
      <c r="I579" s="411"/>
      <c r="J579" s="411"/>
      <c r="N579" s="411"/>
      <c r="S579" s="411"/>
      <c r="AC579" s="227"/>
      <c r="AD579" s="227"/>
      <c r="AE579" s="227"/>
      <c r="AF579" s="227"/>
      <c r="AG579" s="227"/>
      <c r="AL579" s="224"/>
      <c r="AM579" s="224"/>
      <c r="AN579" s="224"/>
      <c r="AO579" s="224"/>
      <c r="AP579" s="224"/>
      <c r="AQ579" s="224"/>
      <c r="AR579" s="224"/>
      <c r="AS579" s="224"/>
    </row>
    <row r="580">
      <c r="A580" s="398"/>
      <c r="B580" s="399"/>
      <c r="C580" s="398"/>
      <c r="D580" s="399"/>
      <c r="E580" s="398"/>
      <c r="I580" s="411"/>
      <c r="J580" s="411"/>
      <c r="N580" s="411"/>
      <c r="S580" s="411"/>
      <c r="AC580" s="227"/>
      <c r="AD580" s="227"/>
      <c r="AE580" s="227"/>
      <c r="AF580" s="227"/>
      <c r="AG580" s="227"/>
      <c r="AL580" s="224"/>
      <c r="AM580" s="224"/>
      <c r="AN580" s="224"/>
      <c r="AO580" s="224"/>
      <c r="AP580" s="224"/>
      <c r="AQ580" s="224"/>
      <c r="AR580" s="224"/>
      <c r="AS580" s="224"/>
    </row>
    <row r="581">
      <c r="A581" s="398"/>
      <c r="B581" s="399"/>
      <c r="C581" s="398"/>
      <c r="D581" s="399"/>
      <c r="E581" s="398"/>
      <c r="I581" s="411"/>
      <c r="J581" s="411"/>
      <c r="N581" s="411"/>
      <c r="S581" s="411"/>
      <c r="AC581" s="227"/>
      <c r="AD581" s="227"/>
      <c r="AE581" s="227"/>
      <c r="AF581" s="227"/>
      <c r="AG581" s="227"/>
      <c r="AL581" s="224"/>
      <c r="AM581" s="224"/>
      <c r="AN581" s="224"/>
      <c r="AO581" s="224"/>
      <c r="AP581" s="224"/>
      <c r="AQ581" s="224"/>
      <c r="AR581" s="224"/>
      <c r="AS581" s="224"/>
    </row>
    <row r="582">
      <c r="A582" s="398"/>
      <c r="B582" s="399"/>
      <c r="C582" s="398"/>
      <c r="D582" s="399"/>
      <c r="E582" s="398"/>
      <c r="I582" s="411"/>
      <c r="J582" s="411"/>
      <c r="N582" s="411"/>
      <c r="S582" s="411"/>
      <c r="AC582" s="227"/>
      <c r="AD582" s="227"/>
      <c r="AE582" s="227"/>
      <c r="AF582" s="227"/>
      <c r="AG582" s="227"/>
      <c r="AL582" s="224"/>
      <c r="AM582" s="224"/>
      <c r="AN582" s="224"/>
      <c r="AO582" s="224"/>
      <c r="AP582" s="224"/>
      <c r="AQ582" s="224"/>
      <c r="AR582" s="224"/>
      <c r="AS582" s="224"/>
    </row>
    <row r="583">
      <c r="A583" s="398"/>
      <c r="B583" s="399"/>
      <c r="C583" s="398"/>
      <c r="D583" s="399"/>
      <c r="E583" s="398"/>
      <c r="I583" s="411"/>
      <c r="J583" s="411"/>
      <c r="N583" s="411"/>
      <c r="S583" s="411"/>
      <c r="AC583" s="227"/>
      <c r="AD583" s="227"/>
      <c r="AE583" s="227"/>
      <c r="AF583" s="227"/>
      <c r="AG583" s="227"/>
      <c r="AL583" s="224"/>
      <c r="AM583" s="224"/>
      <c r="AN583" s="224"/>
      <c r="AO583" s="224"/>
      <c r="AP583" s="224"/>
      <c r="AQ583" s="224"/>
      <c r="AR583" s="224"/>
      <c r="AS583" s="224"/>
    </row>
    <row r="584">
      <c r="A584" s="398"/>
      <c r="B584" s="399"/>
      <c r="C584" s="398"/>
      <c r="D584" s="399"/>
      <c r="E584" s="398"/>
      <c r="I584" s="411"/>
      <c r="J584" s="411"/>
      <c r="N584" s="411"/>
      <c r="S584" s="411"/>
      <c r="AC584" s="227"/>
      <c r="AD584" s="227"/>
      <c r="AE584" s="227"/>
      <c r="AF584" s="227"/>
      <c r="AG584" s="227"/>
      <c r="AL584" s="224"/>
      <c r="AM584" s="224"/>
      <c r="AN584" s="224"/>
      <c r="AO584" s="224"/>
      <c r="AP584" s="224"/>
      <c r="AQ584" s="224"/>
      <c r="AR584" s="224"/>
      <c r="AS584" s="224"/>
    </row>
    <row r="585">
      <c r="A585" s="398"/>
      <c r="B585" s="399"/>
      <c r="C585" s="398"/>
      <c r="D585" s="399"/>
      <c r="E585" s="398"/>
      <c r="I585" s="411"/>
      <c r="J585" s="411"/>
      <c r="N585" s="411"/>
      <c r="S585" s="411"/>
      <c r="AC585" s="227"/>
      <c r="AD585" s="227"/>
      <c r="AE585" s="227"/>
      <c r="AF585" s="227"/>
      <c r="AG585" s="227"/>
      <c r="AL585" s="224"/>
      <c r="AM585" s="224"/>
      <c r="AN585" s="224"/>
      <c r="AO585" s="224"/>
      <c r="AP585" s="224"/>
      <c r="AQ585" s="224"/>
      <c r="AR585" s="224"/>
      <c r="AS585" s="224"/>
    </row>
    <row r="586">
      <c r="A586" s="398"/>
      <c r="B586" s="399"/>
      <c r="C586" s="398"/>
      <c r="D586" s="399"/>
      <c r="E586" s="398"/>
      <c r="I586" s="411"/>
      <c r="J586" s="411"/>
      <c r="N586" s="411"/>
      <c r="S586" s="411"/>
      <c r="AC586" s="227"/>
      <c r="AD586" s="227"/>
      <c r="AE586" s="227"/>
      <c r="AF586" s="227"/>
      <c r="AG586" s="227"/>
      <c r="AL586" s="224"/>
      <c r="AM586" s="224"/>
      <c r="AN586" s="224"/>
      <c r="AO586" s="224"/>
      <c r="AP586" s="224"/>
      <c r="AQ586" s="224"/>
      <c r="AR586" s="224"/>
      <c r="AS586" s="224"/>
    </row>
    <row r="587">
      <c r="A587" s="398"/>
      <c r="B587" s="399"/>
      <c r="C587" s="398"/>
      <c r="D587" s="399"/>
      <c r="E587" s="398"/>
      <c r="I587" s="411"/>
      <c r="J587" s="411"/>
      <c r="N587" s="411"/>
      <c r="S587" s="411"/>
      <c r="AC587" s="227"/>
      <c r="AD587" s="227"/>
      <c r="AE587" s="227"/>
      <c r="AF587" s="227"/>
      <c r="AG587" s="227"/>
      <c r="AL587" s="224"/>
      <c r="AM587" s="224"/>
      <c r="AN587" s="224"/>
      <c r="AO587" s="224"/>
      <c r="AP587" s="224"/>
      <c r="AQ587" s="224"/>
      <c r="AR587" s="224"/>
      <c r="AS587" s="224"/>
    </row>
    <row r="588">
      <c r="A588" s="398"/>
      <c r="B588" s="399"/>
      <c r="C588" s="398"/>
      <c r="D588" s="399"/>
      <c r="E588" s="398"/>
      <c r="I588" s="411"/>
      <c r="J588" s="411"/>
      <c r="N588" s="411"/>
      <c r="S588" s="411"/>
      <c r="AC588" s="227"/>
      <c r="AD588" s="227"/>
      <c r="AE588" s="227"/>
      <c r="AF588" s="227"/>
      <c r="AG588" s="227"/>
      <c r="AL588" s="224"/>
      <c r="AM588" s="224"/>
      <c r="AN588" s="224"/>
      <c r="AO588" s="224"/>
      <c r="AP588" s="224"/>
      <c r="AQ588" s="224"/>
      <c r="AR588" s="224"/>
      <c r="AS588" s="224"/>
    </row>
    <row r="589">
      <c r="A589" s="398"/>
      <c r="B589" s="399"/>
      <c r="C589" s="398"/>
      <c r="D589" s="399"/>
      <c r="E589" s="398"/>
      <c r="I589" s="411"/>
      <c r="J589" s="411"/>
      <c r="N589" s="411"/>
      <c r="S589" s="411"/>
      <c r="AC589" s="227"/>
      <c r="AD589" s="227"/>
      <c r="AE589" s="227"/>
      <c r="AF589" s="227"/>
      <c r="AG589" s="227"/>
      <c r="AL589" s="224"/>
      <c r="AM589" s="224"/>
      <c r="AN589" s="224"/>
      <c r="AO589" s="224"/>
      <c r="AP589" s="224"/>
      <c r="AQ589" s="224"/>
      <c r="AR589" s="224"/>
      <c r="AS589" s="224"/>
    </row>
    <row r="590">
      <c r="A590" s="398"/>
      <c r="B590" s="399"/>
      <c r="C590" s="398"/>
      <c r="D590" s="399"/>
      <c r="E590" s="398"/>
      <c r="I590" s="411"/>
      <c r="J590" s="411"/>
      <c r="N590" s="411"/>
      <c r="S590" s="411"/>
      <c r="AC590" s="227"/>
      <c r="AD590" s="227"/>
      <c r="AE590" s="227"/>
      <c r="AF590" s="227"/>
      <c r="AG590" s="227"/>
      <c r="AL590" s="224"/>
      <c r="AM590" s="224"/>
      <c r="AN590" s="224"/>
      <c r="AO590" s="224"/>
      <c r="AP590" s="224"/>
      <c r="AQ590" s="224"/>
      <c r="AR590" s="224"/>
      <c r="AS590" s="224"/>
    </row>
    <row r="591">
      <c r="A591" s="398"/>
      <c r="B591" s="399"/>
      <c r="C591" s="398"/>
      <c r="D591" s="399"/>
      <c r="E591" s="398"/>
      <c r="I591" s="411"/>
      <c r="J591" s="411"/>
      <c r="N591" s="411"/>
      <c r="S591" s="411"/>
      <c r="AC591" s="227"/>
      <c r="AD591" s="227"/>
      <c r="AE591" s="227"/>
      <c r="AF591" s="227"/>
      <c r="AG591" s="227"/>
      <c r="AL591" s="224"/>
      <c r="AM591" s="224"/>
      <c r="AN591" s="224"/>
      <c r="AO591" s="224"/>
      <c r="AP591" s="224"/>
      <c r="AQ591" s="224"/>
      <c r="AR591" s="224"/>
      <c r="AS591" s="224"/>
    </row>
    <row r="592">
      <c r="A592" s="398"/>
      <c r="B592" s="399"/>
      <c r="C592" s="398"/>
      <c r="D592" s="399"/>
      <c r="E592" s="398"/>
      <c r="I592" s="411"/>
      <c r="J592" s="411"/>
      <c r="N592" s="411"/>
      <c r="S592" s="411"/>
      <c r="AC592" s="227"/>
      <c r="AD592" s="227"/>
      <c r="AE592" s="227"/>
      <c r="AF592" s="227"/>
      <c r="AG592" s="227"/>
      <c r="AL592" s="224"/>
      <c r="AM592" s="224"/>
      <c r="AN592" s="224"/>
      <c r="AO592" s="224"/>
      <c r="AP592" s="224"/>
      <c r="AQ592" s="224"/>
      <c r="AR592" s="224"/>
      <c r="AS592" s="224"/>
    </row>
    <row r="593">
      <c r="A593" s="398"/>
      <c r="B593" s="399"/>
      <c r="C593" s="398"/>
      <c r="D593" s="399"/>
      <c r="E593" s="398"/>
      <c r="I593" s="411"/>
      <c r="J593" s="411"/>
      <c r="N593" s="411"/>
      <c r="S593" s="411"/>
      <c r="AC593" s="227"/>
      <c r="AD593" s="227"/>
      <c r="AE593" s="227"/>
      <c r="AF593" s="227"/>
      <c r="AG593" s="227"/>
      <c r="AL593" s="224"/>
      <c r="AM593" s="224"/>
      <c r="AN593" s="224"/>
      <c r="AO593" s="224"/>
      <c r="AP593" s="224"/>
      <c r="AQ593" s="224"/>
      <c r="AR593" s="224"/>
      <c r="AS593" s="224"/>
    </row>
    <row r="594">
      <c r="A594" s="398"/>
      <c r="B594" s="399"/>
      <c r="C594" s="398"/>
      <c r="D594" s="399"/>
      <c r="E594" s="398"/>
      <c r="I594" s="411"/>
      <c r="J594" s="411"/>
      <c r="N594" s="411"/>
      <c r="S594" s="411"/>
      <c r="AC594" s="227"/>
      <c r="AD594" s="227"/>
      <c r="AE594" s="227"/>
      <c r="AF594" s="227"/>
      <c r="AG594" s="227"/>
      <c r="AL594" s="224"/>
      <c r="AM594" s="224"/>
      <c r="AN594" s="224"/>
      <c r="AO594" s="224"/>
      <c r="AP594" s="224"/>
      <c r="AQ594" s="224"/>
      <c r="AR594" s="224"/>
      <c r="AS594" s="224"/>
    </row>
    <row r="595">
      <c r="A595" s="398"/>
      <c r="B595" s="399"/>
      <c r="C595" s="398"/>
      <c r="D595" s="399"/>
      <c r="E595" s="398"/>
      <c r="I595" s="411"/>
      <c r="J595" s="411"/>
      <c r="N595" s="411"/>
      <c r="S595" s="411"/>
      <c r="AC595" s="227"/>
      <c r="AD595" s="227"/>
      <c r="AE595" s="227"/>
      <c r="AF595" s="227"/>
      <c r="AG595" s="227"/>
      <c r="AL595" s="224"/>
      <c r="AM595" s="224"/>
      <c r="AN595" s="224"/>
      <c r="AO595" s="224"/>
      <c r="AP595" s="224"/>
      <c r="AQ595" s="224"/>
      <c r="AR595" s="224"/>
      <c r="AS595" s="224"/>
    </row>
    <row r="596">
      <c r="A596" s="398"/>
      <c r="B596" s="399"/>
      <c r="C596" s="398"/>
      <c r="D596" s="399"/>
      <c r="E596" s="398"/>
      <c r="I596" s="411"/>
      <c r="J596" s="411"/>
      <c r="N596" s="411"/>
      <c r="S596" s="411"/>
      <c r="AC596" s="227"/>
      <c r="AD596" s="227"/>
      <c r="AE596" s="227"/>
      <c r="AF596" s="227"/>
      <c r="AG596" s="227"/>
      <c r="AL596" s="224"/>
      <c r="AM596" s="224"/>
      <c r="AN596" s="224"/>
      <c r="AO596" s="224"/>
      <c r="AP596" s="224"/>
      <c r="AQ596" s="224"/>
      <c r="AR596" s="224"/>
      <c r="AS596" s="224"/>
    </row>
    <row r="597">
      <c r="A597" s="398"/>
      <c r="B597" s="399"/>
      <c r="C597" s="398"/>
      <c r="D597" s="399"/>
      <c r="E597" s="398"/>
      <c r="I597" s="411"/>
      <c r="J597" s="411"/>
      <c r="N597" s="411"/>
      <c r="S597" s="411"/>
      <c r="AC597" s="227"/>
      <c r="AD597" s="227"/>
      <c r="AE597" s="227"/>
      <c r="AF597" s="227"/>
      <c r="AG597" s="227"/>
      <c r="AL597" s="224"/>
      <c r="AM597" s="224"/>
      <c r="AN597" s="224"/>
      <c r="AO597" s="224"/>
      <c r="AP597" s="224"/>
      <c r="AQ597" s="224"/>
      <c r="AR597" s="224"/>
      <c r="AS597" s="224"/>
    </row>
    <row r="598">
      <c r="A598" s="398"/>
      <c r="B598" s="399"/>
      <c r="C598" s="398"/>
      <c r="D598" s="399"/>
      <c r="E598" s="398"/>
      <c r="I598" s="411"/>
      <c r="J598" s="411"/>
      <c r="N598" s="411"/>
      <c r="S598" s="411"/>
      <c r="AC598" s="227"/>
      <c r="AD598" s="227"/>
      <c r="AE598" s="227"/>
      <c r="AF598" s="227"/>
      <c r="AG598" s="227"/>
      <c r="AL598" s="224"/>
      <c r="AM598" s="224"/>
      <c r="AN598" s="224"/>
      <c r="AO598" s="224"/>
      <c r="AP598" s="224"/>
      <c r="AQ598" s="224"/>
      <c r="AR598" s="224"/>
      <c r="AS598" s="224"/>
    </row>
    <row r="599">
      <c r="A599" s="398"/>
      <c r="B599" s="399"/>
      <c r="C599" s="398"/>
      <c r="D599" s="399"/>
      <c r="E599" s="398"/>
      <c r="I599" s="411"/>
      <c r="J599" s="411"/>
      <c r="N599" s="411"/>
      <c r="S599" s="411"/>
      <c r="AC599" s="227"/>
      <c r="AD599" s="227"/>
      <c r="AE599" s="227"/>
      <c r="AF599" s="227"/>
      <c r="AG599" s="227"/>
      <c r="AL599" s="224"/>
      <c r="AM599" s="224"/>
      <c r="AN599" s="224"/>
      <c r="AO599" s="224"/>
      <c r="AP599" s="224"/>
      <c r="AQ599" s="224"/>
      <c r="AR599" s="224"/>
      <c r="AS599" s="224"/>
    </row>
    <row r="600">
      <c r="A600" s="398"/>
      <c r="B600" s="399"/>
      <c r="C600" s="398"/>
      <c r="D600" s="399"/>
      <c r="E600" s="398"/>
      <c r="I600" s="411"/>
      <c r="J600" s="411"/>
      <c r="N600" s="411"/>
      <c r="S600" s="411"/>
      <c r="AC600" s="227"/>
      <c r="AD600" s="227"/>
      <c r="AE600" s="227"/>
      <c r="AF600" s="227"/>
      <c r="AG600" s="227"/>
      <c r="AL600" s="224"/>
      <c r="AM600" s="224"/>
      <c r="AN600" s="224"/>
      <c r="AO600" s="224"/>
      <c r="AP600" s="224"/>
      <c r="AQ600" s="224"/>
      <c r="AR600" s="224"/>
      <c r="AS600" s="224"/>
    </row>
    <row r="601">
      <c r="A601" s="398"/>
      <c r="B601" s="399"/>
      <c r="C601" s="398"/>
      <c r="D601" s="399"/>
      <c r="E601" s="398"/>
      <c r="I601" s="411"/>
      <c r="J601" s="411"/>
      <c r="N601" s="411"/>
      <c r="S601" s="411"/>
      <c r="AC601" s="227"/>
      <c r="AD601" s="227"/>
      <c r="AE601" s="227"/>
      <c r="AF601" s="227"/>
      <c r="AG601" s="227"/>
      <c r="AL601" s="224"/>
      <c r="AM601" s="224"/>
      <c r="AN601" s="224"/>
      <c r="AO601" s="224"/>
      <c r="AP601" s="224"/>
      <c r="AQ601" s="224"/>
      <c r="AR601" s="224"/>
      <c r="AS601" s="224"/>
    </row>
    <row r="602">
      <c r="A602" s="398"/>
      <c r="B602" s="399"/>
      <c r="C602" s="398"/>
      <c r="D602" s="399"/>
      <c r="E602" s="398"/>
      <c r="I602" s="411"/>
      <c r="J602" s="411"/>
      <c r="N602" s="411"/>
      <c r="S602" s="411"/>
      <c r="AC602" s="227"/>
      <c r="AD602" s="227"/>
      <c r="AE602" s="227"/>
      <c r="AF602" s="227"/>
      <c r="AG602" s="227"/>
      <c r="AL602" s="224"/>
      <c r="AM602" s="224"/>
      <c r="AN602" s="224"/>
      <c r="AO602" s="224"/>
      <c r="AP602" s="224"/>
      <c r="AQ602" s="224"/>
      <c r="AR602" s="224"/>
      <c r="AS602" s="224"/>
    </row>
    <row r="603">
      <c r="A603" s="398"/>
      <c r="B603" s="399"/>
      <c r="C603" s="398"/>
      <c r="D603" s="399"/>
      <c r="E603" s="398"/>
      <c r="I603" s="411"/>
      <c r="J603" s="411"/>
      <c r="N603" s="411"/>
      <c r="S603" s="411"/>
      <c r="AC603" s="227"/>
      <c r="AD603" s="227"/>
      <c r="AE603" s="227"/>
      <c r="AF603" s="227"/>
      <c r="AG603" s="227"/>
      <c r="AL603" s="224"/>
      <c r="AM603" s="224"/>
      <c r="AN603" s="224"/>
      <c r="AO603" s="224"/>
      <c r="AP603" s="224"/>
      <c r="AQ603" s="224"/>
      <c r="AR603" s="224"/>
      <c r="AS603" s="224"/>
    </row>
    <row r="604">
      <c r="A604" s="398"/>
      <c r="B604" s="399"/>
      <c r="C604" s="398"/>
      <c r="D604" s="399"/>
      <c r="E604" s="398"/>
      <c r="I604" s="411"/>
      <c r="J604" s="411"/>
      <c r="N604" s="411"/>
      <c r="S604" s="411"/>
      <c r="AC604" s="227"/>
      <c r="AD604" s="227"/>
      <c r="AE604" s="227"/>
      <c r="AF604" s="227"/>
      <c r="AG604" s="227"/>
      <c r="AL604" s="224"/>
      <c r="AM604" s="224"/>
      <c r="AN604" s="224"/>
      <c r="AO604" s="224"/>
      <c r="AP604" s="224"/>
      <c r="AQ604" s="224"/>
      <c r="AR604" s="224"/>
      <c r="AS604" s="224"/>
    </row>
    <row r="605">
      <c r="A605" s="398"/>
      <c r="B605" s="399"/>
      <c r="C605" s="398"/>
      <c r="D605" s="399"/>
      <c r="E605" s="398"/>
      <c r="I605" s="411"/>
      <c r="J605" s="411"/>
      <c r="N605" s="411"/>
      <c r="S605" s="411"/>
      <c r="AC605" s="227"/>
      <c r="AD605" s="227"/>
      <c r="AE605" s="227"/>
      <c r="AF605" s="227"/>
      <c r="AG605" s="227"/>
      <c r="AL605" s="224"/>
      <c r="AM605" s="224"/>
      <c r="AN605" s="224"/>
      <c r="AO605" s="224"/>
      <c r="AP605" s="224"/>
      <c r="AQ605" s="224"/>
      <c r="AR605" s="224"/>
      <c r="AS605" s="224"/>
    </row>
    <row r="606">
      <c r="A606" s="398"/>
      <c r="B606" s="399"/>
      <c r="C606" s="398"/>
      <c r="D606" s="399"/>
      <c r="E606" s="398"/>
      <c r="I606" s="411"/>
      <c r="J606" s="411"/>
      <c r="N606" s="411"/>
      <c r="S606" s="411"/>
      <c r="AC606" s="227"/>
      <c r="AD606" s="227"/>
      <c r="AE606" s="227"/>
      <c r="AF606" s="227"/>
      <c r="AG606" s="227"/>
      <c r="AL606" s="224"/>
      <c r="AM606" s="224"/>
      <c r="AN606" s="224"/>
      <c r="AO606" s="224"/>
      <c r="AP606" s="224"/>
      <c r="AQ606" s="224"/>
      <c r="AR606" s="224"/>
      <c r="AS606" s="224"/>
    </row>
    <row r="607">
      <c r="A607" s="398"/>
      <c r="B607" s="399"/>
      <c r="C607" s="398"/>
      <c r="D607" s="399"/>
      <c r="E607" s="398"/>
      <c r="I607" s="411"/>
      <c r="J607" s="411"/>
      <c r="N607" s="411"/>
      <c r="S607" s="411"/>
      <c r="AC607" s="227"/>
      <c r="AD607" s="227"/>
      <c r="AE607" s="227"/>
      <c r="AF607" s="227"/>
      <c r="AG607" s="227"/>
      <c r="AL607" s="224"/>
      <c r="AM607" s="224"/>
      <c r="AN607" s="224"/>
      <c r="AO607" s="224"/>
      <c r="AP607" s="224"/>
      <c r="AQ607" s="224"/>
      <c r="AR607" s="224"/>
      <c r="AS607" s="224"/>
    </row>
    <row r="608">
      <c r="A608" s="398"/>
      <c r="B608" s="399"/>
      <c r="C608" s="398"/>
      <c r="D608" s="399"/>
      <c r="E608" s="398"/>
      <c r="I608" s="411"/>
      <c r="J608" s="411"/>
      <c r="N608" s="411"/>
      <c r="S608" s="411"/>
      <c r="AC608" s="227"/>
      <c r="AD608" s="227"/>
      <c r="AE608" s="227"/>
      <c r="AF608" s="227"/>
      <c r="AG608" s="227"/>
      <c r="AL608" s="224"/>
      <c r="AM608" s="224"/>
      <c r="AN608" s="224"/>
      <c r="AO608" s="224"/>
      <c r="AP608" s="224"/>
      <c r="AQ608" s="224"/>
      <c r="AR608" s="224"/>
      <c r="AS608" s="224"/>
    </row>
    <row r="609">
      <c r="A609" s="398"/>
      <c r="B609" s="399"/>
      <c r="C609" s="398"/>
      <c r="D609" s="399"/>
      <c r="E609" s="398"/>
      <c r="I609" s="411"/>
      <c r="J609" s="411"/>
      <c r="N609" s="411"/>
      <c r="S609" s="411"/>
      <c r="AC609" s="227"/>
      <c r="AD609" s="227"/>
      <c r="AE609" s="227"/>
      <c r="AF609" s="227"/>
      <c r="AG609" s="227"/>
      <c r="AL609" s="224"/>
      <c r="AM609" s="224"/>
      <c r="AN609" s="224"/>
      <c r="AO609" s="224"/>
      <c r="AP609" s="224"/>
      <c r="AQ609" s="224"/>
      <c r="AR609" s="224"/>
      <c r="AS609" s="224"/>
    </row>
    <row r="610">
      <c r="A610" s="398"/>
      <c r="B610" s="399"/>
      <c r="C610" s="398"/>
      <c r="D610" s="399"/>
      <c r="E610" s="398"/>
      <c r="I610" s="411"/>
      <c r="J610" s="411"/>
      <c r="N610" s="411"/>
      <c r="S610" s="411"/>
      <c r="AC610" s="227"/>
      <c r="AD610" s="227"/>
      <c r="AE610" s="227"/>
      <c r="AF610" s="227"/>
      <c r="AG610" s="227"/>
      <c r="AL610" s="224"/>
      <c r="AM610" s="224"/>
      <c r="AN610" s="224"/>
      <c r="AO610" s="224"/>
      <c r="AP610" s="224"/>
      <c r="AQ610" s="224"/>
      <c r="AR610" s="224"/>
      <c r="AS610" s="224"/>
    </row>
    <row r="611">
      <c r="A611" s="398"/>
      <c r="B611" s="399"/>
      <c r="C611" s="398"/>
      <c r="D611" s="399"/>
      <c r="E611" s="398"/>
      <c r="I611" s="411"/>
      <c r="J611" s="411"/>
      <c r="N611" s="411"/>
      <c r="S611" s="411"/>
      <c r="AC611" s="227"/>
      <c r="AD611" s="227"/>
      <c r="AE611" s="227"/>
      <c r="AF611" s="227"/>
      <c r="AG611" s="227"/>
      <c r="AL611" s="224"/>
      <c r="AM611" s="224"/>
      <c r="AN611" s="224"/>
      <c r="AO611" s="224"/>
      <c r="AP611" s="224"/>
      <c r="AQ611" s="224"/>
      <c r="AR611" s="224"/>
      <c r="AS611" s="224"/>
    </row>
    <row r="612">
      <c r="A612" s="398"/>
      <c r="B612" s="399"/>
      <c r="C612" s="398"/>
      <c r="D612" s="399"/>
      <c r="E612" s="398"/>
      <c r="I612" s="411"/>
      <c r="J612" s="411"/>
      <c r="N612" s="411"/>
      <c r="S612" s="411"/>
      <c r="AC612" s="227"/>
      <c r="AD612" s="227"/>
      <c r="AE612" s="227"/>
      <c r="AF612" s="227"/>
      <c r="AG612" s="227"/>
      <c r="AL612" s="224"/>
      <c r="AM612" s="224"/>
      <c r="AN612" s="224"/>
      <c r="AO612" s="224"/>
      <c r="AP612" s="224"/>
      <c r="AQ612" s="224"/>
      <c r="AR612" s="224"/>
      <c r="AS612" s="224"/>
    </row>
    <row r="613">
      <c r="A613" s="398"/>
      <c r="B613" s="399"/>
      <c r="C613" s="398"/>
      <c r="D613" s="399"/>
      <c r="E613" s="398"/>
      <c r="I613" s="411"/>
      <c r="J613" s="411"/>
      <c r="N613" s="411"/>
      <c r="S613" s="411"/>
      <c r="AC613" s="227"/>
      <c r="AD613" s="227"/>
      <c r="AE613" s="227"/>
      <c r="AF613" s="227"/>
      <c r="AG613" s="227"/>
      <c r="AL613" s="224"/>
      <c r="AM613" s="224"/>
      <c r="AN613" s="224"/>
      <c r="AO613" s="224"/>
      <c r="AP613" s="224"/>
      <c r="AQ613" s="224"/>
      <c r="AR613" s="224"/>
      <c r="AS613" s="224"/>
    </row>
    <row r="614">
      <c r="A614" s="398"/>
      <c r="B614" s="399"/>
      <c r="C614" s="398"/>
      <c r="D614" s="399"/>
      <c r="E614" s="398"/>
      <c r="I614" s="411"/>
      <c r="J614" s="411"/>
      <c r="N614" s="411"/>
      <c r="S614" s="411"/>
      <c r="AC614" s="227"/>
      <c r="AD614" s="227"/>
      <c r="AE614" s="227"/>
      <c r="AF614" s="227"/>
      <c r="AG614" s="227"/>
      <c r="AL614" s="224"/>
      <c r="AM614" s="224"/>
      <c r="AN614" s="224"/>
      <c r="AO614" s="224"/>
      <c r="AP614" s="224"/>
      <c r="AQ614" s="224"/>
      <c r="AR614" s="224"/>
      <c r="AS614" s="224"/>
    </row>
    <row r="615">
      <c r="A615" s="398"/>
      <c r="B615" s="399"/>
      <c r="C615" s="398"/>
      <c r="D615" s="399"/>
      <c r="E615" s="398"/>
      <c r="I615" s="411"/>
      <c r="J615" s="411"/>
      <c r="N615" s="411"/>
      <c r="S615" s="411"/>
      <c r="AC615" s="227"/>
      <c r="AD615" s="227"/>
      <c r="AE615" s="227"/>
      <c r="AF615" s="227"/>
      <c r="AG615" s="227"/>
      <c r="AL615" s="224"/>
      <c r="AM615" s="224"/>
      <c r="AN615" s="224"/>
      <c r="AO615" s="224"/>
      <c r="AP615" s="224"/>
      <c r="AQ615" s="224"/>
      <c r="AR615" s="224"/>
      <c r="AS615" s="224"/>
    </row>
    <row r="616">
      <c r="A616" s="398"/>
      <c r="B616" s="399"/>
      <c r="C616" s="398"/>
      <c r="D616" s="399"/>
      <c r="E616" s="398"/>
      <c r="I616" s="411"/>
      <c r="J616" s="411"/>
      <c r="N616" s="411"/>
      <c r="S616" s="411"/>
      <c r="AC616" s="227"/>
      <c r="AD616" s="227"/>
      <c r="AE616" s="227"/>
      <c r="AF616" s="227"/>
      <c r="AG616" s="227"/>
      <c r="AL616" s="224"/>
      <c r="AM616" s="224"/>
      <c r="AN616" s="224"/>
      <c r="AO616" s="224"/>
      <c r="AP616" s="224"/>
      <c r="AQ616" s="224"/>
      <c r="AR616" s="224"/>
      <c r="AS616" s="224"/>
    </row>
    <row r="617">
      <c r="A617" s="398"/>
      <c r="B617" s="399"/>
      <c r="C617" s="398"/>
      <c r="D617" s="399"/>
      <c r="E617" s="398"/>
      <c r="I617" s="411"/>
      <c r="J617" s="411"/>
      <c r="N617" s="411"/>
      <c r="S617" s="411"/>
      <c r="AC617" s="227"/>
      <c r="AD617" s="227"/>
      <c r="AE617" s="227"/>
      <c r="AF617" s="227"/>
      <c r="AG617" s="227"/>
      <c r="AL617" s="224"/>
      <c r="AM617" s="224"/>
      <c r="AN617" s="224"/>
      <c r="AO617" s="224"/>
      <c r="AP617" s="224"/>
      <c r="AQ617" s="224"/>
      <c r="AR617" s="224"/>
      <c r="AS617" s="224"/>
    </row>
    <row r="618">
      <c r="A618" s="398"/>
      <c r="B618" s="399"/>
      <c r="C618" s="398"/>
      <c r="D618" s="399"/>
      <c r="E618" s="398"/>
      <c r="I618" s="411"/>
      <c r="J618" s="411"/>
      <c r="N618" s="411"/>
      <c r="S618" s="411"/>
      <c r="AC618" s="227"/>
      <c r="AD618" s="227"/>
      <c r="AE618" s="227"/>
      <c r="AF618" s="227"/>
      <c r="AG618" s="227"/>
      <c r="AL618" s="224"/>
      <c r="AM618" s="224"/>
      <c r="AN618" s="224"/>
      <c r="AO618" s="224"/>
      <c r="AP618" s="224"/>
      <c r="AQ618" s="224"/>
      <c r="AR618" s="224"/>
      <c r="AS618" s="224"/>
    </row>
    <row r="619">
      <c r="A619" s="398"/>
      <c r="B619" s="399"/>
      <c r="C619" s="398"/>
      <c r="D619" s="399"/>
      <c r="E619" s="398"/>
      <c r="I619" s="411"/>
      <c r="J619" s="411"/>
      <c r="N619" s="411"/>
      <c r="S619" s="411"/>
      <c r="AC619" s="227"/>
      <c r="AD619" s="227"/>
      <c r="AE619" s="227"/>
      <c r="AF619" s="227"/>
      <c r="AG619" s="227"/>
      <c r="AL619" s="224"/>
      <c r="AM619" s="224"/>
      <c r="AN619" s="224"/>
      <c r="AO619" s="224"/>
      <c r="AP619" s="224"/>
      <c r="AQ619" s="224"/>
      <c r="AR619" s="224"/>
      <c r="AS619" s="224"/>
    </row>
    <row r="620">
      <c r="A620" s="398"/>
      <c r="B620" s="399"/>
      <c r="C620" s="398"/>
      <c r="D620" s="399"/>
      <c r="E620" s="398"/>
      <c r="I620" s="411"/>
      <c r="J620" s="411"/>
      <c r="N620" s="411"/>
      <c r="S620" s="411"/>
      <c r="AC620" s="227"/>
      <c r="AD620" s="227"/>
      <c r="AE620" s="227"/>
      <c r="AF620" s="227"/>
      <c r="AG620" s="227"/>
      <c r="AL620" s="224"/>
      <c r="AM620" s="224"/>
      <c r="AN620" s="224"/>
      <c r="AO620" s="224"/>
      <c r="AP620" s="224"/>
      <c r="AQ620" s="224"/>
      <c r="AR620" s="224"/>
      <c r="AS620" s="224"/>
    </row>
    <row r="621">
      <c r="A621" s="398"/>
      <c r="B621" s="399"/>
      <c r="C621" s="398"/>
      <c r="D621" s="399"/>
      <c r="E621" s="398"/>
      <c r="I621" s="411"/>
      <c r="J621" s="411"/>
      <c r="N621" s="411"/>
      <c r="S621" s="411"/>
      <c r="AC621" s="227"/>
      <c r="AD621" s="227"/>
      <c r="AE621" s="227"/>
      <c r="AF621" s="227"/>
      <c r="AG621" s="227"/>
      <c r="AL621" s="224"/>
      <c r="AM621" s="224"/>
      <c r="AN621" s="224"/>
      <c r="AO621" s="224"/>
      <c r="AP621" s="224"/>
      <c r="AQ621" s="224"/>
      <c r="AR621" s="224"/>
      <c r="AS621" s="224"/>
    </row>
    <row r="622">
      <c r="A622" s="398"/>
      <c r="B622" s="399"/>
      <c r="C622" s="398"/>
      <c r="D622" s="399"/>
      <c r="E622" s="398"/>
      <c r="I622" s="411"/>
      <c r="J622" s="411"/>
      <c r="N622" s="411"/>
      <c r="S622" s="411"/>
      <c r="AC622" s="227"/>
      <c r="AD622" s="227"/>
      <c r="AE622" s="227"/>
      <c r="AF622" s="227"/>
      <c r="AG622" s="227"/>
      <c r="AL622" s="224"/>
      <c r="AM622" s="224"/>
      <c r="AN622" s="224"/>
      <c r="AO622" s="224"/>
      <c r="AP622" s="224"/>
      <c r="AQ622" s="224"/>
      <c r="AR622" s="224"/>
      <c r="AS622" s="224"/>
    </row>
    <row r="623">
      <c r="A623" s="398"/>
      <c r="B623" s="399"/>
      <c r="C623" s="398"/>
      <c r="D623" s="399"/>
      <c r="E623" s="398"/>
      <c r="I623" s="411"/>
      <c r="J623" s="411"/>
      <c r="N623" s="411"/>
      <c r="S623" s="411"/>
      <c r="AC623" s="227"/>
      <c r="AD623" s="227"/>
      <c r="AE623" s="227"/>
      <c r="AF623" s="227"/>
      <c r="AG623" s="227"/>
      <c r="AL623" s="224"/>
      <c r="AM623" s="224"/>
      <c r="AN623" s="224"/>
      <c r="AO623" s="224"/>
      <c r="AP623" s="224"/>
      <c r="AQ623" s="224"/>
      <c r="AR623" s="224"/>
      <c r="AS623" s="224"/>
    </row>
    <row r="624">
      <c r="A624" s="398"/>
      <c r="B624" s="399"/>
      <c r="C624" s="398"/>
      <c r="D624" s="399"/>
      <c r="E624" s="398"/>
      <c r="I624" s="411"/>
      <c r="J624" s="411"/>
      <c r="N624" s="411"/>
      <c r="S624" s="411"/>
      <c r="AC624" s="227"/>
      <c r="AD624" s="227"/>
      <c r="AE624" s="227"/>
      <c r="AF624" s="227"/>
      <c r="AG624" s="227"/>
      <c r="AL624" s="224"/>
      <c r="AM624" s="224"/>
      <c r="AN624" s="224"/>
      <c r="AO624" s="224"/>
      <c r="AP624" s="224"/>
      <c r="AQ624" s="224"/>
      <c r="AR624" s="224"/>
      <c r="AS624" s="224"/>
    </row>
    <row r="625">
      <c r="A625" s="398"/>
      <c r="B625" s="399"/>
      <c r="C625" s="398"/>
      <c r="D625" s="399"/>
      <c r="E625" s="398"/>
      <c r="I625" s="411"/>
      <c r="J625" s="411"/>
      <c r="N625" s="411"/>
      <c r="S625" s="411"/>
      <c r="AC625" s="227"/>
      <c r="AD625" s="227"/>
      <c r="AE625" s="227"/>
      <c r="AF625" s="227"/>
      <c r="AG625" s="227"/>
      <c r="AL625" s="224"/>
      <c r="AM625" s="224"/>
      <c r="AN625" s="224"/>
      <c r="AO625" s="224"/>
      <c r="AP625" s="224"/>
      <c r="AQ625" s="224"/>
      <c r="AR625" s="224"/>
      <c r="AS625" s="224"/>
    </row>
    <row r="626">
      <c r="A626" s="398"/>
      <c r="B626" s="399"/>
      <c r="C626" s="398"/>
      <c r="D626" s="399"/>
      <c r="E626" s="398"/>
      <c r="I626" s="411"/>
      <c r="J626" s="411"/>
      <c r="N626" s="411"/>
      <c r="S626" s="411"/>
      <c r="AC626" s="227"/>
      <c r="AD626" s="227"/>
      <c r="AE626" s="227"/>
      <c r="AF626" s="227"/>
      <c r="AG626" s="227"/>
      <c r="AL626" s="224"/>
      <c r="AM626" s="224"/>
      <c r="AN626" s="224"/>
      <c r="AO626" s="224"/>
      <c r="AP626" s="224"/>
      <c r="AQ626" s="224"/>
      <c r="AR626" s="224"/>
      <c r="AS626" s="224"/>
    </row>
    <row r="627">
      <c r="A627" s="398"/>
      <c r="B627" s="399"/>
      <c r="C627" s="398"/>
      <c r="D627" s="399"/>
      <c r="E627" s="398"/>
      <c r="I627" s="411"/>
      <c r="J627" s="411"/>
      <c r="N627" s="411"/>
      <c r="S627" s="411"/>
      <c r="AC627" s="227"/>
      <c r="AD627" s="227"/>
      <c r="AE627" s="227"/>
      <c r="AF627" s="227"/>
      <c r="AG627" s="227"/>
      <c r="AL627" s="224"/>
      <c r="AM627" s="224"/>
      <c r="AN627" s="224"/>
      <c r="AO627" s="224"/>
      <c r="AP627" s="224"/>
      <c r="AQ627" s="224"/>
      <c r="AR627" s="224"/>
      <c r="AS627" s="224"/>
    </row>
    <row r="628">
      <c r="A628" s="398"/>
      <c r="B628" s="399"/>
      <c r="C628" s="398"/>
      <c r="D628" s="399"/>
      <c r="E628" s="398"/>
      <c r="I628" s="411"/>
      <c r="J628" s="411"/>
      <c r="N628" s="411"/>
      <c r="S628" s="411"/>
      <c r="AC628" s="227"/>
      <c r="AD628" s="227"/>
      <c r="AE628" s="227"/>
      <c r="AF628" s="227"/>
      <c r="AG628" s="227"/>
      <c r="AL628" s="224"/>
      <c r="AM628" s="224"/>
      <c r="AN628" s="224"/>
      <c r="AO628" s="224"/>
      <c r="AP628" s="224"/>
      <c r="AQ628" s="224"/>
      <c r="AR628" s="224"/>
      <c r="AS628" s="224"/>
    </row>
    <row r="629">
      <c r="A629" s="398"/>
      <c r="B629" s="399"/>
      <c r="C629" s="398"/>
      <c r="D629" s="399"/>
      <c r="E629" s="398"/>
      <c r="I629" s="411"/>
      <c r="J629" s="411"/>
      <c r="N629" s="411"/>
      <c r="S629" s="411"/>
      <c r="AC629" s="227"/>
      <c r="AD629" s="227"/>
      <c r="AE629" s="227"/>
      <c r="AF629" s="227"/>
      <c r="AG629" s="227"/>
      <c r="AL629" s="224"/>
      <c r="AM629" s="224"/>
      <c r="AN629" s="224"/>
      <c r="AO629" s="224"/>
      <c r="AP629" s="224"/>
      <c r="AQ629" s="224"/>
      <c r="AR629" s="224"/>
      <c r="AS629" s="224"/>
    </row>
    <row r="630">
      <c r="A630" s="398"/>
      <c r="B630" s="399"/>
      <c r="C630" s="398"/>
      <c r="D630" s="399"/>
      <c r="E630" s="398"/>
      <c r="I630" s="411"/>
      <c r="J630" s="411"/>
      <c r="N630" s="411"/>
      <c r="S630" s="411"/>
      <c r="AC630" s="227"/>
      <c r="AD630" s="227"/>
      <c r="AE630" s="227"/>
      <c r="AF630" s="227"/>
      <c r="AG630" s="227"/>
      <c r="AL630" s="224"/>
      <c r="AM630" s="224"/>
      <c r="AN630" s="224"/>
      <c r="AO630" s="224"/>
      <c r="AP630" s="224"/>
      <c r="AQ630" s="224"/>
      <c r="AR630" s="224"/>
      <c r="AS630" s="224"/>
    </row>
    <row r="631">
      <c r="A631" s="398"/>
      <c r="B631" s="399"/>
      <c r="C631" s="398"/>
      <c r="D631" s="399"/>
      <c r="E631" s="398"/>
      <c r="I631" s="411"/>
      <c r="J631" s="411"/>
      <c r="N631" s="411"/>
      <c r="S631" s="411"/>
      <c r="AC631" s="227"/>
      <c r="AD631" s="227"/>
      <c r="AE631" s="227"/>
      <c r="AF631" s="227"/>
      <c r="AG631" s="227"/>
      <c r="AL631" s="224"/>
      <c r="AM631" s="224"/>
      <c r="AN631" s="224"/>
      <c r="AO631" s="224"/>
      <c r="AP631" s="224"/>
      <c r="AQ631" s="224"/>
      <c r="AR631" s="224"/>
      <c r="AS631" s="224"/>
    </row>
    <row r="632">
      <c r="A632" s="398"/>
      <c r="B632" s="399"/>
      <c r="C632" s="398"/>
      <c r="D632" s="399"/>
      <c r="E632" s="398"/>
      <c r="I632" s="411"/>
      <c r="J632" s="411"/>
      <c r="N632" s="411"/>
      <c r="S632" s="411"/>
      <c r="AC632" s="227"/>
      <c r="AD632" s="227"/>
      <c r="AE632" s="227"/>
      <c r="AF632" s="227"/>
      <c r="AG632" s="227"/>
      <c r="AL632" s="224"/>
      <c r="AM632" s="224"/>
      <c r="AN632" s="224"/>
      <c r="AO632" s="224"/>
      <c r="AP632" s="224"/>
      <c r="AQ632" s="224"/>
      <c r="AR632" s="224"/>
      <c r="AS632" s="224"/>
    </row>
    <row r="633">
      <c r="A633" s="398"/>
      <c r="B633" s="399"/>
      <c r="C633" s="398"/>
      <c r="D633" s="399"/>
      <c r="E633" s="398"/>
      <c r="I633" s="411"/>
      <c r="J633" s="411"/>
      <c r="N633" s="411"/>
      <c r="S633" s="411"/>
      <c r="AC633" s="227"/>
      <c r="AD633" s="227"/>
      <c r="AE633" s="227"/>
      <c r="AF633" s="227"/>
      <c r="AG633" s="227"/>
      <c r="AL633" s="224"/>
      <c r="AM633" s="224"/>
      <c r="AN633" s="224"/>
      <c r="AO633" s="224"/>
      <c r="AP633" s="224"/>
      <c r="AQ633" s="224"/>
      <c r="AR633" s="224"/>
      <c r="AS633" s="224"/>
    </row>
    <row r="634">
      <c r="A634" s="398"/>
      <c r="B634" s="399"/>
      <c r="C634" s="398"/>
      <c r="D634" s="399"/>
      <c r="E634" s="398"/>
      <c r="I634" s="411"/>
      <c r="J634" s="411"/>
      <c r="N634" s="411"/>
      <c r="S634" s="411"/>
      <c r="AC634" s="227"/>
      <c r="AD634" s="227"/>
      <c r="AE634" s="227"/>
      <c r="AF634" s="227"/>
      <c r="AG634" s="227"/>
      <c r="AL634" s="224"/>
      <c r="AM634" s="224"/>
      <c r="AN634" s="224"/>
      <c r="AO634" s="224"/>
      <c r="AP634" s="224"/>
      <c r="AQ634" s="224"/>
      <c r="AR634" s="224"/>
      <c r="AS634" s="224"/>
    </row>
    <row r="635">
      <c r="A635" s="398"/>
      <c r="B635" s="399"/>
      <c r="C635" s="398"/>
      <c r="D635" s="399"/>
      <c r="E635" s="398"/>
      <c r="I635" s="411"/>
      <c r="J635" s="411"/>
      <c r="N635" s="411"/>
      <c r="S635" s="411"/>
      <c r="AC635" s="227"/>
      <c r="AD635" s="227"/>
      <c r="AE635" s="227"/>
      <c r="AF635" s="227"/>
      <c r="AG635" s="227"/>
      <c r="AL635" s="224"/>
      <c r="AM635" s="224"/>
      <c r="AN635" s="224"/>
      <c r="AO635" s="224"/>
      <c r="AP635" s="224"/>
      <c r="AQ635" s="224"/>
      <c r="AR635" s="224"/>
      <c r="AS635" s="224"/>
    </row>
    <row r="636">
      <c r="A636" s="398"/>
      <c r="B636" s="399"/>
      <c r="C636" s="398"/>
      <c r="D636" s="399"/>
      <c r="E636" s="398"/>
      <c r="I636" s="411"/>
      <c r="J636" s="411"/>
      <c r="N636" s="411"/>
      <c r="S636" s="411"/>
      <c r="AC636" s="227"/>
      <c r="AD636" s="227"/>
      <c r="AE636" s="227"/>
      <c r="AF636" s="227"/>
      <c r="AG636" s="227"/>
      <c r="AL636" s="224"/>
      <c r="AM636" s="224"/>
      <c r="AN636" s="224"/>
      <c r="AO636" s="224"/>
      <c r="AP636" s="224"/>
      <c r="AQ636" s="224"/>
      <c r="AR636" s="224"/>
      <c r="AS636" s="224"/>
    </row>
    <row r="637">
      <c r="A637" s="398"/>
      <c r="B637" s="399"/>
      <c r="C637" s="398"/>
      <c r="D637" s="399"/>
      <c r="E637" s="398"/>
      <c r="I637" s="411"/>
      <c r="J637" s="411"/>
      <c r="N637" s="411"/>
      <c r="S637" s="411"/>
      <c r="AC637" s="227"/>
      <c r="AD637" s="227"/>
      <c r="AE637" s="227"/>
      <c r="AF637" s="227"/>
      <c r="AG637" s="227"/>
      <c r="AL637" s="224"/>
      <c r="AM637" s="224"/>
      <c r="AN637" s="224"/>
      <c r="AO637" s="224"/>
      <c r="AP637" s="224"/>
      <c r="AQ637" s="224"/>
      <c r="AR637" s="224"/>
      <c r="AS637" s="224"/>
    </row>
    <row r="638">
      <c r="A638" s="398"/>
      <c r="B638" s="399"/>
      <c r="C638" s="398"/>
      <c r="D638" s="399"/>
      <c r="E638" s="398"/>
      <c r="I638" s="411"/>
      <c r="J638" s="411"/>
      <c r="N638" s="411"/>
      <c r="S638" s="411"/>
      <c r="AC638" s="227"/>
      <c r="AD638" s="227"/>
      <c r="AE638" s="227"/>
      <c r="AF638" s="227"/>
      <c r="AG638" s="227"/>
      <c r="AL638" s="224"/>
      <c r="AM638" s="224"/>
      <c r="AN638" s="224"/>
      <c r="AO638" s="224"/>
      <c r="AP638" s="224"/>
      <c r="AQ638" s="224"/>
      <c r="AR638" s="224"/>
      <c r="AS638" s="224"/>
    </row>
    <row r="639">
      <c r="A639" s="398"/>
      <c r="B639" s="399"/>
      <c r="C639" s="398"/>
      <c r="D639" s="399"/>
      <c r="E639" s="398"/>
      <c r="I639" s="411"/>
      <c r="J639" s="411"/>
      <c r="N639" s="411"/>
      <c r="S639" s="411"/>
      <c r="AC639" s="227"/>
      <c r="AD639" s="227"/>
      <c r="AE639" s="227"/>
      <c r="AF639" s="227"/>
      <c r="AG639" s="227"/>
      <c r="AL639" s="224"/>
      <c r="AM639" s="224"/>
      <c r="AN639" s="224"/>
      <c r="AO639" s="224"/>
      <c r="AP639" s="224"/>
      <c r="AQ639" s="224"/>
      <c r="AR639" s="224"/>
      <c r="AS639" s="224"/>
    </row>
    <row r="640">
      <c r="A640" s="398"/>
      <c r="B640" s="399"/>
      <c r="C640" s="398"/>
      <c r="D640" s="399"/>
      <c r="E640" s="398"/>
      <c r="I640" s="411"/>
      <c r="J640" s="411"/>
      <c r="N640" s="411"/>
      <c r="S640" s="411"/>
      <c r="AC640" s="227"/>
      <c r="AD640" s="227"/>
      <c r="AE640" s="227"/>
      <c r="AF640" s="227"/>
      <c r="AG640" s="227"/>
      <c r="AL640" s="224"/>
      <c r="AM640" s="224"/>
      <c r="AN640" s="224"/>
      <c r="AO640" s="224"/>
      <c r="AP640" s="224"/>
      <c r="AQ640" s="224"/>
      <c r="AR640" s="224"/>
      <c r="AS640" s="224"/>
    </row>
    <row r="641">
      <c r="A641" s="398"/>
      <c r="B641" s="399"/>
      <c r="C641" s="398"/>
      <c r="D641" s="399"/>
      <c r="E641" s="398"/>
      <c r="I641" s="411"/>
      <c r="J641" s="411"/>
      <c r="N641" s="411"/>
      <c r="S641" s="411"/>
      <c r="AC641" s="227"/>
      <c r="AD641" s="227"/>
      <c r="AE641" s="227"/>
      <c r="AF641" s="227"/>
      <c r="AG641" s="227"/>
      <c r="AL641" s="224"/>
      <c r="AM641" s="224"/>
      <c r="AN641" s="224"/>
      <c r="AO641" s="224"/>
      <c r="AP641" s="224"/>
      <c r="AQ641" s="224"/>
      <c r="AR641" s="224"/>
      <c r="AS641" s="224"/>
    </row>
    <row r="642">
      <c r="A642" s="398"/>
      <c r="B642" s="399"/>
      <c r="C642" s="398"/>
      <c r="D642" s="399"/>
      <c r="E642" s="398"/>
      <c r="I642" s="411"/>
      <c r="J642" s="411"/>
      <c r="N642" s="411"/>
      <c r="S642" s="411"/>
      <c r="AC642" s="227"/>
      <c r="AD642" s="227"/>
      <c r="AE642" s="227"/>
      <c r="AF642" s="227"/>
      <c r="AG642" s="227"/>
      <c r="AL642" s="224"/>
      <c r="AM642" s="224"/>
      <c r="AN642" s="224"/>
      <c r="AO642" s="224"/>
      <c r="AP642" s="224"/>
      <c r="AQ642" s="224"/>
      <c r="AR642" s="224"/>
      <c r="AS642" s="224"/>
    </row>
    <row r="643">
      <c r="A643" s="398"/>
      <c r="B643" s="399"/>
      <c r="C643" s="398"/>
      <c r="D643" s="399"/>
      <c r="E643" s="398"/>
      <c r="I643" s="411"/>
      <c r="J643" s="411"/>
      <c r="N643" s="411"/>
      <c r="S643" s="411"/>
      <c r="AC643" s="227"/>
      <c r="AD643" s="227"/>
      <c r="AE643" s="227"/>
      <c r="AF643" s="227"/>
      <c r="AG643" s="227"/>
      <c r="AL643" s="224"/>
      <c r="AM643" s="224"/>
      <c r="AN643" s="224"/>
      <c r="AO643" s="224"/>
      <c r="AP643" s="224"/>
      <c r="AQ643" s="224"/>
      <c r="AR643" s="224"/>
      <c r="AS643" s="224"/>
    </row>
    <row r="644">
      <c r="A644" s="398"/>
      <c r="B644" s="399"/>
      <c r="C644" s="398"/>
      <c r="D644" s="399"/>
      <c r="E644" s="398"/>
      <c r="I644" s="411"/>
      <c r="J644" s="411"/>
      <c r="N644" s="411"/>
      <c r="S644" s="411"/>
      <c r="AC644" s="227"/>
      <c r="AD644" s="227"/>
      <c r="AE644" s="227"/>
      <c r="AF644" s="227"/>
      <c r="AG644" s="227"/>
      <c r="AL644" s="224"/>
      <c r="AM644" s="224"/>
      <c r="AN644" s="224"/>
      <c r="AO644" s="224"/>
      <c r="AP644" s="224"/>
      <c r="AQ644" s="224"/>
      <c r="AR644" s="224"/>
      <c r="AS644" s="224"/>
    </row>
    <row r="645">
      <c r="A645" s="398"/>
      <c r="B645" s="399"/>
      <c r="C645" s="398"/>
      <c r="D645" s="399"/>
      <c r="E645" s="398"/>
      <c r="I645" s="411"/>
      <c r="J645" s="411"/>
      <c r="N645" s="411"/>
      <c r="S645" s="411"/>
      <c r="AC645" s="227"/>
      <c r="AD645" s="227"/>
      <c r="AE645" s="227"/>
      <c r="AF645" s="227"/>
      <c r="AG645" s="227"/>
      <c r="AL645" s="224"/>
      <c r="AM645" s="224"/>
      <c r="AN645" s="224"/>
      <c r="AO645" s="224"/>
      <c r="AP645" s="224"/>
      <c r="AQ645" s="224"/>
      <c r="AR645" s="224"/>
      <c r="AS645" s="224"/>
    </row>
    <row r="646">
      <c r="A646" s="398"/>
      <c r="B646" s="399"/>
      <c r="C646" s="398"/>
      <c r="D646" s="399"/>
      <c r="E646" s="398"/>
      <c r="I646" s="411"/>
      <c r="J646" s="411"/>
      <c r="N646" s="411"/>
      <c r="S646" s="411"/>
      <c r="AC646" s="227"/>
      <c r="AD646" s="227"/>
      <c r="AE646" s="227"/>
      <c r="AF646" s="227"/>
      <c r="AG646" s="227"/>
      <c r="AL646" s="224"/>
      <c r="AM646" s="224"/>
      <c r="AN646" s="224"/>
      <c r="AO646" s="224"/>
      <c r="AP646" s="224"/>
      <c r="AQ646" s="224"/>
      <c r="AR646" s="224"/>
      <c r="AS646" s="224"/>
    </row>
    <row r="647">
      <c r="A647" s="398"/>
      <c r="B647" s="399"/>
      <c r="C647" s="398"/>
      <c r="D647" s="399"/>
      <c r="E647" s="398"/>
      <c r="I647" s="411"/>
      <c r="J647" s="411"/>
      <c r="N647" s="411"/>
      <c r="S647" s="411"/>
      <c r="AC647" s="227"/>
      <c r="AD647" s="227"/>
      <c r="AE647" s="227"/>
      <c r="AF647" s="227"/>
      <c r="AG647" s="227"/>
      <c r="AL647" s="224"/>
      <c r="AM647" s="224"/>
      <c r="AN647" s="224"/>
      <c r="AO647" s="224"/>
      <c r="AP647" s="224"/>
      <c r="AQ647" s="224"/>
      <c r="AR647" s="224"/>
      <c r="AS647" s="224"/>
    </row>
    <row r="648">
      <c r="A648" s="398"/>
      <c r="B648" s="399"/>
      <c r="C648" s="398"/>
      <c r="D648" s="399"/>
      <c r="E648" s="398"/>
      <c r="I648" s="411"/>
      <c r="J648" s="411"/>
      <c r="N648" s="411"/>
      <c r="S648" s="411"/>
      <c r="AC648" s="227"/>
      <c r="AD648" s="227"/>
      <c r="AE648" s="227"/>
      <c r="AF648" s="227"/>
      <c r="AG648" s="227"/>
      <c r="AL648" s="224"/>
      <c r="AM648" s="224"/>
      <c r="AN648" s="224"/>
      <c r="AO648" s="224"/>
      <c r="AP648" s="224"/>
      <c r="AQ648" s="224"/>
      <c r="AR648" s="224"/>
      <c r="AS648" s="224"/>
    </row>
    <row r="649">
      <c r="A649" s="398"/>
      <c r="B649" s="399"/>
      <c r="C649" s="398"/>
      <c r="D649" s="399"/>
      <c r="E649" s="398"/>
      <c r="I649" s="411"/>
      <c r="J649" s="411"/>
      <c r="N649" s="411"/>
      <c r="S649" s="411"/>
      <c r="AC649" s="227"/>
      <c r="AD649" s="227"/>
      <c r="AE649" s="227"/>
      <c r="AF649" s="227"/>
      <c r="AG649" s="227"/>
      <c r="AL649" s="224"/>
      <c r="AM649" s="224"/>
      <c r="AN649" s="224"/>
      <c r="AO649" s="224"/>
      <c r="AP649" s="224"/>
      <c r="AQ649" s="224"/>
      <c r="AR649" s="224"/>
      <c r="AS649" s="224"/>
    </row>
    <row r="650">
      <c r="A650" s="398"/>
      <c r="B650" s="399"/>
      <c r="C650" s="398"/>
      <c r="D650" s="399"/>
      <c r="E650" s="398"/>
      <c r="I650" s="411"/>
      <c r="J650" s="411"/>
      <c r="N650" s="411"/>
      <c r="S650" s="411"/>
      <c r="AC650" s="227"/>
      <c r="AD650" s="227"/>
      <c r="AE650" s="227"/>
      <c r="AF650" s="227"/>
      <c r="AG650" s="227"/>
      <c r="AL650" s="224"/>
      <c r="AM650" s="224"/>
      <c r="AN650" s="224"/>
      <c r="AO650" s="224"/>
      <c r="AP650" s="224"/>
      <c r="AQ650" s="224"/>
      <c r="AR650" s="224"/>
      <c r="AS650" s="224"/>
    </row>
    <row r="651">
      <c r="A651" s="398"/>
      <c r="B651" s="399"/>
      <c r="C651" s="398"/>
      <c r="D651" s="399"/>
      <c r="E651" s="398"/>
      <c r="I651" s="411"/>
      <c r="J651" s="411"/>
      <c r="N651" s="411"/>
      <c r="S651" s="411"/>
      <c r="AC651" s="227"/>
      <c r="AD651" s="227"/>
      <c r="AE651" s="227"/>
      <c r="AF651" s="227"/>
      <c r="AG651" s="227"/>
      <c r="AL651" s="224"/>
      <c r="AM651" s="224"/>
      <c r="AN651" s="224"/>
      <c r="AO651" s="224"/>
      <c r="AP651" s="224"/>
      <c r="AQ651" s="224"/>
      <c r="AR651" s="224"/>
      <c r="AS651" s="224"/>
    </row>
    <row r="652">
      <c r="A652" s="398"/>
      <c r="B652" s="399"/>
      <c r="C652" s="398"/>
      <c r="D652" s="399"/>
      <c r="E652" s="398"/>
      <c r="I652" s="411"/>
      <c r="J652" s="411"/>
      <c r="N652" s="411"/>
      <c r="S652" s="411"/>
      <c r="AC652" s="227"/>
      <c r="AD652" s="227"/>
      <c r="AE652" s="227"/>
      <c r="AF652" s="227"/>
      <c r="AG652" s="227"/>
      <c r="AL652" s="224"/>
      <c r="AM652" s="224"/>
      <c r="AN652" s="224"/>
      <c r="AO652" s="224"/>
      <c r="AP652" s="224"/>
      <c r="AQ652" s="224"/>
      <c r="AR652" s="224"/>
      <c r="AS652" s="224"/>
    </row>
    <row r="653">
      <c r="A653" s="398"/>
      <c r="B653" s="399"/>
      <c r="C653" s="398"/>
      <c r="D653" s="399"/>
      <c r="E653" s="398"/>
      <c r="I653" s="411"/>
      <c r="J653" s="411"/>
      <c r="N653" s="411"/>
      <c r="S653" s="411"/>
      <c r="AC653" s="227"/>
      <c r="AD653" s="227"/>
      <c r="AE653" s="227"/>
      <c r="AF653" s="227"/>
      <c r="AG653" s="227"/>
      <c r="AL653" s="224"/>
      <c r="AM653" s="224"/>
      <c r="AN653" s="224"/>
      <c r="AO653" s="224"/>
      <c r="AP653" s="224"/>
      <c r="AQ653" s="224"/>
      <c r="AR653" s="224"/>
      <c r="AS653" s="224"/>
    </row>
    <row r="654">
      <c r="A654" s="398"/>
      <c r="B654" s="399"/>
      <c r="C654" s="398"/>
      <c r="D654" s="399"/>
      <c r="E654" s="398"/>
      <c r="I654" s="411"/>
      <c r="J654" s="411"/>
      <c r="N654" s="411"/>
      <c r="S654" s="411"/>
      <c r="AC654" s="227"/>
      <c r="AD654" s="227"/>
      <c r="AE654" s="227"/>
      <c r="AF654" s="227"/>
      <c r="AG654" s="227"/>
      <c r="AL654" s="224"/>
      <c r="AM654" s="224"/>
      <c r="AN654" s="224"/>
      <c r="AO654" s="224"/>
      <c r="AP654" s="224"/>
      <c r="AQ654" s="224"/>
      <c r="AR654" s="224"/>
      <c r="AS654" s="224"/>
    </row>
    <row r="655">
      <c r="A655" s="398"/>
      <c r="B655" s="399"/>
      <c r="C655" s="398"/>
      <c r="D655" s="399"/>
      <c r="E655" s="398"/>
      <c r="I655" s="411"/>
      <c r="J655" s="411"/>
      <c r="N655" s="411"/>
      <c r="S655" s="411"/>
      <c r="AC655" s="227"/>
      <c r="AD655" s="227"/>
      <c r="AE655" s="227"/>
      <c r="AF655" s="227"/>
      <c r="AG655" s="227"/>
      <c r="AL655" s="224"/>
      <c r="AM655" s="224"/>
      <c r="AN655" s="224"/>
      <c r="AO655" s="224"/>
      <c r="AP655" s="224"/>
      <c r="AQ655" s="224"/>
      <c r="AR655" s="224"/>
      <c r="AS655" s="224"/>
    </row>
    <row r="656">
      <c r="A656" s="398"/>
      <c r="B656" s="399"/>
      <c r="C656" s="398"/>
      <c r="D656" s="399"/>
      <c r="E656" s="398"/>
      <c r="I656" s="411"/>
      <c r="J656" s="411"/>
      <c r="N656" s="411"/>
      <c r="S656" s="411"/>
      <c r="AC656" s="227"/>
      <c r="AD656" s="227"/>
      <c r="AE656" s="227"/>
      <c r="AF656" s="227"/>
      <c r="AG656" s="227"/>
      <c r="AL656" s="224"/>
      <c r="AM656" s="224"/>
      <c r="AN656" s="224"/>
      <c r="AO656" s="224"/>
      <c r="AP656" s="224"/>
      <c r="AQ656" s="224"/>
      <c r="AR656" s="224"/>
      <c r="AS656" s="224"/>
    </row>
    <row r="657">
      <c r="A657" s="398"/>
      <c r="B657" s="399"/>
      <c r="C657" s="398"/>
      <c r="D657" s="399"/>
      <c r="E657" s="398"/>
      <c r="I657" s="411"/>
      <c r="J657" s="411"/>
      <c r="N657" s="411"/>
      <c r="S657" s="411"/>
      <c r="AC657" s="227"/>
      <c r="AD657" s="227"/>
      <c r="AE657" s="227"/>
      <c r="AF657" s="227"/>
      <c r="AG657" s="227"/>
      <c r="AL657" s="224"/>
      <c r="AM657" s="224"/>
      <c r="AN657" s="224"/>
      <c r="AO657" s="224"/>
      <c r="AP657" s="224"/>
      <c r="AQ657" s="224"/>
      <c r="AR657" s="224"/>
      <c r="AS657" s="224"/>
    </row>
    <row r="658">
      <c r="A658" s="398"/>
      <c r="B658" s="399"/>
      <c r="C658" s="398"/>
      <c r="D658" s="399"/>
      <c r="E658" s="398"/>
      <c r="I658" s="411"/>
      <c r="J658" s="411"/>
      <c r="N658" s="411"/>
      <c r="S658" s="411"/>
      <c r="AC658" s="227"/>
      <c r="AD658" s="227"/>
      <c r="AE658" s="227"/>
      <c r="AF658" s="227"/>
      <c r="AG658" s="227"/>
      <c r="AL658" s="224"/>
      <c r="AM658" s="224"/>
      <c r="AN658" s="224"/>
      <c r="AO658" s="224"/>
      <c r="AP658" s="224"/>
      <c r="AQ658" s="224"/>
      <c r="AR658" s="224"/>
      <c r="AS658" s="224"/>
    </row>
    <row r="659">
      <c r="A659" s="398"/>
      <c r="B659" s="399"/>
      <c r="C659" s="398"/>
      <c r="D659" s="399"/>
      <c r="E659" s="398"/>
      <c r="I659" s="411"/>
      <c r="J659" s="411"/>
      <c r="N659" s="411"/>
      <c r="S659" s="411"/>
      <c r="AC659" s="227"/>
      <c r="AD659" s="227"/>
      <c r="AE659" s="227"/>
      <c r="AF659" s="227"/>
      <c r="AG659" s="227"/>
      <c r="AL659" s="224"/>
      <c r="AM659" s="224"/>
      <c r="AN659" s="224"/>
      <c r="AO659" s="224"/>
      <c r="AP659" s="224"/>
      <c r="AQ659" s="224"/>
      <c r="AR659" s="224"/>
      <c r="AS659" s="224"/>
    </row>
    <row r="660">
      <c r="A660" s="398"/>
      <c r="B660" s="399"/>
      <c r="C660" s="398"/>
      <c r="D660" s="399"/>
      <c r="E660" s="398"/>
      <c r="I660" s="411"/>
      <c r="J660" s="411"/>
      <c r="N660" s="411"/>
      <c r="S660" s="411"/>
      <c r="AC660" s="227"/>
      <c r="AD660" s="227"/>
      <c r="AE660" s="227"/>
      <c r="AF660" s="227"/>
      <c r="AG660" s="227"/>
      <c r="AL660" s="224"/>
      <c r="AM660" s="224"/>
      <c r="AN660" s="224"/>
      <c r="AO660" s="224"/>
      <c r="AP660" s="224"/>
      <c r="AQ660" s="224"/>
      <c r="AR660" s="224"/>
      <c r="AS660" s="224"/>
    </row>
    <row r="661">
      <c r="A661" s="398"/>
      <c r="B661" s="399"/>
      <c r="C661" s="398"/>
      <c r="D661" s="399"/>
      <c r="E661" s="398"/>
      <c r="I661" s="411"/>
      <c r="J661" s="411"/>
      <c r="N661" s="411"/>
      <c r="S661" s="411"/>
      <c r="AC661" s="227"/>
      <c r="AD661" s="227"/>
      <c r="AE661" s="227"/>
      <c r="AF661" s="227"/>
      <c r="AG661" s="227"/>
      <c r="AL661" s="224"/>
      <c r="AM661" s="224"/>
      <c r="AN661" s="224"/>
      <c r="AO661" s="224"/>
      <c r="AP661" s="224"/>
      <c r="AQ661" s="224"/>
      <c r="AR661" s="224"/>
      <c r="AS661" s="224"/>
    </row>
    <row r="662">
      <c r="A662" s="398"/>
      <c r="B662" s="399"/>
      <c r="C662" s="398"/>
      <c r="D662" s="399"/>
      <c r="E662" s="398"/>
      <c r="I662" s="411"/>
      <c r="J662" s="411"/>
      <c r="N662" s="411"/>
      <c r="S662" s="411"/>
      <c r="AC662" s="227"/>
      <c r="AD662" s="227"/>
      <c r="AE662" s="227"/>
      <c r="AF662" s="227"/>
      <c r="AG662" s="227"/>
      <c r="AL662" s="224"/>
      <c r="AM662" s="224"/>
      <c r="AN662" s="224"/>
      <c r="AO662" s="224"/>
      <c r="AP662" s="224"/>
      <c r="AQ662" s="224"/>
      <c r="AR662" s="224"/>
      <c r="AS662" s="224"/>
    </row>
    <row r="663">
      <c r="A663" s="398"/>
      <c r="B663" s="399"/>
      <c r="C663" s="398"/>
      <c r="D663" s="399"/>
      <c r="E663" s="398"/>
      <c r="I663" s="411"/>
      <c r="J663" s="411"/>
      <c r="N663" s="411"/>
      <c r="S663" s="411"/>
      <c r="AC663" s="227"/>
      <c r="AD663" s="227"/>
      <c r="AE663" s="227"/>
      <c r="AF663" s="227"/>
      <c r="AG663" s="227"/>
      <c r="AL663" s="224"/>
      <c r="AM663" s="224"/>
      <c r="AN663" s="224"/>
      <c r="AO663" s="224"/>
      <c r="AP663" s="224"/>
      <c r="AQ663" s="224"/>
      <c r="AR663" s="224"/>
      <c r="AS663" s="224"/>
    </row>
    <row r="664">
      <c r="A664" s="398"/>
      <c r="B664" s="399"/>
      <c r="C664" s="398"/>
      <c r="D664" s="399"/>
      <c r="E664" s="398"/>
      <c r="I664" s="411"/>
      <c r="J664" s="411"/>
      <c r="N664" s="411"/>
      <c r="S664" s="411"/>
      <c r="AC664" s="227"/>
      <c r="AD664" s="227"/>
      <c r="AE664" s="227"/>
      <c r="AF664" s="227"/>
      <c r="AG664" s="227"/>
      <c r="AL664" s="224"/>
      <c r="AM664" s="224"/>
      <c r="AN664" s="224"/>
      <c r="AO664" s="224"/>
      <c r="AP664" s="224"/>
      <c r="AQ664" s="224"/>
      <c r="AR664" s="224"/>
      <c r="AS664" s="224"/>
    </row>
    <row r="665">
      <c r="A665" s="398"/>
      <c r="B665" s="399"/>
      <c r="C665" s="398"/>
      <c r="D665" s="399"/>
      <c r="E665" s="398"/>
      <c r="I665" s="411"/>
      <c r="J665" s="411"/>
      <c r="N665" s="411"/>
      <c r="S665" s="411"/>
      <c r="AC665" s="227"/>
      <c r="AD665" s="227"/>
      <c r="AE665" s="227"/>
      <c r="AF665" s="227"/>
      <c r="AG665" s="227"/>
      <c r="AL665" s="224"/>
      <c r="AM665" s="224"/>
      <c r="AN665" s="224"/>
      <c r="AO665" s="224"/>
      <c r="AP665" s="224"/>
      <c r="AQ665" s="224"/>
      <c r="AR665" s="224"/>
      <c r="AS665" s="224"/>
    </row>
    <row r="666">
      <c r="A666" s="398"/>
      <c r="B666" s="399"/>
      <c r="C666" s="398"/>
      <c r="D666" s="399"/>
      <c r="E666" s="398"/>
      <c r="I666" s="411"/>
      <c r="J666" s="411"/>
      <c r="N666" s="411"/>
      <c r="S666" s="411"/>
      <c r="AC666" s="227"/>
      <c r="AD666" s="227"/>
      <c r="AE666" s="227"/>
      <c r="AF666" s="227"/>
      <c r="AG666" s="227"/>
      <c r="AL666" s="224"/>
      <c r="AM666" s="224"/>
      <c r="AN666" s="224"/>
      <c r="AO666" s="224"/>
      <c r="AP666" s="224"/>
      <c r="AQ666" s="224"/>
      <c r="AR666" s="224"/>
      <c r="AS666" s="224"/>
    </row>
    <row r="667">
      <c r="A667" s="398"/>
      <c r="B667" s="399"/>
      <c r="C667" s="398"/>
      <c r="D667" s="399"/>
      <c r="E667" s="398"/>
      <c r="I667" s="411"/>
      <c r="J667" s="411"/>
      <c r="N667" s="411"/>
      <c r="S667" s="411"/>
      <c r="AC667" s="227"/>
      <c r="AD667" s="227"/>
      <c r="AE667" s="227"/>
      <c r="AF667" s="227"/>
      <c r="AG667" s="227"/>
      <c r="AL667" s="224"/>
      <c r="AM667" s="224"/>
      <c r="AN667" s="224"/>
      <c r="AO667" s="224"/>
      <c r="AP667" s="224"/>
      <c r="AQ667" s="224"/>
      <c r="AR667" s="224"/>
      <c r="AS667" s="224"/>
    </row>
    <row r="668">
      <c r="A668" s="398"/>
      <c r="B668" s="399"/>
      <c r="C668" s="398"/>
      <c r="D668" s="399"/>
      <c r="E668" s="398"/>
      <c r="I668" s="411"/>
      <c r="J668" s="411"/>
      <c r="N668" s="411"/>
      <c r="S668" s="411"/>
      <c r="AC668" s="227"/>
      <c r="AD668" s="227"/>
      <c r="AE668" s="227"/>
      <c r="AF668" s="227"/>
      <c r="AG668" s="227"/>
      <c r="AL668" s="224"/>
      <c r="AM668" s="224"/>
      <c r="AN668" s="224"/>
      <c r="AO668" s="224"/>
      <c r="AP668" s="224"/>
      <c r="AQ668" s="224"/>
      <c r="AR668" s="224"/>
      <c r="AS668" s="224"/>
    </row>
    <row r="669">
      <c r="A669" s="398"/>
      <c r="B669" s="399"/>
      <c r="C669" s="398"/>
      <c r="D669" s="399"/>
      <c r="E669" s="398"/>
      <c r="I669" s="411"/>
      <c r="J669" s="411"/>
      <c r="N669" s="411"/>
      <c r="S669" s="411"/>
      <c r="AC669" s="227"/>
      <c r="AD669" s="227"/>
      <c r="AE669" s="227"/>
      <c r="AF669" s="227"/>
      <c r="AG669" s="227"/>
      <c r="AL669" s="224"/>
      <c r="AM669" s="224"/>
      <c r="AN669" s="224"/>
      <c r="AO669" s="224"/>
      <c r="AP669" s="224"/>
      <c r="AQ669" s="224"/>
      <c r="AR669" s="224"/>
      <c r="AS669" s="224"/>
    </row>
    <row r="670">
      <c r="A670" s="398"/>
      <c r="B670" s="399"/>
      <c r="C670" s="398"/>
      <c r="D670" s="399"/>
      <c r="E670" s="398"/>
      <c r="I670" s="411"/>
      <c r="J670" s="411"/>
      <c r="N670" s="411"/>
      <c r="S670" s="411"/>
      <c r="AC670" s="227"/>
      <c r="AD670" s="227"/>
      <c r="AE670" s="227"/>
      <c r="AF670" s="227"/>
      <c r="AG670" s="227"/>
      <c r="AL670" s="224"/>
      <c r="AM670" s="224"/>
      <c r="AN670" s="224"/>
      <c r="AO670" s="224"/>
      <c r="AP670" s="224"/>
      <c r="AQ670" s="224"/>
      <c r="AR670" s="224"/>
      <c r="AS670" s="224"/>
    </row>
    <row r="671">
      <c r="A671" s="398"/>
      <c r="B671" s="399"/>
      <c r="C671" s="398"/>
      <c r="D671" s="399"/>
      <c r="E671" s="398"/>
      <c r="I671" s="411"/>
      <c r="J671" s="411"/>
      <c r="N671" s="411"/>
      <c r="S671" s="411"/>
      <c r="AC671" s="227"/>
      <c r="AD671" s="227"/>
      <c r="AE671" s="227"/>
      <c r="AF671" s="227"/>
      <c r="AG671" s="227"/>
      <c r="AL671" s="224"/>
      <c r="AM671" s="224"/>
      <c r="AN671" s="224"/>
      <c r="AO671" s="224"/>
      <c r="AP671" s="224"/>
      <c r="AQ671" s="224"/>
      <c r="AR671" s="224"/>
      <c r="AS671" s="224"/>
    </row>
    <row r="672">
      <c r="A672" s="398"/>
      <c r="B672" s="399"/>
      <c r="C672" s="398"/>
      <c r="D672" s="399"/>
      <c r="E672" s="398"/>
      <c r="I672" s="411"/>
      <c r="J672" s="411"/>
      <c r="N672" s="411"/>
      <c r="S672" s="411"/>
      <c r="AC672" s="227"/>
      <c r="AD672" s="227"/>
      <c r="AE672" s="227"/>
      <c r="AF672" s="227"/>
      <c r="AG672" s="227"/>
      <c r="AL672" s="224"/>
      <c r="AM672" s="224"/>
      <c r="AN672" s="224"/>
      <c r="AO672" s="224"/>
      <c r="AP672" s="224"/>
      <c r="AQ672" s="224"/>
      <c r="AR672" s="224"/>
      <c r="AS672" s="224"/>
    </row>
    <row r="673">
      <c r="A673" s="398"/>
      <c r="B673" s="399"/>
      <c r="C673" s="398"/>
      <c r="D673" s="399"/>
      <c r="E673" s="398"/>
      <c r="I673" s="411"/>
      <c r="J673" s="411"/>
      <c r="N673" s="411"/>
      <c r="S673" s="411"/>
      <c r="AC673" s="227"/>
      <c r="AD673" s="227"/>
      <c r="AE673" s="227"/>
      <c r="AF673" s="227"/>
      <c r="AG673" s="227"/>
      <c r="AL673" s="224"/>
      <c r="AM673" s="224"/>
      <c r="AN673" s="224"/>
      <c r="AO673" s="224"/>
      <c r="AP673" s="224"/>
      <c r="AQ673" s="224"/>
      <c r="AR673" s="224"/>
      <c r="AS673" s="224"/>
    </row>
    <row r="674">
      <c r="A674" s="398"/>
      <c r="B674" s="399"/>
      <c r="C674" s="398"/>
      <c r="D674" s="399"/>
      <c r="E674" s="398"/>
      <c r="I674" s="411"/>
      <c r="J674" s="411"/>
      <c r="N674" s="411"/>
      <c r="S674" s="411"/>
      <c r="AC674" s="227"/>
      <c r="AD674" s="227"/>
      <c r="AE674" s="227"/>
      <c r="AF674" s="227"/>
      <c r="AG674" s="227"/>
      <c r="AL674" s="224"/>
      <c r="AM674" s="224"/>
      <c r="AN674" s="224"/>
      <c r="AO674" s="224"/>
      <c r="AP674" s="224"/>
      <c r="AQ674" s="224"/>
      <c r="AR674" s="224"/>
      <c r="AS674" s="224"/>
    </row>
    <row r="675">
      <c r="A675" s="398"/>
      <c r="B675" s="399"/>
      <c r="C675" s="398"/>
      <c r="D675" s="399"/>
      <c r="E675" s="398"/>
      <c r="I675" s="411"/>
      <c r="J675" s="411"/>
      <c r="N675" s="411"/>
      <c r="S675" s="411"/>
      <c r="AC675" s="227"/>
      <c r="AD675" s="227"/>
      <c r="AE675" s="227"/>
      <c r="AF675" s="227"/>
      <c r="AG675" s="227"/>
      <c r="AL675" s="224"/>
      <c r="AM675" s="224"/>
      <c r="AN675" s="224"/>
      <c r="AO675" s="224"/>
      <c r="AP675" s="224"/>
      <c r="AQ675" s="224"/>
      <c r="AR675" s="224"/>
      <c r="AS675" s="224"/>
    </row>
    <row r="676">
      <c r="A676" s="398"/>
      <c r="B676" s="399"/>
      <c r="C676" s="398"/>
      <c r="D676" s="399"/>
      <c r="E676" s="398"/>
      <c r="I676" s="411"/>
      <c r="J676" s="411"/>
      <c r="N676" s="411"/>
      <c r="S676" s="411"/>
      <c r="AC676" s="227"/>
      <c r="AD676" s="227"/>
      <c r="AE676" s="227"/>
      <c r="AF676" s="227"/>
      <c r="AG676" s="227"/>
      <c r="AL676" s="224"/>
      <c r="AM676" s="224"/>
      <c r="AN676" s="224"/>
      <c r="AO676" s="224"/>
      <c r="AP676" s="224"/>
      <c r="AQ676" s="224"/>
      <c r="AR676" s="224"/>
      <c r="AS676" s="224"/>
    </row>
    <row r="677">
      <c r="A677" s="398"/>
      <c r="B677" s="399"/>
      <c r="C677" s="398"/>
      <c r="D677" s="399"/>
      <c r="E677" s="398"/>
      <c r="I677" s="411"/>
      <c r="J677" s="411"/>
      <c r="N677" s="411"/>
      <c r="S677" s="411"/>
      <c r="AC677" s="227"/>
      <c r="AD677" s="227"/>
      <c r="AE677" s="227"/>
      <c r="AF677" s="227"/>
      <c r="AG677" s="227"/>
      <c r="AL677" s="224"/>
      <c r="AM677" s="224"/>
      <c r="AN677" s="224"/>
      <c r="AO677" s="224"/>
      <c r="AP677" s="224"/>
      <c r="AQ677" s="224"/>
      <c r="AR677" s="224"/>
      <c r="AS677" s="224"/>
    </row>
    <row r="678">
      <c r="A678" s="398"/>
      <c r="B678" s="399"/>
      <c r="C678" s="398"/>
      <c r="D678" s="399"/>
      <c r="E678" s="398"/>
      <c r="I678" s="411"/>
      <c r="J678" s="411"/>
      <c r="N678" s="411"/>
      <c r="S678" s="411"/>
      <c r="AC678" s="227"/>
      <c r="AD678" s="227"/>
      <c r="AE678" s="227"/>
      <c r="AF678" s="227"/>
      <c r="AG678" s="227"/>
      <c r="AL678" s="224"/>
      <c r="AM678" s="224"/>
      <c r="AN678" s="224"/>
      <c r="AO678" s="224"/>
      <c r="AP678" s="224"/>
      <c r="AQ678" s="224"/>
      <c r="AR678" s="224"/>
      <c r="AS678" s="224"/>
    </row>
    <row r="679">
      <c r="A679" s="398"/>
      <c r="B679" s="399"/>
      <c r="C679" s="398"/>
      <c r="D679" s="399"/>
      <c r="E679" s="398"/>
      <c r="I679" s="411"/>
      <c r="J679" s="411"/>
      <c r="N679" s="411"/>
      <c r="S679" s="411"/>
      <c r="AC679" s="227"/>
      <c r="AD679" s="227"/>
      <c r="AE679" s="227"/>
      <c r="AF679" s="227"/>
      <c r="AG679" s="227"/>
      <c r="AL679" s="224"/>
      <c r="AM679" s="224"/>
      <c r="AN679" s="224"/>
      <c r="AO679" s="224"/>
      <c r="AP679" s="224"/>
      <c r="AQ679" s="224"/>
      <c r="AR679" s="224"/>
      <c r="AS679" s="224"/>
    </row>
    <row r="680">
      <c r="A680" s="398"/>
      <c r="B680" s="399"/>
      <c r="C680" s="398"/>
      <c r="D680" s="399"/>
      <c r="E680" s="398"/>
      <c r="I680" s="411"/>
      <c r="J680" s="411"/>
      <c r="N680" s="411"/>
      <c r="S680" s="411"/>
      <c r="AC680" s="227"/>
      <c r="AD680" s="227"/>
      <c r="AE680" s="227"/>
      <c r="AF680" s="227"/>
      <c r="AG680" s="227"/>
      <c r="AL680" s="224"/>
      <c r="AM680" s="224"/>
      <c r="AN680" s="224"/>
      <c r="AO680" s="224"/>
      <c r="AP680" s="224"/>
      <c r="AQ680" s="224"/>
      <c r="AR680" s="224"/>
      <c r="AS680" s="224"/>
    </row>
    <row r="681">
      <c r="A681" s="398"/>
      <c r="B681" s="399"/>
      <c r="C681" s="398"/>
      <c r="D681" s="399"/>
      <c r="E681" s="398"/>
      <c r="I681" s="411"/>
      <c r="J681" s="411"/>
      <c r="N681" s="411"/>
      <c r="S681" s="411"/>
      <c r="AC681" s="227"/>
      <c r="AD681" s="227"/>
      <c r="AE681" s="227"/>
      <c r="AF681" s="227"/>
      <c r="AG681" s="227"/>
      <c r="AL681" s="224"/>
      <c r="AM681" s="224"/>
      <c r="AN681" s="224"/>
      <c r="AO681" s="224"/>
      <c r="AP681" s="224"/>
      <c r="AQ681" s="224"/>
      <c r="AR681" s="224"/>
      <c r="AS681" s="224"/>
    </row>
    <row r="682">
      <c r="A682" s="398"/>
      <c r="B682" s="399"/>
      <c r="C682" s="398"/>
      <c r="D682" s="399"/>
      <c r="E682" s="398"/>
      <c r="I682" s="411"/>
      <c r="J682" s="411"/>
      <c r="N682" s="411"/>
      <c r="S682" s="411"/>
      <c r="AC682" s="227"/>
      <c r="AD682" s="227"/>
      <c r="AE682" s="227"/>
      <c r="AF682" s="227"/>
      <c r="AG682" s="227"/>
      <c r="AL682" s="224"/>
      <c r="AM682" s="224"/>
      <c r="AN682" s="224"/>
      <c r="AO682" s="224"/>
      <c r="AP682" s="224"/>
      <c r="AQ682" s="224"/>
      <c r="AR682" s="224"/>
      <c r="AS682" s="224"/>
    </row>
    <row r="683">
      <c r="A683" s="398"/>
      <c r="B683" s="399"/>
      <c r="C683" s="398"/>
      <c r="D683" s="399"/>
      <c r="E683" s="398"/>
      <c r="I683" s="411"/>
      <c r="J683" s="411"/>
      <c r="N683" s="411"/>
      <c r="S683" s="411"/>
      <c r="AC683" s="227"/>
      <c r="AD683" s="227"/>
      <c r="AE683" s="227"/>
      <c r="AF683" s="227"/>
      <c r="AG683" s="227"/>
      <c r="AL683" s="224"/>
      <c r="AM683" s="224"/>
      <c r="AN683" s="224"/>
      <c r="AO683" s="224"/>
      <c r="AP683" s="224"/>
      <c r="AQ683" s="224"/>
      <c r="AR683" s="224"/>
      <c r="AS683" s="224"/>
    </row>
    <row r="684">
      <c r="A684" s="398"/>
      <c r="B684" s="399"/>
      <c r="C684" s="398"/>
      <c r="D684" s="399"/>
      <c r="E684" s="398"/>
      <c r="I684" s="411"/>
      <c r="J684" s="411"/>
      <c r="N684" s="411"/>
      <c r="S684" s="411"/>
      <c r="AC684" s="227"/>
      <c r="AD684" s="227"/>
      <c r="AE684" s="227"/>
      <c r="AF684" s="227"/>
      <c r="AG684" s="227"/>
      <c r="AL684" s="224"/>
      <c r="AM684" s="224"/>
      <c r="AN684" s="224"/>
      <c r="AO684" s="224"/>
      <c r="AP684" s="224"/>
      <c r="AQ684" s="224"/>
      <c r="AR684" s="224"/>
      <c r="AS684" s="224"/>
    </row>
    <row r="685">
      <c r="A685" s="398"/>
      <c r="B685" s="399"/>
      <c r="C685" s="398"/>
      <c r="D685" s="399"/>
      <c r="E685" s="398"/>
      <c r="I685" s="411"/>
      <c r="J685" s="411"/>
      <c r="N685" s="411"/>
      <c r="S685" s="411"/>
      <c r="AC685" s="227"/>
      <c r="AD685" s="227"/>
      <c r="AE685" s="227"/>
      <c r="AF685" s="227"/>
      <c r="AG685" s="227"/>
      <c r="AL685" s="224"/>
      <c r="AM685" s="224"/>
      <c r="AN685" s="224"/>
      <c r="AO685" s="224"/>
      <c r="AP685" s="224"/>
      <c r="AQ685" s="224"/>
      <c r="AR685" s="224"/>
      <c r="AS685" s="224"/>
    </row>
    <row r="686">
      <c r="A686" s="398"/>
      <c r="B686" s="399"/>
      <c r="C686" s="398"/>
      <c r="D686" s="399"/>
      <c r="E686" s="398"/>
      <c r="I686" s="411"/>
      <c r="J686" s="411"/>
      <c r="N686" s="411"/>
      <c r="S686" s="411"/>
      <c r="AC686" s="227"/>
      <c r="AD686" s="227"/>
      <c r="AE686" s="227"/>
      <c r="AF686" s="227"/>
      <c r="AG686" s="227"/>
      <c r="AL686" s="224"/>
      <c r="AM686" s="224"/>
      <c r="AN686" s="224"/>
      <c r="AO686" s="224"/>
      <c r="AP686" s="224"/>
      <c r="AQ686" s="224"/>
      <c r="AR686" s="224"/>
      <c r="AS686" s="224"/>
    </row>
    <row r="687">
      <c r="A687" s="398"/>
      <c r="B687" s="399"/>
      <c r="C687" s="398"/>
      <c r="D687" s="399"/>
      <c r="E687" s="398"/>
      <c r="I687" s="411"/>
      <c r="J687" s="411"/>
      <c r="N687" s="411"/>
      <c r="S687" s="411"/>
      <c r="AC687" s="227"/>
      <c r="AD687" s="227"/>
      <c r="AE687" s="227"/>
      <c r="AF687" s="227"/>
      <c r="AG687" s="227"/>
      <c r="AL687" s="224"/>
      <c r="AM687" s="224"/>
      <c r="AN687" s="224"/>
      <c r="AO687" s="224"/>
      <c r="AP687" s="224"/>
      <c r="AQ687" s="224"/>
      <c r="AR687" s="224"/>
      <c r="AS687" s="224"/>
    </row>
    <row r="688">
      <c r="A688" s="398"/>
      <c r="B688" s="399"/>
      <c r="C688" s="398"/>
      <c r="D688" s="399"/>
      <c r="E688" s="398"/>
      <c r="I688" s="411"/>
      <c r="J688" s="411"/>
      <c r="N688" s="411"/>
      <c r="S688" s="411"/>
      <c r="AC688" s="227"/>
      <c r="AD688" s="227"/>
      <c r="AE688" s="227"/>
      <c r="AF688" s="227"/>
      <c r="AG688" s="227"/>
      <c r="AL688" s="224"/>
      <c r="AM688" s="224"/>
      <c r="AN688" s="224"/>
      <c r="AO688" s="224"/>
      <c r="AP688" s="224"/>
      <c r="AQ688" s="224"/>
      <c r="AR688" s="224"/>
      <c r="AS688" s="224"/>
    </row>
    <row r="689">
      <c r="A689" s="398"/>
      <c r="B689" s="399"/>
      <c r="C689" s="398"/>
      <c r="D689" s="399"/>
      <c r="E689" s="398"/>
      <c r="I689" s="411"/>
      <c r="J689" s="411"/>
      <c r="N689" s="411"/>
      <c r="S689" s="411"/>
      <c r="AC689" s="227"/>
      <c r="AD689" s="227"/>
      <c r="AE689" s="227"/>
      <c r="AF689" s="227"/>
      <c r="AG689" s="227"/>
      <c r="AL689" s="224"/>
      <c r="AM689" s="224"/>
      <c r="AN689" s="224"/>
      <c r="AO689" s="224"/>
      <c r="AP689" s="224"/>
      <c r="AQ689" s="224"/>
      <c r="AR689" s="224"/>
      <c r="AS689" s="224"/>
    </row>
    <row r="690">
      <c r="A690" s="398"/>
      <c r="B690" s="399"/>
      <c r="C690" s="398"/>
      <c r="D690" s="399"/>
      <c r="E690" s="398"/>
      <c r="I690" s="411"/>
      <c r="J690" s="411"/>
      <c r="N690" s="411"/>
      <c r="S690" s="411"/>
      <c r="AC690" s="227"/>
      <c r="AD690" s="227"/>
      <c r="AE690" s="227"/>
      <c r="AF690" s="227"/>
      <c r="AG690" s="227"/>
      <c r="AL690" s="224"/>
      <c r="AM690" s="224"/>
      <c r="AN690" s="224"/>
      <c r="AO690" s="224"/>
      <c r="AP690" s="224"/>
      <c r="AQ690" s="224"/>
      <c r="AR690" s="224"/>
      <c r="AS690" s="224"/>
    </row>
    <row r="691">
      <c r="A691" s="398"/>
      <c r="B691" s="399"/>
      <c r="C691" s="398"/>
      <c r="D691" s="399"/>
      <c r="E691" s="398"/>
      <c r="I691" s="411"/>
      <c r="J691" s="411"/>
      <c r="N691" s="411"/>
      <c r="S691" s="411"/>
      <c r="AC691" s="227"/>
      <c r="AD691" s="227"/>
      <c r="AE691" s="227"/>
      <c r="AF691" s="227"/>
      <c r="AG691" s="227"/>
      <c r="AL691" s="224"/>
      <c r="AM691" s="224"/>
      <c r="AN691" s="224"/>
      <c r="AO691" s="224"/>
      <c r="AP691" s="224"/>
      <c r="AQ691" s="224"/>
      <c r="AR691" s="224"/>
      <c r="AS691" s="224"/>
    </row>
    <row r="692">
      <c r="A692" s="398"/>
      <c r="B692" s="399"/>
      <c r="C692" s="398"/>
      <c r="D692" s="399"/>
      <c r="E692" s="398"/>
      <c r="I692" s="411"/>
      <c r="J692" s="411"/>
      <c r="N692" s="411"/>
      <c r="S692" s="411"/>
      <c r="AC692" s="227"/>
      <c r="AD692" s="227"/>
      <c r="AE692" s="227"/>
      <c r="AF692" s="227"/>
      <c r="AG692" s="227"/>
      <c r="AL692" s="224"/>
      <c r="AM692" s="224"/>
      <c r="AN692" s="224"/>
      <c r="AO692" s="224"/>
      <c r="AP692" s="224"/>
      <c r="AQ692" s="224"/>
      <c r="AR692" s="224"/>
      <c r="AS692" s="224"/>
    </row>
    <row r="693">
      <c r="A693" s="398"/>
      <c r="B693" s="399"/>
      <c r="C693" s="398"/>
      <c r="D693" s="399"/>
      <c r="E693" s="398"/>
      <c r="I693" s="411"/>
      <c r="J693" s="411"/>
      <c r="N693" s="411"/>
      <c r="S693" s="411"/>
      <c r="AC693" s="227"/>
      <c r="AD693" s="227"/>
      <c r="AE693" s="227"/>
      <c r="AF693" s="227"/>
      <c r="AG693" s="227"/>
      <c r="AL693" s="224"/>
      <c r="AM693" s="224"/>
      <c r="AN693" s="224"/>
      <c r="AO693" s="224"/>
      <c r="AP693" s="224"/>
      <c r="AQ693" s="224"/>
      <c r="AR693" s="224"/>
      <c r="AS693" s="224"/>
    </row>
    <row r="694">
      <c r="A694" s="398"/>
      <c r="B694" s="399"/>
      <c r="C694" s="398"/>
      <c r="D694" s="399"/>
      <c r="E694" s="398"/>
      <c r="I694" s="411"/>
      <c r="J694" s="411"/>
      <c r="N694" s="411"/>
      <c r="S694" s="411"/>
      <c r="AC694" s="227"/>
      <c r="AD694" s="227"/>
      <c r="AE694" s="227"/>
      <c r="AF694" s="227"/>
      <c r="AG694" s="227"/>
      <c r="AL694" s="224"/>
      <c r="AM694" s="224"/>
      <c r="AN694" s="224"/>
      <c r="AO694" s="224"/>
      <c r="AP694" s="224"/>
      <c r="AQ694" s="224"/>
      <c r="AR694" s="224"/>
      <c r="AS694" s="224"/>
    </row>
    <row r="695">
      <c r="A695" s="398"/>
      <c r="B695" s="399"/>
      <c r="C695" s="398"/>
      <c r="D695" s="399"/>
      <c r="E695" s="398"/>
      <c r="I695" s="411"/>
      <c r="J695" s="411"/>
      <c r="N695" s="411"/>
      <c r="S695" s="411"/>
      <c r="AC695" s="227"/>
      <c r="AD695" s="227"/>
      <c r="AE695" s="227"/>
      <c r="AF695" s="227"/>
      <c r="AG695" s="227"/>
      <c r="AL695" s="224"/>
      <c r="AM695" s="224"/>
      <c r="AN695" s="224"/>
      <c r="AO695" s="224"/>
      <c r="AP695" s="224"/>
      <c r="AQ695" s="224"/>
      <c r="AR695" s="224"/>
      <c r="AS695" s="224"/>
    </row>
    <row r="696">
      <c r="A696" s="398"/>
      <c r="B696" s="399"/>
      <c r="C696" s="398"/>
      <c r="D696" s="399"/>
      <c r="E696" s="398"/>
      <c r="I696" s="411"/>
      <c r="J696" s="411"/>
      <c r="N696" s="411"/>
      <c r="S696" s="411"/>
      <c r="AC696" s="227"/>
      <c r="AD696" s="227"/>
      <c r="AE696" s="227"/>
      <c r="AF696" s="227"/>
      <c r="AG696" s="227"/>
      <c r="AL696" s="224"/>
      <c r="AM696" s="224"/>
      <c r="AN696" s="224"/>
      <c r="AO696" s="224"/>
      <c r="AP696" s="224"/>
      <c r="AQ696" s="224"/>
      <c r="AR696" s="224"/>
      <c r="AS696" s="224"/>
    </row>
    <row r="697">
      <c r="A697" s="398"/>
      <c r="B697" s="399"/>
      <c r="C697" s="398"/>
      <c r="D697" s="399"/>
      <c r="E697" s="398"/>
      <c r="I697" s="411"/>
      <c r="J697" s="411"/>
      <c r="N697" s="411"/>
      <c r="S697" s="411"/>
      <c r="AC697" s="227"/>
      <c r="AD697" s="227"/>
      <c r="AE697" s="227"/>
      <c r="AF697" s="227"/>
      <c r="AG697" s="227"/>
      <c r="AL697" s="224"/>
      <c r="AM697" s="224"/>
      <c r="AN697" s="224"/>
      <c r="AO697" s="224"/>
      <c r="AP697" s="224"/>
      <c r="AQ697" s="224"/>
      <c r="AR697" s="224"/>
      <c r="AS697" s="224"/>
    </row>
    <row r="698">
      <c r="A698" s="398"/>
      <c r="B698" s="399"/>
      <c r="C698" s="398"/>
      <c r="D698" s="399"/>
      <c r="E698" s="398"/>
      <c r="I698" s="411"/>
      <c r="J698" s="411"/>
      <c r="N698" s="411"/>
      <c r="S698" s="411"/>
      <c r="AC698" s="227"/>
      <c r="AD698" s="227"/>
      <c r="AE698" s="227"/>
      <c r="AF698" s="227"/>
      <c r="AG698" s="227"/>
      <c r="AL698" s="224"/>
      <c r="AM698" s="224"/>
      <c r="AN698" s="224"/>
      <c r="AO698" s="224"/>
      <c r="AP698" s="224"/>
      <c r="AQ698" s="224"/>
      <c r="AR698" s="224"/>
      <c r="AS698" s="224"/>
    </row>
    <row r="699">
      <c r="A699" s="398"/>
      <c r="B699" s="399"/>
      <c r="C699" s="398"/>
      <c r="D699" s="399"/>
      <c r="E699" s="398"/>
      <c r="I699" s="411"/>
      <c r="J699" s="411"/>
      <c r="N699" s="411"/>
      <c r="S699" s="411"/>
      <c r="AC699" s="227"/>
      <c r="AD699" s="227"/>
      <c r="AE699" s="227"/>
      <c r="AF699" s="227"/>
      <c r="AG699" s="227"/>
      <c r="AL699" s="224"/>
      <c r="AM699" s="224"/>
      <c r="AN699" s="224"/>
      <c r="AO699" s="224"/>
      <c r="AP699" s="224"/>
      <c r="AQ699" s="224"/>
      <c r="AR699" s="224"/>
      <c r="AS699" s="224"/>
    </row>
    <row r="700">
      <c r="A700" s="398"/>
      <c r="B700" s="399"/>
      <c r="C700" s="398"/>
      <c r="D700" s="399"/>
      <c r="E700" s="398"/>
      <c r="I700" s="411"/>
      <c r="J700" s="411"/>
      <c r="N700" s="411"/>
      <c r="S700" s="411"/>
      <c r="AC700" s="227"/>
      <c r="AD700" s="227"/>
      <c r="AE700" s="227"/>
      <c r="AF700" s="227"/>
      <c r="AG700" s="227"/>
      <c r="AL700" s="224"/>
      <c r="AM700" s="224"/>
      <c r="AN700" s="224"/>
      <c r="AO700" s="224"/>
      <c r="AP700" s="224"/>
      <c r="AQ700" s="224"/>
      <c r="AR700" s="224"/>
      <c r="AS700" s="224"/>
    </row>
    <row r="701">
      <c r="A701" s="398"/>
      <c r="B701" s="399"/>
      <c r="C701" s="398"/>
      <c r="D701" s="399"/>
      <c r="E701" s="398"/>
      <c r="I701" s="411"/>
      <c r="J701" s="411"/>
      <c r="N701" s="411"/>
      <c r="S701" s="411"/>
      <c r="AC701" s="227"/>
      <c r="AD701" s="227"/>
      <c r="AE701" s="227"/>
      <c r="AF701" s="227"/>
      <c r="AG701" s="227"/>
      <c r="AL701" s="224"/>
      <c r="AM701" s="224"/>
      <c r="AN701" s="224"/>
      <c r="AO701" s="224"/>
      <c r="AP701" s="224"/>
      <c r="AQ701" s="224"/>
      <c r="AR701" s="224"/>
      <c r="AS701" s="224"/>
    </row>
    <row r="702">
      <c r="A702" s="398"/>
      <c r="B702" s="399"/>
      <c r="C702" s="398"/>
      <c r="D702" s="399"/>
      <c r="E702" s="398"/>
      <c r="I702" s="411"/>
      <c r="J702" s="411"/>
      <c r="N702" s="411"/>
      <c r="S702" s="411"/>
      <c r="AC702" s="227"/>
      <c r="AD702" s="227"/>
      <c r="AE702" s="227"/>
      <c r="AF702" s="227"/>
      <c r="AG702" s="227"/>
      <c r="AL702" s="224"/>
      <c r="AM702" s="224"/>
      <c r="AN702" s="224"/>
      <c r="AO702" s="224"/>
      <c r="AP702" s="224"/>
      <c r="AQ702" s="224"/>
      <c r="AR702" s="224"/>
      <c r="AS702" s="224"/>
    </row>
    <row r="703">
      <c r="A703" s="398"/>
      <c r="B703" s="399"/>
      <c r="C703" s="398"/>
      <c r="D703" s="399"/>
      <c r="E703" s="398"/>
      <c r="I703" s="411"/>
      <c r="J703" s="411"/>
      <c r="N703" s="411"/>
      <c r="S703" s="411"/>
      <c r="AC703" s="227"/>
      <c r="AD703" s="227"/>
      <c r="AE703" s="227"/>
      <c r="AF703" s="227"/>
      <c r="AG703" s="227"/>
      <c r="AL703" s="224"/>
      <c r="AM703" s="224"/>
      <c r="AN703" s="224"/>
      <c r="AO703" s="224"/>
      <c r="AP703" s="224"/>
      <c r="AQ703" s="224"/>
      <c r="AR703" s="224"/>
      <c r="AS703" s="224"/>
    </row>
    <row r="704">
      <c r="A704" s="398"/>
      <c r="B704" s="399"/>
      <c r="C704" s="398"/>
      <c r="D704" s="399"/>
      <c r="E704" s="398"/>
      <c r="I704" s="411"/>
      <c r="J704" s="411"/>
      <c r="N704" s="411"/>
      <c r="S704" s="411"/>
      <c r="AC704" s="227"/>
      <c r="AD704" s="227"/>
      <c r="AE704" s="227"/>
      <c r="AF704" s="227"/>
      <c r="AG704" s="227"/>
      <c r="AL704" s="224"/>
      <c r="AM704" s="224"/>
      <c r="AN704" s="224"/>
      <c r="AO704" s="224"/>
      <c r="AP704" s="224"/>
      <c r="AQ704" s="224"/>
      <c r="AR704" s="224"/>
      <c r="AS704" s="224"/>
    </row>
    <row r="705">
      <c r="A705" s="398"/>
      <c r="B705" s="399"/>
      <c r="C705" s="398"/>
      <c r="D705" s="399"/>
      <c r="E705" s="398"/>
      <c r="I705" s="411"/>
      <c r="J705" s="411"/>
      <c r="N705" s="411"/>
      <c r="S705" s="411"/>
      <c r="AC705" s="227"/>
      <c r="AD705" s="227"/>
      <c r="AE705" s="227"/>
      <c r="AF705" s="227"/>
      <c r="AG705" s="227"/>
      <c r="AL705" s="224"/>
      <c r="AM705" s="224"/>
      <c r="AN705" s="224"/>
      <c r="AO705" s="224"/>
      <c r="AP705" s="224"/>
      <c r="AQ705" s="224"/>
      <c r="AR705" s="224"/>
      <c r="AS705" s="224"/>
    </row>
    <row r="706">
      <c r="A706" s="398"/>
      <c r="B706" s="399"/>
      <c r="C706" s="398"/>
      <c r="D706" s="399"/>
      <c r="E706" s="398"/>
      <c r="I706" s="411"/>
      <c r="J706" s="411"/>
      <c r="N706" s="411"/>
      <c r="S706" s="411"/>
      <c r="AC706" s="227"/>
      <c r="AD706" s="227"/>
      <c r="AE706" s="227"/>
      <c r="AF706" s="227"/>
      <c r="AG706" s="227"/>
      <c r="AL706" s="224"/>
      <c r="AM706" s="224"/>
      <c r="AN706" s="224"/>
      <c r="AO706" s="224"/>
      <c r="AP706" s="224"/>
      <c r="AQ706" s="224"/>
      <c r="AR706" s="224"/>
      <c r="AS706" s="224"/>
    </row>
    <row r="707">
      <c r="A707" s="398"/>
      <c r="B707" s="399"/>
      <c r="C707" s="398"/>
      <c r="D707" s="399"/>
      <c r="E707" s="398"/>
      <c r="I707" s="411"/>
      <c r="J707" s="411"/>
      <c r="N707" s="411"/>
      <c r="S707" s="411"/>
      <c r="AC707" s="227"/>
      <c r="AD707" s="227"/>
      <c r="AE707" s="227"/>
      <c r="AF707" s="227"/>
      <c r="AG707" s="227"/>
      <c r="AL707" s="224"/>
      <c r="AM707" s="224"/>
      <c r="AN707" s="224"/>
      <c r="AO707" s="224"/>
      <c r="AP707" s="224"/>
      <c r="AQ707" s="224"/>
      <c r="AR707" s="224"/>
      <c r="AS707" s="224"/>
    </row>
    <row r="708">
      <c r="A708" s="398"/>
      <c r="B708" s="399"/>
      <c r="C708" s="398"/>
      <c r="D708" s="399"/>
      <c r="E708" s="398"/>
      <c r="I708" s="411"/>
      <c r="J708" s="411"/>
      <c r="N708" s="411"/>
      <c r="S708" s="411"/>
      <c r="AC708" s="227"/>
      <c r="AD708" s="227"/>
      <c r="AE708" s="227"/>
      <c r="AF708" s="227"/>
      <c r="AG708" s="227"/>
      <c r="AL708" s="224"/>
      <c r="AM708" s="224"/>
      <c r="AN708" s="224"/>
      <c r="AO708" s="224"/>
      <c r="AP708" s="224"/>
      <c r="AQ708" s="224"/>
      <c r="AR708" s="224"/>
      <c r="AS708" s="224"/>
    </row>
    <row r="709">
      <c r="A709" s="398"/>
      <c r="B709" s="399"/>
      <c r="C709" s="398"/>
      <c r="D709" s="399"/>
      <c r="E709" s="398"/>
      <c r="I709" s="411"/>
      <c r="J709" s="411"/>
      <c r="N709" s="411"/>
      <c r="S709" s="411"/>
      <c r="AC709" s="227"/>
      <c r="AD709" s="227"/>
      <c r="AE709" s="227"/>
      <c r="AF709" s="227"/>
      <c r="AG709" s="227"/>
      <c r="AL709" s="224"/>
      <c r="AM709" s="224"/>
      <c r="AN709" s="224"/>
      <c r="AO709" s="224"/>
      <c r="AP709" s="224"/>
      <c r="AQ709" s="224"/>
      <c r="AR709" s="224"/>
      <c r="AS709" s="224"/>
    </row>
    <row r="710">
      <c r="A710" s="398"/>
      <c r="B710" s="399"/>
      <c r="C710" s="398"/>
      <c r="D710" s="399"/>
      <c r="E710" s="398"/>
      <c r="I710" s="411"/>
      <c r="J710" s="411"/>
      <c r="N710" s="411"/>
      <c r="S710" s="411"/>
      <c r="AC710" s="227"/>
      <c r="AD710" s="227"/>
      <c r="AE710" s="227"/>
      <c r="AF710" s="227"/>
      <c r="AG710" s="227"/>
      <c r="AL710" s="224"/>
      <c r="AM710" s="224"/>
      <c r="AN710" s="224"/>
      <c r="AO710" s="224"/>
      <c r="AP710" s="224"/>
      <c r="AQ710" s="224"/>
      <c r="AR710" s="224"/>
      <c r="AS710" s="224"/>
    </row>
    <row r="711">
      <c r="A711" s="398"/>
      <c r="B711" s="399"/>
      <c r="C711" s="398"/>
      <c r="D711" s="399"/>
      <c r="E711" s="398"/>
      <c r="I711" s="411"/>
      <c r="J711" s="411"/>
      <c r="N711" s="411"/>
      <c r="S711" s="411"/>
      <c r="AC711" s="227"/>
      <c r="AD711" s="227"/>
      <c r="AE711" s="227"/>
      <c r="AF711" s="227"/>
      <c r="AG711" s="227"/>
      <c r="AL711" s="224"/>
      <c r="AM711" s="224"/>
      <c r="AN711" s="224"/>
      <c r="AO711" s="224"/>
      <c r="AP711" s="224"/>
      <c r="AQ711" s="224"/>
      <c r="AR711" s="224"/>
      <c r="AS711" s="224"/>
    </row>
    <row r="712">
      <c r="A712" s="398"/>
      <c r="B712" s="399"/>
      <c r="C712" s="398"/>
      <c r="D712" s="399"/>
      <c r="E712" s="398"/>
      <c r="I712" s="411"/>
      <c r="J712" s="411"/>
      <c r="N712" s="411"/>
      <c r="S712" s="411"/>
      <c r="AC712" s="227"/>
      <c r="AD712" s="227"/>
      <c r="AE712" s="227"/>
      <c r="AF712" s="227"/>
      <c r="AG712" s="227"/>
      <c r="AL712" s="224"/>
      <c r="AM712" s="224"/>
      <c r="AN712" s="224"/>
      <c r="AO712" s="224"/>
      <c r="AP712" s="224"/>
      <c r="AQ712" s="224"/>
      <c r="AR712" s="224"/>
      <c r="AS712" s="224"/>
    </row>
    <row r="713">
      <c r="A713" s="398"/>
      <c r="B713" s="399"/>
      <c r="C713" s="398"/>
      <c r="D713" s="399"/>
      <c r="E713" s="398"/>
      <c r="I713" s="411"/>
      <c r="J713" s="411"/>
      <c r="N713" s="411"/>
      <c r="S713" s="411"/>
      <c r="AC713" s="227"/>
      <c r="AD713" s="227"/>
      <c r="AE713" s="227"/>
      <c r="AF713" s="227"/>
      <c r="AG713" s="227"/>
      <c r="AL713" s="224"/>
      <c r="AM713" s="224"/>
      <c r="AN713" s="224"/>
      <c r="AO713" s="224"/>
      <c r="AP713" s="224"/>
      <c r="AQ713" s="224"/>
      <c r="AR713" s="224"/>
      <c r="AS713" s="224"/>
    </row>
    <row r="714">
      <c r="A714" s="398"/>
      <c r="B714" s="399"/>
      <c r="C714" s="398"/>
      <c r="D714" s="399"/>
      <c r="E714" s="398"/>
      <c r="I714" s="411"/>
      <c r="J714" s="411"/>
      <c r="N714" s="411"/>
      <c r="S714" s="411"/>
      <c r="AC714" s="227"/>
      <c r="AD714" s="227"/>
      <c r="AE714" s="227"/>
      <c r="AF714" s="227"/>
      <c r="AG714" s="227"/>
      <c r="AL714" s="224"/>
      <c r="AM714" s="224"/>
      <c r="AN714" s="224"/>
      <c r="AO714" s="224"/>
      <c r="AP714" s="224"/>
      <c r="AQ714" s="224"/>
      <c r="AR714" s="224"/>
      <c r="AS714" s="224"/>
    </row>
    <row r="715">
      <c r="A715" s="398"/>
      <c r="B715" s="399"/>
      <c r="C715" s="398"/>
      <c r="D715" s="399"/>
      <c r="E715" s="398"/>
      <c r="I715" s="411"/>
      <c r="J715" s="411"/>
      <c r="N715" s="411"/>
      <c r="S715" s="411"/>
      <c r="AC715" s="227"/>
      <c r="AD715" s="227"/>
      <c r="AE715" s="227"/>
      <c r="AF715" s="227"/>
      <c r="AG715" s="227"/>
      <c r="AL715" s="224"/>
      <c r="AM715" s="224"/>
      <c r="AN715" s="224"/>
      <c r="AO715" s="224"/>
      <c r="AP715" s="224"/>
      <c r="AQ715" s="224"/>
      <c r="AR715" s="224"/>
      <c r="AS715" s="224"/>
    </row>
    <row r="716">
      <c r="A716" s="398"/>
      <c r="B716" s="399"/>
      <c r="C716" s="398"/>
      <c r="D716" s="399"/>
      <c r="E716" s="398"/>
      <c r="I716" s="411"/>
      <c r="J716" s="411"/>
      <c r="N716" s="411"/>
      <c r="S716" s="411"/>
      <c r="AC716" s="227"/>
      <c r="AD716" s="227"/>
      <c r="AE716" s="227"/>
      <c r="AF716" s="227"/>
      <c r="AG716" s="227"/>
      <c r="AL716" s="224"/>
      <c r="AM716" s="224"/>
      <c r="AN716" s="224"/>
      <c r="AO716" s="224"/>
      <c r="AP716" s="224"/>
      <c r="AQ716" s="224"/>
      <c r="AR716" s="224"/>
      <c r="AS716" s="224"/>
    </row>
    <row r="717">
      <c r="A717" s="398"/>
      <c r="B717" s="399"/>
      <c r="C717" s="398"/>
      <c r="D717" s="399"/>
      <c r="E717" s="398"/>
      <c r="I717" s="411"/>
      <c r="J717" s="411"/>
      <c r="N717" s="411"/>
      <c r="S717" s="411"/>
      <c r="AC717" s="227"/>
      <c r="AD717" s="227"/>
      <c r="AE717" s="227"/>
      <c r="AF717" s="227"/>
      <c r="AG717" s="227"/>
      <c r="AL717" s="224"/>
      <c r="AM717" s="224"/>
      <c r="AN717" s="224"/>
      <c r="AO717" s="224"/>
      <c r="AP717" s="224"/>
      <c r="AQ717" s="224"/>
      <c r="AR717" s="224"/>
      <c r="AS717" s="224"/>
    </row>
    <row r="718">
      <c r="A718" s="398"/>
      <c r="B718" s="399"/>
      <c r="C718" s="398"/>
      <c r="D718" s="399"/>
      <c r="E718" s="398"/>
      <c r="I718" s="411"/>
      <c r="J718" s="411"/>
      <c r="N718" s="411"/>
      <c r="S718" s="411"/>
      <c r="AC718" s="227"/>
      <c r="AD718" s="227"/>
      <c r="AE718" s="227"/>
      <c r="AF718" s="227"/>
      <c r="AG718" s="227"/>
      <c r="AL718" s="224"/>
      <c r="AM718" s="224"/>
      <c r="AN718" s="224"/>
      <c r="AO718" s="224"/>
      <c r="AP718" s="224"/>
      <c r="AQ718" s="224"/>
      <c r="AR718" s="224"/>
      <c r="AS718" s="224"/>
    </row>
    <row r="719">
      <c r="A719" s="398"/>
      <c r="B719" s="399"/>
      <c r="C719" s="398"/>
      <c r="D719" s="399"/>
      <c r="E719" s="398"/>
      <c r="I719" s="411"/>
      <c r="J719" s="411"/>
      <c r="N719" s="411"/>
      <c r="S719" s="411"/>
      <c r="AC719" s="227"/>
      <c r="AD719" s="227"/>
      <c r="AE719" s="227"/>
      <c r="AF719" s="227"/>
      <c r="AG719" s="227"/>
      <c r="AL719" s="224"/>
      <c r="AM719" s="224"/>
      <c r="AN719" s="224"/>
      <c r="AO719" s="224"/>
      <c r="AP719" s="224"/>
      <c r="AQ719" s="224"/>
      <c r="AR719" s="224"/>
      <c r="AS719" s="224"/>
    </row>
    <row r="720">
      <c r="A720" s="398"/>
      <c r="B720" s="399"/>
      <c r="C720" s="398"/>
      <c r="D720" s="399"/>
      <c r="E720" s="398"/>
      <c r="I720" s="411"/>
      <c r="J720" s="411"/>
      <c r="N720" s="411"/>
      <c r="S720" s="411"/>
      <c r="AC720" s="227"/>
      <c r="AD720" s="227"/>
      <c r="AE720" s="227"/>
      <c r="AF720" s="227"/>
      <c r="AG720" s="227"/>
      <c r="AL720" s="224"/>
      <c r="AM720" s="224"/>
      <c r="AN720" s="224"/>
      <c r="AO720" s="224"/>
      <c r="AP720" s="224"/>
      <c r="AQ720" s="224"/>
      <c r="AR720" s="224"/>
      <c r="AS720" s="224"/>
    </row>
    <row r="721">
      <c r="A721" s="398"/>
      <c r="B721" s="399"/>
      <c r="C721" s="398"/>
      <c r="D721" s="399"/>
      <c r="E721" s="398"/>
      <c r="I721" s="411"/>
      <c r="J721" s="411"/>
      <c r="N721" s="411"/>
      <c r="S721" s="411"/>
      <c r="AC721" s="227"/>
      <c r="AD721" s="227"/>
      <c r="AE721" s="227"/>
      <c r="AF721" s="227"/>
      <c r="AG721" s="227"/>
      <c r="AL721" s="224"/>
      <c r="AM721" s="224"/>
      <c r="AN721" s="224"/>
      <c r="AO721" s="224"/>
      <c r="AP721" s="224"/>
      <c r="AQ721" s="224"/>
      <c r="AR721" s="224"/>
      <c r="AS721" s="224"/>
    </row>
    <row r="722">
      <c r="A722" s="398"/>
      <c r="B722" s="399"/>
      <c r="C722" s="398"/>
      <c r="D722" s="399"/>
      <c r="E722" s="398"/>
      <c r="I722" s="411"/>
      <c r="J722" s="411"/>
      <c r="N722" s="411"/>
      <c r="S722" s="411"/>
      <c r="AC722" s="227"/>
      <c r="AD722" s="227"/>
      <c r="AE722" s="227"/>
      <c r="AF722" s="227"/>
      <c r="AG722" s="227"/>
      <c r="AL722" s="224"/>
      <c r="AM722" s="224"/>
      <c r="AN722" s="224"/>
      <c r="AO722" s="224"/>
      <c r="AP722" s="224"/>
      <c r="AQ722" s="224"/>
      <c r="AR722" s="224"/>
      <c r="AS722" s="224"/>
    </row>
    <row r="723">
      <c r="A723" s="398"/>
      <c r="B723" s="399"/>
      <c r="C723" s="398"/>
      <c r="D723" s="399"/>
      <c r="E723" s="398"/>
      <c r="I723" s="411"/>
      <c r="J723" s="411"/>
      <c r="N723" s="411"/>
      <c r="S723" s="411"/>
      <c r="AC723" s="227"/>
      <c r="AD723" s="227"/>
      <c r="AE723" s="227"/>
      <c r="AF723" s="227"/>
      <c r="AG723" s="227"/>
      <c r="AL723" s="224"/>
      <c r="AM723" s="224"/>
      <c r="AN723" s="224"/>
      <c r="AO723" s="224"/>
      <c r="AP723" s="224"/>
      <c r="AQ723" s="224"/>
      <c r="AR723" s="224"/>
      <c r="AS723" s="224"/>
    </row>
    <row r="724">
      <c r="A724" s="398"/>
      <c r="B724" s="399"/>
      <c r="C724" s="398"/>
      <c r="D724" s="399"/>
      <c r="E724" s="398"/>
      <c r="I724" s="411"/>
      <c r="J724" s="411"/>
      <c r="N724" s="411"/>
      <c r="S724" s="411"/>
      <c r="AC724" s="227"/>
      <c r="AD724" s="227"/>
      <c r="AE724" s="227"/>
      <c r="AF724" s="227"/>
      <c r="AG724" s="227"/>
      <c r="AL724" s="224"/>
      <c r="AM724" s="224"/>
      <c r="AN724" s="224"/>
      <c r="AO724" s="224"/>
      <c r="AP724" s="224"/>
      <c r="AQ724" s="224"/>
      <c r="AR724" s="224"/>
      <c r="AS724" s="224"/>
    </row>
    <row r="725">
      <c r="A725" s="398"/>
      <c r="B725" s="399"/>
      <c r="C725" s="398"/>
      <c r="D725" s="399"/>
      <c r="E725" s="398"/>
      <c r="I725" s="411"/>
      <c r="J725" s="411"/>
      <c r="N725" s="411"/>
      <c r="S725" s="411"/>
      <c r="AC725" s="227"/>
      <c r="AD725" s="227"/>
      <c r="AE725" s="227"/>
      <c r="AF725" s="227"/>
      <c r="AG725" s="227"/>
      <c r="AL725" s="224"/>
      <c r="AM725" s="224"/>
      <c r="AN725" s="224"/>
      <c r="AO725" s="224"/>
      <c r="AP725" s="224"/>
      <c r="AQ725" s="224"/>
      <c r="AR725" s="224"/>
      <c r="AS725" s="224"/>
    </row>
    <row r="726">
      <c r="A726" s="398"/>
      <c r="B726" s="399"/>
      <c r="C726" s="398"/>
      <c r="D726" s="399"/>
      <c r="E726" s="398"/>
      <c r="I726" s="411"/>
      <c r="J726" s="411"/>
      <c r="N726" s="411"/>
      <c r="S726" s="411"/>
      <c r="AC726" s="227"/>
      <c r="AD726" s="227"/>
      <c r="AE726" s="227"/>
      <c r="AF726" s="227"/>
      <c r="AG726" s="227"/>
      <c r="AL726" s="224"/>
      <c r="AM726" s="224"/>
      <c r="AN726" s="224"/>
      <c r="AO726" s="224"/>
      <c r="AP726" s="224"/>
      <c r="AQ726" s="224"/>
      <c r="AR726" s="224"/>
      <c r="AS726" s="224"/>
    </row>
    <row r="727">
      <c r="A727" s="398"/>
      <c r="B727" s="399"/>
      <c r="C727" s="398"/>
      <c r="D727" s="399"/>
      <c r="E727" s="398"/>
      <c r="I727" s="411"/>
      <c r="J727" s="411"/>
      <c r="N727" s="411"/>
      <c r="S727" s="411"/>
      <c r="AC727" s="227"/>
      <c r="AD727" s="227"/>
      <c r="AE727" s="227"/>
      <c r="AF727" s="227"/>
      <c r="AG727" s="227"/>
      <c r="AL727" s="224"/>
      <c r="AM727" s="224"/>
      <c r="AN727" s="224"/>
      <c r="AO727" s="224"/>
      <c r="AP727" s="224"/>
      <c r="AQ727" s="224"/>
      <c r="AR727" s="224"/>
      <c r="AS727" s="224"/>
    </row>
    <row r="728">
      <c r="A728" s="398"/>
      <c r="B728" s="399"/>
      <c r="C728" s="398"/>
      <c r="D728" s="399"/>
      <c r="E728" s="398"/>
      <c r="I728" s="411"/>
      <c r="J728" s="411"/>
      <c r="N728" s="411"/>
      <c r="S728" s="411"/>
      <c r="AC728" s="227"/>
      <c r="AD728" s="227"/>
      <c r="AE728" s="227"/>
      <c r="AF728" s="227"/>
      <c r="AG728" s="227"/>
      <c r="AL728" s="224"/>
      <c r="AM728" s="224"/>
      <c r="AN728" s="224"/>
      <c r="AO728" s="224"/>
      <c r="AP728" s="224"/>
      <c r="AQ728" s="224"/>
      <c r="AR728" s="224"/>
      <c r="AS728" s="224"/>
    </row>
    <row r="729">
      <c r="A729" s="398"/>
      <c r="B729" s="399"/>
      <c r="C729" s="398"/>
      <c r="D729" s="399"/>
      <c r="E729" s="398"/>
      <c r="I729" s="411"/>
      <c r="J729" s="411"/>
      <c r="N729" s="411"/>
      <c r="S729" s="411"/>
      <c r="AC729" s="227"/>
      <c r="AD729" s="227"/>
      <c r="AE729" s="227"/>
      <c r="AF729" s="227"/>
      <c r="AG729" s="227"/>
      <c r="AL729" s="224"/>
      <c r="AM729" s="224"/>
      <c r="AN729" s="224"/>
      <c r="AO729" s="224"/>
      <c r="AP729" s="224"/>
      <c r="AQ729" s="224"/>
      <c r="AR729" s="224"/>
      <c r="AS729" s="224"/>
    </row>
    <row r="730">
      <c r="A730" s="398"/>
      <c r="B730" s="399"/>
      <c r="C730" s="398"/>
      <c r="D730" s="399"/>
      <c r="E730" s="398"/>
      <c r="I730" s="411"/>
      <c r="J730" s="411"/>
      <c r="N730" s="411"/>
      <c r="S730" s="411"/>
      <c r="AC730" s="227"/>
      <c r="AD730" s="227"/>
      <c r="AE730" s="227"/>
      <c r="AF730" s="227"/>
      <c r="AG730" s="227"/>
      <c r="AL730" s="224"/>
      <c r="AM730" s="224"/>
      <c r="AN730" s="224"/>
      <c r="AO730" s="224"/>
      <c r="AP730" s="224"/>
      <c r="AQ730" s="224"/>
      <c r="AR730" s="224"/>
      <c r="AS730" s="224"/>
    </row>
    <row r="731">
      <c r="A731" s="398"/>
      <c r="B731" s="399"/>
      <c r="C731" s="398"/>
      <c r="D731" s="399"/>
      <c r="E731" s="398"/>
      <c r="I731" s="411"/>
      <c r="J731" s="411"/>
      <c r="N731" s="411"/>
      <c r="S731" s="411"/>
      <c r="AC731" s="227"/>
      <c r="AD731" s="227"/>
      <c r="AE731" s="227"/>
      <c r="AF731" s="227"/>
      <c r="AG731" s="227"/>
      <c r="AL731" s="224"/>
      <c r="AM731" s="224"/>
      <c r="AN731" s="224"/>
      <c r="AO731" s="224"/>
      <c r="AP731" s="224"/>
      <c r="AQ731" s="224"/>
      <c r="AR731" s="224"/>
      <c r="AS731" s="224"/>
    </row>
    <row r="732">
      <c r="A732" s="398"/>
      <c r="B732" s="399"/>
      <c r="C732" s="398"/>
      <c r="D732" s="399"/>
      <c r="E732" s="398"/>
      <c r="I732" s="411"/>
      <c r="J732" s="411"/>
      <c r="N732" s="411"/>
      <c r="S732" s="411"/>
      <c r="AC732" s="227"/>
      <c r="AD732" s="227"/>
      <c r="AE732" s="227"/>
      <c r="AF732" s="227"/>
      <c r="AG732" s="227"/>
      <c r="AL732" s="224"/>
      <c r="AM732" s="224"/>
      <c r="AN732" s="224"/>
      <c r="AO732" s="224"/>
      <c r="AP732" s="224"/>
      <c r="AQ732" s="224"/>
      <c r="AR732" s="224"/>
      <c r="AS732" s="224"/>
    </row>
    <row r="733">
      <c r="A733" s="398"/>
      <c r="B733" s="399"/>
      <c r="C733" s="398"/>
      <c r="D733" s="399"/>
      <c r="E733" s="398"/>
      <c r="I733" s="411"/>
      <c r="J733" s="411"/>
      <c r="N733" s="411"/>
      <c r="S733" s="411"/>
      <c r="AC733" s="227"/>
      <c r="AD733" s="227"/>
      <c r="AE733" s="227"/>
      <c r="AF733" s="227"/>
      <c r="AG733" s="227"/>
      <c r="AL733" s="224"/>
      <c r="AM733" s="224"/>
      <c r="AN733" s="224"/>
      <c r="AO733" s="224"/>
      <c r="AP733" s="224"/>
      <c r="AQ733" s="224"/>
      <c r="AR733" s="224"/>
      <c r="AS733" s="224"/>
    </row>
    <row r="734">
      <c r="A734" s="398"/>
      <c r="B734" s="399"/>
      <c r="C734" s="398"/>
      <c r="D734" s="399"/>
      <c r="E734" s="398"/>
      <c r="I734" s="411"/>
      <c r="J734" s="411"/>
      <c r="N734" s="411"/>
      <c r="S734" s="411"/>
      <c r="AC734" s="227"/>
      <c r="AD734" s="227"/>
      <c r="AE734" s="227"/>
      <c r="AF734" s="227"/>
      <c r="AG734" s="227"/>
      <c r="AL734" s="224"/>
      <c r="AM734" s="224"/>
      <c r="AN734" s="224"/>
      <c r="AO734" s="224"/>
      <c r="AP734" s="224"/>
      <c r="AQ734" s="224"/>
      <c r="AR734" s="224"/>
      <c r="AS734" s="224"/>
    </row>
    <row r="735">
      <c r="A735" s="398"/>
      <c r="B735" s="399"/>
      <c r="C735" s="398"/>
      <c r="D735" s="399"/>
      <c r="E735" s="398"/>
      <c r="I735" s="411"/>
      <c r="J735" s="411"/>
      <c r="N735" s="411"/>
      <c r="S735" s="411"/>
      <c r="AC735" s="227"/>
      <c r="AD735" s="227"/>
      <c r="AE735" s="227"/>
      <c r="AF735" s="227"/>
      <c r="AG735" s="227"/>
      <c r="AL735" s="224"/>
      <c r="AM735" s="224"/>
      <c r="AN735" s="224"/>
      <c r="AO735" s="224"/>
      <c r="AP735" s="224"/>
      <c r="AQ735" s="224"/>
      <c r="AR735" s="224"/>
      <c r="AS735" s="224"/>
    </row>
    <row r="736">
      <c r="A736" s="398"/>
      <c r="B736" s="399"/>
      <c r="C736" s="398"/>
      <c r="D736" s="399"/>
      <c r="E736" s="398"/>
      <c r="I736" s="411"/>
      <c r="J736" s="411"/>
      <c r="N736" s="411"/>
      <c r="S736" s="411"/>
      <c r="AC736" s="227"/>
      <c r="AD736" s="227"/>
      <c r="AE736" s="227"/>
      <c r="AF736" s="227"/>
      <c r="AG736" s="227"/>
      <c r="AL736" s="224"/>
      <c r="AM736" s="224"/>
      <c r="AN736" s="224"/>
      <c r="AO736" s="224"/>
      <c r="AP736" s="224"/>
      <c r="AQ736" s="224"/>
      <c r="AR736" s="224"/>
      <c r="AS736" s="224"/>
    </row>
    <row r="737">
      <c r="A737" s="398"/>
      <c r="B737" s="399"/>
      <c r="C737" s="398"/>
      <c r="D737" s="399"/>
      <c r="E737" s="398"/>
      <c r="I737" s="411"/>
      <c r="J737" s="411"/>
      <c r="N737" s="411"/>
      <c r="S737" s="411"/>
      <c r="AC737" s="227"/>
      <c r="AD737" s="227"/>
      <c r="AE737" s="227"/>
      <c r="AF737" s="227"/>
      <c r="AG737" s="227"/>
      <c r="AL737" s="224"/>
      <c r="AM737" s="224"/>
      <c r="AN737" s="224"/>
      <c r="AO737" s="224"/>
      <c r="AP737" s="224"/>
      <c r="AQ737" s="224"/>
      <c r="AR737" s="224"/>
      <c r="AS737" s="224"/>
    </row>
    <row r="738">
      <c r="A738" s="398"/>
      <c r="B738" s="399"/>
      <c r="C738" s="398"/>
      <c r="D738" s="399"/>
      <c r="E738" s="398"/>
      <c r="I738" s="411"/>
      <c r="J738" s="411"/>
      <c r="N738" s="411"/>
      <c r="S738" s="411"/>
      <c r="AC738" s="227"/>
      <c r="AD738" s="227"/>
      <c r="AE738" s="227"/>
      <c r="AF738" s="227"/>
      <c r="AG738" s="227"/>
      <c r="AL738" s="224"/>
      <c r="AM738" s="224"/>
      <c r="AN738" s="224"/>
      <c r="AO738" s="224"/>
      <c r="AP738" s="224"/>
      <c r="AQ738" s="224"/>
      <c r="AR738" s="224"/>
      <c r="AS738" s="224"/>
    </row>
    <row r="739">
      <c r="A739" s="398"/>
      <c r="B739" s="399"/>
      <c r="C739" s="398"/>
      <c r="D739" s="399"/>
      <c r="E739" s="398"/>
      <c r="I739" s="411"/>
      <c r="J739" s="411"/>
      <c r="N739" s="411"/>
      <c r="S739" s="411"/>
      <c r="AC739" s="227"/>
      <c r="AD739" s="227"/>
      <c r="AE739" s="227"/>
      <c r="AF739" s="227"/>
      <c r="AG739" s="227"/>
      <c r="AL739" s="224"/>
      <c r="AM739" s="224"/>
      <c r="AN739" s="224"/>
      <c r="AO739" s="224"/>
      <c r="AP739" s="224"/>
      <c r="AQ739" s="224"/>
      <c r="AR739" s="224"/>
      <c r="AS739" s="224"/>
    </row>
    <row r="740">
      <c r="A740" s="398"/>
      <c r="B740" s="399"/>
      <c r="C740" s="398"/>
      <c r="D740" s="399"/>
      <c r="E740" s="398"/>
      <c r="I740" s="411"/>
      <c r="J740" s="411"/>
      <c r="N740" s="411"/>
      <c r="S740" s="411"/>
      <c r="AC740" s="227"/>
      <c r="AD740" s="227"/>
      <c r="AE740" s="227"/>
      <c r="AF740" s="227"/>
      <c r="AG740" s="227"/>
      <c r="AL740" s="224"/>
      <c r="AM740" s="224"/>
      <c r="AN740" s="224"/>
      <c r="AO740" s="224"/>
      <c r="AP740" s="224"/>
      <c r="AQ740" s="224"/>
      <c r="AR740" s="224"/>
      <c r="AS740" s="224"/>
    </row>
    <row r="741">
      <c r="A741" s="398"/>
      <c r="B741" s="399"/>
      <c r="C741" s="398"/>
      <c r="D741" s="399"/>
      <c r="E741" s="398"/>
      <c r="I741" s="411"/>
      <c r="J741" s="411"/>
      <c r="N741" s="411"/>
      <c r="S741" s="411"/>
      <c r="AC741" s="227"/>
      <c r="AD741" s="227"/>
      <c r="AE741" s="227"/>
      <c r="AF741" s="227"/>
      <c r="AG741" s="227"/>
      <c r="AL741" s="224"/>
      <c r="AM741" s="224"/>
      <c r="AN741" s="224"/>
      <c r="AO741" s="224"/>
      <c r="AP741" s="224"/>
      <c r="AQ741" s="224"/>
      <c r="AR741" s="224"/>
      <c r="AS741" s="224"/>
    </row>
    <row r="742">
      <c r="A742" s="398"/>
      <c r="B742" s="399"/>
      <c r="C742" s="398"/>
      <c r="D742" s="399"/>
      <c r="E742" s="398"/>
      <c r="I742" s="411"/>
      <c r="J742" s="411"/>
      <c r="N742" s="411"/>
      <c r="S742" s="411"/>
      <c r="AC742" s="227"/>
      <c r="AD742" s="227"/>
      <c r="AE742" s="227"/>
      <c r="AF742" s="227"/>
      <c r="AG742" s="227"/>
      <c r="AL742" s="224"/>
      <c r="AM742" s="224"/>
      <c r="AN742" s="224"/>
      <c r="AO742" s="224"/>
      <c r="AP742" s="224"/>
      <c r="AQ742" s="224"/>
      <c r="AR742" s="224"/>
      <c r="AS742" s="224"/>
    </row>
    <row r="743">
      <c r="A743" s="398"/>
      <c r="B743" s="399"/>
      <c r="C743" s="398"/>
      <c r="D743" s="399"/>
      <c r="E743" s="398"/>
      <c r="I743" s="411"/>
      <c r="J743" s="411"/>
      <c r="N743" s="411"/>
      <c r="S743" s="411"/>
      <c r="AC743" s="227"/>
      <c r="AD743" s="227"/>
      <c r="AE743" s="227"/>
      <c r="AF743" s="227"/>
      <c r="AG743" s="227"/>
      <c r="AL743" s="224"/>
      <c r="AM743" s="224"/>
      <c r="AN743" s="224"/>
      <c r="AO743" s="224"/>
      <c r="AP743" s="224"/>
      <c r="AQ743" s="224"/>
      <c r="AR743" s="224"/>
      <c r="AS743" s="224"/>
    </row>
    <row r="744">
      <c r="A744" s="398"/>
      <c r="B744" s="399"/>
      <c r="C744" s="398"/>
      <c r="D744" s="399"/>
      <c r="E744" s="398"/>
      <c r="I744" s="411"/>
      <c r="J744" s="411"/>
      <c r="N744" s="411"/>
      <c r="S744" s="411"/>
      <c r="AC744" s="227"/>
      <c r="AD744" s="227"/>
      <c r="AE744" s="227"/>
      <c r="AF744" s="227"/>
      <c r="AG744" s="227"/>
      <c r="AL744" s="224"/>
      <c r="AM744" s="224"/>
      <c r="AN744" s="224"/>
      <c r="AO744" s="224"/>
      <c r="AP744" s="224"/>
      <c r="AQ744" s="224"/>
      <c r="AR744" s="224"/>
      <c r="AS744" s="224"/>
    </row>
    <row r="745">
      <c r="A745" s="398"/>
      <c r="B745" s="399"/>
      <c r="C745" s="398"/>
      <c r="D745" s="399"/>
      <c r="E745" s="398"/>
      <c r="I745" s="411"/>
      <c r="J745" s="411"/>
      <c r="N745" s="411"/>
      <c r="S745" s="411"/>
      <c r="AC745" s="227"/>
      <c r="AD745" s="227"/>
      <c r="AE745" s="227"/>
      <c r="AF745" s="227"/>
      <c r="AG745" s="227"/>
      <c r="AL745" s="224"/>
      <c r="AM745" s="224"/>
      <c r="AN745" s="224"/>
      <c r="AO745" s="224"/>
      <c r="AP745" s="224"/>
      <c r="AQ745" s="224"/>
      <c r="AR745" s="224"/>
      <c r="AS745" s="224"/>
    </row>
    <row r="746">
      <c r="A746" s="398"/>
      <c r="B746" s="399"/>
      <c r="C746" s="398"/>
      <c r="D746" s="399"/>
      <c r="E746" s="398"/>
      <c r="I746" s="411"/>
      <c r="J746" s="411"/>
      <c r="N746" s="411"/>
      <c r="S746" s="411"/>
      <c r="AC746" s="227"/>
      <c r="AD746" s="227"/>
      <c r="AE746" s="227"/>
      <c r="AF746" s="227"/>
      <c r="AG746" s="227"/>
      <c r="AL746" s="224"/>
      <c r="AM746" s="224"/>
      <c r="AN746" s="224"/>
      <c r="AO746" s="224"/>
      <c r="AP746" s="224"/>
      <c r="AQ746" s="224"/>
      <c r="AR746" s="224"/>
      <c r="AS746" s="224"/>
    </row>
    <row r="747">
      <c r="A747" s="398"/>
      <c r="B747" s="399"/>
      <c r="C747" s="398"/>
      <c r="D747" s="399"/>
      <c r="E747" s="398"/>
      <c r="I747" s="411"/>
      <c r="J747" s="411"/>
      <c r="N747" s="411"/>
      <c r="S747" s="411"/>
      <c r="AC747" s="227"/>
      <c r="AD747" s="227"/>
      <c r="AE747" s="227"/>
      <c r="AF747" s="227"/>
      <c r="AG747" s="227"/>
      <c r="AL747" s="224"/>
      <c r="AM747" s="224"/>
      <c r="AN747" s="224"/>
      <c r="AO747" s="224"/>
      <c r="AP747" s="224"/>
      <c r="AQ747" s="224"/>
      <c r="AR747" s="224"/>
      <c r="AS747" s="224"/>
    </row>
    <row r="748">
      <c r="A748" s="398"/>
      <c r="B748" s="399"/>
      <c r="C748" s="398"/>
      <c r="D748" s="399"/>
      <c r="E748" s="398"/>
      <c r="I748" s="411"/>
      <c r="J748" s="411"/>
      <c r="N748" s="411"/>
      <c r="S748" s="411"/>
      <c r="AC748" s="227"/>
      <c r="AD748" s="227"/>
      <c r="AE748" s="227"/>
      <c r="AF748" s="227"/>
      <c r="AG748" s="227"/>
      <c r="AL748" s="224"/>
      <c r="AM748" s="224"/>
      <c r="AN748" s="224"/>
      <c r="AO748" s="224"/>
      <c r="AP748" s="224"/>
      <c r="AQ748" s="224"/>
      <c r="AR748" s="224"/>
      <c r="AS748" s="224"/>
    </row>
    <row r="749">
      <c r="A749" s="398"/>
      <c r="B749" s="399"/>
      <c r="C749" s="398"/>
      <c r="D749" s="399"/>
      <c r="E749" s="398"/>
      <c r="I749" s="411"/>
      <c r="J749" s="411"/>
      <c r="N749" s="411"/>
      <c r="S749" s="411"/>
      <c r="AC749" s="227"/>
      <c r="AD749" s="227"/>
      <c r="AE749" s="227"/>
      <c r="AF749" s="227"/>
      <c r="AG749" s="227"/>
      <c r="AL749" s="224"/>
      <c r="AM749" s="224"/>
      <c r="AN749" s="224"/>
      <c r="AO749" s="224"/>
      <c r="AP749" s="224"/>
      <c r="AQ749" s="224"/>
      <c r="AR749" s="224"/>
      <c r="AS749" s="224"/>
    </row>
    <row r="750">
      <c r="A750" s="398"/>
      <c r="B750" s="399"/>
      <c r="C750" s="398"/>
      <c r="D750" s="399"/>
      <c r="E750" s="398"/>
      <c r="I750" s="411"/>
      <c r="J750" s="411"/>
      <c r="N750" s="411"/>
      <c r="S750" s="411"/>
      <c r="AC750" s="227"/>
      <c r="AD750" s="227"/>
      <c r="AE750" s="227"/>
      <c r="AF750" s="227"/>
      <c r="AG750" s="227"/>
      <c r="AL750" s="224"/>
      <c r="AM750" s="224"/>
      <c r="AN750" s="224"/>
      <c r="AO750" s="224"/>
      <c r="AP750" s="224"/>
      <c r="AQ750" s="224"/>
      <c r="AR750" s="224"/>
      <c r="AS750" s="224"/>
    </row>
    <row r="751">
      <c r="A751" s="398"/>
      <c r="B751" s="399"/>
      <c r="C751" s="398"/>
      <c r="D751" s="399"/>
      <c r="E751" s="398"/>
      <c r="I751" s="411"/>
      <c r="J751" s="411"/>
      <c r="N751" s="411"/>
      <c r="S751" s="411"/>
      <c r="AC751" s="227"/>
      <c r="AD751" s="227"/>
      <c r="AE751" s="227"/>
      <c r="AF751" s="227"/>
      <c r="AG751" s="227"/>
      <c r="AL751" s="224"/>
      <c r="AM751" s="224"/>
      <c r="AN751" s="224"/>
      <c r="AO751" s="224"/>
      <c r="AP751" s="224"/>
      <c r="AQ751" s="224"/>
      <c r="AR751" s="224"/>
      <c r="AS751" s="224"/>
    </row>
    <row r="752">
      <c r="A752" s="398"/>
      <c r="B752" s="399"/>
      <c r="C752" s="398"/>
      <c r="D752" s="399"/>
      <c r="E752" s="398"/>
      <c r="I752" s="411"/>
      <c r="J752" s="411"/>
      <c r="N752" s="411"/>
      <c r="S752" s="411"/>
      <c r="AC752" s="227"/>
      <c r="AD752" s="227"/>
      <c r="AE752" s="227"/>
      <c r="AF752" s="227"/>
      <c r="AG752" s="227"/>
      <c r="AL752" s="224"/>
      <c r="AM752" s="224"/>
      <c r="AN752" s="224"/>
      <c r="AO752" s="224"/>
      <c r="AP752" s="224"/>
      <c r="AQ752" s="224"/>
      <c r="AR752" s="224"/>
      <c r="AS752" s="224"/>
    </row>
    <row r="753">
      <c r="A753" s="398"/>
      <c r="B753" s="399"/>
      <c r="C753" s="398"/>
      <c r="D753" s="399"/>
      <c r="E753" s="398"/>
      <c r="I753" s="411"/>
      <c r="J753" s="411"/>
      <c r="N753" s="411"/>
      <c r="S753" s="411"/>
      <c r="AC753" s="227"/>
      <c r="AD753" s="227"/>
      <c r="AE753" s="227"/>
      <c r="AF753" s="227"/>
      <c r="AG753" s="227"/>
      <c r="AL753" s="224"/>
      <c r="AM753" s="224"/>
      <c r="AN753" s="224"/>
      <c r="AO753" s="224"/>
      <c r="AP753" s="224"/>
      <c r="AQ753" s="224"/>
      <c r="AR753" s="224"/>
      <c r="AS753" s="224"/>
    </row>
    <row r="754">
      <c r="A754" s="398"/>
      <c r="B754" s="399"/>
      <c r="C754" s="398"/>
      <c r="D754" s="399"/>
      <c r="E754" s="398"/>
      <c r="I754" s="411"/>
      <c r="J754" s="411"/>
      <c r="N754" s="411"/>
      <c r="S754" s="411"/>
      <c r="AC754" s="227"/>
      <c r="AD754" s="227"/>
      <c r="AE754" s="227"/>
      <c r="AF754" s="227"/>
      <c r="AG754" s="227"/>
      <c r="AL754" s="224"/>
      <c r="AM754" s="224"/>
      <c r="AN754" s="224"/>
      <c r="AO754" s="224"/>
      <c r="AP754" s="224"/>
      <c r="AQ754" s="224"/>
      <c r="AR754" s="224"/>
      <c r="AS754" s="224"/>
    </row>
    <row r="755">
      <c r="A755" s="398"/>
      <c r="B755" s="399"/>
      <c r="C755" s="398"/>
      <c r="D755" s="399"/>
      <c r="E755" s="398"/>
      <c r="I755" s="411"/>
      <c r="J755" s="411"/>
      <c r="N755" s="411"/>
      <c r="S755" s="411"/>
      <c r="AC755" s="227"/>
      <c r="AD755" s="227"/>
      <c r="AE755" s="227"/>
      <c r="AF755" s="227"/>
      <c r="AG755" s="227"/>
      <c r="AL755" s="224"/>
      <c r="AM755" s="224"/>
      <c r="AN755" s="224"/>
      <c r="AO755" s="224"/>
      <c r="AP755" s="224"/>
      <c r="AQ755" s="224"/>
      <c r="AR755" s="224"/>
      <c r="AS755" s="224"/>
    </row>
    <row r="756">
      <c r="A756" s="398"/>
      <c r="B756" s="399"/>
      <c r="C756" s="398"/>
      <c r="D756" s="399"/>
      <c r="E756" s="398"/>
      <c r="I756" s="411"/>
      <c r="J756" s="411"/>
      <c r="N756" s="411"/>
      <c r="S756" s="411"/>
      <c r="AC756" s="227"/>
      <c r="AD756" s="227"/>
      <c r="AE756" s="227"/>
      <c r="AF756" s="227"/>
      <c r="AG756" s="227"/>
      <c r="AL756" s="224"/>
      <c r="AM756" s="224"/>
      <c r="AN756" s="224"/>
      <c r="AO756" s="224"/>
      <c r="AP756" s="224"/>
      <c r="AQ756" s="224"/>
      <c r="AR756" s="224"/>
      <c r="AS756" s="224"/>
    </row>
    <row r="757">
      <c r="A757" s="398"/>
      <c r="B757" s="399"/>
      <c r="C757" s="398"/>
      <c r="D757" s="399"/>
      <c r="E757" s="398"/>
      <c r="I757" s="411"/>
      <c r="J757" s="411"/>
      <c r="N757" s="411"/>
      <c r="S757" s="411"/>
      <c r="AC757" s="227"/>
      <c r="AD757" s="227"/>
      <c r="AE757" s="227"/>
      <c r="AF757" s="227"/>
      <c r="AG757" s="227"/>
      <c r="AL757" s="224"/>
      <c r="AM757" s="224"/>
      <c r="AN757" s="224"/>
      <c r="AO757" s="224"/>
      <c r="AP757" s="224"/>
      <c r="AQ757" s="224"/>
      <c r="AR757" s="224"/>
      <c r="AS757" s="224"/>
    </row>
    <row r="758">
      <c r="A758" s="398"/>
      <c r="B758" s="399"/>
      <c r="C758" s="398"/>
      <c r="D758" s="399"/>
      <c r="E758" s="398"/>
      <c r="I758" s="411"/>
      <c r="J758" s="411"/>
      <c r="N758" s="411"/>
      <c r="S758" s="411"/>
      <c r="AC758" s="227"/>
      <c r="AD758" s="227"/>
      <c r="AE758" s="227"/>
      <c r="AF758" s="227"/>
      <c r="AG758" s="227"/>
      <c r="AL758" s="224"/>
      <c r="AM758" s="224"/>
      <c r="AN758" s="224"/>
      <c r="AO758" s="224"/>
      <c r="AP758" s="224"/>
      <c r="AQ758" s="224"/>
      <c r="AR758" s="224"/>
      <c r="AS758" s="224"/>
    </row>
    <row r="759">
      <c r="A759" s="398"/>
      <c r="B759" s="399"/>
      <c r="C759" s="398"/>
      <c r="D759" s="399"/>
      <c r="E759" s="398"/>
      <c r="I759" s="411"/>
      <c r="J759" s="411"/>
      <c r="N759" s="411"/>
      <c r="S759" s="411"/>
      <c r="AC759" s="227"/>
      <c r="AD759" s="227"/>
      <c r="AE759" s="227"/>
      <c r="AF759" s="227"/>
      <c r="AG759" s="227"/>
      <c r="AL759" s="224"/>
      <c r="AM759" s="224"/>
      <c r="AN759" s="224"/>
      <c r="AO759" s="224"/>
      <c r="AP759" s="224"/>
      <c r="AQ759" s="224"/>
      <c r="AR759" s="224"/>
      <c r="AS759" s="224"/>
    </row>
    <row r="760">
      <c r="A760" s="398"/>
      <c r="B760" s="399"/>
      <c r="C760" s="398"/>
      <c r="D760" s="399"/>
      <c r="E760" s="398"/>
      <c r="I760" s="411"/>
      <c r="J760" s="411"/>
      <c r="N760" s="411"/>
      <c r="S760" s="411"/>
      <c r="AC760" s="227"/>
      <c r="AD760" s="227"/>
      <c r="AE760" s="227"/>
      <c r="AF760" s="227"/>
      <c r="AG760" s="227"/>
      <c r="AL760" s="224"/>
      <c r="AM760" s="224"/>
      <c r="AN760" s="224"/>
      <c r="AO760" s="224"/>
      <c r="AP760" s="224"/>
      <c r="AQ760" s="224"/>
      <c r="AR760" s="224"/>
      <c r="AS760" s="224"/>
    </row>
    <row r="761">
      <c r="A761" s="398"/>
      <c r="B761" s="399"/>
      <c r="C761" s="398"/>
      <c r="D761" s="399"/>
      <c r="E761" s="398"/>
      <c r="I761" s="411"/>
      <c r="J761" s="411"/>
      <c r="N761" s="411"/>
      <c r="S761" s="411"/>
      <c r="AC761" s="227"/>
      <c r="AD761" s="227"/>
      <c r="AE761" s="227"/>
      <c r="AF761" s="227"/>
      <c r="AG761" s="227"/>
      <c r="AL761" s="224"/>
      <c r="AM761" s="224"/>
      <c r="AN761" s="224"/>
      <c r="AO761" s="224"/>
      <c r="AP761" s="224"/>
      <c r="AQ761" s="224"/>
      <c r="AR761" s="224"/>
      <c r="AS761" s="224"/>
    </row>
    <row r="762">
      <c r="A762" s="398"/>
      <c r="B762" s="399"/>
      <c r="C762" s="398"/>
      <c r="D762" s="399"/>
      <c r="E762" s="398"/>
      <c r="I762" s="411"/>
      <c r="J762" s="411"/>
      <c r="N762" s="411"/>
      <c r="S762" s="411"/>
      <c r="AC762" s="227"/>
      <c r="AD762" s="227"/>
      <c r="AE762" s="227"/>
      <c r="AF762" s="227"/>
      <c r="AG762" s="227"/>
      <c r="AL762" s="224"/>
      <c r="AM762" s="224"/>
      <c r="AN762" s="224"/>
      <c r="AO762" s="224"/>
      <c r="AP762" s="224"/>
      <c r="AQ762" s="224"/>
      <c r="AR762" s="224"/>
      <c r="AS762" s="224"/>
    </row>
    <row r="763">
      <c r="A763" s="398"/>
      <c r="B763" s="399"/>
      <c r="C763" s="398"/>
      <c r="D763" s="399"/>
      <c r="E763" s="398"/>
      <c r="I763" s="411"/>
      <c r="J763" s="411"/>
      <c r="N763" s="411"/>
      <c r="S763" s="411"/>
      <c r="AC763" s="227"/>
      <c r="AD763" s="227"/>
      <c r="AE763" s="227"/>
      <c r="AF763" s="227"/>
      <c r="AG763" s="227"/>
      <c r="AL763" s="224"/>
      <c r="AM763" s="224"/>
      <c r="AN763" s="224"/>
      <c r="AO763" s="224"/>
      <c r="AP763" s="224"/>
      <c r="AQ763" s="224"/>
      <c r="AR763" s="224"/>
      <c r="AS763" s="224"/>
    </row>
    <row r="764">
      <c r="A764" s="398"/>
      <c r="B764" s="399"/>
      <c r="C764" s="398"/>
      <c r="D764" s="399"/>
      <c r="E764" s="398"/>
      <c r="I764" s="411"/>
      <c r="J764" s="411"/>
      <c r="N764" s="411"/>
      <c r="S764" s="411"/>
      <c r="AC764" s="227"/>
      <c r="AD764" s="227"/>
      <c r="AE764" s="227"/>
      <c r="AF764" s="227"/>
      <c r="AG764" s="227"/>
      <c r="AL764" s="224"/>
      <c r="AM764" s="224"/>
      <c r="AN764" s="224"/>
      <c r="AO764" s="224"/>
      <c r="AP764" s="224"/>
      <c r="AQ764" s="224"/>
      <c r="AR764" s="224"/>
      <c r="AS764" s="224"/>
    </row>
    <row r="765">
      <c r="A765" s="398"/>
      <c r="B765" s="399"/>
      <c r="C765" s="398"/>
      <c r="D765" s="399"/>
      <c r="E765" s="398"/>
      <c r="I765" s="411"/>
      <c r="J765" s="411"/>
      <c r="N765" s="411"/>
      <c r="S765" s="411"/>
      <c r="AC765" s="227"/>
      <c r="AD765" s="227"/>
      <c r="AE765" s="227"/>
      <c r="AF765" s="227"/>
      <c r="AG765" s="227"/>
      <c r="AL765" s="224"/>
      <c r="AM765" s="224"/>
      <c r="AN765" s="224"/>
      <c r="AO765" s="224"/>
      <c r="AP765" s="224"/>
      <c r="AQ765" s="224"/>
      <c r="AR765" s="224"/>
      <c r="AS765" s="224"/>
    </row>
    <row r="766">
      <c r="A766" s="398"/>
      <c r="B766" s="399"/>
      <c r="C766" s="398"/>
      <c r="D766" s="399"/>
      <c r="E766" s="398"/>
      <c r="I766" s="411"/>
      <c r="J766" s="411"/>
      <c r="N766" s="411"/>
      <c r="S766" s="411"/>
      <c r="AC766" s="227"/>
      <c r="AD766" s="227"/>
      <c r="AE766" s="227"/>
      <c r="AF766" s="227"/>
      <c r="AG766" s="227"/>
      <c r="AL766" s="224"/>
      <c r="AM766" s="224"/>
      <c r="AN766" s="224"/>
      <c r="AO766" s="224"/>
      <c r="AP766" s="224"/>
      <c r="AQ766" s="224"/>
      <c r="AR766" s="224"/>
      <c r="AS766" s="224"/>
    </row>
    <row r="767">
      <c r="A767" s="398"/>
      <c r="B767" s="399"/>
      <c r="C767" s="398"/>
      <c r="D767" s="399"/>
      <c r="E767" s="398"/>
      <c r="I767" s="411"/>
      <c r="J767" s="411"/>
      <c r="N767" s="411"/>
      <c r="S767" s="411"/>
      <c r="AC767" s="227"/>
      <c r="AD767" s="227"/>
      <c r="AE767" s="227"/>
      <c r="AF767" s="227"/>
      <c r="AG767" s="227"/>
      <c r="AL767" s="224"/>
      <c r="AM767" s="224"/>
      <c r="AN767" s="224"/>
      <c r="AO767" s="224"/>
      <c r="AP767" s="224"/>
      <c r="AQ767" s="224"/>
      <c r="AR767" s="224"/>
      <c r="AS767" s="224"/>
    </row>
    <row r="768">
      <c r="A768" s="398"/>
      <c r="B768" s="399"/>
      <c r="C768" s="398"/>
      <c r="D768" s="399"/>
      <c r="E768" s="398"/>
      <c r="I768" s="411"/>
      <c r="J768" s="411"/>
      <c r="N768" s="411"/>
      <c r="S768" s="411"/>
      <c r="AC768" s="227"/>
      <c r="AD768" s="227"/>
      <c r="AE768" s="227"/>
      <c r="AF768" s="227"/>
      <c r="AG768" s="227"/>
      <c r="AL768" s="224"/>
      <c r="AM768" s="224"/>
      <c r="AN768" s="224"/>
      <c r="AO768" s="224"/>
      <c r="AP768" s="224"/>
      <c r="AQ768" s="224"/>
      <c r="AR768" s="224"/>
      <c r="AS768" s="224"/>
    </row>
    <row r="769">
      <c r="A769" s="398"/>
      <c r="B769" s="399"/>
      <c r="C769" s="398"/>
      <c r="D769" s="399"/>
      <c r="E769" s="398"/>
      <c r="I769" s="411"/>
      <c r="J769" s="411"/>
      <c r="N769" s="411"/>
      <c r="S769" s="411"/>
      <c r="AC769" s="227"/>
      <c r="AD769" s="227"/>
      <c r="AE769" s="227"/>
      <c r="AF769" s="227"/>
      <c r="AG769" s="227"/>
      <c r="AL769" s="224"/>
      <c r="AM769" s="224"/>
      <c r="AN769" s="224"/>
      <c r="AO769" s="224"/>
      <c r="AP769" s="224"/>
      <c r="AQ769" s="224"/>
      <c r="AR769" s="224"/>
      <c r="AS769" s="224"/>
    </row>
    <row r="770">
      <c r="A770" s="398"/>
      <c r="B770" s="399"/>
      <c r="C770" s="398"/>
      <c r="D770" s="399"/>
      <c r="E770" s="398"/>
      <c r="I770" s="411"/>
      <c r="J770" s="411"/>
      <c r="N770" s="411"/>
      <c r="S770" s="411"/>
      <c r="AC770" s="227"/>
      <c r="AD770" s="227"/>
      <c r="AE770" s="227"/>
      <c r="AF770" s="227"/>
      <c r="AG770" s="227"/>
      <c r="AL770" s="224"/>
      <c r="AM770" s="224"/>
      <c r="AN770" s="224"/>
      <c r="AO770" s="224"/>
      <c r="AP770" s="224"/>
      <c r="AQ770" s="224"/>
      <c r="AR770" s="224"/>
      <c r="AS770" s="224"/>
    </row>
    <row r="771">
      <c r="A771" s="398"/>
      <c r="B771" s="399"/>
      <c r="C771" s="398"/>
      <c r="D771" s="399"/>
      <c r="E771" s="398"/>
      <c r="I771" s="411"/>
      <c r="J771" s="411"/>
      <c r="N771" s="411"/>
      <c r="S771" s="411"/>
      <c r="AC771" s="227"/>
      <c r="AD771" s="227"/>
      <c r="AE771" s="227"/>
      <c r="AF771" s="227"/>
      <c r="AG771" s="227"/>
      <c r="AL771" s="224"/>
      <c r="AM771" s="224"/>
      <c r="AN771" s="224"/>
      <c r="AO771" s="224"/>
      <c r="AP771" s="224"/>
      <c r="AQ771" s="224"/>
      <c r="AR771" s="224"/>
      <c r="AS771" s="224"/>
    </row>
    <row r="772">
      <c r="A772" s="398"/>
      <c r="B772" s="399"/>
      <c r="C772" s="398"/>
      <c r="D772" s="399"/>
      <c r="E772" s="398"/>
      <c r="I772" s="411"/>
      <c r="J772" s="411"/>
      <c r="N772" s="411"/>
      <c r="S772" s="411"/>
      <c r="AC772" s="227"/>
      <c r="AD772" s="227"/>
      <c r="AE772" s="227"/>
      <c r="AF772" s="227"/>
      <c r="AG772" s="227"/>
      <c r="AL772" s="224"/>
      <c r="AM772" s="224"/>
      <c r="AN772" s="224"/>
      <c r="AO772" s="224"/>
      <c r="AP772" s="224"/>
      <c r="AQ772" s="224"/>
      <c r="AR772" s="224"/>
      <c r="AS772" s="224"/>
    </row>
    <row r="773">
      <c r="A773" s="398"/>
      <c r="B773" s="399"/>
      <c r="C773" s="398"/>
      <c r="D773" s="399"/>
      <c r="E773" s="398"/>
      <c r="I773" s="411"/>
      <c r="J773" s="411"/>
      <c r="N773" s="411"/>
      <c r="S773" s="411"/>
      <c r="AC773" s="227"/>
      <c r="AD773" s="227"/>
      <c r="AE773" s="227"/>
      <c r="AF773" s="227"/>
      <c r="AG773" s="227"/>
      <c r="AL773" s="224"/>
      <c r="AM773" s="224"/>
      <c r="AN773" s="224"/>
      <c r="AO773" s="224"/>
      <c r="AP773" s="224"/>
      <c r="AQ773" s="224"/>
      <c r="AR773" s="224"/>
      <c r="AS773" s="224"/>
    </row>
    <row r="774">
      <c r="A774" s="398"/>
      <c r="B774" s="399"/>
      <c r="C774" s="398"/>
      <c r="D774" s="399"/>
      <c r="E774" s="398"/>
      <c r="I774" s="411"/>
      <c r="J774" s="411"/>
      <c r="N774" s="411"/>
      <c r="S774" s="411"/>
      <c r="AC774" s="227"/>
      <c r="AD774" s="227"/>
      <c r="AE774" s="227"/>
      <c r="AF774" s="227"/>
      <c r="AG774" s="227"/>
      <c r="AL774" s="224"/>
      <c r="AM774" s="224"/>
      <c r="AN774" s="224"/>
      <c r="AO774" s="224"/>
      <c r="AP774" s="224"/>
      <c r="AQ774" s="224"/>
      <c r="AR774" s="224"/>
      <c r="AS774" s="224"/>
    </row>
    <row r="775">
      <c r="A775" s="398"/>
      <c r="B775" s="399"/>
      <c r="C775" s="398"/>
      <c r="D775" s="399"/>
      <c r="E775" s="398"/>
      <c r="I775" s="411"/>
      <c r="J775" s="411"/>
      <c r="N775" s="411"/>
      <c r="S775" s="411"/>
      <c r="AC775" s="227"/>
      <c r="AD775" s="227"/>
      <c r="AE775" s="227"/>
      <c r="AF775" s="227"/>
      <c r="AG775" s="227"/>
      <c r="AL775" s="224"/>
      <c r="AM775" s="224"/>
      <c r="AN775" s="224"/>
      <c r="AO775" s="224"/>
      <c r="AP775" s="224"/>
      <c r="AQ775" s="224"/>
      <c r="AR775" s="224"/>
      <c r="AS775" s="224"/>
    </row>
    <row r="776">
      <c r="A776" s="398"/>
      <c r="B776" s="399"/>
      <c r="C776" s="398"/>
      <c r="D776" s="399"/>
      <c r="E776" s="398"/>
      <c r="I776" s="411"/>
      <c r="J776" s="411"/>
      <c r="N776" s="411"/>
      <c r="S776" s="411"/>
      <c r="AC776" s="227"/>
      <c r="AD776" s="227"/>
      <c r="AE776" s="227"/>
      <c r="AF776" s="227"/>
      <c r="AG776" s="227"/>
      <c r="AL776" s="224"/>
      <c r="AM776" s="224"/>
      <c r="AN776" s="224"/>
      <c r="AO776" s="224"/>
      <c r="AP776" s="224"/>
      <c r="AQ776" s="224"/>
      <c r="AR776" s="224"/>
      <c r="AS776" s="224"/>
    </row>
    <row r="777">
      <c r="A777" s="398"/>
      <c r="B777" s="399"/>
      <c r="C777" s="398"/>
      <c r="D777" s="399"/>
      <c r="E777" s="398"/>
      <c r="I777" s="411"/>
      <c r="J777" s="411"/>
      <c r="N777" s="411"/>
      <c r="S777" s="411"/>
      <c r="AC777" s="227"/>
      <c r="AD777" s="227"/>
      <c r="AE777" s="227"/>
      <c r="AF777" s="227"/>
      <c r="AG777" s="227"/>
      <c r="AL777" s="224"/>
      <c r="AM777" s="224"/>
      <c r="AN777" s="224"/>
      <c r="AO777" s="224"/>
      <c r="AP777" s="224"/>
      <c r="AQ777" s="224"/>
      <c r="AR777" s="224"/>
      <c r="AS777" s="224"/>
    </row>
    <row r="778">
      <c r="A778" s="398"/>
      <c r="B778" s="399"/>
      <c r="C778" s="398"/>
      <c r="D778" s="399"/>
      <c r="E778" s="398"/>
      <c r="I778" s="411"/>
      <c r="J778" s="411"/>
      <c r="N778" s="411"/>
      <c r="S778" s="411"/>
      <c r="AC778" s="227"/>
      <c r="AD778" s="227"/>
      <c r="AE778" s="227"/>
      <c r="AF778" s="227"/>
      <c r="AG778" s="227"/>
      <c r="AL778" s="224"/>
      <c r="AM778" s="224"/>
      <c r="AN778" s="224"/>
      <c r="AO778" s="224"/>
      <c r="AP778" s="224"/>
      <c r="AQ778" s="224"/>
      <c r="AR778" s="224"/>
      <c r="AS778" s="224"/>
    </row>
    <row r="779">
      <c r="A779" s="398"/>
      <c r="B779" s="399"/>
      <c r="C779" s="398"/>
      <c r="D779" s="399"/>
      <c r="E779" s="398"/>
      <c r="I779" s="411"/>
      <c r="J779" s="411"/>
      <c r="N779" s="411"/>
      <c r="S779" s="411"/>
      <c r="AC779" s="227"/>
      <c r="AD779" s="227"/>
      <c r="AE779" s="227"/>
      <c r="AF779" s="227"/>
      <c r="AG779" s="227"/>
      <c r="AL779" s="224"/>
      <c r="AM779" s="224"/>
      <c r="AN779" s="224"/>
      <c r="AO779" s="224"/>
      <c r="AP779" s="224"/>
      <c r="AQ779" s="224"/>
      <c r="AR779" s="224"/>
      <c r="AS779" s="224"/>
    </row>
    <row r="780">
      <c r="A780" s="398"/>
      <c r="B780" s="399"/>
      <c r="C780" s="398"/>
      <c r="D780" s="399"/>
      <c r="E780" s="398"/>
      <c r="I780" s="411"/>
      <c r="J780" s="411"/>
      <c r="N780" s="411"/>
      <c r="S780" s="411"/>
      <c r="AC780" s="227"/>
      <c r="AD780" s="227"/>
      <c r="AE780" s="227"/>
      <c r="AF780" s="227"/>
      <c r="AG780" s="227"/>
      <c r="AL780" s="224"/>
      <c r="AM780" s="224"/>
      <c r="AN780" s="224"/>
      <c r="AO780" s="224"/>
      <c r="AP780" s="224"/>
      <c r="AQ780" s="224"/>
      <c r="AR780" s="224"/>
      <c r="AS780" s="224"/>
    </row>
    <row r="781">
      <c r="A781" s="398"/>
      <c r="B781" s="399"/>
      <c r="C781" s="398"/>
      <c r="D781" s="399"/>
      <c r="E781" s="398"/>
      <c r="I781" s="411"/>
      <c r="J781" s="411"/>
      <c r="N781" s="411"/>
      <c r="S781" s="411"/>
      <c r="AC781" s="227"/>
      <c r="AD781" s="227"/>
      <c r="AE781" s="227"/>
      <c r="AF781" s="227"/>
      <c r="AG781" s="227"/>
      <c r="AL781" s="224"/>
      <c r="AM781" s="224"/>
      <c r="AN781" s="224"/>
      <c r="AO781" s="224"/>
      <c r="AP781" s="224"/>
      <c r="AQ781" s="224"/>
      <c r="AR781" s="224"/>
      <c r="AS781" s="224"/>
    </row>
    <row r="782">
      <c r="A782" s="398"/>
      <c r="B782" s="399"/>
      <c r="C782" s="398"/>
      <c r="D782" s="399"/>
      <c r="E782" s="398"/>
      <c r="I782" s="411"/>
      <c r="J782" s="411"/>
      <c r="N782" s="411"/>
      <c r="S782" s="411"/>
      <c r="AC782" s="227"/>
      <c r="AD782" s="227"/>
      <c r="AE782" s="227"/>
      <c r="AF782" s="227"/>
      <c r="AG782" s="227"/>
      <c r="AL782" s="224"/>
      <c r="AM782" s="224"/>
      <c r="AN782" s="224"/>
      <c r="AO782" s="224"/>
      <c r="AP782" s="224"/>
      <c r="AQ782" s="224"/>
      <c r="AR782" s="224"/>
      <c r="AS782" s="224"/>
    </row>
    <row r="783">
      <c r="A783" s="398"/>
      <c r="B783" s="399"/>
      <c r="C783" s="398"/>
      <c r="D783" s="399"/>
      <c r="E783" s="398"/>
      <c r="I783" s="411"/>
      <c r="J783" s="411"/>
      <c r="N783" s="411"/>
      <c r="S783" s="411"/>
      <c r="AC783" s="227"/>
      <c r="AD783" s="227"/>
      <c r="AE783" s="227"/>
      <c r="AF783" s="227"/>
      <c r="AG783" s="227"/>
      <c r="AL783" s="224"/>
      <c r="AM783" s="224"/>
      <c r="AN783" s="224"/>
      <c r="AO783" s="224"/>
      <c r="AP783" s="224"/>
      <c r="AQ783" s="224"/>
      <c r="AR783" s="224"/>
      <c r="AS783" s="224"/>
    </row>
    <row r="784">
      <c r="A784" s="398"/>
      <c r="B784" s="399"/>
      <c r="C784" s="398"/>
      <c r="D784" s="399"/>
      <c r="E784" s="398"/>
      <c r="I784" s="411"/>
      <c r="J784" s="411"/>
      <c r="N784" s="411"/>
      <c r="S784" s="411"/>
      <c r="AC784" s="227"/>
      <c r="AD784" s="227"/>
      <c r="AE784" s="227"/>
      <c r="AF784" s="227"/>
      <c r="AG784" s="227"/>
      <c r="AL784" s="224"/>
      <c r="AM784" s="224"/>
      <c r="AN784" s="224"/>
      <c r="AO784" s="224"/>
      <c r="AP784" s="224"/>
      <c r="AQ784" s="224"/>
      <c r="AR784" s="224"/>
      <c r="AS784" s="224"/>
    </row>
    <row r="785">
      <c r="A785" s="398"/>
      <c r="B785" s="399"/>
      <c r="C785" s="398"/>
      <c r="D785" s="399"/>
      <c r="E785" s="398"/>
      <c r="I785" s="411"/>
      <c r="J785" s="411"/>
      <c r="N785" s="411"/>
      <c r="S785" s="411"/>
      <c r="AC785" s="227"/>
      <c r="AD785" s="227"/>
      <c r="AE785" s="227"/>
      <c r="AF785" s="227"/>
      <c r="AG785" s="227"/>
      <c r="AL785" s="224"/>
      <c r="AM785" s="224"/>
      <c r="AN785" s="224"/>
      <c r="AO785" s="224"/>
      <c r="AP785" s="224"/>
      <c r="AQ785" s="224"/>
      <c r="AR785" s="224"/>
      <c r="AS785" s="224"/>
    </row>
    <row r="786">
      <c r="A786" s="398"/>
      <c r="B786" s="399"/>
      <c r="C786" s="398"/>
      <c r="D786" s="399"/>
      <c r="E786" s="398"/>
      <c r="I786" s="411"/>
      <c r="J786" s="411"/>
      <c r="N786" s="411"/>
      <c r="S786" s="411"/>
      <c r="AC786" s="227"/>
      <c r="AD786" s="227"/>
      <c r="AE786" s="227"/>
      <c r="AF786" s="227"/>
      <c r="AG786" s="227"/>
      <c r="AL786" s="224"/>
      <c r="AM786" s="224"/>
      <c r="AN786" s="224"/>
      <c r="AO786" s="224"/>
      <c r="AP786" s="224"/>
      <c r="AQ786" s="224"/>
      <c r="AR786" s="224"/>
      <c r="AS786" s="224"/>
    </row>
    <row r="787">
      <c r="A787" s="398"/>
      <c r="B787" s="399"/>
      <c r="C787" s="398"/>
      <c r="D787" s="399"/>
      <c r="E787" s="398"/>
      <c r="I787" s="411"/>
      <c r="J787" s="411"/>
      <c r="N787" s="411"/>
      <c r="S787" s="411"/>
      <c r="AC787" s="227"/>
      <c r="AD787" s="227"/>
      <c r="AE787" s="227"/>
      <c r="AF787" s="227"/>
      <c r="AG787" s="227"/>
      <c r="AL787" s="224"/>
      <c r="AM787" s="224"/>
      <c r="AN787" s="224"/>
      <c r="AO787" s="224"/>
      <c r="AP787" s="224"/>
      <c r="AQ787" s="224"/>
      <c r="AR787" s="224"/>
      <c r="AS787" s="224"/>
    </row>
    <row r="788">
      <c r="A788" s="398"/>
      <c r="B788" s="399"/>
      <c r="C788" s="398"/>
      <c r="D788" s="399"/>
      <c r="E788" s="398"/>
      <c r="I788" s="411"/>
      <c r="J788" s="411"/>
      <c r="N788" s="411"/>
      <c r="S788" s="411"/>
      <c r="AC788" s="227"/>
      <c r="AD788" s="227"/>
      <c r="AE788" s="227"/>
      <c r="AF788" s="227"/>
      <c r="AG788" s="227"/>
      <c r="AL788" s="224"/>
      <c r="AM788" s="224"/>
      <c r="AN788" s="224"/>
      <c r="AO788" s="224"/>
      <c r="AP788" s="224"/>
      <c r="AQ788" s="224"/>
      <c r="AR788" s="224"/>
      <c r="AS788" s="224"/>
    </row>
    <row r="789">
      <c r="A789" s="398"/>
      <c r="B789" s="399"/>
      <c r="C789" s="398"/>
      <c r="D789" s="399"/>
      <c r="E789" s="398"/>
      <c r="I789" s="411"/>
      <c r="J789" s="411"/>
      <c r="N789" s="411"/>
      <c r="S789" s="411"/>
      <c r="AC789" s="227"/>
      <c r="AD789" s="227"/>
      <c r="AE789" s="227"/>
      <c r="AF789" s="227"/>
      <c r="AG789" s="227"/>
      <c r="AL789" s="224"/>
      <c r="AM789" s="224"/>
      <c r="AN789" s="224"/>
      <c r="AO789" s="224"/>
      <c r="AP789" s="224"/>
      <c r="AQ789" s="224"/>
      <c r="AR789" s="224"/>
      <c r="AS789" s="224"/>
    </row>
    <row r="790">
      <c r="A790" s="398"/>
      <c r="B790" s="399"/>
      <c r="C790" s="398"/>
      <c r="D790" s="399"/>
      <c r="E790" s="398"/>
      <c r="I790" s="411"/>
      <c r="J790" s="411"/>
      <c r="N790" s="411"/>
      <c r="S790" s="411"/>
      <c r="AC790" s="227"/>
      <c r="AD790" s="227"/>
      <c r="AE790" s="227"/>
      <c r="AF790" s="227"/>
      <c r="AG790" s="227"/>
      <c r="AL790" s="224"/>
      <c r="AM790" s="224"/>
      <c r="AN790" s="224"/>
      <c r="AO790" s="224"/>
      <c r="AP790" s="224"/>
      <c r="AQ790" s="224"/>
      <c r="AR790" s="224"/>
      <c r="AS790" s="224"/>
    </row>
    <row r="791">
      <c r="A791" s="398"/>
      <c r="B791" s="399"/>
      <c r="C791" s="398"/>
      <c r="D791" s="399"/>
      <c r="E791" s="398"/>
      <c r="I791" s="411"/>
      <c r="J791" s="411"/>
      <c r="N791" s="411"/>
      <c r="S791" s="411"/>
      <c r="AC791" s="227"/>
      <c r="AD791" s="227"/>
      <c r="AE791" s="227"/>
      <c r="AF791" s="227"/>
      <c r="AG791" s="227"/>
      <c r="AL791" s="224"/>
      <c r="AM791" s="224"/>
      <c r="AN791" s="224"/>
      <c r="AO791" s="224"/>
      <c r="AP791" s="224"/>
      <c r="AQ791" s="224"/>
      <c r="AR791" s="224"/>
      <c r="AS791" s="224"/>
    </row>
    <row r="792">
      <c r="A792" s="398"/>
      <c r="B792" s="399"/>
      <c r="C792" s="398"/>
      <c r="D792" s="399"/>
      <c r="E792" s="398"/>
      <c r="I792" s="411"/>
      <c r="J792" s="411"/>
      <c r="N792" s="411"/>
      <c r="S792" s="411"/>
      <c r="AC792" s="227"/>
      <c r="AD792" s="227"/>
      <c r="AE792" s="227"/>
      <c r="AF792" s="227"/>
      <c r="AG792" s="227"/>
      <c r="AL792" s="224"/>
      <c r="AM792" s="224"/>
      <c r="AN792" s="224"/>
      <c r="AO792" s="224"/>
      <c r="AP792" s="224"/>
      <c r="AQ792" s="224"/>
      <c r="AR792" s="224"/>
      <c r="AS792" s="224"/>
    </row>
    <row r="793">
      <c r="A793" s="398"/>
      <c r="B793" s="399"/>
      <c r="C793" s="398"/>
      <c r="D793" s="399"/>
      <c r="E793" s="398"/>
      <c r="I793" s="411"/>
      <c r="J793" s="411"/>
      <c r="N793" s="411"/>
      <c r="S793" s="411"/>
      <c r="AC793" s="227"/>
      <c r="AD793" s="227"/>
      <c r="AE793" s="227"/>
      <c r="AF793" s="227"/>
      <c r="AG793" s="227"/>
      <c r="AL793" s="224"/>
      <c r="AM793" s="224"/>
      <c r="AN793" s="224"/>
      <c r="AO793" s="224"/>
      <c r="AP793" s="224"/>
      <c r="AQ793" s="224"/>
      <c r="AR793" s="224"/>
      <c r="AS793" s="224"/>
    </row>
    <row r="794">
      <c r="A794" s="398"/>
      <c r="B794" s="399"/>
      <c r="C794" s="398"/>
      <c r="D794" s="399"/>
      <c r="E794" s="398"/>
      <c r="I794" s="411"/>
      <c r="J794" s="411"/>
      <c r="N794" s="411"/>
      <c r="S794" s="411"/>
      <c r="AC794" s="227"/>
      <c r="AD794" s="227"/>
      <c r="AE794" s="227"/>
      <c r="AF794" s="227"/>
      <c r="AG794" s="227"/>
      <c r="AL794" s="224"/>
      <c r="AM794" s="224"/>
      <c r="AN794" s="224"/>
      <c r="AO794" s="224"/>
      <c r="AP794" s="224"/>
      <c r="AQ794" s="224"/>
      <c r="AR794" s="224"/>
      <c r="AS794" s="224"/>
    </row>
    <row r="795">
      <c r="A795" s="398"/>
      <c r="B795" s="399"/>
      <c r="C795" s="398"/>
      <c r="D795" s="399"/>
      <c r="E795" s="398"/>
      <c r="I795" s="411"/>
      <c r="J795" s="411"/>
      <c r="N795" s="411"/>
      <c r="S795" s="411"/>
      <c r="AC795" s="227"/>
      <c r="AD795" s="227"/>
      <c r="AE795" s="227"/>
      <c r="AF795" s="227"/>
      <c r="AG795" s="227"/>
      <c r="AL795" s="224"/>
      <c r="AM795" s="224"/>
      <c r="AN795" s="224"/>
      <c r="AO795" s="224"/>
      <c r="AP795" s="224"/>
      <c r="AQ795" s="224"/>
      <c r="AR795" s="224"/>
      <c r="AS795" s="224"/>
    </row>
    <row r="796">
      <c r="A796" s="398"/>
      <c r="B796" s="399"/>
      <c r="C796" s="398"/>
      <c r="D796" s="399"/>
      <c r="E796" s="398"/>
      <c r="I796" s="411"/>
      <c r="J796" s="411"/>
      <c r="N796" s="411"/>
      <c r="S796" s="411"/>
      <c r="AC796" s="227"/>
      <c r="AD796" s="227"/>
      <c r="AE796" s="227"/>
      <c r="AF796" s="227"/>
      <c r="AG796" s="227"/>
      <c r="AL796" s="224"/>
      <c r="AM796" s="224"/>
      <c r="AN796" s="224"/>
      <c r="AO796" s="224"/>
      <c r="AP796" s="224"/>
      <c r="AQ796" s="224"/>
      <c r="AR796" s="224"/>
      <c r="AS796" s="224"/>
    </row>
    <row r="797">
      <c r="A797" s="398"/>
      <c r="B797" s="399"/>
      <c r="C797" s="398"/>
      <c r="D797" s="399"/>
      <c r="E797" s="398"/>
      <c r="I797" s="411"/>
      <c r="J797" s="411"/>
      <c r="N797" s="411"/>
      <c r="S797" s="411"/>
      <c r="AC797" s="227"/>
      <c r="AD797" s="227"/>
      <c r="AE797" s="227"/>
      <c r="AF797" s="227"/>
      <c r="AG797" s="227"/>
      <c r="AL797" s="224"/>
      <c r="AM797" s="224"/>
      <c r="AN797" s="224"/>
      <c r="AO797" s="224"/>
      <c r="AP797" s="224"/>
      <c r="AQ797" s="224"/>
      <c r="AR797" s="224"/>
      <c r="AS797" s="224"/>
    </row>
    <row r="798">
      <c r="A798" s="398"/>
      <c r="B798" s="399"/>
      <c r="C798" s="398"/>
      <c r="D798" s="399"/>
      <c r="E798" s="398"/>
      <c r="I798" s="411"/>
      <c r="J798" s="411"/>
      <c r="N798" s="411"/>
      <c r="S798" s="411"/>
      <c r="AC798" s="227"/>
      <c r="AD798" s="227"/>
      <c r="AE798" s="227"/>
      <c r="AF798" s="227"/>
      <c r="AG798" s="227"/>
      <c r="AL798" s="224"/>
      <c r="AM798" s="224"/>
      <c r="AN798" s="224"/>
      <c r="AO798" s="224"/>
      <c r="AP798" s="224"/>
      <c r="AQ798" s="224"/>
      <c r="AR798" s="224"/>
      <c r="AS798" s="224"/>
    </row>
    <row r="799">
      <c r="A799" s="398"/>
      <c r="B799" s="399"/>
      <c r="C799" s="398"/>
      <c r="D799" s="399"/>
      <c r="E799" s="398"/>
      <c r="I799" s="411"/>
      <c r="J799" s="411"/>
      <c r="N799" s="411"/>
      <c r="S799" s="411"/>
      <c r="AC799" s="227"/>
      <c r="AD799" s="227"/>
      <c r="AE799" s="227"/>
      <c r="AF799" s="227"/>
      <c r="AG799" s="227"/>
      <c r="AL799" s="224"/>
      <c r="AM799" s="224"/>
      <c r="AN799" s="224"/>
      <c r="AO799" s="224"/>
      <c r="AP799" s="224"/>
      <c r="AQ799" s="224"/>
      <c r="AR799" s="224"/>
      <c r="AS799" s="224"/>
    </row>
    <row r="800">
      <c r="A800" s="398"/>
      <c r="B800" s="399"/>
      <c r="C800" s="398"/>
      <c r="D800" s="399"/>
      <c r="E800" s="398"/>
      <c r="I800" s="411"/>
      <c r="J800" s="411"/>
      <c r="N800" s="411"/>
      <c r="S800" s="411"/>
      <c r="AC800" s="227"/>
      <c r="AD800" s="227"/>
      <c r="AE800" s="227"/>
      <c r="AF800" s="227"/>
      <c r="AG800" s="227"/>
      <c r="AL800" s="224"/>
      <c r="AM800" s="224"/>
      <c r="AN800" s="224"/>
      <c r="AO800" s="224"/>
      <c r="AP800" s="224"/>
      <c r="AQ800" s="224"/>
      <c r="AR800" s="224"/>
      <c r="AS800" s="224"/>
    </row>
    <row r="801">
      <c r="A801" s="398"/>
      <c r="B801" s="399"/>
      <c r="C801" s="398"/>
      <c r="D801" s="399"/>
      <c r="E801" s="398"/>
      <c r="I801" s="411"/>
      <c r="J801" s="411"/>
      <c r="N801" s="411"/>
      <c r="S801" s="411"/>
      <c r="AC801" s="227"/>
      <c r="AD801" s="227"/>
      <c r="AE801" s="227"/>
      <c r="AF801" s="227"/>
      <c r="AG801" s="227"/>
      <c r="AL801" s="224"/>
      <c r="AM801" s="224"/>
      <c r="AN801" s="224"/>
      <c r="AO801" s="224"/>
      <c r="AP801" s="224"/>
      <c r="AQ801" s="224"/>
      <c r="AR801" s="224"/>
      <c r="AS801" s="224"/>
    </row>
    <row r="802">
      <c r="A802" s="398"/>
      <c r="B802" s="399"/>
      <c r="C802" s="398"/>
      <c r="D802" s="399"/>
      <c r="E802" s="398"/>
      <c r="I802" s="411"/>
      <c r="J802" s="411"/>
      <c r="N802" s="411"/>
      <c r="S802" s="411"/>
      <c r="AC802" s="227"/>
      <c r="AD802" s="227"/>
      <c r="AE802" s="227"/>
      <c r="AF802" s="227"/>
      <c r="AG802" s="227"/>
      <c r="AL802" s="224"/>
      <c r="AM802" s="224"/>
      <c r="AN802" s="224"/>
      <c r="AO802" s="224"/>
      <c r="AP802" s="224"/>
      <c r="AQ802" s="224"/>
      <c r="AR802" s="224"/>
      <c r="AS802" s="224"/>
    </row>
    <row r="803">
      <c r="A803" s="398"/>
      <c r="B803" s="399"/>
      <c r="C803" s="398"/>
      <c r="D803" s="399"/>
      <c r="E803" s="398"/>
      <c r="I803" s="411"/>
      <c r="J803" s="411"/>
      <c r="N803" s="411"/>
      <c r="S803" s="411"/>
      <c r="AC803" s="227"/>
      <c r="AD803" s="227"/>
      <c r="AE803" s="227"/>
      <c r="AF803" s="227"/>
      <c r="AG803" s="227"/>
      <c r="AL803" s="224"/>
      <c r="AM803" s="224"/>
      <c r="AN803" s="224"/>
      <c r="AO803" s="224"/>
      <c r="AP803" s="224"/>
      <c r="AQ803" s="224"/>
      <c r="AR803" s="224"/>
      <c r="AS803" s="224"/>
    </row>
    <row r="804">
      <c r="A804" s="398"/>
      <c r="B804" s="399"/>
      <c r="C804" s="398"/>
      <c r="D804" s="399"/>
      <c r="E804" s="398"/>
      <c r="I804" s="411"/>
      <c r="J804" s="411"/>
      <c r="N804" s="411"/>
      <c r="S804" s="411"/>
      <c r="AC804" s="227"/>
      <c r="AD804" s="227"/>
      <c r="AE804" s="227"/>
      <c r="AF804" s="227"/>
      <c r="AG804" s="227"/>
      <c r="AL804" s="224"/>
      <c r="AM804" s="224"/>
      <c r="AN804" s="224"/>
      <c r="AO804" s="224"/>
      <c r="AP804" s="224"/>
      <c r="AQ804" s="224"/>
      <c r="AR804" s="224"/>
      <c r="AS804" s="224"/>
    </row>
    <row r="805">
      <c r="A805" s="398"/>
      <c r="B805" s="399"/>
      <c r="C805" s="398"/>
      <c r="D805" s="399"/>
      <c r="E805" s="398"/>
      <c r="I805" s="411"/>
      <c r="J805" s="411"/>
      <c r="N805" s="411"/>
      <c r="S805" s="411"/>
      <c r="AC805" s="227"/>
      <c r="AD805" s="227"/>
      <c r="AE805" s="227"/>
      <c r="AF805" s="227"/>
      <c r="AG805" s="227"/>
      <c r="AL805" s="224"/>
      <c r="AM805" s="224"/>
      <c r="AN805" s="224"/>
      <c r="AO805" s="224"/>
      <c r="AP805" s="224"/>
      <c r="AQ805" s="224"/>
      <c r="AR805" s="224"/>
      <c r="AS805" s="224"/>
    </row>
    <row r="806">
      <c r="A806" s="398"/>
      <c r="B806" s="399"/>
      <c r="C806" s="398"/>
      <c r="D806" s="399"/>
      <c r="E806" s="398"/>
      <c r="I806" s="411"/>
      <c r="J806" s="411"/>
      <c r="N806" s="411"/>
      <c r="S806" s="411"/>
      <c r="AC806" s="227"/>
      <c r="AD806" s="227"/>
      <c r="AE806" s="227"/>
      <c r="AF806" s="227"/>
      <c r="AG806" s="227"/>
      <c r="AL806" s="224"/>
      <c r="AM806" s="224"/>
      <c r="AN806" s="224"/>
      <c r="AO806" s="224"/>
      <c r="AP806" s="224"/>
      <c r="AQ806" s="224"/>
      <c r="AR806" s="224"/>
      <c r="AS806" s="224"/>
    </row>
    <row r="807">
      <c r="A807" s="398"/>
      <c r="B807" s="399"/>
      <c r="C807" s="398"/>
      <c r="D807" s="399"/>
      <c r="E807" s="398"/>
      <c r="I807" s="411"/>
      <c r="J807" s="411"/>
      <c r="N807" s="411"/>
      <c r="S807" s="411"/>
      <c r="AC807" s="227"/>
      <c r="AD807" s="227"/>
      <c r="AE807" s="227"/>
      <c r="AF807" s="227"/>
      <c r="AG807" s="227"/>
      <c r="AL807" s="224"/>
      <c r="AM807" s="224"/>
      <c r="AN807" s="224"/>
      <c r="AO807" s="224"/>
      <c r="AP807" s="224"/>
      <c r="AQ807" s="224"/>
      <c r="AR807" s="224"/>
      <c r="AS807" s="224"/>
    </row>
    <row r="808">
      <c r="A808" s="398"/>
      <c r="B808" s="399"/>
      <c r="C808" s="398"/>
      <c r="D808" s="399"/>
      <c r="E808" s="398"/>
      <c r="I808" s="411"/>
      <c r="J808" s="411"/>
      <c r="N808" s="411"/>
      <c r="S808" s="411"/>
      <c r="AC808" s="227"/>
      <c r="AD808" s="227"/>
      <c r="AE808" s="227"/>
      <c r="AF808" s="227"/>
      <c r="AG808" s="227"/>
      <c r="AL808" s="224"/>
      <c r="AM808" s="224"/>
      <c r="AN808" s="224"/>
      <c r="AO808" s="224"/>
      <c r="AP808" s="224"/>
      <c r="AQ808" s="224"/>
      <c r="AR808" s="224"/>
      <c r="AS808" s="224"/>
    </row>
    <row r="809">
      <c r="A809" s="398"/>
      <c r="B809" s="399"/>
      <c r="C809" s="398"/>
      <c r="D809" s="399"/>
      <c r="E809" s="398"/>
      <c r="I809" s="411"/>
      <c r="J809" s="411"/>
      <c r="N809" s="411"/>
      <c r="S809" s="411"/>
      <c r="AC809" s="227"/>
      <c r="AD809" s="227"/>
      <c r="AE809" s="227"/>
      <c r="AF809" s="227"/>
      <c r="AG809" s="227"/>
      <c r="AL809" s="224"/>
      <c r="AM809" s="224"/>
      <c r="AN809" s="224"/>
      <c r="AO809" s="224"/>
      <c r="AP809" s="224"/>
      <c r="AQ809" s="224"/>
      <c r="AR809" s="224"/>
      <c r="AS809" s="224"/>
    </row>
    <row r="810">
      <c r="A810" s="398"/>
      <c r="B810" s="399"/>
      <c r="C810" s="398"/>
      <c r="D810" s="399"/>
      <c r="E810" s="398"/>
      <c r="I810" s="411"/>
      <c r="J810" s="411"/>
      <c r="N810" s="411"/>
      <c r="S810" s="411"/>
      <c r="AC810" s="227"/>
      <c r="AD810" s="227"/>
      <c r="AE810" s="227"/>
      <c r="AF810" s="227"/>
      <c r="AG810" s="227"/>
      <c r="AL810" s="224"/>
      <c r="AM810" s="224"/>
      <c r="AN810" s="224"/>
      <c r="AO810" s="224"/>
      <c r="AP810" s="224"/>
      <c r="AQ810" s="224"/>
      <c r="AR810" s="224"/>
      <c r="AS810" s="224"/>
    </row>
    <row r="811">
      <c r="A811" s="398"/>
      <c r="B811" s="399"/>
      <c r="C811" s="398"/>
      <c r="D811" s="399"/>
      <c r="E811" s="398"/>
      <c r="I811" s="411"/>
      <c r="J811" s="411"/>
      <c r="N811" s="411"/>
      <c r="S811" s="411"/>
      <c r="AC811" s="227"/>
      <c r="AD811" s="227"/>
      <c r="AE811" s="227"/>
      <c r="AF811" s="227"/>
      <c r="AG811" s="227"/>
      <c r="AL811" s="224"/>
      <c r="AM811" s="224"/>
      <c r="AN811" s="224"/>
      <c r="AO811" s="224"/>
      <c r="AP811" s="224"/>
      <c r="AQ811" s="224"/>
      <c r="AR811" s="224"/>
      <c r="AS811" s="224"/>
    </row>
    <row r="812">
      <c r="A812" s="398"/>
      <c r="B812" s="399"/>
      <c r="C812" s="398"/>
      <c r="D812" s="399"/>
      <c r="E812" s="398"/>
      <c r="I812" s="411"/>
      <c r="J812" s="411"/>
      <c r="N812" s="411"/>
      <c r="S812" s="411"/>
      <c r="AC812" s="227"/>
      <c r="AD812" s="227"/>
      <c r="AE812" s="227"/>
      <c r="AF812" s="227"/>
      <c r="AG812" s="227"/>
      <c r="AL812" s="224"/>
      <c r="AM812" s="224"/>
      <c r="AN812" s="224"/>
      <c r="AO812" s="224"/>
      <c r="AP812" s="224"/>
      <c r="AQ812" s="224"/>
      <c r="AR812" s="224"/>
      <c r="AS812" s="224"/>
    </row>
    <row r="813">
      <c r="A813" s="398"/>
      <c r="B813" s="399"/>
      <c r="C813" s="398"/>
      <c r="D813" s="399"/>
      <c r="E813" s="398"/>
      <c r="I813" s="411"/>
      <c r="J813" s="411"/>
      <c r="N813" s="411"/>
      <c r="S813" s="411"/>
      <c r="AC813" s="227"/>
      <c r="AD813" s="227"/>
      <c r="AE813" s="227"/>
      <c r="AF813" s="227"/>
      <c r="AG813" s="227"/>
      <c r="AL813" s="224"/>
      <c r="AM813" s="224"/>
      <c r="AN813" s="224"/>
      <c r="AO813" s="224"/>
      <c r="AP813" s="224"/>
      <c r="AQ813" s="224"/>
      <c r="AR813" s="224"/>
      <c r="AS813" s="224"/>
    </row>
    <row r="814">
      <c r="A814" s="398"/>
      <c r="B814" s="399"/>
      <c r="C814" s="398"/>
      <c r="D814" s="399"/>
      <c r="E814" s="398"/>
      <c r="I814" s="411"/>
      <c r="J814" s="411"/>
      <c r="N814" s="411"/>
      <c r="S814" s="411"/>
      <c r="AC814" s="227"/>
      <c r="AD814" s="227"/>
      <c r="AE814" s="227"/>
      <c r="AF814" s="227"/>
      <c r="AG814" s="227"/>
      <c r="AL814" s="224"/>
      <c r="AM814" s="224"/>
      <c r="AN814" s="224"/>
      <c r="AO814" s="224"/>
      <c r="AP814" s="224"/>
      <c r="AQ814" s="224"/>
      <c r="AR814" s="224"/>
      <c r="AS814" s="224"/>
    </row>
    <row r="815">
      <c r="A815" s="398"/>
      <c r="B815" s="399"/>
      <c r="C815" s="398"/>
      <c r="D815" s="399"/>
      <c r="E815" s="398"/>
      <c r="I815" s="411"/>
      <c r="J815" s="411"/>
      <c r="N815" s="411"/>
      <c r="S815" s="411"/>
      <c r="AC815" s="227"/>
      <c r="AD815" s="227"/>
      <c r="AE815" s="227"/>
      <c r="AF815" s="227"/>
      <c r="AG815" s="227"/>
      <c r="AL815" s="224"/>
      <c r="AM815" s="224"/>
      <c r="AN815" s="224"/>
      <c r="AO815" s="224"/>
      <c r="AP815" s="224"/>
      <c r="AQ815" s="224"/>
      <c r="AR815" s="224"/>
      <c r="AS815" s="224"/>
    </row>
    <row r="816">
      <c r="A816" s="398"/>
      <c r="B816" s="399"/>
      <c r="C816" s="398"/>
      <c r="D816" s="399"/>
      <c r="E816" s="398"/>
      <c r="I816" s="411"/>
      <c r="J816" s="411"/>
      <c r="N816" s="411"/>
      <c r="S816" s="411"/>
      <c r="AC816" s="227"/>
      <c r="AD816" s="227"/>
      <c r="AE816" s="227"/>
      <c r="AF816" s="227"/>
      <c r="AG816" s="227"/>
      <c r="AL816" s="224"/>
      <c r="AM816" s="224"/>
      <c r="AN816" s="224"/>
      <c r="AO816" s="224"/>
      <c r="AP816" s="224"/>
      <c r="AQ816" s="224"/>
      <c r="AR816" s="224"/>
      <c r="AS816" s="224"/>
    </row>
    <row r="817">
      <c r="A817" s="398"/>
      <c r="B817" s="399"/>
      <c r="C817" s="398"/>
      <c r="D817" s="399"/>
      <c r="E817" s="398"/>
      <c r="I817" s="411"/>
      <c r="J817" s="411"/>
      <c r="N817" s="411"/>
      <c r="S817" s="411"/>
      <c r="AC817" s="227"/>
      <c r="AD817" s="227"/>
      <c r="AE817" s="227"/>
      <c r="AF817" s="227"/>
      <c r="AG817" s="227"/>
      <c r="AL817" s="224"/>
      <c r="AM817" s="224"/>
      <c r="AN817" s="224"/>
      <c r="AO817" s="224"/>
      <c r="AP817" s="224"/>
      <c r="AQ817" s="224"/>
      <c r="AR817" s="224"/>
      <c r="AS817" s="224"/>
    </row>
    <row r="818">
      <c r="A818" s="398"/>
      <c r="B818" s="399"/>
      <c r="C818" s="398"/>
      <c r="D818" s="399"/>
      <c r="E818" s="398"/>
      <c r="I818" s="411"/>
      <c r="J818" s="411"/>
      <c r="N818" s="411"/>
      <c r="S818" s="411"/>
      <c r="AC818" s="227"/>
      <c r="AD818" s="227"/>
      <c r="AE818" s="227"/>
      <c r="AF818" s="227"/>
      <c r="AG818" s="227"/>
      <c r="AL818" s="224"/>
      <c r="AM818" s="224"/>
      <c r="AN818" s="224"/>
      <c r="AO818" s="224"/>
      <c r="AP818" s="224"/>
      <c r="AQ818" s="224"/>
      <c r="AR818" s="224"/>
      <c r="AS818" s="224"/>
    </row>
    <row r="819">
      <c r="A819" s="398"/>
      <c r="B819" s="399"/>
      <c r="C819" s="398"/>
      <c r="D819" s="399"/>
      <c r="E819" s="398"/>
      <c r="I819" s="411"/>
      <c r="J819" s="411"/>
      <c r="N819" s="411"/>
      <c r="S819" s="411"/>
      <c r="AC819" s="227"/>
      <c r="AD819" s="227"/>
      <c r="AE819" s="227"/>
      <c r="AF819" s="227"/>
      <c r="AG819" s="227"/>
      <c r="AL819" s="224"/>
      <c r="AM819" s="224"/>
      <c r="AN819" s="224"/>
      <c r="AO819" s="224"/>
      <c r="AP819" s="224"/>
      <c r="AQ819" s="224"/>
      <c r="AR819" s="224"/>
      <c r="AS819" s="224"/>
    </row>
    <row r="820">
      <c r="A820" s="398"/>
      <c r="B820" s="399"/>
      <c r="C820" s="398"/>
      <c r="D820" s="399"/>
      <c r="E820" s="398"/>
      <c r="I820" s="411"/>
      <c r="J820" s="411"/>
      <c r="N820" s="411"/>
      <c r="S820" s="411"/>
      <c r="AC820" s="227"/>
      <c r="AD820" s="227"/>
      <c r="AE820" s="227"/>
      <c r="AF820" s="227"/>
      <c r="AG820" s="227"/>
      <c r="AL820" s="224"/>
      <c r="AM820" s="224"/>
      <c r="AN820" s="224"/>
      <c r="AO820" s="224"/>
      <c r="AP820" s="224"/>
      <c r="AQ820" s="224"/>
      <c r="AR820" s="224"/>
      <c r="AS820" s="224"/>
    </row>
    <row r="821">
      <c r="A821" s="398"/>
      <c r="B821" s="399"/>
      <c r="C821" s="398"/>
      <c r="D821" s="399"/>
      <c r="E821" s="398"/>
      <c r="I821" s="411"/>
      <c r="J821" s="411"/>
      <c r="N821" s="411"/>
      <c r="S821" s="411"/>
      <c r="AC821" s="227"/>
      <c r="AD821" s="227"/>
      <c r="AE821" s="227"/>
      <c r="AF821" s="227"/>
      <c r="AG821" s="227"/>
      <c r="AL821" s="224"/>
      <c r="AM821" s="224"/>
      <c r="AN821" s="224"/>
      <c r="AO821" s="224"/>
      <c r="AP821" s="224"/>
      <c r="AQ821" s="224"/>
      <c r="AR821" s="224"/>
      <c r="AS821" s="224"/>
    </row>
    <row r="822">
      <c r="A822" s="398"/>
      <c r="B822" s="399"/>
      <c r="C822" s="398"/>
      <c r="D822" s="399"/>
      <c r="E822" s="398"/>
      <c r="I822" s="411"/>
      <c r="J822" s="411"/>
      <c r="N822" s="411"/>
      <c r="S822" s="411"/>
      <c r="AC822" s="227"/>
      <c r="AD822" s="227"/>
      <c r="AE822" s="227"/>
      <c r="AF822" s="227"/>
      <c r="AG822" s="227"/>
      <c r="AL822" s="224"/>
      <c r="AM822" s="224"/>
      <c r="AN822" s="224"/>
      <c r="AO822" s="224"/>
      <c r="AP822" s="224"/>
      <c r="AQ822" s="224"/>
      <c r="AR822" s="224"/>
      <c r="AS822" s="224"/>
    </row>
    <row r="823">
      <c r="A823" s="398"/>
      <c r="B823" s="399"/>
      <c r="C823" s="398"/>
      <c r="D823" s="399"/>
      <c r="E823" s="398"/>
      <c r="I823" s="411"/>
      <c r="J823" s="411"/>
      <c r="N823" s="411"/>
      <c r="S823" s="411"/>
      <c r="AC823" s="227"/>
      <c r="AD823" s="227"/>
      <c r="AE823" s="227"/>
      <c r="AF823" s="227"/>
      <c r="AG823" s="227"/>
      <c r="AL823" s="224"/>
      <c r="AM823" s="224"/>
      <c r="AN823" s="224"/>
      <c r="AO823" s="224"/>
      <c r="AP823" s="224"/>
      <c r="AQ823" s="224"/>
      <c r="AR823" s="224"/>
      <c r="AS823" s="224"/>
    </row>
    <row r="824">
      <c r="A824" s="398"/>
      <c r="B824" s="399"/>
      <c r="C824" s="398"/>
      <c r="D824" s="399"/>
      <c r="E824" s="398"/>
      <c r="I824" s="411"/>
      <c r="J824" s="411"/>
      <c r="N824" s="411"/>
      <c r="S824" s="411"/>
      <c r="AC824" s="227"/>
      <c r="AD824" s="227"/>
      <c r="AE824" s="227"/>
      <c r="AF824" s="227"/>
      <c r="AG824" s="227"/>
      <c r="AL824" s="224"/>
      <c r="AM824" s="224"/>
      <c r="AN824" s="224"/>
      <c r="AO824" s="224"/>
      <c r="AP824" s="224"/>
      <c r="AQ824" s="224"/>
      <c r="AR824" s="224"/>
      <c r="AS824" s="224"/>
    </row>
    <row r="825">
      <c r="A825" s="398"/>
      <c r="B825" s="399"/>
      <c r="C825" s="398"/>
      <c r="D825" s="399"/>
      <c r="E825" s="398"/>
      <c r="I825" s="411"/>
      <c r="J825" s="411"/>
      <c r="N825" s="411"/>
      <c r="S825" s="411"/>
      <c r="AC825" s="227"/>
      <c r="AD825" s="227"/>
      <c r="AE825" s="227"/>
      <c r="AF825" s="227"/>
      <c r="AG825" s="227"/>
      <c r="AL825" s="224"/>
      <c r="AM825" s="224"/>
      <c r="AN825" s="224"/>
      <c r="AO825" s="224"/>
      <c r="AP825" s="224"/>
      <c r="AQ825" s="224"/>
      <c r="AR825" s="224"/>
      <c r="AS825" s="224"/>
    </row>
    <row r="826">
      <c r="A826" s="398"/>
      <c r="B826" s="399"/>
      <c r="C826" s="398"/>
      <c r="D826" s="399"/>
      <c r="E826" s="398"/>
      <c r="I826" s="411"/>
      <c r="J826" s="411"/>
      <c r="N826" s="411"/>
      <c r="S826" s="411"/>
      <c r="AC826" s="227"/>
      <c r="AD826" s="227"/>
      <c r="AE826" s="227"/>
      <c r="AF826" s="227"/>
      <c r="AG826" s="227"/>
      <c r="AL826" s="224"/>
      <c r="AM826" s="224"/>
      <c r="AN826" s="224"/>
      <c r="AO826" s="224"/>
      <c r="AP826" s="224"/>
      <c r="AQ826" s="224"/>
      <c r="AR826" s="224"/>
      <c r="AS826" s="224"/>
    </row>
    <row r="827">
      <c r="A827" s="398"/>
      <c r="B827" s="399"/>
      <c r="C827" s="398"/>
      <c r="D827" s="399"/>
      <c r="E827" s="398"/>
      <c r="I827" s="411"/>
      <c r="J827" s="411"/>
      <c r="N827" s="411"/>
      <c r="S827" s="411"/>
      <c r="AC827" s="227"/>
      <c r="AD827" s="227"/>
      <c r="AE827" s="227"/>
      <c r="AF827" s="227"/>
      <c r="AG827" s="227"/>
      <c r="AL827" s="224"/>
      <c r="AM827" s="224"/>
      <c r="AN827" s="224"/>
      <c r="AO827" s="224"/>
      <c r="AP827" s="224"/>
      <c r="AQ827" s="224"/>
      <c r="AR827" s="224"/>
      <c r="AS827" s="224"/>
    </row>
    <row r="828">
      <c r="A828" s="398"/>
      <c r="B828" s="399"/>
      <c r="C828" s="398"/>
      <c r="D828" s="399"/>
      <c r="E828" s="398"/>
      <c r="I828" s="411"/>
      <c r="J828" s="411"/>
      <c r="N828" s="411"/>
      <c r="S828" s="411"/>
      <c r="AC828" s="227"/>
      <c r="AD828" s="227"/>
      <c r="AE828" s="227"/>
      <c r="AF828" s="227"/>
      <c r="AG828" s="227"/>
      <c r="AL828" s="224"/>
      <c r="AM828" s="224"/>
      <c r="AN828" s="224"/>
      <c r="AO828" s="224"/>
      <c r="AP828" s="224"/>
      <c r="AQ828" s="224"/>
      <c r="AR828" s="224"/>
      <c r="AS828" s="224"/>
    </row>
    <row r="829">
      <c r="A829" s="398"/>
      <c r="B829" s="399"/>
      <c r="C829" s="398"/>
      <c r="D829" s="399"/>
      <c r="E829" s="398"/>
      <c r="I829" s="411"/>
      <c r="J829" s="411"/>
      <c r="N829" s="411"/>
      <c r="S829" s="411"/>
      <c r="AC829" s="227"/>
      <c r="AD829" s="227"/>
      <c r="AE829" s="227"/>
      <c r="AF829" s="227"/>
      <c r="AG829" s="227"/>
      <c r="AL829" s="224"/>
      <c r="AM829" s="224"/>
      <c r="AN829" s="224"/>
      <c r="AO829" s="224"/>
      <c r="AP829" s="224"/>
      <c r="AQ829" s="224"/>
      <c r="AR829" s="224"/>
      <c r="AS829" s="224"/>
    </row>
    <row r="830">
      <c r="A830" s="398"/>
      <c r="B830" s="399"/>
      <c r="C830" s="398"/>
      <c r="D830" s="399"/>
      <c r="E830" s="398"/>
      <c r="I830" s="411"/>
      <c r="J830" s="411"/>
      <c r="N830" s="411"/>
      <c r="S830" s="411"/>
      <c r="AC830" s="227"/>
      <c r="AD830" s="227"/>
      <c r="AE830" s="227"/>
      <c r="AF830" s="227"/>
      <c r="AG830" s="227"/>
      <c r="AL830" s="224"/>
      <c r="AM830" s="224"/>
      <c r="AN830" s="224"/>
      <c r="AO830" s="224"/>
      <c r="AP830" s="224"/>
      <c r="AQ830" s="224"/>
      <c r="AR830" s="224"/>
      <c r="AS830" s="224"/>
    </row>
    <row r="831">
      <c r="A831" s="398"/>
      <c r="B831" s="399"/>
      <c r="C831" s="398"/>
      <c r="D831" s="399"/>
      <c r="E831" s="398"/>
      <c r="I831" s="411"/>
      <c r="J831" s="411"/>
      <c r="N831" s="411"/>
      <c r="S831" s="411"/>
      <c r="AC831" s="227"/>
      <c r="AD831" s="227"/>
      <c r="AE831" s="227"/>
      <c r="AF831" s="227"/>
      <c r="AG831" s="227"/>
      <c r="AL831" s="224"/>
      <c r="AM831" s="224"/>
      <c r="AN831" s="224"/>
      <c r="AO831" s="224"/>
      <c r="AP831" s="224"/>
      <c r="AQ831" s="224"/>
      <c r="AR831" s="224"/>
      <c r="AS831" s="224"/>
    </row>
    <row r="832">
      <c r="A832" s="398"/>
      <c r="B832" s="399"/>
      <c r="C832" s="398"/>
      <c r="D832" s="399"/>
      <c r="E832" s="398"/>
      <c r="I832" s="411"/>
      <c r="J832" s="411"/>
      <c r="N832" s="411"/>
      <c r="S832" s="411"/>
      <c r="AC832" s="227"/>
      <c r="AD832" s="227"/>
      <c r="AE832" s="227"/>
      <c r="AF832" s="227"/>
      <c r="AG832" s="227"/>
      <c r="AL832" s="224"/>
      <c r="AM832" s="224"/>
      <c r="AN832" s="224"/>
      <c r="AO832" s="224"/>
      <c r="AP832" s="224"/>
      <c r="AQ832" s="224"/>
      <c r="AR832" s="224"/>
      <c r="AS832" s="224"/>
    </row>
    <row r="833">
      <c r="A833" s="398"/>
      <c r="B833" s="399"/>
      <c r="C833" s="398"/>
      <c r="D833" s="399"/>
      <c r="E833" s="398"/>
      <c r="I833" s="411"/>
      <c r="J833" s="411"/>
      <c r="N833" s="411"/>
      <c r="S833" s="411"/>
      <c r="AC833" s="227"/>
      <c r="AD833" s="227"/>
      <c r="AE833" s="227"/>
      <c r="AF833" s="227"/>
      <c r="AG833" s="227"/>
      <c r="AL833" s="224"/>
      <c r="AM833" s="224"/>
      <c r="AN833" s="224"/>
      <c r="AO833" s="224"/>
      <c r="AP833" s="224"/>
      <c r="AQ833" s="224"/>
      <c r="AR833" s="224"/>
      <c r="AS833" s="224"/>
    </row>
    <row r="834">
      <c r="A834" s="398"/>
      <c r="B834" s="399"/>
      <c r="C834" s="398"/>
      <c r="D834" s="399"/>
      <c r="E834" s="398"/>
      <c r="I834" s="411"/>
      <c r="J834" s="411"/>
      <c r="N834" s="411"/>
      <c r="S834" s="411"/>
      <c r="AC834" s="227"/>
      <c r="AD834" s="227"/>
      <c r="AE834" s="227"/>
      <c r="AF834" s="227"/>
      <c r="AG834" s="227"/>
      <c r="AL834" s="224"/>
      <c r="AM834" s="224"/>
      <c r="AN834" s="224"/>
      <c r="AO834" s="224"/>
      <c r="AP834" s="224"/>
      <c r="AQ834" s="224"/>
      <c r="AR834" s="224"/>
      <c r="AS834" s="224"/>
    </row>
    <row r="835">
      <c r="A835" s="398"/>
      <c r="B835" s="399"/>
      <c r="C835" s="398"/>
      <c r="D835" s="399"/>
      <c r="E835" s="398"/>
      <c r="I835" s="411"/>
      <c r="J835" s="411"/>
      <c r="N835" s="411"/>
      <c r="S835" s="411"/>
      <c r="AC835" s="227"/>
      <c r="AD835" s="227"/>
      <c r="AE835" s="227"/>
      <c r="AF835" s="227"/>
      <c r="AG835" s="227"/>
      <c r="AL835" s="224"/>
      <c r="AM835" s="224"/>
      <c r="AN835" s="224"/>
      <c r="AO835" s="224"/>
      <c r="AP835" s="224"/>
      <c r="AQ835" s="224"/>
      <c r="AR835" s="224"/>
      <c r="AS835" s="224"/>
    </row>
    <row r="836">
      <c r="A836" s="398"/>
      <c r="B836" s="399"/>
      <c r="C836" s="398"/>
      <c r="D836" s="399"/>
      <c r="E836" s="398"/>
      <c r="I836" s="411"/>
      <c r="J836" s="411"/>
      <c r="N836" s="411"/>
      <c r="S836" s="411"/>
      <c r="AC836" s="227"/>
      <c r="AD836" s="227"/>
      <c r="AE836" s="227"/>
      <c r="AF836" s="227"/>
      <c r="AG836" s="227"/>
      <c r="AL836" s="224"/>
      <c r="AM836" s="224"/>
      <c r="AN836" s="224"/>
      <c r="AO836" s="224"/>
      <c r="AP836" s="224"/>
      <c r="AQ836" s="224"/>
      <c r="AR836" s="224"/>
      <c r="AS836" s="224"/>
    </row>
    <row r="837">
      <c r="A837" s="398"/>
      <c r="B837" s="399"/>
      <c r="C837" s="398"/>
      <c r="D837" s="399"/>
      <c r="E837" s="398"/>
      <c r="I837" s="411"/>
      <c r="J837" s="411"/>
      <c r="N837" s="411"/>
      <c r="S837" s="411"/>
      <c r="AC837" s="227"/>
      <c r="AD837" s="227"/>
      <c r="AE837" s="227"/>
      <c r="AF837" s="227"/>
      <c r="AG837" s="227"/>
      <c r="AL837" s="224"/>
      <c r="AM837" s="224"/>
      <c r="AN837" s="224"/>
      <c r="AO837" s="224"/>
      <c r="AP837" s="224"/>
      <c r="AQ837" s="224"/>
      <c r="AR837" s="224"/>
      <c r="AS837" s="224"/>
    </row>
    <row r="838">
      <c r="A838" s="398"/>
      <c r="B838" s="399"/>
      <c r="C838" s="398"/>
      <c r="D838" s="399"/>
      <c r="E838" s="398"/>
      <c r="I838" s="411"/>
      <c r="J838" s="411"/>
      <c r="N838" s="411"/>
      <c r="S838" s="411"/>
      <c r="AC838" s="227"/>
      <c r="AD838" s="227"/>
      <c r="AE838" s="227"/>
      <c r="AF838" s="227"/>
      <c r="AG838" s="227"/>
      <c r="AL838" s="224"/>
      <c r="AM838" s="224"/>
      <c r="AN838" s="224"/>
      <c r="AO838" s="224"/>
      <c r="AP838" s="224"/>
      <c r="AQ838" s="224"/>
      <c r="AR838" s="224"/>
      <c r="AS838" s="224"/>
    </row>
    <row r="839">
      <c r="A839" s="398"/>
      <c r="B839" s="399"/>
      <c r="C839" s="398"/>
      <c r="D839" s="399"/>
      <c r="E839" s="398"/>
      <c r="I839" s="411"/>
      <c r="J839" s="411"/>
      <c r="N839" s="411"/>
      <c r="S839" s="411"/>
      <c r="AC839" s="227"/>
      <c r="AD839" s="227"/>
      <c r="AE839" s="227"/>
      <c r="AF839" s="227"/>
      <c r="AG839" s="227"/>
      <c r="AL839" s="224"/>
      <c r="AM839" s="224"/>
      <c r="AN839" s="224"/>
      <c r="AO839" s="224"/>
      <c r="AP839" s="224"/>
      <c r="AQ839" s="224"/>
      <c r="AR839" s="224"/>
      <c r="AS839" s="224"/>
    </row>
    <row r="840">
      <c r="A840" s="398"/>
      <c r="B840" s="399"/>
      <c r="C840" s="398"/>
      <c r="D840" s="399"/>
      <c r="E840" s="398"/>
      <c r="I840" s="411"/>
      <c r="J840" s="411"/>
      <c r="N840" s="411"/>
      <c r="S840" s="411"/>
      <c r="AC840" s="227"/>
      <c r="AD840" s="227"/>
      <c r="AE840" s="227"/>
      <c r="AF840" s="227"/>
      <c r="AG840" s="227"/>
      <c r="AL840" s="224"/>
      <c r="AM840" s="224"/>
      <c r="AN840" s="224"/>
      <c r="AO840" s="224"/>
      <c r="AP840" s="224"/>
      <c r="AQ840" s="224"/>
      <c r="AR840" s="224"/>
      <c r="AS840" s="224"/>
    </row>
    <row r="841">
      <c r="A841" s="398"/>
      <c r="B841" s="399"/>
      <c r="C841" s="398"/>
      <c r="D841" s="399"/>
      <c r="E841" s="398"/>
      <c r="I841" s="411"/>
      <c r="J841" s="411"/>
      <c r="N841" s="411"/>
      <c r="S841" s="411"/>
      <c r="AC841" s="227"/>
      <c r="AD841" s="227"/>
      <c r="AE841" s="227"/>
      <c r="AF841" s="227"/>
      <c r="AG841" s="227"/>
      <c r="AL841" s="224"/>
      <c r="AM841" s="224"/>
      <c r="AN841" s="224"/>
      <c r="AO841" s="224"/>
      <c r="AP841" s="224"/>
      <c r="AQ841" s="224"/>
      <c r="AR841" s="224"/>
      <c r="AS841" s="224"/>
    </row>
    <row r="842">
      <c r="A842" s="398"/>
      <c r="B842" s="399"/>
      <c r="C842" s="398"/>
      <c r="D842" s="399"/>
      <c r="E842" s="398"/>
      <c r="I842" s="411"/>
      <c r="J842" s="411"/>
      <c r="N842" s="411"/>
      <c r="S842" s="411"/>
      <c r="AC842" s="227"/>
      <c r="AD842" s="227"/>
      <c r="AE842" s="227"/>
      <c r="AF842" s="227"/>
      <c r="AG842" s="227"/>
      <c r="AL842" s="224"/>
      <c r="AM842" s="224"/>
      <c r="AN842" s="224"/>
      <c r="AO842" s="224"/>
      <c r="AP842" s="224"/>
      <c r="AQ842" s="224"/>
      <c r="AR842" s="224"/>
      <c r="AS842" s="224"/>
    </row>
    <row r="843">
      <c r="A843" s="398"/>
      <c r="B843" s="399"/>
      <c r="C843" s="398"/>
      <c r="D843" s="399"/>
      <c r="E843" s="398"/>
      <c r="I843" s="411"/>
      <c r="J843" s="411"/>
      <c r="N843" s="411"/>
      <c r="S843" s="411"/>
      <c r="AC843" s="227"/>
      <c r="AD843" s="227"/>
      <c r="AE843" s="227"/>
      <c r="AF843" s="227"/>
      <c r="AG843" s="227"/>
      <c r="AL843" s="224"/>
      <c r="AM843" s="224"/>
      <c r="AN843" s="224"/>
      <c r="AO843" s="224"/>
      <c r="AP843" s="224"/>
      <c r="AQ843" s="224"/>
      <c r="AR843" s="224"/>
      <c r="AS843" s="224"/>
    </row>
    <row r="844">
      <c r="A844" s="398"/>
      <c r="B844" s="399"/>
      <c r="C844" s="398"/>
      <c r="D844" s="399"/>
      <c r="E844" s="398"/>
      <c r="I844" s="411"/>
      <c r="J844" s="411"/>
      <c r="N844" s="411"/>
      <c r="S844" s="411"/>
      <c r="AC844" s="227"/>
      <c r="AD844" s="227"/>
      <c r="AE844" s="227"/>
      <c r="AF844" s="227"/>
      <c r="AG844" s="227"/>
      <c r="AL844" s="224"/>
      <c r="AM844" s="224"/>
      <c r="AN844" s="224"/>
      <c r="AO844" s="224"/>
      <c r="AP844" s="224"/>
      <c r="AQ844" s="224"/>
      <c r="AR844" s="224"/>
      <c r="AS844" s="224"/>
    </row>
    <row r="845">
      <c r="A845" s="398"/>
      <c r="B845" s="399"/>
      <c r="C845" s="398"/>
      <c r="D845" s="399"/>
      <c r="E845" s="398"/>
      <c r="I845" s="411"/>
      <c r="J845" s="411"/>
      <c r="N845" s="411"/>
      <c r="S845" s="411"/>
      <c r="AC845" s="227"/>
      <c r="AD845" s="227"/>
      <c r="AE845" s="227"/>
      <c r="AF845" s="227"/>
      <c r="AG845" s="227"/>
      <c r="AL845" s="224"/>
      <c r="AM845" s="224"/>
      <c r="AN845" s="224"/>
      <c r="AO845" s="224"/>
      <c r="AP845" s="224"/>
      <c r="AQ845" s="224"/>
      <c r="AR845" s="224"/>
      <c r="AS845" s="224"/>
    </row>
    <row r="846">
      <c r="A846" s="398"/>
      <c r="B846" s="399"/>
      <c r="C846" s="398"/>
      <c r="D846" s="399"/>
      <c r="E846" s="398"/>
      <c r="I846" s="411"/>
      <c r="J846" s="411"/>
      <c r="N846" s="411"/>
      <c r="S846" s="411"/>
      <c r="AC846" s="227"/>
      <c r="AD846" s="227"/>
      <c r="AE846" s="227"/>
      <c r="AF846" s="227"/>
      <c r="AG846" s="227"/>
      <c r="AL846" s="224"/>
      <c r="AM846" s="224"/>
      <c r="AN846" s="224"/>
      <c r="AO846" s="224"/>
      <c r="AP846" s="224"/>
      <c r="AQ846" s="224"/>
      <c r="AR846" s="224"/>
      <c r="AS846" s="224"/>
    </row>
    <row r="847">
      <c r="A847" s="398"/>
      <c r="B847" s="399"/>
      <c r="C847" s="398"/>
      <c r="D847" s="399"/>
      <c r="E847" s="398"/>
      <c r="I847" s="411"/>
      <c r="J847" s="411"/>
      <c r="N847" s="411"/>
      <c r="S847" s="411"/>
      <c r="AC847" s="227"/>
      <c r="AD847" s="227"/>
      <c r="AE847" s="227"/>
      <c r="AF847" s="227"/>
      <c r="AG847" s="227"/>
      <c r="AL847" s="224"/>
      <c r="AM847" s="224"/>
      <c r="AN847" s="224"/>
      <c r="AO847" s="224"/>
      <c r="AP847" s="224"/>
      <c r="AQ847" s="224"/>
      <c r="AR847" s="224"/>
      <c r="AS847" s="224"/>
    </row>
    <row r="848">
      <c r="A848" s="398"/>
      <c r="B848" s="399"/>
      <c r="C848" s="398"/>
      <c r="D848" s="399"/>
      <c r="E848" s="398"/>
      <c r="I848" s="411"/>
      <c r="J848" s="411"/>
      <c r="N848" s="411"/>
      <c r="S848" s="411"/>
      <c r="AC848" s="227"/>
      <c r="AD848" s="227"/>
      <c r="AE848" s="227"/>
      <c r="AF848" s="227"/>
      <c r="AG848" s="227"/>
      <c r="AL848" s="224"/>
      <c r="AM848" s="224"/>
      <c r="AN848" s="224"/>
      <c r="AO848" s="224"/>
      <c r="AP848" s="224"/>
      <c r="AQ848" s="224"/>
      <c r="AR848" s="224"/>
      <c r="AS848" s="224"/>
    </row>
    <row r="849">
      <c r="A849" s="398"/>
      <c r="B849" s="399"/>
      <c r="C849" s="398"/>
      <c r="D849" s="399"/>
      <c r="E849" s="398"/>
      <c r="I849" s="411"/>
      <c r="J849" s="411"/>
      <c r="N849" s="411"/>
      <c r="S849" s="411"/>
      <c r="AC849" s="227"/>
      <c r="AD849" s="227"/>
      <c r="AE849" s="227"/>
      <c r="AF849" s="227"/>
      <c r="AG849" s="227"/>
      <c r="AL849" s="224"/>
      <c r="AM849" s="224"/>
      <c r="AN849" s="224"/>
      <c r="AO849" s="224"/>
      <c r="AP849" s="224"/>
      <c r="AQ849" s="224"/>
      <c r="AR849" s="224"/>
      <c r="AS849" s="224"/>
    </row>
    <row r="850">
      <c r="A850" s="398"/>
      <c r="B850" s="399"/>
      <c r="C850" s="398"/>
      <c r="D850" s="399"/>
      <c r="E850" s="398"/>
      <c r="I850" s="411"/>
      <c r="J850" s="411"/>
      <c r="N850" s="411"/>
      <c r="S850" s="411"/>
      <c r="AC850" s="227"/>
      <c r="AD850" s="227"/>
      <c r="AE850" s="227"/>
      <c r="AF850" s="227"/>
      <c r="AG850" s="227"/>
      <c r="AL850" s="224"/>
      <c r="AM850" s="224"/>
      <c r="AN850" s="224"/>
      <c r="AO850" s="224"/>
      <c r="AP850" s="224"/>
      <c r="AQ850" s="224"/>
      <c r="AR850" s="224"/>
      <c r="AS850" s="224"/>
    </row>
    <row r="851">
      <c r="A851" s="398"/>
      <c r="B851" s="399"/>
      <c r="C851" s="398"/>
      <c r="D851" s="399"/>
      <c r="E851" s="398"/>
      <c r="I851" s="411"/>
      <c r="J851" s="411"/>
      <c r="N851" s="411"/>
      <c r="S851" s="411"/>
      <c r="AC851" s="227"/>
      <c r="AD851" s="227"/>
      <c r="AE851" s="227"/>
      <c r="AF851" s="227"/>
      <c r="AG851" s="227"/>
      <c r="AL851" s="224"/>
      <c r="AM851" s="224"/>
      <c r="AN851" s="224"/>
      <c r="AO851" s="224"/>
      <c r="AP851" s="224"/>
      <c r="AQ851" s="224"/>
      <c r="AR851" s="224"/>
      <c r="AS851" s="224"/>
    </row>
    <row r="852">
      <c r="A852" s="398"/>
      <c r="B852" s="399"/>
      <c r="C852" s="398"/>
      <c r="D852" s="399"/>
      <c r="E852" s="398"/>
      <c r="I852" s="411"/>
      <c r="J852" s="411"/>
      <c r="N852" s="411"/>
      <c r="S852" s="411"/>
      <c r="AC852" s="227"/>
      <c r="AD852" s="227"/>
      <c r="AE852" s="227"/>
      <c r="AF852" s="227"/>
      <c r="AG852" s="227"/>
      <c r="AL852" s="224"/>
      <c r="AM852" s="224"/>
      <c r="AN852" s="224"/>
      <c r="AO852" s="224"/>
      <c r="AP852" s="224"/>
      <c r="AQ852" s="224"/>
      <c r="AR852" s="224"/>
      <c r="AS852" s="224"/>
    </row>
    <row r="853">
      <c r="A853" s="398"/>
      <c r="B853" s="399"/>
      <c r="C853" s="398"/>
      <c r="D853" s="399"/>
      <c r="E853" s="398"/>
      <c r="I853" s="411"/>
      <c r="J853" s="411"/>
      <c r="N853" s="411"/>
      <c r="S853" s="411"/>
      <c r="AC853" s="227"/>
      <c r="AD853" s="227"/>
      <c r="AE853" s="227"/>
      <c r="AF853" s="227"/>
      <c r="AG853" s="227"/>
      <c r="AL853" s="224"/>
      <c r="AM853" s="224"/>
      <c r="AN853" s="224"/>
      <c r="AO853" s="224"/>
      <c r="AP853" s="224"/>
      <c r="AQ853" s="224"/>
      <c r="AR853" s="224"/>
      <c r="AS853" s="224"/>
    </row>
    <row r="854">
      <c r="A854" s="398"/>
      <c r="B854" s="399"/>
      <c r="C854" s="398"/>
      <c r="D854" s="399"/>
      <c r="E854" s="398"/>
      <c r="I854" s="411"/>
      <c r="J854" s="411"/>
      <c r="N854" s="411"/>
      <c r="S854" s="411"/>
      <c r="AC854" s="227"/>
      <c r="AD854" s="227"/>
      <c r="AE854" s="227"/>
      <c r="AF854" s="227"/>
      <c r="AG854" s="227"/>
      <c r="AL854" s="224"/>
      <c r="AM854" s="224"/>
      <c r="AN854" s="224"/>
      <c r="AO854" s="224"/>
      <c r="AP854" s="224"/>
      <c r="AQ854" s="224"/>
      <c r="AR854" s="224"/>
      <c r="AS854" s="224"/>
    </row>
    <row r="855">
      <c r="A855" s="398"/>
      <c r="B855" s="399"/>
      <c r="C855" s="398"/>
      <c r="D855" s="399"/>
      <c r="E855" s="398"/>
      <c r="I855" s="411"/>
      <c r="J855" s="411"/>
      <c r="N855" s="411"/>
      <c r="S855" s="411"/>
      <c r="AC855" s="227"/>
      <c r="AD855" s="227"/>
      <c r="AE855" s="227"/>
      <c r="AF855" s="227"/>
      <c r="AG855" s="227"/>
      <c r="AL855" s="224"/>
      <c r="AM855" s="224"/>
      <c r="AN855" s="224"/>
      <c r="AO855" s="224"/>
      <c r="AP855" s="224"/>
      <c r="AQ855" s="224"/>
      <c r="AR855" s="224"/>
      <c r="AS855" s="224"/>
    </row>
    <row r="856">
      <c r="A856" s="398"/>
      <c r="B856" s="399"/>
      <c r="C856" s="398"/>
      <c r="D856" s="399"/>
      <c r="E856" s="398"/>
      <c r="I856" s="411"/>
      <c r="J856" s="411"/>
      <c r="N856" s="411"/>
      <c r="S856" s="411"/>
      <c r="AC856" s="227"/>
      <c r="AD856" s="227"/>
      <c r="AE856" s="227"/>
      <c r="AF856" s="227"/>
      <c r="AG856" s="227"/>
      <c r="AL856" s="224"/>
      <c r="AM856" s="224"/>
      <c r="AN856" s="224"/>
      <c r="AO856" s="224"/>
      <c r="AP856" s="224"/>
      <c r="AQ856" s="224"/>
      <c r="AR856" s="224"/>
      <c r="AS856" s="224"/>
    </row>
    <row r="857">
      <c r="A857" s="398"/>
      <c r="B857" s="399"/>
      <c r="C857" s="398"/>
      <c r="D857" s="399"/>
      <c r="E857" s="398"/>
      <c r="I857" s="411"/>
      <c r="J857" s="411"/>
      <c r="N857" s="411"/>
      <c r="S857" s="411"/>
      <c r="AC857" s="227"/>
      <c r="AD857" s="227"/>
      <c r="AE857" s="227"/>
      <c r="AF857" s="227"/>
      <c r="AG857" s="227"/>
      <c r="AL857" s="224"/>
      <c r="AM857" s="224"/>
      <c r="AN857" s="224"/>
      <c r="AO857" s="224"/>
      <c r="AP857" s="224"/>
      <c r="AQ857" s="224"/>
      <c r="AR857" s="224"/>
      <c r="AS857" s="224"/>
    </row>
    <row r="858">
      <c r="A858" s="398"/>
      <c r="B858" s="399"/>
      <c r="C858" s="398"/>
      <c r="D858" s="399"/>
      <c r="E858" s="398"/>
      <c r="I858" s="411"/>
      <c r="J858" s="411"/>
      <c r="N858" s="411"/>
      <c r="S858" s="411"/>
      <c r="AC858" s="227"/>
      <c r="AD858" s="227"/>
      <c r="AE858" s="227"/>
      <c r="AF858" s="227"/>
      <c r="AG858" s="227"/>
      <c r="AL858" s="224"/>
      <c r="AM858" s="224"/>
      <c r="AN858" s="224"/>
      <c r="AO858" s="224"/>
      <c r="AP858" s="224"/>
      <c r="AQ858" s="224"/>
      <c r="AR858" s="224"/>
      <c r="AS858" s="224"/>
    </row>
    <row r="859">
      <c r="A859" s="398"/>
      <c r="B859" s="399"/>
      <c r="C859" s="398"/>
      <c r="D859" s="399"/>
      <c r="E859" s="398"/>
      <c r="I859" s="411"/>
      <c r="J859" s="411"/>
      <c r="N859" s="411"/>
      <c r="S859" s="411"/>
      <c r="AC859" s="227"/>
      <c r="AD859" s="227"/>
      <c r="AE859" s="227"/>
      <c r="AF859" s="227"/>
      <c r="AG859" s="227"/>
      <c r="AL859" s="224"/>
      <c r="AM859" s="224"/>
      <c r="AN859" s="224"/>
      <c r="AO859" s="224"/>
      <c r="AP859" s="224"/>
      <c r="AQ859" s="224"/>
      <c r="AR859" s="224"/>
      <c r="AS859" s="224"/>
    </row>
    <row r="860">
      <c r="A860" s="398"/>
      <c r="B860" s="399"/>
      <c r="C860" s="398"/>
      <c r="D860" s="399"/>
      <c r="E860" s="398"/>
      <c r="I860" s="411"/>
      <c r="J860" s="411"/>
      <c r="N860" s="411"/>
      <c r="S860" s="411"/>
      <c r="AC860" s="227"/>
      <c r="AD860" s="227"/>
      <c r="AE860" s="227"/>
      <c r="AF860" s="227"/>
      <c r="AG860" s="227"/>
      <c r="AL860" s="224"/>
      <c r="AM860" s="224"/>
      <c r="AN860" s="224"/>
      <c r="AO860" s="224"/>
      <c r="AP860" s="224"/>
      <c r="AQ860" s="224"/>
      <c r="AR860" s="224"/>
      <c r="AS860" s="224"/>
    </row>
    <row r="861">
      <c r="A861" s="398"/>
      <c r="B861" s="399"/>
      <c r="C861" s="398"/>
      <c r="D861" s="399"/>
      <c r="E861" s="398"/>
      <c r="I861" s="411"/>
      <c r="J861" s="411"/>
      <c r="N861" s="411"/>
      <c r="S861" s="411"/>
      <c r="AC861" s="227"/>
      <c r="AD861" s="227"/>
      <c r="AE861" s="227"/>
      <c r="AF861" s="227"/>
      <c r="AG861" s="227"/>
      <c r="AL861" s="224"/>
      <c r="AM861" s="224"/>
      <c r="AN861" s="224"/>
      <c r="AO861" s="224"/>
      <c r="AP861" s="224"/>
      <c r="AQ861" s="224"/>
      <c r="AR861" s="224"/>
      <c r="AS861" s="224"/>
    </row>
    <row r="862">
      <c r="A862" s="398"/>
      <c r="B862" s="399"/>
      <c r="C862" s="398"/>
      <c r="D862" s="399"/>
      <c r="E862" s="398"/>
      <c r="I862" s="411"/>
      <c r="J862" s="411"/>
      <c r="N862" s="411"/>
      <c r="S862" s="411"/>
      <c r="AC862" s="227"/>
      <c r="AD862" s="227"/>
      <c r="AE862" s="227"/>
      <c r="AF862" s="227"/>
      <c r="AG862" s="227"/>
      <c r="AL862" s="224"/>
      <c r="AM862" s="224"/>
      <c r="AN862" s="224"/>
      <c r="AO862" s="224"/>
      <c r="AP862" s="224"/>
      <c r="AQ862" s="224"/>
      <c r="AR862" s="224"/>
      <c r="AS862" s="224"/>
    </row>
    <row r="863">
      <c r="A863" s="398"/>
      <c r="B863" s="399"/>
      <c r="C863" s="398"/>
      <c r="D863" s="399"/>
      <c r="E863" s="398"/>
      <c r="I863" s="411"/>
      <c r="J863" s="411"/>
      <c r="N863" s="411"/>
      <c r="S863" s="411"/>
      <c r="AC863" s="227"/>
      <c r="AD863" s="227"/>
      <c r="AE863" s="227"/>
      <c r="AF863" s="227"/>
      <c r="AG863" s="227"/>
      <c r="AL863" s="224"/>
      <c r="AM863" s="224"/>
      <c r="AN863" s="224"/>
      <c r="AO863" s="224"/>
      <c r="AP863" s="224"/>
      <c r="AQ863" s="224"/>
      <c r="AR863" s="224"/>
      <c r="AS863" s="224"/>
    </row>
    <row r="864">
      <c r="A864" s="398"/>
      <c r="B864" s="399"/>
      <c r="C864" s="398"/>
      <c r="D864" s="399"/>
      <c r="E864" s="398"/>
      <c r="I864" s="411"/>
      <c r="J864" s="411"/>
      <c r="N864" s="411"/>
      <c r="S864" s="411"/>
      <c r="AC864" s="227"/>
      <c r="AD864" s="227"/>
      <c r="AE864" s="227"/>
      <c r="AF864" s="227"/>
      <c r="AG864" s="227"/>
      <c r="AL864" s="224"/>
      <c r="AM864" s="224"/>
      <c r="AN864" s="224"/>
      <c r="AO864" s="224"/>
      <c r="AP864" s="224"/>
      <c r="AQ864" s="224"/>
      <c r="AR864" s="224"/>
      <c r="AS864" s="224"/>
    </row>
    <row r="865">
      <c r="A865" s="398"/>
      <c r="B865" s="399"/>
      <c r="C865" s="398"/>
      <c r="D865" s="399"/>
      <c r="E865" s="398"/>
      <c r="I865" s="411"/>
      <c r="J865" s="411"/>
      <c r="N865" s="411"/>
      <c r="S865" s="411"/>
      <c r="AC865" s="227"/>
      <c r="AD865" s="227"/>
      <c r="AE865" s="227"/>
      <c r="AF865" s="227"/>
      <c r="AG865" s="227"/>
      <c r="AL865" s="224"/>
      <c r="AM865" s="224"/>
      <c r="AN865" s="224"/>
      <c r="AO865" s="224"/>
      <c r="AP865" s="224"/>
      <c r="AQ865" s="224"/>
      <c r="AR865" s="224"/>
      <c r="AS865" s="224"/>
    </row>
    <row r="866">
      <c r="A866" s="398"/>
      <c r="B866" s="399"/>
      <c r="C866" s="398"/>
      <c r="D866" s="399"/>
      <c r="E866" s="398"/>
      <c r="I866" s="411"/>
      <c r="J866" s="411"/>
      <c r="N866" s="411"/>
      <c r="S866" s="411"/>
      <c r="AC866" s="227"/>
      <c r="AD866" s="227"/>
      <c r="AE866" s="227"/>
      <c r="AF866" s="227"/>
      <c r="AG866" s="227"/>
      <c r="AL866" s="224"/>
      <c r="AM866" s="224"/>
      <c r="AN866" s="224"/>
      <c r="AO866" s="224"/>
      <c r="AP866" s="224"/>
      <c r="AQ866" s="224"/>
      <c r="AR866" s="224"/>
      <c r="AS866" s="224"/>
    </row>
    <row r="867">
      <c r="A867" s="398"/>
      <c r="B867" s="399"/>
      <c r="C867" s="398"/>
      <c r="D867" s="399"/>
      <c r="E867" s="398"/>
      <c r="I867" s="411"/>
      <c r="J867" s="411"/>
      <c r="N867" s="411"/>
      <c r="S867" s="411"/>
      <c r="AC867" s="227"/>
      <c r="AD867" s="227"/>
      <c r="AE867" s="227"/>
      <c r="AF867" s="227"/>
      <c r="AG867" s="227"/>
      <c r="AL867" s="224"/>
      <c r="AM867" s="224"/>
      <c r="AN867" s="224"/>
      <c r="AO867" s="224"/>
      <c r="AP867" s="224"/>
      <c r="AQ867" s="224"/>
      <c r="AR867" s="224"/>
      <c r="AS867" s="224"/>
    </row>
    <row r="868">
      <c r="A868" s="398"/>
      <c r="B868" s="399"/>
      <c r="C868" s="398"/>
      <c r="D868" s="399"/>
      <c r="E868" s="398"/>
      <c r="I868" s="411"/>
      <c r="J868" s="411"/>
      <c r="N868" s="411"/>
      <c r="S868" s="411"/>
      <c r="AC868" s="227"/>
      <c r="AD868" s="227"/>
      <c r="AE868" s="227"/>
      <c r="AF868" s="227"/>
      <c r="AG868" s="227"/>
      <c r="AL868" s="224"/>
      <c r="AM868" s="224"/>
      <c r="AN868" s="224"/>
      <c r="AO868" s="224"/>
      <c r="AP868" s="224"/>
      <c r="AQ868" s="224"/>
      <c r="AR868" s="224"/>
      <c r="AS868" s="224"/>
    </row>
    <row r="869">
      <c r="A869" s="398"/>
      <c r="B869" s="399"/>
      <c r="C869" s="398"/>
      <c r="D869" s="399"/>
      <c r="E869" s="398"/>
      <c r="I869" s="411"/>
      <c r="J869" s="411"/>
      <c r="N869" s="411"/>
      <c r="S869" s="411"/>
      <c r="AC869" s="227"/>
      <c r="AD869" s="227"/>
      <c r="AE869" s="227"/>
      <c r="AF869" s="227"/>
      <c r="AG869" s="227"/>
      <c r="AL869" s="224"/>
      <c r="AM869" s="224"/>
      <c r="AN869" s="224"/>
      <c r="AO869" s="224"/>
      <c r="AP869" s="224"/>
      <c r="AQ869" s="224"/>
      <c r="AR869" s="224"/>
      <c r="AS869" s="224"/>
    </row>
    <row r="870">
      <c r="A870" s="398"/>
      <c r="B870" s="399"/>
      <c r="C870" s="398"/>
      <c r="D870" s="399"/>
      <c r="E870" s="398"/>
      <c r="I870" s="411"/>
      <c r="J870" s="411"/>
      <c r="N870" s="411"/>
      <c r="S870" s="411"/>
      <c r="AC870" s="227"/>
      <c r="AD870" s="227"/>
      <c r="AE870" s="227"/>
      <c r="AF870" s="227"/>
      <c r="AG870" s="227"/>
      <c r="AL870" s="224"/>
      <c r="AM870" s="224"/>
      <c r="AN870" s="224"/>
      <c r="AO870" s="224"/>
      <c r="AP870" s="224"/>
      <c r="AQ870" s="224"/>
      <c r="AR870" s="224"/>
      <c r="AS870" s="224"/>
    </row>
    <row r="871">
      <c r="A871" s="398"/>
      <c r="B871" s="399"/>
      <c r="C871" s="398"/>
      <c r="D871" s="399"/>
      <c r="E871" s="398"/>
      <c r="I871" s="411"/>
      <c r="J871" s="411"/>
      <c r="N871" s="411"/>
      <c r="S871" s="411"/>
      <c r="AC871" s="227"/>
      <c r="AD871" s="227"/>
      <c r="AE871" s="227"/>
      <c r="AF871" s="227"/>
      <c r="AG871" s="227"/>
      <c r="AL871" s="224"/>
      <c r="AM871" s="224"/>
      <c r="AN871" s="224"/>
      <c r="AO871" s="224"/>
      <c r="AP871" s="224"/>
      <c r="AQ871" s="224"/>
      <c r="AR871" s="224"/>
      <c r="AS871" s="224"/>
    </row>
    <row r="872">
      <c r="A872" s="398"/>
      <c r="B872" s="399"/>
      <c r="C872" s="398"/>
      <c r="D872" s="399"/>
      <c r="E872" s="398"/>
      <c r="I872" s="411"/>
      <c r="J872" s="411"/>
      <c r="N872" s="411"/>
      <c r="S872" s="411"/>
      <c r="AC872" s="227"/>
      <c r="AD872" s="227"/>
      <c r="AE872" s="227"/>
      <c r="AF872" s="227"/>
      <c r="AG872" s="227"/>
      <c r="AL872" s="224"/>
      <c r="AM872" s="224"/>
      <c r="AN872" s="224"/>
      <c r="AO872" s="224"/>
      <c r="AP872" s="224"/>
      <c r="AQ872" s="224"/>
      <c r="AR872" s="224"/>
      <c r="AS872" s="224"/>
    </row>
    <row r="873">
      <c r="A873" s="398"/>
      <c r="B873" s="399"/>
      <c r="C873" s="398"/>
      <c r="D873" s="399"/>
      <c r="E873" s="398"/>
      <c r="I873" s="411"/>
      <c r="J873" s="411"/>
      <c r="N873" s="411"/>
      <c r="S873" s="411"/>
      <c r="AC873" s="227"/>
      <c r="AD873" s="227"/>
      <c r="AE873" s="227"/>
      <c r="AF873" s="227"/>
      <c r="AG873" s="227"/>
      <c r="AL873" s="224"/>
      <c r="AM873" s="224"/>
      <c r="AN873" s="224"/>
      <c r="AO873" s="224"/>
      <c r="AP873" s="224"/>
      <c r="AQ873" s="224"/>
      <c r="AR873" s="224"/>
      <c r="AS873" s="224"/>
    </row>
    <row r="874">
      <c r="A874" s="398"/>
      <c r="B874" s="399"/>
      <c r="C874" s="398"/>
      <c r="D874" s="399"/>
      <c r="E874" s="398"/>
      <c r="I874" s="411"/>
      <c r="J874" s="411"/>
      <c r="N874" s="411"/>
      <c r="S874" s="411"/>
      <c r="AC874" s="227"/>
      <c r="AD874" s="227"/>
      <c r="AE874" s="227"/>
      <c r="AF874" s="227"/>
      <c r="AG874" s="227"/>
      <c r="AL874" s="224"/>
      <c r="AM874" s="224"/>
      <c r="AN874" s="224"/>
      <c r="AO874" s="224"/>
      <c r="AP874" s="224"/>
      <c r="AQ874" s="224"/>
      <c r="AR874" s="224"/>
      <c r="AS874" s="224"/>
    </row>
    <row r="875">
      <c r="A875" s="398"/>
      <c r="B875" s="399"/>
      <c r="C875" s="398"/>
      <c r="D875" s="399"/>
      <c r="E875" s="398"/>
      <c r="I875" s="411"/>
      <c r="J875" s="411"/>
      <c r="N875" s="411"/>
      <c r="S875" s="411"/>
      <c r="AC875" s="227"/>
      <c r="AD875" s="227"/>
      <c r="AE875" s="227"/>
      <c r="AF875" s="227"/>
      <c r="AG875" s="227"/>
      <c r="AL875" s="224"/>
      <c r="AM875" s="224"/>
      <c r="AN875" s="224"/>
      <c r="AO875" s="224"/>
      <c r="AP875" s="224"/>
      <c r="AQ875" s="224"/>
      <c r="AR875" s="224"/>
      <c r="AS875" s="224"/>
    </row>
    <row r="876">
      <c r="A876" s="398"/>
      <c r="B876" s="399"/>
      <c r="C876" s="398"/>
      <c r="D876" s="399"/>
      <c r="E876" s="398"/>
      <c r="I876" s="411"/>
      <c r="J876" s="411"/>
      <c r="N876" s="411"/>
      <c r="S876" s="411"/>
      <c r="AC876" s="227"/>
      <c r="AD876" s="227"/>
      <c r="AE876" s="227"/>
      <c r="AF876" s="227"/>
      <c r="AG876" s="227"/>
      <c r="AL876" s="224"/>
      <c r="AM876" s="224"/>
      <c r="AN876" s="224"/>
      <c r="AO876" s="224"/>
      <c r="AP876" s="224"/>
      <c r="AQ876" s="224"/>
      <c r="AR876" s="224"/>
      <c r="AS876" s="224"/>
    </row>
    <row r="877">
      <c r="A877" s="398"/>
      <c r="B877" s="399"/>
      <c r="C877" s="398"/>
      <c r="D877" s="399"/>
      <c r="E877" s="398"/>
      <c r="I877" s="411"/>
      <c r="J877" s="411"/>
      <c r="N877" s="411"/>
      <c r="S877" s="411"/>
      <c r="AC877" s="227"/>
      <c r="AD877" s="227"/>
      <c r="AE877" s="227"/>
      <c r="AF877" s="227"/>
      <c r="AG877" s="227"/>
      <c r="AL877" s="224"/>
      <c r="AM877" s="224"/>
      <c r="AN877" s="224"/>
      <c r="AO877" s="224"/>
      <c r="AP877" s="224"/>
      <c r="AQ877" s="224"/>
      <c r="AR877" s="224"/>
      <c r="AS877" s="224"/>
    </row>
    <row r="878">
      <c r="A878" s="398"/>
      <c r="B878" s="399"/>
      <c r="C878" s="398"/>
      <c r="D878" s="399"/>
      <c r="E878" s="398"/>
      <c r="I878" s="411"/>
      <c r="J878" s="411"/>
      <c r="N878" s="411"/>
      <c r="S878" s="411"/>
      <c r="AC878" s="227"/>
      <c r="AD878" s="227"/>
      <c r="AE878" s="227"/>
      <c r="AF878" s="227"/>
      <c r="AG878" s="227"/>
      <c r="AL878" s="224"/>
      <c r="AM878" s="224"/>
      <c r="AN878" s="224"/>
      <c r="AO878" s="224"/>
      <c r="AP878" s="224"/>
      <c r="AQ878" s="224"/>
      <c r="AR878" s="224"/>
      <c r="AS878" s="224"/>
    </row>
    <row r="879">
      <c r="A879" s="398"/>
      <c r="B879" s="399"/>
      <c r="C879" s="398"/>
      <c r="D879" s="399"/>
      <c r="E879" s="398"/>
      <c r="I879" s="411"/>
      <c r="J879" s="411"/>
      <c r="N879" s="411"/>
      <c r="S879" s="411"/>
      <c r="AC879" s="227"/>
      <c r="AD879" s="227"/>
      <c r="AE879" s="227"/>
      <c r="AF879" s="227"/>
      <c r="AG879" s="227"/>
      <c r="AL879" s="224"/>
      <c r="AM879" s="224"/>
      <c r="AN879" s="224"/>
      <c r="AO879" s="224"/>
      <c r="AP879" s="224"/>
      <c r="AQ879" s="224"/>
      <c r="AR879" s="224"/>
      <c r="AS879" s="224"/>
    </row>
    <row r="880">
      <c r="A880" s="398"/>
      <c r="B880" s="399"/>
      <c r="C880" s="398"/>
      <c r="D880" s="399"/>
      <c r="E880" s="398"/>
      <c r="I880" s="411"/>
      <c r="J880" s="411"/>
      <c r="N880" s="411"/>
      <c r="S880" s="411"/>
      <c r="AC880" s="227"/>
      <c r="AD880" s="227"/>
      <c r="AE880" s="227"/>
      <c r="AF880" s="227"/>
      <c r="AG880" s="227"/>
      <c r="AL880" s="224"/>
      <c r="AM880" s="224"/>
      <c r="AN880" s="224"/>
      <c r="AO880" s="224"/>
      <c r="AP880" s="224"/>
      <c r="AQ880" s="224"/>
      <c r="AR880" s="224"/>
      <c r="AS880" s="224"/>
    </row>
    <row r="881">
      <c r="A881" s="398"/>
      <c r="B881" s="399"/>
      <c r="C881" s="398"/>
      <c r="D881" s="399"/>
      <c r="E881" s="398"/>
      <c r="I881" s="411"/>
      <c r="J881" s="411"/>
      <c r="N881" s="411"/>
      <c r="S881" s="411"/>
      <c r="AC881" s="227"/>
      <c r="AD881" s="227"/>
      <c r="AE881" s="227"/>
      <c r="AF881" s="227"/>
      <c r="AG881" s="227"/>
      <c r="AL881" s="224"/>
      <c r="AM881" s="224"/>
      <c r="AN881" s="224"/>
      <c r="AO881" s="224"/>
      <c r="AP881" s="224"/>
      <c r="AQ881" s="224"/>
      <c r="AR881" s="224"/>
      <c r="AS881" s="224"/>
    </row>
    <row r="882">
      <c r="A882" s="398"/>
      <c r="B882" s="399"/>
      <c r="C882" s="398"/>
      <c r="D882" s="399"/>
      <c r="E882" s="398"/>
      <c r="I882" s="411"/>
      <c r="J882" s="411"/>
      <c r="N882" s="411"/>
      <c r="S882" s="411"/>
      <c r="AC882" s="227"/>
      <c r="AD882" s="227"/>
      <c r="AE882" s="227"/>
      <c r="AF882" s="227"/>
      <c r="AG882" s="227"/>
      <c r="AL882" s="224"/>
      <c r="AM882" s="224"/>
      <c r="AN882" s="224"/>
      <c r="AO882" s="224"/>
      <c r="AP882" s="224"/>
      <c r="AQ882" s="224"/>
      <c r="AR882" s="224"/>
      <c r="AS882" s="224"/>
    </row>
    <row r="883">
      <c r="A883" s="398"/>
      <c r="B883" s="399"/>
      <c r="C883" s="398"/>
      <c r="D883" s="399"/>
      <c r="E883" s="398"/>
      <c r="I883" s="411"/>
      <c r="J883" s="411"/>
      <c r="N883" s="411"/>
      <c r="S883" s="411"/>
      <c r="AC883" s="227"/>
      <c r="AD883" s="227"/>
      <c r="AE883" s="227"/>
      <c r="AF883" s="227"/>
      <c r="AG883" s="227"/>
      <c r="AL883" s="224"/>
      <c r="AM883" s="224"/>
      <c r="AN883" s="224"/>
      <c r="AO883" s="224"/>
      <c r="AP883" s="224"/>
      <c r="AQ883" s="224"/>
      <c r="AR883" s="224"/>
      <c r="AS883" s="224"/>
    </row>
    <row r="884">
      <c r="A884" s="398"/>
      <c r="B884" s="399"/>
      <c r="C884" s="398"/>
      <c r="D884" s="399"/>
      <c r="E884" s="398"/>
      <c r="I884" s="411"/>
      <c r="J884" s="411"/>
      <c r="N884" s="411"/>
      <c r="S884" s="411"/>
      <c r="AC884" s="227"/>
      <c r="AD884" s="227"/>
      <c r="AE884" s="227"/>
      <c r="AF884" s="227"/>
      <c r="AG884" s="227"/>
      <c r="AL884" s="224"/>
      <c r="AM884" s="224"/>
      <c r="AN884" s="224"/>
      <c r="AO884" s="224"/>
      <c r="AP884" s="224"/>
      <c r="AQ884" s="224"/>
      <c r="AR884" s="224"/>
      <c r="AS884" s="224"/>
    </row>
    <row r="885">
      <c r="A885" s="398"/>
      <c r="B885" s="399"/>
      <c r="C885" s="398"/>
      <c r="D885" s="399"/>
      <c r="E885" s="398"/>
      <c r="I885" s="411"/>
      <c r="J885" s="411"/>
      <c r="N885" s="411"/>
      <c r="S885" s="411"/>
      <c r="AC885" s="227"/>
      <c r="AD885" s="227"/>
      <c r="AE885" s="227"/>
      <c r="AF885" s="227"/>
      <c r="AG885" s="227"/>
      <c r="AL885" s="224"/>
      <c r="AM885" s="224"/>
      <c r="AN885" s="224"/>
      <c r="AO885" s="224"/>
      <c r="AP885" s="224"/>
      <c r="AQ885" s="224"/>
      <c r="AR885" s="224"/>
      <c r="AS885" s="224"/>
    </row>
    <row r="886">
      <c r="A886" s="398"/>
      <c r="B886" s="399"/>
      <c r="C886" s="398"/>
      <c r="D886" s="399"/>
      <c r="E886" s="398"/>
      <c r="I886" s="411"/>
      <c r="J886" s="411"/>
      <c r="N886" s="411"/>
      <c r="S886" s="411"/>
      <c r="AC886" s="227"/>
      <c r="AD886" s="227"/>
      <c r="AE886" s="227"/>
      <c r="AF886" s="227"/>
      <c r="AG886" s="227"/>
      <c r="AL886" s="224"/>
      <c r="AM886" s="224"/>
      <c r="AN886" s="224"/>
      <c r="AO886" s="224"/>
      <c r="AP886" s="224"/>
      <c r="AQ886" s="224"/>
      <c r="AR886" s="224"/>
      <c r="AS886" s="224"/>
    </row>
    <row r="887">
      <c r="A887" s="398"/>
      <c r="B887" s="399"/>
      <c r="C887" s="398"/>
      <c r="D887" s="399"/>
      <c r="E887" s="398"/>
      <c r="I887" s="411"/>
      <c r="J887" s="411"/>
      <c r="N887" s="411"/>
      <c r="S887" s="411"/>
      <c r="AC887" s="227"/>
      <c r="AD887" s="227"/>
      <c r="AE887" s="227"/>
      <c r="AF887" s="227"/>
      <c r="AG887" s="227"/>
      <c r="AL887" s="224"/>
      <c r="AM887" s="224"/>
      <c r="AN887" s="224"/>
      <c r="AO887" s="224"/>
      <c r="AP887" s="224"/>
      <c r="AQ887" s="224"/>
      <c r="AR887" s="224"/>
      <c r="AS887" s="224"/>
    </row>
    <row r="888">
      <c r="A888" s="398"/>
      <c r="B888" s="399"/>
      <c r="C888" s="398"/>
      <c r="D888" s="399"/>
      <c r="E888" s="398"/>
      <c r="I888" s="411"/>
      <c r="J888" s="411"/>
      <c r="N888" s="411"/>
      <c r="S888" s="411"/>
      <c r="AC888" s="227"/>
      <c r="AD888" s="227"/>
      <c r="AE888" s="227"/>
      <c r="AF888" s="227"/>
      <c r="AG888" s="227"/>
      <c r="AL888" s="224"/>
      <c r="AM888" s="224"/>
      <c r="AN888" s="224"/>
      <c r="AO888" s="224"/>
      <c r="AP888" s="224"/>
      <c r="AQ888" s="224"/>
      <c r="AR888" s="224"/>
      <c r="AS888" s="224"/>
    </row>
    <row r="889">
      <c r="A889" s="398"/>
      <c r="B889" s="399"/>
      <c r="C889" s="398"/>
      <c r="D889" s="399"/>
      <c r="E889" s="398"/>
      <c r="I889" s="411"/>
      <c r="J889" s="411"/>
      <c r="N889" s="411"/>
      <c r="S889" s="411"/>
      <c r="AC889" s="227"/>
      <c r="AD889" s="227"/>
      <c r="AE889" s="227"/>
      <c r="AF889" s="227"/>
      <c r="AG889" s="227"/>
      <c r="AL889" s="224"/>
      <c r="AM889" s="224"/>
      <c r="AN889" s="224"/>
      <c r="AO889" s="224"/>
      <c r="AP889" s="224"/>
      <c r="AQ889" s="224"/>
      <c r="AR889" s="224"/>
      <c r="AS889" s="224"/>
    </row>
    <row r="890">
      <c r="A890" s="398"/>
      <c r="B890" s="399"/>
      <c r="C890" s="398"/>
      <c r="D890" s="399"/>
      <c r="E890" s="398"/>
      <c r="I890" s="411"/>
      <c r="J890" s="411"/>
      <c r="N890" s="411"/>
      <c r="S890" s="411"/>
      <c r="AC890" s="227"/>
      <c r="AD890" s="227"/>
      <c r="AE890" s="227"/>
      <c r="AF890" s="227"/>
      <c r="AG890" s="227"/>
      <c r="AL890" s="224"/>
      <c r="AM890" s="224"/>
      <c r="AN890" s="224"/>
      <c r="AO890" s="224"/>
      <c r="AP890" s="224"/>
      <c r="AQ890" s="224"/>
      <c r="AR890" s="224"/>
      <c r="AS890" s="224"/>
    </row>
    <row r="891">
      <c r="A891" s="398"/>
      <c r="B891" s="399"/>
      <c r="C891" s="398"/>
      <c r="D891" s="399"/>
      <c r="E891" s="398"/>
      <c r="I891" s="411"/>
      <c r="J891" s="411"/>
      <c r="N891" s="411"/>
      <c r="S891" s="411"/>
      <c r="AC891" s="227"/>
      <c r="AD891" s="227"/>
      <c r="AE891" s="227"/>
      <c r="AF891" s="227"/>
      <c r="AG891" s="227"/>
      <c r="AL891" s="224"/>
      <c r="AM891" s="224"/>
      <c r="AN891" s="224"/>
      <c r="AO891" s="224"/>
      <c r="AP891" s="224"/>
      <c r="AQ891" s="224"/>
      <c r="AR891" s="224"/>
      <c r="AS891" s="224"/>
    </row>
    <row r="892">
      <c r="A892" s="398"/>
      <c r="B892" s="399"/>
      <c r="C892" s="398"/>
      <c r="D892" s="399"/>
      <c r="E892" s="398"/>
      <c r="I892" s="411"/>
      <c r="J892" s="411"/>
      <c r="N892" s="411"/>
      <c r="S892" s="411"/>
      <c r="AC892" s="227"/>
      <c r="AD892" s="227"/>
      <c r="AE892" s="227"/>
      <c r="AF892" s="227"/>
      <c r="AG892" s="227"/>
      <c r="AL892" s="224"/>
      <c r="AM892" s="224"/>
      <c r="AN892" s="224"/>
      <c r="AO892" s="224"/>
      <c r="AP892" s="224"/>
      <c r="AQ892" s="224"/>
      <c r="AR892" s="224"/>
      <c r="AS892" s="224"/>
    </row>
    <row r="893">
      <c r="A893" s="398"/>
      <c r="B893" s="399"/>
      <c r="C893" s="398"/>
      <c r="D893" s="399"/>
      <c r="E893" s="398"/>
      <c r="I893" s="411"/>
      <c r="J893" s="411"/>
      <c r="N893" s="411"/>
      <c r="S893" s="411"/>
      <c r="AC893" s="227"/>
      <c r="AD893" s="227"/>
      <c r="AE893" s="227"/>
      <c r="AF893" s="227"/>
      <c r="AG893" s="227"/>
      <c r="AL893" s="224"/>
      <c r="AM893" s="224"/>
      <c r="AN893" s="224"/>
      <c r="AO893" s="224"/>
      <c r="AP893" s="224"/>
      <c r="AQ893" s="224"/>
      <c r="AR893" s="224"/>
      <c r="AS893" s="224"/>
    </row>
    <row r="894">
      <c r="A894" s="398"/>
      <c r="B894" s="399"/>
      <c r="C894" s="398"/>
      <c r="D894" s="399"/>
      <c r="E894" s="398"/>
      <c r="I894" s="411"/>
      <c r="J894" s="411"/>
      <c r="N894" s="411"/>
      <c r="S894" s="411"/>
      <c r="AC894" s="227"/>
      <c r="AD894" s="227"/>
      <c r="AE894" s="227"/>
      <c r="AF894" s="227"/>
      <c r="AG894" s="227"/>
      <c r="AL894" s="224"/>
      <c r="AM894" s="224"/>
      <c r="AN894" s="224"/>
      <c r="AO894" s="224"/>
      <c r="AP894" s="224"/>
      <c r="AQ894" s="224"/>
      <c r="AR894" s="224"/>
      <c r="AS894" s="224"/>
    </row>
    <row r="895">
      <c r="A895" s="398"/>
      <c r="B895" s="399"/>
      <c r="C895" s="398"/>
      <c r="D895" s="399"/>
      <c r="E895" s="398"/>
      <c r="I895" s="411"/>
      <c r="J895" s="411"/>
      <c r="N895" s="411"/>
      <c r="S895" s="411"/>
      <c r="AC895" s="227"/>
      <c r="AD895" s="227"/>
      <c r="AE895" s="227"/>
      <c r="AF895" s="227"/>
      <c r="AG895" s="227"/>
      <c r="AL895" s="224"/>
      <c r="AM895" s="224"/>
      <c r="AN895" s="224"/>
      <c r="AO895" s="224"/>
      <c r="AP895" s="224"/>
      <c r="AQ895" s="224"/>
      <c r="AR895" s="224"/>
      <c r="AS895" s="224"/>
    </row>
    <row r="896">
      <c r="A896" s="398"/>
      <c r="B896" s="399"/>
      <c r="C896" s="398"/>
      <c r="D896" s="399"/>
      <c r="E896" s="398"/>
      <c r="I896" s="411"/>
      <c r="J896" s="411"/>
      <c r="N896" s="411"/>
      <c r="S896" s="411"/>
      <c r="AC896" s="227"/>
      <c r="AD896" s="227"/>
      <c r="AE896" s="227"/>
      <c r="AF896" s="227"/>
      <c r="AG896" s="227"/>
      <c r="AL896" s="224"/>
      <c r="AM896" s="224"/>
      <c r="AN896" s="224"/>
      <c r="AO896" s="224"/>
      <c r="AP896" s="224"/>
      <c r="AQ896" s="224"/>
      <c r="AR896" s="224"/>
      <c r="AS896" s="224"/>
    </row>
    <row r="897">
      <c r="A897" s="398"/>
      <c r="B897" s="399"/>
      <c r="C897" s="398"/>
      <c r="D897" s="399"/>
      <c r="E897" s="398"/>
      <c r="I897" s="411"/>
      <c r="J897" s="411"/>
      <c r="N897" s="411"/>
      <c r="S897" s="411"/>
      <c r="AC897" s="227"/>
      <c r="AD897" s="227"/>
      <c r="AE897" s="227"/>
      <c r="AF897" s="227"/>
      <c r="AG897" s="227"/>
      <c r="AL897" s="224"/>
      <c r="AM897" s="224"/>
      <c r="AN897" s="224"/>
      <c r="AO897" s="224"/>
      <c r="AP897" s="224"/>
      <c r="AQ897" s="224"/>
      <c r="AR897" s="224"/>
      <c r="AS897" s="224"/>
    </row>
    <row r="898">
      <c r="A898" s="398"/>
      <c r="B898" s="399"/>
      <c r="C898" s="398"/>
      <c r="D898" s="399"/>
      <c r="E898" s="398"/>
      <c r="I898" s="411"/>
      <c r="J898" s="411"/>
      <c r="N898" s="411"/>
      <c r="S898" s="411"/>
      <c r="AC898" s="227"/>
      <c r="AD898" s="227"/>
      <c r="AE898" s="227"/>
      <c r="AF898" s="227"/>
      <c r="AG898" s="227"/>
      <c r="AL898" s="224"/>
      <c r="AM898" s="224"/>
      <c r="AN898" s="224"/>
      <c r="AO898" s="224"/>
      <c r="AP898" s="224"/>
      <c r="AQ898" s="224"/>
      <c r="AR898" s="224"/>
      <c r="AS898" s="224"/>
    </row>
    <row r="899">
      <c r="A899" s="398"/>
      <c r="B899" s="399"/>
      <c r="C899" s="398"/>
      <c r="D899" s="399"/>
      <c r="E899" s="398"/>
      <c r="I899" s="411"/>
      <c r="J899" s="411"/>
      <c r="N899" s="411"/>
      <c r="S899" s="411"/>
      <c r="AC899" s="227"/>
      <c r="AD899" s="227"/>
      <c r="AE899" s="227"/>
      <c r="AF899" s="227"/>
      <c r="AG899" s="227"/>
      <c r="AL899" s="224"/>
      <c r="AM899" s="224"/>
      <c r="AN899" s="224"/>
      <c r="AO899" s="224"/>
      <c r="AP899" s="224"/>
      <c r="AQ899" s="224"/>
      <c r="AR899" s="224"/>
      <c r="AS899" s="224"/>
    </row>
    <row r="900">
      <c r="A900" s="398"/>
      <c r="B900" s="399"/>
      <c r="C900" s="398"/>
      <c r="D900" s="399"/>
      <c r="E900" s="398"/>
      <c r="I900" s="411"/>
      <c r="J900" s="411"/>
      <c r="N900" s="411"/>
      <c r="S900" s="411"/>
      <c r="AC900" s="227"/>
      <c r="AD900" s="227"/>
      <c r="AE900" s="227"/>
      <c r="AF900" s="227"/>
      <c r="AG900" s="227"/>
      <c r="AL900" s="224"/>
      <c r="AM900" s="224"/>
      <c r="AN900" s="224"/>
      <c r="AO900" s="224"/>
      <c r="AP900" s="224"/>
      <c r="AQ900" s="224"/>
      <c r="AR900" s="224"/>
      <c r="AS900" s="224"/>
    </row>
    <row r="901">
      <c r="A901" s="398"/>
      <c r="B901" s="399"/>
      <c r="C901" s="398"/>
      <c r="D901" s="399"/>
      <c r="E901" s="398"/>
      <c r="I901" s="411"/>
      <c r="J901" s="411"/>
      <c r="N901" s="411"/>
      <c r="S901" s="411"/>
      <c r="AC901" s="227"/>
      <c r="AD901" s="227"/>
      <c r="AE901" s="227"/>
      <c r="AF901" s="227"/>
      <c r="AG901" s="227"/>
      <c r="AL901" s="224"/>
      <c r="AM901" s="224"/>
      <c r="AN901" s="224"/>
      <c r="AO901" s="224"/>
      <c r="AP901" s="224"/>
      <c r="AQ901" s="224"/>
      <c r="AR901" s="224"/>
      <c r="AS901" s="224"/>
    </row>
    <row r="902">
      <c r="A902" s="398"/>
      <c r="B902" s="399"/>
      <c r="C902" s="398"/>
      <c r="D902" s="399"/>
      <c r="E902" s="398"/>
      <c r="I902" s="411"/>
      <c r="J902" s="411"/>
      <c r="N902" s="411"/>
      <c r="S902" s="411"/>
      <c r="AC902" s="227"/>
      <c r="AD902" s="227"/>
      <c r="AE902" s="227"/>
      <c r="AF902" s="227"/>
      <c r="AG902" s="227"/>
      <c r="AL902" s="224"/>
      <c r="AM902" s="224"/>
      <c r="AN902" s="224"/>
      <c r="AO902" s="224"/>
      <c r="AP902" s="224"/>
      <c r="AQ902" s="224"/>
      <c r="AR902" s="224"/>
      <c r="AS902" s="224"/>
    </row>
    <row r="903">
      <c r="A903" s="398"/>
      <c r="B903" s="399"/>
      <c r="C903" s="398"/>
      <c r="D903" s="399"/>
      <c r="E903" s="398"/>
      <c r="I903" s="411"/>
      <c r="J903" s="411"/>
      <c r="N903" s="411"/>
      <c r="S903" s="411"/>
      <c r="AC903" s="227"/>
      <c r="AD903" s="227"/>
      <c r="AE903" s="227"/>
      <c r="AF903" s="227"/>
      <c r="AG903" s="227"/>
      <c r="AL903" s="224"/>
      <c r="AM903" s="224"/>
      <c r="AN903" s="224"/>
      <c r="AO903" s="224"/>
      <c r="AP903" s="224"/>
      <c r="AQ903" s="224"/>
      <c r="AR903" s="224"/>
      <c r="AS903" s="224"/>
    </row>
    <row r="904">
      <c r="A904" s="398"/>
      <c r="B904" s="399"/>
      <c r="C904" s="398"/>
      <c r="D904" s="399"/>
      <c r="E904" s="398"/>
      <c r="I904" s="411"/>
      <c r="J904" s="411"/>
      <c r="N904" s="411"/>
      <c r="S904" s="411"/>
      <c r="AC904" s="227"/>
      <c r="AD904" s="227"/>
      <c r="AE904" s="227"/>
      <c r="AF904" s="227"/>
      <c r="AG904" s="227"/>
      <c r="AL904" s="224"/>
      <c r="AM904" s="224"/>
      <c r="AN904" s="224"/>
      <c r="AO904" s="224"/>
      <c r="AP904" s="224"/>
      <c r="AQ904" s="224"/>
      <c r="AR904" s="224"/>
      <c r="AS904" s="224"/>
    </row>
    <row r="905">
      <c r="A905" s="398"/>
      <c r="B905" s="399"/>
      <c r="C905" s="398"/>
      <c r="D905" s="399"/>
      <c r="E905" s="398"/>
      <c r="I905" s="411"/>
      <c r="J905" s="411"/>
      <c r="N905" s="411"/>
      <c r="S905" s="411"/>
      <c r="AC905" s="227"/>
      <c r="AD905" s="227"/>
      <c r="AE905" s="227"/>
      <c r="AF905" s="227"/>
      <c r="AG905" s="227"/>
      <c r="AL905" s="224"/>
      <c r="AM905" s="224"/>
      <c r="AN905" s="224"/>
      <c r="AO905" s="224"/>
      <c r="AP905" s="224"/>
      <c r="AQ905" s="224"/>
      <c r="AR905" s="224"/>
      <c r="AS905" s="224"/>
    </row>
    <row r="906">
      <c r="A906" s="398"/>
      <c r="B906" s="399"/>
      <c r="C906" s="398"/>
      <c r="D906" s="399"/>
      <c r="E906" s="398"/>
      <c r="I906" s="411"/>
      <c r="J906" s="411"/>
      <c r="N906" s="411"/>
      <c r="S906" s="411"/>
      <c r="AC906" s="227"/>
      <c r="AD906" s="227"/>
      <c r="AE906" s="227"/>
      <c r="AF906" s="227"/>
      <c r="AG906" s="227"/>
      <c r="AL906" s="224"/>
      <c r="AM906" s="224"/>
      <c r="AN906" s="224"/>
      <c r="AO906" s="224"/>
      <c r="AP906" s="224"/>
      <c r="AQ906" s="224"/>
      <c r="AR906" s="224"/>
      <c r="AS906" s="224"/>
    </row>
    <row r="907">
      <c r="A907" s="398"/>
      <c r="B907" s="399"/>
      <c r="C907" s="398"/>
      <c r="D907" s="399"/>
      <c r="E907" s="398"/>
      <c r="I907" s="411"/>
      <c r="J907" s="411"/>
      <c r="N907" s="411"/>
      <c r="S907" s="411"/>
      <c r="AC907" s="227"/>
      <c r="AD907" s="227"/>
      <c r="AE907" s="227"/>
      <c r="AF907" s="227"/>
      <c r="AG907" s="227"/>
      <c r="AL907" s="224"/>
      <c r="AM907" s="224"/>
      <c r="AN907" s="224"/>
      <c r="AO907" s="224"/>
      <c r="AP907" s="224"/>
      <c r="AQ907" s="224"/>
      <c r="AR907" s="224"/>
      <c r="AS907" s="224"/>
    </row>
    <row r="908">
      <c r="A908" s="398"/>
      <c r="B908" s="399"/>
      <c r="C908" s="398"/>
      <c r="D908" s="399"/>
      <c r="E908" s="398"/>
      <c r="I908" s="411"/>
      <c r="J908" s="411"/>
      <c r="N908" s="411"/>
      <c r="S908" s="411"/>
      <c r="AC908" s="227"/>
      <c r="AD908" s="227"/>
      <c r="AE908" s="227"/>
      <c r="AF908" s="227"/>
      <c r="AG908" s="227"/>
      <c r="AL908" s="224"/>
      <c r="AM908" s="224"/>
      <c r="AN908" s="224"/>
      <c r="AO908" s="224"/>
      <c r="AP908" s="224"/>
      <c r="AQ908" s="224"/>
      <c r="AR908" s="224"/>
      <c r="AS908" s="224"/>
    </row>
    <row r="909">
      <c r="A909" s="398"/>
      <c r="B909" s="399"/>
      <c r="C909" s="398"/>
      <c r="D909" s="399"/>
      <c r="E909" s="398"/>
      <c r="I909" s="411"/>
      <c r="J909" s="411"/>
      <c r="N909" s="411"/>
      <c r="S909" s="411"/>
      <c r="AC909" s="227"/>
      <c r="AD909" s="227"/>
      <c r="AE909" s="227"/>
      <c r="AF909" s="227"/>
      <c r="AG909" s="227"/>
      <c r="AL909" s="224"/>
      <c r="AM909" s="224"/>
      <c r="AN909" s="224"/>
      <c r="AO909" s="224"/>
      <c r="AP909" s="224"/>
      <c r="AQ909" s="224"/>
      <c r="AR909" s="224"/>
      <c r="AS909" s="224"/>
    </row>
    <row r="910">
      <c r="A910" s="398"/>
      <c r="B910" s="399"/>
      <c r="C910" s="398"/>
      <c r="D910" s="399"/>
      <c r="E910" s="398"/>
      <c r="I910" s="411"/>
      <c r="J910" s="411"/>
      <c r="N910" s="411"/>
      <c r="S910" s="411"/>
      <c r="AC910" s="227"/>
      <c r="AD910" s="227"/>
      <c r="AE910" s="227"/>
      <c r="AF910" s="227"/>
      <c r="AG910" s="227"/>
      <c r="AL910" s="224"/>
      <c r="AM910" s="224"/>
      <c r="AN910" s="224"/>
      <c r="AO910" s="224"/>
      <c r="AP910" s="224"/>
      <c r="AQ910" s="224"/>
      <c r="AR910" s="224"/>
      <c r="AS910" s="224"/>
    </row>
    <row r="911">
      <c r="A911" s="398"/>
      <c r="B911" s="399"/>
      <c r="C911" s="398"/>
      <c r="D911" s="399"/>
      <c r="E911" s="398"/>
      <c r="I911" s="411"/>
      <c r="J911" s="411"/>
      <c r="N911" s="411"/>
      <c r="S911" s="411"/>
      <c r="AC911" s="227"/>
      <c r="AD911" s="227"/>
      <c r="AE911" s="227"/>
      <c r="AF911" s="227"/>
      <c r="AG911" s="227"/>
      <c r="AL911" s="224"/>
      <c r="AM911" s="224"/>
      <c r="AN911" s="224"/>
      <c r="AO911" s="224"/>
      <c r="AP911" s="224"/>
      <c r="AQ911" s="224"/>
      <c r="AR911" s="224"/>
      <c r="AS911" s="224"/>
    </row>
    <row r="912">
      <c r="A912" s="398"/>
      <c r="B912" s="399"/>
      <c r="C912" s="398"/>
      <c r="D912" s="399"/>
      <c r="E912" s="398"/>
      <c r="I912" s="411"/>
      <c r="J912" s="411"/>
      <c r="N912" s="411"/>
      <c r="S912" s="411"/>
      <c r="AC912" s="227"/>
      <c r="AD912" s="227"/>
      <c r="AE912" s="227"/>
      <c r="AF912" s="227"/>
      <c r="AG912" s="227"/>
      <c r="AL912" s="224"/>
      <c r="AM912" s="224"/>
      <c r="AN912" s="224"/>
      <c r="AO912" s="224"/>
      <c r="AP912" s="224"/>
      <c r="AQ912" s="224"/>
      <c r="AR912" s="224"/>
      <c r="AS912" s="224"/>
    </row>
    <row r="913">
      <c r="A913" s="398"/>
      <c r="B913" s="399"/>
      <c r="C913" s="398"/>
      <c r="D913" s="399"/>
      <c r="E913" s="398"/>
      <c r="I913" s="411"/>
      <c r="J913" s="411"/>
      <c r="N913" s="411"/>
      <c r="S913" s="411"/>
      <c r="AC913" s="227"/>
      <c r="AD913" s="227"/>
      <c r="AE913" s="227"/>
      <c r="AF913" s="227"/>
      <c r="AG913" s="227"/>
      <c r="AL913" s="224"/>
      <c r="AM913" s="224"/>
      <c r="AN913" s="224"/>
      <c r="AO913" s="224"/>
      <c r="AP913" s="224"/>
      <c r="AQ913" s="224"/>
      <c r="AR913" s="224"/>
      <c r="AS913" s="224"/>
    </row>
    <row r="914">
      <c r="A914" s="398"/>
      <c r="B914" s="399"/>
      <c r="C914" s="398"/>
      <c r="D914" s="399"/>
      <c r="E914" s="398"/>
      <c r="I914" s="411"/>
      <c r="J914" s="411"/>
      <c r="N914" s="411"/>
      <c r="S914" s="411"/>
      <c r="AC914" s="227"/>
      <c r="AD914" s="227"/>
      <c r="AE914" s="227"/>
      <c r="AF914" s="227"/>
      <c r="AG914" s="227"/>
      <c r="AL914" s="224"/>
      <c r="AM914" s="224"/>
      <c r="AN914" s="224"/>
      <c r="AO914" s="224"/>
      <c r="AP914" s="224"/>
      <c r="AQ914" s="224"/>
      <c r="AR914" s="224"/>
      <c r="AS914" s="224"/>
    </row>
    <row r="915">
      <c r="A915" s="398"/>
      <c r="B915" s="399"/>
      <c r="C915" s="398"/>
      <c r="D915" s="399"/>
      <c r="E915" s="398"/>
      <c r="I915" s="411"/>
      <c r="J915" s="411"/>
      <c r="N915" s="411"/>
      <c r="S915" s="411"/>
      <c r="AC915" s="227"/>
      <c r="AD915" s="227"/>
      <c r="AE915" s="227"/>
      <c r="AF915" s="227"/>
      <c r="AG915" s="227"/>
      <c r="AL915" s="224"/>
      <c r="AM915" s="224"/>
      <c r="AN915" s="224"/>
      <c r="AO915" s="224"/>
      <c r="AP915" s="224"/>
      <c r="AQ915" s="224"/>
      <c r="AR915" s="224"/>
      <c r="AS915" s="224"/>
    </row>
    <row r="916">
      <c r="A916" s="398"/>
      <c r="B916" s="399"/>
      <c r="C916" s="398"/>
      <c r="D916" s="399"/>
      <c r="E916" s="398"/>
      <c r="I916" s="411"/>
      <c r="J916" s="411"/>
      <c r="N916" s="411"/>
      <c r="S916" s="411"/>
      <c r="AC916" s="227"/>
      <c r="AD916" s="227"/>
      <c r="AE916" s="227"/>
      <c r="AF916" s="227"/>
      <c r="AG916" s="227"/>
      <c r="AL916" s="224"/>
      <c r="AM916" s="224"/>
      <c r="AN916" s="224"/>
      <c r="AO916" s="224"/>
      <c r="AP916" s="224"/>
      <c r="AQ916" s="224"/>
      <c r="AR916" s="224"/>
      <c r="AS916" s="224"/>
    </row>
    <row r="917">
      <c r="A917" s="398"/>
      <c r="B917" s="399"/>
      <c r="C917" s="398"/>
      <c r="D917" s="399"/>
      <c r="E917" s="398"/>
      <c r="I917" s="411"/>
      <c r="J917" s="411"/>
      <c r="N917" s="411"/>
      <c r="S917" s="411"/>
      <c r="AC917" s="227"/>
      <c r="AD917" s="227"/>
      <c r="AE917" s="227"/>
      <c r="AF917" s="227"/>
      <c r="AG917" s="227"/>
      <c r="AL917" s="224"/>
      <c r="AM917" s="224"/>
      <c r="AN917" s="224"/>
      <c r="AO917" s="224"/>
      <c r="AP917" s="224"/>
      <c r="AQ917" s="224"/>
      <c r="AR917" s="224"/>
      <c r="AS917" s="224"/>
    </row>
    <row r="918">
      <c r="A918" s="398"/>
      <c r="B918" s="399"/>
      <c r="C918" s="398"/>
      <c r="D918" s="399"/>
      <c r="E918" s="398"/>
      <c r="I918" s="411"/>
      <c r="J918" s="411"/>
      <c r="N918" s="411"/>
      <c r="S918" s="411"/>
      <c r="AC918" s="227"/>
      <c r="AD918" s="227"/>
      <c r="AE918" s="227"/>
      <c r="AF918" s="227"/>
      <c r="AG918" s="227"/>
      <c r="AL918" s="224"/>
      <c r="AM918" s="224"/>
      <c r="AN918" s="224"/>
      <c r="AO918" s="224"/>
      <c r="AP918" s="224"/>
      <c r="AQ918" s="224"/>
      <c r="AR918" s="224"/>
      <c r="AS918" s="224"/>
    </row>
    <row r="919">
      <c r="A919" s="398"/>
      <c r="B919" s="399"/>
      <c r="C919" s="398"/>
      <c r="D919" s="399"/>
      <c r="E919" s="398"/>
      <c r="I919" s="411"/>
      <c r="J919" s="411"/>
      <c r="N919" s="411"/>
      <c r="S919" s="411"/>
      <c r="AC919" s="227"/>
      <c r="AD919" s="227"/>
      <c r="AE919" s="227"/>
      <c r="AF919" s="227"/>
      <c r="AG919" s="227"/>
      <c r="AL919" s="224"/>
      <c r="AM919" s="224"/>
      <c r="AN919" s="224"/>
      <c r="AO919" s="224"/>
      <c r="AP919" s="224"/>
      <c r="AQ919" s="224"/>
      <c r="AR919" s="224"/>
      <c r="AS919" s="224"/>
    </row>
    <row r="920">
      <c r="A920" s="398"/>
      <c r="B920" s="399"/>
      <c r="C920" s="398"/>
      <c r="D920" s="399"/>
      <c r="E920" s="398"/>
      <c r="I920" s="411"/>
      <c r="J920" s="411"/>
      <c r="N920" s="411"/>
      <c r="S920" s="411"/>
      <c r="AC920" s="227"/>
      <c r="AD920" s="227"/>
      <c r="AE920" s="227"/>
      <c r="AF920" s="227"/>
      <c r="AG920" s="227"/>
      <c r="AL920" s="224"/>
      <c r="AM920" s="224"/>
      <c r="AN920" s="224"/>
      <c r="AO920" s="224"/>
      <c r="AP920" s="224"/>
      <c r="AQ920" s="224"/>
      <c r="AR920" s="224"/>
      <c r="AS920" s="224"/>
    </row>
    <row r="921">
      <c r="A921" s="398"/>
      <c r="B921" s="399"/>
      <c r="C921" s="398"/>
      <c r="D921" s="399"/>
      <c r="E921" s="398"/>
      <c r="I921" s="411"/>
      <c r="J921" s="411"/>
      <c r="N921" s="411"/>
      <c r="S921" s="411"/>
      <c r="AC921" s="227"/>
      <c r="AD921" s="227"/>
      <c r="AE921" s="227"/>
      <c r="AF921" s="227"/>
      <c r="AG921" s="227"/>
      <c r="AL921" s="224"/>
      <c r="AM921" s="224"/>
      <c r="AN921" s="224"/>
      <c r="AO921" s="224"/>
      <c r="AP921" s="224"/>
      <c r="AQ921" s="224"/>
      <c r="AR921" s="224"/>
      <c r="AS921" s="224"/>
    </row>
    <row r="922">
      <c r="A922" s="398"/>
      <c r="B922" s="399"/>
      <c r="C922" s="398"/>
      <c r="D922" s="399"/>
      <c r="E922" s="398"/>
      <c r="I922" s="411"/>
      <c r="J922" s="411"/>
      <c r="N922" s="411"/>
      <c r="S922" s="411"/>
      <c r="AC922" s="227"/>
      <c r="AD922" s="227"/>
      <c r="AE922" s="227"/>
      <c r="AF922" s="227"/>
      <c r="AG922" s="227"/>
      <c r="AL922" s="224"/>
      <c r="AM922" s="224"/>
      <c r="AN922" s="224"/>
      <c r="AO922" s="224"/>
      <c r="AP922" s="224"/>
      <c r="AQ922" s="224"/>
      <c r="AR922" s="224"/>
      <c r="AS922" s="224"/>
    </row>
    <row r="923">
      <c r="A923" s="398"/>
      <c r="B923" s="399"/>
      <c r="C923" s="398"/>
      <c r="D923" s="399"/>
      <c r="E923" s="398"/>
      <c r="I923" s="411"/>
      <c r="J923" s="411"/>
      <c r="N923" s="411"/>
      <c r="S923" s="411"/>
      <c r="AC923" s="227"/>
      <c r="AD923" s="227"/>
      <c r="AE923" s="227"/>
      <c r="AF923" s="227"/>
      <c r="AG923" s="227"/>
      <c r="AL923" s="224"/>
      <c r="AM923" s="224"/>
      <c r="AN923" s="224"/>
      <c r="AO923" s="224"/>
      <c r="AP923" s="224"/>
      <c r="AQ923" s="224"/>
      <c r="AR923" s="224"/>
      <c r="AS923" s="224"/>
    </row>
    <row r="924">
      <c r="A924" s="398"/>
      <c r="B924" s="399"/>
      <c r="C924" s="398"/>
      <c r="D924" s="399"/>
      <c r="E924" s="398"/>
      <c r="I924" s="411"/>
      <c r="J924" s="411"/>
      <c r="N924" s="411"/>
      <c r="S924" s="411"/>
      <c r="AC924" s="227"/>
      <c r="AD924" s="227"/>
      <c r="AE924" s="227"/>
      <c r="AF924" s="227"/>
      <c r="AG924" s="227"/>
      <c r="AL924" s="224"/>
      <c r="AM924" s="224"/>
      <c r="AN924" s="224"/>
      <c r="AO924" s="224"/>
      <c r="AP924" s="224"/>
      <c r="AQ924" s="224"/>
      <c r="AR924" s="224"/>
      <c r="AS924" s="224"/>
    </row>
    <row r="925">
      <c r="A925" s="398"/>
      <c r="B925" s="399"/>
      <c r="C925" s="398"/>
      <c r="D925" s="399"/>
      <c r="E925" s="398"/>
      <c r="I925" s="411"/>
      <c r="J925" s="411"/>
      <c r="N925" s="411"/>
      <c r="S925" s="411"/>
      <c r="AC925" s="227"/>
      <c r="AD925" s="227"/>
      <c r="AE925" s="227"/>
      <c r="AF925" s="227"/>
      <c r="AG925" s="227"/>
      <c r="AL925" s="224"/>
      <c r="AM925" s="224"/>
      <c r="AN925" s="224"/>
      <c r="AO925" s="224"/>
      <c r="AP925" s="224"/>
      <c r="AQ925" s="224"/>
      <c r="AR925" s="224"/>
      <c r="AS925" s="224"/>
    </row>
    <row r="926">
      <c r="A926" s="398"/>
      <c r="B926" s="399"/>
      <c r="C926" s="398"/>
      <c r="D926" s="399"/>
      <c r="E926" s="398"/>
      <c r="I926" s="411"/>
      <c r="J926" s="411"/>
      <c r="N926" s="411"/>
      <c r="S926" s="411"/>
      <c r="AC926" s="227"/>
      <c r="AD926" s="227"/>
      <c r="AE926" s="227"/>
      <c r="AF926" s="227"/>
      <c r="AG926" s="227"/>
      <c r="AL926" s="224"/>
      <c r="AM926" s="224"/>
      <c r="AN926" s="224"/>
      <c r="AO926" s="224"/>
      <c r="AP926" s="224"/>
      <c r="AQ926" s="224"/>
      <c r="AR926" s="224"/>
      <c r="AS926" s="224"/>
    </row>
    <row r="927">
      <c r="A927" s="398"/>
      <c r="B927" s="399"/>
      <c r="C927" s="398"/>
      <c r="D927" s="399"/>
      <c r="E927" s="398"/>
      <c r="I927" s="411"/>
      <c r="J927" s="411"/>
      <c r="N927" s="411"/>
      <c r="S927" s="411"/>
      <c r="AC927" s="227"/>
      <c r="AD927" s="227"/>
      <c r="AE927" s="227"/>
      <c r="AF927" s="227"/>
      <c r="AG927" s="227"/>
      <c r="AL927" s="224"/>
      <c r="AM927" s="224"/>
      <c r="AN927" s="224"/>
      <c r="AO927" s="224"/>
      <c r="AP927" s="224"/>
      <c r="AQ927" s="224"/>
      <c r="AR927" s="224"/>
      <c r="AS927" s="224"/>
    </row>
    <row r="928">
      <c r="A928" s="398"/>
      <c r="B928" s="399"/>
      <c r="C928" s="398"/>
      <c r="D928" s="399"/>
      <c r="E928" s="398"/>
      <c r="I928" s="411"/>
      <c r="J928" s="411"/>
      <c r="N928" s="411"/>
      <c r="S928" s="411"/>
      <c r="AC928" s="227"/>
      <c r="AD928" s="227"/>
      <c r="AE928" s="227"/>
      <c r="AF928" s="227"/>
      <c r="AG928" s="227"/>
      <c r="AL928" s="224"/>
      <c r="AM928" s="224"/>
      <c r="AN928" s="224"/>
      <c r="AO928" s="224"/>
      <c r="AP928" s="224"/>
      <c r="AQ928" s="224"/>
      <c r="AR928" s="224"/>
      <c r="AS928" s="224"/>
    </row>
    <row r="929">
      <c r="A929" s="398"/>
      <c r="B929" s="399"/>
      <c r="C929" s="398"/>
      <c r="D929" s="399"/>
      <c r="E929" s="398"/>
      <c r="I929" s="411"/>
      <c r="J929" s="411"/>
      <c r="N929" s="411"/>
      <c r="S929" s="411"/>
      <c r="AC929" s="227"/>
      <c r="AD929" s="227"/>
      <c r="AE929" s="227"/>
      <c r="AF929" s="227"/>
      <c r="AG929" s="227"/>
      <c r="AL929" s="224"/>
      <c r="AM929" s="224"/>
      <c r="AN929" s="224"/>
      <c r="AO929" s="224"/>
      <c r="AP929" s="224"/>
      <c r="AQ929" s="224"/>
      <c r="AR929" s="224"/>
      <c r="AS929" s="224"/>
    </row>
    <row r="930">
      <c r="A930" s="398"/>
      <c r="B930" s="399"/>
      <c r="C930" s="398"/>
      <c r="D930" s="399"/>
      <c r="E930" s="398"/>
      <c r="I930" s="411"/>
      <c r="J930" s="411"/>
      <c r="N930" s="411"/>
      <c r="S930" s="411"/>
      <c r="AC930" s="227"/>
      <c r="AD930" s="227"/>
      <c r="AE930" s="227"/>
      <c r="AF930" s="227"/>
      <c r="AG930" s="227"/>
      <c r="AL930" s="224"/>
      <c r="AM930" s="224"/>
      <c r="AN930" s="224"/>
      <c r="AO930" s="224"/>
      <c r="AP930" s="224"/>
      <c r="AQ930" s="224"/>
      <c r="AR930" s="224"/>
      <c r="AS930" s="224"/>
    </row>
    <row r="931">
      <c r="A931" s="398"/>
      <c r="B931" s="399"/>
      <c r="C931" s="398"/>
      <c r="D931" s="399"/>
      <c r="E931" s="398"/>
      <c r="I931" s="411"/>
      <c r="J931" s="411"/>
      <c r="N931" s="411"/>
      <c r="S931" s="411"/>
      <c r="AC931" s="227"/>
      <c r="AD931" s="227"/>
      <c r="AE931" s="227"/>
      <c r="AF931" s="227"/>
      <c r="AG931" s="227"/>
      <c r="AL931" s="224"/>
      <c r="AM931" s="224"/>
      <c r="AN931" s="224"/>
      <c r="AO931" s="224"/>
      <c r="AP931" s="224"/>
      <c r="AQ931" s="224"/>
      <c r="AR931" s="224"/>
      <c r="AS931" s="224"/>
    </row>
    <row r="932">
      <c r="A932" s="398"/>
      <c r="B932" s="399"/>
      <c r="C932" s="398"/>
      <c r="D932" s="399"/>
      <c r="E932" s="398"/>
      <c r="I932" s="411"/>
      <c r="J932" s="411"/>
      <c r="N932" s="411"/>
      <c r="S932" s="411"/>
      <c r="AC932" s="227"/>
      <c r="AD932" s="227"/>
      <c r="AE932" s="227"/>
      <c r="AF932" s="227"/>
      <c r="AG932" s="227"/>
      <c r="AL932" s="224"/>
      <c r="AM932" s="224"/>
      <c r="AN932" s="224"/>
      <c r="AO932" s="224"/>
      <c r="AP932" s="224"/>
      <c r="AQ932" s="224"/>
      <c r="AR932" s="224"/>
      <c r="AS932" s="224"/>
    </row>
    <row r="933">
      <c r="A933" s="398"/>
      <c r="B933" s="399"/>
      <c r="C933" s="398"/>
      <c r="D933" s="399"/>
      <c r="E933" s="398"/>
      <c r="I933" s="411"/>
      <c r="J933" s="411"/>
      <c r="N933" s="411"/>
      <c r="S933" s="411"/>
      <c r="AC933" s="227"/>
      <c r="AD933" s="227"/>
      <c r="AE933" s="227"/>
      <c r="AF933" s="227"/>
      <c r="AG933" s="227"/>
      <c r="AL933" s="224"/>
      <c r="AM933" s="224"/>
      <c r="AN933" s="224"/>
      <c r="AO933" s="224"/>
      <c r="AP933" s="224"/>
      <c r="AQ933" s="224"/>
      <c r="AR933" s="224"/>
      <c r="AS933" s="224"/>
    </row>
    <row r="934">
      <c r="A934" s="398"/>
      <c r="B934" s="399"/>
      <c r="C934" s="398"/>
      <c r="D934" s="399"/>
      <c r="E934" s="398"/>
      <c r="I934" s="411"/>
      <c r="J934" s="411"/>
      <c r="N934" s="411"/>
      <c r="S934" s="411"/>
      <c r="AC934" s="227"/>
      <c r="AD934" s="227"/>
      <c r="AE934" s="227"/>
      <c r="AF934" s="227"/>
      <c r="AG934" s="227"/>
      <c r="AL934" s="224"/>
      <c r="AM934" s="224"/>
      <c r="AN934" s="224"/>
      <c r="AO934" s="224"/>
      <c r="AP934" s="224"/>
      <c r="AQ934" s="224"/>
      <c r="AR934" s="224"/>
      <c r="AS934" s="224"/>
    </row>
    <row r="935">
      <c r="A935" s="398"/>
      <c r="B935" s="399"/>
      <c r="C935" s="398"/>
      <c r="D935" s="399"/>
      <c r="E935" s="398"/>
      <c r="I935" s="411"/>
      <c r="J935" s="411"/>
      <c r="N935" s="411"/>
      <c r="S935" s="411"/>
      <c r="AC935" s="227"/>
      <c r="AD935" s="227"/>
      <c r="AE935" s="227"/>
      <c r="AF935" s="227"/>
      <c r="AG935" s="227"/>
      <c r="AL935" s="224"/>
      <c r="AM935" s="224"/>
      <c r="AN935" s="224"/>
      <c r="AO935" s="224"/>
      <c r="AP935" s="224"/>
      <c r="AQ935" s="224"/>
      <c r="AR935" s="224"/>
      <c r="AS935" s="224"/>
    </row>
    <row r="936">
      <c r="A936" s="398"/>
      <c r="B936" s="399"/>
      <c r="C936" s="398"/>
      <c r="D936" s="399"/>
      <c r="E936" s="398"/>
      <c r="I936" s="411"/>
      <c r="J936" s="411"/>
      <c r="N936" s="411"/>
      <c r="S936" s="411"/>
      <c r="AC936" s="227"/>
      <c r="AD936" s="227"/>
      <c r="AE936" s="227"/>
      <c r="AF936" s="227"/>
      <c r="AG936" s="227"/>
      <c r="AL936" s="224"/>
      <c r="AM936" s="224"/>
      <c r="AN936" s="224"/>
      <c r="AO936" s="224"/>
      <c r="AP936" s="224"/>
      <c r="AQ936" s="224"/>
      <c r="AR936" s="224"/>
      <c r="AS936" s="224"/>
    </row>
    <row r="937">
      <c r="A937" s="398"/>
      <c r="B937" s="399"/>
      <c r="C937" s="398"/>
      <c r="D937" s="399"/>
      <c r="E937" s="398"/>
      <c r="I937" s="411"/>
      <c r="J937" s="411"/>
      <c r="N937" s="411"/>
      <c r="S937" s="411"/>
      <c r="AC937" s="227"/>
      <c r="AD937" s="227"/>
      <c r="AE937" s="227"/>
      <c r="AF937" s="227"/>
      <c r="AG937" s="227"/>
      <c r="AL937" s="224"/>
      <c r="AM937" s="224"/>
      <c r="AN937" s="224"/>
      <c r="AO937" s="224"/>
      <c r="AP937" s="224"/>
      <c r="AQ937" s="224"/>
      <c r="AR937" s="224"/>
      <c r="AS937" s="224"/>
    </row>
    <row r="938">
      <c r="A938" s="398"/>
      <c r="B938" s="399"/>
      <c r="C938" s="398"/>
      <c r="D938" s="399"/>
      <c r="E938" s="398"/>
      <c r="I938" s="411"/>
      <c r="J938" s="411"/>
      <c r="N938" s="411"/>
      <c r="S938" s="411"/>
      <c r="AC938" s="227"/>
      <c r="AD938" s="227"/>
      <c r="AE938" s="227"/>
      <c r="AF938" s="227"/>
      <c r="AG938" s="227"/>
      <c r="AL938" s="224"/>
      <c r="AM938" s="224"/>
      <c r="AN938" s="224"/>
      <c r="AO938" s="224"/>
      <c r="AP938" s="224"/>
      <c r="AQ938" s="224"/>
      <c r="AR938" s="224"/>
      <c r="AS938" s="224"/>
    </row>
    <row r="939">
      <c r="A939" s="398"/>
      <c r="B939" s="399"/>
      <c r="C939" s="398"/>
      <c r="D939" s="399"/>
      <c r="E939" s="398"/>
      <c r="I939" s="411"/>
      <c r="J939" s="411"/>
      <c r="N939" s="411"/>
      <c r="S939" s="411"/>
      <c r="AC939" s="227"/>
      <c r="AD939" s="227"/>
      <c r="AE939" s="227"/>
      <c r="AF939" s="227"/>
      <c r="AG939" s="227"/>
      <c r="AL939" s="224"/>
      <c r="AM939" s="224"/>
      <c r="AN939" s="224"/>
      <c r="AO939" s="224"/>
      <c r="AP939" s="224"/>
      <c r="AQ939" s="224"/>
      <c r="AR939" s="224"/>
      <c r="AS939" s="224"/>
    </row>
    <row r="940">
      <c r="A940" s="398"/>
      <c r="B940" s="399"/>
      <c r="C940" s="398"/>
      <c r="D940" s="399"/>
      <c r="E940" s="398"/>
      <c r="I940" s="411"/>
      <c r="J940" s="411"/>
      <c r="N940" s="411"/>
      <c r="S940" s="411"/>
      <c r="AC940" s="227"/>
      <c r="AD940" s="227"/>
      <c r="AE940" s="227"/>
      <c r="AF940" s="227"/>
      <c r="AG940" s="227"/>
      <c r="AL940" s="224"/>
      <c r="AM940" s="224"/>
      <c r="AN940" s="224"/>
      <c r="AO940" s="224"/>
      <c r="AP940" s="224"/>
      <c r="AQ940" s="224"/>
      <c r="AR940" s="224"/>
      <c r="AS940" s="224"/>
    </row>
    <row r="941">
      <c r="A941" s="398"/>
      <c r="B941" s="399"/>
      <c r="C941" s="398"/>
      <c r="D941" s="399"/>
      <c r="E941" s="398"/>
      <c r="I941" s="411"/>
      <c r="J941" s="411"/>
      <c r="N941" s="411"/>
      <c r="S941" s="411"/>
      <c r="AC941" s="227"/>
      <c r="AD941" s="227"/>
      <c r="AE941" s="227"/>
      <c r="AF941" s="227"/>
      <c r="AG941" s="227"/>
      <c r="AL941" s="224"/>
      <c r="AM941" s="224"/>
      <c r="AN941" s="224"/>
      <c r="AO941" s="224"/>
      <c r="AP941" s="224"/>
      <c r="AQ941" s="224"/>
      <c r="AR941" s="224"/>
      <c r="AS941" s="224"/>
    </row>
    <row r="942">
      <c r="A942" s="398"/>
      <c r="B942" s="399"/>
      <c r="C942" s="398"/>
      <c r="D942" s="399"/>
      <c r="E942" s="398"/>
      <c r="I942" s="411"/>
      <c r="J942" s="411"/>
      <c r="N942" s="411"/>
      <c r="S942" s="411"/>
      <c r="AC942" s="227"/>
      <c r="AD942" s="227"/>
      <c r="AE942" s="227"/>
      <c r="AF942" s="227"/>
      <c r="AG942" s="227"/>
      <c r="AL942" s="224"/>
      <c r="AM942" s="224"/>
      <c r="AN942" s="224"/>
      <c r="AO942" s="224"/>
      <c r="AP942" s="224"/>
      <c r="AQ942" s="224"/>
      <c r="AR942" s="224"/>
      <c r="AS942" s="224"/>
    </row>
    <row r="943">
      <c r="A943" s="398"/>
      <c r="B943" s="399"/>
      <c r="C943" s="398"/>
      <c r="D943" s="399"/>
      <c r="E943" s="398"/>
      <c r="I943" s="411"/>
      <c r="J943" s="411"/>
      <c r="N943" s="411"/>
      <c r="S943" s="411"/>
      <c r="AC943" s="227"/>
      <c r="AD943" s="227"/>
      <c r="AE943" s="227"/>
      <c r="AF943" s="227"/>
      <c r="AG943" s="227"/>
      <c r="AL943" s="224"/>
      <c r="AM943" s="224"/>
      <c r="AN943" s="224"/>
      <c r="AO943" s="224"/>
      <c r="AP943" s="224"/>
      <c r="AQ943" s="224"/>
      <c r="AR943" s="224"/>
      <c r="AS943" s="224"/>
    </row>
    <row r="944">
      <c r="A944" s="398"/>
      <c r="B944" s="399"/>
      <c r="C944" s="398"/>
      <c r="D944" s="399"/>
      <c r="E944" s="398"/>
      <c r="I944" s="411"/>
      <c r="J944" s="411"/>
      <c r="N944" s="411"/>
      <c r="S944" s="411"/>
      <c r="AC944" s="227"/>
      <c r="AD944" s="227"/>
      <c r="AE944" s="227"/>
      <c r="AF944" s="227"/>
      <c r="AG944" s="227"/>
      <c r="AL944" s="224"/>
      <c r="AM944" s="224"/>
      <c r="AN944" s="224"/>
      <c r="AO944" s="224"/>
      <c r="AP944" s="224"/>
      <c r="AQ944" s="224"/>
      <c r="AR944" s="224"/>
      <c r="AS944" s="224"/>
    </row>
    <row r="945">
      <c r="A945" s="398"/>
      <c r="B945" s="399"/>
      <c r="C945" s="398"/>
      <c r="D945" s="399"/>
      <c r="E945" s="398"/>
      <c r="I945" s="411"/>
      <c r="J945" s="411"/>
      <c r="N945" s="411"/>
      <c r="S945" s="411"/>
      <c r="AC945" s="227"/>
      <c r="AD945" s="227"/>
      <c r="AE945" s="227"/>
      <c r="AF945" s="227"/>
      <c r="AG945" s="227"/>
      <c r="AL945" s="224"/>
      <c r="AM945" s="224"/>
      <c r="AN945" s="224"/>
      <c r="AO945" s="224"/>
      <c r="AP945" s="224"/>
      <c r="AQ945" s="224"/>
      <c r="AR945" s="224"/>
      <c r="AS945" s="224"/>
    </row>
    <row r="946">
      <c r="A946" s="398"/>
      <c r="B946" s="399"/>
      <c r="C946" s="398"/>
      <c r="D946" s="399"/>
      <c r="E946" s="398"/>
      <c r="I946" s="411"/>
      <c r="J946" s="411"/>
      <c r="N946" s="411"/>
      <c r="S946" s="411"/>
      <c r="AC946" s="227"/>
      <c r="AD946" s="227"/>
      <c r="AE946" s="227"/>
      <c r="AF946" s="227"/>
      <c r="AG946" s="227"/>
      <c r="AL946" s="224"/>
      <c r="AM946" s="224"/>
      <c r="AN946" s="224"/>
      <c r="AO946" s="224"/>
      <c r="AP946" s="224"/>
      <c r="AQ946" s="224"/>
      <c r="AR946" s="224"/>
      <c r="AS946" s="224"/>
    </row>
    <row r="947">
      <c r="A947" s="398"/>
      <c r="B947" s="399"/>
      <c r="C947" s="398"/>
      <c r="D947" s="399"/>
      <c r="E947" s="398"/>
      <c r="I947" s="411"/>
      <c r="J947" s="411"/>
      <c r="N947" s="411"/>
      <c r="S947" s="411"/>
      <c r="AC947" s="227"/>
      <c r="AD947" s="227"/>
      <c r="AE947" s="227"/>
      <c r="AF947" s="227"/>
      <c r="AG947" s="227"/>
      <c r="AL947" s="224"/>
      <c r="AM947" s="224"/>
      <c r="AN947" s="224"/>
      <c r="AO947" s="224"/>
      <c r="AP947" s="224"/>
      <c r="AQ947" s="224"/>
      <c r="AR947" s="224"/>
      <c r="AS947" s="224"/>
    </row>
    <row r="948">
      <c r="A948" s="398"/>
      <c r="B948" s="399"/>
      <c r="C948" s="398"/>
      <c r="D948" s="399"/>
      <c r="E948" s="398"/>
      <c r="I948" s="411"/>
      <c r="J948" s="411"/>
      <c r="N948" s="411"/>
      <c r="S948" s="411"/>
      <c r="AC948" s="227"/>
      <c r="AD948" s="227"/>
      <c r="AE948" s="227"/>
      <c r="AF948" s="227"/>
      <c r="AG948" s="227"/>
      <c r="AL948" s="224"/>
      <c r="AM948" s="224"/>
      <c r="AN948" s="224"/>
      <c r="AO948" s="224"/>
      <c r="AP948" s="224"/>
      <c r="AQ948" s="224"/>
      <c r="AR948" s="224"/>
      <c r="AS948" s="224"/>
    </row>
    <row r="949">
      <c r="A949" s="398"/>
      <c r="B949" s="528" t="s">
        <v>611</v>
      </c>
      <c r="C949" s="398"/>
      <c r="D949" s="399"/>
      <c r="E949" s="398"/>
      <c r="I949" s="411"/>
      <c r="J949" s="411"/>
      <c r="N949" s="411"/>
      <c r="S949" s="411"/>
      <c r="AC949" s="227"/>
      <c r="AD949" s="227"/>
      <c r="AE949" s="227"/>
      <c r="AF949" s="227"/>
      <c r="AG949" s="227"/>
      <c r="AL949" s="224"/>
      <c r="AM949" s="224"/>
      <c r="AN949" s="224"/>
      <c r="AO949" s="224"/>
      <c r="AP949" s="224"/>
      <c r="AQ949" s="224"/>
      <c r="AR949" s="224"/>
      <c r="AS949" s="224"/>
    </row>
    <row r="950">
      <c r="A950" s="398"/>
      <c r="B950" s="529">
        <v>-13.38</v>
      </c>
      <c r="C950" s="398"/>
      <c r="D950" s="399"/>
      <c r="E950" s="398"/>
      <c r="I950" s="411"/>
      <c r="J950" s="411"/>
      <c r="N950" s="411"/>
      <c r="S950" s="411"/>
      <c r="AC950" s="227"/>
      <c r="AD950" s="227"/>
      <c r="AE950" s="227"/>
      <c r="AF950" s="227"/>
      <c r="AG950" s="227"/>
      <c r="AL950" s="224"/>
      <c r="AM950" s="224"/>
      <c r="AN950" s="224"/>
      <c r="AO950" s="224"/>
      <c r="AP950" s="224"/>
      <c r="AQ950" s="224"/>
      <c r="AR950" s="224"/>
      <c r="AS950" s="224"/>
    </row>
    <row r="951">
      <c r="A951" s="398"/>
      <c r="B951" s="529">
        <v>-11.92</v>
      </c>
      <c r="C951" s="398"/>
      <c r="D951" s="399"/>
      <c r="E951" s="398"/>
      <c r="I951" s="411"/>
      <c r="J951" s="411"/>
      <c r="N951" s="411"/>
      <c r="S951" s="411"/>
      <c r="AC951" s="227"/>
      <c r="AD951" s="227"/>
      <c r="AE951" s="227"/>
      <c r="AF951" s="227"/>
      <c r="AG951" s="227"/>
      <c r="AL951" s="224"/>
      <c r="AM951" s="224"/>
      <c r="AN951" s="224"/>
      <c r="AO951" s="224"/>
      <c r="AP951" s="224"/>
      <c r="AQ951" s="224"/>
      <c r="AR951" s="224"/>
      <c r="AS951" s="224"/>
    </row>
    <row r="952">
      <c r="A952" s="398"/>
      <c r="B952" s="529">
        <v>-11.81</v>
      </c>
      <c r="C952" s="398"/>
      <c r="D952" s="399"/>
      <c r="E952" s="398"/>
      <c r="I952" s="411"/>
      <c r="J952" s="411"/>
      <c r="N952" s="411"/>
      <c r="S952" s="411"/>
      <c r="AC952" s="227"/>
      <c r="AD952" s="227"/>
      <c r="AE952" s="227"/>
      <c r="AF952" s="227"/>
      <c r="AG952" s="227"/>
      <c r="AL952" s="224"/>
      <c r="AM952" s="224"/>
      <c r="AN952" s="224"/>
      <c r="AO952" s="224"/>
      <c r="AP952" s="224"/>
      <c r="AQ952" s="224"/>
      <c r="AR952" s="224"/>
      <c r="AS952" s="224"/>
    </row>
    <row r="953">
      <c r="A953" s="398"/>
      <c r="B953" s="529">
        <v>-8.4</v>
      </c>
      <c r="C953" s="398"/>
      <c r="D953" s="399"/>
      <c r="E953" s="398"/>
      <c r="I953" s="411"/>
      <c r="J953" s="411"/>
      <c r="N953" s="411"/>
      <c r="S953" s="411"/>
      <c r="AC953" s="227"/>
      <c r="AD953" s="227"/>
      <c r="AE953" s="227"/>
      <c r="AF953" s="227"/>
      <c r="AG953" s="227"/>
      <c r="AL953" s="224"/>
      <c r="AM953" s="224"/>
      <c r="AN953" s="224"/>
      <c r="AO953" s="224"/>
      <c r="AP953" s="224"/>
      <c r="AQ953" s="224"/>
      <c r="AR953" s="224"/>
      <c r="AS953" s="224"/>
    </row>
    <row r="954">
      <c r="A954" s="398"/>
      <c r="B954" s="529">
        <v>-13.17</v>
      </c>
      <c r="C954" s="398"/>
      <c r="D954" s="399"/>
      <c r="E954" s="398"/>
      <c r="I954" s="411"/>
      <c r="J954" s="411"/>
      <c r="N954" s="411"/>
      <c r="S954" s="411"/>
      <c r="AC954" s="227"/>
      <c r="AD954" s="227"/>
      <c r="AE954" s="227"/>
      <c r="AF954" s="227"/>
      <c r="AG954" s="227"/>
      <c r="AL954" s="224"/>
      <c r="AM954" s="224"/>
      <c r="AN954" s="224"/>
      <c r="AO954" s="224"/>
      <c r="AP954" s="224"/>
      <c r="AQ954" s="224"/>
      <c r="AR954" s="224"/>
      <c r="AS954" s="224"/>
    </row>
    <row r="955">
      <c r="A955" s="398"/>
      <c r="B955" s="529">
        <v>-16.83</v>
      </c>
      <c r="C955" s="398"/>
      <c r="D955" s="399"/>
      <c r="E955" s="398"/>
      <c r="I955" s="411"/>
      <c r="J955" s="411"/>
      <c r="N955" s="411"/>
      <c r="S955" s="411"/>
      <c r="AC955" s="227"/>
      <c r="AD955" s="227"/>
      <c r="AE955" s="227"/>
      <c r="AF955" s="227"/>
      <c r="AG955" s="227"/>
      <c r="AL955" s="224"/>
      <c r="AM955" s="224"/>
      <c r="AN955" s="224"/>
      <c r="AO955" s="224"/>
      <c r="AP955" s="224"/>
      <c r="AQ955" s="224"/>
      <c r="AR955" s="224"/>
      <c r="AS955" s="224"/>
    </row>
    <row r="956">
      <c r="A956" s="398"/>
      <c r="B956" s="529">
        <v>-16.76</v>
      </c>
      <c r="C956" s="398"/>
      <c r="D956" s="399"/>
      <c r="E956" s="398"/>
      <c r="I956" s="411"/>
      <c r="J956" s="411"/>
      <c r="N956" s="411"/>
      <c r="S956" s="411"/>
      <c r="AC956" s="227"/>
      <c r="AD956" s="227"/>
      <c r="AE956" s="227"/>
      <c r="AF956" s="227"/>
      <c r="AG956" s="227"/>
      <c r="AL956" s="224"/>
      <c r="AM956" s="224"/>
      <c r="AN956" s="224"/>
      <c r="AO956" s="224"/>
      <c r="AP956" s="224"/>
      <c r="AQ956" s="224"/>
      <c r="AR956" s="224"/>
      <c r="AS956" s="224"/>
    </row>
    <row r="957">
      <c r="A957" s="398"/>
      <c r="B957" s="529">
        <v>-8.23</v>
      </c>
      <c r="C957" s="398"/>
      <c r="D957" s="399"/>
      <c r="E957" s="398"/>
      <c r="I957" s="411"/>
      <c r="J957" s="411"/>
      <c r="N957" s="411"/>
      <c r="S957" s="411"/>
      <c r="AC957" s="227"/>
      <c r="AD957" s="227"/>
      <c r="AE957" s="227"/>
      <c r="AF957" s="227"/>
      <c r="AG957" s="227"/>
      <c r="AL957" s="224"/>
      <c r="AM957" s="224"/>
      <c r="AN957" s="224"/>
      <c r="AO957" s="224"/>
      <c r="AP957" s="224"/>
      <c r="AQ957" s="224"/>
      <c r="AR957" s="224"/>
      <c r="AS957" s="224"/>
    </row>
    <row r="958">
      <c r="A958" s="398"/>
      <c r="B958" s="529">
        <v>-8.13</v>
      </c>
      <c r="C958" s="398"/>
      <c r="D958" s="399"/>
      <c r="E958" s="398"/>
      <c r="I958" s="411"/>
      <c r="J958" s="411"/>
      <c r="N958" s="411"/>
      <c r="S958" s="411"/>
      <c r="AC958" s="227"/>
      <c r="AD958" s="227"/>
      <c r="AE958" s="227"/>
      <c r="AF958" s="227"/>
      <c r="AG958" s="227"/>
      <c r="AL958" s="224"/>
      <c r="AM958" s="224"/>
      <c r="AN958" s="224"/>
      <c r="AO958" s="224"/>
      <c r="AP958" s="224"/>
      <c r="AQ958" s="224"/>
      <c r="AR958" s="224"/>
      <c r="AS958" s="224"/>
    </row>
    <row r="959">
      <c r="A959" s="398"/>
      <c r="B959" s="529">
        <v>-0.99</v>
      </c>
      <c r="C959" s="398"/>
      <c r="D959" s="399"/>
      <c r="E959" s="398"/>
      <c r="I959" s="411"/>
      <c r="J959" s="411"/>
      <c r="N959" s="411"/>
      <c r="S959" s="411"/>
      <c r="AC959" s="227"/>
      <c r="AD959" s="227"/>
      <c r="AE959" s="227"/>
      <c r="AF959" s="227"/>
      <c r="AG959" s="227"/>
      <c r="AL959" s="224"/>
      <c r="AM959" s="224"/>
      <c r="AN959" s="224"/>
      <c r="AO959" s="224"/>
      <c r="AP959" s="224"/>
      <c r="AQ959" s="224"/>
      <c r="AR959" s="224"/>
      <c r="AS959" s="224"/>
    </row>
    <row r="960">
      <c r="A960" s="398"/>
      <c r="B960" s="529">
        <v>-4.46</v>
      </c>
      <c r="C960" s="398"/>
      <c r="D960" s="399"/>
      <c r="E960" s="398"/>
      <c r="I960" s="411"/>
      <c r="J960" s="411"/>
      <c r="N960" s="411"/>
      <c r="S960" s="411"/>
      <c r="AC960" s="227"/>
      <c r="AD960" s="227"/>
      <c r="AE960" s="227"/>
      <c r="AF960" s="227"/>
      <c r="AG960" s="227"/>
      <c r="AL960" s="224"/>
      <c r="AM960" s="224"/>
      <c r="AN960" s="224"/>
      <c r="AO960" s="224"/>
      <c r="AP960" s="224"/>
      <c r="AQ960" s="224"/>
      <c r="AR960" s="224"/>
      <c r="AS960" s="224"/>
    </row>
    <row r="961">
      <c r="A961" s="398"/>
      <c r="B961" s="529">
        <v>-1.13</v>
      </c>
      <c r="C961" s="398"/>
      <c r="D961" s="399"/>
      <c r="E961" s="398"/>
      <c r="I961" s="411"/>
      <c r="J961" s="411"/>
      <c r="N961" s="411"/>
      <c r="S961" s="411"/>
      <c r="AC961" s="227"/>
      <c r="AD961" s="227"/>
      <c r="AE961" s="227"/>
      <c r="AF961" s="227"/>
      <c r="AG961" s="227"/>
      <c r="AL961" s="224"/>
      <c r="AM961" s="224"/>
      <c r="AN961" s="224"/>
      <c r="AO961" s="224"/>
      <c r="AP961" s="224"/>
      <c r="AQ961" s="224"/>
      <c r="AR961" s="224"/>
      <c r="AS961" s="224"/>
    </row>
    <row r="962">
      <c r="A962" s="398"/>
      <c r="B962" s="529">
        <v>-5.0</v>
      </c>
      <c r="C962" s="398"/>
      <c r="D962" s="399"/>
      <c r="E962" s="398"/>
      <c r="I962" s="411"/>
      <c r="J962" s="411"/>
      <c r="N962" s="411"/>
      <c r="S962" s="411"/>
      <c r="AC962" s="227"/>
      <c r="AD962" s="227"/>
      <c r="AE962" s="227"/>
      <c r="AF962" s="227"/>
      <c r="AG962" s="227"/>
      <c r="AL962" s="224"/>
      <c r="AM962" s="224"/>
      <c r="AN962" s="224"/>
      <c r="AO962" s="224"/>
      <c r="AP962" s="224"/>
      <c r="AQ962" s="224"/>
      <c r="AR962" s="224"/>
      <c r="AS962" s="224"/>
    </row>
    <row r="963">
      <c r="A963" s="398"/>
      <c r="B963" s="529">
        <v>-2.05</v>
      </c>
      <c r="C963" s="398"/>
      <c r="D963" s="399"/>
      <c r="E963" s="398"/>
      <c r="I963" s="411"/>
      <c r="J963" s="411"/>
      <c r="N963" s="411"/>
      <c r="S963" s="411"/>
      <c r="AC963" s="227"/>
      <c r="AD963" s="227"/>
      <c r="AE963" s="227"/>
      <c r="AF963" s="227"/>
      <c r="AG963" s="227"/>
      <c r="AL963" s="224"/>
      <c r="AM963" s="224"/>
      <c r="AN963" s="224"/>
      <c r="AO963" s="224"/>
      <c r="AP963" s="224"/>
      <c r="AQ963" s="224"/>
      <c r="AR963" s="224"/>
      <c r="AS963" s="224"/>
    </row>
    <row r="964">
      <c r="A964" s="398"/>
      <c r="B964" s="529">
        <v>-8.86</v>
      </c>
      <c r="C964" s="398"/>
      <c r="D964" s="399"/>
      <c r="E964" s="398"/>
      <c r="I964" s="411"/>
      <c r="J964" s="411"/>
      <c r="N964" s="411"/>
      <c r="S964" s="411"/>
      <c r="AC964" s="227"/>
      <c r="AD964" s="227"/>
      <c r="AE964" s="227"/>
      <c r="AF964" s="227"/>
      <c r="AG964" s="227"/>
      <c r="AL964" s="224"/>
      <c r="AM964" s="224"/>
      <c r="AN964" s="224"/>
      <c r="AO964" s="224"/>
      <c r="AP964" s="224"/>
      <c r="AQ964" s="224"/>
      <c r="AR964" s="224"/>
      <c r="AS964" s="224"/>
    </row>
    <row r="965">
      <c r="A965" s="398"/>
      <c r="B965" s="529">
        <v>-9.02</v>
      </c>
      <c r="C965" s="398"/>
      <c r="D965" s="399"/>
      <c r="E965" s="398"/>
      <c r="I965" s="411"/>
      <c r="J965" s="411"/>
      <c r="N965" s="411"/>
      <c r="S965" s="411"/>
      <c r="AC965" s="227"/>
      <c r="AD965" s="227"/>
      <c r="AE965" s="227"/>
      <c r="AF965" s="227"/>
      <c r="AG965" s="227"/>
      <c r="AL965" s="224"/>
      <c r="AM965" s="224"/>
      <c r="AN965" s="224"/>
      <c r="AO965" s="224"/>
      <c r="AP965" s="224"/>
      <c r="AQ965" s="224"/>
      <c r="AR965" s="224"/>
      <c r="AS965" s="224"/>
    </row>
    <row r="966">
      <c r="A966" s="398"/>
      <c r="B966" s="529">
        <v>-11.93</v>
      </c>
      <c r="C966" s="398"/>
      <c r="D966" s="399"/>
      <c r="E966" s="398"/>
      <c r="I966" s="411"/>
      <c r="J966" s="411"/>
      <c r="N966" s="411"/>
      <c r="S966" s="411"/>
      <c r="AC966" s="227"/>
      <c r="AD966" s="227"/>
      <c r="AE966" s="227"/>
      <c r="AF966" s="227"/>
      <c r="AG966" s="227"/>
      <c r="AL966" s="224"/>
      <c r="AM966" s="224"/>
      <c r="AN966" s="224"/>
      <c r="AO966" s="224"/>
      <c r="AP966" s="224"/>
      <c r="AQ966" s="224"/>
      <c r="AR966" s="224"/>
      <c r="AS966" s="224"/>
    </row>
    <row r="967">
      <c r="A967" s="398"/>
      <c r="B967" s="529">
        <v>-9.38</v>
      </c>
      <c r="C967" s="398"/>
      <c r="D967" s="399"/>
      <c r="E967" s="398"/>
      <c r="I967" s="411"/>
      <c r="J967" s="411"/>
      <c r="N967" s="411"/>
      <c r="S967" s="411"/>
      <c r="AC967" s="227"/>
      <c r="AD967" s="227"/>
      <c r="AE967" s="227"/>
      <c r="AF967" s="227"/>
      <c r="AG967" s="227"/>
      <c r="AL967" s="224"/>
      <c r="AM967" s="224"/>
      <c r="AN967" s="224"/>
      <c r="AO967" s="224"/>
      <c r="AP967" s="224"/>
      <c r="AQ967" s="224"/>
      <c r="AR967" s="224"/>
      <c r="AS967" s="224"/>
    </row>
    <row r="968">
      <c r="A968" s="398"/>
      <c r="B968" s="529">
        <v>-4.43</v>
      </c>
      <c r="C968" s="398"/>
      <c r="D968" s="399"/>
      <c r="E968" s="398"/>
      <c r="I968" s="411"/>
      <c r="J968" s="411"/>
      <c r="N968" s="411"/>
      <c r="S968" s="411"/>
      <c r="AC968" s="227"/>
      <c r="AD968" s="227"/>
      <c r="AE968" s="227"/>
      <c r="AF968" s="227"/>
      <c r="AG968" s="227"/>
      <c r="AL968" s="224"/>
      <c r="AM968" s="224"/>
      <c r="AN968" s="224"/>
      <c r="AO968" s="224"/>
      <c r="AP968" s="224"/>
      <c r="AQ968" s="224"/>
      <c r="AR968" s="224"/>
      <c r="AS968" s="224"/>
    </row>
    <row r="969">
      <c r="A969" s="398"/>
      <c r="B969" s="529">
        <v>-7.24</v>
      </c>
      <c r="C969" s="398"/>
      <c r="D969" s="399"/>
      <c r="E969" s="398"/>
      <c r="I969" s="411"/>
      <c r="J969" s="411"/>
      <c r="N969" s="411"/>
      <c r="S969" s="411"/>
      <c r="AC969" s="227"/>
      <c r="AD969" s="227"/>
      <c r="AE969" s="227"/>
      <c r="AF969" s="227"/>
      <c r="AG969" s="227"/>
      <c r="AL969" s="224"/>
      <c r="AM969" s="224"/>
      <c r="AN969" s="224"/>
      <c r="AO969" s="224"/>
      <c r="AP969" s="224"/>
      <c r="AQ969" s="224"/>
      <c r="AR969" s="224"/>
      <c r="AS969" s="224"/>
    </row>
    <row r="970">
      <c r="A970" s="398"/>
      <c r="B970" s="529">
        <v>-2.21</v>
      </c>
      <c r="C970" s="398"/>
      <c r="D970" s="399"/>
      <c r="E970" s="398"/>
      <c r="I970" s="411"/>
      <c r="J970" s="411"/>
      <c r="N970" s="411"/>
      <c r="S970" s="411"/>
      <c r="AC970" s="227"/>
      <c r="AD970" s="227"/>
      <c r="AE970" s="227"/>
      <c r="AF970" s="227"/>
      <c r="AG970" s="227"/>
      <c r="AL970" s="224"/>
      <c r="AM970" s="224"/>
      <c r="AN970" s="224"/>
      <c r="AO970" s="224"/>
      <c r="AP970" s="224"/>
      <c r="AQ970" s="224"/>
      <c r="AR970" s="224"/>
      <c r="AS970" s="224"/>
    </row>
    <row r="971">
      <c r="A971" s="398"/>
      <c r="B971" s="529">
        <v>-3.97</v>
      </c>
      <c r="C971" s="398"/>
      <c r="D971" s="399"/>
      <c r="E971" s="398"/>
      <c r="I971" s="411"/>
      <c r="J971" s="411"/>
      <c r="N971" s="411"/>
      <c r="S971" s="411"/>
      <c r="AC971" s="227"/>
      <c r="AD971" s="227"/>
      <c r="AE971" s="227"/>
      <c r="AF971" s="227"/>
      <c r="AG971" s="227"/>
      <c r="AL971" s="224"/>
      <c r="AM971" s="224"/>
      <c r="AN971" s="224"/>
      <c r="AO971" s="224"/>
      <c r="AP971" s="224"/>
      <c r="AQ971" s="224"/>
      <c r="AR971" s="224"/>
      <c r="AS971" s="224"/>
    </row>
    <row r="972">
      <c r="A972" s="398"/>
      <c r="B972" s="529">
        <v>-6.5</v>
      </c>
      <c r="C972" s="398"/>
      <c r="D972" s="399"/>
      <c r="E972" s="398"/>
      <c r="I972" s="411"/>
      <c r="J972" s="411"/>
      <c r="N972" s="411"/>
      <c r="S972" s="411"/>
      <c r="AC972" s="227"/>
      <c r="AD972" s="227"/>
      <c r="AE972" s="227"/>
      <c r="AF972" s="227"/>
      <c r="AG972" s="227"/>
      <c r="AL972" s="224"/>
      <c r="AM972" s="224"/>
      <c r="AN972" s="224"/>
      <c r="AO972" s="224"/>
      <c r="AP972" s="224"/>
      <c r="AQ972" s="224"/>
      <c r="AR972" s="224"/>
      <c r="AS972" s="224"/>
    </row>
    <row r="973">
      <c r="A973" s="398"/>
      <c r="B973" s="529">
        <v>-10.52</v>
      </c>
      <c r="C973" s="398"/>
      <c r="D973" s="399"/>
      <c r="E973" s="398"/>
      <c r="I973" s="411"/>
      <c r="J973" s="411"/>
      <c r="N973" s="411"/>
      <c r="S973" s="411"/>
      <c r="AC973" s="227"/>
      <c r="AD973" s="227"/>
      <c r="AE973" s="227"/>
      <c r="AF973" s="227"/>
      <c r="AG973" s="227"/>
      <c r="AL973" s="224"/>
      <c r="AM973" s="224"/>
      <c r="AN973" s="224"/>
      <c r="AO973" s="224"/>
      <c r="AP973" s="224"/>
      <c r="AQ973" s="224"/>
      <c r="AR973" s="224"/>
      <c r="AS973" s="224"/>
    </row>
    <row r="974">
      <c r="A974" s="398"/>
      <c r="B974" s="529">
        <v>-10.65</v>
      </c>
      <c r="C974" s="398"/>
      <c r="D974" s="399"/>
      <c r="E974" s="398"/>
      <c r="I974" s="411"/>
      <c r="J974" s="411"/>
      <c r="N974" s="411"/>
      <c r="S974" s="411"/>
      <c r="AC974" s="227"/>
      <c r="AD974" s="227"/>
      <c r="AE974" s="227"/>
      <c r="AF974" s="227"/>
      <c r="AG974" s="227"/>
      <c r="AL974" s="224"/>
      <c r="AM974" s="224"/>
      <c r="AN974" s="224"/>
      <c r="AO974" s="224"/>
      <c r="AP974" s="224"/>
      <c r="AQ974" s="224"/>
      <c r="AR974" s="224"/>
      <c r="AS974" s="224"/>
    </row>
    <row r="975">
      <c r="A975" s="398"/>
      <c r="B975" s="529">
        <v>-8.13</v>
      </c>
      <c r="C975" s="398"/>
      <c r="D975" s="399"/>
      <c r="E975" s="398"/>
      <c r="I975" s="411"/>
      <c r="J975" s="411"/>
      <c r="N975" s="411"/>
      <c r="S975" s="411"/>
      <c r="AC975" s="227"/>
      <c r="AD975" s="227"/>
      <c r="AE975" s="227"/>
      <c r="AF975" s="227"/>
      <c r="AG975" s="227"/>
      <c r="AL975" s="224"/>
      <c r="AM975" s="224"/>
      <c r="AN975" s="224"/>
      <c r="AO975" s="224"/>
      <c r="AP975" s="224"/>
      <c r="AQ975" s="224"/>
      <c r="AR975" s="224"/>
      <c r="AS975" s="224"/>
    </row>
    <row r="976">
      <c r="A976" s="398"/>
      <c r="B976" s="529">
        <v>-13.91</v>
      </c>
      <c r="C976" s="398"/>
      <c r="D976" s="399"/>
      <c r="E976" s="398"/>
      <c r="I976" s="411"/>
      <c r="J976" s="411"/>
      <c r="N976" s="411"/>
      <c r="S976" s="411"/>
      <c r="AC976" s="227"/>
      <c r="AD976" s="227"/>
      <c r="AE976" s="227"/>
      <c r="AF976" s="227"/>
      <c r="AG976" s="227"/>
      <c r="AL976" s="224"/>
      <c r="AM976" s="224"/>
      <c r="AN976" s="224"/>
      <c r="AO976" s="224"/>
      <c r="AP976" s="224"/>
      <c r="AQ976" s="224"/>
      <c r="AR976" s="224"/>
      <c r="AS976" s="224"/>
    </row>
    <row r="977">
      <c r="A977" s="398"/>
      <c r="B977" s="529">
        <v>-4.55</v>
      </c>
      <c r="C977" s="398"/>
      <c r="D977" s="399"/>
      <c r="E977" s="398"/>
      <c r="I977" s="411"/>
      <c r="J977" s="411"/>
      <c r="N977" s="411"/>
      <c r="S977" s="411"/>
      <c r="AC977" s="227"/>
      <c r="AD977" s="227"/>
      <c r="AE977" s="227"/>
      <c r="AF977" s="227"/>
      <c r="AG977" s="227"/>
      <c r="AL977" s="224"/>
      <c r="AM977" s="224"/>
      <c r="AN977" s="224"/>
      <c r="AO977" s="224"/>
      <c r="AP977" s="224"/>
      <c r="AQ977" s="224"/>
      <c r="AR977" s="224"/>
      <c r="AS977" s="224"/>
    </row>
    <row r="978">
      <c r="A978" s="398"/>
      <c r="B978" s="529">
        <v>-8.46</v>
      </c>
      <c r="C978" s="398"/>
      <c r="D978" s="399"/>
      <c r="E978" s="398"/>
      <c r="I978" s="411"/>
      <c r="J978" s="411"/>
      <c r="N978" s="411"/>
      <c r="S978" s="411"/>
      <c r="AC978" s="227"/>
      <c r="AD978" s="227"/>
      <c r="AE978" s="227"/>
      <c r="AF978" s="227"/>
      <c r="AG978" s="227"/>
      <c r="AL978" s="224"/>
      <c r="AM978" s="224"/>
      <c r="AN978" s="224"/>
      <c r="AO978" s="224"/>
      <c r="AP978" s="224"/>
      <c r="AQ978" s="224"/>
      <c r="AR978" s="224"/>
      <c r="AS978" s="224"/>
    </row>
    <row r="979">
      <c r="A979" s="398"/>
      <c r="B979" s="529">
        <v>-10.23</v>
      </c>
      <c r="C979" s="398"/>
      <c r="D979" s="399"/>
      <c r="E979" s="398"/>
      <c r="I979" s="411"/>
      <c r="J979" s="411"/>
      <c r="N979" s="411"/>
      <c r="S979" s="411"/>
      <c r="AC979" s="227"/>
      <c r="AD979" s="227"/>
      <c r="AE979" s="227"/>
      <c r="AF979" s="227"/>
      <c r="AG979" s="227"/>
      <c r="AL979" s="224"/>
      <c r="AM979" s="224"/>
      <c r="AN979" s="224"/>
      <c r="AO979" s="224"/>
      <c r="AP979" s="224"/>
      <c r="AQ979" s="224"/>
      <c r="AR979" s="224"/>
      <c r="AS979" s="224"/>
    </row>
    <row r="980">
      <c r="A980" s="398"/>
      <c r="B980" s="529">
        <v>-4.61</v>
      </c>
      <c r="C980" s="398"/>
      <c r="D980" s="399"/>
      <c r="E980" s="398"/>
      <c r="I980" s="411"/>
      <c r="J980" s="411"/>
      <c r="N980" s="411"/>
      <c r="S980" s="411"/>
      <c r="AC980" s="227"/>
      <c r="AD980" s="227"/>
      <c r="AE980" s="227"/>
      <c r="AF980" s="227"/>
      <c r="AG980" s="227"/>
      <c r="AL980" s="224"/>
      <c r="AM980" s="224"/>
      <c r="AN980" s="224"/>
      <c r="AO980" s="224"/>
      <c r="AP980" s="224"/>
      <c r="AQ980" s="224"/>
      <c r="AR980" s="224"/>
      <c r="AS980" s="224"/>
    </row>
    <row r="981">
      <c r="A981" s="398"/>
      <c r="B981" s="529">
        <v>-8.68</v>
      </c>
      <c r="C981" s="398"/>
      <c r="D981" s="399"/>
      <c r="E981" s="398"/>
      <c r="I981" s="411"/>
      <c r="J981" s="411"/>
      <c r="N981" s="411"/>
      <c r="S981" s="411"/>
      <c r="AC981" s="227"/>
      <c r="AD981" s="227"/>
      <c r="AE981" s="227"/>
      <c r="AF981" s="227"/>
      <c r="AG981" s="227"/>
      <c r="AL981" s="224"/>
      <c r="AM981" s="224"/>
      <c r="AN981" s="224"/>
      <c r="AO981" s="224"/>
      <c r="AP981" s="224"/>
      <c r="AQ981" s="224"/>
      <c r="AR981" s="224"/>
      <c r="AS981" s="224"/>
    </row>
    <row r="982">
      <c r="A982" s="398"/>
      <c r="B982" s="529">
        <v>-13.91</v>
      </c>
      <c r="C982" s="398"/>
      <c r="D982" s="399"/>
      <c r="E982" s="398"/>
      <c r="I982" s="411"/>
      <c r="J982" s="411"/>
      <c r="N982" s="411"/>
      <c r="S982" s="411"/>
      <c r="AC982" s="227"/>
      <c r="AD982" s="227"/>
      <c r="AE982" s="227"/>
      <c r="AF982" s="227"/>
      <c r="AG982" s="227"/>
      <c r="AL982" s="224"/>
      <c r="AM982" s="224"/>
      <c r="AN982" s="224"/>
      <c r="AO982" s="224"/>
      <c r="AP982" s="224"/>
      <c r="AQ982" s="224"/>
      <c r="AR982" s="224"/>
      <c r="AS982" s="224"/>
    </row>
    <row r="983">
      <c r="A983" s="398"/>
      <c r="B983" s="529">
        <v>-21.92</v>
      </c>
      <c r="C983" s="398"/>
      <c r="D983" s="399"/>
      <c r="E983" s="398"/>
      <c r="I983" s="411"/>
      <c r="J983" s="411"/>
      <c r="N983" s="411"/>
      <c r="S983" s="411"/>
      <c r="AC983" s="227"/>
      <c r="AD983" s="227"/>
      <c r="AE983" s="227"/>
      <c r="AF983" s="227"/>
      <c r="AG983" s="227"/>
      <c r="AL983" s="224"/>
      <c r="AM983" s="224"/>
      <c r="AN983" s="224"/>
      <c r="AO983" s="224"/>
      <c r="AP983" s="224"/>
      <c r="AQ983" s="224"/>
      <c r="AR983" s="224"/>
      <c r="AS983" s="224"/>
    </row>
    <row r="984">
      <c r="A984" s="398"/>
      <c r="B984" s="529">
        <v>-13.58</v>
      </c>
      <c r="C984" s="398"/>
      <c r="D984" s="399"/>
      <c r="E984" s="398"/>
      <c r="I984" s="411"/>
      <c r="J984" s="411"/>
      <c r="N984" s="411"/>
      <c r="S984" s="411"/>
      <c r="AC984" s="227"/>
      <c r="AD984" s="227"/>
      <c r="AE984" s="227"/>
      <c r="AF984" s="227"/>
      <c r="AG984" s="227"/>
      <c r="AL984" s="224"/>
      <c r="AM984" s="224"/>
      <c r="AN984" s="224"/>
      <c r="AO984" s="224"/>
      <c r="AP984" s="224"/>
      <c r="AQ984" s="224"/>
      <c r="AR984" s="224"/>
      <c r="AS984" s="224"/>
    </row>
    <row r="985">
      <c r="A985" s="398"/>
      <c r="B985" s="529">
        <v>-8.01</v>
      </c>
      <c r="C985" s="398"/>
      <c r="D985" s="399"/>
      <c r="E985" s="398"/>
      <c r="I985" s="411"/>
      <c r="J985" s="411"/>
      <c r="N985" s="411"/>
      <c r="S985" s="411"/>
      <c r="AC985" s="227"/>
      <c r="AD985" s="227"/>
      <c r="AE985" s="227"/>
      <c r="AF985" s="227"/>
      <c r="AG985" s="227"/>
      <c r="AL985" s="224"/>
      <c r="AM985" s="224"/>
      <c r="AN985" s="224"/>
      <c r="AO985" s="224"/>
      <c r="AP985" s="224"/>
      <c r="AQ985" s="224"/>
      <c r="AR985" s="224"/>
      <c r="AS985" s="224"/>
    </row>
    <row r="986">
      <c r="A986" s="398"/>
      <c r="B986" s="529">
        <v>-5.74</v>
      </c>
      <c r="C986" s="398"/>
      <c r="D986" s="399"/>
      <c r="E986" s="398"/>
      <c r="I986" s="411"/>
      <c r="J986" s="411"/>
      <c r="N986" s="411"/>
      <c r="S986" s="411"/>
      <c r="AC986" s="227"/>
      <c r="AD986" s="227"/>
      <c r="AE986" s="227"/>
      <c r="AF986" s="227"/>
      <c r="AG986" s="227"/>
      <c r="AL986" s="224"/>
      <c r="AM986" s="224"/>
      <c r="AN986" s="224"/>
      <c r="AO986" s="224"/>
      <c r="AP986" s="224"/>
      <c r="AQ986" s="224"/>
      <c r="AR986" s="224"/>
      <c r="AS986" s="224"/>
    </row>
    <row r="987">
      <c r="A987" s="398"/>
      <c r="B987" s="529">
        <v>-2.44</v>
      </c>
      <c r="C987" s="398"/>
      <c r="D987" s="399"/>
      <c r="E987" s="398"/>
      <c r="I987" s="411"/>
      <c r="J987" s="411"/>
      <c r="N987" s="411"/>
      <c r="S987" s="411"/>
      <c r="AC987" s="227"/>
      <c r="AD987" s="227"/>
      <c r="AE987" s="227"/>
      <c r="AF987" s="227"/>
      <c r="AG987" s="227"/>
      <c r="AL987" s="224"/>
      <c r="AM987" s="224"/>
      <c r="AN987" s="224"/>
      <c r="AO987" s="224"/>
      <c r="AP987" s="224"/>
      <c r="AQ987" s="224"/>
      <c r="AR987" s="224"/>
      <c r="AS987" s="224"/>
    </row>
    <row r="988">
      <c r="A988" s="398"/>
      <c r="B988" s="529">
        <v>-1.94</v>
      </c>
      <c r="C988" s="398"/>
      <c r="D988" s="399"/>
      <c r="E988" s="398"/>
      <c r="I988" s="411"/>
      <c r="J988" s="411"/>
      <c r="N988" s="411"/>
      <c r="S988" s="411"/>
      <c r="AC988" s="227"/>
      <c r="AD988" s="227"/>
      <c r="AE988" s="227"/>
      <c r="AF988" s="227"/>
      <c r="AG988" s="227"/>
      <c r="AL988" s="224"/>
      <c r="AM988" s="224"/>
      <c r="AN988" s="224"/>
      <c r="AO988" s="224"/>
      <c r="AP988" s="224"/>
      <c r="AQ988" s="224"/>
      <c r="AR988" s="224"/>
      <c r="AS988" s="224"/>
    </row>
    <row r="989">
      <c r="A989" s="398"/>
      <c r="B989" s="529">
        <v>-5.54</v>
      </c>
      <c r="C989" s="398"/>
      <c r="D989" s="399"/>
      <c r="E989" s="398"/>
      <c r="I989" s="411"/>
      <c r="J989" s="411"/>
      <c r="N989" s="411"/>
      <c r="S989" s="411"/>
      <c r="AC989" s="227"/>
      <c r="AD989" s="227"/>
      <c r="AE989" s="227"/>
      <c r="AF989" s="227"/>
      <c r="AG989" s="227"/>
      <c r="AL989" s="224"/>
      <c r="AM989" s="224"/>
      <c r="AN989" s="224"/>
      <c r="AO989" s="224"/>
      <c r="AP989" s="224"/>
      <c r="AQ989" s="224"/>
      <c r="AR989" s="224"/>
      <c r="AS989" s="224"/>
    </row>
    <row r="990">
      <c r="A990" s="398"/>
      <c r="B990" s="529">
        <v>-3.5</v>
      </c>
      <c r="C990" s="398"/>
      <c r="D990" s="399"/>
      <c r="E990" s="398"/>
      <c r="I990" s="411"/>
      <c r="J990" s="411"/>
      <c r="N990" s="411"/>
      <c r="S990" s="411"/>
      <c r="AC990" s="227"/>
      <c r="AD990" s="227"/>
      <c r="AE990" s="227"/>
      <c r="AF990" s="227"/>
      <c r="AG990" s="227"/>
      <c r="AL990" s="224"/>
      <c r="AM990" s="224"/>
      <c r="AN990" s="224"/>
      <c r="AO990" s="224"/>
      <c r="AP990" s="224"/>
      <c r="AQ990" s="224"/>
      <c r="AR990" s="224"/>
      <c r="AS990" s="224"/>
    </row>
    <row r="991">
      <c r="A991" s="398"/>
      <c r="B991" s="529">
        <v>-8.35</v>
      </c>
      <c r="C991" s="398"/>
      <c r="D991" s="399"/>
      <c r="E991" s="398"/>
      <c r="I991" s="411"/>
      <c r="J991" s="411"/>
      <c r="N991" s="411"/>
      <c r="S991" s="411"/>
      <c r="AC991" s="227"/>
      <c r="AD991" s="227"/>
      <c r="AE991" s="227"/>
      <c r="AF991" s="227"/>
      <c r="AG991" s="227"/>
      <c r="AL991" s="224"/>
      <c r="AM991" s="224"/>
      <c r="AN991" s="224"/>
      <c r="AO991" s="224"/>
      <c r="AP991" s="224"/>
      <c r="AQ991" s="224"/>
      <c r="AR991" s="224"/>
      <c r="AS991" s="224"/>
    </row>
    <row r="992">
      <c r="A992" s="398"/>
      <c r="B992" s="529">
        <v>-10.39</v>
      </c>
      <c r="C992" s="398"/>
      <c r="D992" s="399"/>
      <c r="E992" s="398"/>
      <c r="I992" s="411"/>
      <c r="J992" s="411"/>
      <c r="N992" s="411"/>
      <c r="S992" s="411"/>
      <c r="AC992" s="227"/>
      <c r="AD992" s="227"/>
      <c r="AE992" s="227"/>
      <c r="AF992" s="227"/>
      <c r="AG992" s="227"/>
      <c r="AL992" s="224"/>
      <c r="AM992" s="224"/>
      <c r="AN992" s="224"/>
      <c r="AO992" s="224"/>
      <c r="AP992" s="224"/>
      <c r="AQ992" s="224"/>
      <c r="AR992" s="224"/>
      <c r="AS992" s="224"/>
    </row>
    <row r="993">
      <c r="A993" s="398"/>
      <c r="B993" s="529">
        <v>-7.09</v>
      </c>
      <c r="C993" s="398"/>
      <c r="D993" s="399"/>
      <c r="E993" s="398"/>
      <c r="I993" s="411"/>
      <c r="J993" s="411"/>
      <c r="N993" s="411"/>
      <c r="S993" s="411"/>
      <c r="AC993" s="227"/>
      <c r="AD993" s="227"/>
      <c r="AE993" s="227"/>
      <c r="AF993" s="227"/>
      <c r="AG993" s="227"/>
      <c r="AL993" s="224"/>
      <c r="AM993" s="224"/>
      <c r="AN993" s="224"/>
      <c r="AO993" s="224"/>
      <c r="AP993" s="224"/>
      <c r="AQ993" s="224"/>
      <c r="AR993" s="224"/>
      <c r="AS993" s="224"/>
    </row>
    <row r="994">
      <c r="A994" s="398"/>
      <c r="B994" s="529">
        <v>-13.1</v>
      </c>
      <c r="C994" s="398"/>
      <c r="D994" s="399"/>
      <c r="E994" s="398"/>
      <c r="I994" s="411"/>
      <c r="J994" s="411"/>
      <c r="N994" s="411"/>
      <c r="S994" s="411"/>
      <c r="AC994" s="227"/>
      <c r="AD994" s="227"/>
      <c r="AE994" s="227"/>
      <c r="AF994" s="227"/>
      <c r="AG994" s="227"/>
      <c r="AL994" s="224"/>
      <c r="AM994" s="224"/>
      <c r="AN994" s="224"/>
      <c r="AO994" s="224"/>
      <c r="AP994" s="224"/>
      <c r="AQ994" s="224"/>
      <c r="AR994" s="224"/>
      <c r="AS994" s="224"/>
    </row>
    <row r="995">
      <c r="A995" s="398"/>
      <c r="B995" s="529">
        <v>-8.41</v>
      </c>
      <c r="C995" s="398"/>
      <c r="D995" s="399"/>
      <c r="E995" s="398"/>
      <c r="I995" s="411"/>
      <c r="J995" s="411"/>
      <c r="N995" s="411"/>
      <c r="S995" s="411"/>
      <c r="AC995" s="227"/>
      <c r="AD995" s="227"/>
      <c r="AE995" s="227"/>
      <c r="AF995" s="227"/>
      <c r="AG995" s="227"/>
      <c r="AL995" s="224"/>
      <c r="AM995" s="224"/>
      <c r="AN995" s="224"/>
      <c r="AO995" s="224"/>
      <c r="AP995" s="224"/>
      <c r="AQ995" s="224"/>
      <c r="AR995" s="224"/>
      <c r="AS995" s="224"/>
    </row>
    <row r="996">
      <c r="A996" s="398"/>
      <c r="B996" s="529">
        <v>-8.23</v>
      </c>
      <c r="C996" s="398"/>
      <c r="D996" s="399"/>
      <c r="E996" s="398"/>
      <c r="I996" s="411"/>
      <c r="J996" s="411"/>
      <c r="N996" s="411"/>
      <c r="S996" s="411"/>
      <c r="AC996" s="227"/>
      <c r="AD996" s="227"/>
      <c r="AE996" s="227"/>
      <c r="AF996" s="227"/>
      <c r="AG996" s="227"/>
      <c r="AL996" s="224"/>
      <c r="AM996" s="224"/>
      <c r="AN996" s="224"/>
      <c r="AO996" s="224"/>
      <c r="AP996" s="224"/>
      <c r="AQ996" s="224"/>
      <c r="AR996" s="224"/>
      <c r="AS996" s="224"/>
    </row>
    <row r="997">
      <c r="A997" s="398"/>
      <c r="B997" s="529">
        <v>-9.04</v>
      </c>
      <c r="C997" s="398"/>
      <c r="D997" s="399"/>
      <c r="E997" s="398"/>
      <c r="I997" s="411"/>
      <c r="J997" s="411"/>
      <c r="N997" s="411"/>
      <c r="S997" s="411"/>
      <c r="AC997" s="227"/>
      <c r="AD997" s="227"/>
      <c r="AE997" s="227"/>
      <c r="AF997" s="227"/>
      <c r="AG997" s="227"/>
      <c r="AL997" s="224"/>
      <c r="AM997" s="224"/>
      <c r="AN997" s="224"/>
      <c r="AO997" s="224"/>
      <c r="AP997" s="224"/>
      <c r="AQ997" s="224"/>
      <c r="AR997" s="224"/>
      <c r="AS997" s="224"/>
    </row>
    <row r="998">
      <c r="A998" s="398"/>
      <c r="B998" s="529">
        <v>-7.21</v>
      </c>
      <c r="C998" s="398"/>
      <c r="D998" s="399"/>
      <c r="E998" s="398"/>
      <c r="I998" s="411"/>
      <c r="J998" s="411"/>
      <c r="N998" s="411"/>
      <c r="S998" s="411"/>
      <c r="AC998" s="227"/>
      <c r="AD998" s="227"/>
      <c r="AE998" s="227"/>
      <c r="AF998" s="227"/>
      <c r="AG998" s="227"/>
      <c r="AL998" s="224"/>
      <c r="AM998" s="224"/>
      <c r="AN998" s="224"/>
      <c r="AO998" s="224"/>
      <c r="AP998" s="224"/>
      <c r="AQ998" s="224"/>
      <c r="AR998" s="224"/>
      <c r="AS998" s="224"/>
    </row>
    <row r="999">
      <c r="A999" s="398"/>
      <c r="B999" s="529">
        <v>3.31</v>
      </c>
      <c r="C999" s="398"/>
      <c r="D999" s="399"/>
      <c r="E999" s="398"/>
      <c r="I999" s="411"/>
      <c r="J999" s="411"/>
      <c r="N999" s="411"/>
      <c r="S999" s="411"/>
      <c r="AC999" s="227"/>
      <c r="AD999" s="227"/>
      <c r="AE999" s="227"/>
      <c r="AF999" s="227"/>
      <c r="AG999" s="227"/>
      <c r="AL999" s="224"/>
      <c r="AM999" s="224"/>
      <c r="AN999" s="224"/>
      <c r="AO999" s="224"/>
      <c r="AP999" s="224"/>
      <c r="AQ999" s="224"/>
      <c r="AR999" s="224"/>
      <c r="AS999" s="224"/>
    </row>
    <row r="1000">
      <c r="A1000" s="398"/>
      <c r="B1000" s="529">
        <v>-3.21</v>
      </c>
      <c r="C1000" s="398"/>
      <c r="D1000" s="399"/>
      <c r="E1000" s="398"/>
      <c r="I1000" s="411"/>
      <c r="J1000" s="411"/>
      <c r="N1000" s="411"/>
      <c r="S1000" s="411"/>
      <c r="AC1000" s="227"/>
      <c r="AD1000" s="227"/>
      <c r="AE1000" s="227"/>
      <c r="AF1000" s="227"/>
      <c r="AG1000" s="227"/>
      <c r="AL1000" s="224"/>
      <c r="AM1000" s="224"/>
      <c r="AN1000" s="224"/>
      <c r="AO1000" s="224"/>
      <c r="AP1000" s="224"/>
      <c r="AQ1000" s="224"/>
      <c r="AR1000" s="224"/>
      <c r="AS1000" s="224"/>
    </row>
    <row r="1001">
      <c r="A1001" s="398"/>
      <c r="B1001" s="529">
        <v>-0.4</v>
      </c>
      <c r="C1001" s="398"/>
      <c r="D1001" s="399"/>
      <c r="E1001" s="398"/>
      <c r="I1001" s="411"/>
      <c r="J1001" s="411"/>
      <c r="N1001" s="411"/>
      <c r="S1001" s="411"/>
      <c r="AC1001" s="227"/>
      <c r="AD1001" s="227"/>
      <c r="AE1001" s="227"/>
      <c r="AF1001" s="227"/>
      <c r="AG1001" s="227"/>
      <c r="AL1001" s="224"/>
      <c r="AM1001" s="224"/>
      <c r="AN1001" s="224"/>
      <c r="AO1001" s="224"/>
      <c r="AP1001" s="224"/>
      <c r="AQ1001" s="224"/>
      <c r="AR1001" s="224"/>
      <c r="AS1001" s="224"/>
    </row>
    <row r="1002">
      <c r="A1002" s="398"/>
      <c r="B1002" s="529">
        <v>-5.19</v>
      </c>
      <c r="C1002" s="398"/>
      <c r="D1002" s="399"/>
      <c r="E1002" s="398"/>
      <c r="I1002" s="411"/>
      <c r="J1002" s="411"/>
      <c r="N1002" s="411"/>
      <c r="S1002" s="411"/>
      <c r="AC1002" s="227"/>
      <c r="AD1002" s="227"/>
      <c r="AE1002" s="227"/>
      <c r="AF1002" s="227"/>
      <c r="AG1002" s="227"/>
      <c r="AL1002" s="224"/>
      <c r="AM1002" s="224"/>
      <c r="AN1002" s="224"/>
      <c r="AO1002" s="224"/>
      <c r="AP1002" s="224"/>
      <c r="AQ1002" s="224"/>
      <c r="AR1002" s="224"/>
      <c r="AS1002" s="224"/>
    </row>
    <row r="1003">
      <c r="A1003" s="398"/>
      <c r="B1003" s="529">
        <v>-6.36</v>
      </c>
      <c r="C1003" s="398"/>
      <c r="D1003" s="399"/>
      <c r="E1003" s="398"/>
      <c r="I1003" s="411"/>
      <c r="J1003" s="411"/>
      <c r="N1003" s="411"/>
      <c r="S1003" s="411"/>
      <c r="AC1003" s="227"/>
      <c r="AD1003" s="227"/>
      <c r="AE1003" s="227"/>
      <c r="AF1003" s="227"/>
      <c r="AG1003" s="227"/>
      <c r="AL1003" s="224"/>
      <c r="AM1003" s="224"/>
      <c r="AN1003" s="224"/>
      <c r="AO1003" s="224"/>
      <c r="AP1003" s="224"/>
      <c r="AQ1003" s="224"/>
      <c r="AR1003" s="224"/>
      <c r="AS1003" s="224"/>
    </row>
    <row r="1004">
      <c r="A1004" s="398"/>
      <c r="B1004" s="529">
        <v>-4.56</v>
      </c>
      <c r="C1004" s="398"/>
      <c r="D1004" s="399"/>
      <c r="E1004" s="398"/>
      <c r="I1004" s="411"/>
      <c r="J1004" s="411"/>
      <c r="N1004" s="411"/>
      <c r="S1004" s="411"/>
      <c r="AC1004" s="227"/>
      <c r="AD1004" s="227"/>
      <c r="AE1004" s="227"/>
      <c r="AF1004" s="227"/>
      <c r="AG1004" s="227"/>
      <c r="AL1004" s="224"/>
      <c r="AM1004" s="224"/>
      <c r="AN1004" s="224"/>
      <c r="AO1004" s="224"/>
      <c r="AP1004" s="224"/>
      <c r="AQ1004" s="224"/>
      <c r="AR1004" s="224"/>
      <c r="AS1004" s="224"/>
    </row>
    <row r="1005">
      <c r="A1005" s="398"/>
      <c r="B1005" s="529">
        <v>-8.58</v>
      </c>
      <c r="C1005" s="398"/>
      <c r="D1005" s="399"/>
      <c r="E1005" s="398"/>
      <c r="I1005" s="411"/>
      <c r="J1005" s="411"/>
      <c r="N1005" s="411"/>
      <c r="S1005" s="411"/>
      <c r="AC1005" s="227"/>
      <c r="AD1005" s="227"/>
      <c r="AE1005" s="227"/>
      <c r="AF1005" s="227"/>
      <c r="AG1005" s="227"/>
      <c r="AL1005" s="224"/>
      <c r="AM1005" s="224"/>
      <c r="AN1005" s="224"/>
      <c r="AO1005" s="224"/>
      <c r="AP1005" s="224"/>
      <c r="AQ1005" s="224"/>
      <c r="AR1005" s="224"/>
      <c r="AS1005" s="224"/>
    </row>
    <row r="1006">
      <c r="A1006" s="398"/>
      <c r="B1006" s="529">
        <v>4.66</v>
      </c>
      <c r="C1006" s="398"/>
      <c r="D1006" s="399"/>
      <c r="E1006" s="398"/>
      <c r="I1006" s="411"/>
      <c r="J1006" s="411"/>
      <c r="N1006" s="411"/>
      <c r="S1006" s="411"/>
      <c r="AC1006" s="227"/>
      <c r="AD1006" s="227"/>
      <c r="AE1006" s="227"/>
      <c r="AF1006" s="227"/>
      <c r="AG1006" s="227"/>
      <c r="AL1006" s="224"/>
      <c r="AM1006" s="224"/>
      <c r="AN1006" s="224"/>
      <c r="AO1006" s="224"/>
      <c r="AP1006" s="224"/>
      <c r="AQ1006" s="224"/>
      <c r="AR1006" s="224"/>
      <c r="AS1006" s="224"/>
    </row>
    <row r="1007">
      <c r="A1007" s="398"/>
      <c r="B1007" s="529">
        <v>-4.22</v>
      </c>
      <c r="C1007" s="398"/>
      <c r="D1007" s="399"/>
      <c r="E1007" s="398"/>
      <c r="I1007" s="411"/>
      <c r="J1007" s="411"/>
      <c r="N1007" s="411"/>
      <c r="S1007" s="411"/>
      <c r="AC1007" s="227"/>
      <c r="AD1007" s="227"/>
      <c r="AE1007" s="227"/>
      <c r="AF1007" s="227"/>
      <c r="AG1007" s="227"/>
      <c r="AL1007" s="224"/>
      <c r="AM1007" s="224"/>
      <c r="AN1007" s="224"/>
      <c r="AO1007" s="224"/>
      <c r="AP1007" s="224"/>
      <c r="AQ1007" s="224"/>
      <c r="AR1007" s="224"/>
      <c r="AS1007" s="224"/>
    </row>
    <row r="1008">
      <c r="A1008" s="398"/>
      <c r="B1008" s="529">
        <v>0.06</v>
      </c>
      <c r="C1008" s="398"/>
      <c r="D1008" s="399"/>
      <c r="E1008" s="398"/>
      <c r="I1008" s="411"/>
      <c r="J1008" s="411"/>
      <c r="N1008" s="411"/>
      <c r="S1008" s="411"/>
      <c r="AC1008" s="227"/>
      <c r="AD1008" s="227"/>
      <c r="AE1008" s="227"/>
      <c r="AF1008" s="227"/>
      <c r="AG1008" s="227"/>
      <c r="AL1008" s="224"/>
      <c r="AM1008" s="224"/>
      <c r="AN1008" s="224"/>
      <c r="AO1008" s="224"/>
      <c r="AP1008" s="224"/>
      <c r="AQ1008" s="224"/>
      <c r="AR1008" s="224"/>
      <c r="AS1008" s="224"/>
    </row>
    <row r="1009">
      <c r="A1009" s="398"/>
      <c r="B1009" s="529">
        <v>3.54</v>
      </c>
      <c r="C1009" s="398"/>
      <c r="D1009" s="399"/>
      <c r="E1009" s="398"/>
      <c r="I1009" s="411"/>
      <c r="J1009" s="411"/>
      <c r="N1009" s="411"/>
      <c r="S1009" s="411"/>
      <c r="AC1009" s="227"/>
      <c r="AD1009" s="227"/>
      <c r="AE1009" s="227"/>
      <c r="AF1009" s="227"/>
      <c r="AG1009" s="227"/>
      <c r="AL1009" s="224"/>
      <c r="AM1009" s="224"/>
      <c r="AN1009" s="224"/>
      <c r="AO1009" s="224"/>
      <c r="AP1009" s="224"/>
      <c r="AQ1009" s="224"/>
      <c r="AR1009" s="224"/>
      <c r="AS1009" s="224"/>
    </row>
    <row r="1010">
      <c r="A1010" s="398"/>
      <c r="B1010" s="529">
        <v>-2.59</v>
      </c>
      <c r="C1010" s="398"/>
      <c r="D1010" s="399"/>
      <c r="E1010" s="398"/>
      <c r="I1010" s="411"/>
      <c r="J1010" s="411"/>
      <c r="N1010" s="411"/>
      <c r="S1010" s="411"/>
      <c r="AC1010" s="227"/>
      <c r="AD1010" s="227"/>
      <c r="AE1010" s="227"/>
      <c r="AF1010" s="227"/>
      <c r="AG1010" s="227"/>
      <c r="AL1010" s="224"/>
      <c r="AM1010" s="224"/>
      <c r="AN1010" s="224"/>
      <c r="AO1010" s="224"/>
      <c r="AP1010" s="224"/>
      <c r="AQ1010" s="224"/>
      <c r="AR1010" s="224"/>
      <c r="AS1010" s="224"/>
    </row>
    <row r="1011">
      <c r="A1011" s="398"/>
      <c r="B1011" s="529">
        <v>-3.72</v>
      </c>
      <c r="C1011" s="398"/>
      <c r="D1011" s="399"/>
      <c r="E1011" s="398"/>
      <c r="I1011" s="411"/>
      <c r="J1011" s="411"/>
      <c r="N1011" s="411"/>
      <c r="S1011" s="411"/>
      <c r="AC1011" s="227"/>
      <c r="AD1011" s="227"/>
      <c r="AE1011" s="227"/>
      <c r="AF1011" s="227"/>
      <c r="AG1011" s="227"/>
      <c r="AL1011" s="224"/>
      <c r="AM1011" s="224"/>
      <c r="AN1011" s="224"/>
      <c r="AO1011" s="224"/>
      <c r="AP1011" s="224"/>
      <c r="AQ1011" s="224"/>
      <c r="AR1011" s="224"/>
      <c r="AS1011" s="224"/>
    </row>
    <row r="1012">
      <c r="A1012" s="435"/>
      <c r="B1012" s="529">
        <v>0.69</v>
      </c>
      <c r="C1012" s="398"/>
      <c r="D1012" s="399"/>
      <c r="E1012" s="398"/>
      <c r="I1012" s="411"/>
      <c r="J1012" s="411"/>
      <c r="N1012" s="411"/>
      <c r="S1012" s="411"/>
      <c r="AC1012" s="227"/>
      <c r="AD1012" s="227"/>
      <c r="AE1012" s="227"/>
      <c r="AF1012" s="227"/>
      <c r="AG1012" s="227"/>
      <c r="AL1012" s="224"/>
      <c r="AM1012" s="224"/>
      <c r="AN1012" s="224"/>
      <c r="AO1012" s="224"/>
      <c r="AP1012" s="224"/>
      <c r="AQ1012" s="224"/>
      <c r="AR1012" s="224"/>
      <c r="AS1012" s="224"/>
    </row>
    <row r="1013">
      <c r="A1013" s="530"/>
      <c r="B1013" s="529">
        <v>-0.22</v>
      </c>
      <c r="C1013" s="398"/>
      <c r="D1013" s="399"/>
      <c r="E1013" s="398"/>
      <c r="I1013" s="411"/>
      <c r="J1013" s="411"/>
      <c r="N1013" s="411"/>
      <c r="S1013" s="411"/>
      <c r="AC1013" s="227"/>
      <c r="AD1013" s="227"/>
      <c r="AE1013" s="227"/>
      <c r="AF1013" s="227"/>
      <c r="AG1013" s="227"/>
      <c r="AL1013" s="224"/>
      <c r="AM1013" s="224"/>
      <c r="AN1013" s="224"/>
      <c r="AO1013" s="224"/>
      <c r="AP1013" s="224"/>
      <c r="AQ1013" s="224"/>
      <c r="AR1013" s="224"/>
      <c r="AS1013" s="224"/>
    </row>
    <row r="1014">
      <c r="A1014" s="530"/>
      <c r="B1014" s="529">
        <v>1.61</v>
      </c>
      <c r="C1014" s="398"/>
      <c r="D1014" s="399"/>
      <c r="E1014" s="398"/>
      <c r="I1014" s="411"/>
      <c r="J1014" s="411"/>
      <c r="N1014" s="411"/>
      <c r="S1014" s="411"/>
      <c r="AC1014" s="227"/>
      <c r="AD1014" s="227"/>
      <c r="AE1014" s="227"/>
      <c r="AF1014" s="227"/>
      <c r="AG1014" s="227"/>
      <c r="AL1014" s="224"/>
      <c r="AM1014" s="224"/>
      <c r="AN1014" s="224"/>
      <c r="AO1014" s="224"/>
      <c r="AP1014" s="224"/>
      <c r="AQ1014" s="224"/>
      <c r="AR1014" s="224"/>
      <c r="AS1014" s="224"/>
    </row>
    <row r="1015">
      <c r="A1015" s="530"/>
      <c r="B1015" s="529">
        <v>-2.4</v>
      </c>
      <c r="C1015" s="398"/>
      <c r="D1015" s="399"/>
      <c r="E1015" s="398"/>
      <c r="I1015" s="411"/>
      <c r="J1015" s="411"/>
      <c r="N1015" s="411"/>
      <c r="S1015" s="411"/>
      <c r="AC1015" s="227"/>
      <c r="AD1015" s="227"/>
      <c r="AE1015" s="227"/>
      <c r="AF1015" s="227"/>
      <c r="AG1015" s="227"/>
      <c r="AL1015" s="224"/>
      <c r="AM1015" s="224"/>
      <c r="AN1015" s="224"/>
      <c r="AO1015" s="224"/>
      <c r="AP1015" s="224"/>
      <c r="AQ1015" s="224"/>
      <c r="AR1015" s="224"/>
      <c r="AS1015" s="224"/>
    </row>
    <row r="1016">
      <c r="A1016" s="530"/>
      <c r="B1016" s="529">
        <v>1.11</v>
      </c>
      <c r="C1016" s="398"/>
      <c r="D1016" s="399"/>
      <c r="E1016" s="398"/>
      <c r="I1016" s="411"/>
      <c r="J1016" s="411"/>
      <c r="N1016" s="411"/>
      <c r="S1016" s="411"/>
      <c r="AC1016" s="227"/>
      <c r="AD1016" s="227"/>
      <c r="AE1016" s="227"/>
      <c r="AF1016" s="227"/>
      <c r="AG1016" s="227"/>
      <c r="AL1016" s="224"/>
      <c r="AM1016" s="224"/>
      <c r="AN1016" s="224"/>
      <c r="AO1016" s="224"/>
      <c r="AP1016" s="224"/>
      <c r="AQ1016" s="224"/>
      <c r="AR1016" s="224"/>
      <c r="AS1016" s="224"/>
    </row>
    <row r="1017">
      <c r="A1017" s="530"/>
      <c r="B1017" s="529">
        <v>-1.31</v>
      </c>
      <c r="C1017" s="398"/>
      <c r="D1017" s="399"/>
      <c r="E1017" s="398"/>
      <c r="I1017" s="411"/>
      <c r="J1017" s="411"/>
      <c r="N1017" s="411"/>
      <c r="S1017" s="411"/>
      <c r="AC1017" s="227"/>
      <c r="AD1017" s="227"/>
      <c r="AE1017" s="227"/>
      <c r="AF1017" s="227"/>
      <c r="AG1017" s="227"/>
      <c r="AL1017" s="224"/>
      <c r="AM1017" s="224"/>
      <c r="AN1017" s="224"/>
      <c r="AO1017" s="224"/>
      <c r="AP1017" s="224"/>
      <c r="AQ1017" s="224"/>
      <c r="AR1017" s="224"/>
      <c r="AS1017" s="224"/>
    </row>
    <row r="1018">
      <c r="A1018" s="530"/>
      <c r="B1018" s="529">
        <v>-1.95</v>
      </c>
      <c r="C1018" s="398"/>
      <c r="D1018" s="399"/>
      <c r="E1018" s="398"/>
      <c r="I1018" s="411"/>
      <c r="J1018" s="411"/>
      <c r="N1018" s="411"/>
      <c r="S1018" s="411"/>
      <c r="AC1018" s="227"/>
      <c r="AD1018" s="227"/>
      <c r="AE1018" s="227"/>
      <c r="AF1018" s="227"/>
      <c r="AG1018" s="227"/>
      <c r="AL1018" s="224"/>
      <c r="AM1018" s="224"/>
      <c r="AN1018" s="224"/>
      <c r="AO1018" s="224"/>
      <c r="AP1018" s="224"/>
      <c r="AQ1018" s="224"/>
      <c r="AR1018" s="224"/>
      <c r="AS1018" s="224"/>
    </row>
    <row r="1019">
      <c r="A1019" s="530"/>
      <c r="B1019" s="529">
        <v>2.04</v>
      </c>
      <c r="C1019" s="398"/>
      <c r="D1019" s="399"/>
      <c r="E1019" s="398"/>
      <c r="I1019" s="411"/>
      <c r="J1019" s="411"/>
      <c r="N1019" s="411"/>
      <c r="S1019" s="411"/>
      <c r="AC1019" s="227"/>
      <c r="AD1019" s="227"/>
      <c r="AE1019" s="227"/>
      <c r="AF1019" s="227"/>
      <c r="AG1019" s="227"/>
      <c r="AL1019" s="224"/>
      <c r="AM1019" s="224"/>
      <c r="AN1019" s="224"/>
      <c r="AO1019" s="224"/>
      <c r="AP1019" s="224"/>
      <c r="AQ1019" s="224"/>
      <c r="AR1019" s="224"/>
      <c r="AS1019" s="224"/>
    </row>
    <row r="1020">
      <c r="A1020" s="530"/>
      <c r="B1020" s="529">
        <v>2.57</v>
      </c>
      <c r="C1020" s="398"/>
      <c r="D1020" s="399"/>
      <c r="E1020" s="398"/>
      <c r="I1020" s="411"/>
      <c r="J1020" s="411"/>
      <c r="N1020" s="411"/>
      <c r="S1020" s="411"/>
      <c r="AC1020" s="227"/>
      <c r="AD1020" s="227"/>
      <c r="AE1020" s="227"/>
      <c r="AF1020" s="227"/>
      <c r="AG1020" s="227"/>
      <c r="AL1020" s="224"/>
      <c r="AM1020" s="224"/>
      <c r="AN1020" s="224"/>
      <c r="AO1020" s="224"/>
      <c r="AP1020" s="224"/>
      <c r="AQ1020" s="224"/>
      <c r="AR1020" s="224"/>
      <c r="AS1020" s="224"/>
    </row>
    <row r="1021">
      <c r="A1021" s="530"/>
      <c r="B1021" s="529">
        <v>1.61</v>
      </c>
      <c r="C1021" s="398"/>
      <c r="D1021" s="399"/>
      <c r="E1021" s="398"/>
      <c r="I1021" s="411"/>
      <c r="J1021" s="411"/>
      <c r="N1021" s="411"/>
      <c r="S1021" s="411"/>
      <c r="AC1021" s="227"/>
      <c r="AD1021" s="227"/>
      <c r="AE1021" s="227"/>
      <c r="AF1021" s="227"/>
      <c r="AG1021" s="227"/>
      <c r="AL1021" s="224"/>
      <c r="AM1021" s="224"/>
      <c r="AN1021" s="224"/>
      <c r="AO1021" s="224"/>
      <c r="AP1021" s="224"/>
      <c r="AQ1021" s="224"/>
      <c r="AR1021" s="224"/>
      <c r="AS1021" s="224"/>
    </row>
    <row r="1022">
      <c r="A1022" s="530"/>
      <c r="B1022" s="529">
        <v>-1.72</v>
      </c>
      <c r="C1022" s="398"/>
      <c r="D1022" s="399"/>
      <c r="E1022" s="398"/>
      <c r="I1022" s="411"/>
      <c r="J1022" s="411"/>
      <c r="N1022" s="411"/>
      <c r="S1022" s="411"/>
      <c r="AC1022" s="227"/>
      <c r="AD1022" s="227"/>
      <c r="AE1022" s="227"/>
      <c r="AF1022" s="227"/>
      <c r="AG1022" s="227"/>
      <c r="AL1022" s="224"/>
      <c r="AM1022" s="224"/>
      <c r="AN1022" s="224"/>
      <c r="AO1022" s="224"/>
      <c r="AP1022" s="224"/>
      <c r="AQ1022" s="224"/>
      <c r="AR1022" s="224"/>
      <c r="AS1022" s="224"/>
    </row>
    <row r="1023">
      <c r="A1023" s="530"/>
      <c r="B1023" s="529">
        <v>-3.63</v>
      </c>
      <c r="C1023" s="398"/>
      <c r="D1023" s="399"/>
      <c r="E1023" s="398"/>
      <c r="I1023" s="411"/>
      <c r="J1023" s="411"/>
      <c r="N1023" s="411"/>
      <c r="S1023" s="411"/>
      <c r="AC1023" s="227"/>
      <c r="AD1023" s="227"/>
      <c r="AE1023" s="227"/>
      <c r="AF1023" s="227"/>
      <c r="AG1023" s="227"/>
      <c r="AL1023" s="224"/>
      <c r="AM1023" s="224"/>
      <c r="AN1023" s="224"/>
      <c r="AO1023" s="224"/>
      <c r="AP1023" s="224"/>
      <c r="AQ1023" s="224"/>
      <c r="AR1023" s="224"/>
      <c r="AS1023" s="224"/>
    </row>
    <row r="1024">
      <c r="A1024" s="530"/>
      <c r="B1024" s="529">
        <v>-6.75</v>
      </c>
      <c r="C1024" s="398"/>
      <c r="D1024" s="399"/>
      <c r="E1024" s="398"/>
      <c r="I1024" s="411"/>
      <c r="J1024" s="411"/>
      <c r="N1024" s="411"/>
      <c r="S1024" s="411"/>
      <c r="AC1024" s="227"/>
      <c r="AD1024" s="227"/>
      <c r="AE1024" s="227"/>
      <c r="AF1024" s="227"/>
      <c r="AG1024" s="227"/>
      <c r="AL1024" s="224"/>
      <c r="AM1024" s="224"/>
      <c r="AN1024" s="224"/>
      <c r="AO1024" s="224"/>
      <c r="AP1024" s="224"/>
      <c r="AQ1024" s="224"/>
      <c r="AR1024" s="224"/>
      <c r="AS1024" s="224"/>
    </row>
    <row r="1025">
      <c r="A1025" s="530"/>
      <c r="B1025" s="529">
        <v>-3.5</v>
      </c>
      <c r="C1025" s="398"/>
      <c r="D1025" s="399"/>
      <c r="E1025" s="398"/>
      <c r="I1025" s="411"/>
      <c r="J1025" s="411"/>
      <c r="N1025" s="411"/>
      <c r="S1025" s="411"/>
      <c r="AC1025" s="227"/>
      <c r="AD1025" s="227"/>
      <c r="AE1025" s="227"/>
      <c r="AF1025" s="227"/>
      <c r="AG1025" s="227"/>
      <c r="AL1025" s="224"/>
      <c r="AM1025" s="224"/>
      <c r="AN1025" s="224"/>
      <c r="AO1025" s="224"/>
      <c r="AP1025" s="224"/>
      <c r="AQ1025" s="224"/>
      <c r="AR1025" s="224"/>
      <c r="AS1025" s="224"/>
    </row>
    <row r="1026">
      <c r="A1026" s="530"/>
      <c r="B1026" s="529">
        <v>-7.16</v>
      </c>
      <c r="C1026" s="398"/>
      <c r="D1026" s="399"/>
      <c r="E1026" s="398"/>
      <c r="I1026" s="411"/>
      <c r="J1026" s="411"/>
      <c r="N1026" s="411"/>
      <c r="S1026" s="411"/>
      <c r="AC1026" s="227"/>
      <c r="AD1026" s="227"/>
      <c r="AE1026" s="227"/>
      <c r="AF1026" s="227"/>
      <c r="AG1026" s="227"/>
      <c r="AL1026" s="224"/>
      <c r="AM1026" s="224"/>
      <c r="AN1026" s="224"/>
      <c r="AO1026" s="224"/>
      <c r="AP1026" s="224"/>
      <c r="AQ1026" s="224"/>
      <c r="AR1026" s="224"/>
      <c r="AS1026" s="224"/>
    </row>
    <row r="1027">
      <c r="A1027" s="530"/>
      <c r="B1027" s="529">
        <v>-2.98</v>
      </c>
      <c r="C1027" s="398"/>
      <c r="D1027" s="399"/>
      <c r="E1027" s="398"/>
      <c r="I1027" s="411"/>
      <c r="J1027" s="411"/>
      <c r="N1027" s="411"/>
      <c r="S1027" s="411"/>
      <c r="AC1027" s="227"/>
      <c r="AD1027" s="227"/>
      <c r="AE1027" s="227"/>
      <c r="AF1027" s="227"/>
      <c r="AG1027" s="227"/>
      <c r="AL1027" s="224"/>
      <c r="AM1027" s="224"/>
      <c r="AN1027" s="224"/>
      <c r="AO1027" s="224"/>
      <c r="AP1027" s="224"/>
      <c r="AQ1027" s="224"/>
      <c r="AR1027" s="224"/>
      <c r="AS1027" s="224"/>
    </row>
    <row r="1028">
      <c r="A1028" s="530"/>
      <c r="B1028" s="529">
        <v>0.94</v>
      </c>
      <c r="C1028" s="398"/>
      <c r="D1028" s="399"/>
      <c r="E1028" s="398"/>
      <c r="I1028" s="411"/>
      <c r="J1028" s="411"/>
      <c r="N1028" s="411"/>
      <c r="S1028" s="411"/>
      <c r="AC1028" s="227"/>
      <c r="AD1028" s="227"/>
      <c r="AE1028" s="227"/>
      <c r="AF1028" s="227"/>
      <c r="AG1028" s="227"/>
      <c r="AL1028" s="224"/>
      <c r="AM1028" s="224"/>
      <c r="AN1028" s="224"/>
      <c r="AO1028" s="224"/>
      <c r="AP1028" s="224"/>
      <c r="AQ1028" s="224"/>
      <c r="AR1028" s="224"/>
      <c r="AS1028" s="224"/>
    </row>
    <row r="1029">
      <c r="A1029" s="530"/>
      <c r="B1029" s="529">
        <v>2.53</v>
      </c>
      <c r="C1029" s="398"/>
      <c r="D1029" s="399"/>
      <c r="E1029" s="398"/>
      <c r="I1029" s="411"/>
      <c r="J1029" s="411"/>
      <c r="N1029" s="411"/>
      <c r="S1029" s="411"/>
      <c r="AC1029" s="227"/>
      <c r="AD1029" s="227"/>
      <c r="AE1029" s="227"/>
      <c r="AF1029" s="227"/>
      <c r="AG1029" s="227"/>
      <c r="AL1029" s="224"/>
      <c r="AM1029" s="224"/>
      <c r="AN1029" s="224"/>
      <c r="AO1029" s="224"/>
      <c r="AP1029" s="224"/>
      <c r="AQ1029" s="224"/>
      <c r="AR1029" s="224"/>
      <c r="AS1029" s="224"/>
    </row>
    <row r="1030">
      <c r="A1030" s="530"/>
      <c r="B1030" s="529">
        <v>3.63</v>
      </c>
      <c r="C1030" s="398"/>
      <c r="D1030" s="399"/>
      <c r="E1030" s="398"/>
      <c r="I1030" s="411"/>
      <c r="J1030" s="411"/>
      <c r="N1030" s="411"/>
      <c r="S1030" s="411"/>
      <c r="AC1030" s="227"/>
      <c r="AD1030" s="227"/>
      <c r="AE1030" s="227"/>
      <c r="AF1030" s="227"/>
      <c r="AG1030" s="227"/>
      <c r="AL1030" s="224"/>
      <c r="AM1030" s="224"/>
      <c r="AN1030" s="224"/>
      <c r="AO1030" s="224"/>
      <c r="AP1030" s="224"/>
      <c r="AQ1030" s="224"/>
      <c r="AR1030" s="224"/>
      <c r="AS1030" s="224"/>
    </row>
    <row r="1031">
      <c r="A1031" s="530"/>
      <c r="B1031" s="529">
        <v>-1.1</v>
      </c>
      <c r="C1031" s="398"/>
      <c r="D1031" s="399"/>
      <c r="E1031" s="398"/>
      <c r="I1031" s="411"/>
      <c r="J1031" s="411"/>
      <c r="N1031" s="411"/>
      <c r="S1031" s="411"/>
      <c r="AC1031" s="227"/>
      <c r="AD1031" s="227"/>
      <c r="AE1031" s="227"/>
      <c r="AF1031" s="227"/>
      <c r="AG1031" s="227"/>
      <c r="AL1031" s="224"/>
      <c r="AM1031" s="224"/>
      <c r="AN1031" s="224"/>
      <c r="AO1031" s="224"/>
      <c r="AP1031" s="224"/>
      <c r="AQ1031" s="224"/>
      <c r="AR1031" s="224"/>
      <c r="AS1031" s="224"/>
    </row>
    <row r="1032">
      <c r="A1032" s="530"/>
      <c r="B1032" s="529">
        <v>-0.26</v>
      </c>
      <c r="C1032" s="398"/>
      <c r="D1032" s="399"/>
      <c r="E1032" s="398"/>
      <c r="I1032" s="411"/>
      <c r="J1032" s="411"/>
      <c r="N1032" s="411"/>
      <c r="S1032" s="411"/>
      <c r="AC1032" s="227"/>
      <c r="AD1032" s="227"/>
      <c r="AE1032" s="227"/>
      <c r="AF1032" s="227"/>
      <c r="AG1032" s="227"/>
      <c r="AL1032" s="224"/>
      <c r="AM1032" s="224"/>
      <c r="AN1032" s="224"/>
      <c r="AO1032" s="224"/>
      <c r="AP1032" s="224"/>
      <c r="AQ1032" s="224"/>
      <c r="AR1032" s="224"/>
      <c r="AS1032" s="224"/>
    </row>
    <row r="1033">
      <c r="A1033" s="530"/>
      <c r="B1033" s="529">
        <v>-6.36</v>
      </c>
      <c r="C1033" s="398"/>
      <c r="D1033" s="399"/>
      <c r="E1033" s="398"/>
      <c r="I1033" s="411"/>
      <c r="J1033" s="411"/>
      <c r="N1033" s="411"/>
      <c r="S1033" s="411"/>
      <c r="AC1033" s="227"/>
      <c r="AD1033" s="227"/>
      <c r="AE1033" s="227"/>
      <c r="AF1033" s="227"/>
      <c r="AG1033" s="227"/>
      <c r="AL1033" s="224"/>
      <c r="AM1033" s="224"/>
      <c r="AN1033" s="224"/>
      <c r="AO1033" s="224"/>
      <c r="AP1033" s="224"/>
      <c r="AQ1033" s="224"/>
      <c r="AR1033" s="224"/>
      <c r="AS1033" s="224"/>
    </row>
    <row r="1034">
      <c r="A1034" s="530"/>
      <c r="B1034" s="529">
        <v>-16.16</v>
      </c>
      <c r="C1034" s="398"/>
      <c r="D1034" s="399"/>
      <c r="E1034" s="398"/>
      <c r="I1034" s="411"/>
      <c r="J1034" s="411"/>
      <c r="N1034" s="411"/>
      <c r="S1034" s="411"/>
      <c r="AC1034" s="227"/>
      <c r="AD1034" s="227"/>
      <c r="AE1034" s="227"/>
      <c r="AF1034" s="227"/>
      <c r="AG1034" s="227"/>
      <c r="AL1034" s="224"/>
      <c r="AM1034" s="224"/>
      <c r="AN1034" s="224"/>
      <c r="AO1034" s="224"/>
      <c r="AP1034" s="224"/>
      <c r="AQ1034" s="224"/>
      <c r="AR1034" s="224"/>
      <c r="AS1034" s="224"/>
    </row>
    <row r="1035">
      <c r="A1035" s="530"/>
      <c r="B1035" s="529">
        <v>-6.59</v>
      </c>
      <c r="C1035" s="398"/>
      <c r="D1035" s="399"/>
      <c r="E1035" s="398"/>
      <c r="I1035" s="411"/>
      <c r="J1035" s="411"/>
      <c r="N1035" s="411"/>
      <c r="S1035" s="411"/>
      <c r="AC1035" s="227"/>
      <c r="AD1035" s="227"/>
      <c r="AE1035" s="227"/>
      <c r="AF1035" s="227"/>
      <c r="AG1035" s="227"/>
      <c r="AL1035" s="224"/>
      <c r="AM1035" s="224"/>
      <c r="AN1035" s="224"/>
      <c r="AO1035" s="224"/>
      <c r="AP1035" s="224"/>
      <c r="AQ1035" s="224"/>
      <c r="AR1035" s="224"/>
      <c r="AS1035" s="224"/>
    </row>
    <row r="1036">
      <c r="A1036" s="530"/>
      <c r="B1036" s="529">
        <v>-5.03</v>
      </c>
      <c r="C1036" s="398"/>
      <c r="D1036" s="399"/>
      <c r="E1036" s="398"/>
      <c r="I1036" s="411"/>
      <c r="J1036" s="411"/>
      <c r="N1036" s="411"/>
      <c r="S1036" s="411"/>
      <c r="AC1036" s="227"/>
      <c r="AD1036" s="227"/>
      <c r="AE1036" s="227"/>
      <c r="AF1036" s="227"/>
      <c r="AG1036" s="227"/>
      <c r="AL1036" s="224"/>
      <c r="AM1036" s="224"/>
      <c r="AN1036" s="224"/>
      <c r="AO1036" s="224"/>
      <c r="AP1036" s="224"/>
      <c r="AQ1036" s="224"/>
      <c r="AR1036" s="224"/>
      <c r="AS1036" s="224"/>
    </row>
    <row r="1037">
      <c r="A1037" s="530"/>
      <c r="B1037" s="529">
        <v>-6.05</v>
      </c>
      <c r="C1037" s="398"/>
      <c r="D1037" s="399"/>
      <c r="E1037" s="398"/>
      <c r="I1037" s="411"/>
      <c r="J1037" s="411"/>
      <c r="N1037" s="411"/>
      <c r="S1037" s="411"/>
      <c r="AC1037" s="227"/>
      <c r="AD1037" s="227"/>
      <c r="AE1037" s="227"/>
      <c r="AF1037" s="227"/>
      <c r="AG1037" s="227"/>
      <c r="AL1037" s="224"/>
      <c r="AM1037" s="224"/>
      <c r="AN1037" s="224"/>
      <c r="AO1037" s="224"/>
      <c r="AP1037" s="224"/>
      <c r="AQ1037" s="224"/>
      <c r="AR1037" s="224"/>
      <c r="AS1037" s="224"/>
    </row>
    <row r="1038">
      <c r="A1038" s="530"/>
      <c r="B1038" s="529">
        <v>-5.4</v>
      </c>
      <c r="C1038" s="398"/>
      <c r="D1038" s="399"/>
      <c r="E1038" s="398"/>
      <c r="I1038" s="411"/>
      <c r="J1038" s="411"/>
      <c r="N1038" s="411"/>
      <c r="S1038" s="411"/>
      <c r="AC1038" s="227"/>
      <c r="AD1038" s="227"/>
      <c r="AE1038" s="227"/>
      <c r="AF1038" s="227"/>
      <c r="AG1038" s="227"/>
      <c r="AL1038" s="224"/>
      <c r="AM1038" s="224"/>
      <c r="AN1038" s="224"/>
      <c r="AO1038" s="224"/>
      <c r="AP1038" s="224"/>
      <c r="AQ1038" s="224"/>
      <c r="AR1038" s="224"/>
      <c r="AS1038" s="224"/>
    </row>
    <row r="1039">
      <c r="A1039" s="530"/>
      <c r="B1039" s="529">
        <v>-7.94</v>
      </c>
      <c r="C1039" s="398"/>
      <c r="D1039" s="399"/>
      <c r="E1039" s="398"/>
      <c r="I1039" s="411"/>
      <c r="J1039" s="411"/>
      <c r="N1039" s="411"/>
      <c r="S1039" s="411"/>
      <c r="AC1039" s="227"/>
      <c r="AD1039" s="227"/>
      <c r="AE1039" s="227"/>
      <c r="AF1039" s="227"/>
      <c r="AG1039" s="227"/>
      <c r="AL1039" s="224"/>
      <c r="AM1039" s="224"/>
      <c r="AN1039" s="224"/>
      <c r="AO1039" s="224"/>
      <c r="AP1039" s="224"/>
      <c r="AQ1039" s="224"/>
      <c r="AR1039" s="224"/>
      <c r="AS1039" s="224"/>
    </row>
    <row r="1040">
      <c r="A1040" s="530"/>
      <c r="B1040" s="529">
        <v>-5.27</v>
      </c>
      <c r="C1040" s="398"/>
      <c r="D1040" s="399"/>
      <c r="E1040" s="398"/>
      <c r="I1040" s="411"/>
      <c r="J1040" s="411"/>
      <c r="N1040" s="411"/>
      <c r="S1040" s="411"/>
      <c r="AC1040" s="227"/>
      <c r="AD1040" s="227"/>
      <c r="AE1040" s="227"/>
      <c r="AF1040" s="227"/>
      <c r="AG1040" s="227"/>
      <c r="AL1040" s="224"/>
      <c r="AM1040" s="224"/>
      <c r="AN1040" s="224"/>
      <c r="AO1040" s="224"/>
      <c r="AP1040" s="224"/>
      <c r="AQ1040" s="224"/>
      <c r="AR1040" s="224"/>
      <c r="AS1040" s="224"/>
    </row>
    <row r="1041">
      <c r="A1041" s="530"/>
      <c r="B1041" s="529">
        <v>-4.05</v>
      </c>
      <c r="C1041" s="398"/>
      <c r="D1041" s="399"/>
      <c r="E1041" s="398"/>
      <c r="I1041" s="411"/>
      <c r="J1041" s="411"/>
      <c r="N1041" s="411"/>
      <c r="S1041" s="411"/>
      <c r="AC1041" s="227"/>
      <c r="AD1041" s="227"/>
      <c r="AE1041" s="227"/>
      <c r="AF1041" s="227"/>
      <c r="AG1041" s="227"/>
      <c r="AL1041" s="224"/>
      <c r="AM1041" s="224"/>
      <c r="AN1041" s="224"/>
      <c r="AO1041" s="224"/>
      <c r="AP1041" s="224"/>
      <c r="AQ1041" s="224"/>
      <c r="AR1041" s="224"/>
      <c r="AS1041" s="224"/>
    </row>
    <row r="1042">
      <c r="A1042" s="530"/>
      <c r="B1042" s="529">
        <v>-7.7</v>
      </c>
      <c r="C1042" s="398"/>
      <c r="D1042" s="399"/>
      <c r="E1042" s="398"/>
      <c r="I1042" s="411"/>
      <c r="J1042" s="411"/>
      <c r="N1042" s="411"/>
      <c r="S1042" s="411"/>
      <c r="AC1042" s="227"/>
      <c r="AD1042" s="227"/>
      <c r="AE1042" s="227"/>
      <c r="AF1042" s="227"/>
      <c r="AG1042" s="227"/>
      <c r="AL1042" s="224"/>
      <c r="AM1042" s="224"/>
      <c r="AN1042" s="224"/>
      <c r="AO1042" s="224"/>
      <c r="AP1042" s="224"/>
      <c r="AQ1042" s="224"/>
      <c r="AR1042" s="224"/>
      <c r="AS1042" s="224"/>
    </row>
    <row r="1043">
      <c r="A1043" s="530"/>
      <c r="B1043" s="529">
        <v>-7.43</v>
      </c>
      <c r="C1043" s="398"/>
      <c r="D1043" s="399"/>
      <c r="E1043" s="398"/>
      <c r="I1043" s="411"/>
      <c r="J1043" s="411"/>
      <c r="N1043" s="411"/>
      <c r="S1043" s="411"/>
      <c r="AC1043" s="227"/>
      <c r="AD1043" s="227"/>
      <c r="AE1043" s="227"/>
      <c r="AF1043" s="227"/>
      <c r="AG1043" s="227"/>
      <c r="AL1043" s="224"/>
      <c r="AM1043" s="224"/>
      <c r="AN1043" s="224"/>
      <c r="AO1043" s="224"/>
      <c r="AP1043" s="224"/>
      <c r="AQ1043" s="224"/>
      <c r="AR1043" s="224"/>
      <c r="AS1043" s="224"/>
    </row>
    <row r="1044">
      <c r="A1044" s="530"/>
      <c r="B1044" s="529">
        <v>-4.19</v>
      </c>
      <c r="C1044" s="398"/>
      <c r="D1044" s="399"/>
      <c r="E1044" s="398"/>
      <c r="I1044" s="411"/>
      <c r="J1044" s="411"/>
      <c r="N1044" s="411"/>
      <c r="S1044" s="411"/>
      <c r="AC1044" s="227"/>
      <c r="AD1044" s="227"/>
      <c r="AE1044" s="227"/>
      <c r="AF1044" s="227"/>
      <c r="AG1044" s="227"/>
      <c r="AL1044" s="224"/>
      <c r="AM1044" s="224"/>
      <c r="AN1044" s="224"/>
      <c r="AO1044" s="224"/>
      <c r="AP1044" s="224"/>
      <c r="AQ1044" s="224"/>
      <c r="AR1044" s="224"/>
      <c r="AS1044" s="224"/>
    </row>
    <row r="1045">
      <c r="A1045" s="530"/>
      <c r="B1045" s="529">
        <v>-8.48</v>
      </c>
      <c r="C1045" s="398"/>
      <c r="D1045" s="399"/>
      <c r="E1045" s="398"/>
      <c r="I1045" s="411"/>
      <c r="J1045" s="411"/>
      <c r="N1045" s="411"/>
      <c r="S1045" s="411"/>
      <c r="AC1045" s="227"/>
      <c r="AD1045" s="227"/>
      <c r="AE1045" s="227"/>
      <c r="AF1045" s="227"/>
      <c r="AG1045" s="227"/>
      <c r="AL1045" s="224"/>
      <c r="AM1045" s="224"/>
      <c r="AN1045" s="224"/>
      <c r="AO1045" s="224"/>
      <c r="AP1045" s="224"/>
      <c r="AQ1045" s="224"/>
      <c r="AR1045" s="224"/>
      <c r="AS1045" s="224"/>
    </row>
    <row r="1046">
      <c r="A1046" s="530"/>
      <c r="B1046" s="529">
        <v>-151.18</v>
      </c>
      <c r="C1046" s="398"/>
      <c r="D1046" s="399"/>
      <c r="E1046" s="398"/>
      <c r="I1046" s="411"/>
      <c r="J1046" s="411"/>
      <c r="N1046" s="411"/>
      <c r="S1046" s="411"/>
      <c r="AC1046" s="227"/>
      <c r="AD1046" s="227"/>
      <c r="AE1046" s="227"/>
      <c r="AF1046" s="227"/>
      <c r="AG1046" s="227"/>
      <c r="AL1046" s="224"/>
      <c r="AM1046" s="224"/>
      <c r="AN1046" s="224"/>
      <c r="AO1046" s="224"/>
      <c r="AP1046" s="224"/>
      <c r="AQ1046" s="224"/>
      <c r="AR1046" s="224"/>
      <c r="AS1046" s="224"/>
    </row>
    <row r="1047">
      <c r="A1047" s="530"/>
      <c r="B1047" s="529">
        <v>-6.3</v>
      </c>
      <c r="C1047" s="398"/>
      <c r="D1047" s="399"/>
      <c r="E1047" s="398"/>
      <c r="I1047" s="411"/>
      <c r="J1047" s="411"/>
      <c r="N1047" s="411"/>
      <c r="S1047" s="411"/>
      <c r="AC1047" s="227"/>
      <c r="AD1047" s="227"/>
      <c r="AE1047" s="227"/>
      <c r="AF1047" s="227"/>
      <c r="AG1047" s="227"/>
      <c r="AL1047" s="224"/>
      <c r="AM1047" s="224"/>
      <c r="AN1047" s="224"/>
      <c r="AO1047" s="224"/>
      <c r="AP1047" s="224"/>
      <c r="AQ1047" s="224"/>
      <c r="AR1047" s="224"/>
      <c r="AS1047" s="224"/>
    </row>
    <row r="1048">
      <c r="A1048" s="530"/>
      <c r="B1048" s="529">
        <v>-18.92</v>
      </c>
      <c r="C1048" s="398"/>
      <c r="D1048" s="399"/>
      <c r="E1048" s="398"/>
      <c r="I1048" s="411"/>
      <c r="J1048" s="411"/>
      <c r="N1048" s="411"/>
      <c r="S1048" s="411"/>
      <c r="AC1048" s="227"/>
      <c r="AD1048" s="227"/>
      <c r="AE1048" s="227"/>
      <c r="AF1048" s="227"/>
      <c r="AG1048" s="227"/>
      <c r="AL1048" s="224"/>
      <c r="AM1048" s="224"/>
      <c r="AN1048" s="224"/>
      <c r="AO1048" s="224"/>
      <c r="AP1048" s="224"/>
      <c r="AQ1048" s="224"/>
      <c r="AR1048" s="224"/>
      <c r="AS1048" s="224"/>
    </row>
    <row r="1049">
      <c r="A1049" s="530"/>
      <c r="B1049" s="531"/>
      <c r="C1049" s="398"/>
      <c r="D1049" s="399"/>
      <c r="E1049" s="398"/>
      <c r="I1049" s="411"/>
      <c r="J1049" s="411"/>
      <c r="N1049" s="411"/>
      <c r="S1049" s="411"/>
      <c r="AC1049" s="227"/>
      <c r="AD1049" s="227"/>
      <c r="AE1049" s="227"/>
      <c r="AF1049" s="227"/>
      <c r="AG1049" s="227"/>
      <c r="AL1049" s="224"/>
      <c r="AM1049" s="224"/>
      <c r="AN1049" s="224"/>
      <c r="AO1049" s="224"/>
      <c r="AP1049" s="224"/>
      <c r="AQ1049" s="224"/>
      <c r="AR1049" s="224"/>
      <c r="AS1049" s="224"/>
    </row>
    <row r="1050">
      <c r="A1050" s="530"/>
      <c r="B1050" s="531"/>
      <c r="C1050" s="398"/>
      <c r="D1050" s="399"/>
      <c r="E1050" s="398"/>
      <c r="I1050" s="411"/>
      <c r="J1050" s="411"/>
      <c r="N1050" s="411"/>
      <c r="S1050" s="411"/>
      <c r="AC1050" s="227"/>
      <c r="AD1050" s="227"/>
      <c r="AE1050" s="227"/>
      <c r="AF1050" s="227"/>
      <c r="AG1050" s="227"/>
      <c r="AL1050" s="224"/>
      <c r="AM1050" s="224"/>
      <c r="AN1050" s="224"/>
      <c r="AO1050" s="224"/>
      <c r="AP1050" s="224"/>
      <c r="AQ1050" s="224"/>
      <c r="AR1050" s="224"/>
      <c r="AS1050" s="224"/>
    </row>
    <row r="1051">
      <c r="A1051" s="530"/>
      <c r="B1051" s="531"/>
      <c r="C1051" s="398"/>
      <c r="D1051" s="399"/>
      <c r="E1051" s="398"/>
      <c r="I1051" s="411"/>
      <c r="J1051" s="411"/>
      <c r="N1051" s="411"/>
      <c r="S1051" s="411"/>
      <c r="AC1051" s="227"/>
      <c r="AD1051" s="227"/>
      <c r="AE1051" s="227"/>
      <c r="AF1051" s="227"/>
      <c r="AG1051" s="227"/>
      <c r="AL1051" s="224"/>
      <c r="AM1051" s="224"/>
      <c r="AN1051" s="224"/>
      <c r="AO1051" s="224"/>
      <c r="AP1051" s="224"/>
      <c r="AQ1051" s="224"/>
      <c r="AR1051" s="224"/>
      <c r="AS1051" s="224"/>
    </row>
    <row r="1052">
      <c r="A1052" s="530"/>
      <c r="B1052" s="531"/>
      <c r="C1052" s="398"/>
      <c r="D1052" s="399"/>
      <c r="E1052" s="398"/>
      <c r="I1052" s="411"/>
      <c r="J1052" s="411"/>
      <c r="N1052" s="411"/>
      <c r="S1052" s="411"/>
      <c r="AC1052" s="227"/>
      <c r="AD1052" s="227"/>
      <c r="AE1052" s="227"/>
      <c r="AF1052" s="227"/>
      <c r="AG1052" s="227"/>
      <c r="AL1052" s="224"/>
      <c r="AM1052" s="224"/>
      <c r="AN1052" s="224"/>
      <c r="AO1052" s="224"/>
      <c r="AP1052" s="224"/>
      <c r="AQ1052" s="224"/>
      <c r="AR1052" s="224"/>
      <c r="AS1052" s="224"/>
    </row>
    <row r="1053">
      <c r="A1053" s="530"/>
      <c r="B1053" s="531"/>
      <c r="C1053" s="398"/>
      <c r="D1053" s="399"/>
      <c r="E1053" s="398"/>
      <c r="I1053" s="411"/>
      <c r="J1053" s="411"/>
      <c r="N1053" s="411"/>
      <c r="S1053" s="411"/>
      <c r="AC1053" s="227"/>
      <c r="AD1053" s="227"/>
      <c r="AE1053" s="227"/>
      <c r="AF1053" s="227"/>
      <c r="AG1053" s="227"/>
      <c r="AL1053" s="224"/>
      <c r="AM1053" s="224"/>
      <c r="AN1053" s="224"/>
      <c r="AO1053" s="224"/>
      <c r="AP1053" s="224"/>
      <c r="AQ1053" s="224"/>
      <c r="AR1053" s="224"/>
      <c r="AS1053" s="224"/>
    </row>
    <row r="1054">
      <c r="A1054" s="530"/>
      <c r="B1054" s="531"/>
      <c r="C1054" s="398"/>
      <c r="D1054" s="399"/>
      <c r="E1054" s="398"/>
      <c r="I1054" s="411"/>
      <c r="J1054" s="411"/>
      <c r="N1054" s="411"/>
      <c r="S1054" s="411"/>
      <c r="AC1054" s="227"/>
      <c r="AD1054" s="227"/>
      <c r="AE1054" s="227"/>
      <c r="AF1054" s="227"/>
      <c r="AG1054" s="227"/>
      <c r="AL1054" s="224"/>
      <c r="AM1054" s="224"/>
      <c r="AN1054" s="224"/>
      <c r="AO1054" s="224"/>
      <c r="AP1054" s="224"/>
      <c r="AQ1054" s="224"/>
      <c r="AR1054" s="224"/>
      <c r="AS1054" s="224"/>
    </row>
    <row r="1055">
      <c r="A1055" s="530"/>
      <c r="B1055" s="531"/>
      <c r="C1055" s="398"/>
      <c r="D1055" s="399"/>
      <c r="E1055" s="398"/>
      <c r="I1055" s="411"/>
      <c r="J1055" s="411"/>
      <c r="N1055" s="411"/>
      <c r="S1055" s="411"/>
      <c r="AC1055" s="227"/>
      <c r="AD1055" s="227"/>
      <c r="AE1055" s="227"/>
      <c r="AF1055" s="227"/>
      <c r="AG1055" s="227"/>
      <c r="AL1055" s="224"/>
      <c r="AM1055" s="224"/>
      <c r="AN1055" s="224"/>
      <c r="AO1055" s="224"/>
      <c r="AP1055" s="224"/>
      <c r="AQ1055" s="224"/>
      <c r="AR1055" s="224"/>
      <c r="AS1055" s="224"/>
    </row>
    <row r="1056">
      <c r="A1056" s="530"/>
      <c r="B1056" s="531"/>
      <c r="C1056" s="398"/>
      <c r="D1056" s="399"/>
      <c r="E1056" s="398"/>
      <c r="I1056" s="411"/>
      <c r="J1056" s="411"/>
      <c r="N1056" s="411"/>
      <c r="S1056" s="411"/>
      <c r="AC1056" s="227"/>
      <c r="AD1056" s="227"/>
      <c r="AE1056" s="227"/>
      <c r="AF1056" s="227"/>
      <c r="AG1056" s="227"/>
      <c r="AL1056" s="224"/>
      <c r="AM1056" s="224"/>
      <c r="AN1056" s="224"/>
      <c r="AO1056" s="224"/>
      <c r="AP1056" s="224"/>
      <c r="AQ1056" s="224"/>
      <c r="AR1056" s="224"/>
      <c r="AS1056" s="224"/>
    </row>
    <row r="1057">
      <c r="A1057" s="530"/>
      <c r="B1057" s="531"/>
      <c r="C1057" s="398"/>
      <c r="D1057" s="399"/>
      <c r="E1057" s="398"/>
      <c r="I1057" s="411"/>
      <c r="J1057" s="411"/>
      <c r="N1057" s="411"/>
      <c r="S1057" s="411"/>
      <c r="AC1057" s="227"/>
      <c r="AD1057" s="227"/>
      <c r="AE1057" s="227"/>
      <c r="AF1057" s="227"/>
      <c r="AG1057" s="227"/>
      <c r="AL1057" s="224"/>
      <c r="AM1057" s="224"/>
      <c r="AN1057" s="224"/>
      <c r="AO1057" s="224"/>
      <c r="AP1057" s="224"/>
      <c r="AQ1057" s="224"/>
      <c r="AR1057" s="224"/>
      <c r="AS1057" s="224"/>
    </row>
    <row r="1058">
      <c r="A1058" s="530"/>
      <c r="B1058" s="531"/>
      <c r="C1058" s="398"/>
      <c r="D1058" s="399"/>
      <c r="E1058" s="398"/>
      <c r="I1058" s="411"/>
      <c r="J1058" s="411"/>
      <c r="N1058" s="411"/>
      <c r="S1058" s="411"/>
      <c r="AC1058" s="227"/>
      <c r="AD1058" s="227"/>
      <c r="AE1058" s="227"/>
      <c r="AF1058" s="227"/>
      <c r="AG1058" s="227"/>
      <c r="AL1058" s="224"/>
      <c r="AM1058" s="224"/>
      <c r="AN1058" s="224"/>
      <c r="AO1058" s="224"/>
      <c r="AP1058" s="224"/>
      <c r="AQ1058" s="224"/>
      <c r="AR1058" s="224"/>
      <c r="AS1058" s="224"/>
    </row>
    <row r="1059">
      <c r="A1059" s="530"/>
      <c r="B1059" s="531"/>
      <c r="C1059" s="398"/>
      <c r="D1059" s="399"/>
      <c r="E1059" s="398"/>
      <c r="I1059" s="411"/>
      <c r="J1059" s="411"/>
      <c r="N1059" s="411"/>
      <c r="S1059" s="411"/>
      <c r="AC1059" s="227"/>
      <c r="AD1059" s="227"/>
      <c r="AE1059" s="227"/>
      <c r="AF1059" s="227"/>
      <c r="AG1059" s="227"/>
      <c r="AL1059" s="224"/>
      <c r="AM1059" s="224"/>
      <c r="AN1059" s="224"/>
      <c r="AO1059" s="224"/>
      <c r="AP1059" s="224"/>
      <c r="AQ1059" s="224"/>
      <c r="AR1059" s="224"/>
      <c r="AS1059" s="224"/>
    </row>
    <row r="1060">
      <c r="A1060" s="530"/>
      <c r="B1060" s="531"/>
      <c r="C1060" s="398"/>
      <c r="D1060" s="399"/>
      <c r="E1060" s="398"/>
      <c r="I1060" s="411"/>
      <c r="J1060" s="411"/>
      <c r="N1060" s="411"/>
      <c r="S1060" s="411"/>
      <c r="AC1060" s="227"/>
      <c r="AD1060" s="227"/>
      <c r="AE1060" s="227"/>
      <c r="AF1060" s="227"/>
      <c r="AG1060" s="227"/>
      <c r="AL1060" s="224"/>
      <c r="AM1060" s="224"/>
      <c r="AN1060" s="224"/>
      <c r="AO1060" s="224"/>
      <c r="AP1060" s="224"/>
      <c r="AQ1060" s="224"/>
      <c r="AR1060" s="224"/>
      <c r="AS1060" s="224"/>
    </row>
    <row r="1061">
      <c r="A1061" s="530"/>
      <c r="B1061" s="531"/>
      <c r="C1061" s="398"/>
      <c r="D1061" s="399"/>
      <c r="E1061" s="398"/>
      <c r="I1061" s="411"/>
      <c r="J1061" s="411"/>
      <c r="N1061" s="411"/>
      <c r="S1061" s="411"/>
      <c r="AC1061" s="227"/>
      <c r="AD1061" s="227"/>
      <c r="AE1061" s="227"/>
      <c r="AF1061" s="227"/>
      <c r="AG1061" s="227"/>
      <c r="AL1061" s="224"/>
      <c r="AM1061" s="224"/>
      <c r="AN1061" s="224"/>
      <c r="AO1061" s="224"/>
      <c r="AP1061" s="224"/>
      <c r="AQ1061" s="224"/>
      <c r="AR1061" s="224"/>
      <c r="AS1061" s="224"/>
    </row>
    <row r="1062">
      <c r="A1062" s="530"/>
      <c r="B1062" s="531"/>
      <c r="C1062" s="398"/>
      <c r="D1062" s="399"/>
      <c r="E1062" s="398"/>
      <c r="I1062" s="411"/>
      <c r="J1062" s="411"/>
      <c r="N1062" s="411"/>
      <c r="S1062" s="411"/>
      <c r="AC1062" s="227"/>
      <c r="AD1062" s="227"/>
      <c r="AE1062" s="227"/>
      <c r="AF1062" s="227"/>
      <c r="AG1062" s="227"/>
      <c r="AL1062" s="224"/>
      <c r="AM1062" s="224"/>
      <c r="AN1062" s="224"/>
      <c r="AO1062" s="224"/>
      <c r="AP1062" s="224"/>
      <c r="AQ1062" s="224"/>
      <c r="AR1062" s="224"/>
      <c r="AS1062" s="224"/>
    </row>
    <row r="1063">
      <c r="A1063" s="530"/>
      <c r="B1063" s="531"/>
      <c r="C1063" s="398"/>
      <c r="D1063" s="399"/>
      <c r="E1063" s="398"/>
      <c r="I1063" s="411"/>
      <c r="J1063" s="411"/>
      <c r="N1063" s="411"/>
      <c r="S1063" s="411"/>
      <c r="AC1063" s="227"/>
      <c r="AD1063" s="227"/>
      <c r="AE1063" s="227"/>
      <c r="AF1063" s="227"/>
      <c r="AG1063" s="227"/>
      <c r="AL1063" s="224"/>
      <c r="AM1063" s="224"/>
      <c r="AN1063" s="224"/>
      <c r="AO1063" s="224"/>
      <c r="AP1063" s="224"/>
      <c r="AQ1063" s="224"/>
      <c r="AR1063" s="224"/>
      <c r="AS1063" s="224"/>
    </row>
    <row r="1064">
      <c r="A1064" s="530"/>
      <c r="B1064" s="531"/>
      <c r="C1064" s="398"/>
      <c r="D1064" s="399"/>
      <c r="E1064" s="398"/>
      <c r="I1064" s="411"/>
      <c r="J1064" s="411"/>
      <c r="N1064" s="411"/>
      <c r="S1064" s="411"/>
      <c r="AC1064" s="227"/>
      <c r="AD1064" s="227"/>
      <c r="AE1064" s="227"/>
      <c r="AF1064" s="227"/>
      <c r="AG1064" s="227"/>
      <c r="AL1064" s="224"/>
      <c r="AM1064" s="224"/>
      <c r="AN1064" s="224"/>
      <c r="AO1064" s="224"/>
      <c r="AP1064" s="224"/>
      <c r="AQ1064" s="224"/>
      <c r="AR1064" s="224"/>
      <c r="AS1064" s="224"/>
    </row>
    <row r="1065">
      <c r="A1065" s="530"/>
      <c r="B1065" s="531"/>
      <c r="C1065" s="398"/>
      <c r="D1065" s="399"/>
      <c r="E1065" s="398"/>
      <c r="I1065" s="411"/>
      <c r="J1065" s="411"/>
      <c r="N1065" s="411"/>
      <c r="S1065" s="411"/>
      <c r="AC1065" s="227"/>
      <c r="AD1065" s="227"/>
      <c r="AE1065" s="227"/>
      <c r="AF1065" s="227"/>
      <c r="AG1065" s="227"/>
      <c r="AL1065" s="224"/>
      <c r="AM1065" s="224"/>
      <c r="AN1065" s="224"/>
      <c r="AO1065" s="224"/>
      <c r="AP1065" s="224"/>
      <c r="AQ1065" s="224"/>
      <c r="AR1065" s="224"/>
      <c r="AS1065" s="224"/>
    </row>
    <row r="1066">
      <c r="A1066" s="530"/>
      <c r="B1066" s="531"/>
      <c r="C1066" s="398"/>
      <c r="D1066" s="399"/>
      <c r="E1066" s="398"/>
      <c r="I1066" s="411"/>
      <c r="J1066" s="411"/>
      <c r="N1066" s="411"/>
      <c r="S1066" s="411"/>
      <c r="AC1066" s="227"/>
      <c r="AD1066" s="227"/>
      <c r="AE1066" s="227"/>
      <c r="AF1066" s="227"/>
      <c r="AG1066" s="227"/>
      <c r="AL1066" s="224"/>
      <c r="AM1066" s="224"/>
      <c r="AN1066" s="224"/>
      <c r="AO1066" s="224"/>
      <c r="AP1066" s="224"/>
      <c r="AQ1066" s="224"/>
      <c r="AR1066" s="224"/>
      <c r="AS1066" s="224"/>
    </row>
    <row r="1067">
      <c r="A1067" s="530"/>
      <c r="B1067" s="531"/>
      <c r="C1067" s="398"/>
      <c r="D1067" s="399"/>
      <c r="E1067" s="398"/>
      <c r="I1067" s="411"/>
      <c r="J1067" s="411"/>
      <c r="N1067" s="411"/>
      <c r="S1067" s="411"/>
      <c r="AC1067" s="227"/>
      <c r="AD1067" s="227"/>
      <c r="AE1067" s="227"/>
      <c r="AF1067" s="227"/>
      <c r="AG1067" s="227"/>
      <c r="AL1067" s="224"/>
      <c r="AM1067" s="224"/>
      <c r="AN1067" s="224"/>
      <c r="AO1067" s="224"/>
      <c r="AP1067" s="224"/>
      <c r="AQ1067" s="224"/>
      <c r="AR1067" s="224"/>
      <c r="AS1067" s="224"/>
    </row>
    <row r="1068">
      <c r="A1068" s="530"/>
      <c r="B1068" s="531"/>
      <c r="C1068" s="398"/>
      <c r="D1068" s="399"/>
      <c r="E1068" s="398"/>
      <c r="I1068" s="411"/>
      <c r="J1068" s="411"/>
      <c r="N1068" s="411"/>
      <c r="S1068" s="411"/>
      <c r="AC1068" s="227"/>
      <c r="AD1068" s="227"/>
      <c r="AE1068" s="227"/>
      <c r="AF1068" s="227"/>
      <c r="AG1068" s="227"/>
      <c r="AL1068" s="224"/>
      <c r="AM1068" s="224"/>
      <c r="AN1068" s="224"/>
      <c r="AO1068" s="224"/>
      <c r="AP1068" s="224"/>
      <c r="AQ1068" s="224"/>
      <c r="AR1068" s="224"/>
      <c r="AS1068" s="224"/>
    </row>
    <row r="1069">
      <c r="A1069" s="530"/>
      <c r="B1069" s="531"/>
      <c r="C1069" s="398"/>
      <c r="D1069" s="399"/>
      <c r="E1069" s="398"/>
      <c r="I1069" s="411"/>
      <c r="J1069" s="411"/>
      <c r="N1069" s="411"/>
      <c r="S1069" s="411"/>
      <c r="AC1069" s="227"/>
      <c r="AD1069" s="227"/>
      <c r="AE1069" s="227"/>
      <c r="AF1069" s="227"/>
      <c r="AG1069" s="227"/>
      <c r="AL1069" s="224"/>
      <c r="AM1069" s="224"/>
      <c r="AN1069" s="224"/>
      <c r="AO1069" s="224"/>
      <c r="AP1069" s="224"/>
      <c r="AQ1069" s="224"/>
      <c r="AR1069" s="224"/>
      <c r="AS1069" s="224"/>
    </row>
    <row r="1070">
      <c r="A1070" s="530"/>
      <c r="B1070" s="531"/>
      <c r="C1070" s="398"/>
      <c r="D1070" s="399"/>
      <c r="E1070" s="398"/>
      <c r="I1070" s="411"/>
      <c r="J1070" s="411"/>
      <c r="N1070" s="411"/>
      <c r="S1070" s="411"/>
      <c r="AC1070" s="227"/>
      <c r="AD1070" s="227"/>
      <c r="AE1070" s="227"/>
      <c r="AF1070" s="227"/>
      <c r="AG1070" s="227"/>
      <c r="AL1070" s="224"/>
      <c r="AM1070" s="224"/>
      <c r="AN1070" s="224"/>
      <c r="AO1070" s="224"/>
      <c r="AP1070" s="224"/>
      <c r="AQ1070" s="224"/>
      <c r="AR1070" s="224"/>
      <c r="AS1070" s="224"/>
    </row>
    <row r="1071">
      <c r="A1071" s="530"/>
      <c r="B1071" s="531"/>
      <c r="C1071" s="398"/>
      <c r="D1071" s="399"/>
      <c r="E1071" s="398"/>
      <c r="I1071" s="411"/>
      <c r="J1071" s="411"/>
      <c r="N1071" s="411"/>
      <c r="S1071" s="411"/>
      <c r="AC1071" s="227"/>
      <c r="AD1071" s="227"/>
      <c r="AE1071" s="227"/>
      <c r="AF1071" s="227"/>
      <c r="AG1071" s="227"/>
      <c r="AL1071" s="224"/>
      <c r="AM1071" s="224"/>
      <c r="AN1071" s="224"/>
      <c r="AO1071" s="224"/>
      <c r="AP1071" s="224"/>
      <c r="AQ1071" s="224"/>
      <c r="AR1071" s="224"/>
      <c r="AS1071" s="224"/>
    </row>
    <row r="1072">
      <c r="A1072" s="530"/>
      <c r="B1072" s="531"/>
      <c r="C1072" s="398"/>
      <c r="D1072" s="399"/>
      <c r="E1072" s="398"/>
      <c r="I1072" s="411"/>
      <c r="J1072" s="411"/>
      <c r="N1072" s="411"/>
      <c r="S1072" s="411"/>
      <c r="AC1072" s="227"/>
      <c r="AD1072" s="227"/>
      <c r="AE1072" s="227"/>
      <c r="AF1072" s="227"/>
      <c r="AG1072" s="227"/>
      <c r="AL1072" s="224"/>
      <c r="AM1072" s="224"/>
      <c r="AN1072" s="224"/>
      <c r="AO1072" s="224"/>
      <c r="AP1072" s="224"/>
      <c r="AQ1072" s="224"/>
      <c r="AR1072" s="224"/>
      <c r="AS1072" s="224"/>
    </row>
    <row r="1073">
      <c r="A1073" s="530"/>
      <c r="B1073" s="531"/>
      <c r="C1073" s="398"/>
      <c r="D1073" s="399"/>
      <c r="E1073" s="398"/>
      <c r="I1073" s="411"/>
      <c r="J1073" s="411"/>
      <c r="N1073" s="411"/>
      <c r="S1073" s="411"/>
      <c r="AC1073" s="227"/>
      <c r="AD1073" s="227"/>
      <c r="AE1073" s="227"/>
      <c r="AF1073" s="227"/>
      <c r="AG1073" s="227"/>
      <c r="AL1073" s="224"/>
      <c r="AM1073" s="224"/>
      <c r="AN1073" s="224"/>
      <c r="AO1073" s="224"/>
      <c r="AP1073" s="224"/>
      <c r="AQ1073" s="224"/>
      <c r="AR1073" s="224"/>
      <c r="AS1073" s="224"/>
    </row>
    <row r="1074">
      <c r="A1074" s="530"/>
      <c r="B1074" s="531"/>
      <c r="C1074" s="398"/>
      <c r="D1074" s="399"/>
      <c r="E1074" s="398"/>
      <c r="I1074" s="411"/>
      <c r="J1074" s="411"/>
      <c r="N1074" s="411"/>
      <c r="S1074" s="411"/>
      <c r="AC1074" s="227"/>
      <c r="AD1074" s="227"/>
      <c r="AE1074" s="227"/>
      <c r="AF1074" s="227"/>
      <c r="AG1074" s="227"/>
      <c r="AL1074" s="224"/>
      <c r="AM1074" s="224"/>
      <c r="AN1074" s="224"/>
      <c r="AO1074" s="224"/>
      <c r="AP1074" s="224"/>
      <c r="AQ1074" s="224"/>
      <c r="AR1074" s="224"/>
      <c r="AS1074" s="224"/>
    </row>
    <row r="1075">
      <c r="A1075" s="530"/>
      <c r="B1075" s="531"/>
      <c r="C1075" s="398"/>
      <c r="D1075" s="399"/>
      <c r="E1075" s="398"/>
      <c r="I1075" s="411"/>
      <c r="J1075" s="411"/>
      <c r="N1075" s="411"/>
      <c r="S1075" s="411"/>
      <c r="AC1075" s="227"/>
      <c r="AD1075" s="227"/>
      <c r="AE1075" s="227"/>
      <c r="AF1075" s="227"/>
      <c r="AG1075" s="227"/>
      <c r="AL1075" s="224"/>
      <c r="AM1075" s="224"/>
      <c r="AN1075" s="224"/>
      <c r="AO1075" s="224"/>
      <c r="AP1075" s="224"/>
      <c r="AQ1075" s="224"/>
      <c r="AR1075" s="224"/>
      <c r="AS1075" s="224"/>
    </row>
    <row r="1076">
      <c r="A1076" s="530"/>
      <c r="B1076" s="531"/>
      <c r="C1076" s="398"/>
      <c r="D1076" s="399"/>
      <c r="E1076" s="398"/>
      <c r="I1076" s="411"/>
      <c r="J1076" s="411"/>
      <c r="N1076" s="411"/>
      <c r="S1076" s="411"/>
      <c r="AC1076" s="227"/>
      <c r="AD1076" s="227"/>
      <c r="AE1076" s="227"/>
      <c r="AF1076" s="227"/>
      <c r="AG1076" s="227"/>
      <c r="AL1076" s="224"/>
      <c r="AM1076" s="224"/>
      <c r="AN1076" s="224"/>
      <c r="AO1076" s="224"/>
      <c r="AP1076" s="224"/>
      <c r="AQ1076" s="224"/>
      <c r="AR1076" s="224"/>
      <c r="AS1076" s="224"/>
    </row>
    <row r="1077">
      <c r="A1077" s="530"/>
      <c r="B1077" s="531"/>
      <c r="C1077" s="398"/>
      <c r="D1077" s="399"/>
      <c r="E1077" s="398"/>
      <c r="I1077" s="411"/>
      <c r="J1077" s="411"/>
      <c r="N1077" s="411"/>
      <c r="S1077" s="411"/>
      <c r="AC1077" s="227"/>
      <c r="AD1077" s="227"/>
      <c r="AE1077" s="227"/>
      <c r="AF1077" s="227"/>
      <c r="AG1077" s="227"/>
      <c r="AL1077" s="224"/>
      <c r="AM1077" s="224"/>
      <c r="AN1077" s="224"/>
      <c r="AO1077" s="224"/>
      <c r="AP1077" s="224"/>
      <c r="AQ1077" s="224"/>
      <c r="AR1077" s="224"/>
      <c r="AS1077" s="224"/>
    </row>
    <row r="1078">
      <c r="A1078" s="530"/>
      <c r="B1078" s="531"/>
      <c r="C1078" s="398"/>
      <c r="D1078" s="399"/>
      <c r="E1078" s="398"/>
      <c r="I1078" s="411"/>
      <c r="J1078" s="411"/>
      <c r="N1078" s="411"/>
      <c r="S1078" s="411"/>
      <c r="AC1078" s="227"/>
      <c r="AD1078" s="227"/>
      <c r="AE1078" s="227"/>
      <c r="AF1078" s="227"/>
      <c r="AG1078" s="227"/>
      <c r="AL1078" s="224"/>
      <c r="AM1078" s="224"/>
      <c r="AN1078" s="224"/>
      <c r="AO1078" s="224"/>
      <c r="AP1078" s="224"/>
      <c r="AQ1078" s="224"/>
      <c r="AR1078" s="224"/>
      <c r="AS1078" s="224"/>
    </row>
    <row r="1079">
      <c r="A1079" s="530"/>
      <c r="B1079" s="531"/>
      <c r="C1079" s="398"/>
      <c r="D1079" s="399"/>
      <c r="E1079" s="398"/>
      <c r="I1079" s="411"/>
      <c r="J1079" s="411"/>
      <c r="N1079" s="411"/>
      <c r="S1079" s="411"/>
      <c r="AC1079" s="227"/>
      <c r="AD1079" s="227"/>
      <c r="AE1079" s="227"/>
      <c r="AF1079" s="227"/>
      <c r="AG1079" s="227"/>
      <c r="AL1079" s="224"/>
      <c r="AM1079" s="224"/>
      <c r="AN1079" s="224"/>
      <c r="AO1079" s="224"/>
      <c r="AP1079" s="224"/>
      <c r="AQ1079" s="224"/>
      <c r="AR1079" s="224"/>
      <c r="AS1079" s="224"/>
    </row>
    <row r="1080">
      <c r="A1080" s="530"/>
      <c r="B1080" s="531"/>
      <c r="C1080" s="398"/>
      <c r="D1080" s="399"/>
      <c r="E1080" s="398"/>
      <c r="I1080" s="411"/>
      <c r="J1080" s="411"/>
      <c r="N1080" s="411"/>
      <c r="S1080" s="411"/>
      <c r="AC1080" s="227"/>
      <c r="AD1080" s="227"/>
      <c r="AE1080" s="227"/>
      <c r="AF1080" s="227"/>
      <c r="AG1080" s="227"/>
      <c r="AL1080" s="224"/>
      <c r="AM1080" s="224"/>
      <c r="AN1080" s="224"/>
      <c r="AO1080" s="224"/>
      <c r="AP1080" s="224"/>
      <c r="AQ1080" s="224"/>
      <c r="AR1080" s="224"/>
      <c r="AS1080" s="224"/>
    </row>
    <row r="1081">
      <c r="A1081" s="530"/>
      <c r="B1081" s="531"/>
      <c r="C1081" s="398"/>
      <c r="D1081" s="399"/>
      <c r="E1081" s="398"/>
      <c r="I1081" s="411"/>
      <c r="J1081" s="411"/>
      <c r="N1081" s="411"/>
      <c r="S1081" s="411"/>
      <c r="AC1081" s="227"/>
      <c r="AD1081" s="227"/>
      <c r="AE1081" s="227"/>
      <c r="AF1081" s="227"/>
      <c r="AG1081" s="227"/>
      <c r="AL1081" s="224"/>
      <c r="AM1081" s="224"/>
      <c r="AN1081" s="224"/>
      <c r="AO1081" s="224"/>
      <c r="AP1081" s="224"/>
      <c r="AQ1081" s="224"/>
      <c r="AR1081" s="224"/>
      <c r="AS1081" s="224"/>
    </row>
    <row r="1082">
      <c r="A1082" s="530"/>
      <c r="B1082" s="531"/>
      <c r="C1082" s="398"/>
      <c r="D1082" s="399"/>
      <c r="E1082" s="398"/>
      <c r="I1082" s="411"/>
      <c r="J1082" s="411"/>
      <c r="N1082" s="411"/>
      <c r="S1082" s="411"/>
      <c r="AC1082" s="227"/>
      <c r="AD1082" s="227"/>
      <c r="AE1082" s="227"/>
      <c r="AF1082" s="227"/>
      <c r="AG1082" s="227"/>
      <c r="AL1082" s="224"/>
      <c r="AM1082" s="224"/>
      <c r="AN1082" s="224"/>
      <c r="AO1082" s="224"/>
      <c r="AP1082" s="224"/>
      <c r="AQ1082" s="224"/>
      <c r="AR1082" s="224"/>
      <c r="AS1082" s="224"/>
    </row>
    <row r="1083">
      <c r="A1083" s="530"/>
      <c r="B1083" s="531"/>
      <c r="C1083" s="398"/>
      <c r="D1083" s="399"/>
      <c r="E1083" s="398"/>
      <c r="I1083" s="411"/>
      <c r="J1083" s="411"/>
      <c r="N1083" s="411"/>
      <c r="S1083" s="411"/>
      <c r="AC1083" s="227"/>
      <c r="AD1083" s="227"/>
      <c r="AE1083" s="227"/>
      <c r="AF1083" s="227"/>
      <c r="AG1083" s="227"/>
      <c r="AL1083" s="224"/>
      <c r="AM1083" s="224"/>
      <c r="AN1083" s="224"/>
      <c r="AO1083" s="224"/>
      <c r="AP1083" s="224"/>
      <c r="AQ1083" s="224"/>
      <c r="AR1083" s="224"/>
      <c r="AS1083" s="224"/>
    </row>
    <row r="1084">
      <c r="A1084" s="530"/>
      <c r="B1084" s="531"/>
      <c r="C1084" s="398"/>
      <c r="D1084" s="399"/>
      <c r="E1084" s="398"/>
      <c r="I1084" s="411"/>
      <c r="J1084" s="411"/>
      <c r="N1084" s="411"/>
      <c r="S1084" s="411"/>
      <c r="AC1084" s="227"/>
      <c r="AD1084" s="227"/>
      <c r="AE1084" s="227"/>
      <c r="AF1084" s="227"/>
      <c r="AG1084" s="227"/>
      <c r="AL1084" s="224"/>
      <c r="AM1084" s="224"/>
      <c r="AN1084" s="224"/>
      <c r="AO1084" s="224"/>
      <c r="AP1084" s="224"/>
      <c r="AQ1084" s="224"/>
      <c r="AR1084" s="224"/>
      <c r="AS1084" s="224"/>
    </row>
    <row r="1085">
      <c r="A1085" s="530"/>
      <c r="B1085" s="531"/>
      <c r="C1085" s="398"/>
      <c r="D1085" s="399"/>
      <c r="E1085" s="398"/>
      <c r="I1085" s="411"/>
      <c r="J1085" s="411"/>
      <c r="N1085" s="411"/>
      <c r="S1085" s="411"/>
      <c r="AC1085" s="227"/>
      <c r="AD1085" s="227"/>
      <c r="AE1085" s="227"/>
      <c r="AF1085" s="227"/>
      <c r="AG1085" s="227"/>
      <c r="AL1085" s="224"/>
      <c r="AM1085" s="224"/>
      <c r="AN1085" s="224"/>
      <c r="AO1085" s="224"/>
      <c r="AP1085" s="224"/>
      <c r="AQ1085" s="224"/>
      <c r="AR1085" s="224"/>
      <c r="AS1085" s="224"/>
    </row>
    <row r="1086">
      <c r="A1086" s="530"/>
      <c r="B1086" s="531"/>
      <c r="C1086" s="398"/>
      <c r="D1086" s="399"/>
      <c r="E1086" s="398"/>
      <c r="I1086" s="411"/>
      <c r="J1086" s="411"/>
      <c r="N1086" s="411"/>
      <c r="S1086" s="411"/>
      <c r="AC1086" s="227"/>
      <c r="AD1086" s="227"/>
      <c r="AE1086" s="227"/>
      <c r="AF1086" s="227"/>
      <c r="AG1086" s="227"/>
      <c r="AL1086" s="224"/>
      <c r="AM1086" s="224"/>
      <c r="AN1086" s="224"/>
      <c r="AO1086" s="224"/>
      <c r="AP1086" s="224"/>
      <c r="AQ1086" s="224"/>
      <c r="AR1086" s="224"/>
      <c r="AS1086" s="224"/>
    </row>
    <row r="1087">
      <c r="A1087" s="530"/>
      <c r="B1087" s="531"/>
      <c r="C1087" s="398"/>
      <c r="D1087" s="399"/>
      <c r="E1087" s="398"/>
      <c r="I1087" s="411"/>
      <c r="J1087" s="411"/>
      <c r="N1087" s="411"/>
      <c r="S1087" s="411"/>
      <c r="AC1087" s="227"/>
      <c r="AD1087" s="227"/>
      <c r="AE1087" s="227"/>
      <c r="AF1087" s="227"/>
      <c r="AG1087" s="227"/>
      <c r="AL1087" s="224"/>
      <c r="AM1087" s="224"/>
      <c r="AN1087" s="224"/>
      <c r="AO1087" s="224"/>
      <c r="AP1087" s="224"/>
      <c r="AQ1087" s="224"/>
      <c r="AR1087" s="224"/>
      <c r="AS1087" s="224"/>
    </row>
    <row r="1088">
      <c r="A1088" s="530"/>
      <c r="B1088" s="531"/>
      <c r="C1088" s="398"/>
      <c r="D1088" s="399"/>
      <c r="E1088" s="398"/>
      <c r="I1088" s="411"/>
      <c r="J1088" s="411"/>
      <c r="N1088" s="411"/>
      <c r="S1088" s="411"/>
      <c r="AC1088" s="227"/>
      <c r="AD1088" s="227"/>
      <c r="AE1088" s="227"/>
      <c r="AF1088" s="227"/>
      <c r="AG1088" s="227"/>
      <c r="AL1088" s="224"/>
      <c r="AM1088" s="224"/>
      <c r="AN1088" s="224"/>
      <c r="AO1088" s="224"/>
      <c r="AP1088" s="224"/>
      <c r="AQ1088" s="224"/>
      <c r="AR1088" s="224"/>
      <c r="AS1088" s="224"/>
    </row>
    <row r="1089">
      <c r="A1089" s="530"/>
      <c r="B1089" s="531"/>
      <c r="C1089" s="398"/>
      <c r="D1089" s="399"/>
      <c r="E1089" s="398"/>
      <c r="I1089" s="411"/>
      <c r="J1089" s="411"/>
      <c r="N1089" s="411"/>
      <c r="S1089" s="411"/>
      <c r="AC1089" s="227"/>
      <c r="AD1089" s="227"/>
      <c r="AE1089" s="227"/>
      <c r="AF1089" s="227"/>
      <c r="AG1089" s="227"/>
      <c r="AL1089" s="224"/>
      <c r="AM1089" s="224"/>
      <c r="AN1089" s="224"/>
      <c r="AO1089" s="224"/>
      <c r="AP1089" s="224"/>
      <c r="AQ1089" s="224"/>
      <c r="AR1089" s="224"/>
      <c r="AS1089" s="224"/>
    </row>
    <row r="1090">
      <c r="A1090" s="530"/>
      <c r="B1090" s="531"/>
      <c r="C1090" s="398"/>
      <c r="D1090" s="399"/>
      <c r="E1090" s="398"/>
      <c r="I1090" s="411"/>
      <c r="J1090" s="411"/>
      <c r="N1090" s="411"/>
      <c r="S1090" s="411"/>
      <c r="AC1090" s="227"/>
      <c r="AD1090" s="227"/>
      <c r="AE1090" s="227"/>
      <c r="AF1090" s="227"/>
      <c r="AG1090" s="227"/>
      <c r="AL1090" s="224"/>
      <c r="AM1090" s="224"/>
      <c r="AN1090" s="224"/>
      <c r="AO1090" s="224"/>
      <c r="AP1090" s="224"/>
      <c r="AQ1090" s="224"/>
      <c r="AR1090" s="224"/>
      <c r="AS1090" s="224"/>
    </row>
    <row r="1091">
      <c r="A1091" s="530"/>
      <c r="B1091" s="531"/>
      <c r="C1091" s="398"/>
      <c r="D1091" s="399"/>
      <c r="E1091" s="398"/>
      <c r="I1091" s="411"/>
      <c r="J1091" s="411"/>
      <c r="N1091" s="411"/>
      <c r="S1091" s="411"/>
      <c r="AC1091" s="227"/>
      <c r="AD1091" s="227"/>
      <c r="AE1091" s="227"/>
      <c r="AF1091" s="227"/>
      <c r="AG1091" s="227"/>
      <c r="AL1091" s="224"/>
      <c r="AM1091" s="224"/>
      <c r="AN1091" s="224"/>
      <c r="AO1091" s="224"/>
      <c r="AP1091" s="224"/>
      <c r="AQ1091" s="224"/>
      <c r="AR1091" s="224"/>
      <c r="AS1091" s="224"/>
    </row>
    <row r="1092">
      <c r="A1092" s="530"/>
      <c r="B1092" s="531"/>
      <c r="C1092" s="398"/>
      <c r="D1092" s="399"/>
      <c r="E1092" s="398"/>
      <c r="I1092" s="411"/>
      <c r="J1092" s="411"/>
      <c r="N1092" s="411"/>
      <c r="S1092" s="411"/>
      <c r="AC1092" s="227"/>
      <c r="AD1092" s="227"/>
      <c r="AE1092" s="227"/>
      <c r="AF1092" s="227"/>
      <c r="AG1092" s="227"/>
      <c r="AL1092" s="224"/>
      <c r="AM1092" s="224"/>
      <c r="AN1092" s="224"/>
      <c r="AO1092" s="224"/>
      <c r="AP1092" s="224"/>
      <c r="AQ1092" s="224"/>
      <c r="AR1092" s="224"/>
      <c r="AS1092" s="224"/>
    </row>
    <row r="1093">
      <c r="A1093" s="530"/>
      <c r="B1093" s="531"/>
      <c r="C1093" s="398"/>
      <c r="D1093" s="399"/>
      <c r="E1093" s="398"/>
      <c r="I1093" s="411"/>
      <c r="J1093" s="411"/>
      <c r="N1093" s="411"/>
      <c r="S1093" s="411"/>
      <c r="AC1093" s="227"/>
      <c r="AD1093" s="227"/>
      <c r="AE1093" s="227"/>
      <c r="AF1093" s="227"/>
      <c r="AG1093" s="227"/>
      <c r="AL1093" s="224"/>
      <c r="AM1093" s="224"/>
      <c r="AN1093" s="224"/>
      <c r="AO1093" s="224"/>
      <c r="AP1093" s="224"/>
      <c r="AQ1093" s="224"/>
      <c r="AR1093" s="224"/>
      <c r="AS1093" s="224"/>
    </row>
    <row r="1094">
      <c r="A1094" s="530"/>
      <c r="B1094" s="531"/>
      <c r="C1094" s="398"/>
      <c r="D1094" s="399"/>
      <c r="E1094" s="398"/>
      <c r="I1094" s="411"/>
      <c r="J1094" s="411"/>
      <c r="N1094" s="411"/>
      <c r="S1094" s="411"/>
      <c r="AC1094" s="227"/>
      <c r="AD1094" s="227"/>
      <c r="AE1094" s="227"/>
      <c r="AF1094" s="227"/>
      <c r="AG1094" s="227"/>
      <c r="AL1094" s="224"/>
      <c r="AM1094" s="224"/>
      <c r="AN1094" s="224"/>
      <c r="AO1094" s="224"/>
      <c r="AP1094" s="224"/>
      <c r="AQ1094" s="224"/>
      <c r="AR1094" s="224"/>
      <c r="AS1094" s="224"/>
    </row>
    <row r="1095">
      <c r="A1095" s="530"/>
      <c r="B1095" s="531"/>
      <c r="C1095" s="398"/>
      <c r="D1095" s="399"/>
      <c r="E1095" s="398"/>
      <c r="I1095" s="411"/>
      <c r="J1095" s="411"/>
      <c r="N1095" s="411"/>
      <c r="S1095" s="411"/>
      <c r="AC1095" s="227"/>
      <c r="AD1095" s="227"/>
      <c r="AE1095" s="227"/>
      <c r="AF1095" s="227"/>
      <c r="AG1095" s="227"/>
      <c r="AL1095" s="224"/>
      <c r="AM1095" s="224"/>
      <c r="AN1095" s="224"/>
      <c r="AO1095" s="224"/>
      <c r="AP1095" s="224"/>
      <c r="AQ1095" s="224"/>
      <c r="AR1095" s="224"/>
      <c r="AS1095" s="224"/>
    </row>
    <row r="1096">
      <c r="A1096" s="530"/>
      <c r="B1096" s="531"/>
      <c r="C1096" s="398"/>
      <c r="D1096" s="399"/>
      <c r="E1096" s="398"/>
      <c r="I1096" s="411"/>
      <c r="J1096" s="411"/>
      <c r="N1096" s="411"/>
      <c r="S1096" s="411"/>
      <c r="AC1096" s="227"/>
      <c r="AD1096" s="227"/>
      <c r="AE1096" s="227"/>
      <c r="AF1096" s="227"/>
      <c r="AG1096" s="227"/>
      <c r="AL1096" s="224"/>
      <c r="AM1096" s="224"/>
      <c r="AN1096" s="224"/>
      <c r="AO1096" s="224"/>
      <c r="AP1096" s="224"/>
      <c r="AQ1096" s="224"/>
      <c r="AR1096" s="224"/>
      <c r="AS1096" s="224"/>
    </row>
    <row r="1097">
      <c r="A1097" s="530"/>
      <c r="B1097" s="531"/>
      <c r="C1097" s="398"/>
      <c r="D1097" s="399"/>
      <c r="E1097" s="398"/>
      <c r="I1097" s="411"/>
      <c r="J1097" s="411"/>
      <c r="N1097" s="411"/>
      <c r="S1097" s="411"/>
      <c r="AC1097" s="227"/>
      <c r="AD1097" s="227"/>
      <c r="AE1097" s="227"/>
      <c r="AF1097" s="227"/>
      <c r="AG1097" s="227"/>
      <c r="AL1097" s="224"/>
      <c r="AM1097" s="224"/>
      <c r="AN1097" s="224"/>
      <c r="AO1097" s="224"/>
      <c r="AP1097" s="224"/>
      <c r="AQ1097" s="224"/>
      <c r="AR1097" s="224"/>
      <c r="AS1097" s="224"/>
    </row>
    <row r="1098">
      <c r="A1098" s="530"/>
      <c r="B1098" s="531"/>
      <c r="C1098" s="398"/>
      <c r="D1098" s="399"/>
      <c r="E1098" s="398"/>
      <c r="I1098" s="411"/>
      <c r="J1098" s="411"/>
      <c r="N1098" s="411"/>
      <c r="S1098" s="411"/>
      <c r="AC1098" s="227"/>
      <c r="AD1098" s="227"/>
      <c r="AE1098" s="227"/>
      <c r="AF1098" s="227"/>
      <c r="AG1098" s="227"/>
      <c r="AL1098" s="224"/>
      <c r="AM1098" s="224"/>
      <c r="AN1098" s="224"/>
      <c r="AO1098" s="224"/>
      <c r="AP1098" s="224"/>
      <c r="AQ1098" s="224"/>
      <c r="AR1098" s="224"/>
      <c r="AS1098" s="224"/>
    </row>
    <row r="1099">
      <c r="A1099" s="530"/>
      <c r="B1099" s="531"/>
      <c r="C1099" s="398"/>
      <c r="D1099" s="399"/>
      <c r="E1099" s="398"/>
      <c r="I1099" s="411"/>
      <c r="J1099" s="411"/>
      <c r="N1099" s="411"/>
      <c r="S1099" s="411"/>
      <c r="AC1099" s="227"/>
      <c r="AD1099" s="227"/>
      <c r="AE1099" s="227"/>
      <c r="AF1099" s="227"/>
      <c r="AG1099" s="227"/>
      <c r="AL1099" s="224"/>
      <c r="AM1099" s="224"/>
      <c r="AN1099" s="224"/>
      <c r="AO1099" s="224"/>
      <c r="AP1099" s="224"/>
      <c r="AQ1099" s="224"/>
      <c r="AR1099" s="224"/>
      <c r="AS1099" s="224"/>
    </row>
    <row r="1100">
      <c r="A1100" s="530"/>
      <c r="B1100" s="531"/>
      <c r="C1100" s="398"/>
      <c r="D1100" s="399"/>
      <c r="E1100" s="398"/>
      <c r="I1100" s="411"/>
      <c r="J1100" s="411"/>
      <c r="N1100" s="411"/>
      <c r="S1100" s="411"/>
      <c r="AC1100" s="227"/>
      <c r="AD1100" s="227"/>
      <c r="AE1100" s="227"/>
      <c r="AF1100" s="227"/>
      <c r="AG1100" s="227"/>
      <c r="AL1100" s="224"/>
      <c r="AM1100" s="224"/>
      <c r="AN1100" s="224"/>
      <c r="AO1100" s="224"/>
      <c r="AP1100" s="224"/>
      <c r="AQ1100" s="224"/>
      <c r="AR1100" s="224"/>
      <c r="AS1100" s="224"/>
    </row>
    <row r="1101">
      <c r="A1101" s="530"/>
      <c r="B1101" s="531"/>
      <c r="C1101" s="398"/>
      <c r="D1101" s="399"/>
      <c r="E1101" s="398"/>
      <c r="I1101" s="411"/>
      <c r="J1101" s="411"/>
      <c r="N1101" s="411"/>
      <c r="S1101" s="411"/>
      <c r="AC1101" s="227"/>
      <c r="AD1101" s="227"/>
      <c r="AE1101" s="227"/>
      <c r="AF1101" s="227"/>
      <c r="AG1101" s="227"/>
      <c r="AL1101" s="224"/>
      <c r="AM1101" s="224"/>
      <c r="AN1101" s="224"/>
      <c r="AO1101" s="224"/>
      <c r="AP1101" s="224"/>
      <c r="AQ1101" s="224"/>
      <c r="AR1101" s="224"/>
      <c r="AS1101" s="224"/>
    </row>
    <row r="1102">
      <c r="A1102" s="530"/>
      <c r="B1102" s="531"/>
      <c r="C1102" s="398"/>
      <c r="D1102" s="399"/>
      <c r="E1102" s="398"/>
      <c r="I1102" s="411"/>
      <c r="J1102" s="411"/>
      <c r="N1102" s="411"/>
      <c r="S1102" s="411"/>
      <c r="AC1102" s="227"/>
      <c r="AD1102" s="227"/>
      <c r="AE1102" s="227"/>
      <c r="AF1102" s="227"/>
      <c r="AG1102" s="227"/>
      <c r="AL1102" s="224"/>
      <c r="AM1102" s="224"/>
      <c r="AN1102" s="224"/>
      <c r="AO1102" s="224"/>
      <c r="AP1102" s="224"/>
      <c r="AQ1102" s="224"/>
      <c r="AR1102" s="224"/>
      <c r="AS1102" s="224"/>
    </row>
    <row r="1103">
      <c r="A1103" s="530"/>
      <c r="B1103" s="531"/>
      <c r="C1103" s="398"/>
      <c r="D1103" s="399"/>
      <c r="E1103" s="398"/>
      <c r="I1103" s="411"/>
      <c r="J1103" s="411"/>
      <c r="N1103" s="411"/>
      <c r="S1103" s="411"/>
      <c r="AC1103" s="227"/>
      <c r="AD1103" s="227"/>
      <c r="AE1103" s="227"/>
      <c r="AF1103" s="227"/>
      <c r="AG1103" s="227"/>
      <c r="AL1103" s="224"/>
      <c r="AM1103" s="224"/>
      <c r="AN1103" s="224"/>
      <c r="AO1103" s="224"/>
      <c r="AP1103" s="224"/>
      <c r="AQ1103" s="224"/>
      <c r="AR1103" s="224"/>
      <c r="AS1103" s="224"/>
    </row>
    <row r="1104">
      <c r="A1104" s="530"/>
      <c r="B1104" s="531"/>
      <c r="C1104" s="398"/>
      <c r="D1104" s="399"/>
      <c r="E1104" s="398"/>
      <c r="I1104" s="411"/>
      <c r="J1104" s="411"/>
      <c r="N1104" s="411"/>
      <c r="S1104" s="411"/>
      <c r="AC1104" s="227"/>
      <c r="AD1104" s="227"/>
      <c r="AE1104" s="227"/>
      <c r="AF1104" s="227"/>
      <c r="AG1104" s="227"/>
      <c r="AL1104" s="224"/>
      <c r="AM1104" s="224"/>
      <c r="AN1104" s="224"/>
      <c r="AO1104" s="224"/>
      <c r="AP1104" s="224"/>
      <c r="AQ1104" s="224"/>
      <c r="AR1104" s="224"/>
      <c r="AS1104" s="224"/>
    </row>
    <row r="1105">
      <c r="A1105" s="530"/>
      <c r="B1105" s="531"/>
      <c r="C1105" s="398"/>
      <c r="D1105" s="399"/>
      <c r="E1105" s="398"/>
      <c r="I1105" s="411"/>
      <c r="J1105" s="411"/>
      <c r="N1105" s="411"/>
      <c r="S1105" s="411"/>
      <c r="AC1105" s="227"/>
      <c r="AD1105" s="227"/>
      <c r="AE1105" s="227"/>
      <c r="AF1105" s="227"/>
      <c r="AG1105" s="227"/>
      <c r="AL1105" s="224"/>
      <c r="AM1105" s="224"/>
      <c r="AN1105" s="224"/>
      <c r="AO1105" s="224"/>
      <c r="AP1105" s="224"/>
      <c r="AQ1105" s="224"/>
      <c r="AR1105" s="224"/>
      <c r="AS1105" s="224"/>
    </row>
    <row r="1106">
      <c r="A1106" s="530"/>
      <c r="B1106" s="531"/>
      <c r="C1106" s="398"/>
      <c r="D1106" s="399"/>
      <c r="E1106" s="398"/>
      <c r="I1106" s="411"/>
      <c r="J1106" s="411"/>
      <c r="N1106" s="411"/>
      <c r="S1106" s="411"/>
      <c r="AC1106" s="227"/>
      <c r="AD1106" s="227"/>
      <c r="AE1106" s="227"/>
      <c r="AF1106" s="227"/>
      <c r="AG1106" s="227"/>
      <c r="AL1106" s="224"/>
      <c r="AM1106" s="224"/>
      <c r="AN1106" s="224"/>
      <c r="AO1106" s="224"/>
      <c r="AP1106" s="224"/>
      <c r="AQ1106" s="224"/>
      <c r="AR1106" s="224"/>
      <c r="AS1106" s="224"/>
    </row>
    <row r="1107">
      <c r="A1107" s="530"/>
      <c r="B1107" s="531"/>
      <c r="C1107" s="398"/>
      <c r="D1107" s="399"/>
      <c r="E1107" s="398"/>
      <c r="I1107" s="411"/>
      <c r="J1107" s="411"/>
      <c r="N1107" s="411"/>
      <c r="S1107" s="411"/>
      <c r="AC1107" s="227"/>
      <c r="AD1107" s="227"/>
      <c r="AE1107" s="227"/>
      <c r="AF1107" s="227"/>
      <c r="AG1107" s="227"/>
      <c r="AL1107" s="224"/>
      <c r="AM1107" s="224"/>
      <c r="AN1107" s="224"/>
      <c r="AO1107" s="224"/>
      <c r="AP1107" s="224"/>
      <c r="AQ1107" s="224"/>
      <c r="AR1107" s="224"/>
      <c r="AS1107" s="224"/>
    </row>
    <row r="1108">
      <c r="A1108" s="530"/>
      <c r="B1108" s="531"/>
      <c r="C1108" s="398"/>
      <c r="D1108" s="399"/>
      <c r="E1108" s="398"/>
      <c r="I1108" s="411"/>
      <c r="J1108" s="411"/>
      <c r="N1108" s="411"/>
      <c r="S1108" s="411"/>
      <c r="AC1108" s="227"/>
      <c r="AD1108" s="227"/>
      <c r="AE1108" s="227"/>
      <c r="AF1108" s="227"/>
      <c r="AG1108" s="227"/>
      <c r="AL1108" s="224"/>
      <c r="AM1108" s="224"/>
      <c r="AN1108" s="224"/>
      <c r="AO1108" s="224"/>
      <c r="AP1108" s="224"/>
      <c r="AQ1108" s="224"/>
      <c r="AR1108" s="224"/>
      <c r="AS1108" s="224"/>
    </row>
    <row r="1109">
      <c r="A1109" s="530"/>
      <c r="B1109" s="531"/>
      <c r="C1109" s="398"/>
      <c r="D1109" s="399"/>
      <c r="E1109" s="398"/>
      <c r="I1109" s="411"/>
      <c r="J1109" s="411"/>
      <c r="N1109" s="411"/>
      <c r="S1109" s="411"/>
      <c r="AC1109" s="227"/>
      <c r="AD1109" s="227"/>
      <c r="AE1109" s="227"/>
      <c r="AF1109" s="227"/>
      <c r="AG1109" s="227"/>
      <c r="AL1109" s="224"/>
      <c r="AM1109" s="224"/>
      <c r="AN1109" s="224"/>
      <c r="AO1109" s="224"/>
      <c r="AP1109" s="224"/>
      <c r="AQ1109" s="224"/>
      <c r="AR1109" s="224"/>
      <c r="AS1109" s="224"/>
    </row>
    <row r="1110">
      <c r="A1110" s="530"/>
      <c r="B1110" s="531"/>
      <c r="C1110" s="398"/>
      <c r="D1110" s="399"/>
      <c r="E1110" s="398"/>
      <c r="I1110" s="411"/>
      <c r="J1110" s="411"/>
      <c r="N1110" s="411"/>
      <c r="S1110" s="411"/>
      <c r="AC1110" s="227"/>
      <c r="AD1110" s="227"/>
      <c r="AE1110" s="227"/>
      <c r="AF1110" s="227"/>
      <c r="AG1110" s="227"/>
      <c r="AL1110" s="224"/>
      <c r="AM1110" s="224"/>
      <c r="AN1110" s="224"/>
      <c r="AO1110" s="224"/>
      <c r="AP1110" s="224"/>
      <c r="AQ1110" s="224"/>
      <c r="AR1110" s="224"/>
      <c r="AS1110" s="224"/>
    </row>
    <row r="1111">
      <c r="A1111" s="530"/>
      <c r="B1111" s="531"/>
      <c r="C1111" s="398"/>
      <c r="D1111" s="399"/>
      <c r="E1111" s="398"/>
      <c r="I1111" s="411"/>
      <c r="J1111" s="411"/>
      <c r="N1111" s="411"/>
      <c r="S1111" s="411"/>
      <c r="AC1111" s="227"/>
      <c r="AD1111" s="227"/>
      <c r="AE1111" s="227"/>
      <c r="AF1111" s="227"/>
      <c r="AG1111" s="227"/>
      <c r="AL1111" s="224"/>
      <c r="AM1111" s="224"/>
      <c r="AN1111" s="224"/>
      <c r="AO1111" s="224"/>
      <c r="AP1111" s="224"/>
      <c r="AQ1111" s="224"/>
      <c r="AR1111" s="224"/>
      <c r="AS1111" s="224"/>
    </row>
    <row r="1112">
      <c r="A1112" s="530"/>
      <c r="B1112" s="531"/>
      <c r="C1112" s="398"/>
      <c r="D1112" s="399"/>
      <c r="E1112" s="398"/>
      <c r="I1112" s="411"/>
      <c r="J1112" s="411"/>
      <c r="N1112" s="411"/>
      <c r="S1112" s="411"/>
      <c r="AC1112" s="227"/>
      <c r="AD1112" s="227"/>
      <c r="AE1112" s="227"/>
      <c r="AF1112" s="227"/>
      <c r="AG1112" s="227"/>
      <c r="AL1112" s="224"/>
      <c r="AM1112" s="224"/>
      <c r="AN1112" s="224"/>
      <c r="AO1112" s="224"/>
      <c r="AP1112" s="224"/>
      <c r="AQ1112" s="224"/>
      <c r="AR1112" s="224"/>
      <c r="AS1112" s="224"/>
    </row>
    <row r="1113">
      <c r="A1113" s="530"/>
      <c r="B1113" s="531"/>
      <c r="C1113" s="398"/>
      <c r="D1113" s="399"/>
      <c r="E1113" s="398"/>
      <c r="I1113" s="411"/>
      <c r="J1113" s="411"/>
      <c r="N1113" s="411"/>
      <c r="S1113" s="411"/>
      <c r="AC1113" s="227"/>
      <c r="AD1113" s="227"/>
      <c r="AE1113" s="227"/>
      <c r="AF1113" s="227"/>
      <c r="AG1113" s="227"/>
      <c r="AL1113" s="224"/>
      <c r="AM1113" s="224"/>
      <c r="AN1113" s="224"/>
      <c r="AO1113" s="224"/>
      <c r="AP1113" s="224"/>
      <c r="AQ1113" s="224"/>
      <c r="AR1113" s="224"/>
      <c r="AS1113" s="224"/>
    </row>
    <row r="1114">
      <c r="A1114" s="530"/>
      <c r="B1114" s="531"/>
      <c r="C1114" s="398"/>
      <c r="D1114" s="399"/>
      <c r="E1114" s="398"/>
      <c r="I1114" s="411"/>
      <c r="J1114" s="411"/>
      <c r="N1114" s="411"/>
      <c r="S1114" s="411"/>
      <c r="AC1114" s="227"/>
      <c r="AD1114" s="227"/>
      <c r="AE1114" s="227"/>
      <c r="AF1114" s="227"/>
      <c r="AG1114" s="227"/>
      <c r="AL1114" s="224"/>
      <c r="AM1114" s="224"/>
      <c r="AN1114" s="224"/>
      <c r="AO1114" s="224"/>
      <c r="AP1114" s="224"/>
      <c r="AQ1114" s="224"/>
      <c r="AR1114" s="224"/>
      <c r="AS1114" s="224"/>
    </row>
    <row r="1115">
      <c r="A1115" s="530"/>
      <c r="B1115" s="531"/>
      <c r="C1115" s="398"/>
      <c r="D1115" s="399"/>
      <c r="E1115" s="398"/>
      <c r="I1115" s="411"/>
      <c r="J1115" s="411"/>
      <c r="N1115" s="411"/>
      <c r="S1115" s="411"/>
      <c r="AC1115" s="227"/>
      <c r="AD1115" s="227"/>
      <c r="AE1115" s="227"/>
      <c r="AF1115" s="227"/>
      <c r="AG1115" s="227"/>
      <c r="AL1115" s="224"/>
      <c r="AM1115" s="224"/>
      <c r="AN1115" s="224"/>
      <c r="AO1115" s="224"/>
      <c r="AP1115" s="224"/>
      <c r="AQ1115" s="224"/>
      <c r="AR1115" s="224"/>
      <c r="AS1115" s="224"/>
    </row>
    <row r="1116">
      <c r="A1116" s="530"/>
      <c r="B1116" s="531"/>
      <c r="C1116" s="398"/>
      <c r="D1116" s="399"/>
      <c r="E1116" s="398"/>
      <c r="I1116" s="411"/>
      <c r="J1116" s="411"/>
      <c r="N1116" s="411"/>
      <c r="S1116" s="411"/>
      <c r="AC1116" s="227"/>
      <c r="AD1116" s="227"/>
      <c r="AE1116" s="227"/>
      <c r="AF1116" s="227"/>
      <c r="AG1116" s="227"/>
      <c r="AL1116" s="224"/>
      <c r="AM1116" s="224"/>
      <c r="AN1116" s="224"/>
      <c r="AO1116" s="224"/>
      <c r="AP1116" s="224"/>
      <c r="AQ1116" s="224"/>
      <c r="AR1116" s="224"/>
      <c r="AS1116" s="224"/>
    </row>
    <row r="1117">
      <c r="A1117" s="530"/>
      <c r="B1117" s="531"/>
      <c r="C1117" s="398"/>
      <c r="D1117" s="399"/>
      <c r="E1117" s="398"/>
      <c r="I1117" s="411"/>
      <c r="J1117" s="411"/>
      <c r="N1117" s="411"/>
      <c r="S1117" s="411"/>
      <c r="AC1117" s="227"/>
      <c r="AD1117" s="227"/>
      <c r="AE1117" s="227"/>
      <c r="AF1117" s="227"/>
      <c r="AG1117" s="227"/>
      <c r="AL1117" s="224"/>
      <c r="AM1117" s="224"/>
      <c r="AN1117" s="224"/>
      <c r="AO1117" s="224"/>
      <c r="AP1117" s="224"/>
      <c r="AQ1117" s="224"/>
      <c r="AR1117" s="224"/>
      <c r="AS1117" s="224"/>
    </row>
    <row r="1118">
      <c r="A1118" s="530"/>
      <c r="B1118" s="531"/>
      <c r="C1118" s="398"/>
      <c r="D1118" s="399"/>
      <c r="E1118" s="398"/>
      <c r="I1118" s="411"/>
      <c r="J1118" s="411"/>
      <c r="N1118" s="411"/>
      <c r="S1118" s="411"/>
      <c r="AC1118" s="227"/>
      <c r="AD1118" s="227"/>
      <c r="AE1118" s="227"/>
      <c r="AF1118" s="227"/>
      <c r="AG1118" s="227"/>
      <c r="AL1118" s="224"/>
      <c r="AM1118" s="224"/>
      <c r="AN1118" s="224"/>
      <c r="AO1118" s="224"/>
      <c r="AP1118" s="224"/>
      <c r="AQ1118" s="224"/>
      <c r="AR1118" s="224"/>
      <c r="AS1118" s="224"/>
    </row>
    <row r="1119">
      <c r="A1119" s="530"/>
      <c r="B1119" s="531"/>
      <c r="C1119" s="398"/>
      <c r="D1119" s="399"/>
      <c r="E1119" s="398"/>
      <c r="I1119" s="411"/>
      <c r="J1119" s="411"/>
      <c r="N1119" s="411"/>
      <c r="S1119" s="411"/>
      <c r="AC1119" s="227"/>
      <c r="AD1119" s="227"/>
      <c r="AE1119" s="227"/>
      <c r="AF1119" s="227"/>
      <c r="AG1119" s="227"/>
      <c r="AL1119" s="224"/>
      <c r="AM1119" s="224"/>
      <c r="AN1119" s="224"/>
      <c r="AO1119" s="224"/>
      <c r="AP1119" s="224"/>
      <c r="AQ1119" s="224"/>
      <c r="AR1119" s="224"/>
      <c r="AS1119" s="224"/>
    </row>
    <row r="1120">
      <c r="A1120" s="530"/>
      <c r="B1120" s="531"/>
      <c r="C1120" s="398"/>
      <c r="D1120" s="399"/>
      <c r="E1120" s="398"/>
      <c r="I1120" s="411"/>
      <c r="J1120" s="411"/>
      <c r="N1120" s="411"/>
      <c r="S1120" s="411"/>
      <c r="AC1120" s="227"/>
      <c r="AD1120" s="227"/>
      <c r="AE1120" s="227"/>
      <c r="AF1120" s="227"/>
      <c r="AG1120" s="227"/>
      <c r="AL1120" s="224"/>
      <c r="AM1120" s="224"/>
      <c r="AN1120" s="224"/>
      <c r="AO1120" s="224"/>
      <c r="AP1120" s="224"/>
      <c r="AQ1120" s="224"/>
      <c r="AR1120" s="224"/>
      <c r="AS1120" s="224"/>
    </row>
    <row r="1121">
      <c r="A1121" s="530"/>
      <c r="B1121" s="531"/>
      <c r="C1121" s="398"/>
      <c r="D1121" s="399"/>
      <c r="E1121" s="398"/>
      <c r="I1121" s="411"/>
      <c r="J1121" s="411"/>
      <c r="N1121" s="411"/>
      <c r="S1121" s="411"/>
      <c r="AC1121" s="227"/>
      <c r="AD1121" s="227"/>
      <c r="AE1121" s="227"/>
      <c r="AF1121" s="227"/>
      <c r="AG1121" s="227"/>
      <c r="AL1121" s="224"/>
      <c r="AM1121" s="224"/>
      <c r="AN1121" s="224"/>
      <c r="AO1121" s="224"/>
      <c r="AP1121" s="224"/>
      <c r="AQ1121" s="224"/>
      <c r="AR1121" s="224"/>
      <c r="AS1121" s="224"/>
    </row>
    <row r="1122">
      <c r="A1122" s="530"/>
      <c r="B1122" s="531"/>
      <c r="C1122" s="398"/>
      <c r="D1122" s="399"/>
      <c r="E1122" s="398"/>
      <c r="I1122" s="411"/>
      <c r="J1122" s="411"/>
      <c r="N1122" s="411"/>
      <c r="S1122" s="411"/>
      <c r="AC1122" s="227"/>
      <c r="AD1122" s="227"/>
      <c r="AE1122" s="227"/>
      <c r="AF1122" s="227"/>
      <c r="AG1122" s="227"/>
      <c r="AL1122" s="224"/>
      <c r="AM1122" s="224"/>
      <c r="AN1122" s="224"/>
      <c r="AO1122" s="224"/>
      <c r="AP1122" s="224"/>
      <c r="AQ1122" s="224"/>
      <c r="AR1122" s="224"/>
      <c r="AS1122" s="224"/>
    </row>
    <row r="1123">
      <c r="A1123" s="530"/>
      <c r="B1123" s="531"/>
      <c r="C1123" s="398"/>
      <c r="D1123" s="399"/>
      <c r="E1123" s="398"/>
      <c r="I1123" s="411"/>
      <c r="J1123" s="411"/>
      <c r="N1123" s="411"/>
      <c r="S1123" s="411"/>
      <c r="AC1123" s="227"/>
      <c r="AD1123" s="227"/>
      <c r="AE1123" s="227"/>
      <c r="AF1123" s="227"/>
      <c r="AG1123" s="227"/>
      <c r="AL1123" s="224"/>
      <c r="AM1123" s="224"/>
      <c r="AN1123" s="224"/>
      <c r="AO1123" s="224"/>
      <c r="AP1123" s="224"/>
      <c r="AQ1123" s="224"/>
      <c r="AR1123" s="224"/>
      <c r="AS1123" s="224"/>
    </row>
    <row r="1124">
      <c r="A1124" s="530"/>
      <c r="B1124" s="531"/>
      <c r="C1124" s="398"/>
      <c r="D1124" s="399"/>
      <c r="E1124" s="398"/>
      <c r="I1124" s="411"/>
      <c r="J1124" s="411"/>
      <c r="N1124" s="411"/>
      <c r="S1124" s="411"/>
      <c r="AC1124" s="227"/>
      <c r="AD1124" s="227"/>
      <c r="AE1124" s="227"/>
      <c r="AF1124" s="227"/>
      <c r="AG1124" s="227"/>
      <c r="AL1124" s="224"/>
      <c r="AM1124" s="224"/>
      <c r="AN1124" s="224"/>
      <c r="AO1124" s="224"/>
      <c r="AP1124" s="224"/>
      <c r="AQ1124" s="224"/>
      <c r="AR1124" s="224"/>
      <c r="AS1124" s="224"/>
    </row>
    <row r="1125">
      <c r="A1125" s="530"/>
      <c r="B1125" s="531"/>
      <c r="C1125" s="398"/>
      <c r="D1125" s="399"/>
      <c r="E1125" s="398"/>
      <c r="I1125" s="411"/>
      <c r="J1125" s="411"/>
      <c r="N1125" s="411"/>
      <c r="S1125" s="411"/>
      <c r="AC1125" s="227"/>
      <c r="AD1125" s="227"/>
      <c r="AE1125" s="227"/>
      <c r="AF1125" s="227"/>
      <c r="AG1125" s="227"/>
      <c r="AL1125" s="224"/>
      <c r="AM1125" s="224"/>
      <c r="AN1125" s="224"/>
      <c r="AO1125" s="224"/>
      <c r="AP1125" s="224"/>
      <c r="AQ1125" s="224"/>
      <c r="AR1125" s="224"/>
      <c r="AS1125" s="224"/>
    </row>
    <row r="1126">
      <c r="A1126" s="530"/>
      <c r="B1126" s="531"/>
      <c r="C1126" s="398"/>
      <c r="D1126" s="399"/>
      <c r="E1126" s="398"/>
      <c r="I1126" s="411"/>
      <c r="J1126" s="411"/>
      <c r="N1126" s="411"/>
      <c r="S1126" s="411"/>
      <c r="AC1126" s="227"/>
      <c r="AD1126" s="227"/>
      <c r="AE1126" s="227"/>
      <c r="AF1126" s="227"/>
      <c r="AG1126" s="227"/>
      <c r="AL1126" s="224"/>
      <c r="AM1126" s="224"/>
      <c r="AN1126" s="224"/>
      <c r="AO1126" s="224"/>
      <c r="AP1126" s="224"/>
      <c r="AQ1126" s="224"/>
      <c r="AR1126" s="224"/>
      <c r="AS1126" s="224"/>
    </row>
    <row r="1127">
      <c r="A1127" s="530"/>
      <c r="B1127" s="531"/>
      <c r="C1127" s="398"/>
      <c r="D1127" s="399"/>
      <c r="E1127" s="398"/>
      <c r="I1127" s="411"/>
      <c r="J1127" s="411"/>
      <c r="N1127" s="411"/>
      <c r="S1127" s="411"/>
      <c r="AC1127" s="227"/>
      <c r="AD1127" s="227"/>
      <c r="AE1127" s="227"/>
      <c r="AF1127" s="227"/>
      <c r="AG1127" s="227"/>
      <c r="AL1127" s="224"/>
      <c r="AM1127" s="224"/>
      <c r="AN1127" s="224"/>
      <c r="AO1127" s="224"/>
      <c r="AP1127" s="224"/>
      <c r="AQ1127" s="224"/>
      <c r="AR1127" s="224"/>
      <c r="AS1127" s="224"/>
    </row>
    <row r="1128">
      <c r="A1128" s="530"/>
      <c r="B1128" s="531"/>
      <c r="C1128" s="398"/>
      <c r="D1128" s="399"/>
      <c r="E1128" s="398"/>
      <c r="I1128" s="411"/>
      <c r="J1128" s="411"/>
      <c r="N1128" s="411"/>
      <c r="S1128" s="411"/>
      <c r="AC1128" s="227"/>
      <c r="AD1128" s="227"/>
      <c r="AE1128" s="227"/>
      <c r="AF1128" s="227"/>
      <c r="AG1128" s="227"/>
      <c r="AL1128" s="224"/>
      <c r="AM1128" s="224"/>
      <c r="AN1128" s="224"/>
      <c r="AO1128" s="224"/>
      <c r="AP1128" s="224"/>
      <c r="AQ1128" s="224"/>
      <c r="AR1128" s="224"/>
      <c r="AS1128" s="224"/>
    </row>
    <row r="1129">
      <c r="A1129" s="530"/>
      <c r="B1129" s="531"/>
      <c r="C1129" s="398"/>
      <c r="D1129" s="399"/>
      <c r="E1129" s="398"/>
      <c r="I1129" s="411"/>
      <c r="J1129" s="411"/>
      <c r="N1129" s="411"/>
      <c r="S1129" s="411"/>
      <c r="AC1129" s="227"/>
      <c r="AD1129" s="227"/>
      <c r="AE1129" s="227"/>
      <c r="AF1129" s="227"/>
      <c r="AG1129" s="227"/>
      <c r="AL1129" s="224"/>
      <c r="AM1129" s="224"/>
      <c r="AN1129" s="224"/>
      <c r="AO1129" s="224"/>
      <c r="AP1129" s="224"/>
      <c r="AQ1129" s="224"/>
      <c r="AR1129" s="224"/>
      <c r="AS1129" s="224"/>
    </row>
    <row r="1130">
      <c r="A1130" s="530"/>
      <c r="B1130" s="531"/>
      <c r="C1130" s="398"/>
      <c r="D1130" s="399"/>
      <c r="E1130" s="398"/>
      <c r="I1130" s="411"/>
      <c r="J1130" s="411"/>
      <c r="N1130" s="411"/>
      <c r="S1130" s="411"/>
      <c r="AC1130" s="227"/>
      <c r="AD1130" s="227"/>
      <c r="AE1130" s="227"/>
      <c r="AF1130" s="227"/>
      <c r="AG1130" s="227"/>
      <c r="AL1130" s="224"/>
      <c r="AM1130" s="224"/>
      <c r="AN1130" s="224"/>
      <c r="AO1130" s="224"/>
      <c r="AP1130" s="224"/>
      <c r="AQ1130" s="224"/>
      <c r="AR1130" s="224"/>
      <c r="AS1130" s="224"/>
    </row>
    <row r="1131">
      <c r="A1131" s="530"/>
      <c r="B1131" s="531"/>
      <c r="C1131" s="398"/>
      <c r="D1131" s="399"/>
      <c r="E1131" s="398"/>
      <c r="I1131" s="411"/>
      <c r="J1131" s="411"/>
      <c r="N1131" s="411"/>
      <c r="S1131" s="411"/>
      <c r="AC1131" s="227"/>
      <c r="AD1131" s="227"/>
      <c r="AE1131" s="227"/>
      <c r="AF1131" s="227"/>
      <c r="AG1131" s="227"/>
      <c r="AL1131" s="224"/>
      <c r="AM1131" s="224"/>
      <c r="AN1131" s="224"/>
      <c r="AO1131" s="224"/>
      <c r="AP1131" s="224"/>
      <c r="AQ1131" s="224"/>
      <c r="AR1131" s="224"/>
      <c r="AS1131" s="224"/>
    </row>
    <row r="1132">
      <c r="A1132" s="530"/>
      <c r="B1132" s="531"/>
      <c r="C1132" s="398"/>
      <c r="D1132" s="399"/>
      <c r="E1132" s="398"/>
      <c r="I1132" s="411"/>
      <c r="J1132" s="411"/>
      <c r="N1132" s="411"/>
      <c r="S1132" s="411"/>
      <c r="AC1132" s="227"/>
      <c r="AD1132" s="227"/>
      <c r="AE1132" s="227"/>
      <c r="AF1132" s="227"/>
      <c r="AG1132" s="227"/>
      <c r="AL1132" s="224"/>
      <c r="AM1132" s="224"/>
      <c r="AN1132" s="224"/>
      <c r="AO1132" s="224"/>
      <c r="AP1132" s="224"/>
      <c r="AQ1132" s="224"/>
      <c r="AR1132" s="224"/>
      <c r="AS1132" s="224"/>
    </row>
    <row r="1133">
      <c r="A1133" s="530"/>
      <c r="B1133" s="531"/>
      <c r="C1133" s="398"/>
      <c r="D1133" s="399"/>
      <c r="E1133" s="398"/>
      <c r="I1133" s="411"/>
      <c r="J1133" s="411"/>
      <c r="N1133" s="411"/>
      <c r="S1133" s="411"/>
      <c r="AC1133" s="227"/>
      <c r="AD1133" s="227"/>
      <c r="AE1133" s="227"/>
      <c r="AF1133" s="227"/>
      <c r="AG1133" s="227"/>
      <c r="AL1133" s="224"/>
      <c r="AM1133" s="224"/>
      <c r="AN1133" s="224"/>
      <c r="AO1133" s="224"/>
      <c r="AP1133" s="224"/>
      <c r="AQ1133" s="224"/>
      <c r="AR1133" s="224"/>
      <c r="AS1133" s="224"/>
    </row>
    <row r="1134">
      <c r="A1134" s="530"/>
      <c r="B1134" s="531"/>
      <c r="C1134" s="398"/>
      <c r="D1134" s="399"/>
      <c r="E1134" s="398"/>
      <c r="I1134" s="411"/>
      <c r="J1134" s="411"/>
      <c r="N1134" s="411"/>
      <c r="S1134" s="411"/>
      <c r="AC1134" s="227"/>
      <c r="AD1134" s="227"/>
      <c r="AE1134" s="227"/>
      <c r="AF1134" s="227"/>
      <c r="AG1134" s="227"/>
      <c r="AL1134" s="224"/>
      <c r="AM1134" s="224"/>
      <c r="AN1134" s="224"/>
      <c r="AO1134" s="224"/>
      <c r="AP1134" s="224"/>
      <c r="AQ1134" s="224"/>
      <c r="AR1134" s="224"/>
      <c r="AS1134" s="224"/>
    </row>
    <row r="1135">
      <c r="A1135" s="530"/>
      <c r="B1135" s="531"/>
      <c r="C1135" s="398"/>
      <c r="D1135" s="399"/>
      <c r="E1135" s="398"/>
      <c r="I1135" s="411"/>
      <c r="J1135" s="411"/>
      <c r="N1135" s="411"/>
      <c r="S1135" s="411"/>
      <c r="AC1135" s="227"/>
      <c r="AD1135" s="227"/>
      <c r="AE1135" s="227"/>
      <c r="AF1135" s="227"/>
      <c r="AG1135" s="227"/>
      <c r="AL1135" s="224"/>
      <c r="AM1135" s="224"/>
      <c r="AN1135" s="224"/>
      <c r="AO1135" s="224"/>
      <c r="AP1135" s="224"/>
      <c r="AQ1135" s="224"/>
      <c r="AR1135" s="224"/>
      <c r="AS1135" s="224"/>
    </row>
    <row r="1136">
      <c r="A1136" s="530"/>
      <c r="B1136" s="531"/>
      <c r="C1136" s="398"/>
      <c r="D1136" s="399"/>
      <c r="E1136" s="398"/>
      <c r="I1136" s="411"/>
      <c r="J1136" s="411"/>
      <c r="N1136" s="411"/>
      <c r="S1136" s="411"/>
      <c r="AC1136" s="227"/>
      <c r="AD1136" s="227"/>
      <c r="AE1136" s="227"/>
      <c r="AF1136" s="227"/>
      <c r="AG1136" s="227"/>
      <c r="AL1136" s="224"/>
      <c r="AM1136" s="224"/>
      <c r="AN1136" s="224"/>
      <c r="AO1136" s="224"/>
      <c r="AP1136" s="224"/>
      <c r="AQ1136" s="224"/>
      <c r="AR1136" s="224"/>
      <c r="AS1136" s="224"/>
    </row>
    <row r="1137">
      <c r="A1137" s="530"/>
      <c r="B1137" s="531"/>
      <c r="C1137" s="398"/>
      <c r="D1137" s="399"/>
      <c r="E1137" s="398"/>
      <c r="I1137" s="411"/>
      <c r="J1137" s="411"/>
      <c r="N1137" s="411"/>
      <c r="S1137" s="411"/>
      <c r="AC1137" s="227"/>
      <c r="AD1137" s="227"/>
      <c r="AE1137" s="227"/>
      <c r="AF1137" s="227"/>
      <c r="AG1137" s="227"/>
      <c r="AL1137" s="224"/>
      <c r="AM1137" s="224"/>
      <c r="AN1137" s="224"/>
      <c r="AO1137" s="224"/>
      <c r="AP1137" s="224"/>
      <c r="AQ1137" s="224"/>
      <c r="AR1137" s="224"/>
      <c r="AS1137" s="224"/>
    </row>
    <row r="1138">
      <c r="A1138" s="530"/>
      <c r="B1138" s="531"/>
      <c r="C1138" s="398"/>
      <c r="D1138" s="399"/>
      <c r="E1138" s="398"/>
      <c r="I1138" s="411"/>
      <c r="J1138" s="411"/>
      <c r="N1138" s="411"/>
      <c r="S1138" s="411"/>
      <c r="AC1138" s="227"/>
      <c r="AD1138" s="227"/>
      <c r="AE1138" s="227"/>
      <c r="AF1138" s="227"/>
      <c r="AG1138" s="227"/>
      <c r="AL1138" s="224"/>
      <c r="AM1138" s="224"/>
      <c r="AN1138" s="224"/>
      <c r="AO1138" s="224"/>
      <c r="AP1138" s="224"/>
      <c r="AQ1138" s="224"/>
      <c r="AR1138" s="224"/>
      <c r="AS1138" s="224"/>
    </row>
    <row r="1139">
      <c r="A1139" s="530"/>
      <c r="B1139" s="531"/>
      <c r="C1139" s="398"/>
      <c r="D1139" s="399"/>
      <c r="E1139" s="398"/>
      <c r="I1139" s="411"/>
      <c r="J1139" s="411"/>
      <c r="N1139" s="411"/>
      <c r="S1139" s="411"/>
      <c r="AC1139" s="227"/>
      <c r="AD1139" s="227"/>
      <c r="AE1139" s="227"/>
      <c r="AF1139" s="227"/>
      <c r="AG1139" s="227"/>
      <c r="AL1139" s="224"/>
      <c r="AM1139" s="224"/>
      <c r="AN1139" s="224"/>
      <c r="AO1139" s="224"/>
      <c r="AP1139" s="224"/>
      <c r="AQ1139" s="224"/>
      <c r="AR1139" s="224"/>
      <c r="AS1139" s="224"/>
    </row>
    <row r="1140">
      <c r="A1140" s="530"/>
      <c r="B1140" s="531"/>
      <c r="C1140" s="398"/>
      <c r="D1140" s="399"/>
      <c r="E1140" s="398"/>
      <c r="I1140" s="411"/>
      <c r="J1140" s="411"/>
      <c r="N1140" s="411"/>
      <c r="S1140" s="411"/>
      <c r="AC1140" s="227"/>
      <c r="AD1140" s="227"/>
      <c r="AE1140" s="227"/>
      <c r="AF1140" s="227"/>
      <c r="AG1140" s="227"/>
      <c r="AL1140" s="224"/>
      <c r="AM1140" s="224"/>
      <c r="AN1140" s="224"/>
      <c r="AO1140" s="224"/>
      <c r="AP1140" s="224"/>
      <c r="AQ1140" s="224"/>
      <c r="AR1140" s="224"/>
      <c r="AS1140" s="224"/>
    </row>
    <row r="1141">
      <c r="A1141" s="530"/>
      <c r="B1141" s="531"/>
      <c r="C1141" s="398"/>
      <c r="D1141" s="399"/>
      <c r="E1141" s="398"/>
      <c r="I1141" s="411"/>
      <c r="J1141" s="411"/>
      <c r="N1141" s="411"/>
      <c r="S1141" s="411"/>
      <c r="AC1141" s="227"/>
      <c r="AD1141" s="227"/>
      <c r="AE1141" s="227"/>
      <c r="AF1141" s="227"/>
      <c r="AG1141" s="227"/>
      <c r="AL1141" s="224"/>
      <c r="AM1141" s="224"/>
      <c r="AN1141" s="224"/>
      <c r="AO1141" s="224"/>
      <c r="AP1141" s="224"/>
      <c r="AQ1141" s="224"/>
      <c r="AR1141" s="224"/>
      <c r="AS1141" s="224"/>
    </row>
    <row r="1142">
      <c r="A1142" s="530"/>
      <c r="B1142" s="531"/>
      <c r="C1142" s="398"/>
      <c r="D1142" s="399"/>
      <c r="E1142" s="398"/>
      <c r="I1142" s="411"/>
      <c r="J1142" s="411"/>
      <c r="N1142" s="411"/>
      <c r="S1142" s="411"/>
      <c r="AC1142" s="227"/>
      <c r="AD1142" s="227"/>
      <c r="AE1142" s="227"/>
      <c r="AF1142" s="227"/>
      <c r="AG1142" s="227"/>
      <c r="AL1142" s="224"/>
      <c r="AM1142" s="224"/>
      <c r="AN1142" s="224"/>
      <c r="AO1142" s="224"/>
      <c r="AP1142" s="224"/>
      <c r="AQ1142" s="224"/>
      <c r="AR1142" s="224"/>
      <c r="AS1142" s="224"/>
    </row>
    <row r="1143">
      <c r="A1143" s="530"/>
      <c r="B1143" s="531"/>
      <c r="C1143" s="398"/>
      <c r="D1143" s="399"/>
      <c r="E1143" s="398"/>
      <c r="I1143" s="411"/>
      <c r="J1143" s="411"/>
      <c r="N1143" s="411"/>
      <c r="S1143" s="411"/>
      <c r="AC1143" s="227"/>
      <c r="AD1143" s="227"/>
      <c r="AE1143" s="227"/>
      <c r="AF1143" s="227"/>
      <c r="AG1143" s="227"/>
      <c r="AL1143" s="224"/>
      <c r="AM1143" s="224"/>
      <c r="AN1143" s="224"/>
      <c r="AO1143" s="224"/>
      <c r="AP1143" s="224"/>
      <c r="AQ1143" s="224"/>
      <c r="AR1143" s="224"/>
      <c r="AS1143" s="224"/>
    </row>
    <row r="1144">
      <c r="A1144" s="530"/>
      <c r="B1144" s="531"/>
      <c r="C1144" s="398"/>
      <c r="D1144" s="399"/>
      <c r="E1144" s="398"/>
      <c r="I1144" s="411"/>
      <c r="J1144" s="411"/>
      <c r="N1144" s="411"/>
      <c r="S1144" s="411"/>
      <c r="AC1144" s="227"/>
      <c r="AD1144" s="227"/>
      <c r="AE1144" s="227"/>
      <c r="AF1144" s="227"/>
      <c r="AG1144" s="227"/>
      <c r="AL1144" s="224"/>
      <c r="AM1144" s="224"/>
      <c r="AN1144" s="224"/>
      <c r="AO1144" s="224"/>
      <c r="AP1144" s="224"/>
      <c r="AQ1144" s="224"/>
      <c r="AR1144" s="224"/>
      <c r="AS1144" s="224"/>
    </row>
    <row r="1145">
      <c r="A1145" s="530"/>
      <c r="B1145" s="531"/>
      <c r="C1145" s="398"/>
      <c r="D1145" s="399"/>
      <c r="E1145" s="398"/>
      <c r="I1145" s="411"/>
      <c r="J1145" s="411"/>
      <c r="N1145" s="411"/>
      <c r="S1145" s="411"/>
      <c r="AC1145" s="227"/>
      <c r="AD1145" s="227"/>
      <c r="AE1145" s="227"/>
      <c r="AF1145" s="227"/>
      <c r="AG1145" s="227"/>
      <c r="AL1145" s="224"/>
      <c r="AM1145" s="224"/>
      <c r="AN1145" s="224"/>
      <c r="AO1145" s="224"/>
      <c r="AP1145" s="224"/>
      <c r="AQ1145" s="224"/>
      <c r="AR1145" s="224"/>
      <c r="AS1145" s="224"/>
    </row>
    <row r="1146">
      <c r="A1146" s="530"/>
      <c r="B1146" s="531"/>
      <c r="C1146" s="398"/>
      <c r="D1146" s="399"/>
      <c r="E1146" s="398"/>
      <c r="I1146" s="411"/>
      <c r="J1146" s="411"/>
      <c r="N1146" s="411"/>
      <c r="S1146" s="411"/>
      <c r="AC1146" s="227"/>
      <c r="AD1146" s="227"/>
      <c r="AE1146" s="227"/>
      <c r="AF1146" s="227"/>
      <c r="AG1146" s="227"/>
      <c r="AL1146" s="224"/>
      <c r="AM1146" s="224"/>
      <c r="AN1146" s="224"/>
      <c r="AO1146" s="224"/>
      <c r="AP1146" s="224"/>
      <c r="AQ1146" s="224"/>
      <c r="AR1146" s="224"/>
      <c r="AS1146" s="224"/>
    </row>
    <row r="1147">
      <c r="A1147" s="530"/>
      <c r="B1147" s="531"/>
      <c r="C1147" s="398"/>
      <c r="D1147" s="399"/>
      <c r="E1147" s="398"/>
      <c r="I1147" s="411"/>
      <c r="J1147" s="411"/>
      <c r="N1147" s="411"/>
      <c r="S1147" s="411"/>
      <c r="AC1147" s="227"/>
      <c r="AD1147" s="227"/>
      <c r="AE1147" s="227"/>
      <c r="AF1147" s="227"/>
      <c r="AG1147" s="227"/>
      <c r="AL1147" s="224"/>
      <c r="AM1147" s="224"/>
      <c r="AN1147" s="224"/>
      <c r="AO1147" s="224"/>
      <c r="AP1147" s="224"/>
      <c r="AQ1147" s="224"/>
      <c r="AR1147" s="224"/>
      <c r="AS1147" s="224"/>
    </row>
    <row r="1148">
      <c r="A1148" s="530"/>
      <c r="B1148" s="531"/>
      <c r="C1148" s="398"/>
      <c r="D1148" s="399"/>
      <c r="E1148" s="398"/>
      <c r="I1148" s="411"/>
      <c r="J1148" s="411"/>
      <c r="N1148" s="411"/>
      <c r="S1148" s="411"/>
      <c r="AC1148" s="227"/>
      <c r="AD1148" s="227"/>
      <c r="AE1148" s="227"/>
      <c r="AF1148" s="227"/>
      <c r="AG1148" s="227"/>
      <c r="AL1148" s="224"/>
      <c r="AM1148" s="224"/>
      <c r="AN1148" s="224"/>
      <c r="AO1148" s="224"/>
      <c r="AP1148" s="224"/>
      <c r="AQ1148" s="224"/>
      <c r="AR1148" s="224"/>
      <c r="AS1148" s="224"/>
    </row>
    <row r="1149">
      <c r="A1149" s="530"/>
      <c r="B1149" s="531"/>
      <c r="C1149" s="398"/>
      <c r="D1149" s="399"/>
      <c r="E1149" s="398"/>
      <c r="I1149" s="411"/>
      <c r="J1149" s="411"/>
      <c r="N1149" s="411"/>
      <c r="S1149" s="411"/>
      <c r="AC1149" s="227"/>
      <c r="AD1149" s="227"/>
      <c r="AE1149" s="227"/>
      <c r="AF1149" s="227"/>
      <c r="AG1149" s="227"/>
      <c r="AL1149" s="224"/>
      <c r="AM1149" s="224"/>
      <c r="AN1149" s="224"/>
      <c r="AO1149" s="224"/>
      <c r="AP1149" s="224"/>
      <c r="AQ1149" s="224"/>
      <c r="AR1149" s="224"/>
      <c r="AS1149" s="224"/>
    </row>
    <row r="1150">
      <c r="A1150" s="530"/>
      <c r="B1150" s="531"/>
      <c r="C1150" s="398"/>
      <c r="D1150" s="399"/>
      <c r="E1150" s="398"/>
      <c r="I1150" s="411"/>
      <c r="J1150" s="411"/>
      <c r="N1150" s="411"/>
      <c r="S1150" s="411"/>
      <c r="AC1150" s="227"/>
      <c r="AD1150" s="227"/>
      <c r="AE1150" s="227"/>
      <c r="AF1150" s="227"/>
      <c r="AG1150" s="227"/>
      <c r="AL1150" s="224"/>
      <c r="AM1150" s="224"/>
      <c r="AN1150" s="224"/>
      <c r="AO1150" s="224"/>
      <c r="AP1150" s="224"/>
      <c r="AQ1150" s="224"/>
      <c r="AR1150" s="224"/>
      <c r="AS1150" s="224"/>
    </row>
    <row r="1151">
      <c r="A1151" s="435"/>
      <c r="B1151" s="531"/>
      <c r="C1151" s="398"/>
      <c r="D1151" s="399"/>
      <c r="E1151" s="398"/>
      <c r="I1151" s="411"/>
      <c r="J1151" s="411"/>
      <c r="N1151" s="411"/>
      <c r="S1151" s="411"/>
      <c r="AC1151" s="227"/>
      <c r="AD1151" s="227"/>
      <c r="AE1151" s="227"/>
      <c r="AF1151" s="227"/>
      <c r="AG1151" s="227"/>
      <c r="AL1151" s="224"/>
      <c r="AM1151" s="224"/>
      <c r="AN1151" s="224"/>
      <c r="AO1151" s="224"/>
      <c r="AP1151" s="224"/>
      <c r="AQ1151" s="224"/>
      <c r="AR1151" s="224"/>
      <c r="AS1151" s="224"/>
    </row>
    <row r="1152">
      <c r="A1152" s="435"/>
      <c r="B1152" s="531"/>
      <c r="C1152" s="398"/>
      <c r="D1152" s="399"/>
      <c r="E1152" s="398"/>
      <c r="I1152" s="411"/>
      <c r="J1152" s="411"/>
      <c r="N1152" s="411"/>
      <c r="S1152" s="411"/>
      <c r="AC1152" s="227"/>
      <c r="AD1152" s="227"/>
      <c r="AE1152" s="227"/>
      <c r="AF1152" s="227"/>
      <c r="AG1152" s="227"/>
      <c r="AL1152" s="224"/>
      <c r="AM1152" s="224"/>
      <c r="AN1152" s="224"/>
      <c r="AO1152" s="224"/>
      <c r="AP1152" s="224"/>
      <c r="AQ1152" s="224"/>
      <c r="AR1152" s="224"/>
      <c r="AS1152" s="224"/>
    </row>
    <row r="1153">
      <c r="A1153" s="435"/>
      <c r="B1153" s="531"/>
      <c r="C1153" s="398"/>
      <c r="D1153" s="399"/>
      <c r="E1153" s="398"/>
      <c r="I1153" s="411"/>
      <c r="J1153" s="411"/>
      <c r="N1153" s="411"/>
      <c r="S1153" s="411"/>
      <c r="AC1153" s="227"/>
      <c r="AD1153" s="227"/>
      <c r="AE1153" s="227"/>
      <c r="AF1153" s="227"/>
      <c r="AG1153" s="227"/>
      <c r="AL1153" s="224"/>
      <c r="AM1153" s="224"/>
      <c r="AN1153" s="224"/>
      <c r="AO1153" s="224"/>
      <c r="AP1153" s="224"/>
      <c r="AQ1153" s="224"/>
      <c r="AR1153" s="224"/>
      <c r="AS1153" s="224"/>
    </row>
    <row r="1154">
      <c r="A1154" s="530"/>
      <c r="B1154" s="531"/>
      <c r="C1154" s="398"/>
      <c r="D1154" s="399"/>
      <c r="E1154" s="398"/>
      <c r="I1154" s="411"/>
      <c r="J1154" s="411"/>
      <c r="N1154" s="411"/>
      <c r="S1154" s="411"/>
      <c r="AC1154" s="227"/>
      <c r="AD1154" s="227"/>
      <c r="AE1154" s="227"/>
      <c r="AF1154" s="227"/>
      <c r="AG1154" s="227"/>
      <c r="AL1154" s="224"/>
      <c r="AM1154" s="224"/>
      <c r="AN1154" s="224"/>
      <c r="AO1154" s="224"/>
      <c r="AP1154" s="224"/>
      <c r="AQ1154" s="224"/>
      <c r="AR1154" s="224"/>
      <c r="AS1154" s="224"/>
    </row>
    <row r="1155">
      <c r="A1155" s="530"/>
      <c r="B1155" s="531"/>
      <c r="C1155" s="398"/>
      <c r="D1155" s="399"/>
      <c r="E1155" s="398"/>
      <c r="I1155" s="411"/>
      <c r="J1155" s="411"/>
      <c r="N1155" s="411"/>
      <c r="S1155" s="411"/>
      <c r="AC1155" s="227"/>
      <c r="AD1155" s="227"/>
      <c r="AE1155" s="227"/>
      <c r="AF1155" s="227"/>
      <c r="AG1155" s="227"/>
      <c r="AL1155" s="224"/>
      <c r="AM1155" s="224"/>
      <c r="AN1155" s="224"/>
      <c r="AO1155" s="224"/>
      <c r="AP1155" s="224"/>
      <c r="AQ1155" s="224"/>
      <c r="AR1155" s="224"/>
      <c r="AS1155" s="224"/>
    </row>
    <row r="1156">
      <c r="A1156" s="530"/>
      <c r="B1156" s="531"/>
      <c r="C1156" s="398"/>
      <c r="D1156" s="399"/>
      <c r="E1156" s="398"/>
      <c r="I1156" s="411"/>
      <c r="J1156" s="411"/>
      <c r="N1156" s="411"/>
      <c r="S1156" s="411"/>
      <c r="AC1156" s="227"/>
      <c r="AD1156" s="227"/>
      <c r="AE1156" s="227"/>
      <c r="AF1156" s="227"/>
      <c r="AG1156" s="227"/>
      <c r="AL1156" s="224"/>
      <c r="AM1156" s="224"/>
      <c r="AN1156" s="224"/>
      <c r="AO1156" s="224"/>
      <c r="AP1156" s="224"/>
      <c r="AQ1156" s="224"/>
      <c r="AR1156" s="224"/>
      <c r="AS1156" s="224"/>
    </row>
    <row r="1157">
      <c r="A1157" s="530"/>
      <c r="B1157" s="531"/>
      <c r="C1157" s="398"/>
      <c r="D1157" s="399"/>
      <c r="E1157" s="398"/>
      <c r="I1157" s="411"/>
      <c r="J1157" s="411"/>
      <c r="N1157" s="411"/>
      <c r="S1157" s="411"/>
      <c r="AC1157" s="227"/>
      <c r="AD1157" s="227"/>
      <c r="AE1157" s="227"/>
      <c r="AF1157" s="227"/>
      <c r="AG1157" s="227"/>
      <c r="AL1157" s="224"/>
      <c r="AM1157" s="224"/>
      <c r="AN1157" s="224"/>
      <c r="AO1157" s="224"/>
      <c r="AP1157" s="224"/>
      <c r="AQ1157" s="224"/>
      <c r="AR1157" s="224"/>
      <c r="AS1157" s="224"/>
    </row>
    <row r="1158">
      <c r="A1158" s="530"/>
      <c r="B1158" s="531"/>
      <c r="C1158" s="398"/>
      <c r="D1158" s="399"/>
      <c r="E1158" s="398"/>
      <c r="I1158" s="411"/>
      <c r="J1158" s="411"/>
      <c r="N1158" s="411"/>
      <c r="S1158" s="411"/>
      <c r="AC1158" s="227"/>
      <c r="AD1158" s="227"/>
      <c r="AE1158" s="227"/>
      <c r="AF1158" s="227"/>
      <c r="AG1158" s="227"/>
      <c r="AL1158" s="224"/>
      <c r="AM1158" s="224"/>
      <c r="AN1158" s="224"/>
      <c r="AO1158" s="224"/>
      <c r="AP1158" s="224"/>
      <c r="AQ1158" s="224"/>
      <c r="AR1158" s="224"/>
      <c r="AS1158" s="224"/>
    </row>
    <row r="1159">
      <c r="A1159" s="530"/>
      <c r="B1159" s="531"/>
      <c r="C1159" s="398"/>
      <c r="D1159" s="399"/>
      <c r="E1159" s="398"/>
      <c r="I1159" s="411"/>
      <c r="J1159" s="411"/>
      <c r="N1159" s="411"/>
      <c r="S1159" s="411"/>
      <c r="AC1159" s="227"/>
      <c r="AD1159" s="227"/>
      <c r="AE1159" s="227"/>
      <c r="AF1159" s="227"/>
      <c r="AG1159" s="227"/>
      <c r="AL1159" s="224"/>
      <c r="AM1159" s="224"/>
      <c r="AN1159" s="224"/>
      <c r="AO1159" s="224"/>
      <c r="AP1159" s="224"/>
      <c r="AQ1159" s="224"/>
      <c r="AR1159" s="224"/>
      <c r="AS1159" s="224"/>
    </row>
    <row r="1160">
      <c r="A1160" s="530"/>
      <c r="B1160" s="531"/>
      <c r="C1160" s="398"/>
      <c r="D1160" s="399"/>
      <c r="E1160" s="398"/>
      <c r="I1160" s="411"/>
      <c r="J1160" s="411"/>
      <c r="N1160" s="411"/>
      <c r="S1160" s="411"/>
      <c r="AC1160" s="227"/>
      <c r="AD1160" s="227"/>
      <c r="AE1160" s="227"/>
      <c r="AF1160" s="227"/>
      <c r="AG1160" s="227"/>
      <c r="AL1160" s="224"/>
      <c r="AM1160" s="224"/>
      <c r="AN1160" s="224"/>
      <c r="AO1160" s="224"/>
      <c r="AP1160" s="224"/>
      <c r="AQ1160" s="224"/>
      <c r="AR1160" s="224"/>
      <c r="AS1160" s="224"/>
    </row>
    <row r="1161">
      <c r="A1161" s="530"/>
      <c r="B1161" s="531"/>
      <c r="C1161" s="398"/>
      <c r="D1161" s="399"/>
      <c r="E1161" s="398"/>
      <c r="I1161" s="411"/>
      <c r="J1161" s="411"/>
      <c r="N1161" s="411"/>
      <c r="S1161" s="411"/>
      <c r="AC1161" s="227"/>
      <c r="AD1161" s="227"/>
      <c r="AE1161" s="227"/>
      <c r="AF1161" s="227"/>
      <c r="AG1161" s="227"/>
      <c r="AL1161" s="224"/>
      <c r="AM1161" s="224"/>
      <c r="AN1161" s="224"/>
      <c r="AO1161" s="224"/>
      <c r="AP1161" s="224"/>
      <c r="AQ1161" s="224"/>
      <c r="AR1161" s="224"/>
      <c r="AS1161" s="224"/>
    </row>
    <row r="1162">
      <c r="A1162" s="530"/>
      <c r="B1162" s="531"/>
      <c r="C1162" s="398"/>
      <c r="D1162" s="399"/>
      <c r="E1162" s="398"/>
      <c r="I1162" s="411"/>
      <c r="J1162" s="411"/>
      <c r="N1162" s="411"/>
      <c r="S1162" s="411"/>
      <c r="AC1162" s="227"/>
      <c r="AD1162" s="227"/>
      <c r="AE1162" s="227"/>
      <c r="AF1162" s="227"/>
      <c r="AG1162" s="227"/>
      <c r="AL1162" s="224"/>
      <c r="AM1162" s="224"/>
      <c r="AN1162" s="224"/>
      <c r="AO1162" s="224"/>
      <c r="AP1162" s="224"/>
      <c r="AQ1162" s="224"/>
      <c r="AR1162" s="224"/>
      <c r="AS1162" s="224"/>
    </row>
    <row r="1163">
      <c r="A1163" s="530"/>
      <c r="B1163" s="531"/>
      <c r="C1163" s="398"/>
      <c r="D1163" s="399"/>
      <c r="E1163" s="398"/>
      <c r="I1163" s="411"/>
      <c r="J1163" s="411"/>
      <c r="N1163" s="411"/>
      <c r="S1163" s="411"/>
      <c r="AC1163" s="227"/>
      <c r="AD1163" s="227"/>
      <c r="AE1163" s="227"/>
      <c r="AF1163" s="227"/>
      <c r="AG1163" s="227"/>
      <c r="AL1163" s="224"/>
      <c r="AM1163" s="224"/>
      <c r="AN1163" s="224"/>
      <c r="AO1163" s="224"/>
      <c r="AP1163" s="224"/>
      <c r="AQ1163" s="224"/>
      <c r="AR1163" s="224"/>
      <c r="AS1163" s="224"/>
    </row>
    <row r="1164">
      <c r="A1164" s="530"/>
      <c r="B1164" s="531"/>
      <c r="C1164" s="398"/>
      <c r="D1164" s="399"/>
      <c r="E1164" s="398"/>
      <c r="I1164" s="411"/>
      <c r="J1164" s="411"/>
      <c r="N1164" s="411"/>
      <c r="S1164" s="411"/>
      <c r="AC1164" s="227"/>
      <c r="AD1164" s="227"/>
      <c r="AE1164" s="227"/>
      <c r="AF1164" s="227"/>
      <c r="AG1164" s="227"/>
      <c r="AL1164" s="224"/>
      <c r="AM1164" s="224"/>
      <c r="AN1164" s="224"/>
      <c r="AO1164" s="224"/>
      <c r="AP1164" s="224"/>
      <c r="AQ1164" s="224"/>
      <c r="AR1164" s="224"/>
      <c r="AS1164" s="224"/>
    </row>
    <row r="1165">
      <c r="A1165" s="530"/>
      <c r="B1165" s="531"/>
      <c r="C1165" s="398"/>
      <c r="D1165" s="399"/>
      <c r="E1165" s="398"/>
      <c r="I1165" s="411"/>
      <c r="J1165" s="411"/>
      <c r="N1165" s="411"/>
      <c r="S1165" s="411"/>
      <c r="AC1165" s="227"/>
      <c r="AD1165" s="227"/>
      <c r="AE1165" s="227"/>
      <c r="AF1165" s="227"/>
      <c r="AG1165" s="227"/>
      <c r="AL1165" s="224"/>
      <c r="AM1165" s="224"/>
      <c r="AN1165" s="224"/>
      <c r="AO1165" s="224"/>
      <c r="AP1165" s="224"/>
      <c r="AQ1165" s="224"/>
      <c r="AR1165" s="224"/>
      <c r="AS1165" s="224"/>
    </row>
    <row r="1166">
      <c r="A1166" s="530"/>
      <c r="B1166" s="531"/>
      <c r="C1166" s="398"/>
      <c r="D1166" s="399"/>
      <c r="E1166" s="398"/>
      <c r="I1166" s="411"/>
      <c r="J1166" s="411"/>
      <c r="N1166" s="411"/>
      <c r="S1166" s="411"/>
      <c r="AC1166" s="227"/>
      <c r="AD1166" s="227"/>
      <c r="AE1166" s="227"/>
      <c r="AF1166" s="227"/>
      <c r="AG1166" s="227"/>
      <c r="AL1166" s="224"/>
      <c r="AM1166" s="224"/>
      <c r="AN1166" s="224"/>
      <c r="AO1166" s="224"/>
      <c r="AP1166" s="224"/>
      <c r="AQ1166" s="224"/>
      <c r="AR1166" s="224"/>
      <c r="AS1166" s="224"/>
    </row>
    <row r="1167">
      <c r="A1167" s="530"/>
      <c r="B1167" s="531"/>
      <c r="C1167" s="398"/>
      <c r="D1167" s="399"/>
      <c r="E1167" s="398"/>
      <c r="I1167" s="411"/>
      <c r="J1167" s="411"/>
      <c r="N1167" s="411"/>
      <c r="S1167" s="411"/>
      <c r="AC1167" s="227"/>
      <c r="AD1167" s="227"/>
      <c r="AE1167" s="227"/>
      <c r="AF1167" s="227"/>
      <c r="AG1167" s="227"/>
      <c r="AL1167" s="224"/>
      <c r="AM1167" s="224"/>
      <c r="AN1167" s="224"/>
      <c r="AO1167" s="224"/>
      <c r="AP1167" s="224"/>
      <c r="AQ1167" s="224"/>
      <c r="AR1167" s="224"/>
      <c r="AS1167" s="224"/>
    </row>
    <row r="1168">
      <c r="A1168" s="435"/>
      <c r="B1168" s="531"/>
      <c r="C1168" s="398"/>
      <c r="D1168" s="399"/>
      <c r="E1168" s="398"/>
      <c r="I1168" s="411"/>
      <c r="J1168" s="411"/>
      <c r="N1168" s="411"/>
      <c r="S1168" s="411"/>
      <c r="AC1168" s="227"/>
      <c r="AD1168" s="227"/>
      <c r="AE1168" s="227"/>
      <c r="AF1168" s="227"/>
      <c r="AG1168" s="227"/>
      <c r="AL1168" s="224"/>
      <c r="AM1168" s="224"/>
      <c r="AN1168" s="224"/>
      <c r="AO1168" s="224"/>
      <c r="AP1168" s="224"/>
      <c r="AQ1168" s="224"/>
      <c r="AR1168" s="224"/>
      <c r="AS1168" s="224"/>
    </row>
    <row r="1169">
      <c r="A1169" s="435"/>
      <c r="B1169" s="531"/>
      <c r="C1169" s="398"/>
      <c r="D1169" s="399"/>
      <c r="E1169" s="398"/>
      <c r="I1169" s="411"/>
      <c r="J1169" s="411"/>
      <c r="N1169" s="411"/>
      <c r="S1169" s="411"/>
      <c r="AC1169" s="227"/>
      <c r="AD1169" s="227"/>
      <c r="AE1169" s="227"/>
      <c r="AF1169" s="227"/>
      <c r="AG1169" s="227"/>
      <c r="AL1169" s="224"/>
      <c r="AM1169" s="224"/>
      <c r="AN1169" s="224"/>
      <c r="AO1169" s="224"/>
      <c r="AP1169" s="224"/>
      <c r="AQ1169" s="224"/>
      <c r="AR1169" s="224"/>
      <c r="AS1169" s="224"/>
    </row>
    <row r="1170">
      <c r="A1170" s="435"/>
      <c r="B1170" s="531"/>
      <c r="C1170" s="398"/>
      <c r="D1170" s="399"/>
      <c r="E1170" s="398"/>
      <c r="I1170" s="411"/>
      <c r="J1170" s="411"/>
      <c r="N1170" s="411"/>
      <c r="S1170" s="411"/>
      <c r="AC1170" s="227"/>
      <c r="AD1170" s="227"/>
      <c r="AE1170" s="227"/>
      <c r="AF1170" s="227"/>
      <c r="AG1170" s="227"/>
      <c r="AL1170" s="224"/>
      <c r="AM1170" s="224"/>
      <c r="AN1170" s="224"/>
      <c r="AO1170" s="224"/>
      <c r="AP1170" s="224"/>
      <c r="AQ1170" s="224"/>
      <c r="AR1170" s="224"/>
      <c r="AS1170" s="224"/>
    </row>
  </sheetData>
  <mergeCells count="254">
    <mergeCell ref="L71:M75"/>
    <mergeCell ref="L77:M77"/>
    <mergeCell ref="F71:F75"/>
    <mergeCell ref="G71:H75"/>
    <mergeCell ref="K71:K75"/>
    <mergeCell ref="P71:P75"/>
    <mergeCell ref="Q71:R75"/>
    <mergeCell ref="F76:H76"/>
    <mergeCell ref="Q77:R77"/>
    <mergeCell ref="L56:M60"/>
    <mergeCell ref="L62:M62"/>
    <mergeCell ref="L63:M63"/>
    <mergeCell ref="L64:M64"/>
    <mergeCell ref="L65:M65"/>
    <mergeCell ref="L66:M66"/>
    <mergeCell ref="L67:M67"/>
    <mergeCell ref="L68:M68"/>
    <mergeCell ref="Q63:R63"/>
    <mergeCell ref="Q64:R64"/>
    <mergeCell ref="Q65:R65"/>
    <mergeCell ref="Q66:R66"/>
    <mergeCell ref="Q67:R67"/>
    <mergeCell ref="Q68:R68"/>
    <mergeCell ref="F56:F60"/>
    <mergeCell ref="G56:H60"/>
    <mergeCell ref="K56:K60"/>
    <mergeCell ref="P56:P60"/>
    <mergeCell ref="Q56:R60"/>
    <mergeCell ref="F61:H61"/>
    <mergeCell ref="Q62:R62"/>
    <mergeCell ref="F69:F70"/>
    <mergeCell ref="G69:H70"/>
    <mergeCell ref="K69:K70"/>
    <mergeCell ref="L69:M70"/>
    <mergeCell ref="P69:P70"/>
    <mergeCell ref="Q69:R70"/>
    <mergeCell ref="G62:H62"/>
    <mergeCell ref="G63:H63"/>
    <mergeCell ref="G64:H64"/>
    <mergeCell ref="G65:H65"/>
    <mergeCell ref="G66:H66"/>
    <mergeCell ref="G67:H67"/>
    <mergeCell ref="G68:H68"/>
    <mergeCell ref="K76:M76"/>
    <mergeCell ref="P76:R76"/>
    <mergeCell ref="F84:F85"/>
    <mergeCell ref="F86:F90"/>
    <mergeCell ref="G86:H90"/>
    <mergeCell ref="K86:K90"/>
    <mergeCell ref="L86:M90"/>
    <mergeCell ref="P86:P90"/>
    <mergeCell ref="Q86:R90"/>
    <mergeCell ref="K16:M16"/>
    <mergeCell ref="P16:R16"/>
    <mergeCell ref="AC24:AR24"/>
    <mergeCell ref="F11:F15"/>
    <mergeCell ref="G11:H15"/>
    <mergeCell ref="K11:K15"/>
    <mergeCell ref="P11:P15"/>
    <mergeCell ref="Q11:R15"/>
    <mergeCell ref="F16:H16"/>
    <mergeCell ref="Q17:R17"/>
    <mergeCell ref="Q2:R2"/>
    <mergeCell ref="Q3:R3"/>
    <mergeCell ref="Q5:R5"/>
    <mergeCell ref="Q6:R6"/>
    <mergeCell ref="Q7:R7"/>
    <mergeCell ref="Q8:R8"/>
    <mergeCell ref="P9:P10"/>
    <mergeCell ref="Q9:R10"/>
    <mergeCell ref="L3:M3"/>
    <mergeCell ref="L4:M4"/>
    <mergeCell ref="L5:M5"/>
    <mergeCell ref="L6:M6"/>
    <mergeCell ref="L7:M7"/>
    <mergeCell ref="L8:M8"/>
    <mergeCell ref="K9:K10"/>
    <mergeCell ref="L9:M10"/>
    <mergeCell ref="F1:H1"/>
    <mergeCell ref="K1:M1"/>
    <mergeCell ref="P1:R1"/>
    <mergeCell ref="G2:H2"/>
    <mergeCell ref="L2:M2"/>
    <mergeCell ref="G3:H3"/>
    <mergeCell ref="Q4:R4"/>
    <mergeCell ref="G4:H4"/>
    <mergeCell ref="G5:H5"/>
    <mergeCell ref="G6:H6"/>
    <mergeCell ref="G7:H7"/>
    <mergeCell ref="G8:H8"/>
    <mergeCell ref="F9:F10"/>
    <mergeCell ref="G9:H10"/>
    <mergeCell ref="L11:M15"/>
    <mergeCell ref="L17:M17"/>
    <mergeCell ref="L18:M18"/>
    <mergeCell ref="L19:M19"/>
    <mergeCell ref="L20:M20"/>
    <mergeCell ref="L21:M21"/>
    <mergeCell ref="L22:M22"/>
    <mergeCell ref="L23:M23"/>
    <mergeCell ref="Q18:R18"/>
    <mergeCell ref="Q19:R19"/>
    <mergeCell ref="Q20:R20"/>
    <mergeCell ref="Q21:R21"/>
    <mergeCell ref="Q22:R22"/>
    <mergeCell ref="Q23:R23"/>
    <mergeCell ref="F24:F25"/>
    <mergeCell ref="G24:H25"/>
    <mergeCell ref="K24:K25"/>
    <mergeCell ref="L24:M25"/>
    <mergeCell ref="P24:P25"/>
    <mergeCell ref="Q24:R25"/>
    <mergeCell ref="G17:H17"/>
    <mergeCell ref="G18:H18"/>
    <mergeCell ref="G19:H19"/>
    <mergeCell ref="G20:H20"/>
    <mergeCell ref="G21:H21"/>
    <mergeCell ref="G22:H22"/>
    <mergeCell ref="G23:H23"/>
    <mergeCell ref="K31:M31"/>
    <mergeCell ref="P31:R31"/>
    <mergeCell ref="L26:M30"/>
    <mergeCell ref="L32:M32"/>
    <mergeCell ref="L33:M33"/>
    <mergeCell ref="L34:M34"/>
    <mergeCell ref="L35:M35"/>
    <mergeCell ref="L36:M36"/>
    <mergeCell ref="L37:M37"/>
    <mergeCell ref="L38:M38"/>
    <mergeCell ref="Q33:R33"/>
    <mergeCell ref="Q34:R34"/>
    <mergeCell ref="Q35:R35"/>
    <mergeCell ref="Q36:R36"/>
    <mergeCell ref="Q37:R37"/>
    <mergeCell ref="Q38:R38"/>
    <mergeCell ref="F26:F30"/>
    <mergeCell ref="G26:H30"/>
    <mergeCell ref="K26:K30"/>
    <mergeCell ref="P26:P30"/>
    <mergeCell ref="Q26:R30"/>
    <mergeCell ref="F31:H31"/>
    <mergeCell ref="Q32:R32"/>
    <mergeCell ref="F39:F40"/>
    <mergeCell ref="G39:H40"/>
    <mergeCell ref="K39:K40"/>
    <mergeCell ref="L39:M40"/>
    <mergeCell ref="P39:P40"/>
    <mergeCell ref="Q39:R40"/>
    <mergeCell ref="G32:H32"/>
    <mergeCell ref="G33:H33"/>
    <mergeCell ref="G34:H34"/>
    <mergeCell ref="G35:H35"/>
    <mergeCell ref="G36:H36"/>
    <mergeCell ref="G37:H37"/>
    <mergeCell ref="G38:H38"/>
    <mergeCell ref="K46:M46"/>
    <mergeCell ref="P46:R46"/>
    <mergeCell ref="L41:M45"/>
    <mergeCell ref="L47:M47"/>
    <mergeCell ref="L48:M48"/>
    <mergeCell ref="L49:M49"/>
    <mergeCell ref="L50:M50"/>
    <mergeCell ref="L51:M51"/>
    <mergeCell ref="L52:M52"/>
    <mergeCell ref="L53:M53"/>
    <mergeCell ref="Q48:R48"/>
    <mergeCell ref="Q49:R49"/>
    <mergeCell ref="Q50:R50"/>
    <mergeCell ref="Q51:R51"/>
    <mergeCell ref="Q52:R52"/>
    <mergeCell ref="Q53:R53"/>
    <mergeCell ref="F41:F45"/>
    <mergeCell ref="G41:H45"/>
    <mergeCell ref="K41:K45"/>
    <mergeCell ref="P41:P45"/>
    <mergeCell ref="Q41:R45"/>
    <mergeCell ref="F46:H46"/>
    <mergeCell ref="Q47:R47"/>
    <mergeCell ref="F54:F55"/>
    <mergeCell ref="G54:H55"/>
    <mergeCell ref="K54:K55"/>
    <mergeCell ref="L54:M55"/>
    <mergeCell ref="P54:P55"/>
    <mergeCell ref="Q54:R55"/>
    <mergeCell ref="G47:H47"/>
    <mergeCell ref="G48:H48"/>
    <mergeCell ref="G49:H49"/>
    <mergeCell ref="G50:H50"/>
    <mergeCell ref="G51:H51"/>
    <mergeCell ref="G52:H52"/>
    <mergeCell ref="G53:H53"/>
    <mergeCell ref="K61:M61"/>
    <mergeCell ref="P61:R61"/>
    <mergeCell ref="L79:M79"/>
    <mergeCell ref="L80:M80"/>
    <mergeCell ref="G77:H77"/>
    <mergeCell ref="G78:H78"/>
    <mergeCell ref="L78:M78"/>
    <mergeCell ref="Q78:R78"/>
    <mergeCell ref="G79:H79"/>
    <mergeCell ref="Q79:R79"/>
    <mergeCell ref="Q80:R80"/>
    <mergeCell ref="G80:H80"/>
    <mergeCell ref="G81:H81"/>
    <mergeCell ref="L81:M81"/>
    <mergeCell ref="Q81:R81"/>
    <mergeCell ref="G82:H82"/>
    <mergeCell ref="Q82:R82"/>
    <mergeCell ref="G83:H83"/>
    <mergeCell ref="Q83:R83"/>
    <mergeCell ref="L82:M82"/>
    <mergeCell ref="L83:M83"/>
    <mergeCell ref="G84:H85"/>
    <mergeCell ref="K84:K85"/>
    <mergeCell ref="L84:M85"/>
    <mergeCell ref="P84:P85"/>
    <mergeCell ref="Q84:R85"/>
    <mergeCell ref="L93:M93"/>
    <mergeCell ref="L94:M94"/>
    <mergeCell ref="L95:M95"/>
    <mergeCell ref="L96:M96"/>
    <mergeCell ref="L97:M97"/>
    <mergeCell ref="L98:M98"/>
    <mergeCell ref="K99:K100"/>
    <mergeCell ref="L99:M100"/>
    <mergeCell ref="F91:H91"/>
    <mergeCell ref="K91:M91"/>
    <mergeCell ref="P91:R91"/>
    <mergeCell ref="G92:H92"/>
    <mergeCell ref="L92:M92"/>
    <mergeCell ref="G93:H93"/>
    <mergeCell ref="Q94:R94"/>
    <mergeCell ref="F101:F105"/>
    <mergeCell ref="G101:H105"/>
    <mergeCell ref="K101:K105"/>
    <mergeCell ref="L101:M105"/>
    <mergeCell ref="P101:P105"/>
    <mergeCell ref="Q101:R105"/>
    <mergeCell ref="G94:H94"/>
    <mergeCell ref="G95:H95"/>
    <mergeCell ref="G96:H96"/>
    <mergeCell ref="G97:H97"/>
    <mergeCell ref="G98:H98"/>
    <mergeCell ref="F99:F100"/>
    <mergeCell ref="G99:H100"/>
    <mergeCell ref="Q99:R100"/>
    <mergeCell ref="AC225:AR225"/>
    <mergeCell ref="Q92:R92"/>
    <mergeCell ref="Q93:R93"/>
    <mergeCell ref="Q95:R95"/>
    <mergeCell ref="Q96:R96"/>
    <mergeCell ref="Q97:R97"/>
    <mergeCell ref="Q98:R98"/>
    <mergeCell ref="P99:P100"/>
  </mergeCells>
  <conditionalFormatting sqref="F2:H15 K2:M15 P2:R15 AA2:AB5 AA7:AB24 F17:H30 K17:M30 P17:R30 F32:H45 K32:M45 P32:R45 F47:H60 K47:M60 P47:R60 F62:H75 K62:M75 P62:R75 F77:H90 K77:M90 P77:R90 F92:H105 K92:M105 P92:R105">
    <cfRule type="containsBlanks" dxfId="13" priority="1">
      <formula>LEN(TRIM(F2))=0</formula>
    </cfRule>
  </conditionalFormatting>
  <conditionalFormatting sqref="A1:A1170 C1:C1170 E1:E1170 I2:I14 N2:N14 S2:S15 I17:I30 N17:N29 S17:S30 I32:I45 N32:N44 S32:S45 I47:I60 N47:N60 S47:S60 I62:I75 N62:N75 S62:S75 I77:I90 N77:N90 S77:S90 I92:I105 N92:N105 S92:S105">
    <cfRule type="containsText" dxfId="4" priority="2" operator="containsText" text="AM">
      <formula>NOT(ISERROR(SEARCH(("AM"),(A1))))</formula>
    </cfRule>
  </conditionalFormatting>
  <conditionalFormatting sqref="A1:A1170 C1:C1170 E1:E1170 I2:I14 N2:N14 S2:S15 I17:I30 N17:N29 S17:S30 I32:I45 N32:N44 S32:S45 I47:I60 N47:N60 S47:S60 I62:I75 N62:N75 S62:S75 I77:I90 N77:N90 S77:S90 I92:I105 N92:N105 S92:S105">
    <cfRule type="containsText" dxfId="4" priority="3" operator="containsText" text="PM">
      <formula>NOT(ISERROR(SEARCH(("PM"),(A1))))</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9.13"/>
    <col customWidth="1" min="3" max="3" width="27.5"/>
    <col customWidth="1" min="5" max="5" width="26.25"/>
    <col hidden="1" min="10" max="10" width="12.63"/>
    <col hidden="1" min="15" max="15" width="12.63"/>
    <col hidden="1" min="20" max="20" width="12.63"/>
    <col customWidth="1" min="23" max="23" width="24.88"/>
    <col customWidth="1" min="31" max="33" width="13.38"/>
  </cols>
  <sheetData>
    <row r="1">
      <c r="A1" s="398"/>
      <c r="B1" s="399"/>
      <c r="C1" s="398"/>
      <c r="D1" s="399"/>
      <c r="E1" s="398"/>
      <c r="F1" s="334" t="s">
        <v>546</v>
      </c>
      <c r="G1" s="35"/>
      <c r="H1" s="36"/>
      <c r="I1" s="400"/>
      <c r="J1" s="401"/>
      <c r="K1" s="368" t="s">
        <v>570</v>
      </c>
      <c r="L1" s="35"/>
      <c r="M1" s="36"/>
      <c r="N1" s="400"/>
      <c r="O1" s="198"/>
      <c r="P1" s="390" t="s">
        <v>589</v>
      </c>
      <c r="Q1" s="35"/>
      <c r="R1" s="36"/>
      <c r="S1" s="400"/>
      <c r="W1" s="402">
        <v>0.0</v>
      </c>
      <c r="X1" s="403">
        <f>OriginalIDP!L3</f>
        <v>17.44</v>
      </c>
      <c r="Y1" s="403">
        <f>OriginalIDP!M3</f>
        <v>23</v>
      </c>
      <c r="Z1" s="403">
        <f>OriginalIDP!N3</f>
        <v>5.56</v>
      </c>
      <c r="AC1" s="404">
        <v>0.0</v>
      </c>
      <c r="AD1" s="405">
        <v>0.0</v>
      </c>
      <c r="AE1" s="406">
        <v>0.0</v>
      </c>
      <c r="AF1" s="407"/>
      <c r="AG1" s="407"/>
      <c r="AH1" s="408">
        <v>0.0</v>
      </c>
      <c r="AI1" s="408">
        <v>0.0</v>
      </c>
      <c r="AJ1" s="408"/>
      <c r="AK1" s="408"/>
      <c r="AL1" s="408"/>
      <c r="AM1" s="408"/>
      <c r="AN1" s="408"/>
      <c r="AO1" s="408"/>
      <c r="AP1" s="408"/>
      <c r="AQ1" s="408"/>
      <c r="AR1" s="408"/>
      <c r="AS1" s="408"/>
    </row>
    <row r="2">
      <c r="A2" s="398"/>
      <c r="B2" s="399"/>
      <c r="C2" s="398"/>
      <c r="D2" s="399"/>
      <c r="E2" s="398"/>
      <c r="F2" s="335" t="s">
        <v>94</v>
      </c>
      <c r="G2" s="336" t="str">
        <f t="shared" ref="G2:G4" si="1">J5</f>
        <v/>
      </c>
      <c r="H2" s="337"/>
      <c r="I2" s="410"/>
      <c r="J2" s="411" t="str">
        <f>IFERROR(__xludf.DUMMYFUNCTION("REGEXREPLACE(I2,""(.*)ACK:(.*)"",""$2"")"),"")</f>
        <v/>
      </c>
      <c r="K2" s="335" t="s">
        <v>94</v>
      </c>
      <c r="L2" s="336" t="str">
        <f t="shared" ref="L2:L4" si="2">O5</f>
        <v/>
      </c>
      <c r="M2" s="337"/>
      <c r="N2" s="410"/>
      <c r="O2" s="411" t="str">
        <f>IFERROR(__xludf.DUMMYFUNCTION("REGEXREPLACE(N2,""(.*)ACK:(.*)"",""$2"")"),"")</f>
        <v/>
      </c>
      <c r="P2" s="335" t="s">
        <v>94</v>
      </c>
      <c r="Q2" s="336" t="str">
        <f t="shared" ref="Q2:Q4" si="3">T5</f>
        <v/>
      </c>
      <c r="R2" s="337"/>
      <c r="S2" s="410"/>
      <c r="T2" s="411" t="str">
        <f>IFERROR(__xludf.DUMMYFUNCTION("REGEXREPLACE(S2,""(.*)ACK:(.*)"",""$2"")"),"")</f>
        <v/>
      </c>
      <c r="W2" s="412">
        <v>0.010416666666666666</v>
      </c>
      <c r="X2" s="403">
        <f>OriginalIDP!L4</f>
        <v>16.69</v>
      </c>
      <c r="Y2" s="403">
        <f>OriginalIDP!M4</f>
        <v>25</v>
      </c>
      <c r="Z2" s="403">
        <f>OriginalIDP!N4</f>
        <v>8.31</v>
      </c>
      <c r="AA2" s="41" t="s">
        <v>535</v>
      </c>
      <c r="AB2" s="413">
        <f>AVERAGE(Y1:Y8)</f>
        <v>25.04125</v>
      </c>
      <c r="AC2" s="414" t="s">
        <v>83</v>
      </c>
      <c r="AD2" s="415" t="s">
        <v>472</v>
      </c>
      <c r="AE2" s="416" t="s">
        <v>471</v>
      </c>
      <c r="AF2" s="414" t="s">
        <v>600</v>
      </c>
      <c r="AG2" s="416" t="s">
        <v>601</v>
      </c>
      <c r="AH2" s="417"/>
      <c r="AI2" s="414" t="s">
        <v>83</v>
      </c>
      <c r="AJ2" s="415" t="s">
        <v>472</v>
      </c>
      <c r="AK2" s="416" t="s">
        <v>471</v>
      </c>
      <c r="AL2" s="418" t="s">
        <v>600</v>
      </c>
      <c r="AM2" s="419" t="s">
        <v>601</v>
      </c>
      <c r="AN2" s="420" t="s">
        <v>602</v>
      </c>
      <c r="AO2" s="420" t="s">
        <v>603</v>
      </c>
      <c r="AP2" s="421"/>
      <c r="AQ2" s="421"/>
      <c r="AR2" s="421"/>
      <c r="AS2" s="421"/>
    </row>
    <row r="3">
      <c r="A3" s="422"/>
      <c r="B3" s="399"/>
      <c r="C3" s="422"/>
      <c r="D3" s="399"/>
      <c r="E3" s="422"/>
      <c r="F3" s="338" t="s">
        <v>497</v>
      </c>
      <c r="G3" s="336" t="str">
        <f t="shared" si="1"/>
        <v/>
      </c>
      <c r="H3" s="337"/>
      <c r="I3" s="410"/>
      <c r="J3" s="411" t="str">
        <f>IFERROR(__xludf.DUMMYFUNCTION("REGEXREPLACE(I3,""(.*)SVL OUT:(.*)"",""$2"")"),"")</f>
        <v/>
      </c>
      <c r="K3" s="338" t="s">
        <v>497</v>
      </c>
      <c r="L3" s="336" t="str">
        <f t="shared" si="2"/>
        <v/>
      </c>
      <c r="M3" s="337"/>
      <c r="N3" s="410"/>
      <c r="O3" s="411" t="str">
        <f>IFERROR(__xludf.DUMMYFUNCTION("REGEXREPLACE(N3,""(.*)SVL OUT:(.*)"",""$2"")"),"")</f>
        <v/>
      </c>
      <c r="P3" s="338" t="s">
        <v>497</v>
      </c>
      <c r="Q3" s="336" t="str">
        <f t="shared" si="3"/>
        <v/>
      </c>
      <c r="R3" s="337"/>
      <c r="S3" s="410"/>
      <c r="T3" s="411" t="str">
        <f>IFERROR(__xludf.DUMMYFUNCTION("REGEXREPLACE(S3,""(.*)SVL OUT:(.*)"",""$2"")"),"")</f>
        <v/>
      </c>
      <c r="W3" s="412">
        <v>0.020833333333333332</v>
      </c>
      <c r="X3" s="403">
        <f>OriginalIDP!L5</f>
        <v>17.66</v>
      </c>
      <c r="Y3" s="403">
        <f>OriginalIDP!M5</f>
        <v>24.33</v>
      </c>
      <c r="Z3" s="403">
        <f>OriginalIDP!N5</f>
        <v>6.67</v>
      </c>
      <c r="AA3" s="41" t="s">
        <v>537</v>
      </c>
      <c r="AB3" s="413">
        <f>AVERAGE(Y9:Y16)</f>
        <v>18.62375</v>
      </c>
      <c r="AC3" s="423" t="s">
        <v>604</v>
      </c>
      <c r="AD3" s="424">
        <f>VALUE(G5)</f>
        <v>0</v>
      </c>
      <c r="AE3" s="425">
        <f>VALUE(G6)</f>
        <v>0</v>
      </c>
      <c r="AF3" s="426">
        <f>VALUE(G7)</f>
        <v>0</v>
      </c>
      <c r="AG3" s="425">
        <f>VALUE(G8)</f>
        <v>0</v>
      </c>
      <c r="AH3" s="427" t="str">
        <f t="shared" ref="AH3:AH23" si="5">IF(AD3 =0, "Missing", "Logged")</f>
        <v>Missing</v>
      </c>
      <c r="AI3" s="423" t="s">
        <v>604</v>
      </c>
      <c r="AJ3" s="428" t="str">
        <f t="shared" ref="AJ3:AM3" si="4">IF(AD3&lt;&gt;0, AD3, "")</f>
        <v/>
      </c>
      <c r="AK3" s="429" t="str">
        <f t="shared" si="4"/>
        <v/>
      </c>
      <c r="AL3" s="430" t="str">
        <f t="shared" si="4"/>
        <v/>
      </c>
      <c r="AM3" s="431" t="str">
        <f t="shared" si="4"/>
        <v/>
      </c>
      <c r="AN3" s="432">
        <f>COUNTIFS(AM25:AM224, "Wed", AO25:AO224, "0:00") +
 COUNTIFS(AM25:AM224, "Wed", AO25:AO224, "0:15") +
 COUNTIFS(AM25:AM224, "Wed", AO25:AO224, "0:30") +
 COUNTIFS(AM25:AM224, "Wed", AO25:AO224, "0:45")
</f>
        <v>0</v>
      </c>
      <c r="AO3" s="432">
        <f>COUNTIFS(AM226:AM1170, "Wed", AO226:AO1170, "0:00") +
 COUNTIFS(AM226:AM1170, "Wed", AO226:AO1170, "0:15") +
 COUNTIFS(AM226:AM1170, "Wed", AO226:AO1170, "0:30") +
 COUNTIFS(AM226:AM1170, "Wed", AO226:AO1170, "0:45")
</f>
        <v>0</v>
      </c>
      <c r="AP3" s="433"/>
      <c r="AQ3" s="433"/>
      <c r="AR3" s="433"/>
      <c r="AS3" s="433"/>
    </row>
    <row r="4">
      <c r="A4" s="398"/>
      <c r="B4" s="399"/>
      <c r="C4" s="398"/>
      <c r="D4" s="399"/>
      <c r="E4" s="398"/>
      <c r="F4" s="338" t="s">
        <v>100</v>
      </c>
      <c r="G4" s="336" t="str">
        <f t="shared" si="1"/>
        <v/>
      </c>
      <c r="H4" s="337"/>
      <c r="I4" s="410"/>
      <c r="J4" s="411" t="str">
        <f>IFERROR(__xludf.DUMMYFUNCTION("REGEXREPLACE(I4,""(.*)SVL IN:(.*)"",""$2"")"),"")</f>
        <v/>
      </c>
      <c r="K4" s="338" t="s">
        <v>100</v>
      </c>
      <c r="L4" s="336" t="str">
        <f t="shared" si="2"/>
        <v/>
      </c>
      <c r="M4" s="337"/>
      <c r="N4" s="410"/>
      <c r="O4" s="411" t="str">
        <f>IFERROR(__xludf.DUMMYFUNCTION("REGEXREPLACE(N4,""(.*)SVL IN:(.*)"",""$2"")"),"")</f>
        <v/>
      </c>
      <c r="P4" s="338" t="s">
        <v>100</v>
      </c>
      <c r="Q4" s="336" t="str">
        <f t="shared" si="3"/>
        <v/>
      </c>
      <c r="R4" s="337"/>
      <c r="S4" s="410"/>
      <c r="T4" s="411" t="str">
        <f>IFERROR(__xludf.DUMMYFUNCTION("REGEXREPLACE(S4,""(.*)SVL IN:(.*)"",""$2"")"),"")</f>
        <v/>
      </c>
      <c r="W4" s="412">
        <v>0.03125</v>
      </c>
      <c r="X4" s="403">
        <f>OriginalIDP!L6</f>
        <v>14.12</v>
      </c>
      <c r="Y4" s="403">
        <f>OriginalIDP!M6</f>
        <v>24.67</v>
      </c>
      <c r="Z4" s="403">
        <f>OriginalIDP!N6</f>
        <v>10.55</v>
      </c>
      <c r="AA4" s="41" t="s">
        <v>540</v>
      </c>
      <c r="AB4" s="413">
        <f>AVERAGE(Y16:Y24)</f>
        <v>19.70444444</v>
      </c>
      <c r="AC4" s="423" t="s">
        <v>531</v>
      </c>
      <c r="AD4" s="434">
        <f>VALUE(G20)</f>
        <v>0</v>
      </c>
      <c r="AE4" s="425">
        <f>VALUE(G21)</f>
        <v>0</v>
      </c>
      <c r="AF4" s="426">
        <f>VALUE(G22)</f>
        <v>0</v>
      </c>
      <c r="AG4" s="425">
        <f>VALUE(G23)</f>
        <v>0</v>
      </c>
      <c r="AH4" s="427" t="str">
        <f t="shared" si="5"/>
        <v>Missing</v>
      </c>
      <c r="AI4" s="423" t="s">
        <v>531</v>
      </c>
      <c r="AJ4" s="428" t="str">
        <f t="shared" ref="AJ4:AM4" si="6">IF(AD4&lt;&gt;0, AD4, "")</f>
        <v/>
      </c>
      <c r="AK4" s="429" t="str">
        <f t="shared" si="6"/>
        <v/>
      </c>
      <c r="AL4" s="430" t="str">
        <f t="shared" si="6"/>
        <v/>
      </c>
      <c r="AM4" s="431" t="str">
        <f t="shared" si="6"/>
        <v/>
      </c>
      <c r="AN4" s="432">
        <f>COUNTIFS(AM25:AM224, "Wed", AO25:AO224, "1:00") +
 COUNTIFS(AM25:AM224, "Wed", AO25:AO224, "1:15") +
 COUNTIFS(AM25:AM224, "Wed", AO25:AO224, "1:30") +
 COUNTIFS(AM25:AM224, "Wed", AO25:AO224, "1:45")
</f>
        <v>0</v>
      </c>
      <c r="AO4" s="432">
        <f>COUNTIFS(AM226:AM1170, "Wed", AO226:AO1170, "1:00") +
 COUNTIFS(AM226:AM1170, "Wed", AO226:AO1170, "1:15") +
 COUNTIFS(AM226:AM1170, "Wed", AO226:AO1170, "1:30") +
 COUNTIFS(AM226:AM1170, "Wed", AO226:AO1170, "1:45")
</f>
        <v>0</v>
      </c>
      <c r="AP4" s="433"/>
      <c r="AQ4" s="433"/>
      <c r="AR4" s="433"/>
      <c r="AS4" s="433"/>
    </row>
    <row r="5">
      <c r="A5" s="435"/>
      <c r="B5" s="399"/>
      <c r="C5" s="398"/>
      <c r="D5" s="399"/>
      <c r="E5" s="436"/>
      <c r="F5" s="338" t="s">
        <v>547</v>
      </c>
      <c r="G5" s="336" t="str">
        <f t="shared" ref="G5:G6" si="8">J3</f>
        <v/>
      </c>
      <c r="H5" s="337"/>
      <c r="I5" s="410"/>
      <c r="J5" s="411" t="str">
        <f>IFERROR(__xludf.DUMMYFUNCTION("REGEXREPLACE(I5,""(.*)ACK:(.*)"",""$2"")"),"")</f>
        <v/>
      </c>
      <c r="K5" s="338" t="s">
        <v>547</v>
      </c>
      <c r="L5" s="336" t="str">
        <f t="shared" ref="L5:L6" si="9">O3</f>
        <v/>
      </c>
      <c r="M5" s="337"/>
      <c r="N5" s="410"/>
      <c r="O5" s="411" t="str">
        <f>IFERROR(__xludf.DUMMYFUNCTION("REGEXREPLACE(N5,""(.*)ACK:(.*)"",""$2"")"),"")</f>
        <v/>
      </c>
      <c r="P5" s="338" t="s">
        <v>547</v>
      </c>
      <c r="Q5" s="336" t="str">
        <f t="shared" ref="Q5:Q6" si="10">T3</f>
        <v/>
      </c>
      <c r="R5" s="337"/>
      <c r="S5" s="410"/>
      <c r="T5" s="411" t="str">
        <f>IFERROR(__xludf.DUMMYFUNCTION("REGEXREPLACE(S5,""(.*)ACK:(.*)"",""$2"")"),"")</f>
        <v/>
      </c>
      <c r="W5" s="412">
        <v>0.041666666666666664</v>
      </c>
      <c r="X5" s="403">
        <f>OriginalIDP!L7</f>
        <v>19.12</v>
      </c>
      <c r="Y5" s="403">
        <f>OriginalIDP!M7</f>
        <v>25</v>
      </c>
      <c r="Z5" s="403">
        <f>OriginalIDP!N7</f>
        <v>5.88</v>
      </c>
      <c r="AA5" s="41" t="s">
        <v>543</v>
      </c>
      <c r="AB5" s="413">
        <f>AVERAGE(Y24:Y32)</f>
        <v>26.55555556</v>
      </c>
      <c r="AC5" s="423" t="s">
        <v>534</v>
      </c>
      <c r="AD5" s="437">
        <f>VALUE(G35)</f>
        <v>0</v>
      </c>
      <c r="AE5" s="425">
        <f>VALUE(G36)</f>
        <v>0</v>
      </c>
      <c r="AF5" s="426">
        <f>VALUE(G37)</f>
        <v>0</v>
      </c>
      <c r="AG5" s="425">
        <f>VALUE(G38)</f>
        <v>0</v>
      </c>
      <c r="AH5" s="427" t="str">
        <f t="shared" si="5"/>
        <v>Missing</v>
      </c>
      <c r="AI5" s="423" t="s">
        <v>534</v>
      </c>
      <c r="AJ5" s="428" t="str">
        <f t="shared" ref="AJ5:AM5" si="7">IF(AD5&lt;&gt;0, AD5, "")</f>
        <v/>
      </c>
      <c r="AK5" s="429" t="str">
        <f t="shared" si="7"/>
        <v/>
      </c>
      <c r="AL5" s="430" t="str">
        <f t="shared" si="7"/>
        <v/>
      </c>
      <c r="AM5" s="431" t="str">
        <f t="shared" si="7"/>
        <v/>
      </c>
      <c r="AN5" s="432">
        <f>COUNTIFS(AM25:AM224, "Wed", AO25:AO224, "2:00") +
 COUNTIFS(AM25:AM224, "Wed", AO25:AO224, "2:15") +
 COUNTIFS(AM25:AM224, "Wed", AO25:AO224, "2:30") +
 COUNTIFS(AM25:AM224, "Wed", AO25:AO224, "2:45")</f>
        <v>0</v>
      </c>
      <c r="AO5" s="432">
        <f>COUNTIFS(AM226:AM1170, "Wed", AO226:AO1170, "2:00") +
 COUNTIFS(AM226:AM1170, "Wed", AO226:AO1170, "2:15") +
 COUNTIFS(AM226:AM1170, "Wed", AO226:AO1170, "2:30") +
 COUNTIFS(AM226:AM1170, "Wed", AO226:AO1170, "2:45")</f>
        <v>0</v>
      </c>
      <c r="AP5" s="433"/>
      <c r="AQ5" s="433"/>
      <c r="AR5" s="433"/>
      <c r="AS5" s="433"/>
    </row>
    <row r="6">
      <c r="A6" s="435"/>
      <c r="B6" s="399"/>
      <c r="C6" s="398"/>
      <c r="D6" s="399"/>
      <c r="E6" s="398"/>
      <c r="F6" s="338" t="s">
        <v>548</v>
      </c>
      <c r="G6" s="336" t="str">
        <f t="shared" si="8"/>
        <v/>
      </c>
      <c r="H6" s="337"/>
      <c r="I6" s="410"/>
      <c r="J6" s="411" t="str">
        <f>IFERROR(__xludf.DUMMYFUNCTION("REGEXREPLACE(I6,""(.*)ASA:(.*)"",""$2"")"),"")</f>
        <v/>
      </c>
      <c r="K6" s="338" t="s">
        <v>548</v>
      </c>
      <c r="L6" s="336" t="str">
        <f t="shared" si="9"/>
        <v/>
      </c>
      <c r="M6" s="337"/>
      <c r="N6" s="410"/>
      <c r="O6" s="411" t="str">
        <f>IFERROR(__xludf.DUMMYFUNCTION("REGEXREPLACE(N6,""(.*)ASA:(.*)"",""$2"")"),"")</f>
        <v/>
      </c>
      <c r="P6" s="338" t="s">
        <v>548</v>
      </c>
      <c r="Q6" s="336" t="str">
        <f t="shared" si="10"/>
        <v/>
      </c>
      <c r="R6" s="337"/>
      <c r="S6" s="410"/>
      <c r="T6" s="411" t="str">
        <f>IFERROR(__xludf.DUMMYFUNCTION("REGEXREPLACE(S6,""(.*)ASA:(.*)"",""$2"")"),"")</f>
        <v/>
      </c>
      <c r="W6" s="412">
        <v>0.052083333333333336</v>
      </c>
      <c r="X6" s="403">
        <f>OriginalIDP!L8</f>
        <v>16.04</v>
      </c>
      <c r="Y6" s="403">
        <f>OriginalIDP!M8</f>
        <v>25.33</v>
      </c>
      <c r="Z6" s="403">
        <f>OriginalIDP!N8</f>
        <v>9.29</v>
      </c>
      <c r="AA6" s="438"/>
      <c r="AB6" s="439"/>
      <c r="AC6" s="423" t="s">
        <v>536</v>
      </c>
      <c r="AD6" s="437">
        <f>VALUE(G50)</f>
        <v>0</v>
      </c>
      <c r="AE6" s="425">
        <f>VALUE(G51)</f>
        <v>0</v>
      </c>
      <c r="AF6" s="426">
        <f>VALUE(G52)</f>
        <v>0</v>
      </c>
      <c r="AG6" s="425">
        <f>VALUE(G53)</f>
        <v>0</v>
      </c>
      <c r="AH6" s="427" t="str">
        <f t="shared" si="5"/>
        <v>Missing</v>
      </c>
      <c r="AI6" s="423" t="s">
        <v>536</v>
      </c>
      <c r="AJ6" s="428" t="str">
        <f t="shared" ref="AJ6:AM6" si="11">IF(AD6&lt;&gt;0, AD6, "")</f>
        <v/>
      </c>
      <c r="AK6" s="429" t="str">
        <f t="shared" si="11"/>
        <v/>
      </c>
      <c r="AL6" s="430" t="str">
        <f t="shared" si="11"/>
        <v/>
      </c>
      <c r="AM6" s="431" t="str">
        <f t="shared" si="11"/>
        <v/>
      </c>
      <c r="AN6" s="432">
        <f>COUNTIFS(AM25:AM224, "Wed", AO25:AO224, "3:00") +
 COUNTIFS(AM25:AM224, "Wed", AO25:AO224, "3:15") +
 COUNTIFS(AM25:AM224, "Wed", AO25:AO224, "3:30") +
 COUNTIFS(AM25:AM224, "Wed", AO25:AO224, "3:45")</f>
        <v>0</v>
      </c>
      <c r="AO6" s="432">
        <f>COUNTIFS(AM226:AM1170, "Wed", AO226:AO1170, "3:00") +
 COUNTIFS(AM226:AM1170, "Wed", AO226:AO1170, "3:15") +
 COUNTIFS(AM226:AM1170, "Wed", AO226:AO1170, "3:30") +
 COUNTIFS(AM226:AM1170, "Wed", AO226:AO1170, "3:45")</f>
        <v>0</v>
      </c>
      <c r="AP6" s="433"/>
      <c r="AQ6" s="433"/>
      <c r="AR6" s="433"/>
      <c r="AS6" s="433"/>
    </row>
    <row r="7">
      <c r="A7" s="435"/>
      <c r="B7" s="399"/>
      <c r="C7" s="398"/>
      <c r="D7" s="399"/>
      <c r="E7" s="435"/>
      <c r="F7" s="338" t="s">
        <v>549</v>
      </c>
      <c r="G7" s="370" t="str">
        <f t="shared" ref="G7:G8" si="13">J10</f>
        <v/>
      </c>
      <c r="H7" s="29"/>
      <c r="I7" s="410"/>
      <c r="J7" s="411" t="str">
        <f>IFERROR(__xludf.DUMMYFUNCTION("REGEXREPLACE(I7,""(.*)SAFE:(.*)"",""$2"")"),"")</f>
        <v/>
      </c>
      <c r="K7" s="338" t="s">
        <v>549</v>
      </c>
      <c r="L7" s="370" t="str">
        <f t="shared" ref="L7:L8" si="14">O10</f>
        <v/>
      </c>
      <c r="M7" s="29"/>
      <c r="N7" s="410"/>
      <c r="O7" s="411" t="str">
        <f>IFERROR(__xludf.DUMMYFUNCTION("REGEXREPLACE(N7,""(.*)SAFE:(.*)"",""$2"")"),"")</f>
        <v/>
      </c>
      <c r="P7" s="338" t="s">
        <v>549</v>
      </c>
      <c r="Q7" s="370" t="str">
        <f t="shared" ref="Q7:Q8" si="15">T10</f>
        <v/>
      </c>
      <c r="R7" s="29"/>
      <c r="S7" s="410"/>
      <c r="T7" s="411" t="str">
        <f>IFERROR(__xludf.DUMMYFUNCTION("REGEXREPLACE(S7,""(.*)SAFE:(.*)"",""$2"")"),"")</f>
        <v/>
      </c>
      <c r="W7" s="412">
        <v>0.0625</v>
      </c>
      <c r="X7" s="403">
        <f>OriginalIDP!L9</f>
        <v>15.44</v>
      </c>
      <c r="Y7" s="403">
        <f>OriginalIDP!M9</f>
        <v>26</v>
      </c>
      <c r="Z7" s="403">
        <f>OriginalIDP!N9</f>
        <v>10.56</v>
      </c>
      <c r="AA7" s="41" t="s">
        <v>562</v>
      </c>
      <c r="AB7" s="413">
        <f>AVERAGE(Y32:Y39)</f>
        <v>33.83375</v>
      </c>
      <c r="AC7" s="423" t="s">
        <v>539</v>
      </c>
      <c r="AD7" s="437">
        <f>VALUE(G65)</f>
        <v>0</v>
      </c>
      <c r="AE7" s="425">
        <f>VALUE(G66)</f>
        <v>0</v>
      </c>
      <c r="AF7" s="426">
        <f>VALUE(G67)</f>
        <v>0</v>
      </c>
      <c r="AG7" s="425">
        <f>VALUE(G68)</f>
        <v>0</v>
      </c>
      <c r="AH7" s="427" t="str">
        <f t="shared" si="5"/>
        <v>Missing</v>
      </c>
      <c r="AI7" s="423" t="s">
        <v>539</v>
      </c>
      <c r="AJ7" s="428" t="str">
        <f t="shared" ref="AJ7:AM7" si="12">IF(AD7&lt;&gt;0, AD7, "")</f>
        <v/>
      </c>
      <c r="AK7" s="429" t="str">
        <f t="shared" si="12"/>
        <v/>
      </c>
      <c r="AL7" s="430" t="str">
        <f t="shared" si="12"/>
        <v/>
      </c>
      <c r="AM7" s="431" t="str">
        <f t="shared" si="12"/>
        <v/>
      </c>
      <c r="AN7" s="432">
        <f>COUNTIFS(AM25:AM224, "Wed", AO25:AO224, "4:00") +
 COUNTIFS(AM25:AM224, "Wed", AO25:AO224, "4:15") +
 COUNTIFS(AM25:AM224, "Wed", AO25:AO224, "4:30") +
 COUNTIFS(AM25:AM224, "Wed", AO25:AO224, "4:45")</f>
        <v>0</v>
      </c>
      <c r="AO7" s="432">
        <f>COUNTIFS(AM226:AM1170, "Wed", AO226:AO1170, "4:00") +
 COUNTIFS(AM226:AM1170, "Wed", AO226:AO1170, "4:15") +
 COUNTIFS(AM226:AM1170, "Wed", AO226:AO1170, "4:30") +
 COUNTIFS(AM226:AM1170, "Wed", AO226:AO1170, "4:45")</f>
        <v>0</v>
      </c>
      <c r="AP7" s="433"/>
      <c r="AQ7" s="433"/>
      <c r="AR7" s="433"/>
      <c r="AS7" s="433"/>
    </row>
    <row r="8">
      <c r="A8" s="410"/>
      <c r="B8" s="399"/>
      <c r="C8" s="398"/>
      <c r="D8" s="399"/>
      <c r="E8" s="410"/>
      <c r="F8" s="338" t="s">
        <v>550</v>
      </c>
      <c r="G8" s="371" t="str">
        <f t="shared" si="13"/>
        <v/>
      </c>
      <c r="H8" s="372"/>
      <c r="I8" s="398"/>
      <c r="J8" s="411" t="str">
        <f>IFERROR(__xludf.DUMMYFUNCTION("REGEXREPLACE(I2,""(.*)DELAYS:(.*)"",""$2"")"),"")</f>
        <v/>
      </c>
      <c r="K8" s="338" t="s">
        <v>550</v>
      </c>
      <c r="L8" s="371" t="str">
        <f t="shared" si="14"/>
        <v/>
      </c>
      <c r="M8" s="372"/>
      <c r="N8" s="398"/>
      <c r="O8" s="411" t="str">
        <f>IFERROR(__xludf.DUMMYFUNCTION("REGEXREPLACE(N2,""(.*)DELAYS:(.*)"",""$2"")"),"")</f>
        <v/>
      </c>
      <c r="P8" s="338" t="s">
        <v>550</v>
      </c>
      <c r="Q8" s="371" t="str">
        <f t="shared" si="15"/>
        <v/>
      </c>
      <c r="R8" s="372"/>
      <c r="S8" s="398"/>
      <c r="T8" s="411" t="str">
        <f>IFERROR(__xludf.DUMMYFUNCTION("REGEXREPLACE(S2,""(.*)DELAYS:(.*)"",""$2"")"),"")</f>
        <v/>
      </c>
      <c r="W8" s="412">
        <v>0.07291666666666667</v>
      </c>
      <c r="X8" s="403">
        <f>OriginalIDP!L10</f>
        <v>15.11</v>
      </c>
      <c r="Y8" s="403">
        <f>OriginalIDP!M10</f>
        <v>27</v>
      </c>
      <c r="Z8" s="403">
        <f>OriginalIDP!N10</f>
        <v>11.89</v>
      </c>
      <c r="AA8" s="41" t="s">
        <v>564</v>
      </c>
      <c r="AB8" s="413">
        <f>Average(Y39:Y43)</f>
        <v>32.132</v>
      </c>
      <c r="AC8" s="423" t="s">
        <v>542</v>
      </c>
      <c r="AD8" s="437">
        <f>VALUE(G80)</f>
        <v>0</v>
      </c>
      <c r="AE8" s="425">
        <f>VALUE(G81)</f>
        <v>0</v>
      </c>
      <c r="AF8" s="426">
        <f>VALUE(G82)</f>
        <v>0</v>
      </c>
      <c r="AG8" s="425">
        <f>VALUE(G83)</f>
        <v>0</v>
      </c>
      <c r="AH8" s="427" t="str">
        <f t="shared" si="5"/>
        <v>Missing</v>
      </c>
      <c r="AI8" s="423" t="s">
        <v>542</v>
      </c>
      <c r="AJ8" s="428" t="str">
        <f t="shared" ref="AJ8:AM8" si="16">IF(AD8&lt;&gt;0, AD8, "")</f>
        <v/>
      </c>
      <c r="AK8" s="429" t="str">
        <f t="shared" si="16"/>
        <v/>
      </c>
      <c r="AL8" s="430" t="str">
        <f t="shared" si="16"/>
        <v/>
      </c>
      <c r="AM8" s="431" t="str">
        <f t="shared" si="16"/>
        <v/>
      </c>
      <c r="AN8" s="432">
        <f>COUNTIFS(AM25:AM224, "Wed", AO25:AO224, "5:00") +
 COUNTIFS(AM25:AM224, "Wed", AO25:AO224, "5:15") +
 COUNTIFS(AM25:AM224, "Wed", AO25:AO224, "5:30") +
 COUNTIFS(AM25:AM224, "Wed", AO25:AO224, "5:45")</f>
        <v>0</v>
      </c>
      <c r="AO8" s="432">
        <f>COUNTIFS(AM226:AM1170, "Wed", AO226:AO1170, "5:00") +
 COUNTIFS(AM226:AM1170, "Wed", AO226:AO1170, "5:15") +
 COUNTIFS(AM226:AM1170, "Wed", AO226:AO1170, "5:30") +
 COUNTIFS(AM226:AM1170, "Wed", AO226:AO1170, "5:45")</f>
        <v>0</v>
      </c>
      <c r="AP8" s="433"/>
      <c r="AQ8" s="433"/>
      <c r="AR8" s="433"/>
      <c r="AS8" s="433"/>
    </row>
    <row r="9">
      <c r="A9" s="410"/>
      <c r="B9" s="399"/>
      <c r="C9" s="398"/>
      <c r="D9" s="399"/>
      <c r="E9" s="410"/>
      <c r="F9" s="339" t="s">
        <v>551</v>
      </c>
      <c r="G9" s="340" t="str">
        <f>J13</f>
        <v/>
      </c>
      <c r="H9" s="39"/>
      <c r="I9" s="440"/>
      <c r="J9" s="411" t="str">
        <f>IF(J52=FALSE,"",LEFT(J46,3))</f>
        <v/>
      </c>
      <c r="K9" s="339" t="s">
        <v>551</v>
      </c>
      <c r="L9" s="340" t="str">
        <f>O13</f>
        <v/>
      </c>
      <c r="M9" s="39"/>
      <c r="N9" s="440"/>
      <c r="O9" s="411" t="str">
        <f>IF(O52=FALSE,"",LEFT(O46,3))</f>
        <v/>
      </c>
      <c r="P9" s="339" t="s">
        <v>551</v>
      </c>
      <c r="Q9" s="340" t="str">
        <f>T13</f>
        <v/>
      </c>
      <c r="R9" s="39"/>
      <c r="S9" s="440"/>
      <c r="T9" s="411" t="str">
        <f>IF(T52=FALSE,"",LEFT(T46,3))</f>
        <v/>
      </c>
      <c r="W9" s="412">
        <v>0.09375</v>
      </c>
      <c r="X9" s="403">
        <f>OriginalIDP!L11</f>
        <v>14.22</v>
      </c>
      <c r="Y9" s="403">
        <f>OriginalIDP!M11</f>
        <v>21</v>
      </c>
      <c r="Z9" s="403">
        <f>OriginalIDP!N11</f>
        <v>6.78</v>
      </c>
      <c r="AA9" s="270" t="s">
        <v>566</v>
      </c>
      <c r="AB9" s="441">
        <f>Average(Y43:Y47)</f>
        <v>36.4</v>
      </c>
      <c r="AC9" s="442" t="s">
        <v>544</v>
      </c>
      <c r="AD9" s="443">
        <f>VALUE(G95)</f>
        <v>0</v>
      </c>
      <c r="AE9" s="444">
        <f>VALUE(G96)</f>
        <v>0</v>
      </c>
      <c r="AF9" s="445">
        <f>VALUE(G97)</f>
        <v>0</v>
      </c>
      <c r="AG9" s="444">
        <f>VALUE(G98)</f>
        <v>0</v>
      </c>
      <c r="AH9" s="427" t="str">
        <f t="shared" si="5"/>
        <v>Missing</v>
      </c>
      <c r="AI9" s="442" t="s">
        <v>544</v>
      </c>
      <c r="AJ9" s="446" t="str">
        <f t="shared" ref="AJ9:AM9" si="17">IF(AD9&lt;&gt;0, AD9, "")</f>
        <v/>
      </c>
      <c r="AK9" s="447" t="str">
        <f t="shared" si="17"/>
        <v/>
      </c>
      <c r="AL9" s="448" t="str">
        <f t="shared" si="17"/>
        <v/>
      </c>
      <c r="AM9" s="449" t="str">
        <f t="shared" si="17"/>
        <v/>
      </c>
      <c r="AN9" s="432">
        <f>COUNTIFS(AM25:AM224, "Wed", AO25:AO224, "6:00") +
 COUNTIFS(AM25:AM224, "Wed", AO25:AO224, "6:15") +
 COUNTIFS(AM25:AM224, "Wed", AO25:AO224, "6:30") +
 COUNTIFS(AM25:AM224, "Wed", AO25:AO224, "6:45")</f>
        <v>0</v>
      </c>
      <c r="AO9" s="432">
        <f>COUNTIFS(AM226:AM1170, "Wed", AO226:AO1170, "6:00") +
 COUNTIFS(AM226:AM1170, "Wed", AO226:AO1170, "6:15") +
 COUNTIFS(AM226:AM1170, "Wed", AO226:AO1170, "6:30") +
 COUNTIFS(AM226:AM1170, "Wed", AO226:AO1170, "6:45")</f>
        <v>0</v>
      </c>
      <c r="AP9" s="433"/>
      <c r="AQ9" s="433"/>
      <c r="AR9" s="433"/>
      <c r="AS9" s="433"/>
    </row>
    <row r="10">
      <c r="A10" s="410"/>
      <c r="B10" s="399"/>
      <c r="C10" s="398"/>
      <c r="D10" s="399"/>
      <c r="E10" s="440"/>
      <c r="F10" s="341"/>
      <c r="G10" s="114"/>
      <c r="H10" s="32"/>
      <c r="I10" s="440"/>
      <c r="J10" s="411" t="str">
        <f>IFERROR(__xludf.DUMMYFUNCTION("REGEXREPLACE(I10,""(.*)Inbound:(.*)"",""$2"")"),"")</f>
        <v/>
      </c>
      <c r="K10" s="341"/>
      <c r="L10" s="114"/>
      <c r="M10" s="32"/>
      <c r="N10" s="440"/>
      <c r="O10" s="411" t="str">
        <f>IFERROR(__xludf.DUMMYFUNCTION("REGEXREPLACE(N10,""(.*)Inbound:(.*)"",""$2"")"),"")</f>
        <v/>
      </c>
      <c r="P10" s="341"/>
      <c r="Q10" s="114"/>
      <c r="R10" s="32"/>
      <c r="S10" s="440"/>
      <c r="T10" s="411" t="str">
        <f>IFERROR(__xludf.DUMMYFUNCTION("REGEXREPLACE(S10,""(.*)Inbound:(.*)"",""$2"")"),"")</f>
        <v/>
      </c>
      <c r="W10" s="412">
        <v>0.10416666666666667</v>
      </c>
      <c r="X10" s="403">
        <f>OriginalIDP!L12</f>
        <v>13.62</v>
      </c>
      <c r="Y10" s="403">
        <f>OriginalIDP!M12</f>
        <v>21</v>
      </c>
      <c r="Z10" s="403">
        <f>OriginalIDP!N12</f>
        <v>7.38</v>
      </c>
      <c r="AA10" s="41" t="s">
        <v>568</v>
      </c>
      <c r="AB10" s="413">
        <f>AVERAGE(Y47:Y54)</f>
        <v>35.62375</v>
      </c>
      <c r="AC10" s="450" t="s">
        <v>605</v>
      </c>
      <c r="AD10" s="451">
        <f>VALUE(L5)</f>
        <v>0</v>
      </c>
      <c r="AE10" s="452">
        <f>VALUE(L6)</f>
        <v>0</v>
      </c>
      <c r="AF10" s="453">
        <f>VALUE(L7)</f>
        <v>0</v>
      </c>
      <c r="AG10" s="453">
        <f>VALUE(L8)</f>
        <v>0</v>
      </c>
      <c r="AH10" s="454" t="str">
        <f t="shared" si="5"/>
        <v>Missing</v>
      </c>
      <c r="AI10" s="450" t="s">
        <v>605</v>
      </c>
      <c r="AJ10" s="455" t="str">
        <f t="shared" ref="AJ10:AM10" si="18">IF(AD10&lt;&gt;0, AD10, "")</f>
        <v/>
      </c>
      <c r="AK10" s="456" t="str">
        <f t="shared" si="18"/>
        <v/>
      </c>
      <c r="AL10" s="457" t="str">
        <f t="shared" si="18"/>
        <v/>
      </c>
      <c r="AM10" s="458" t="str">
        <f t="shared" si="18"/>
        <v/>
      </c>
      <c r="AN10" s="459">
        <f>COUNTIFS(AM25:AM224, "Wed", AO25:AO224, "7:00") +
 COUNTIFS(AM25:AM224, "Wed", AO25:AO224, "7:15") +
 COUNTIFS(AM25:AM224, "Wed", AO25:AO224, "7:30") +
 COUNTIFS(AM25:AM224, "Wed", AO25:AO224, "7:45") +
 COUNTIFS(AM25:AM224, "Wed", AO25:AO224, "8:00") +
 COUNTIFS(AM25:AM224, "Wed", AO25:AO224, "8:15") +
 COUNTIFS(AM25:AM224, "Wed", AO25:AO224, "8:30") +
 COUNTIFS(AM25:AM224, "Wed", AO25:AO224, "8:45")</f>
        <v>0</v>
      </c>
      <c r="AO10" s="459">
        <f>COUNTIFS(AM226:AM1170, "Wed", AO226:AO1170, "7:00") +
 COUNTIFS(AM226:AM1170, "Wed", AO226:AO1170, "7:15") +
 COUNTIFS(AM226:AM1170, "Wed", AO226:AO1170, "7:30") +
 COUNTIFS(AM226:AM1170, "Wed", AO226:AO1170, "7:45") +
 COUNTIFS(AM226:AM1170, "Wed", AO226:AO1170, "8:00") +
 COUNTIFS(AM226:AM1170, "Wed", AO226:AO1170, "8:15") +
 COUNTIFS(AM226:AM1170, "Wed", AO226:AO1170, "8:30") +
 COUNTIFS(AM226:AM1170, "Wed", AO226:AO1170, "8:45")</f>
        <v>0</v>
      </c>
      <c r="AP10" s="460"/>
      <c r="AQ10" s="460"/>
      <c r="AR10" s="460"/>
      <c r="AS10" s="460"/>
    </row>
    <row r="11">
      <c r="A11" s="398"/>
      <c r="B11" s="399"/>
      <c r="C11" s="398"/>
      <c r="D11" s="399"/>
      <c r="E11" s="410"/>
      <c r="F11" s="342" t="s">
        <v>485</v>
      </c>
      <c r="G11" s="343" t="str">
        <f>J15</f>
        <v/>
      </c>
      <c r="H11" s="275"/>
      <c r="I11" s="440"/>
      <c r="J11" s="411" t="str">
        <f>IFERROR(__xludf.DUMMYFUNCTION("REGEXREPLACE(I11,""(.*)Outbound:(.*)"",""$2"")"),"")</f>
        <v/>
      </c>
      <c r="K11" s="342" t="s">
        <v>485</v>
      </c>
      <c r="L11" s="343" t="str">
        <f>O15</f>
        <v/>
      </c>
      <c r="M11" s="275"/>
      <c r="N11" s="440"/>
      <c r="O11" s="411" t="str">
        <f>IFERROR(__xludf.DUMMYFUNCTION("REGEXREPLACE(N11,""(.*)Outbound:(.*)"",""$2"")"),"")</f>
        <v/>
      </c>
      <c r="P11" s="342" t="s">
        <v>485</v>
      </c>
      <c r="Q11" s="343" t="str">
        <f>T15</f>
        <v/>
      </c>
      <c r="R11" s="275"/>
      <c r="S11" s="440"/>
      <c r="T11" s="411" t="str">
        <f>IFERROR(__xludf.DUMMYFUNCTION("REGEXREPLACE(S11,""(.*)Outbound:(.*)"",""$2"")"),"")</f>
        <v/>
      </c>
      <c r="W11" s="412">
        <v>0.11458333333333333</v>
      </c>
      <c r="X11" s="403">
        <f>OriginalIDP!L13</f>
        <v>12.81</v>
      </c>
      <c r="Y11" s="403">
        <f>OriginalIDP!M13</f>
        <v>18.67</v>
      </c>
      <c r="Z11" s="403">
        <f>OriginalIDP!N13</f>
        <v>5.86</v>
      </c>
      <c r="AA11" s="439"/>
      <c r="AB11" s="439"/>
      <c r="AC11" s="461" t="s">
        <v>560</v>
      </c>
      <c r="AD11" s="462">
        <f>VALUE(L20)</f>
        <v>0</v>
      </c>
      <c r="AE11" s="463">
        <f>VALUE(L21)</f>
        <v>0</v>
      </c>
      <c r="AF11" s="453">
        <f>VALUE(L22)</f>
        <v>0</v>
      </c>
      <c r="AG11" s="453">
        <f>VALUE(L23)</f>
        <v>0</v>
      </c>
      <c r="AH11" s="454" t="str">
        <f t="shared" si="5"/>
        <v>Missing</v>
      </c>
      <c r="AI11" s="461" t="s">
        <v>560</v>
      </c>
      <c r="AJ11" s="455" t="str">
        <f t="shared" ref="AJ11:AM11" si="19">IF(AD11&lt;&gt;0, AD11, "")</f>
        <v/>
      </c>
      <c r="AK11" s="456" t="str">
        <f t="shared" si="19"/>
        <v/>
      </c>
      <c r="AL11" s="457" t="str">
        <f t="shared" si="19"/>
        <v/>
      </c>
      <c r="AM11" s="458" t="str">
        <f t="shared" si="19"/>
        <v/>
      </c>
      <c r="AN11" s="459">
        <f>COUNTIFS(AM25:AM224, "Wed", AO25:AO224, "9:00") +
 COUNTIFS(AM25:AM224, "Wed", AO25:AO224, "9:15") +
 COUNTIFS(AM25:AM224, "Wed", AO25:AO224, "9:30") +
 COUNTIFS(AM25:AM224, "Wed", AO25:AO224, "9:45")</f>
        <v>0</v>
      </c>
      <c r="AO11" s="459">
        <f>COUNTIFS(AM226:AM1170, "Wed", AO226:AO1170, "9:00") +
 COUNTIFS(AM226:AM1170, "Wed", AO226:AO1170, "9:15") +
 COUNTIFS(AM226:AM1170, "Wed", AO226:AO1170, "9:30") +
 COUNTIFS(AM226:AM1170, "Wed", AO226:AO1170, "9:45")</f>
        <v>0</v>
      </c>
      <c r="AP11" s="460"/>
      <c r="AQ11" s="460"/>
      <c r="AR11" s="460"/>
      <c r="AS11" s="460"/>
    </row>
    <row r="12">
      <c r="A12" s="440"/>
      <c r="B12" s="399"/>
      <c r="C12" s="398"/>
      <c r="D12" s="399"/>
      <c r="E12" s="410"/>
      <c r="F12" s="344"/>
      <c r="G12" s="345"/>
      <c r="H12" s="275"/>
      <c r="I12" s="398"/>
      <c r="J12" s="411"/>
      <c r="K12" s="344"/>
      <c r="L12" s="345"/>
      <c r="M12" s="275"/>
      <c r="N12" s="398"/>
      <c r="O12" s="411"/>
      <c r="P12" s="344"/>
      <c r="Q12" s="345"/>
      <c r="R12" s="275"/>
      <c r="S12" s="398"/>
      <c r="T12" s="411"/>
      <c r="W12" s="412">
        <v>0.125</v>
      </c>
      <c r="X12" s="403">
        <f>OriginalIDP!L14</f>
        <v>21.88</v>
      </c>
      <c r="Y12" s="403">
        <f>OriginalIDP!M14</f>
        <v>16</v>
      </c>
      <c r="Z12" s="403">
        <f>OriginalIDP!N14</f>
        <v>-5.88</v>
      </c>
      <c r="AA12" s="41" t="s">
        <v>581</v>
      </c>
      <c r="AB12" s="413">
        <f>AVERAGE(Y62:Y69)</f>
        <v>26.41625</v>
      </c>
      <c r="AC12" s="461" t="s">
        <v>561</v>
      </c>
      <c r="AD12" s="462">
        <f>VALUE(L35)</f>
        <v>0</v>
      </c>
      <c r="AE12" s="463">
        <f>VALUE(L36)</f>
        <v>0</v>
      </c>
      <c r="AF12" s="453">
        <f>VALUE(L37)</f>
        <v>0</v>
      </c>
      <c r="AG12" s="453">
        <f>VALUE(L38)</f>
        <v>0</v>
      </c>
      <c r="AH12" s="454" t="str">
        <f t="shared" si="5"/>
        <v>Missing</v>
      </c>
      <c r="AI12" s="461" t="s">
        <v>561</v>
      </c>
      <c r="AJ12" s="455" t="str">
        <f t="shared" ref="AJ12:AM12" si="20">IF(AD12&lt;&gt;0, AD12, "")</f>
        <v/>
      </c>
      <c r="AK12" s="456" t="str">
        <f t="shared" si="20"/>
        <v/>
      </c>
      <c r="AL12" s="457" t="str">
        <f t="shared" si="20"/>
        <v/>
      </c>
      <c r="AM12" s="458" t="str">
        <f t="shared" si="20"/>
        <v/>
      </c>
      <c r="AN12" s="459">
        <f>COUNTIFS(AM25:AM224, "Wed", AO25:AO224, "10:00") +
 COUNTIFS(AM25:AM224, "Wed", AO25:AO224, "10:15") +
 COUNTIFS(AM25:AM224, "Wed", AO25:AO224, "10:30") +
 COUNTIFS(AM25:AM224, "Wed", AO25:AO224, "10:45")</f>
        <v>0</v>
      </c>
      <c r="AO12" s="459">
        <f>COUNTIFS(AM226:AM1170, "Wed", AO226:AO1170, "10:00") +
 COUNTIFS(AM226:AM1170, "Wed", AO226:AO1170, "10:15") +
 COUNTIFS(AM226:AM1170, "Wed", AO226:AO1170, "10:30") +
 COUNTIFS(AM226:AM1170, "Wed", AO226:AO1170, "10:45")</f>
        <v>0</v>
      </c>
      <c r="AP12" s="460"/>
      <c r="AQ12" s="460"/>
      <c r="AR12" s="460"/>
      <c r="AS12" s="460"/>
    </row>
    <row r="13">
      <c r="A13" s="440"/>
      <c r="B13" s="399"/>
      <c r="C13" s="398"/>
      <c r="D13" s="399"/>
      <c r="E13" s="410"/>
      <c r="F13" s="344"/>
      <c r="G13" s="345"/>
      <c r="H13" s="275"/>
      <c r="I13" s="410"/>
      <c r="J13" s="411" t="str">
        <f>Right(I13,100)</f>
        <v/>
      </c>
      <c r="K13" s="344"/>
      <c r="L13" s="345"/>
      <c r="M13" s="275"/>
      <c r="N13" s="410"/>
      <c r="O13" s="411" t="str">
        <f>Right(N13,100)</f>
        <v/>
      </c>
      <c r="P13" s="344"/>
      <c r="Q13" s="345"/>
      <c r="R13" s="275"/>
      <c r="S13" s="410"/>
      <c r="T13" s="411" t="str">
        <f>Right(S13,100)</f>
        <v/>
      </c>
      <c r="W13" s="412">
        <v>0.13541666666666666</v>
      </c>
      <c r="X13" s="403">
        <f>OriginalIDP!L15</f>
        <v>24.47</v>
      </c>
      <c r="Y13" s="403">
        <f>OriginalIDP!M15</f>
        <v>16.33</v>
      </c>
      <c r="Z13" s="403">
        <f>OriginalIDP!N15</f>
        <v>-8.14</v>
      </c>
      <c r="AA13" s="41" t="s">
        <v>583</v>
      </c>
      <c r="AB13" s="413">
        <f>AVERAGE(Y69:Y77)</f>
        <v>27.77666667</v>
      </c>
      <c r="AC13" s="461" t="s">
        <v>563</v>
      </c>
      <c r="AD13" s="462">
        <f>VALUE(L50)</f>
        <v>0</v>
      </c>
      <c r="AE13" s="463">
        <f>VALUE(L51)</f>
        <v>0</v>
      </c>
      <c r="AF13" s="453">
        <f>VALUE(L52)</f>
        <v>0</v>
      </c>
      <c r="AG13" s="453">
        <f>VALUE(L53)</f>
        <v>0</v>
      </c>
      <c r="AH13" s="454" t="str">
        <f t="shared" si="5"/>
        <v>Missing</v>
      </c>
      <c r="AI13" s="461" t="s">
        <v>563</v>
      </c>
      <c r="AJ13" s="455" t="str">
        <f t="shared" ref="AJ13:AM13" si="21">IF(AD13&lt;&gt;0, AD13, "")</f>
        <v/>
      </c>
      <c r="AK13" s="456" t="str">
        <f t="shared" si="21"/>
        <v/>
      </c>
      <c r="AL13" s="457" t="str">
        <f t="shared" si="21"/>
        <v/>
      </c>
      <c r="AM13" s="458" t="str">
        <f t="shared" si="21"/>
        <v/>
      </c>
      <c r="AN13" s="459">
        <f>COUNTIFS(AM25:AM224, "Wed", AO25:AO224, "11:00") +
 COUNTIFS(AM25:AM224, "Wed", AO25:AO224, "11:15") +
 COUNTIFS(AM25:AM224, "Wed", AO25:AO224, "11:30") +
 COUNTIFS(AM25:AM224, "Wed", AO25:AO224, "11:45")</f>
        <v>0</v>
      </c>
      <c r="AO13" s="459">
        <f>COUNTIFS(AM226:AM1170, "Wed", AO226:AO1170, "11:00") +
 COUNTIFS(AM226:AM1170, "Wed", AO226:AO1170, "11:15") +
 COUNTIFS(AM226:AM1170, "Wed", AO226:AO1170, "11:30") +
 COUNTIFS(AM226:AM1170, "Wed", AO226:AO1170, "11:45")</f>
        <v>0</v>
      </c>
      <c r="AP13" s="460"/>
      <c r="AQ13" s="460"/>
      <c r="AR13" s="460"/>
      <c r="AS13" s="460"/>
    </row>
    <row r="14">
      <c r="A14" s="440"/>
      <c r="B14" s="399"/>
      <c r="C14" s="398"/>
      <c r="D14" s="399"/>
      <c r="E14" s="435"/>
      <c r="F14" s="344"/>
      <c r="G14" s="345"/>
      <c r="H14" s="275"/>
      <c r="I14" s="435"/>
      <c r="J14" s="411"/>
      <c r="K14" s="344"/>
      <c r="L14" s="345"/>
      <c r="M14" s="275"/>
      <c r="N14" s="435"/>
      <c r="O14" s="411"/>
      <c r="P14" s="344"/>
      <c r="Q14" s="345"/>
      <c r="R14" s="275"/>
      <c r="S14" s="435"/>
      <c r="T14" s="411"/>
      <c r="W14" s="412">
        <v>0.14583333333333334</v>
      </c>
      <c r="X14" s="403">
        <f>OriginalIDP!L16</f>
        <v>13.25</v>
      </c>
      <c r="Y14" s="403">
        <f>OriginalIDP!M16</f>
        <v>18</v>
      </c>
      <c r="Z14" s="403">
        <f>OriginalIDP!N16</f>
        <v>4.75</v>
      </c>
      <c r="AA14" s="41" t="s">
        <v>585</v>
      </c>
      <c r="AB14" s="464">
        <f>AVERAGE(Y77:Y85)</f>
        <v>24.66555556</v>
      </c>
      <c r="AC14" s="461" t="s">
        <v>565</v>
      </c>
      <c r="AD14" s="462">
        <f>VALUE(L65)</f>
        <v>0</v>
      </c>
      <c r="AE14" s="463">
        <f>VALUE(L66)</f>
        <v>0</v>
      </c>
      <c r="AF14" s="453">
        <f>VALUE(L67)</f>
        <v>0</v>
      </c>
      <c r="AG14" s="453">
        <f>VALUE(L68)</f>
        <v>0</v>
      </c>
      <c r="AH14" s="454" t="str">
        <f t="shared" si="5"/>
        <v>Missing</v>
      </c>
      <c r="AI14" s="461" t="s">
        <v>565</v>
      </c>
      <c r="AJ14" s="455" t="str">
        <f t="shared" ref="AJ14:AM14" si="22">IF(AD14&lt;&gt;0, AD14, "")</f>
        <v/>
      </c>
      <c r="AK14" s="456" t="str">
        <f t="shared" si="22"/>
        <v/>
      </c>
      <c r="AL14" s="457" t="str">
        <f t="shared" si="22"/>
        <v/>
      </c>
      <c r="AM14" s="458" t="str">
        <f t="shared" si="22"/>
        <v/>
      </c>
      <c r="AN14" s="459">
        <f>COUNTIFS(AM25:AM224, "Wed", AO25:AO224, "12:00") +
 COUNTIFS(AM25:AM224, "Wed", AO25:AO224, "12:15") +
 COUNTIFS(AM25:AM224, "Wed", AO25:AO224, "12:30") +
 COUNTIFS(AM25:AM224, "Wed", AO25:AO224, "12:45")</f>
        <v>0</v>
      </c>
      <c r="AO14" s="459">
        <f>COUNTIFS(AM226:AM1170, "Wed", AO226:AO1170, "12:00") +
 COUNTIFS(AM226:AM1170, "Wed", AO226:AO1170, "12:15") +
 COUNTIFS(AM226:AM1170, "Wed", AO226:AO1170, "12:30") +
 COUNTIFS(AM226:AM1170, "Wed", AO226:AO1170, "12:45")</f>
        <v>0</v>
      </c>
      <c r="AP14" s="460"/>
      <c r="AQ14" s="460"/>
      <c r="AR14" s="460"/>
      <c r="AS14" s="460"/>
    </row>
    <row r="15">
      <c r="A15" s="398"/>
      <c r="B15" s="399"/>
      <c r="C15" s="440"/>
      <c r="D15" s="399"/>
      <c r="E15" s="410"/>
      <c r="F15" s="346"/>
      <c r="G15" s="347"/>
      <c r="H15" s="337"/>
      <c r="I15" s="410"/>
      <c r="J15" s="411" t="str">
        <f>Right(I15,150)</f>
        <v/>
      </c>
      <c r="K15" s="346"/>
      <c r="L15" s="347"/>
      <c r="M15" s="337"/>
      <c r="N15" s="410"/>
      <c r="O15" s="411" t="str">
        <f>Right(N15,150)</f>
        <v/>
      </c>
      <c r="P15" s="346"/>
      <c r="Q15" s="347"/>
      <c r="R15" s="337"/>
      <c r="S15" s="410"/>
      <c r="T15" s="411" t="str">
        <f>Right(S15,150)</f>
        <v/>
      </c>
      <c r="W15" s="412">
        <v>0.15625</v>
      </c>
      <c r="X15" s="403">
        <f>OriginalIDP!L17</f>
        <v>13.05</v>
      </c>
      <c r="Y15" s="403">
        <f>OriginalIDP!M17</f>
        <v>19.33</v>
      </c>
      <c r="Z15" s="403">
        <f>OriginalIDP!N17</f>
        <v>6.28</v>
      </c>
      <c r="AA15" s="41" t="s">
        <v>587</v>
      </c>
      <c r="AB15" s="413">
        <f>AVERAGE(Y85:Y92)</f>
        <v>23.66625</v>
      </c>
      <c r="AC15" s="461" t="s">
        <v>567</v>
      </c>
      <c r="AD15" s="462">
        <f>VALUE(L80)</f>
        <v>0</v>
      </c>
      <c r="AE15" s="463">
        <f>VALUE(L81)</f>
        <v>0</v>
      </c>
      <c r="AF15" s="453">
        <f>VALUE(L82)</f>
        <v>0</v>
      </c>
      <c r="AG15" s="453">
        <f>VALUE(L83)</f>
        <v>0</v>
      </c>
      <c r="AH15" s="454" t="str">
        <f t="shared" si="5"/>
        <v>Missing</v>
      </c>
      <c r="AI15" s="461" t="s">
        <v>567</v>
      </c>
      <c r="AJ15" s="455" t="str">
        <f t="shared" ref="AJ15:AM15" si="23">IF(AD15&lt;&gt;0, AD15, "")</f>
        <v/>
      </c>
      <c r="AK15" s="456" t="str">
        <f t="shared" si="23"/>
        <v/>
      </c>
      <c r="AL15" s="457" t="str">
        <f t="shared" si="23"/>
        <v/>
      </c>
      <c r="AM15" s="458" t="str">
        <f t="shared" si="23"/>
        <v/>
      </c>
      <c r="AN15" s="459">
        <f>COUNTIFS(AM25:AM224, "Wed", AO25:AO224, "13:00") +
 COUNTIFS(AM25:AM224, "Wed", AO25:AO224, "13:15") +
 COUNTIFS(AM25:AM224, "Wed", AO25:AO224, "13:30") +
 COUNTIFS(AM25:AM224, "Wed", AO25:AO224, "13:45")</f>
        <v>0</v>
      </c>
      <c r="AO15" s="459">
        <f>COUNTIFS(AM226:AM1170, "Wed", AO226:AO1170, "13:00") +
 COUNTIFS(AM226:AM1170, "Wed", AO226:AO1170, "13:15") +
 COUNTIFS(AM226:AM1170, "Wed", AO226:AO1170, "13:30") +
 COUNTIFS(AM226:AM1170, "Wed", AO226:AO1170, "13:45")</f>
        <v>0</v>
      </c>
      <c r="AP15" s="460"/>
      <c r="AQ15" s="460"/>
      <c r="AR15" s="460"/>
      <c r="AS15" s="460"/>
    </row>
    <row r="16">
      <c r="A16" s="410"/>
      <c r="B16" s="399"/>
      <c r="C16" s="440"/>
      <c r="D16" s="399"/>
      <c r="E16" s="440"/>
      <c r="F16" s="348" t="s">
        <v>552</v>
      </c>
      <c r="G16" s="31"/>
      <c r="H16" s="32"/>
      <c r="I16" s="400"/>
      <c r="J16" s="401"/>
      <c r="K16" s="373" t="s">
        <v>571</v>
      </c>
      <c r="L16" s="31"/>
      <c r="M16" s="32"/>
      <c r="N16" s="400"/>
      <c r="O16" s="198"/>
      <c r="P16" s="391" t="s">
        <v>590</v>
      </c>
      <c r="Q16" s="31"/>
      <c r="R16" s="32"/>
      <c r="S16" s="400"/>
      <c r="W16" s="412">
        <v>0.16666666666666666</v>
      </c>
      <c r="X16" s="403">
        <f>OriginalIDP!L18</f>
        <v>12.35</v>
      </c>
      <c r="Y16" s="403">
        <f>OriginalIDP!M18</f>
        <v>18.66</v>
      </c>
      <c r="Z16" s="403">
        <f>OriginalIDP!N18</f>
        <v>6.31</v>
      </c>
      <c r="AA16" s="465"/>
      <c r="AB16" s="465"/>
      <c r="AC16" s="455" t="s">
        <v>569</v>
      </c>
      <c r="AD16" s="462">
        <f>VALUE(L95)</f>
        <v>0</v>
      </c>
      <c r="AE16" s="453">
        <f>VALUE(L96)</f>
        <v>0</v>
      </c>
      <c r="AF16" s="453">
        <f>VALUE(L97)</f>
        <v>0</v>
      </c>
      <c r="AG16" s="453">
        <f>VALUE(L98)</f>
        <v>0</v>
      </c>
      <c r="AH16" s="454" t="str">
        <f t="shared" si="5"/>
        <v>Missing</v>
      </c>
      <c r="AI16" s="455" t="s">
        <v>569</v>
      </c>
      <c r="AJ16" s="455" t="str">
        <f t="shared" ref="AJ16:AM16" si="24">IF(AD16&lt;&gt;0, AD16, "")</f>
        <v/>
      </c>
      <c r="AK16" s="456" t="str">
        <f t="shared" si="24"/>
        <v/>
      </c>
      <c r="AL16" s="457" t="str">
        <f t="shared" si="24"/>
        <v/>
      </c>
      <c r="AM16" s="458" t="str">
        <f t="shared" si="24"/>
        <v/>
      </c>
      <c r="AN16" s="459">
        <f>COUNTIFS(AM25:AM224, "Wed", AO25:AO224, "14:00") +
 COUNTIFS(AM25:AM224, "Wed", AO25:AO224, "14:15") +
 COUNTIFS(AM25:AM224, "Wed", AO25:AO224, "14:30") +
 COUNTIFS(AM25:AM224, "Wed", AO25:AO224, "14:45")</f>
        <v>0</v>
      </c>
      <c r="AO16" s="459">
        <f>COUNTIFS(AM226:AM1170, "Wed", AO226:AO1170, "14:00") +
 COUNTIFS(AM226:AM1170, "Wed", AO226:AO1170, "14:15") +
 COUNTIFS(AM226:AM1170, "Wed", AO226:AO1170, "14:30") +
 COUNTIFS(AM226:AM1170, "Wed", AO226:AO1170, "14:45")</f>
        <v>0</v>
      </c>
      <c r="AP16" s="460"/>
      <c r="AQ16" s="460"/>
      <c r="AR16" s="460"/>
      <c r="AS16" s="460"/>
    </row>
    <row r="17">
      <c r="A17" s="410"/>
      <c r="B17" s="399"/>
      <c r="C17" s="440"/>
      <c r="D17" s="399"/>
      <c r="E17" s="410"/>
      <c r="F17" s="335" t="s">
        <v>94</v>
      </c>
      <c r="G17" s="336" t="str">
        <f t="shared" ref="G17:G19" si="26">J20</f>
        <v/>
      </c>
      <c r="H17" s="337"/>
      <c r="I17" s="410"/>
      <c r="J17" s="411" t="str">
        <f>IFERROR(__xludf.DUMMYFUNCTION("REGEXREPLACE(I17,""(.*)ACK:(.*)"",""$2"")"),"")</f>
        <v/>
      </c>
      <c r="K17" s="335" t="s">
        <v>94</v>
      </c>
      <c r="L17" s="336" t="str">
        <f t="shared" ref="L17:L19" si="27">O20</f>
        <v/>
      </c>
      <c r="M17" s="337"/>
      <c r="N17" s="410"/>
      <c r="O17" s="411" t="str">
        <f>IFERROR(__xludf.DUMMYFUNCTION("REGEXREPLACE(N17,""(.*)ACK:(.*)"",""$2"")"),"")</f>
        <v/>
      </c>
      <c r="P17" s="335" t="s">
        <v>94</v>
      </c>
      <c r="Q17" s="336" t="str">
        <f t="shared" ref="Q17:Q19" si="28">T20</f>
        <v/>
      </c>
      <c r="R17" s="337"/>
      <c r="S17" s="410"/>
      <c r="T17" s="411" t="str">
        <f>IFERROR(__xludf.DUMMYFUNCTION("REGEXREPLACE(S17,""(.*)ACK:(.*)"",""$2"")"),"")</f>
        <v/>
      </c>
      <c r="W17" s="412">
        <v>0.17708333333333334</v>
      </c>
      <c r="X17" s="403">
        <f>OriginalIDP!L19</f>
        <v>14.2</v>
      </c>
      <c r="Y17" s="403">
        <f>OriginalIDP!M19</f>
        <v>21</v>
      </c>
      <c r="Z17" s="403">
        <f>OriginalIDP!N19</f>
        <v>6.8</v>
      </c>
      <c r="AA17" s="465"/>
      <c r="AB17" s="465"/>
      <c r="AC17" s="383" t="s">
        <v>578</v>
      </c>
      <c r="AD17" s="466">
        <f>VALUE(Q5)</f>
        <v>0</v>
      </c>
      <c r="AE17" s="467">
        <f>VALUE(Q6)</f>
        <v>0</v>
      </c>
      <c r="AF17" s="468">
        <f>VALUE(Q7)</f>
        <v>0</v>
      </c>
      <c r="AG17" s="467">
        <f>VALUE(Q8)</f>
        <v>0</v>
      </c>
      <c r="AH17" s="469" t="str">
        <f t="shared" si="5"/>
        <v>Missing</v>
      </c>
      <c r="AI17" s="383" t="s">
        <v>578</v>
      </c>
      <c r="AJ17" s="470" t="str">
        <f t="shared" ref="AJ17:AM17" si="25">IF(AD17&lt;&gt;0, AD17, "")</f>
        <v/>
      </c>
      <c r="AK17" s="471" t="str">
        <f t="shared" si="25"/>
        <v/>
      </c>
      <c r="AL17" s="472" t="str">
        <f t="shared" si="25"/>
        <v/>
      </c>
      <c r="AM17" s="473" t="str">
        <f t="shared" si="25"/>
        <v/>
      </c>
      <c r="AN17" s="474">
        <f>COUNTIFS(AM25:AM224, "Wed", AO25:AO224, "15:00") +
 COUNTIFS(AM25:AM224, "Wed", AO25:AO224, "15:15") +
 COUNTIFS(AM25:AM224, "Wed", AO25:AO224, "15:30") +
 COUNTIFS(AM25:AM224, "Wed", AO25:AO224, "15:45") +
 COUNTIFS(AM25:AM224, "Wed", AO25:AO224, "16:00") +
 COUNTIFS(AM25:AM224, "Wed", AO25:AO224, "16:15") +
 COUNTIFS(AM25:AM224, "Wed", AO25:AO224, "16:30") +
 COUNTIFS(AM25:AM224, "Wed", AO25:AO224, "16:45")</f>
        <v>0</v>
      </c>
      <c r="AO17" s="474">
        <f>COUNTIFS(AM226:AM1170, "Wed", AO226:AO1170, "15:00") +
 COUNTIFS(AM226:AM1170, "Wed", AO226:AO1170, "15:15") +
 COUNTIFS(AM226:AM1170, "Wed", AO226:AO1170, "15:30") +
 COUNTIFS(AM226:AM1170, "Wed", AO226:AO1170, "15:45") +
 COUNTIFS(AM226:AM1170, "Wed", AO226:AO1170, "16:00") +
 COUNTIFS(AM226:AM1170, "Wed", AO226:AO1170, "16:15") +
 COUNTIFS(AM226:AM1170, "Wed", AO226:AO1170, "16:30") +
 COUNTIFS(AM226:AM1170, "Wed", AO226:AO1170, "16:45")</f>
        <v>0</v>
      </c>
      <c r="AP17" s="475"/>
      <c r="AQ17" s="475"/>
      <c r="AR17" s="475"/>
      <c r="AS17" s="475"/>
    </row>
    <row r="18">
      <c r="A18" s="435"/>
      <c r="B18" s="399"/>
      <c r="C18" s="440"/>
      <c r="D18" s="399"/>
      <c r="E18" s="435"/>
      <c r="F18" s="338" t="s">
        <v>497</v>
      </c>
      <c r="G18" s="336" t="str">
        <f t="shared" si="26"/>
        <v/>
      </c>
      <c r="H18" s="337"/>
      <c r="I18" s="410"/>
      <c r="J18" s="411" t="str">
        <f>IFERROR(__xludf.DUMMYFUNCTION("REGEXREPLACE(I18,""(.*)SVL OUT:(.*)"",""$2"")"),"")</f>
        <v/>
      </c>
      <c r="K18" s="338" t="s">
        <v>497</v>
      </c>
      <c r="L18" s="336" t="str">
        <f t="shared" si="27"/>
        <v/>
      </c>
      <c r="M18" s="337"/>
      <c r="N18" s="410"/>
      <c r="O18" s="411" t="str">
        <f>IFERROR(__xludf.DUMMYFUNCTION("REGEXREPLACE(N18,""(.*)SVL OUT:(.*)"",""$2"")"),"")</f>
        <v/>
      </c>
      <c r="P18" s="338" t="s">
        <v>497</v>
      </c>
      <c r="Q18" s="336" t="str">
        <f t="shared" si="28"/>
        <v/>
      </c>
      <c r="R18" s="337"/>
      <c r="S18" s="410"/>
      <c r="T18" s="411" t="str">
        <f>IFERROR(__xludf.DUMMYFUNCTION("REGEXREPLACE(S18,""(.*)SVL OUT:(.*)"",""$2"")"),"")</f>
        <v/>
      </c>
      <c r="W18" s="412">
        <v>0.1875</v>
      </c>
      <c r="X18" s="403">
        <f>OriginalIDP!L20</f>
        <v>12.66</v>
      </c>
      <c r="Y18" s="403">
        <f>OriginalIDP!M20</f>
        <v>18.67</v>
      </c>
      <c r="Z18" s="403">
        <f>OriginalIDP!N20</f>
        <v>6.01</v>
      </c>
      <c r="AA18" s="465"/>
      <c r="AB18" s="465"/>
      <c r="AC18" s="386" t="s">
        <v>579</v>
      </c>
      <c r="AD18" s="476">
        <f>VALUE(Q20)</f>
        <v>0</v>
      </c>
      <c r="AE18" s="477">
        <f>VALUE(Q21)</f>
        <v>0</v>
      </c>
      <c r="AF18" s="478">
        <f>VALUE(Q22)</f>
        <v>0</v>
      </c>
      <c r="AG18" s="477">
        <f>VALUE(Q23)</f>
        <v>0</v>
      </c>
      <c r="AH18" s="469" t="str">
        <f t="shared" si="5"/>
        <v>Missing</v>
      </c>
      <c r="AI18" s="386" t="s">
        <v>579</v>
      </c>
      <c r="AJ18" s="479" t="str">
        <f t="shared" ref="AJ18:AM18" si="29">IF(AD18&lt;&gt;0, AD18, "")</f>
        <v/>
      </c>
      <c r="AK18" s="480" t="str">
        <f t="shared" si="29"/>
        <v/>
      </c>
      <c r="AL18" s="481" t="str">
        <f t="shared" si="29"/>
        <v/>
      </c>
      <c r="AM18" s="482" t="str">
        <f t="shared" si="29"/>
        <v/>
      </c>
      <c r="AN18" s="474">
        <f>COUNTIFS(AM25:AM224, "Wed", AO25:AO224, "17:00") +
 COUNTIFS(AM25:AM224, "Wed", AO25:AO224, "17:15") +
 COUNTIFS(AM25:AM224, "Wed", AO25:AO224, "17:30") +
 COUNTIFS(AM25:AM224, "Wed", AO25:AO224, "17:45")</f>
        <v>0</v>
      </c>
      <c r="AO18" s="474">
        <f>COUNTIFS(AM226:AM1170, "Wed", AO226:AO1170, "17:00") +
 COUNTIFS(AM226:AM1170, "Wed", AO226:AO1170, "17:15") +
 COUNTIFS(AM226:AM1170, "Wed", AO226:AO1170, "17:30") +
 COUNTIFS(AM226:AM1170, "Wed", AO226:AO1170, "17:45")</f>
        <v>0</v>
      </c>
      <c r="AP18" s="475"/>
      <c r="AQ18" s="475"/>
      <c r="AR18" s="475"/>
      <c r="AS18" s="475"/>
    </row>
    <row r="19">
      <c r="A19" s="440"/>
      <c r="B19" s="399"/>
      <c r="C19" s="440"/>
      <c r="D19" s="399"/>
      <c r="E19" s="410"/>
      <c r="F19" s="338" t="s">
        <v>100</v>
      </c>
      <c r="G19" s="336" t="str">
        <f t="shared" si="26"/>
        <v/>
      </c>
      <c r="H19" s="337"/>
      <c r="I19" s="410"/>
      <c r="J19" s="411" t="str">
        <f>IFERROR(__xludf.DUMMYFUNCTION("REGEXREPLACE(I19,""(.*)SVL IN:(.*)"",""$2"")"),"")</f>
        <v/>
      </c>
      <c r="K19" s="338" t="s">
        <v>100</v>
      </c>
      <c r="L19" s="336" t="str">
        <f t="shared" si="27"/>
        <v/>
      </c>
      <c r="M19" s="337"/>
      <c r="N19" s="410"/>
      <c r="O19" s="411" t="str">
        <f>IFERROR(__xludf.DUMMYFUNCTION("REGEXREPLACE(N19,""(.*)SVL IN:(.*)"",""$2"")"),"")</f>
        <v/>
      </c>
      <c r="P19" s="338" t="s">
        <v>100</v>
      </c>
      <c r="Q19" s="336" t="str">
        <f t="shared" si="28"/>
        <v/>
      </c>
      <c r="R19" s="337"/>
      <c r="S19" s="410"/>
      <c r="T19" s="411" t="str">
        <f>IFERROR(__xludf.DUMMYFUNCTION("REGEXREPLACE(S19,""(.*)SVL IN:(.*)"",""$2"")"),"")</f>
        <v/>
      </c>
      <c r="W19" s="412">
        <v>0.19791666666666666</v>
      </c>
      <c r="X19" s="403">
        <f>OriginalIDP!L21</f>
        <v>13.56</v>
      </c>
      <c r="Y19" s="403">
        <f>OriginalIDP!M21</f>
        <v>18.67</v>
      </c>
      <c r="Z19" s="403">
        <f>OriginalIDP!N21</f>
        <v>5.11</v>
      </c>
      <c r="AA19" s="465"/>
      <c r="AB19" s="465"/>
      <c r="AC19" s="386" t="s">
        <v>580</v>
      </c>
      <c r="AD19" s="476">
        <f>VALUE(Q35)</f>
        <v>0</v>
      </c>
      <c r="AE19" s="477">
        <f>VALUE(Q36)</f>
        <v>0</v>
      </c>
      <c r="AF19" s="478">
        <f>VALUE(Q37)</f>
        <v>0</v>
      </c>
      <c r="AG19" s="477">
        <f>VALUE(Q38)</f>
        <v>0</v>
      </c>
      <c r="AH19" s="469" t="str">
        <f t="shared" si="5"/>
        <v>Missing</v>
      </c>
      <c r="AI19" s="386" t="s">
        <v>580</v>
      </c>
      <c r="AJ19" s="479" t="str">
        <f t="shared" ref="AJ19:AM19" si="30">IF(AD19&lt;&gt;0, AD19, "")</f>
        <v/>
      </c>
      <c r="AK19" s="480" t="str">
        <f t="shared" si="30"/>
        <v/>
      </c>
      <c r="AL19" s="481" t="str">
        <f t="shared" si="30"/>
        <v/>
      </c>
      <c r="AM19" s="482" t="str">
        <f t="shared" si="30"/>
        <v/>
      </c>
      <c r="AN19" s="474">
        <f>COUNTIFS(AM25:AM224, "Wed", AO25:AO224, "18:00") +
 COUNTIFS(AM25:AM224, "Wed", AO25:AO224, "18:15") +
 COUNTIFS(AM25:AM224, "Wed", AO25:AO224, "18:30") +
 COUNTIFS(AM25:AM224, "Wed", AO25:AO224, "18:45")</f>
        <v>0</v>
      </c>
      <c r="AO19" s="474">
        <f>COUNTIFS(AM226:AM1170, "Wed", AO226:AO1170, "18:00") +
 COUNTIFS(AM226:AM1170, "Wed", AO226:AO1170, "18:15") +
 COUNTIFS(AM226:AM1170, "Wed", AO226:AO1170, "18:30") +
 COUNTIFS(AM226:AM1170, "Wed", AO226:AO1170, "18:45")</f>
        <v>0</v>
      </c>
      <c r="AP19" s="475"/>
      <c r="AQ19" s="475"/>
      <c r="AR19" s="475"/>
      <c r="AS19" s="475"/>
    </row>
    <row r="20">
      <c r="A20" s="435"/>
      <c r="B20" s="399"/>
      <c r="C20" s="440"/>
      <c r="D20" s="399"/>
      <c r="E20" s="398"/>
      <c r="F20" s="338" t="s">
        <v>547</v>
      </c>
      <c r="G20" s="336" t="str">
        <f t="shared" ref="G20:G21" si="32">J18</f>
        <v/>
      </c>
      <c r="H20" s="337"/>
      <c r="I20" s="410"/>
      <c r="J20" s="411" t="str">
        <f>IFERROR(__xludf.DUMMYFUNCTION("REGEXREPLACE(I20,""(.*)ACK:(.*)"",""$2"")"),"")</f>
        <v/>
      </c>
      <c r="K20" s="338" t="s">
        <v>547</v>
      </c>
      <c r="L20" s="336" t="str">
        <f t="shared" ref="L20:L21" si="33">O18</f>
        <v/>
      </c>
      <c r="M20" s="337"/>
      <c r="N20" s="410"/>
      <c r="O20" s="411" t="str">
        <f>IFERROR(__xludf.DUMMYFUNCTION("REGEXREPLACE(N20,""(.*)ACK:(.*)"",""$2"")"),"")</f>
        <v/>
      </c>
      <c r="P20" s="338" t="s">
        <v>547</v>
      </c>
      <c r="Q20" s="336" t="str">
        <f t="shared" ref="Q20:Q21" si="34">T18</f>
        <v/>
      </c>
      <c r="R20" s="337"/>
      <c r="S20" s="410"/>
      <c r="T20" s="411" t="str">
        <f>IFERROR(__xludf.DUMMYFUNCTION("REGEXREPLACE(S20,""(.*)ACK:(.*)"",""$2"")"),"")</f>
        <v/>
      </c>
      <c r="W20" s="412">
        <v>0.20833333333333334</v>
      </c>
      <c r="X20" s="403">
        <f>OriginalIDP!L22</f>
        <v>12.86</v>
      </c>
      <c r="Y20" s="403">
        <f>OriginalIDP!M22</f>
        <v>18</v>
      </c>
      <c r="Z20" s="403">
        <f>OriginalIDP!N22</f>
        <v>5.14</v>
      </c>
      <c r="AA20" s="438"/>
      <c r="AB20" s="438"/>
      <c r="AC20" s="386" t="s">
        <v>582</v>
      </c>
      <c r="AD20" s="476">
        <f>VALUE(Q50)</f>
        <v>0</v>
      </c>
      <c r="AE20" s="477">
        <f>VALUE(Q51)</f>
        <v>0</v>
      </c>
      <c r="AF20" s="478">
        <f>VALUE(Q52)</f>
        <v>0</v>
      </c>
      <c r="AG20" s="477">
        <f>VALUE(Q53)</f>
        <v>0</v>
      </c>
      <c r="AH20" s="469" t="str">
        <f t="shared" si="5"/>
        <v>Missing</v>
      </c>
      <c r="AI20" s="386" t="s">
        <v>582</v>
      </c>
      <c r="AJ20" s="479" t="str">
        <f t="shared" ref="AJ20:AM20" si="31">IF(AD20&lt;&gt;0, AD20, "")</f>
        <v/>
      </c>
      <c r="AK20" s="480" t="str">
        <f t="shared" si="31"/>
        <v/>
      </c>
      <c r="AL20" s="481" t="str">
        <f t="shared" si="31"/>
        <v/>
      </c>
      <c r="AM20" s="482" t="str">
        <f t="shared" si="31"/>
        <v/>
      </c>
      <c r="AN20" s="474">
        <f>COUNTIFS(AM25:AM224, "Wed", AO25:AO224, "19:00") +
 COUNTIFS(AM25:AM224, "Wed", AO25:AO224, "19:15") +
 COUNTIFS(AM25:AM224, "Wed", AO25:AO224, "19:30") +
 COUNTIFS(AM25:AM224, "Wed", AO25:AO224, "19:45")</f>
        <v>0</v>
      </c>
      <c r="AO20" s="474">
        <f>COUNTIFS(AM226:AM1170, "Wed", AO226:AO1170, "19:00") +
 COUNTIFS(AM226:AM1170, "Wed", AO226:AO1170, "19:15") +
 COUNTIFS(AM226:AM1170, "Wed", AO226:AO1170, "19:30") +
 COUNTIFS(AM226:AM1170, "Wed", AO226:AO1170, "19:45")</f>
        <v>0</v>
      </c>
      <c r="AP20" s="475"/>
      <c r="AQ20" s="475"/>
      <c r="AR20" s="475"/>
      <c r="AS20" s="475"/>
    </row>
    <row r="21">
      <c r="A21" s="410"/>
      <c r="B21" s="399"/>
      <c r="C21" s="398"/>
      <c r="D21" s="399"/>
      <c r="E21" s="483"/>
      <c r="F21" s="338" t="s">
        <v>548</v>
      </c>
      <c r="G21" s="336" t="str">
        <f t="shared" si="32"/>
        <v/>
      </c>
      <c r="H21" s="337"/>
      <c r="I21" s="410"/>
      <c r="J21" s="411" t="str">
        <f>IFERROR(__xludf.DUMMYFUNCTION("REGEXREPLACE(I21,""(.*)ASA:(.*)"",""$2"")"),"")</f>
        <v/>
      </c>
      <c r="K21" s="338" t="s">
        <v>548</v>
      </c>
      <c r="L21" s="336" t="str">
        <f t="shared" si="33"/>
        <v/>
      </c>
      <c r="M21" s="337"/>
      <c r="N21" s="410"/>
      <c r="O21" s="411" t="str">
        <f>IFERROR(__xludf.DUMMYFUNCTION("REGEXREPLACE(N21,""(.*)ASA:(.*)"",""$2"")"),"")</f>
        <v/>
      </c>
      <c r="P21" s="338" t="s">
        <v>548</v>
      </c>
      <c r="Q21" s="336" t="str">
        <f t="shared" si="34"/>
        <v/>
      </c>
      <c r="R21" s="337"/>
      <c r="S21" s="410"/>
      <c r="T21" s="411" t="str">
        <f>IFERROR(__xludf.DUMMYFUNCTION("REGEXREPLACE(S21,""(.*)ASA:(.*)"",""$2"")"),"")</f>
        <v/>
      </c>
      <c r="W21" s="412">
        <v>0.21875</v>
      </c>
      <c r="X21" s="403">
        <f>OriginalIDP!L23</f>
        <v>12.85</v>
      </c>
      <c r="Y21" s="403">
        <f>OriginalIDP!M23</f>
        <v>21</v>
      </c>
      <c r="Z21" s="403">
        <f>OriginalIDP!N23</f>
        <v>8.15</v>
      </c>
      <c r="AA21" s="168"/>
      <c r="AB21" s="168"/>
      <c r="AC21" s="386" t="s">
        <v>584</v>
      </c>
      <c r="AD21" s="476">
        <f>VALUE(Q65)</f>
        <v>0</v>
      </c>
      <c r="AE21" s="477">
        <f>VALUE(Q66)</f>
        <v>0</v>
      </c>
      <c r="AF21" s="478">
        <f>VALUE(Q67)</f>
        <v>0</v>
      </c>
      <c r="AG21" s="477">
        <f>VALUE(Q68)</f>
        <v>0</v>
      </c>
      <c r="AH21" s="469" t="str">
        <f t="shared" si="5"/>
        <v>Missing</v>
      </c>
      <c r="AI21" s="386" t="s">
        <v>584</v>
      </c>
      <c r="AJ21" s="479" t="str">
        <f t="shared" ref="AJ21:AM21" si="35">IF(AD21&lt;&gt;0, AD21, "")</f>
        <v/>
      </c>
      <c r="AK21" s="480" t="str">
        <f t="shared" si="35"/>
        <v/>
      </c>
      <c r="AL21" s="481" t="str">
        <f t="shared" si="35"/>
        <v/>
      </c>
      <c r="AM21" s="482" t="str">
        <f t="shared" si="35"/>
        <v/>
      </c>
      <c r="AN21" s="474">
        <f>COUNTIFS(AM25:AM224, "Wed", AO25:AO224, "20:00") +
 COUNTIFS(AM25:AM224, "Wed", AO25:AO224, "20:15") +
 COUNTIFS(AM25:AM224, "Wed", AO25:AO224, "20:30") +
 COUNTIFS(AM25:AM224, "Wed", AO25:AO224, "20:45")</f>
        <v>0</v>
      </c>
      <c r="AO21" s="474">
        <f>COUNTIFS(AM226:AM1170, "Wed", AO226:AO1170, "20:00") +
 COUNTIFS(AM226:AM1170, "Wed", AO226:AO1170, "20:15") +
 COUNTIFS(AM226:AM1170, "Wed", AO226:AO1170, "20:30") +
 COUNTIFS(AM226:AM1170, "Wed", AO226:AO1170, "20:45")</f>
        <v>0</v>
      </c>
      <c r="AP21" s="475"/>
      <c r="AQ21" s="475"/>
      <c r="AR21" s="475"/>
      <c r="AS21" s="475"/>
    </row>
    <row r="22">
      <c r="A22" s="410"/>
      <c r="B22" s="399"/>
      <c r="C22" s="440"/>
      <c r="D22" s="399"/>
      <c r="E22" s="398"/>
      <c r="F22" s="338" t="s">
        <v>549</v>
      </c>
      <c r="G22" s="370" t="str">
        <f t="shared" ref="G22:G23" si="37">J25</f>
        <v/>
      </c>
      <c r="H22" s="29"/>
      <c r="I22" s="410"/>
      <c r="J22" s="411" t="str">
        <f>IFERROR(__xludf.DUMMYFUNCTION("REGEXREPLACE(I22,""(.*)SAFE:(.*)"",""$2"")"),"")</f>
        <v/>
      </c>
      <c r="K22" s="338" t="s">
        <v>549</v>
      </c>
      <c r="L22" s="370" t="str">
        <f t="shared" ref="L22:L23" si="38">O25</f>
        <v/>
      </c>
      <c r="M22" s="29"/>
      <c r="N22" s="410"/>
      <c r="O22" s="411" t="str">
        <f>IFERROR(__xludf.DUMMYFUNCTION("REGEXREPLACE(N22,""(.*)SAFE:(.*)"",""$2"")"),"")</f>
        <v/>
      </c>
      <c r="P22" s="338" t="s">
        <v>549</v>
      </c>
      <c r="Q22" s="370" t="str">
        <f t="shared" ref="Q22:Q23" si="39">T25</f>
        <v/>
      </c>
      <c r="R22" s="29"/>
      <c r="S22" s="410"/>
      <c r="T22" s="411" t="str">
        <f>IFERROR(__xludf.DUMMYFUNCTION("REGEXREPLACE(S22,""(.*)SAFE:(.*)"",""$2"")"),"")</f>
        <v/>
      </c>
      <c r="W22" s="412">
        <v>0.22916666666666666</v>
      </c>
      <c r="X22" s="403">
        <f>OriginalIDP!L24</f>
        <v>14.42</v>
      </c>
      <c r="Y22" s="403">
        <f>OriginalIDP!M24</f>
        <v>20.67</v>
      </c>
      <c r="Z22" s="403">
        <f>OriginalIDP!N24</f>
        <v>6.25</v>
      </c>
      <c r="AA22" s="168"/>
      <c r="AB22" s="168"/>
      <c r="AC22" s="386" t="s">
        <v>586</v>
      </c>
      <c r="AD22" s="476">
        <f>VALUE(Q80)</f>
        <v>0</v>
      </c>
      <c r="AE22" s="477">
        <f>VALUE(Q81)</f>
        <v>0</v>
      </c>
      <c r="AF22" s="478">
        <f>VALUE(Q82)</f>
        <v>0</v>
      </c>
      <c r="AG22" s="477">
        <f>VALUE(Q83)</f>
        <v>0</v>
      </c>
      <c r="AH22" s="469" t="str">
        <f t="shared" si="5"/>
        <v>Missing</v>
      </c>
      <c r="AI22" s="386" t="s">
        <v>586</v>
      </c>
      <c r="AJ22" s="479" t="str">
        <f t="shared" ref="AJ22:AM22" si="36">IF(AD22&lt;&gt;0, AD22, "")</f>
        <v/>
      </c>
      <c r="AK22" s="480" t="str">
        <f t="shared" si="36"/>
        <v/>
      </c>
      <c r="AL22" s="481" t="str">
        <f t="shared" si="36"/>
        <v/>
      </c>
      <c r="AM22" s="482" t="str">
        <f t="shared" si="36"/>
        <v/>
      </c>
      <c r="AN22" s="474">
        <f>COUNTIFS(AM25:AM224, "Wed", AO25:AO224, "21:00") +
 COUNTIFS(AM25:AM224, "Wed", AO25:AO224, "21:15") +
 COUNTIFS(AM25:AM224, "Wed", AO25:AO224, "21:30") +
 COUNTIFS(AM25:AM224, "Wed", AO25:AO224, "21:45")</f>
        <v>0</v>
      </c>
      <c r="AO22" s="474">
        <f>COUNTIFS(AM226:AM1170, "Wed", AO226:AO1170, "21:00") +
 COUNTIFS(AM226:AM1170, "Wed", AO226:AO1170, "21:15") +
 COUNTIFS(AM226:AM1170, "Wed", AO226:AO1170, "21:30") +
 COUNTIFS(AM226:AM1170, "Wed", AO226:AO1170, "21:45")</f>
        <v>0</v>
      </c>
      <c r="AP22" s="475"/>
      <c r="AQ22" s="475"/>
      <c r="AR22" s="475"/>
      <c r="AS22" s="475"/>
    </row>
    <row r="23">
      <c r="A23" s="410"/>
      <c r="B23" s="399"/>
      <c r="C23" s="440"/>
      <c r="D23" s="399"/>
      <c r="E23" s="410"/>
      <c r="F23" s="338" t="s">
        <v>550</v>
      </c>
      <c r="G23" s="371" t="str">
        <f t="shared" si="37"/>
        <v/>
      </c>
      <c r="H23" s="372"/>
      <c r="I23" s="398"/>
      <c r="J23" s="411" t="str">
        <f>IFERROR(__xludf.DUMMYFUNCTION("REGEXREPLACE(I17,""(.*)DELAYS:(.*)"",""$2"")"),"")</f>
        <v/>
      </c>
      <c r="K23" s="338" t="s">
        <v>550</v>
      </c>
      <c r="L23" s="371" t="str">
        <f t="shared" si="38"/>
        <v/>
      </c>
      <c r="M23" s="372"/>
      <c r="N23" s="398"/>
      <c r="O23" s="411" t="str">
        <f>IFERROR(__xludf.DUMMYFUNCTION("REGEXREPLACE(N17,""(.*)DELAYS:(.*)"",""$2"")"),"")</f>
        <v/>
      </c>
      <c r="P23" s="338" t="s">
        <v>550</v>
      </c>
      <c r="Q23" s="371" t="str">
        <f t="shared" si="39"/>
        <v/>
      </c>
      <c r="R23" s="372"/>
      <c r="S23" s="398"/>
      <c r="T23" s="411" t="str">
        <f>IFERROR(__xludf.DUMMYFUNCTION("REGEXREPLACE(S17,""(.*)DELAYS:(.*)"",""$2"")"),"")</f>
        <v/>
      </c>
      <c r="W23" s="412">
        <v>0.23958333333333334</v>
      </c>
      <c r="X23" s="403">
        <f>OriginalIDP!L25</f>
        <v>12.73</v>
      </c>
      <c r="Y23" s="403">
        <f>OriginalIDP!M25</f>
        <v>20.67</v>
      </c>
      <c r="Z23" s="403">
        <f>OriginalIDP!N25</f>
        <v>7.94</v>
      </c>
      <c r="AA23" s="168"/>
      <c r="AB23" s="168"/>
      <c r="AC23" s="388" t="s">
        <v>588</v>
      </c>
      <c r="AD23" s="484">
        <f>VALUE(Q95)</f>
        <v>0</v>
      </c>
      <c r="AE23" s="485">
        <f>VALUE(Q96)</f>
        <v>0</v>
      </c>
      <c r="AF23" s="486">
        <f>VALUE(Q97)</f>
        <v>0</v>
      </c>
      <c r="AG23" s="485">
        <f>VALUE(Q98)</f>
        <v>0</v>
      </c>
      <c r="AH23" s="469" t="str">
        <f t="shared" si="5"/>
        <v>Missing</v>
      </c>
      <c r="AI23" s="388" t="s">
        <v>588</v>
      </c>
      <c r="AJ23" s="487" t="str">
        <f t="shared" ref="AJ23:AM23" si="40">IF(AD23&lt;&gt;0, AD23, "")</f>
        <v/>
      </c>
      <c r="AK23" s="488" t="str">
        <f t="shared" si="40"/>
        <v/>
      </c>
      <c r="AL23" s="489" t="str">
        <f t="shared" si="40"/>
        <v/>
      </c>
      <c r="AM23" s="490" t="str">
        <f t="shared" si="40"/>
        <v/>
      </c>
      <c r="AN23" s="474">
        <f>COUNTIFS(AM25:AM224, "Wed", AO25:AO224, "22:00") +
 COUNTIFS(AM25:AM224, "Wed", AO25:AO224, "22:15") +
 COUNTIFS(AM25:AM224, "Wed", AO25:AO224, "22:30") +
 COUNTIFS(AM25:AM224, "Wed", AO25:AO224, "22:45")</f>
        <v>0</v>
      </c>
      <c r="AO23" s="474">
        <f>COUNTIFS(AM226:AM1170, "Wed", AO226:AO1170, "22:00") +
 COUNTIFS(AM226:AM1170, "Wed", AO226:AO1170, "22:15") +
 COUNTIFS(AM226:AM1170, "Wed", AO226:AO1170, "22:30") +
 COUNTIFS(AM226:AM1170, "Wed", AO226:AO1170, "22:45")</f>
        <v>0</v>
      </c>
      <c r="AP23" s="475"/>
      <c r="AQ23" s="475"/>
      <c r="AR23" s="475"/>
      <c r="AS23" s="475"/>
    </row>
    <row r="24">
      <c r="A24" s="410"/>
      <c r="B24" s="399"/>
      <c r="C24" s="440"/>
      <c r="D24" s="399"/>
      <c r="E24" s="440"/>
      <c r="F24" s="339" t="s">
        <v>551</v>
      </c>
      <c r="G24" s="340" t="str">
        <f>J28</f>
        <v/>
      </c>
      <c r="H24" s="39"/>
      <c r="I24" s="440"/>
      <c r="J24" s="411" t="str">
        <f>IF(J67=FALSE,"",LEFT(J61,3))</f>
        <v/>
      </c>
      <c r="K24" s="339" t="s">
        <v>551</v>
      </c>
      <c r="L24" s="340" t="str">
        <f>O28</f>
        <v/>
      </c>
      <c r="M24" s="39"/>
      <c r="N24" s="440"/>
      <c r="O24" s="411" t="str">
        <f>IF(O67=FALSE,"",LEFT(O61,3))</f>
        <v/>
      </c>
      <c r="P24" s="339" t="s">
        <v>551</v>
      </c>
      <c r="Q24" s="340" t="str">
        <f>T28</f>
        <v/>
      </c>
      <c r="R24" s="39"/>
      <c r="S24" s="440"/>
      <c r="T24" s="411" t="str">
        <f>IF(T67=FALSE,"",LEFT(T61,3))</f>
        <v/>
      </c>
      <c r="W24" s="412">
        <v>0.25</v>
      </c>
      <c r="X24" s="403">
        <f>OriginalIDP!L26</f>
        <v>17.73</v>
      </c>
      <c r="Y24" s="403">
        <f>OriginalIDP!M26</f>
        <v>20</v>
      </c>
      <c r="Z24" s="403">
        <f>OriginalIDP!N26</f>
        <v>2.27</v>
      </c>
      <c r="AA24" s="168"/>
      <c r="AB24" s="168"/>
      <c r="AC24" s="491" t="s">
        <v>606</v>
      </c>
      <c r="AS24" s="502"/>
    </row>
    <row r="25">
      <c r="A25" s="410"/>
      <c r="B25" s="399"/>
      <c r="C25" s="435"/>
      <c r="D25" s="399"/>
      <c r="E25" s="410"/>
      <c r="F25" s="341"/>
      <c r="G25" s="114"/>
      <c r="H25" s="32"/>
      <c r="I25" s="440"/>
      <c r="J25" s="411" t="str">
        <f>IFERROR(__xludf.DUMMYFUNCTION("REGEXREPLACE(I25,""(.*)Inbound:(.*)"",""$2"")"),"")</f>
        <v/>
      </c>
      <c r="K25" s="341"/>
      <c r="L25" s="114"/>
      <c r="M25" s="32"/>
      <c r="N25" s="440"/>
      <c r="O25" s="411" t="str">
        <f>IFERROR(__xludf.DUMMYFUNCTION("REGEXREPLACE(N25,""(.*)Inbound:(.*)"",""$2"")"),"")</f>
        <v/>
      </c>
      <c r="P25" s="341"/>
      <c r="Q25" s="114"/>
      <c r="R25" s="32"/>
      <c r="S25" s="440"/>
      <c r="T25" s="411" t="str">
        <f>IFERROR(__xludf.DUMMYFUNCTION("REGEXREPLACE(S25,""(.*)Inbound:(.*)"",""$2"")"),"")</f>
        <v/>
      </c>
      <c r="W25" s="412">
        <v>0.2604166666666667</v>
      </c>
      <c r="X25" s="403">
        <f>OriginalIDP!L27</f>
        <v>16.7</v>
      </c>
      <c r="Y25" s="403">
        <f>OriginalIDP!M27</f>
        <v>28</v>
      </c>
      <c r="Z25" s="403">
        <f>OriginalIDP!N27</f>
        <v>11.3</v>
      </c>
      <c r="AC25" s="492">
        <v>1.0</v>
      </c>
      <c r="AD25" s="493"/>
      <c r="AE25" s="493"/>
      <c r="AF25" s="493"/>
      <c r="AG25" s="493"/>
      <c r="AH25" s="493"/>
      <c r="AI25" s="493"/>
      <c r="AJ25" s="493"/>
      <c r="AK25" s="493"/>
      <c r="AL25" s="494"/>
      <c r="AM25" s="495"/>
      <c r="AN25" s="496"/>
      <c r="AO25" s="496"/>
      <c r="AP25" s="493"/>
      <c r="AQ25" s="497"/>
      <c r="AR25" s="498"/>
      <c r="AS25" s="502"/>
    </row>
    <row r="26">
      <c r="A26" s="410"/>
      <c r="B26" s="399"/>
      <c r="C26" s="410"/>
      <c r="D26" s="399"/>
      <c r="E26" s="483"/>
      <c r="F26" s="342" t="s">
        <v>485</v>
      </c>
      <c r="G26" s="343" t="str">
        <f>J30</f>
        <v/>
      </c>
      <c r="H26" s="275"/>
      <c r="I26" s="440"/>
      <c r="J26" s="411" t="str">
        <f>IFERROR(__xludf.DUMMYFUNCTION("REGEXREPLACE(I26,""(.*)Outbound:(.*)"",""$2"")"),"")</f>
        <v/>
      </c>
      <c r="K26" s="342" t="s">
        <v>485</v>
      </c>
      <c r="L26" s="343" t="str">
        <f>O30</f>
        <v/>
      </c>
      <c r="M26" s="275"/>
      <c r="N26" s="440"/>
      <c r="O26" s="411" t="str">
        <f>IFERROR(__xludf.DUMMYFUNCTION("REGEXREPLACE(N26,""(.*)Outbound:(.*)"",""$2"")"),"")</f>
        <v/>
      </c>
      <c r="P26" s="342" t="s">
        <v>485</v>
      </c>
      <c r="Q26" s="343" t="str">
        <f>T30</f>
        <v/>
      </c>
      <c r="R26" s="275"/>
      <c r="S26" s="440"/>
      <c r="T26" s="411" t="str">
        <f>IFERROR(__xludf.DUMMYFUNCTION("REGEXREPLACE(S26,""(.*)Outbound:(.*)"",""$2"")"),"")</f>
        <v/>
      </c>
      <c r="W26" s="412">
        <v>0.2708333333333333</v>
      </c>
      <c r="X26" s="403">
        <f>OriginalIDP!L28</f>
        <v>16.51</v>
      </c>
      <c r="Y26" s="403">
        <f>OriginalIDP!M28</f>
        <v>29</v>
      </c>
      <c r="Z26" s="403">
        <f>OriginalIDP!N28</f>
        <v>12.49</v>
      </c>
      <c r="AC26" s="492">
        <v>2.0</v>
      </c>
      <c r="AD26" s="493"/>
      <c r="AE26" s="493"/>
      <c r="AF26" s="493"/>
      <c r="AG26" s="493"/>
      <c r="AH26" s="493"/>
      <c r="AI26" s="493"/>
      <c r="AJ26" s="493"/>
      <c r="AK26" s="493"/>
      <c r="AL26" s="494"/>
      <c r="AM26" s="495"/>
      <c r="AN26" s="496"/>
      <c r="AO26" s="496"/>
      <c r="AP26" s="493"/>
      <c r="AQ26" s="497"/>
      <c r="AR26" s="498"/>
      <c r="AS26" s="502"/>
    </row>
    <row r="27">
      <c r="A27" s="435"/>
      <c r="B27" s="399"/>
      <c r="C27" s="435"/>
      <c r="D27" s="399"/>
      <c r="E27" s="435"/>
      <c r="F27" s="344"/>
      <c r="G27" s="345"/>
      <c r="H27" s="275"/>
      <c r="I27" s="398"/>
      <c r="J27" s="411"/>
      <c r="K27" s="344"/>
      <c r="L27" s="345"/>
      <c r="M27" s="275"/>
      <c r="N27" s="398"/>
      <c r="O27" s="411"/>
      <c r="P27" s="344"/>
      <c r="Q27" s="345"/>
      <c r="R27" s="275"/>
      <c r="S27" s="398"/>
      <c r="T27" s="411"/>
      <c r="W27" s="412">
        <v>0.28125</v>
      </c>
      <c r="X27" s="403">
        <f>OriginalIDP!L29</f>
        <v>19.65</v>
      </c>
      <c r="Y27" s="403">
        <f>OriginalIDP!M29</f>
        <v>29</v>
      </c>
      <c r="Z27" s="403">
        <f>OriginalIDP!N29</f>
        <v>9.35</v>
      </c>
      <c r="AC27" s="492">
        <v>3.0</v>
      </c>
      <c r="AD27" s="493"/>
      <c r="AE27" s="493"/>
      <c r="AF27" s="493"/>
      <c r="AG27" s="493"/>
      <c r="AH27" s="493"/>
      <c r="AI27" s="493"/>
      <c r="AJ27" s="493"/>
      <c r="AK27" s="493"/>
      <c r="AL27" s="494"/>
      <c r="AM27" s="495"/>
      <c r="AN27" s="496"/>
      <c r="AO27" s="496"/>
      <c r="AP27" s="493"/>
      <c r="AQ27" s="497"/>
      <c r="AR27" s="498"/>
      <c r="AS27" s="502"/>
    </row>
    <row r="28">
      <c r="A28" s="410"/>
      <c r="B28" s="399"/>
      <c r="C28" s="410"/>
      <c r="D28" s="399"/>
      <c r="E28" s="410"/>
      <c r="F28" s="344"/>
      <c r="G28" s="345"/>
      <c r="H28" s="275"/>
      <c r="I28" s="410"/>
      <c r="J28" s="411" t="str">
        <f>Right(I28,100)</f>
        <v/>
      </c>
      <c r="K28" s="344"/>
      <c r="L28" s="345"/>
      <c r="M28" s="275"/>
      <c r="N28" s="410"/>
      <c r="O28" s="411" t="str">
        <f>Right(N28,100)</f>
        <v/>
      </c>
      <c r="P28" s="344"/>
      <c r="Q28" s="345"/>
      <c r="R28" s="275"/>
      <c r="S28" s="410"/>
      <c r="T28" s="411" t="str">
        <f>Right(S28,100)</f>
        <v/>
      </c>
      <c r="W28" s="412">
        <v>0.2916666666666667</v>
      </c>
      <c r="X28" s="403">
        <f>OriginalIDP!L30</f>
        <v>19.43</v>
      </c>
      <c r="Y28" s="403">
        <f>OriginalIDP!M30</f>
        <v>30</v>
      </c>
      <c r="Z28" s="403">
        <f>OriginalIDP!N30</f>
        <v>10.57</v>
      </c>
      <c r="AC28" s="492">
        <v>4.0</v>
      </c>
      <c r="AD28" s="493"/>
      <c r="AE28" s="493"/>
      <c r="AF28" s="493"/>
      <c r="AG28" s="493"/>
      <c r="AH28" s="493"/>
      <c r="AI28" s="493"/>
      <c r="AJ28" s="493"/>
      <c r="AK28" s="493"/>
      <c r="AL28" s="494"/>
      <c r="AM28" s="495"/>
      <c r="AN28" s="496"/>
      <c r="AO28" s="496"/>
      <c r="AP28" s="493"/>
      <c r="AQ28" s="497"/>
      <c r="AR28" s="498"/>
      <c r="AS28" s="502"/>
    </row>
    <row r="29">
      <c r="A29" s="410"/>
      <c r="B29" s="399"/>
      <c r="C29" s="435"/>
      <c r="D29" s="399"/>
      <c r="E29" s="410"/>
      <c r="F29" s="344"/>
      <c r="G29" s="345"/>
      <c r="H29" s="275"/>
      <c r="I29" s="435"/>
      <c r="J29" s="411"/>
      <c r="K29" s="344"/>
      <c r="L29" s="345"/>
      <c r="M29" s="275"/>
      <c r="N29" s="435"/>
      <c r="O29" s="411"/>
      <c r="P29" s="344"/>
      <c r="Q29" s="345"/>
      <c r="R29" s="275"/>
      <c r="S29" s="435"/>
      <c r="T29" s="411"/>
      <c r="W29" s="412">
        <v>0.3020833333333333</v>
      </c>
      <c r="X29" s="403">
        <f>OriginalIDP!L31</f>
        <v>17.61</v>
      </c>
      <c r="Y29" s="403">
        <f>OriginalIDP!M31</f>
        <v>28</v>
      </c>
      <c r="Z29" s="403">
        <f>OriginalIDP!N31</f>
        <v>10.39</v>
      </c>
      <c r="AC29" s="492">
        <v>5.0</v>
      </c>
      <c r="AD29" s="493"/>
      <c r="AE29" s="493"/>
      <c r="AF29" s="493"/>
      <c r="AG29" s="493"/>
      <c r="AH29" s="493"/>
      <c r="AI29" s="493"/>
      <c r="AJ29" s="493"/>
      <c r="AK29" s="493"/>
      <c r="AL29" s="494"/>
      <c r="AM29" s="495"/>
      <c r="AN29" s="496"/>
      <c r="AO29" s="496"/>
      <c r="AP29" s="493"/>
      <c r="AQ29" s="497"/>
      <c r="AR29" s="498"/>
      <c r="AS29" s="502"/>
    </row>
    <row r="30">
      <c r="A30" s="410"/>
      <c r="B30" s="399"/>
      <c r="C30" s="410"/>
      <c r="D30" s="399"/>
      <c r="E30" s="440"/>
      <c r="F30" s="346"/>
      <c r="G30" s="347"/>
      <c r="H30" s="337"/>
      <c r="I30" s="440"/>
      <c r="J30" s="411" t="str">
        <f>Right(I30,150)</f>
        <v/>
      </c>
      <c r="K30" s="346"/>
      <c r="L30" s="347"/>
      <c r="M30" s="337"/>
      <c r="N30" s="440"/>
      <c r="O30" s="411" t="str">
        <f>Right(N30,150)</f>
        <v/>
      </c>
      <c r="P30" s="346"/>
      <c r="Q30" s="347"/>
      <c r="R30" s="337"/>
      <c r="S30" s="440"/>
      <c r="T30" s="411" t="str">
        <f>Right(S30,150)</f>
        <v/>
      </c>
      <c r="W30" s="412">
        <v>0.3125</v>
      </c>
      <c r="X30" s="403">
        <f>OriginalIDP!L32</f>
        <v>21.97</v>
      </c>
      <c r="Y30" s="403">
        <f>OriginalIDP!M32</f>
        <v>25.33</v>
      </c>
      <c r="Z30" s="403">
        <f>OriginalIDP!N32</f>
        <v>3.36</v>
      </c>
      <c r="AC30" s="492">
        <v>6.0</v>
      </c>
      <c r="AD30" s="493"/>
      <c r="AE30" s="493"/>
      <c r="AF30" s="493"/>
      <c r="AG30" s="493"/>
      <c r="AH30" s="493"/>
      <c r="AI30" s="493"/>
      <c r="AJ30" s="493"/>
      <c r="AK30" s="493"/>
      <c r="AL30" s="494"/>
      <c r="AM30" s="495"/>
      <c r="AN30" s="496"/>
      <c r="AO30" s="496"/>
      <c r="AP30" s="493"/>
      <c r="AQ30" s="497"/>
      <c r="AR30" s="498"/>
      <c r="AS30" s="502"/>
    </row>
    <row r="31">
      <c r="A31" s="435"/>
      <c r="B31" s="399"/>
      <c r="C31" s="410"/>
      <c r="D31" s="399"/>
      <c r="E31" s="410"/>
      <c r="F31" s="348" t="s">
        <v>553</v>
      </c>
      <c r="G31" s="31"/>
      <c r="H31" s="32"/>
      <c r="I31" s="400"/>
      <c r="J31" s="401"/>
      <c r="K31" s="373" t="s">
        <v>572</v>
      </c>
      <c r="L31" s="31"/>
      <c r="M31" s="32"/>
      <c r="N31" s="400"/>
      <c r="O31" s="198"/>
      <c r="P31" s="391" t="s">
        <v>591</v>
      </c>
      <c r="Q31" s="31"/>
      <c r="R31" s="32"/>
      <c r="S31" s="400"/>
      <c r="W31" s="412">
        <v>0.3229166666666667</v>
      </c>
      <c r="X31" s="403">
        <f>OriginalIDP!L33</f>
        <v>24.9</v>
      </c>
      <c r="Y31" s="403">
        <f>OriginalIDP!M33</f>
        <v>25.67</v>
      </c>
      <c r="Z31" s="403">
        <f>OriginalIDP!N33</f>
        <v>0.77</v>
      </c>
      <c r="AC31" s="492">
        <v>7.0</v>
      </c>
      <c r="AD31" s="493"/>
      <c r="AE31" s="493"/>
      <c r="AF31" s="493"/>
      <c r="AG31" s="493"/>
      <c r="AH31" s="493"/>
      <c r="AI31" s="493"/>
      <c r="AJ31" s="493"/>
      <c r="AK31" s="493"/>
      <c r="AL31" s="494"/>
      <c r="AM31" s="495"/>
      <c r="AN31" s="496"/>
      <c r="AO31" s="496"/>
      <c r="AP31" s="493"/>
      <c r="AQ31" s="497"/>
      <c r="AR31" s="498"/>
      <c r="AS31" s="502"/>
    </row>
    <row r="32">
      <c r="A32" s="410"/>
      <c r="B32" s="399"/>
      <c r="C32" s="483"/>
      <c r="D32" s="399"/>
      <c r="E32" s="440"/>
      <c r="F32" s="335" t="s">
        <v>94</v>
      </c>
      <c r="G32" s="336" t="str">
        <f t="shared" ref="G32:G34" si="41">J35</f>
        <v/>
      </c>
      <c r="H32" s="337"/>
      <c r="I32" s="440"/>
      <c r="J32" s="411" t="str">
        <f>IFERROR(__xludf.DUMMYFUNCTION("REGEXREPLACE(I32,""(.*)ACK:(.*)"",""$2"")"),"")</f>
        <v/>
      </c>
      <c r="K32" s="335" t="s">
        <v>94</v>
      </c>
      <c r="L32" s="336" t="str">
        <f t="shared" ref="L32:L34" si="42">O35</f>
        <v/>
      </c>
      <c r="M32" s="337"/>
      <c r="N32" s="440"/>
      <c r="O32" s="411" t="str">
        <f>IFERROR(__xludf.DUMMYFUNCTION("REGEXREPLACE(N32,""(.*)ACK:(.*)"",""$2"")"),"")</f>
        <v/>
      </c>
      <c r="P32" s="335" t="s">
        <v>94</v>
      </c>
      <c r="Q32" s="336" t="str">
        <f t="shared" ref="Q32:Q34" si="43">T35</f>
        <v/>
      </c>
      <c r="R32" s="337"/>
      <c r="S32" s="440"/>
      <c r="T32" s="411" t="str">
        <f>IFERROR(__xludf.DUMMYFUNCTION("REGEXREPLACE(S32,""(.*)ACK:(.*)"",""$2"")"),"")</f>
        <v/>
      </c>
      <c r="W32" s="412">
        <v>0.3333333333333333</v>
      </c>
      <c r="X32" s="403">
        <f>OriginalIDP!L34</f>
        <v>22.36</v>
      </c>
      <c r="Y32" s="403">
        <f>OriginalIDP!M34</f>
        <v>24</v>
      </c>
      <c r="Z32" s="403">
        <f>OriginalIDP!N34</f>
        <v>1.64</v>
      </c>
      <c r="AC32" s="492">
        <v>8.0</v>
      </c>
      <c r="AD32" s="493"/>
      <c r="AE32" s="493"/>
      <c r="AF32" s="493"/>
      <c r="AG32" s="493"/>
      <c r="AH32" s="493"/>
      <c r="AI32" s="493"/>
      <c r="AJ32" s="493"/>
      <c r="AK32" s="493"/>
      <c r="AL32" s="494"/>
      <c r="AM32" s="495"/>
      <c r="AN32" s="496"/>
      <c r="AO32" s="496"/>
      <c r="AP32" s="493"/>
      <c r="AQ32" s="497"/>
      <c r="AR32" s="498"/>
      <c r="AS32" s="502"/>
    </row>
    <row r="33">
      <c r="A33" s="435"/>
      <c r="B33" s="399"/>
      <c r="C33" s="435"/>
      <c r="D33" s="399"/>
      <c r="E33" s="410"/>
      <c r="F33" s="338" t="s">
        <v>497</v>
      </c>
      <c r="G33" s="336" t="str">
        <f t="shared" si="41"/>
        <v/>
      </c>
      <c r="H33" s="337"/>
      <c r="I33" s="440"/>
      <c r="J33" s="411" t="str">
        <f>IFERROR(__xludf.DUMMYFUNCTION("REGEXREPLACE(I33,""(.*)SVL OUT:(.*)"",""$2"")"),"")</f>
        <v/>
      </c>
      <c r="K33" s="338" t="s">
        <v>497</v>
      </c>
      <c r="L33" s="336" t="str">
        <f t="shared" si="42"/>
        <v/>
      </c>
      <c r="M33" s="337"/>
      <c r="N33" s="440"/>
      <c r="O33" s="411" t="str">
        <f>IFERROR(__xludf.DUMMYFUNCTION("REGEXREPLACE(N33,""(.*)SVL OUT:(.*)"",""$2"")"),"")</f>
        <v/>
      </c>
      <c r="P33" s="338" t="s">
        <v>497</v>
      </c>
      <c r="Q33" s="336" t="str">
        <f t="shared" si="43"/>
        <v/>
      </c>
      <c r="R33" s="337"/>
      <c r="S33" s="440"/>
      <c r="T33" s="411" t="str">
        <f>IFERROR(__xludf.DUMMYFUNCTION("REGEXREPLACE(S33,""(.*)SVL OUT:(.*)"",""$2"")"),"")</f>
        <v/>
      </c>
      <c r="W33" s="412">
        <v>0.34375</v>
      </c>
      <c r="X33" s="403">
        <f>OriginalIDP!L35</f>
        <v>24.58</v>
      </c>
      <c r="Y33" s="403">
        <f>OriginalIDP!M35</f>
        <v>32.33</v>
      </c>
      <c r="Z33" s="403">
        <f>OriginalIDP!N35</f>
        <v>7.75</v>
      </c>
      <c r="AC33" s="492">
        <v>9.0</v>
      </c>
      <c r="AD33" s="493"/>
      <c r="AE33" s="493"/>
      <c r="AF33" s="493"/>
      <c r="AG33" s="493"/>
      <c r="AH33" s="493"/>
      <c r="AI33" s="493"/>
      <c r="AJ33" s="493"/>
      <c r="AK33" s="493"/>
      <c r="AL33" s="494"/>
      <c r="AM33" s="495"/>
      <c r="AN33" s="496"/>
      <c r="AO33" s="496"/>
      <c r="AP33" s="493"/>
      <c r="AQ33" s="497"/>
      <c r="AR33" s="498"/>
      <c r="AS33" s="502"/>
    </row>
    <row r="34">
      <c r="A34" s="410"/>
      <c r="B34" s="399"/>
      <c r="C34" s="410"/>
      <c r="D34" s="399"/>
      <c r="E34" s="398"/>
      <c r="F34" s="338" t="s">
        <v>100</v>
      </c>
      <c r="G34" s="336" t="str">
        <f t="shared" si="41"/>
        <v/>
      </c>
      <c r="H34" s="337"/>
      <c r="I34" s="440"/>
      <c r="J34" s="411" t="str">
        <f>IFERROR(__xludf.DUMMYFUNCTION("REGEXREPLACE(I34,""(.*)SVL IN:(.*)"",""$2"")"),"")</f>
        <v/>
      </c>
      <c r="K34" s="338" t="s">
        <v>100</v>
      </c>
      <c r="L34" s="336" t="str">
        <f t="shared" si="42"/>
        <v/>
      </c>
      <c r="M34" s="337"/>
      <c r="N34" s="440"/>
      <c r="O34" s="411" t="str">
        <f>IFERROR(__xludf.DUMMYFUNCTION("REGEXREPLACE(N34,""(.*)SVL IN:(.*)"",""$2"")"),"")</f>
        <v/>
      </c>
      <c r="P34" s="338" t="s">
        <v>100</v>
      </c>
      <c r="Q34" s="336" t="str">
        <f t="shared" si="43"/>
        <v/>
      </c>
      <c r="R34" s="337"/>
      <c r="S34" s="440"/>
      <c r="T34" s="411" t="str">
        <f>IFERROR(__xludf.DUMMYFUNCTION("REGEXREPLACE(S34,""(.*)SVL IN:(.*)"",""$2"")"),"")</f>
        <v/>
      </c>
      <c r="W34" s="412">
        <v>0.3541666666666667</v>
      </c>
      <c r="X34" s="403">
        <f>OriginalIDP!L36</f>
        <v>24.68</v>
      </c>
      <c r="Y34" s="403">
        <f>OriginalIDP!M36</f>
        <v>34.33</v>
      </c>
      <c r="Z34" s="403">
        <f>OriginalIDP!N36</f>
        <v>9.65</v>
      </c>
      <c r="AC34" s="492">
        <v>10.0</v>
      </c>
      <c r="AD34" s="493"/>
      <c r="AE34" s="493"/>
      <c r="AF34" s="493"/>
      <c r="AG34" s="493"/>
      <c r="AH34" s="493"/>
      <c r="AI34" s="493"/>
      <c r="AJ34" s="493"/>
      <c r="AK34" s="493"/>
      <c r="AL34" s="494"/>
      <c r="AM34" s="495"/>
      <c r="AN34" s="496"/>
      <c r="AO34" s="496"/>
      <c r="AP34" s="493"/>
      <c r="AQ34" s="497"/>
      <c r="AR34" s="498"/>
      <c r="AS34" s="502"/>
    </row>
    <row r="35">
      <c r="A35" s="435"/>
      <c r="B35" s="399"/>
      <c r="C35" s="410"/>
      <c r="D35" s="399"/>
      <c r="E35" s="410"/>
      <c r="F35" s="338" t="s">
        <v>547</v>
      </c>
      <c r="G35" s="336" t="str">
        <f t="shared" ref="G35:G36" si="44">J33</f>
        <v/>
      </c>
      <c r="H35" s="337"/>
      <c r="I35" s="440"/>
      <c r="J35" s="411" t="str">
        <f>IFERROR(__xludf.DUMMYFUNCTION("REGEXREPLACE(I35,""(.*)ACK:(.*)"",""$2"")"),"")</f>
        <v/>
      </c>
      <c r="K35" s="338" t="s">
        <v>547</v>
      </c>
      <c r="L35" s="336" t="str">
        <f t="shared" ref="L35:L36" si="45">O33</f>
        <v/>
      </c>
      <c r="M35" s="337"/>
      <c r="N35" s="440"/>
      <c r="O35" s="411" t="str">
        <f>IFERROR(__xludf.DUMMYFUNCTION("REGEXREPLACE(N35,""(.*)ACK:(.*)"",""$2"")"),"")</f>
        <v/>
      </c>
      <c r="P35" s="338" t="s">
        <v>547</v>
      </c>
      <c r="Q35" s="336" t="str">
        <f t="shared" ref="Q35:Q36" si="46">T33</f>
        <v/>
      </c>
      <c r="R35" s="337"/>
      <c r="S35" s="440"/>
      <c r="T35" s="411" t="str">
        <f>IFERROR(__xludf.DUMMYFUNCTION("REGEXREPLACE(S35,""(.*)ACK:(.*)"",""$2"")"),"")</f>
        <v/>
      </c>
      <c r="W35" s="412">
        <v>0.3645833333333333</v>
      </c>
      <c r="X35" s="403">
        <f>OriginalIDP!L37</f>
        <v>29.23</v>
      </c>
      <c r="Y35" s="403">
        <f>OriginalIDP!M37</f>
        <v>36</v>
      </c>
      <c r="Z35" s="403">
        <f>OriginalIDP!N37</f>
        <v>6.77</v>
      </c>
      <c r="AC35" s="492">
        <v>11.0</v>
      </c>
      <c r="AD35" s="493"/>
      <c r="AE35" s="493"/>
      <c r="AF35" s="493"/>
      <c r="AG35" s="493"/>
      <c r="AH35" s="493"/>
      <c r="AI35" s="493"/>
      <c r="AJ35" s="493"/>
      <c r="AK35" s="493"/>
      <c r="AL35" s="494"/>
      <c r="AM35" s="495"/>
      <c r="AN35" s="496"/>
      <c r="AO35" s="496"/>
      <c r="AP35" s="493"/>
      <c r="AQ35" s="497"/>
      <c r="AR35" s="498"/>
      <c r="AS35" s="502"/>
    </row>
    <row r="36">
      <c r="A36" s="410"/>
      <c r="B36" s="399"/>
      <c r="C36" s="410"/>
      <c r="D36" s="399"/>
      <c r="E36" s="440"/>
      <c r="F36" s="338" t="s">
        <v>548</v>
      </c>
      <c r="G36" s="336" t="str">
        <f t="shared" si="44"/>
        <v/>
      </c>
      <c r="H36" s="337"/>
      <c r="I36" s="440"/>
      <c r="J36" s="411" t="str">
        <f>IFERROR(__xludf.DUMMYFUNCTION("REGEXREPLACE(I36,""(.*)ASA:(.*)"",""$2"")"),"")</f>
        <v/>
      </c>
      <c r="K36" s="338" t="s">
        <v>548</v>
      </c>
      <c r="L36" s="336" t="str">
        <f t="shared" si="45"/>
        <v/>
      </c>
      <c r="M36" s="337"/>
      <c r="N36" s="440"/>
      <c r="O36" s="411" t="str">
        <f>IFERROR(__xludf.DUMMYFUNCTION("REGEXREPLACE(N36,""(.*)ASA:(.*)"",""$2"")"),"")</f>
        <v/>
      </c>
      <c r="P36" s="338" t="s">
        <v>548</v>
      </c>
      <c r="Q36" s="336" t="str">
        <f t="shared" si="46"/>
        <v/>
      </c>
      <c r="R36" s="337"/>
      <c r="S36" s="440"/>
      <c r="T36" s="411" t="str">
        <f>IFERROR(__xludf.DUMMYFUNCTION("REGEXREPLACE(S36,""(.*)ASA:(.*)"",""$2"")"),"")</f>
        <v/>
      </c>
      <c r="W36" s="412">
        <v>0.375</v>
      </c>
      <c r="X36" s="403">
        <f>OriginalIDP!L38</f>
        <v>25.91</v>
      </c>
      <c r="Y36" s="403">
        <f>OriginalIDP!M38</f>
        <v>36</v>
      </c>
      <c r="Z36" s="403">
        <f>OriginalIDP!N38</f>
        <v>10.09</v>
      </c>
      <c r="AC36" s="492">
        <v>12.0</v>
      </c>
      <c r="AD36" s="493"/>
      <c r="AE36" s="493"/>
      <c r="AF36" s="493"/>
      <c r="AG36" s="493"/>
      <c r="AH36" s="493"/>
      <c r="AI36" s="493"/>
      <c r="AJ36" s="493"/>
      <c r="AK36" s="493"/>
      <c r="AL36" s="494"/>
      <c r="AM36" s="495"/>
      <c r="AN36" s="496"/>
      <c r="AO36" s="496"/>
      <c r="AP36" s="493"/>
      <c r="AQ36" s="497"/>
      <c r="AR36" s="498"/>
      <c r="AS36" s="502"/>
    </row>
    <row r="37">
      <c r="A37" s="410"/>
      <c r="B37" s="399"/>
      <c r="C37" s="410"/>
      <c r="D37" s="399"/>
      <c r="E37" s="440"/>
      <c r="F37" s="338" t="s">
        <v>549</v>
      </c>
      <c r="G37" s="370" t="str">
        <f t="shared" ref="G37:G38" si="47">J40</f>
        <v/>
      </c>
      <c r="H37" s="29"/>
      <c r="I37" s="440"/>
      <c r="J37" s="411" t="str">
        <f>IFERROR(__xludf.DUMMYFUNCTION("REGEXREPLACE(I37,""(.*)SAFE:(.*)"",""$2"")"),"")</f>
        <v/>
      </c>
      <c r="K37" s="338" t="s">
        <v>549</v>
      </c>
      <c r="L37" s="370" t="str">
        <f t="shared" ref="L37:L38" si="48">O40</f>
        <v/>
      </c>
      <c r="M37" s="29"/>
      <c r="N37" s="440"/>
      <c r="O37" s="411" t="str">
        <f>IFERROR(__xludf.DUMMYFUNCTION("REGEXREPLACE(N37,""(.*)SAFE:(.*)"",""$2"")"),"")</f>
        <v/>
      </c>
      <c r="P37" s="338" t="s">
        <v>549</v>
      </c>
      <c r="Q37" s="370" t="str">
        <f t="shared" ref="Q37:Q38" si="49">T40</f>
        <v/>
      </c>
      <c r="R37" s="29"/>
      <c r="S37" s="440"/>
      <c r="T37" s="411" t="str">
        <f>IFERROR(__xludf.DUMMYFUNCTION("REGEXREPLACE(S37,""(.*)SAFE:(.*)"",""$2"")"),"")</f>
        <v/>
      </c>
      <c r="W37" s="412">
        <v>0.3854166666666667</v>
      </c>
      <c r="X37" s="403">
        <f>OriginalIDP!L39</f>
        <v>26.46</v>
      </c>
      <c r="Y37" s="403">
        <f>OriginalIDP!M39</f>
        <v>37.67</v>
      </c>
      <c r="Z37" s="403">
        <f>OriginalIDP!N39</f>
        <v>11.21</v>
      </c>
      <c r="AC37" s="492">
        <v>13.0</v>
      </c>
      <c r="AD37" s="493"/>
      <c r="AE37" s="493"/>
      <c r="AF37" s="493"/>
      <c r="AG37" s="493"/>
      <c r="AH37" s="493"/>
      <c r="AI37" s="493"/>
      <c r="AJ37" s="493"/>
      <c r="AK37" s="493"/>
      <c r="AL37" s="494"/>
      <c r="AM37" s="495"/>
      <c r="AN37" s="496"/>
      <c r="AO37" s="496"/>
      <c r="AP37" s="493"/>
      <c r="AQ37" s="497"/>
      <c r="AR37" s="498"/>
      <c r="AS37" s="502"/>
    </row>
    <row r="38">
      <c r="A38" s="483"/>
      <c r="B38" s="399"/>
      <c r="C38" s="410"/>
      <c r="D38" s="399"/>
      <c r="E38" s="435"/>
      <c r="F38" s="338" t="s">
        <v>550</v>
      </c>
      <c r="G38" s="371" t="str">
        <f t="shared" si="47"/>
        <v/>
      </c>
      <c r="H38" s="372"/>
      <c r="I38" s="398"/>
      <c r="J38" s="411" t="str">
        <f>IFERROR(__xludf.DUMMYFUNCTION("REGEXREPLACE(I32,""(.*)DELAYS:(.*)"",""$2"")"),"")</f>
        <v/>
      </c>
      <c r="K38" s="338" t="s">
        <v>550</v>
      </c>
      <c r="L38" s="371" t="str">
        <f t="shared" si="48"/>
        <v/>
      </c>
      <c r="M38" s="372"/>
      <c r="N38" s="398"/>
      <c r="O38" s="411" t="str">
        <f>IFERROR(__xludf.DUMMYFUNCTION("REGEXREPLACE(N32,""(.*)DELAYS:(.*)"",""$2"")"),"")</f>
        <v/>
      </c>
      <c r="P38" s="338" t="s">
        <v>550</v>
      </c>
      <c r="Q38" s="371" t="str">
        <f t="shared" si="49"/>
        <v/>
      </c>
      <c r="R38" s="372"/>
      <c r="S38" s="398"/>
      <c r="T38" s="411" t="str">
        <f>IFERROR(__xludf.DUMMYFUNCTION("REGEXREPLACE(S32,""(.*)DELAYS:(.*)"",""$2"")"),"")</f>
        <v/>
      </c>
      <c r="W38" s="412">
        <v>0.3958333333333333</v>
      </c>
      <c r="X38" s="403">
        <f>OriginalIDP!L40</f>
        <v>29.78</v>
      </c>
      <c r="Y38" s="403">
        <f>OriginalIDP!M40</f>
        <v>36.67</v>
      </c>
      <c r="Z38" s="403">
        <f>OriginalIDP!N40</f>
        <v>6.89</v>
      </c>
      <c r="AC38" s="492">
        <v>14.0</v>
      </c>
      <c r="AD38" s="493"/>
      <c r="AE38" s="493"/>
      <c r="AF38" s="493"/>
      <c r="AG38" s="493"/>
      <c r="AH38" s="493"/>
      <c r="AI38" s="493"/>
      <c r="AJ38" s="493"/>
      <c r="AK38" s="493"/>
      <c r="AL38" s="494"/>
      <c r="AM38" s="495"/>
      <c r="AN38" s="496"/>
      <c r="AO38" s="496"/>
      <c r="AP38" s="493"/>
      <c r="AQ38" s="497"/>
      <c r="AR38" s="498"/>
      <c r="AS38" s="502"/>
    </row>
    <row r="39">
      <c r="A39" s="435"/>
      <c r="B39" s="399"/>
      <c r="C39" s="410"/>
      <c r="D39" s="399"/>
      <c r="E39" s="440"/>
      <c r="F39" s="339" t="s">
        <v>551</v>
      </c>
      <c r="G39" s="340" t="str">
        <f>J43</f>
        <v/>
      </c>
      <c r="H39" s="39"/>
      <c r="I39" s="440"/>
      <c r="J39" s="411" t="str">
        <f>IF(J82=FALSE,"",LEFT(J76,3))</f>
        <v/>
      </c>
      <c r="K39" s="339" t="s">
        <v>551</v>
      </c>
      <c r="L39" s="340" t="str">
        <f>O43</f>
        <v/>
      </c>
      <c r="M39" s="39"/>
      <c r="N39" s="440"/>
      <c r="O39" s="411" t="str">
        <f>IF(O82=FALSE,"",LEFT(O76,3))</f>
        <v/>
      </c>
      <c r="P39" s="339" t="s">
        <v>551</v>
      </c>
      <c r="Q39" s="340" t="str">
        <f>T43</f>
        <v/>
      </c>
      <c r="R39" s="39"/>
      <c r="S39" s="440"/>
      <c r="T39" s="411" t="str">
        <f>IF(T82=FALSE,"",LEFT(T76,3))</f>
        <v/>
      </c>
      <c r="W39" s="412">
        <v>0.4166666666666667</v>
      </c>
      <c r="X39" s="403">
        <f>OriginalIDP!L41</f>
        <v>34.24</v>
      </c>
      <c r="Y39" s="403">
        <f>OriginalIDP!M41</f>
        <v>33.67</v>
      </c>
      <c r="Z39" s="403">
        <f>OriginalIDP!N41</f>
        <v>-0.57</v>
      </c>
      <c r="AC39" s="492">
        <v>15.0</v>
      </c>
      <c r="AD39" s="493"/>
      <c r="AE39" s="493"/>
      <c r="AF39" s="493"/>
      <c r="AG39" s="493"/>
      <c r="AH39" s="493"/>
      <c r="AI39" s="493"/>
      <c r="AJ39" s="493"/>
      <c r="AK39" s="493"/>
      <c r="AL39" s="494"/>
      <c r="AM39" s="495"/>
      <c r="AN39" s="496"/>
      <c r="AO39" s="496"/>
      <c r="AP39" s="493"/>
      <c r="AQ39" s="497"/>
      <c r="AR39" s="498"/>
      <c r="AS39" s="502"/>
    </row>
    <row r="40">
      <c r="A40" s="410"/>
      <c r="B40" s="399"/>
      <c r="C40" s="435"/>
      <c r="D40" s="399"/>
      <c r="E40" s="435"/>
      <c r="F40" s="341"/>
      <c r="G40" s="114"/>
      <c r="H40" s="32"/>
      <c r="I40" s="440"/>
      <c r="J40" s="411" t="str">
        <f>IFERROR(__xludf.DUMMYFUNCTION("REGEXREPLACE(I40,""(.*)Inbound:(.*)"",""$2"")"),"")</f>
        <v/>
      </c>
      <c r="K40" s="341"/>
      <c r="L40" s="114"/>
      <c r="M40" s="32"/>
      <c r="N40" s="440"/>
      <c r="O40" s="411" t="str">
        <f>IFERROR(__xludf.DUMMYFUNCTION("REGEXREPLACE(N40,""(.*)Inbound:(.*)"",""$2"")"),"")</f>
        <v/>
      </c>
      <c r="P40" s="341"/>
      <c r="Q40" s="114"/>
      <c r="R40" s="32"/>
      <c r="S40" s="440"/>
      <c r="T40" s="411" t="str">
        <f>IFERROR(__xludf.DUMMYFUNCTION("REGEXREPLACE(S40,""(.*)Inbound:(.*)"",""$2"")"),"")</f>
        <v/>
      </c>
      <c r="W40" s="412">
        <v>0.4270833333333333</v>
      </c>
      <c r="X40" s="403">
        <f>OriginalIDP!L42</f>
        <v>32.72</v>
      </c>
      <c r="Y40" s="403">
        <f>OriginalIDP!M42</f>
        <v>28</v>
      </c>
      <c r="Z40" s="403">
        <f>OriginalIDP!N42</f>
        <v>-4.72</v>
      </c>
      <c r="AC40" s="492">
        <v>16.0</v>
      </c>
      <c r="AD40" s="493"/>
      <c r="AE40" s="493"/>
      <c r="AF40" s="493"/>
      <c r="AG40" s="493"/>
      <c r="AH40" s="493"/>
      <c r="AI40" s="493"/>
      <c r="AJ40" s="493"/>
      <c r="AK40" s="493"/>
      <c r="AL40" s="494"/>
      <c r="AM40" s="495"/>
      <c r="AN40" s="496"/>
      <c r="AO40" s="496"/>
      <c r="AP40" s="493"/>
      <c r="AQ40" s="497"/>
      <c r="AR40" s="498"/>
      <c r="AS40" s="502"/>
    </row>
    <row r="41">
      <c r="A41" s="410"/>
      <c r="B41" s="399"/>
      <c r="C41" s="410"/>
      <c r="D41" s="399"/>
      <c r="E41" s="483"/>
      <c r="F41" s="342" t="s">
        <v>485</v>
      </c>
      <c r="G41" s="343" t="str">
        <f>J45</f>
        <v/>
      </c>
      <c r="H41" s="275"/>
      <c r="I41" s="440"/>
      <c r="J41" s="411" t="str">
        <f>IFERROR(__xludf.DUMMYFUNCTION("REGEXREPLACE(I41,""(.*)Outbound:(.*)"",""$2"")"),"")</f>
        <v/>
      </c>
      <c r="K41" s="342" t="s">
        <v>485</v>
      </c>
      <c r="L41" s="343" t="str">
        <f>O45</f>
        <v/>
      </c>
      <c r="M41" s="275"/>
      <c r="N41" s="440"/>
      <c r="O41" s="411" t="str">
        <f>IFERROR(__xludf.DUMMYFUNCTION("REGEXREPLACE(N41,""(.*)Outbound:(.*)"",""$2"")"),"")</f>
        <v/>
      </c>
      <c r="P41" s="342" t="s">
        <v>485</v>
      </c>
      <c r="Q41" s="343" t="str">
        <f>T45</f>
        <v/>
      </c>
      <c r="R41" s="275"/>
      <c r="S41" s="440"/>
      <c r="T41" s="411" t="str">
        <f>IFERROR(__xludf.DUMMYFUNCTION("REGEXREPLACE(S41,""(.*)Outbound:(.*)"",""$2"")"),"")</f>
        <v/>
      </c>
      <c r="W41" s="412">
        <v>0.4375</v>
      </c>
      <c r="X41" s="403">
        <f>OriginalIDP!L43</f>
        <v>24.65</v>
      </c>
      <c r="Y41" s="403">
        <f>OriginalIDP!M43</f>
        <v>32.33</v>
      </c>
      <c r="Z41" s="403">
        <f>OriginalIDP!N43</f>
        <v>7.68</v>
      </c>
      <c r="AC41" s="492">
        <v>17.0</v>
      </c>
      <c r="AD41" s="493"/>
      <c r="AE41" s="493"/>
      <c r="AF41" s="493"/>
      <c r="AG41" s="493"/>
      <c r="AH41" s="493"/>
      <c r="AI41" s="493"/>
      <c r="AJ41" s="493"/>
      <c r="AK41" s="493"/>
      <c r="AL41" s="494"/>
      <c r="AM41" s="495"/>
      <c r="AN41" s="496"/>
      <c r="AO41" s="496"/>
      <c r="AP41" s="493"/>
      <c r="AQ41" s="497"/>
      <c r="AR41" s="498"/>
      <c r="AS41" s="502"/>
    </row>
    <row r="42">
      <c r="A42" s="410"/>
      <c r="B42" s="399"/>
      <c r="C42" s="410"/>
      <c r="D42" s="399"/>
      <c r="E42" s="435"/>
      <c r="F42" s="344"/>
      <c r="G42" s="345"/>
      <c r="H42" s="275"/>
      <c r="I42" s="398"/>
      <c r="J42" s="411"/>
      <c r="K42" s="344"/>
      <c r="L42" s="345"/>
      <c r="M42" s="275"/>
      <c r="N42" s="398"/>
      <c r="O42" s="411"/>
      <c r="P42" s="344"/>
      <c r="Q42" s="345"/>
      <c r="R42" s="275"/>
      <c r="S42" s="398"/>
      <c r="T42" s="411"/>
      <c r="W42" s="412">
        <v>0.4479166666666667</v>
      </c>
      <c r="X42" s="403">
        <f>OriginalIDP!L44</f>
        <v>33.65</v>
      </c>
      <c r="Y42" s="403">
        <f>OriginalIDP!M44</f>
        <v>32.66</v>
      </c>
      <c r="Z42" s="403">
        <f>OriginalIDP!N44</f>
        <v>-0.99</v>
      </c>
      <c r="AC42" s="492">
        <v>18.0</v>
      </c>
      <c r="AD42" s="493"/>
      <c r="AE42" s="493"/>
      <c r="AF42" s="493"/>
      <c r="AG42" s="493"/>
      <c r="AH42" s="493"/>
      <c r="AI42" s="493"/>
      <c r="AJ42" s="493"/>
      <c r="AK42" s="493"/>
      <c r="AL42" s="494"/>
      <c r="AM42" s="495"/>
      <c r="AN42" s="496"/>
      <c r="AO42" s="496"/>
      <c r="AP42" s="493"/>
      <c r="AQ42" s="497"/>
      <c r="AR42" s="498"/>
      <c r="AS42" s="502"/>
    </row>
    <row r="43">
      <c r="A43" s="410"/>
      <c r="B43" s="399"/>
      <c r="C43" s="410"/>
      <c r="D43" s="399"/>
      <c r="E43" s="410"/>
      <c r="F43" s="344"/>
      <c r="G43" s="345"/>
      <c r="H43" s="275"/>
      <c r="I43" s="440"/>
      <c r="J43" s="411" t="str">
        <f>Right(I43,100)</f>
        <v/>
      </c>
      <c r="K43" s="344"/>
      <c r="L43" s="345"/>
      <c r="M43" s="275"/>
      <c r="N43" s="440"/>
      <c r="O43" s="411" t="str">
        <f>Right(N43,100)</f>
        <v/>
      </c>
      <c r="P43" s="344"/>
      <c r="Q43" s="345"/>
      <c r="R43" s="275"/>
      <c r="S43" s="440"/>
      <c r="T43" s="411" t="str">
        <f>Right(S43,100)</f>
        <v/>
      </c>
      <c r="W43" s="412">
        <v>0.4583333333333333</v>
      </c>
      <c r="X43" s="403">
        <f>OriginalIDP!L45</f>
        <v>27.2</v>
      </c>
      <c r="Y43" s="403">
        <f>OriginalIDP!M45</f>
        <v>34</v>
      </c>
      <c r="Z43" s="403">
        <f>OriginalIDP!N45</f>
        <v>6.8</v>
      </c>
      <c r="AC43" s="492">
        <v>19.0</v>
      </c>
      <c r="AD43" s="227"/>
      <c r="AE43" s="500"/>
      <c r="AF43" s="278"/>
      <c r="AG43" s="278"/>
      <c r="AJ43" s="501"/>
      <c r="AL43" s="502"/>
      <c r="AM43" s="502"/>
      <c r="AN43" s="503"/>
      <c r="AO43" s="503"/>
      <c r="AP43" s="502"/>
      <c r="AQ43" s="502"/>
      <c r="AR43" s="504"/>
      <c r="AS43" s="502"/>
    </row>
    <row r="44">
      <c r="A44" s="410"/>
      <c r="B44" s="399"/>
      <c r="C44" s="435"/>
      <c r="D44" s="399"/>
      <c r="E44" s="410"/>
      <c r="F44" s="344"/>
      <c r="G44" s="345"/>
      <c r="H44" s="275"/>
      <c r="I44" s="398"/>
      <c r="J44" s="411"/>
      <c r="K44" s="344"/>
      <c r="L44" s="345"/>
      <c r="M44" s="275"/>
      <c r="N44" s="398"/>
      <c r="O44" s="411"/>
      <c r="P44" s="344"/>
      <c r="Q44" s="345"/>
      <c r="R44" s="275"/>
      <c r="S44" s="398"/>
      <c r="T44" s="411"/>
      <c r="W44" s="412">
        <v>0.46875</v>
      </c>
      <c r="X44" s="403">
        <f>OriginalIDP!L46</f>
        <v>27.74</v>
      </c>
      <c r="Y44" s="403">
        <f>OriginalIDP!M46</f>
        <v>37</v>
      </c>
      <c r="Z44" s="403">
        <f>OriginalIDP!N46</f>
        <v>9.26</v>
      </c>
      <c r="AC44" s="492">
        <v>20.0</v>
      </c>
      <c r="AD44" s="227"/>
      <c r="AE44" s="500"/>
      <c r="AF44" s="278"/>
      <c r="AG44" s="278"/>
      <c r="AJ44" s="501"/>
      <c r="AL44" s="502"/>
      <c r="AM44" s="502"/>
      <c r="AN44" s="503"/>
      <c r="AO44" s="503"/>
      <c r="AP44" s="502"/>
      <c r="AQ44" s="502"/>
      <c r="AR44" s="504"/>
      <c r="AS44" s="502"/>
    </row>
    <row r="45">
      <c r="A45" s="410"/>
      <c r="B45" s="399"/>
      <c r="C45" s="410"/>
      <c r="D45" s="399"/>
      <c r="E45" s="483"/>
      <c r="F45" s="346"/>
      <c r="G45" s="347"/>
      <c r="H45" s="337"/>
      <c r="I45" s="440"/>
      <c r="J45" s="411" t="str">
        <f>Right(I45,150)</f>
        <v/>
      </c>
      <c r="K45" s="346"/>
      <c r="L45" s="347"/>
      <c r="M45" s="337"/>
      <c r="N45" s="440"/>
      <c r="O45" s="411" t="str">
        <f>Right(N45,150)</f>
        <v/>
      </c>
      <c r="P45" s="346"/>
      <c r="Q45" s="347"/>
      <c r="R45" s="337"/>
      <c r="S45" s="440"/>
      <c r="T45" s="411" t="str">
        <f>Right(S45,150)</f>
        <v/>
      </c>
      <c r="W45" s="412">
        <v>0.4791666666666667</v>
      </c>
      <c r="X45" s="403">
        <f>OriginalIDP!L47</f>
        <v>28.37</v>
      </c>
      <c r="Y45" s="403">
        <f>OriginalIDP!M47</f>
        <v>38</v>
      </c>
      <c r="Z45" s="403">
        <f>OriginalIDP!N47</f>
        <v>9.63</v>
      </c>
      <c r="AC45" s="492">
        <v>21.0</v>
      </c>
      <c r="AD45" s="227"/>
      <c r="AE45" s="500"/>
      <c r="AF45" s="278"/>
      <c r="AG45" s="278"/>
      <c r="AJ45" s="501"/>
      <c r="AL45" s="502"/>
      <c r="AM45" s="502"/>
      <c r="AN45" s="503"/>
      <c r="AO45" s="503"/>
      <c r="AP45" s="502"/>
      <c r="AQ45" s="502"/>
      <c r="AR45" s="504"/>
      <c r="AS45" s="502"/>
    </row>
    <row r="46">
      <c r="A46" s="435"/>
      <c r="B46" s="399"/>
      <c r="C46" s="435"/>
      <c r="D46" s="399"/>
      <c r="E46" s="435"/>
      <c r="F46" s="348" t="s">
        <v>554</v>
      </c>
      <c r="G46" s="31"/>
      <c r="H46" s="32"/>
      <c r="I46" s="400"/>
      <c r="J46" s="401"/>
      <c r="K46" s="373" t="s">
        <v>573</v>
      </c>
      <c r="L46" s="31"/>
      <c r="M46" s="32"/>
      <c r="N46" s="400"/>
      <c r="O46" s="198"/>
      <c r="P46" s="391" t="s">
        <v>592</v>
      </c>
      <c r="Q46" s="31"/>
      <c r="R46" s="32"/>
      <c r="S46" s="400"/>
      <c r="W46" s="412">
        <v>0.4895833333333333</v>
      </c>
      <c r="X46" s="403">
        <f>OriginalIDP!L48</f>
        <v>32.94</v>
      </c>
      <c r="Y46" s="403">
        <f>OriginalIDP!M48</f>
        <v>35</v>
      </c>
      <c r="Z46" s="403">
        <f>OriginalIDP!N48</f>
        <v>2.06</v>
      </c>
      <c r="AC46" s="492">
        <v>22.0</v>
      </c>
      <c r="AD46" s="227"/>
      <c r="AE46" s="500"/>
      <c r="AF46" s="278"/>
      <c r="AG46" s="278"/>
      <c r="AJ46" s="501"/>
      <c r="AL46" s="502"/>
      <c r="AM46" s="502"/>
      <c r="AN46" s="503"/>
      <c r="AO46" s="503"/>
      <c r="AP46" s="502"/>
      <c r="AQ46" s="502"/>
      <c r="AR46" s="504"/>
      <c r="AS46" s="502"/>
    </row>
    <row r="47">
      <c r="A47" s="410"/>
      <c r="B47" s="399"/>
      <c r="C47" s="410"/>
      <c r="D47" s="399"/>
      <c r="E47" s="440"/>
      <c r="F47" s="335" t="s">
        <v>94</v>
      </c>
      <c r="G47" s="336" t="str">
        <f t="shared" ref="G47:G49" si="50">J50</f>
        <v/>
      </c>
      <c r="H47" s="337"/>
      <c r="I47" s="440"/>
      <c r="J47" s="411" t="str">
        <f>IFERROR(__xludf.DUMMYFUNCTION("REGEXREPLACE(I47,""(.*)ACK:(.*)"",""$2"")"),"")</f>
        <v/>
      </c>
      <c r="K47" s="335" t="s">
        <v>94</v>
      </c>
      <c r="L47" s="336" t="str">
        <f t="shared" ref="L47:L49" si="51">O50</f>
        <v/>
      </c>
      <c r="M47" s="337"/>
      <c r="N47" s="440"/>
      <c r="O47" s="411" t="str">
        <f>IFERROR(__xludf.DUMMYFUNCTION("REGEXREPLACE(N47,""(.*)ACK:(.*)"",""$2"")"),"")</f>
        <v/>
      </c>
      <c r="P47" s="335" t="s">
        <v>94</v>
      </c>
      <c r="Q47" s="336" t="str">
        <f t="shared" ref="Q47:Q49" si="52">T50</f>
        <v/>
      </c>
      <c r="R47" s="337"/>
      <c r="S47" s="440"/>
      <c r="T47" s="411" t="str">
        <f>IFERROR(__xludf.DUMMYFUNCTION("REGEXREPLACE(S47,""(.*)ACK:(.*)"",""$2"")"),"")</f>
        <v/>
      </c>
      <c r="W47" s="412">
        <v>0.5</v>
      </c>
      <c r="X47" s="403">
        <f>OriginalIDP!L49</f>
        <v>29.16</v>
      </c>
      <c r="Y47" s="403">
        <f>OriginalIDP!M49</f>
        <v>38</v>
      </c>
      <c r="Z47" s="403">
        <f>OriginalIDP!N49</f>
        <v>8.84</v>
      </c>
      <c r="AC47" s="492">
        <v>23.0</v>
      </c>
      <c r="AD47" s="227"/>
      <c r="AE47" s="500"/>
      <c r="AF47" s="278"/>
      <c r="AG47" s="278"/>
      <c r="AJ47" s="501"/>
      <c r="AL47" s="502"/>
      <c r="AM47" s="502"/>
      <c r="AN47" s="503"/>
      <c r="AO47" s="503"/>
      <c r="AP47" s="502"/>
      <c r="AQ47" s="502"/>
      <c r="AR47" s="504"/>
      <c r="AS47" s="502"/>
    </row>
    <row r="48">
      <c r="A48" s="410"/>
      <c r="B48" s="399"/>
      <c r="C48" s="435"/>
      <c r="D48" s="399"/>
      <c r="E48" s="410"/>
      <c r="F48" s="338" t="s">
        <v>497</v>
      </c>
      <c r="G48" s="336" t="str">
        <f t="shared" si="50"/>
        <v/>
      </c>
      <c r="H48" s="337"/>
      <c r="I48" s="440"/>
      <c r="J48" s="411" t="str">
        <f>IFERROR(__xludf.DUMMYFUNCTION("REGEXREPLACE(I48,""(.*)SVL OUT:(.*)"",""$2"")"),"")</f>
        <v/>
      </c>
      <c r="K48" s="338" t="s">
        <v>497</v>
      </c>
      <c r="L48" s="336" t="str">
        <f t="shared" si="51"/>
        <v/>
      </c>
      <c r="M48" s="337"/>
      <c r="N48" s="440"/>
      <c r="O48" s="411" t="str">
        <f>IFERROR(__xludf.DUMMYFUNCTION("REGEXREPLACE(N48,""(.*)SVL OUT:(.*)"",""$2"")"),"")</f>
        <v/>
      </c>
      <c r="P48" s="338" t="s">
        <v>497</v>
      </c>
      <c r="Q48" s="336" t="str">
        <f t="shared" si="52"/>
        <v/>
      </c>
      <c r="R48" s="337"/>
      <c r="S48" s="440"/>
      <c r="T48" s="411" t="str">
        <f>IFERROR(__xludf.DUMMYFUNCTION("REGEXREPLACE(S48,""(.*)SVL OUT:(.*)"",""$2"")"),"")</f>
        <v/>
      </c>
      <c r="W48" s="412">
        <v>0.5208333333333334</v>
      </c>
      <c r="X48" s="403">
        <f>OriginalIDP!L50</f>
        <v>30.95</v>
      </c>
      <c r="Y48" s="403">
        <f>OriginalIDP!M50</f>
        <v>39</v>
      </c>
      <c r="Z48" s="403">
        <f>OriginalIDP!N50</f>
        <v>8.05</v>
      </c>
      <c r="AC48" s="492">
        <v>24.0</v>
      </c>
      <c r="AD48" s="227"/>
      <c r="AE48" s="500"/>
      <c r="AF48" s="278"/>
      <c r="AG48" s="278"/>
      <c r="AJ48" s="501"/>
      <c r="AL48" s="502"/>
      <c r="AM48" s="502"/>
      <c r="AN48" s="503"/>
      <c r="AO48" s="503"/>
      <c r="AP48" s="502"/>
      <c r="AQ48" s="502"/>
      <c r="AR48" s="504"/>
      <c r="AS48" s="502"/>
    </row>
    <row r="49">
      <c r="A49" s="410"/>
      <c r="B49" s="399"/>
      <c r="C49" s="410"/>
      <c r="D49" s="399"/>
      <c r="E49" s="440"/>
      <c r="F49" s="338" t="s">
        <v>100</v>
      </c>
      <c r="G49" s="336" t="str">
        <f t="shared" si="50"/>
        <v/>
      </c>
      <c r="H49" s="337"/>
      <c r="I49" s="440"/>
      <c r="J49" s="411" t="str">
        <f>IFERROR(__xludf.DUMMYFUNCTION("REGEXREPLACE(I49,""(.*)SVL IN:(.*)"",""$2"")"),"")</f>
        <v/>
      </c>
      <c r="K49" s="338" t="s">
        <v>100</v>
      </c>
      <c r="L49" s="336" t="str">
        <f t="shared" si="51"/>
        <v/>
      </c>
      <c r="M49" s="337"/>
      <c r="N49" s="440"/>
      <c r="O49" s="411" t="str">
        <f>IFERROR(__xludf.DUMMYFUNCTION("REGEXREPLACE(N49,""(.*)SVL IN:(.*)"",""$2"")"),"")</f>
        <v/>
      </c>
      <c r="P49" s="338" t="s">
        <v>100</v>
      </c>
      <c r="Q49" s="336" t="str">
        <f t="shared" si="52"/>
        <v/>
      </c>
      <c r="R49" s="337"/>
      <c r="S49" s="440"/>
      <c r="T49" s="411" t="str">
        <f>IFERROR(__xludf.DUMMYFUNCTION("REGEXREPLACE(S49,""(.*)SVL IN:(.*)"",""$2"")"),"")</f>
        <v/>
      </c>
      <c r="W49" s="412">
        <v>0.53125</v>
      </c>
      <c r="X49" s="403">
        <f>OriginalIDP!L51</f>
        <v>33.17</v>
      </c>
      <c r="Y49" s="403">
        <f>OriginalIDP!M51</f>
        <v>31.66</v>
      </c>
      <c r="Z49" s="403">
        <f>OriginalIDP!N51</f>
        <v>-1.51</v>
      </c>
      <c r="AC49" s="492">
        <v>25.0</v>
      </c>
      <c r="AD49" s="227"/>
      <c r="AE49" s="500"/>
      <c r="AF49" s="278"/>
      <c r="AG49" s="278"/>
      <c r="AJ49" s="501"/>
      <c r="AL49" s="502"/>
      <c r="AM49" s="502"/>
      <c r="AN49" s="503"/>
      <c r="AO49" s="503"/>
      <c r="AP49" s="502"/>
      <c r="AQ49" s="502"/>
      <c r="AR49" s="504"/>
      <c r="AS49" s="502"/>
    </row>
    <row r="50">
      <c r="A50" s="435"/>
      <c r="B50" s="399"/>
      <c r="C50" s="410"/>
      <c r="D50" s="399"/>
      <c r="E50" s="410"/>
      <c r="F50" s="338" t="s">
        <v>547</v>
      </c>
      <c r="G50" s="336" t="str">
        <f t="shared" ref="G50:G51" si="53">J48</f>
        <v/>
      </c>
      <c r="H50" s="337"/>
      <c r="I50" s="440"/>
      <c r="J50" s="411" t="str">
        <f>IFERROR(__xludf.DUMMYFUNCTION("REGEXREPLACE(I50,""(.*)ACK:(.*)"",""$2"")"),"")</f>
        <v/>
      </c>
      <c r="K50" s="338" t="s">
        <v>547</v>
      </c>
      <c r="L50" s="336" t="str">
        <f t="shared" ref="L50:L51" si="54">O48</f>
        <v/>
      </c>
      <c r="M50" s="337"/>
      <c r="N50" s="440"/>
      <c r="O50" s="411" t="str">
        <f>IFERROR(__xludf.DUMMYFUNCTION("REGEXREPLACE(N50,""(.*)ACK:(.*)"",""$2"")"),"")</f>
        <v/>
      </c>
      <c r="P50" s="338" t="s">
        <v>547</v>
      </c>
      <c r="Q50" s="336" t="str">
        <f t="shared" ref="Q50:Q51" si="55">T48</f>
        <v/>
      </c>
      <c r="R50" s="337"/>
      <c r="S50" s="440"/>
      <c r="T50" s="411" t="str">
        <f>IFERROR(__xludf.DUMMYFUNCTION("REGEXREPLACE(S50,""(.*)ACK:(.*)"",""$2"")"),"")</f>
        <v/>
      </c>
      <c r="W50" s="412">
        <v>0.5416666666666666</v>
      </c>
      <c r="X50" s="403">
        <f>OriginalIDP!L52</f>
        <v>28</v>
      </c>
      <c r="Y50" s="403">
        <f>OriginalIDP!M52</f>
        <v>35</v>
      </c>
      <c r="Z50" s="403">
        <f>OriginalIDP!N52</f>
        <v>7</v>
      </c>
      <c r="AC50" s="492">
        <v>26.0</v>
      </c>
      <c r="AD50" s="227"/>
      <c r="AE50" s="500"/>
      <c r="AF50" s="278"/>
      <c r="AG50" s="278"/>
      <c r="AJ50" s="501"/>
      <c r="AL50" s="502"/>
      <c r="AM50" s="502"/>
      <c r="AN50" s="503"/>
      <c r="AO50" s="503"/>
      <c r="AP50" s="502"/>
      <c r="AQ50" s="502"/>
      <c r="AR50" s="504"/>
      <c r="AS50" s="502"/>
    </row>
    <row r="51">
      <c r="A51" s="410"/>
      <c r="B51" s="399"/>
      <c r="C51" s="483"/>
      <c r="D51" s="399"/>
      <c r="E51" s="410"/>
      <c r="F51" s="338" t="s">
        <v>548</v>
      </c>
      <c r="G51" s="336" t="str">
        <f t="shared" si="53"/>
        <v/>
      </c>
      <c r="H51" s="337"/>
      <c r="I51" s="440"/>
      <c r="J51" s="411" t="str">
        <f>IFERROR(__xludf.DUMMYFUNCTION("REGEXREPLACE(I51,""(.*)ASA:(.*)"",""$2"")"),"")</f>
        <v/>
      </c>
      <c r="K51" s="338" t="s">
        <v>548</v>
      </c>
      <c r="L51" s="336" t="str">
        <f t="shared" si="54"/>
        <v/>
      </c>
      <c r="M51" s="337"/>
      <c r="N51" s="440"/>
      <c r="O51" s="411" t="str">
        <f>IFERROR(__xludf.DUMMYFUNCTION("REGEXREPLACE(N51,""(.*)ASA:(.*)"",""$2"")"),"")</f>
        <v/>
      </c>
      <c r="P51" s="338" t="s">
        <v>548</v>
      </c>
      <c r="Q51" s="336" t="str">
        <f t="shared" si="55"/>
        <v/>
      </c>
      <c r="R51" s="337"/>
      <c r="S51" s="440"/>
      <c r="T51" s="411" t="str">
        <f>IFERROR(__xludf.DUMMYFUNCTION("REGEXREPLACE(S51,""(.*)ASA:(.*)"",""$2"")"),"")</f>
        <v/>
      </c>
      <c r="W51" s="412">
        <v>0.5520833333333334</v>
      </c>
      <c r="X51" s="403">
        <f>OriginalIDP!L53</f>
        <v>27.26</v>
      </c>
      <c r="Y51" s="403">
        <f>OriginalIDP!M53</f>
        <v>35.33</v>
      </c>
      <c r="Z51" s="403">
        <f>OriginalIDP!N53</f>
        <v>8.07</v>
      </c>
      <c r="AC51" s="492">
        <v>27.0</v>
      </c>
      <c r="AD51" s="227"/>
      <c r="AE51" s="500"/>
      <c r="AF51" s="278"/>
      <c r="AG51" s="278"/>
      <c r="AJ51" s="501"/>
      <c r="AL51" s="502"/>
      <c r="AM51" s="502"/>
      <c r="AN51" s="503"/>
      <c r="AO51" s="503"/>
      <c r="AP51" s="502"/>
      <c r="AQ51" s="502"/>
      <c r="AR51" s="504"/>
      <c r="AS51" s="502"/>
    </row>
    <row r="52">
      <c r="A52" s="435"/>
      <c r="B52" s="399"/>
      <c r="C52" s="435"/>
      <c r="D52" s="399"/>
      <c r="E52" s="410"/>
      <c r="F52" s="338" t="s">
        <v>549</v>
      </c>
      <c r="G52" s="370" t="str">
        <f t="shared" ref="G52:G53" si="56">J55</f>
        <v/>
      </c>
      <c r="H52" s="29"/>
      <c r="I52" s="440"/>
      <c r="J52" s="411" t="str">
        <f>IFERROR(__xludf.DUMMYFUNCTION("REGEXREPLACE(I52,""(.*)SAFE:(.*)"",""$2"")"),"")</f>
        <v/>
      </c>
      <c r="K52" s="338" t="s">
        <v>549</v>
      </c>
      <c r="L52" s="370" t="str">
        <f t="shared" ref="L52:L53" si="57">O55</f>
        <v/>
      </c>
      <c r="M52" s="29"/>
      <c r="N52" s="440"/>
      <c r="O52" s="411" t="str">
        <f>IFERROR(__xludf.DUMMYFUNCTION("REGEXREPLACE(N52,""(.*)SAFE:(.*)"",""$2"")"),"")</f>
        <v/>
      </c>
      <c r="P52" s="338" t="s">
        <v>549</v>
      </c>
      <c r="Q52" s="370" t="str">
        <f t="shared" ref="Q52:Q53" si="58">T55</f>
        <v/>
      </c>
      <c r="R52" s="29"/>
      <c r="S52" s="440"/>
      <c r="T52" s="411" t="str">
        <f>IFERROR(__xludf.DUMMYFUNCTION("REGEXREPLACE(S52,""(.*)SAFE:(.*)"",""$2"")"),"")</f>
        <v/>
      </c>
      <c r="W52" s="412">
        <v>0.5625</v>
      </c>
      <c r="X52" s="403">
        <f>OriginalIDP!L54</f>
        <v>29.02</v>
      </c>
      <c r="Y52" s="403">
        <f>OriginalIDP!M54</f>
        <v>36</v>
      </c>
      <c r="Z52" s="403">
        <f>OriginalIDP!N54</f>
        <v>6.98</v>
      </c>
      <c r="AC52" s="492">
        <v>28.0</v>
      </c>
      <c r="AD52" s="227"/>
      <c r="AE52" s="500"/>
      <c r="AF52" s="278"/>
      <c r="AG52" s="278"/>
      <c r="AJ52" s="501"/>
      <c r="AL52" s="502"/>
      <c r="AM52" s="502"/>
      <c r="AN52" s="503"/>
      <c r="AO52" s="503"/>
      <c r="AP52" s="502"/>
      <c r="AQ52" s="502"/>
      <c r="AR52" s="504"/>
      <c r="AS52" s="502"/>
    </row>
    <row r="53">
      <c r="A53" s="410"/>
      <c r="B53" s="399"/>
      <c r="C53" s="410"/>
      <c r="D53" s="399"/>
      <c r="E53" s="435"/>
      <c r="F53" s="338" t="s">
        <v>550</v>
      </c>
      <c r="G53" s="371" t="str">
        <f t="shared" si="56"/>
        <v/>
      </c>
      <c r="H53" s="372"/>
      <c r="I53" s="398"/>
      <c r="J53" s="411" t="str">
        <f>IFERROR(__xludf.DUMMYFUNCTION("REGEXREPLACE(I47,""(.*)DELAYS:(.*)"",""$2"")"),"")</f>
        <v/>
      </c>
      <c r="K53" s="338" t="s">
        <v>550</v>
      </c>
      <c r="L53" s="371" t="str">
        <f t="shared" si="57"/>
        <v/>
      </c>
      <c r="M53" s="372"/>
      <c r="N53" s="398"/>
      <c r="O53" s="411" t="str">
        <f>IFERROR(__xludf.DUMMYFUNCTION("REGEXREPLACE(N47,""(.*)DELAYS:(.*)"",""$2"")"),"")</f>
        <v/>
      </c>
      <c r="P53" s="338" t="s">
        <v>550</v>
      </c>
      <c r="Q53" s="371" t="str">
        <f t="shared" si="58"/>
        <v/>
      </c>
      <c r="R53" s="372"/>
      <c r="S53" s="398"/>
      <c r="T53" s="411" t="str">
        <f>IFERROR(__xludf.DUMMYFUNCTION("REGEXREPLACE(S47,""(.*)DELAYS:(.*)"",""$2"")"),"")</f>
        <v/>
      </c>
      <c r="W53" s="412">
        <v>0.5729166666666666</v>
      </c>
      <c r="X53" s="403">
        <f>OriginalIDP!L55</f>
        <v>32.44</v>
      </c>
      <c r="Y53" s="403">
        <f>OriginalIDP!M55</f>
        <v>34</v>
      </c>
      <c r="Z53" s="403">
        <f>OriginalIDP!N55</f>
        <v>1.56</v>
      </c>
      <c r="AC53" s="492">
        <v>29.0</v>
      </c>
      <c r="AD53" s="227"/>
      <c r="AE53" s="500"/>
      <c r="AF53" s="278"/>
      <c r="AG53" s="278"/>
      <c r="AJ53" s="501"/>
      <c r="AL53" s="502"/>
      <c r="AM53" s="502"/>
      <c r="AN53" s="503"/>
      <c r="AO53" s="503"/>
      <c r="AP53" s="502"/>
      <c r="AQ53" s="502"/>
      <c r="AR53" s="504"/>
      <c r="AS53" s="502"/>
    </row>
    <row r="54">
      <c r="A54" s="435"/>
      <c r="B54" s="399"/>
      <c r="C54" s="440"/>
      <c r="D54" s="399"/>
      <c r="E54" s="440"/>
      <c r="F54" s="339" t="s">
        <v>551</v>
      </c>
      <c r="G54" s="340" t="str">
        <f>J58</f>
        <v/>
      </c>
      <c r="H54" s="39"/>
      <c r="I54" s="440"/>
      <c r="J54" s="411" t="str">
        <f>IF(J97=FALSE,"",LEFT(J91,3))</f>
        <v/>
      </c>
      <c r="K54" s="339" t="s">
        <v>551</v>
      </c>
      <c r="L54" s="340" t="str">
        <f>O58</f>
        <v/>
      </c>
      <c r="M54" s="39"/>
      <c r="N54" s="440"/>
      <c r="O54" s="411" t="str">
        <f>IF(O97=FALSE,"",LEFT(O91,3))</f>
        <v/>
      </c>
      <c r="P54" s="339" t="s">
        <v>551</v>
      </c>
      <c r="Q54" s="340" t="str">
        <f>T58</f>
        <v/>
      </c>
      <c r="R54" s="39"/>
      <c r="S54" s="440"/>
      <c r="T54" s="411" t="str">
        <f>IF(T97=FALSE,"",LEFT(T91,3))</f>
        <v/>
      </c>
      <c r="W54" s="412">
        <v>0.5833333333333334</v>
      </c>
      <c r="X54" s="403">
        <f>OriginalIDP!L56</f>
        <v>30.45</v>
      </c>
      <c r="Y54" s="403">
        <f>OriginalIDP!M56</f>
        <v>36</v>
      </c>
      <c r="Z54" s="403">
        <f>OriginalIDP!N56</f>
        <v>5.55</v>
      </c>
      <c r="AC54" s="492">
        <v>30.0</v>
      </c>
      <c r="AD54" s="227"/>
      <c r="AE54" s="500"/>
      <c r="AF54" s="278"/>
      <c r="AG54" s="278"/>
      <c r="AJ54" s="501"/>
      <c r="AL54" s="502"/>
      <c r="AM54" s="502"/>
      <c r="AN54" s="503"/>
      <c r="AO54" s="503"/>
      <c r="AP54" s="502"/>
      <c r="AQ54" s="502"/>
      <c r="AR54" s="504"/>
      <c r="AS54" s="502"/>
    </row>
    <row r="55">
      <c r="A55" s="410"/>
      <c r="B55" s="399"/>
      <c r="C55" s="410"/>
      <c r="D55" s="399"/>
      <c r="E55" s="410"/>
      <c r="F55" s="341"/>
      <c r="G55" s="114"/>
      <c r="H55" s="32"/>
      <c r="I55" s="440"/>
      <c r="J55" s="411" t="str">
        <f>IFERROR(__xludf.DUMMYFUNCTION("REGEXREPLACE(I55,""(.*)Inbound:(.*)"",""$2"")"),"")</f>
        <v/>
      </c>
      <c r="K55" s="341"/>
      <c r="L55" s="114"/>
      <c r="M55" s="32"/>
      <c r="N55" s="440"/>
      <c r="O55" s="411" t="str">
        <f>IFERROR(__xludf.DUMMYFUNCTION("REGEXREPLACE(N55,""(.*)Inbound:(.*)"",""$2"")"),"")</f>
        <v/>
      </c>
      <c r="P55" s="341"/>
      <c r="Q55" s="114"/>
      <c r="R55" s="32"/>
      <c r="S55" s="440"/>
      <c r="T55" s="411" t="str">
        <f>IFERROR(__xludf.DUMMYFUNCTION("REGEXREPLACE(S55,""(.*)Inbound:(.*)"",""$2"")"),"")</f>
        <v/>
      </c>
      <c r="W55" s="412">
        <v>0.59375</v>
      </c>
      <c r="X55" s="403">
        <f>OriginalIDP!L57</f>
        <v>32.71</v>
      </c>
      <c r="Y55" s="403">
        <f>OriginalIDP!M57</f>
        <v>34.33</v>
      </c>
      <c r="Z55" s="403">
        <f>OriginalIDP!N57</f>
        <v>1.62</v>
      </c>
      <c r="AC55" s="492">
        <v>31.0</v>
      </c>
      <c r="AD55" s="227"/>
      <c r="AE55" s="500"/>
      <c r="AF55" s="278"/>
      <c r="AG55" s="278"/>
      <c r="AJ55" s="501"/>
      <c r="AL55" s="502"/>
      <c r="AM55" s="502"/>
      <c r="AN55" s="503"/>
      <c r="AO55" s="503"/>
      <c r="AP55" s="502"/>
      <c r="AQ55" s="502"/>
      <c r="AR55" s="504"/>
      <c r="AS55" s="502"/>
    </row>
    <row r="56">
      <c r="A56" s="410"/>
      <c r="B56" s="399"/>
      <c r="C56" s="410"/>
      <c r="D56" s="399"/>
      <c r="E56" s="410"/>
      <c r="F56" s="342" t="s">
        <v>485</v>
      </c>
      <c r="G56" s="343" t="str">
        <f>J60</f>
        <v/>
      </c>
      <c r="H56" s="275"/>
      <c r="I56" s="440"/>
      <c r="J56" s="411" t="str">
        <f>IFERROR(__xludf.DUMMYFUNCTION("REGEXREPLACE(I56,""(.*)Outbound:(.*)"",""$2"")"),"")</f>
        <v/>
      </c>
      <c r="K56" s="342" t="s">
        <v>485</v>
      </c>
      <c r="L56" s="343" t="str">
        <f>O60</f>
        <v/>
      </c>
      <c r="M56" s="275"/>
      <c r="N56" s="440"/>
      <c r="O56" s="411" t="str">
        <f>IFERROR(__xludf.DUMMYFUNCTION("REGEXREPLACE(N56,""(.*)Outbound:(.*)"",""$2"")"),"")</f>
        <v/>
      </c>
      <c r="P56" s="342" t="s">
        <v>485</v>
      </c>
      <c r="Q56" s="343" t="str">
        <f>T60</f>
        <v/>
      </c>
      <c r="R56" s="275"/>
      <c r="S56" s="440"/>
      <c r="T56" s="411" t="str">
        <f>IFERROR(__xludf.DUMMYFUNCTION("REGEXREPLACE(S56,""(.*)Outbound:(.*)"",""$2"")"),"")</f>
        <v/>
      </c>
      <c r="W56" s="412">
        <v>0.6041666666666666</v>
      </c>
      <c r="X56" s="403">
        <f>OriginalIDP!L58</f>
        <v>26.61</v>
      </c>
      <c r="Y56" s="403">
        <f>OriginalIDP!M58</f>
        <v>37</v>
      </c>
      <c r="Z56" s="403">
        <f>OriginalIDP!N58</f>
        <v>10.39</v>
      </c>
      <c r="AC56" s="492">
        <v>32.0</v>
      </c>
      <c r="AD56" s="227"/>
      <c r="AE56" s="500"/>
      <c r="AF56" s="278"/>
      <c r="AG56" s="278"/>
      <c r="AJ56" s="501"/>
      <c r="AL56" s="502"/>
      <c r="AM56" s="502"/>
      <c r="AN56" s="503"/>
      <c r="AO56" s="503"/>
      <c r="AP56" s="502"/>
      <c r="AQ56" s="502"/>
      <c r="AR56" s="504"/>
      <c r="AS56" s="502"/>
    </row>
    <row r="57">
      <c r="A57" s="483"/>
      <c r="B57" s="399"/>
      <c r="C57" s="410"/>
      <c r="D57" s="399"/>
      <c r="E57" s="435"/>
      <c r="F57" s="344"/>
      <c r="G57" s="345"/>
      <c r="H57" s="275"/>
      <c r="I57" s="398"/>
      <c r="J57" s="411"/>
      <c r="K57" s="344"/>
      <c r="L57" s="345"/>
      <c r="M57" s="275"/>
      <c r="N57" s="398"/>
      <c r="O57" s="411"/>
      <c r="P57" s="344"/>
      <c r="Q57" s="345"/>
      <c r="R57" s="275"/>
      <c r="S57" s="398"/>
      <c r="T57" s="411"/>
      <c r="W57" s="412">
        <v>0.6145833333333334</v>
      </c>
      <c r="X57" s="403">
        <f>OriginalIDP!L59</f>
        <v>30.37</v>
      </c>
      <c r="Y57" s="403">
        <f>OriginalIDP!M59</f>
        <v>34</v>
      </c>
      <c r="Z57" s="403">
        <f>OriginalIDP!N59</f>
        <v>3.63</v>
      </c>
      <c r="AC57" s="492">
        <v>33.0</v>
      </c>
      <c r="AD57" s="227"/>
      <c r="AE57" s="500"/>
      <c r="AF57" s="278"/>
      <c r="AG57" s="278"/>
      <c r="AJ57" s="501"/>
      <c r="AL57" s="502"/>
      <c r="AM57" s="502"/>
      <c r="AN57" s="503"/>
      <c r="AO57" s="503"/>
      <c r="AP57" s="502"/>
      <c r="AQ57" s="502"/>
      <c r="AR57" s="504"/>
      <c r="AS57" s="502"/>
    </row>
    <row r="58">
      <c r="A58" s="435"/>
      <c r="B58" s="399"/>
      <c r="C58" s="410"/>
      <c r="D58" s="399"/>
      <c r="E58" s="410"/>
      <c r="F58" s="344"/>
      <c r="G58" s="345"/>
      <c r="H58" s="275"/>
      <c r="I58" s="440"/>
      <c r="J58" s="411" t="str">
        <f>Right(I58,100)</f>
        <v/>
      </c>
      <c r="K58" s="344"/>
      <c r="L58" s="345"/>
      <c r="M58" s="275"/>
      <c r="N58" s="440"/>
      <c r="O58" s="411" t="str">
        <f>Right(N58,100)</f>
        <v/>
      </c>
      <c r="P58" s="344"/>
      <c r="Q58" s="345"/>
      <c r="R58" s="275"/>
      <c r="S58" s="440"/>
      <c r="T58" s="411" t="str">
        <f>Right(S58,100)</f>
        <v/>
      </c>
      <c r="W58" s="412">
        <v>0.625</v>
      </c>
      <c r="X58" s="403">
        <f>OriginalIDP!L60</f>
        <v>30.2</v>
      </c>
      <c r="Y58" s="403">
        <f>OriginalIDP!M60</f>
        <v>33.33</v>
      </c>
      <c r="Z58" s="403">
        <f>OriginalIDP!N60</f>
        <v>3.13</v>
      </c>
      <c r="AC58" s="492">
        <v>34.0</v>
      </c>
      <c r="AD58" s="227"/>
      <c r="AE58" s="500"/>
      <c r="AF58" s="278"/>
      <c r="AG58" s="278"/>
      <c r="AJ58" s="501"/>
      <c r="AL58" s="502"/>
      <c r="AM58" s="502"/>
      <c r="AN58" s="503"/>
      <c r="AO58" s="503"/>
      <c r="AP58" s="502"/>
      <c r="AQ58" s="502"/>
      <c r="AR58" s="504"/>
      <c r="AS58" s="502"/>
    </row>
    <row r="59">
      <c r="A59" s="410"/>
      <c r="B59" s="399"/>
      <c r="C59" s="435"/>
      <c r="D59" s="399"/>
      <c r="E59" s="435"/>
      <c r="F59" s="344"/>
      <c r="G59" s="345"/>
      <c r="H59" s="275"/>
      <c r="I59" s="398"/>
      <c r="J59" s="411"/>
      <c r="K59" s="344"/>
      <c r="L59" s="345"/>
      <c r="M59" s="275"/>
      <c r="N59" s="398"/>
      <c r="O59" s="411"/>
      <c r="P59" s="344"/>
      <c r="Q59" s="345"/>
      <c r="R59" s="275"/>
      <c r="S59" s="398"/>
      <c r="T59" s="411"/>
      <c r="W59" s="412">
        <v>0.6354166666666666</v>
      </c>
      <c r="X59" s="403">
        <f>OriginalIDP!L61</f>
        <v>28.56</v>
      </c>
      <c r="Y59" s="403">
        <f>OriginalIDP!M61</f>
        <v>32.33</v>
      </c>
      <c r="Z59" s="403">
        <f>OriginalIDP!N61</f>
        <v>3.77</v>
      </c>
      <c r="AC59" s="492">
        <v>35.0</v>
      </c>
      <c r="AD59" s="227"/>
      <c r="AE59" s="500"/>
      <c r="AF59" s="278"/>
      <c r="AG59" s="278"/>
      <c r="AJ59" s="501"/>
      <c r="AL59" s="502"/>
      <c r="AM59" s="502"/>
      <c r="AN59" s="503"/>
      <c r="AO59" s="503"/>
      <c r="AP59" s="502"/>
      <c r="AQ59" s="502"/>
      <c r="AR59" s="504"/>
      <c r="AS59" s="502"/>
    </row>
    <row r="60">
      <c r="A60" s="410"/>
      <c r="B60" s="399"/>
      <c r="C60" s="410"/>
      <c r="D60" s="399"/>
      <c r="E60" s="483"/>
      <c r="F60" s="346"/>
      <c r="G60" s="347"/>
      <c r="H60" s="337"/>
      <c r="I60" s="440"/>
      <c r="J60" s="411" t="str">
        <f>Right(I60,150)</f>
        <v/>
      </c>
      <c r="K60" s="346"/>
      <c r="L60" s="347"/>
      <c r="M60" s="337"/>
      <c r="N60" s="440"/>
      <c r="O60" s="411" t="str">
        <f>Right(N60,150)</f>
        <v/>
      </c>
      <c r="P60" s="346"/>
      <c r="Q60" s="347"/>
      <c r="R60" s="337"/>
      <c r="S60" s="440"/>
      <c r="T60" s="411" t="str">
        <f>Right(S60,150)</f>
        <v/>
      </c>
      <c r="W60" s="412">
        <v>0.6458333333333334</v>
      </c>
      <c r="X60" s="403">
        <f>OriginalIDP!L62</f>
        <v>27.21</v>
      </c>
      <c r="Y60" s="403">
        <f>OriginalIDP!M62</f>
        <v>33.67</v>
      </c>
      <c r="Z60" s="403">
        <f>OriginalIDP!N62</f>
        <v>6.46</v>
      </c>
      <c r="AC60" s="492">
        <v>36.0</v>
      </c>
      <c r="AD60" s="227"/>
      <c r="AE60" s="500"/>
      <c r="AF60" s="278"/>
      <c r="AG60" s="278"/>
      <c r="AJ60" s="501"/>
      <c r="AL60" s="502"/>
      <c r="AM60" s="502"/>
      <c r="AN60" s="503"/>
      <c r="AO60" s="503"/>
      <c r="AP60" s="502"/>
      <c r="AQ60" s="502"/>
      <c r="AR60" s="504"/>
      <c r="AS60" s="502"/>
    </row>
    <row r="61">
      <c r="A61" s="410"/>
      <c r="B61" s="399"/>
      <c r="C61" s="410"/>
      <c r="D61" s="399"/>
      <c r="E61" s="435"/>
      <c r="F61" s="348" t="s">
        <v>555</v>
      </c>
      <c r="G61" s="31"/>
      <c r="H61" s="32"/>
      <c r="I61" s="400"/>
      <c r="J61" s="401"/>
      <c r="K61" s="373" t="s">
        <v>574</v>
      </c>
      <c r="L61" s="31"/>
      <c r="M61" s="32"/>
      <c r="N61" s="400"/>
      <c r="O61" s="198"/>
      <c r="P61" s="391" t="s">
        <v>593</v>
      </c>
      <c r="Q61" s="31"/>
      <c r="R61" s="32"/>
      <c r="S61" s="400"/>
      <c r="W61" s="412">
        <v>0.65625</v>
      </c>
      <c r="X61" s="403">
        <f>OriginalIDP!L63</f>
        <v>28.88</v>
      </c>
      <c r="Y61" s="403">
        <f>OriginalIDP!M63</f>
        <v>30</v>
      </c>
      <c r="Z61" s="403">
        <f>OriginalIDP!N63</f>
        <v>1.12</v>
      </c>
      <c r="AC61" s="492">
        <v>37.0</v>
      </c>
      <c r="AD61" s="227"/>
      <c r="AE61" s="500"/>
      <c r="AF61" s="278"/>
      <c r="AG61" s="278"/>
      <c r="AJ61" s="501"/>
      <c r="AL61" s="502"/>
      <c r="AM61" s="502"/>
      <c r="AN61" s="503"/>
      <c r="AO61" s="503"/>
      <c r="AP61" s="502"/>
      <c r="AQ61" s="502"/>
      <c r="AR61" s="504"/>
      <c r="AS61" s="502"/>
    </row>
    <row r="62">
      <c r="A62" s="410"/>
      <c r="B62" s="399"/>
      <c r="C62" s="410"/>
      <c r="D62" s="399"/>
      <c r="E62" s="410"/>
      <c r="F62" s="335" t="s">
        <v>94</v>
      </c>
      <c r="G62" s="336" t="str">
        <f t="shared" ref="G62:G64" si="59">J65</f>
        <v/>
      </c>
      <c r="H62" s="337"/>
      <c r="I62" s="440"/>
      <c r="J62" s="411" t="str">
        <f>IFERROR(__xludf.DUMMYFUNCTION("REGEXREPLACE(I62,""(.*)ACK:(.*)"",""$2"")"),"")</f>
        <v/>
      </c>
      <c r="K62" s="335" t="s">
        <v>94</v>
      </c>
      <c r="L62" s="336" t="str">
        <f t="shared" ref="L62:L64" si="60">O65</f>
        <v/>
      </c>
      <c r="M62" s="337"/>
      <c r="N62" s="440"/>
      <c r="O62" s="411" t="str">
        <f>IFERROR(__xludf.DUMMYFUNCTION("REGEXREPLACE(N62,""(.*)ACK:(.*)"",""$2"")"),"")</f>
        <v/>
      </c>
      <c r="P62" s="335" t="s">
        <v>94</v>
      </c>
      <c r="Q62" s="336" t="str">
        <f t="shared" ref="Q62:Q64" si="61">T65</f>
        <v/>
      </c>
      <c r="R62" s="337"/>
      <c r="S62" s="440"/>
      <c r="T62" s="411" t="str">
        <f>IFERROR(__xludf.DUMMYFUNCTION("REGEXREPLACE(S62,""(.*)ACK:(.*)"",""$2"")"),"")</f>
        <v/>
      </c>
      <c r="W62" s="412">
        <v>0.6666666666666666</v>
      </c>
      <c r="X62" s="403">
        <f>OriginalIDP!L64</f>
        <v>27.17</v>
      </c>
      <c r="Y62" s="403">
        <f>OriginalIDP!M64</f>
        <v>28</v>
      </c>
      <c r="Z62" s="403">
        <f>OriginalIDP!N64</f>
        <v>0.83</v>
      </c>
      <c r="AC62" s="492">
        <v>38.0</v>
      </c>
      <c r="AD62" s="505"/>
      <c r="AE62" s="500"/>
      <c r="AF62" s="278"/>
      <c r="AG62" s="278"/>
      <c r="AJ62" s="501"/>
      <c r="AL62" s="502"/>
      <c r="AM62" s="502"/>
      <c r="AN62" s="503"/>
      <c r="AO62" s="503"/>
      <c r="AP62" s="502"/>
      <c r="AQ62" s="502"/>
      <c r="AR62" s="504"/>
      <c r="AS62" s="502"/>
    </row>
    <row r="63">
      <c r="A63" s="410"/>
      <c r="B63" s="399"/>
      <c r="C63" s="435"/>
      <c r="D63" s="399"/>
      <c r="E63" s="410"/>
      <c r="F63" s="338" t="s">
        <v>497</v>
      </c>
      <c r="G63" s="336" t="str">
        <f t="shared" si="59"/>
        <v/>
      </c>
      <c r="H63" s="337"/>
      <c r="I63" s="440"/>
      <c r="J63" s="411" t="str">
        <f>IFERROR(__xludf.DUMMYFUNCTION("REGEXREPLACE(I63,""(.*)SVL OUT:(.*)"",""$2"")"),"")</f>
        <v/>
      </c>
      <c r="K63" s="338" t="s">
        <v>497</v>
      </c>
      <c r="L63" s="336" t="str">
        <f t="shared" si="60"/>
        <v/>
      </c>
      <c r="M63" s="337"/>
      <c r="N63" s="440"/>
      <c r="O63" s="411" t="str">
        <f>IFERROR(__xludf.DUMMYFUNCTION("REGEXREPLACE(N63,""(.*)SVL OUT:(.*)"",""$2"")"),"")</f>
        <v/>
      </c>
      <c r="P63" s="338" t="s">
        <v>497</v>
      </c>
      <c r="Q63" s="336" t="str">
        <f t="shared" si="61"/>
        <v/>
      </c>
      <c r="R63" s="337"/>
      <c r="S63" s="440"/>
      <c r="T63" s="411" t="str">
        <f>IFERROR(__xludf.DUMMYFUNCTION("REGEXREPLACE(S63,""(.*)SVL OUT:(.*)"",""$2"")"),"")</f>
        <v/>
      </c>
      <c r="W63" s="412">
        <v>0.6770833333333334</v>
      </c>
      <c r="X63" s="403">
        <f>OriginalIDP!L65</f>
        <v>29.15</v>
      </c>
      <c r="Y63" s="403">
        <f>OriginalIDP!M65</f>
        <v>28</v>
      </c>
      <c r="Z63" s="403">
        <f>OriginalIDP!N65</f>
        <v>-1.15</v>
      </c>
      <c r="AC63" s="492">
        <v>39.0</v>
      </c>
      <c r="AD63" s="227"/>
      <c r="AE63" s="500"/>
      <c r="AF63" s="278"/>
      <c r="AG63" s="278"/>
      <c r="AJ63" s="501"/>
      <c r="AL63" s="502"/>
      <c r="AM63" s="502"/>
      <c r="AN63" s="503"/>
      <c r="AO63" s="503"/>
      <c r="AP63" s="502"/>
      <c r="AQ63" s="502"/>
      <c r="AR63" s="504"/>
      <c r="AS63" s="502"/>
    </row>
    <row r="64">
      <c r="A64" s="410"/>
      <c r="B64" s="399"/>
      <c r="C64" s="410"/>
      <c r="D64" s="399"/>
      <c r="E64" s="483"/>
      <c r="F64" s="338" t="s">
        <v>100</v>
      </c>
      <c r="G64" s="336" t="str">
        <f t="shared" si="59"/>
        <v/>
      </c>
      <c r="H64" s="337"/>
      <c r="I64" s="440"/>
      <c r="J64" s="411" t="str">
        <f>IFERROR(__xludf.DUMMYFUNCTION("REGEXREPLACE(I64,""(.*)SVL IN:(.*)"",""$2"")"),"")</f>
        <v/>
      </c>
      <c r="K64" s="338" t="s">
        <v>100</v>
      </c>
      <c r="L64" s="336" t="str">
        <f t="shared" si="60"/>
        <v/>
      </c>
      <c r="M64" s="337"/>
      <c r="N64" s="440"/>
      <c r="O64" s="411" t="str">
        <f>IFERROR(__xludf.DUMMYFUNCTION("REGEXREPLACE(N64,""(.*)SVL IN:(.*)"",""$2"")"),"")</f>
        <v/>
      </c>
      <c r="P64" s="338" t="s">
        <v>100</v>
      </c>
      <c r="Q64" s="336" t="str">
        <f t="shared" si="61"/>
        <v/>
      </c>
      <c r="R64" s="337"/>
      <c r="S64" s="440"/>
      <c r="T64" s="411" t="str">
        <f>IFERROR(__xludf.DUMMYFUNCTION("REGEXREPLACE(S64,""(.*)SVL IN:(.*)"",""$2"")"),"")</f>
        <v/>
      </c>
      <c r="W64" s="412">
        <v>0.6875</v>
      </c>
      <c r="X64" s="403">
        <f>OriginalIDP!L66</f>
        <v>26.82</v>
      </c>
      <c r="Y64" s="403">
        <f>OriginalIDP!M66</f>
        <v>27</v>
      </c>
      <c r="Z64" s="403">
        <f>OriginalIDP!N66</f>
        <v>0.18</v>
      </c>
      <c r="AC64" s="492">
        <v>40.0</v>
      </c>
      <c r="AD64" s="227"/>
      <c r="AE64" s="500"/>
      <c r="AF64" s="278"/>
      <c r="AG64" s="278"/>
      <c r="AJ64" s="501"/>
      <c r="AL64" s="502"/>
      <c r="AM64" s="502"/>
      <c r="AN64" s="503"/>
      <c r="AO64" s="503"/>
      <c r="AP64" s="502"/>
      <c r="AQ64" s="502"/>
      <c r="AR64" s="504"/>
      <c r="AS64" s="502"/>
    </row>
    <row r="65">
      <c r="A65" s="435"/>
      <c r="B65" s="399"/>
      <c r="C65" s="435"/>
      <c r="D65" s="399"/>
      <c r="E65" s="398"/>
      <c r="F65" s="338" t="s">
        <v>547</v>
      </c>
      <c r="G65" s="336" t="str">
        <f t="shared" ref="G65:G66" si="62">J63</f>
        <v/>
      </c>
      <c r="H65" s="337"/>
      <c r="I65" s="440"/>
      <c r="J65" s="411" t="str">
        <f>IFERROR(__xludf.DUMMYFUNCTION("REGEXREPLACE(I65,""(.*)ACK:(.*)"",""$2"")"),"")</f>
        <v/>
      </c>
      <c r="K65" s="338" t="s">
        <v>547</v>
      </c>
      <c r="L65" s="336" t="str">
        <f t="shared" ref="L65:L66" si="63">O63</f>
        <v/>
      </c>
      <c r="M65" s="337"/>
      <c r="N65" s="440"/>
      <c r="O65" s="411" t="str">
        <f>IFERROR(__xludf.DUMMYFUNCTION("REGEXREPLACE(N65,""(.*)ACK:(.*)"",""$2"")"),"")</f>
        <v/>
      </c>
      <c r="P65" s="338" t="s">
        <v>547</v>
      </c>
      <c r="Q65" s="336" t="str">
        <f t="shared" ref="Q65:Q66" si="64">T63</f>
        <v/>
      </c>
      <c r="R65" s="337"/>
      <c r="S65" s="440"/>
      <c r="T65" s="411" t="str">
        <f>IFERROR(__xludf.DUMMYFUNCTION("REGEXREPLACE(S65,""(.*)ACK:(.*)"",""$2"")"),"")</f>
        <v/>
      </c>
      <c r="W65" s="412">
        <v>0.6979166666666666</v>
      </c>
      <c r="X65" s="403">
        <f>OriginalIDP!L67</f>
        <v>26.69</v>
      </c>
      <c r="Y65" s="403">
        <f>OriginalIDP!M67</f>
        <v>26.33</v>
      </c>
      <c r="Z65" s="403">
        <f>OriginalIDP!N67</f>
        <v>-0.36</v>
      </c>
      <c r="AC65" s="492">
        <v>41.0</v>
      </c>
      <c r="AD65" s="227"/>
      <c r="AE65" s="500"/>
      <c r="AF65" s="278"/>
      <c r="AG65" s="278"/>
      <c r="AJ65" s="501"/>
      <c r="AL65" s="502"/>
      <c r="AM65" s="502"/>
      <c r="AN65" s="503"/>
      <c r="AO65" s="503"/>
      <c r="AP65" s="502"/>
      <c r="AQ65" s="502"/>
      <c r="AR65" s="504"/>
      <c r="AS65" s="502"/>
    </row>
    <row r="66">
      <c r="A66" s="410"/>
      <c r="B66" s="399"/>
      <c r="C66" s="410"/>
      <c r="D66" s="399"/>
      <c r="E66" s="410"/>
      <c r="F66" s="338" t="s">
        <v>548</v>
      </c>
      <c r="G66" s="336" t="str">
        <f t="shared" si="62"/>
        <v/>
      </c>
      <c r="H66" s="337"/>
      <c r="I66" s="440"/>
      <c r="J66" s="411" t="str">
        <f>IFERROR(__xludf.DUMMYFUNCTION("REGEXREPLACE(I66,""(.*)ASA:(.*)"",""$2"")"),"")</f>
        <v/>
      </c>
      <c r="K66" s="338" t="s">
        <v>548</v>
      </c>
      <c r="L66" s="336" t="str">
        <f t="shared" si="63"/>
        <v/>
      </c>
      <c r="M66" s="337"/>
      <c r="N66" s="440"/>
      <c r="O66" s="411" t="str">
        <f>IFERROR(__xludf.DUMMYFUNCTION("REGEXREPLACE(N66,""(.*)ASA:(.*)"",""$2"")"),"")</f>
        <v/>
      </c>
      <c r="P66" s="338" t="s">
        <v>548</v>
      </c>
      <c r="Q66" s="336" t="str">
        <f t="shared" si="64"/>
        <v/>
      </c>
      <c r="R66" s="337"/>
      <c r="S66" s="440"/>
      <c r="T66" s="411" t="str">
        <f>IFERROR(__xludf.DUMMYFUNCTION("REGEXREPLACE(S66,""(.*)ASA:(.*)"",""$2"")"),"")</f>
        <v/>
      </c>
      <c r="W66" s="412">
        <v>0.7083333333333334</v>
      </c>
      <c r="X66" s="403">
        <f>OriginalIDP!L68</f>
        <v>28.52</v>
      </c>
      <c r="Y66" s="403">
        <f>OriginalIDP!M68</f>
        <v>26</v>
      </c>
      <c r="Z66" s="403">
        <f>OriginalIDP!N68</f>
        <v>-2.52</v>
      </c>
      <c r="AC66" s="492">
        <v>42.0</v>
      </c>
      <c r="AD66" s="227"/>
      <c r="AE66" s="500"/>
      <c r="AF66" s="278"/>
      <c r="AG66" s="278"/>
      <c r="AJ66" s="501"/>
      <c r="AL66" s="502"/>
      <c r="AM66" s="502"/>
      <c r="AN66" s="503"/>
      <c r="AO66" s="503"/>
      <c r="AP66" s="502"/>
      <c r="AQ66" s="502"/>
      <c r="AR66" s="504"/>
      <c r="AS66" s="502"/>
    </row>
    <row r="67">
      <c r="A67" s="410"/>
      <c r="B67" s="399"/>
      <c r="C67" s="483"/>
      <c r="D67" s="399"/>
      <c r="E67" s="410"/>
      <c r="F67" s="338" t="s">
        <v>549</v>
      </c>
      <c r="G67" s="370" t="str">
        <f t="shared" ref="G67:G68" si="65">J70</f>
        <v/>
      </c>
      <c r="H67" s="29"/>
      <c r="I67" s="440"/>
      <c r="J67" s="411" t="str">
        <f>IFERROR(__xludf.DUMMYFUNCTION("REGEXREPLACE(I67,""(.*)SAFE:(.*)"",""$2"")"),"")</f>
        <v/>
      </c>
      <c r="K67" s="338" t="s">
        <v>549</v>
      </c>
      <c r="L67" s="370" t="str">
        <f t="shared" ref="L67:L68" si="66">O70</f>
        <v/>
      </c>
      <c r="M67" s="29"/>
      <c r="N67" s="440"/>
      <c r="O67" s="411" t="str">
        <f>IFERROR(__xludf.DUMMYFUNCTION("REGEXREPLACE(N67,""(.*)SAFE:(.*)"",""$2"")"),"")</f>
        <v/>
      </c>
      <c r="P67" s="338" t="s">
        <v>549</v>
      </c>
      <c r="Q67" s="370" t="str">
        <f t="shared" ref="Q67:Q68" si="67">T70</f>
        <v/>
      </c>
      <c r="R67" s="29"/>
      <c r="S67" s="440"/>
      <c r="T67" s="411" t="str">
        <f>IFERROR(__xludf.DUMMYFUNCTION("REGEXREPLACE(S67,""(.*)SAFE:(.*)"",""$2"")"),"")</f>
        <v/>
      </c>
      <c r="W67" s="412">
        <v>0.71875</v>
      </c>
      <c r="X67" s="403">
        <f>OriginalIDP!L69</f>
        <v>32.44</v>
      </c>
      <c r="Y67" s="403">
        <f>OriginalIDP!M69</f>
        <v>26</v>
      </c>
      <c r="Z67" s="403">
        <f>OriginalIDP!N69</f>
        <v>-6.44</v>
      </c>
      <c r="AC67" s="492">
        <v>43.0</v>
      </c>
      <c r="AD67" s="227"/>
      <c r="AE67" s="500"/>
      <c r="AF67" s="278"/>
      <c r="AG67" s="278"/>
      <c r="AJ67" s="501"/>
      <c r="AL67" s="502"/>
      <c r="AM67" s="502"/>
      <c r="AN67" s="503"/>
      <c r="AO67" s="503"/>
      <c r="AP67" s="502"/>
      <c r="AQ67" s="502"/>
      <c r="AR67" s="504"/>
      <c r="AS67" s="502"/>
    </row>
    <row r="68">
      <c r="A68" s="410"/>
      <c r="B68" s="399"/>
      <c r="C68" s="435"/>
      <c r="D68" s="399"/>
      <c r="E68" s="410"/>
      <c r="F68" s="338" t="s">
        <v>550</v>
      </c>
      <c r="G68" s="371" t="str">
        <f t="shared" si="65"/>
        <v/>
      </c>
      <c r="H68" s="372"/>
      <c r="I68" s="398"/>
      <c r="J68" s="411" t="str">
        <f>IFERROR(__xludf.DUMMYFUNCTION("REGEXREPLACE(I62,""(.*)DELAYS:(.*)"",""$2"")"),"")</f>
        <v/>
      </c>
      <c r="K68" s="338" t="s">
        <v>550</v>
      </c>
      <c r="L68" s="371" t="str">
        <f t="shared" si="66"/>
        <v/>
      </c>
      <c r="M68" s="372"/>
      <c r="N68" s="398"/>
      <c r="O68" s="411" t="str">
        <f>IFERROR(__xludf.DUMMYFUNCTION("REGEXREPLACE(N62,""(.*)DELAYS:(.*)"",""$2"")"),"")</f>
        <v/>
      </c>
      <c r="P68" s="338" t="s">
        <v>550</v>
      </c>
      <c r="Q68" s="371" t="str">
        <f t="shared" si="67"/>
        <v/>
      </c>
      <c r="R68" s="372"/>
      <c r="S68" s="398"/>
      <c r="T68" s="411" t="str">
        <f>IFERROR(__xludf.DUMMYFUNCTION("REGEXREPLACE(S62,""(.*)DELAYS:(.*)"",""$2"")"),"")</f>
        <v/>
      </c>
      <c r="W68" s="412">
        <v>0.7291666666666666</v>
      </c>
      <c r="X68" s="403">
        <f>OriginalIDP!L70</f>
        <v>32.27</v>
      </c>
      <c r="Y68" s="403">
        <f>OriginalIDP!M70</f>
        <v>27</v>
      </c>
      <c r="Z68" s="403">
        <f>OriginalIDP!N70</f>
        <v>-5.27</v>
      </c>
      <c r="AC68" s="492">
        <v>44.0</v>
      </c>
      <c r="AD68" s="227"/>
      <c r="AE68" s="500"/>
      <c r="AF68" s="278"/>
      <c r="AG68" s="278"/>
      <c r="AJ68" s="501"/>
      <c r="AL68" s="502"/>
      <c r="AM68" s="502"/>
      <c r="AN68" s="503"/>
      <c r="AO68" s="503"/>
      <c r="AP68" s="502"/>
      <c r="AQ68" s="502"/>
      <c r="AR68" s="504"/>
      <c r="AS68" s="502"/>
    </row>
    <row r="69">
      <c r="A69" s="435"/>
      <c r="B69" s="399"/>
      <c r="C69" s="410"/>
      <c r="D69" s="399"/>
      <c r="E69" s="410"/>
      <c r="F69" s="339" t="s">
        <v>551</v>
      </c>
      <c r="G69" s="340" t="str">
        <f>J73</f>
        <v/>
      </c>
      <c r="H69" s="39"/>
      <c r="I69" s="440"/>
      <c r="J69" s="411" t="str">
        <f>IF(J112=FALSE,"",LEFT(J106,3))</f>
        <v/>
      </c>
      <c r="K69" s="339" t="s">
        <v>551</v>
      </c>
      <c r="L69" s="340" t="str">
        <f>O73</f>
        <v/>
      </c>
      <c r="M69" s="39"/>
      <c r="N69" s="440"/>
      <c r="O69" s="411" t="str">
        <f>IF(O112=FALSE,"",LEFT(O106,3))</f>
        <v/>
      </c>
      <c r="P69" s="339" t="s">
        <v>551</v>
      </c>
      <c r="Q69" s="340" t="str">
        <f>T73</f>
        <v/>
      </c>
      <c r="R69" s="39"/>
      <c r="S69" s="440"/>
      <c r="T69" s="411" t="str">
        <f>IF(T112=FALSE,"",LEFT(T106,3))</f>
        <v/>
      </c>
      <c r="W69" s="412">
        <v>0.75</v>
      </c>
      <c r="X69" s="403">
        <f>OriginalIDP!L71</f>
        <v>32.91</v>
      </c>
      <c r="Y69" s="403">
        <f>OriginalIDP!M71</f>
        <v>23</v>
      </c>
      <c r="Z69" s="403">
        <f>OriginalIDP!N71</f>
        <v>-9.91</v>
      </c>
      <c r="AC69" s="492">
        <v>45.0</v>
      </c>
      <c r="AD69" s="227"/>
      <c r="AE69" s="500"/>
      <c r="AF69" s="278"/>
      <c r="AG69" s="278"/>
      <c r="AJ69" s="501"/>
      <c r="AL69" s="502"/>
      <c r="AM69" s="502"/>
      <c r="AN69" s="503"/>
      <c r="AO69" s="503"/>
      <c r="AP69" s="502"/>
      <c r="AQ69" s="502"/>
      <c r="AR69" s="504"/>
      <c r="AS69" s="502"/>
    </row>
    <row r="70">
      <c r="A70" s="410"/>
      <c r="B70" s="399"/>
      <c r="C70" s="410"/>
      <c r="D70" s="399"/>
      <c r="E70" s="440"/>
      <c r="F70" s="341"/>
      <c r="G70" s="114"/>
      <c r="H70" s="32"/>
      <c r="I70" s="440"/>
      <c r="J70" s="411" t="str">
        <f>IFERROR(__xludf.DUMMYFUNCTION("REGEXREPLACE(I70,""(.*)Inbound:(.*)"",""$2"")"),"")</f>
        <v/>
      </c>
      <c r="K70" s="341"/>
      <c r="L70" s="114"/>
      <c r="M70" s="32"/>
      <c r="N70" s="440"/>
      <c r="O70" s="411" t="str">
        <f>IFERROR(__xludf.DUMMYFUNCTION("REGEXREPLACE(N70,""(.*)Inbound:(.*)"",""$2"")"),"")</f>
        <v/>
      </c>
      <c r="P70" s="341"/>
      <c r="Q70" s="114"/>
      <c r="R70" s="32"/>
      <c r="S70" s="440"/>
      <c r="T70" s="411" t="str">
        <f>IFERROR(__xludf.DUMMYFUNCTION("REGEXREPLACE(S70,""(.*)Inbound:(.*)"",""$2"")"),"")</f>
        <v/>
      </c>
      <c r="W70" s="412">
        <v>0.7604166666666666</v>
      </c>
      <c r="X70" s="403">
        <f>OriginalIDP!L72</f>
        <v>30.45</v>
      </c>
      <c r="Y70" s="403">
        <f>OriginalIDP!M72</f>
        <v>27</v>
      </c>
      <c r="Z70" s="403">
        <f>OriginalIDP!N72</f>
        <v>-3.45</v>
      </c>
      <c r="AC70" s="492">
        <v>46.0</v>
      </c>
      <c r="AD70" s="227"/>
      <c r="AE70" s="500"/>
      <c r="AF70" s="278"/>
      <c r="AG70" s="278"/>
      <c r="AJ70" s="501"/>
      <c r="AL70" s="502"/>
      <c r="AM70" s="502"/>
      <c r="AN70" s="503"/>
      <c r="AO70" s="503"/>
      <c r="AP70" s="502"/>
      <c r="AQ70" s="502"/>
      <c r="AR70" s="504"/>
      <c r="AS70" s="502"/>
    </row>
    <row r="71">
      <c r="A71" s="435"/>
      <c r="B71" s="399"/>
      <c r="C71" s="483"/>
      <c r="D71" s="399"/>
      <c r="E71" s="440"/>
      <c r="F71" s="342" t="s">
        <v>485</v>
      </c>
      <c r="G71" s="343" t="str">
        <f>J75</f>
        <v/>
      </c>
      <c r="H71" s="275"/>
      <c r="I71" s="440"/>
      <c r="J71" s="411" t="str">
        <f>IFERROR(__xludf.DUMMYFUNCTION("REGEXREPLACE(I71,""(.*)Outbound:(.*)"",""$2"")"),"")</f>
        <v/>
      </c>
      <c r="K71" s="342" t="s">
        <v>485</v>
      </c>
      <c r="L71" s="343" t="str">
        <f>O75</f>
        <v/>
      </c>
      <c r="M71" s="275"/>
      <c r="N71" s="440"/>
      <c r="O71" s="411" t="str">
        <f>IFERROR(__xludf.DUMMYFUNCTION("REGEXREPLACE(N71,""(.*)Outbound:(.*)"",""$2"")"),"")</f>
        <v/>
      </c>
      <c r="P71" s="342" t="s">
        <v>485</v>
      </c>
      <c r="Q71" s="343" t="str">
        <f>T75</f>
        <v/>
      </c>
      <c r="R71" s="275"/>
      <c r="S71" s="440"/>
      <c r="T71" s="411" t="str">
        <f>IFERROR(__xludf.DUMMYFUNCTION("REGEXREPLACE(S71,""(.*)Outbound:(.*)"",""$2"")"),"")</f>
        <v/>
      </c>
      <c r="W71" s="412">
        <v>0.7708333333333334</v>
      </c>
      <c r="X71" s="403">
        <f>OriginalIDP!L73</f>
        <v>25.79</v>
      </c>
      <c r="Y71" s="403">
        <f>OriginalIDP!M73</f>
        <v>27.33</v>
      </c>
      <c r="Z71" s="403">
        <f>OriginalIDP!N73</f>
        <v>1.54</v>
      </c>
      <c r="AC71" s="492">
        <v>47.0</v>
      </c>
      <c r="AD71" s="227"/>
      <c r="AE71" s="500"/>
      <c r="AF71" s="278"/>
      <c r="AG71" s="278"/>
      <c r="AJ71" s="501"/>
      <c r="AL71" s="502"/>
      <c r="AM71" s="502"/>
      <c r="AN71" s="503"/>
      <c r="AO71" s="503"/>
      <c r="AP71" s="502"/>
      <c r="AQ71" s="502"/>
      <c r="AR71" s="504"/>
      <c r="AS71" s="502"/>
    </row>
    <row r="72">
      <c r="A72" s="410"/>
      <c r="B72" s="399"/>
      <c r="C72" s="435"/>
      <c r="D72" s="399"/>
      <c r="E72" s="398"/>
      <c r="F72" s="344"/>
      <c r="G72" s="345"/>
      <c r="H72" s="275"/>
      <c r="I72" s="398"/>
      <c r="J72" s="411"/>
      <c r="K72" s="344"/>
      <c r="L72" s="345"/>
      <c r="M72" s="275"/>
      <c r="N72" s="398"/>
      <c r="O72" s="411"/>
      <c r="P72" s="344"/>
      <c r="Q72" s="345"/>
      <c r="R72" s="275"/>
      <c r="S72" s="398"/>
      <c r="T72" s="411"/>
      <c r="W72" s="412">
        <v>0.78125</v>
      </c>
      <c r="X72" s="403">
        <f>OriginalIDP!L74</f>
        <v>27.34</v>
      </c>
      <c r="Y72" s="403">
        <f>OriginalIDP!M74</f>
        <v>29</v>
      </c>
      <c r="Z72" s="403">
        <f>OriginalIDP!N74</f>
        <v>1.66</v>
      </c>
      <c r="AC72" s="492">
        <v>48.0</v>
      </c>
      <c r="AD72" s="227"/>
      <c r="AE72" s="500"/>
      <c r="AF72" s="278"/>
      <c r="AG72" s="278"/>
      <c r="AJ72" s="501"/>
      <c r="AL72" s="502"/>
      <c r="AM72" s="502"/>
      <c r="AN72" s="503"/>
      <c r="AO72" s="503"/>
      <c r="AP72" s="502"/>
      <c r="AQ72" s="502"/>
      <c r="AR72" s="504"/>
      <c r="AS72" s="502"/>
    </row>
    <row r="73">
      <c r="A73" s="435"/>
      <c r="B73" s="399"/>
      <c r="C73" s="410"/>
      <c r="D73" s="399"/>
      <c r="E73" s="440"/>
      <c r="F73" s="344"/>
      <c r="G73" s="345"/>
      <c r="H73" s="275"/>
      <c r="I73" s="440"/>
      <c r="J73" s="411" t="str">
        <f>Right(I73,100)</f>
        <v/>
      </c>
      <c r="K73" s="344"/>
      <c r="L73" s="345"/>
      <c r="M73" s="275"/>
      <c r="N73" s="440"/>
      <c r="O73" s="411" t="str">
        <f>Right(N73,100)</f>
        <v/>
      </c>
      <c r="P73" s="344"/>
      <c r="Q73" s="345"/>
      <c r="R73" s="275"/>
      <c r="S73" s="440"/>
      <c r="T73" s="411" t="str">
        <f>Right(S73,100)</f>
        <v/>
      </c>
      <c r="W73" s="412">
        <v>0.7916666666666666</v>
      </c>
      <c r="X73" s="403">
        <f>OriginalIDP!L75</f>
        <v>28.23</v>
      </c>
      <c r="Y73" s="403">
        <f>OriginalIDP!M75</f>
        <v>29</v>
      </c>
      <c r="Z73" s="403">
        <f>OriginalIDP!N75</f>
        <v>0.77</v>
      </c>
      <c r="AC73" s="492">
        <v>49.0</v>
      </c>
      <c r="AD73" s="227"/>
      <c r="AE73" s="500"/>
      <c r="AF73" s="278"/>
      <c r="AG73" s="278"/>
      <c r="AJ73" s="501"/>
      <c r="AL73" s="502"/>
      <c r="AM73" s="502"/>
      <c r="AN73" s="503"/>
      <c r="AO73" s="503"/>
      <c r="AP73" s="502"/>
      <c r="AQ73" s="502"/>
      <c r="AR73" s="504"/>
      <c r="AS73" s="502"/>
    </row>
    <row r="74">
      <c r="A74" s="410"/>
      <c r="B74" s="399"/>
      <c r="C74" s="410"/>
      <c r="D74" s="399"/>
      <c r="E74" s="440"/>
      <c r="F74" s="344"/>
      <c r="G74" s="345"/>
      <c r="H74" s="275"/>
      <c r="I74" s="398"/>
      <c r="J74" s="411"/>
      <c r="K74" s="344"/>
      <c r="L74" s="345"/>
      <c r="M74" s="275"/>
      <c r="N74" s="398"/>
      <c r="O74" s="411"/>
      <c r="P74" s="344"/>
      <c r="Q74" s="345"/>
      <c r="R74" s="275"/>
      <c r="S74" s="398"/>
      <c r="T74" s="411"/>
      <c r="W74" s="412">
        <v>0.8020833333333334</v>
      </c>
      <c r="X74" s="403">
        <f>OriginalIDP!L76</f>
        <v>30.38</v>
      </c>
      <c r="Y74" s="403">
        <f>OriginalIDP!M76</f>
        <v>30.33</v>
      </c>
      <c r="Z74" s="403">
        <f>OriginalIDP!N76</f>
        <v>-0.05</v>
      </c>
      <c r="AC74" s="492">
        <v>50.0</v>
      </c>
      <c r="AD74" s="227"/>
      <c r="AE74" s="500"/>
      <c r="AF74" s="278"/>
      <c r="AG74" s="278"/>
      <c r="AJ74" s="501"/>
      <c r="AL74" s="502"/>
      <c r="AM74" s="502"/>
      <c r="AN74" s="503"/>
      <c r="AO74" s="503"/>
      <c r="AP74" s="502"/>
      <c r="AQ74" s="502"/>
      <c r="AR74" s="504"/>
      <c r="AS74" s="502"/>
    </row>
    <row r="75">
      <c r="A75" s="410"/>
      <c r="B75" s="399"/>
      <c r="C75" s="410"/>
      <c r="D75" s="399"/>
      <c r="E75" s="410"/>
      <c r="F75" s="346"/>
      <c r="G75" s="347"/>
      <c r="H75" s="337"/>
      <c r="I75" s="440"/>
      <c r="J75" s="411" t="str">
        <f>Right(I75,150)</f>
        <v/>
      </c>
      <c r="K75" s="346"/>
      <c r="L75" s="347"/>
      <c r="M75" s="337"/>
      <c r="N75" s="440"/>
      <c r="O75" s="411" t="str">
        <f>Right(N75,150)</f>
        <v/>
      </c>
      <c r="P75" s="346"/>
      <c r="Q75" s="347"/>
      <c r="R75" s="337"/>
      <c r="S75" s="440"/>
      <c r="T75" s="411" t="str">
        <f>Right(S75,150)</f>
        <v/>
      </c>
      <c r="W75" s="412">
        <v>0.8125</v>
      </c>
      <c r="X75" s="403">
        <f>OriginalIDP!L77</f>
        <v>30.08</v>
      </c>
      <c r="Y75" s="403">
        <f>OriginalIDP!M77</f>
        <v>29</v>
      </c>
      <c r="Z75" s="403">
        <f>OriginalIDP!N77</f>
        <v>-1.08</v>
      </c>
      <c r="AC75" s="492">
        <v>51.0</v>
      </c>
      <c r="AD75" s="227"/>
      <c r="AE75" s="500"/>
      <c r="AF75" s="278"/>
      <c r="AG75" s="278"/>
      <c r="AJ75" s="501"/>
      <c r="AL75" s="502"/>
      <c r="AM75" s="502"/>
      <c r="AN75" s="503"/>
      <c r="AO75" s="503"/>
      <c r="AP75" s="502"/>
      <c r="AQ75" s="502"/>
      <c r="AR75" s="504"/>
      <c r="AS75" s="502"/>
    </row>
    <row r="76">
      <c r="A76" s="483"/>
      <c r="B76" s="399"/>
      <c r="C76" s="410"/>
      <c r="D76" s="399"/>
      <c r="E76" s="435"/>
      <c r="F76" s="348" t="s">
        <v>556</v>
      </c>
      <c r="G76" s="31"/>
      <c r="H76" s="32"/>
      <c r="I76" s="400"/>
      <c r="J76" s="401"/>
      <c r="K76" s="373" t="s">
        <v>575</v>
      </c>
      <c r="L76" s="31"/>
      <c r="M76" s="32"/>
      <c r="N76" s="400"/>
      <c r="O76" s="198"/>
      <c r="P76" s="391" t="s">
        <v>594</v>
      </c>
      <c r="Q76" s="31"/>
      <c r="R76" s="32"/>
      <c r="S76" s="400"/>
      <c r="W76" s="412">
        <v>0.8229166666666666</v>
      </c>
      <c r="X76" s="403">
        <f>OriginalIDP!L78</f>
        <v>23.02</v>
      </c>
      <c r="Y76" s="403">
        <f>OriginalIDP!M78</f>
        <v>29</v>
      </c>
      <c r="Z76" s="403">
        <f>OriginalIDP!N78</f>
        <v>5.98</v>
      </c>
      <c r="AC76" s="492">
        <v>52.0</v>
      </c>
      <c r="AD76" s="227"/>
      <c r="AE76" s="500"/>
      <c r="AF76" s="278"/>
      <c r="AG76" s="278"/>
      <c r="AJ76" s="501"/>
      <c r="AL76" s="502"/>
      <c r="AM76" s="502"/>
      <c r="AN76" s="503"/>
      <c r="AO76" s="503"/>
      <c r="AP76" s="502"/>
      <c r="AQ76" s="502"/>
      <c r="AR76" s="504"/>
      <c r="AS76" s="502"/>
    </row>
    <row r="77">
      <c r="A77" s="435"/>
      <c r="B77" s="399"/>
      <c r="C77" s="410"/>
      <c r="D77" s="399"/>
      <c r="E77" s="410"/>
      <c r="F77" s="335" t="s">
        <v>94</v>
      </c>
      <c r="G77" s="336" t="str">
        <f t="shared" ref="G77:G79" si="68">J80</f>
        <v/>
      </c>
      <c r="H77" s="337"/>
      <c r="I77" s="440"/>
      <c r="J77" s="411" t="str">
        <f>IFERROR(__xludf.DUMMYFUNCTION("REGEXREPLACE(I77,""(.*)ACK:(.*)"",""$2"")"),"")</f>
        <v/>
      </c>
      <c r="K77" s="335" t="s">
        <v>94</v>
      </c>
      <c r="L77" s="336" t="str">
        <f t="shared" ref="L77:L79" si="69">O80</f>
        <v/>
      </c>
      <c r="M77" s="337"/>
      <c r="N77" s="440"/>
      <c r="O77" s="411" t="str">
        <f>IFERROR(__xludf.DUMMYFUNCTION("REGEXREPLACE(N77,""(.*)ACK:(.*)"",""$2"")"),"")</f>
        <v/>
      </c>
      <c r="P77" s="335" t="s">
        <v>94</v>
      </c>
      <c r="Q77" s="336" t="str">
        <f t="shared" ref="Q77:Q79" si="70">T80</f>
        <v/>
      </c>
      <c r="R77" s="337"/>
      <c r="S77" s="440"/>
      <c r="T77" s="411" t="str">
        <f>IFERROR(__xludf.DUMMYFUNCTION("REGEXREPLACE(S77,""(.*)ACK:(.*)"",""$2"")"),"")</f>
        <v/>
      </c>
      <c r="W77" s="412">
        <v>0.8333333333333334</v>
      </c>
      <c r="X77" s="403">
        <f>OriginalIDP!L79</f>
        <v>29.31</v>
      </c>
      <c r="Y77" s="403">
        <f>OriginalIDP!M79</f>
        <v>26.33</v>
      </c>
      <c r="Z77" s="403">
        <f>OriginalIDP!N79</f>
        <v>-2.98</v>
      </c>
      <c r="AC77" s="492">
        <v>53.0</v>
      </c>
      <c r="AD77" s="227"/>
      <c r="AE77" s="500"/>
      <c r="AF77" s="278"/>
      <c r="AG77" s="278"/>
      <c r="AJ77" s="501"/>
      <c r="AL77" s="502"/>
      <c r="AM77" s="502"/>
      <c r="AN77" s="503"/>
      <c r="AO77" s="503"/>
      <c r="AP77" s="502"/>
      <c r="AQ77" s="502"/>
      <c r="AR77" s="504"/>
      <c r="AS77" s="502"/>
    </row>
    <row r="78">
      <c r="A78" s="410"/>
      <c r="B78" s="399"/>
      <c r="C78" s="410"/>
      <c r="D78" s="399"/>
      <c r="E78" s="398"/>
      <c r="F78" s="338" t="s">
        <v>497</v>
      </c>
      <c r="G78" s="336" t="str">
        <f t="shared" si="68"/>
        <v/>
      </c>
      <c r="H78" s="337"/>
      <c r="I78" s="440"/>
      <c r="J78" s="411" t="str">
        <f>IFERROR(__xludf.DUMMYFUNCTION("REGEXREPLACE(I78,""(.*)SVL OUT:(.*)"",""$2"")"),"")</f>
        <v/>
      </c>
      <c r="K78" s="338" t="s">
        <v>497</v>
      </c>
      <c r="L78" s="336" t="str">
        <f t="shared" si="69"/>
        <v/>
      </c>
      <c r="M78" s="337"/>
      <c r="N78" s="440"/>
      <c r="O78" s="411" t="str">
        <f>IFERROR(__xludf.DUMMYFUNCTION("REGEXREPLACE(N78,""(.*)SVL OUT:(.*)"",""$2"")"),"")</f>
        <v/>
      </c>
      <c r="P78" s="338" t="s">
        <v>497</v>
      </c>
      <c r="Q78" s="336" t="str">
        <f t="shared" si="70"/>
        <v/>
      </c>
      <c r="R78" s="337"/>
      <c r="S78" s="440"/>
      <c r="T78" s="411" t="str">
        <f>IFERROR(__xludf.DUMMYFUNCTION("REGEXREPLACE(S78,""(.*)SVL OUT:(.*)"",""$2"")"),"")</f>
        <v/>
      </c>
      <c r="W78" s="412">
        <v>0.84375</v>
      </c>
      <c r="X78" s="403">
        <f>OriginalIDP!L80</f>
        <v>30</v>
      </c>
      <c r="Y78" s="403">
        <f>OriginalIDP!M80</f>
        <v>26</v>
      </c>
      <c r="Z78" s="403">
        <f>OriginalIDP!N80</f>
        <v>-4</v>
      </c>
      <c r="AC78" s="492">
        <v>54.0</v>
      </c>
      <c r="AD78" s="227"/>
      <c r="AE78" s="500"/>
      <c r="AF78" s="278"/>
      <c r="AG78" s="278"/>
      <c r="AJ78" s="501"/>
      <c r="AL78" s="502"/>
      <c r="AM78" s="502"/>
      <c r="AN78" s="503"/>
      <c r="AO78" s="503"/>
      <c r="AP78" s="502"/>
      <c r="AQ78" s="502"/>
      <c r="AR78" s="504"/>
      <c r="AS78" s="502"/>
    </row>
    <row r="79">
      <c r="A79" s="410"/>
      <c r="B79" s="399"/>
      <c r="C79" s="435"/>
      <c r="D79" s="399"/>
      <c r="E79" s="506"/>
      <c r="F79" s="338" t="s">
        <v>100</v>
      </c>
      <c r="G79" s="336" t="str">
        <f t="shared" si="68"/>
        <v/>
      </c>
      <c r="H79" s="337"/>
      <c r="I79" s="440"/>
      <c r="J79" s="411" t="str">
        <f>IFERROR(__xludf.DUMMYFUNCTION("REGEXREPLACE(I79,""(.*)SVL IN:(.*)"",""$2"")"),"")</f>
        <v/>
      </c>
      <c r="K79" s="338" t="s">
        <v>100</v>
      </c>
      <c r="L79" s="336" t="str">
        <f t="shared" si="69"/>
        <v/>
      </c>
      <c r="M79" s="337"/>
      <c r="N79" s="440"/>
      <c r="O79" s="411" t="str">
        <f>IFERROR(__xludf.DUMMYFUNCTION("REGEXREPLACE(N79,""(.*)SVL IN:(.*)"",""$2"")"),"")</f>
        <v/>
      </c>
      <c r="P79" s="338" t="s">
        <v>100</v>
      </c>
      <c r="Q79" s="336" t="str">
        <f t="shared" si="70"/>
        <v/>
      </c>
      <c r="R79" s="337"/>
      <c r="S79" s="440"/>
      <c r="T79" s="411" t="str">
        <f>IFERROR(__xludf.DUMMYFUNCTION("REGEXREPLACE(S79,""(.*)SVL IN:(.*)"",""$2"")"),"")</f>
        <v/>
      </c>
      <c r="W79" s="412">
        <v>0.8541666666666666</v>
      </c>
      <c r="X79" s="403">
        <f>OriginalIDP!L81</f>
        <v>32.77</v>
      </c>
      <c r="Y79" s="403">
        <f>OriginalIDP!M81</f>
        <v>27</v>
      </c>
      <c r="Z79" s="403">
        <f>OriginalIDP!N81</f>
        <v>-5.77</v>
      </c>
      <c r="AC79" s="492">
        <v>55.0</v>
      </c>
      <c r="AD79" s="227"/>
      <c r="AE79" s="500"/>
      <c r="AF79" s="278"/>
      <c r="AG79" s="278"/>
      <c r="AJ79" s="501"/>
      <c r="AL79" s="502"/>
      <c r="AM79" s="502"/>
      <c r="AN79" s="503"/>
      <c r="AO79" s="503"/>
      <c r="AP79" s="502"/>
      <c r="AQ79" s="502"/>
      <c r="AR79" s="504"/>
      <c r="AS79" s="502"/>
    </row>
    <row r="80">
      <c r="A80" s="410"/>
      <c r="B80" s="399"/>
      <c r="C80" s="410"/>
      <c r="D80" s="399"/>
      <c r="E80" s="398"/>
      <c r="F80" s="338" t="s">
        <v>547</v>
      </c>
      <c r="G80" s="336" t="str">
        <f t="shared" ref="G80:G81" si="71">J78</f>
        <v/>
      </c>
      <c r="H80" s="337"/>
      <c r="I80" s="440"/>
      <c r="J80" s="411" t="str">
        <f>IFERROR(__xludf.DUMMYFUNCTION("REGEXREPLACE(I80,""(.*)ACK:(.*)"",""$2"")"),"")</f>
        <v/>
      </c>
      <c r="K80" s="338" t="s">
        <v>547</v>
      </c>
      <c r="L80" s="336" t="str">
        <f t="shared" ref="L80:L81" si="72">O78</f>
        <v/>
      </c>
      <c r="M80" s="337"/>
      <c r="N80" s="440"/>
      <c r="O80" s="411" t="str">
        <f>IFERROR(__xludf.DUMMYFUNCTION("REGEXREPLACE(N80,""(.*)ACK:(.*)"",""$2"")"),"")</f>
        <v/>
      </c>
      <c r="P80" s="338" t="s">
        <v>547</v>
      </c>
      <c r="Q80" s="336" t="str">
        <f t="shared" ref="Q80:Q81" si="73">T78</f>
        <v/>
      </c>
      <c r="R80" s="337"/>
      <c r="S80" s="440"/>
      <c r="T80" s="411" t="str">
        <f>IFERROR(__xludf.DUMMYFUNCTION("REGEXREPLACE(S80,""(.*)ACK:(.*)"",""$2"")"),"")</f>
        <v/>
      </c>
      <c r="W80" s="412">
        <v>0.8645833333333334</v>
      </c>
      <c r="X80" s="403">
        <f>OriginalIDP!L82</f>
        <v>29.35</v>
      </c>
      <c r="Y80" s="403">
        <f>OriginalIDP!M82</f>
        <v>27.33</v>
      </c>
      <c r="Z80" s="403">
        <f>OriginalIDP!N82</f>
        <v>-2.02</v>
      </c>
      <c r="AC80" s="492">
        <v>56.0</v>
      </c>
      <c r="AD80" s="227"/>
      <c r="AE80" s="500"/>
      <c r="AF80" s="278"/>
      <c r="AG80" s="278"/>
      <c r="AJ80" s="501"/>
      <c r="AL80" s="502"/>
      <c r="AM80" s="502"/>
      <c r="AN80" s="503"/>
      <c r="AO80" s="503"/>
      <c r="AP80" s="502"/>
      <c r="AQ80" s="502"/>
      <c r="AR80" s="504"/>
      <c r="AS80" s="502"/>
    </row>
    <row r="81">
      <c r="A81" s="410"/>
      <c r="B81" s="399"/>
      <c r="C81" s="410"/>
      <c r="D81" s="399"/>
      <c r="E81" s="410"/>
      <c r="F81" s="338" t="s">
        <v>548</v>
      </c>
      <c r="G81" s="336" t="str">
        <f t="shared" si="71"/>
        <v/>
      </c>
      <c r="H81" s="337"/>
      <c r="I81" s="440"/>
      <c r="J81" s="411" t="str">
        <f>IFERROR(__xludf.DUMMYFUNCTION("REGEXREPLACE(I81,""(.*)ASA:(.*)"",""$2"")"),"")</f>
        <v/>
      </c>
      <c r="K81" s="338" t="s">
        <v>548</v>
      </c>
      <c r="L81" s="336" t="str">
        <f t="shared" si="72"/>
        <v/>
      </c>
      <c r="M81" s="337"/>
      <c r="N81" s="440"/>
      <c r="O81" s="411" t="str">
        <f>IFERROR(__xludf.DUMMYFUNCTION("REGEXREPLACE(N81,""(.*)ASA:(.*)"",""$2"")"),"")</f>
        <v/>
      </c>
      <c r="P81" s="338" t="s">
        <v>548</v>
      </c>
      <c r="Q81" s="336" t="str">
        <f t="shared" si="73"/>
        <v/>
      </c>
      <c r="R81" s="337"/>
      <c r="S81" s="440"/>
      <c r="T81" s="411" t="str">
        <f>IFERROR(__xludf.DUMMYFUNCTION("REGEXREPLACE(S81,""(.*)ASA:(.*)"",""$2"")"),"")</f>
        <v/>
      </c>
      <c r="W81" s="412">
        <v>0.875</v>
      </c>
      <c r="X81" s="403">
        <f>OriginalIDP!L83</f>
        <v>31.72</v>
      </c>
      <c r="Y81" s="403">
        <f>OriginalIDP!M83</f>
        <v>25</v>
      </c>
      <c r="Z81" s="403">
        <f>OriginalIDP!N83</f>
        <v>-6.72</v>
      </c>
      <c r="AC81" s="492">
        <v>57.0</v>
      </c>
      <c r="AD81" s="227"/>
      <c r="AE81" s="500"/>
      <c r="AF81" s="278"/>
      <c r="AG81" s="278"/>
      <c r="AJ81" s="501"/>
      <c r="AL81" s="502"/>
      <c r="AM81" s="502"/>
      <c r="AN81" s="503"/>
      <c r="AO81" s="503"/>
      <c r="AP81" s="502"/>
      <c r="AQ81" s="502"/>
      <c r="AR81" s="504"/>
      <c r="AS81" s="502"/>
    </row>
    <row r="82">
      <c r="A82" s="410"/>
      <c r="B82" s="399"/>
      <c r="C82" s="410"/>
      <c r="D82" s="399"/>
      <c r="E82" s="440"/>
      <c r="F82" s="338" t="s">
        <v>549</v>
      </c>
      <c r="G82" s="370" t="str">
        <f t="shared" ref="G82:G83" si="74">J85</f>
        <v/>
      </c>
      <c r="H82" s="29"/>
      <c r="I82" s="440"/>
      <c r="J82" s="411" t="str">
        <f>IFERROR(__xludf.DUMMYFUNCTION("REGEXREPLACE(I82,""(.*)SAFE:(.*)"",""$2"")"),"")</f>
        <v/>
      </c>
      <c r="K82" s="338" t="s">
        <v>549</v>
      </c>
      <c r="L82" s="370" t="str">
        <f t="shared" ref="L82:L83" si="75">O85</f>
        <v/>
      </c>
      <c r="M82" s="29"/>
      <c r="N82" s="440"/>
      <c r="O82" s="411" t="str">
        <f>IFERROR(__xludf.DUMMYFUNCTION("REGEXREPLACE(N82,""(.*)SAFE:(.*)"",""$2"")"),"")</f>
        <v/>
      </c>
      <c r="P82" s="338" t="s">
        <v>549</v>
      </c>
      <c r="Q82" s="392" t="str">
        <f t="shared" ref="Q82:Q83" si="76">T85</f>
        <v/>
      </c>
      <c r="R82" s="29"/>
      <c r="S82" s="440"/>
      <c r="T82" s="411" t="str">
        <f>IFERROR(__xludf.DUMMYFUNCTION("REGEXREPLACE(S82,""(.*)SAFE:(.*)"",""$2"")"),"")</f>
        <v/>
      </c>
      <c r="W82" s="412">
        <v>0.8854166666666666</v>
      </c>
      <c r="X82" s="403">
        <f>OriginalIDP!L84</f>
        <v>29.32</v>
      </c>
      <c r="Y82" s="403">
        <f>OriginalIDP!M84</f>
        <v>23</v>
      </c>
      <c r="Z82" s="403">
        <f>OriginalIDP!N84</f>
        <v>-6.32</v>
      </c>
      <c r="AC82" s="492">
        <v>58.0</v>
      </c>
      <c r="AD82" s="227"/>
      <c r="AE82" s="500"/>
      <c r="AF82" s="278"/>
      <c r="AG82" s="278"/>
      <c r="AJ82" s="501"/>
      <c r="AL82" s="502"/>
      <c r="AM82" s="502"/>
      <c r="AN82" s="503"/>
      <c r="AO82" s="503"/>
      <c r="AP82" s="502"/>
      <c r="AQ82" s="502"/>
      <c r="AR82" s="504"/>
      <c r="AS82" s="502"/>
    </row>
    <row r="83">
      <c r="A83" s="410"/>
      <c r="B83" s="399"/>
      <c r="C83" s="435"/>
      <c r="D83" s="399"/>
      <c r="E83" s="483"/>
      <c r="F83" s="338" t="s">
        <v>550</v>
      </c>
      <c r="G83" s="371" t="str">
        <f t="shared" si="74"/>
        <v/>
      </c>
      <c r="H83" s="372"/>
      <c r="I83" s="398"/>
      <c r="J83" s="411" t="str">
        <f>IFERROR(__xludf.DUMMYFUNCTION("REGEXREPLACE(I77,""(.*)DELAYS:(.*)"",""$2"")"),"")</f>
        <v/>
      </c>
      <c r="K83" s="338" t="s">
        <v>550</v>
      </c>
      <c r="L83" s="371" t="str">
        <f t="shared" si="75"/>
        <v/>
      </c>
      <c r="M83" s="372"/>
      <c r="N83" s="398"/>
      <c r="O83" s="411" t="str">
        <f>IFERROR(__xludf.DUMMYFUNCTION("REGEXREPLACE(N77,""(.*)DELAYS:(.*)"",""$2"")"),"")</f>
        <v/>
      </c>
      <c r="P83" s="338" t="s">
        <v>550</v>
      </c>
      <c r="Q83" s="371" t="str">
        <f t="shared" si="76"/>
        <v/>
      </c>
      <c r="R83" s="372"/>
      <c r="S83" s="398"/>
      <c r="T83" s="411" t="str">
        <f>IFERROR(__xludf.DUMMYFUNCTION("REGEXREPLACE(S77,""(.*)DELAYS:(.*)"",""$2"")"),"")</f>
        <v/>
      </c>
      <c r="W83" s="412">
        <v>0.8958333333333334</v>
      </c>
      <c r="X83" s="403">
        <f>OriginalIDP!L85</f>
        <v>29.79</v>
      </c>
      <c r="Y83" s="403">
        <f>OriginalIDP!M85</f>
        <v>22.33</v>
      </c>
      <c r="Z83" s="403">
        <f>OriginalIDP!N85</f>
        <v>-7.46</v>
      </c>
      <c r="AC83" s="492">
        <v>59.0</v>
      </c>
      <c r="AD83" s="227"/>
      <c r="AE83" s="500"/>
      <c r="AF83" s="278"/>
      <c r="AG83" s="278"/>
      <c r="AJ83" s="501"/>
      <c r="AL83" s="502"/>
      <c r="AM83" s="502"/>
      <c r="AN83" s="503"/>
      <c r="AO83" s="503"/>
      <c r="AP83" s="502"/>
      <c r="AQ83" s="502"/>
      <c r="AR83" s="504"/>
      <c r="AS83" s="502"/>
    </row>
    <row r="84">
      <c r="A84" s="435"/>
      <c r="B84" s="399"/>
      <c r="C84" s="410"/>
      <c r="D84" s="399"/>
      <c r="E84" s="435"/>
      <c r="F84" s="339" t="s">
        <v>551</v>
      </c>
      <c r="G84" s="340" t="str">
        <f>J88</f>
        <v/>
      </c>
      <c r="H84" s="39"/>
      <c r="I84" s="440"/>
      <c r="J84" s="411" t="str">
        <f>IF(J127=FALSE,"",LEFT(J121,3))</f>
        <v/>
      </c>
      <c r="K84" s="339" t="s">
        <v>551</v>
      </c>
      <c r="L84" s="340" t="str">
        <f>O88</f>
        <v/>
      </c>
      <c r="M84" s="39"/>
      <c r="N84" s="440"/>
      <c r="O84" s="411" t="str">
        <f>IF(O127=FALSE,"",LEFT(O121,3))</f>
        <v/>
      </c>
      <c r="P84" s="339" t="s">
        <v>551</v>
      </c>
      <c r="Q84" s="340" t="str">
        <f>T88</f>
        <v/>
      </c>
      <c r="R84" s="39"/>
      <c r="S84" s="440"/>
      <c r="T84" s="411" t="str">
        <f>IF(T127=FALSE,"",LEFT(T121,3))</f>
        <v/>
      </c>
      <c r="W84" s="412">
        <v>0.90625</v>
      </c>
      <c r="X84" s="403">
        <f>OriginalIDP!L86</f>
        <v>25.57</v>
      </c>
      <c r="Y84" s="403">
        <f>OriginalIDP!M86</f>
        <v>24</v>
      </c>
      <c r="Z84" s="403">
        <f>OriginalIDP!N86</f>
        <v>-1.57</v>
      </c>
      <c r="AC84" s="492">
        <v>60.0</v>
      </c>
      <c r="AD84" s="227"/>
      <c r="AE84" s="500"/>
      <c r="AF84" s="278"/>
      <c r="AG84" s="278"/>
      <c r="AJ84" s="501"/>
      <c r="AL84" s="502"/>
      <c r="AM84" s="502"/>
      <c r="AN84" s="503"/>
      <c r="AO84" s="503"/>
      <c r="AP84" s="502"/>
      <c r="AQ84" s="502"/>
      <c r="AR84" s="504"/>
      <c r="AS84" s="502"/>
    </row>
    <row r="85">
      <c r="A85" s="410"/>
      <c r="B85" s="399"/>
      <c r="C85" s="435"/>
      <c r="D85" s="399"/>
      <c r="E85" s="410"/>
      <c r="F85" s="341"/>
      <c r="G85" s="114"/>
      <c r="H85" s="32"/>
      <c r="I85" s="440"/>
      <c r="J85" s="411" t="str">
        <f>IFERROR(__xludf.DUMMYFUNCTION("REGEXREPLACE(I85,""(.*)Inbound:(.*)"",""$2"")"),"")</f>
        <v/>
      </c>
      <c r="K85" s="341"/>
      <c r="L85" s="114"/>
      <c r="M85" s="32"/>
      <c r="N85" s="440"/>
      <c r="O85" s="411" t="str">
        <f>IFERROR(__xludf.DUMMYFUNCTION("REGEXREPLACE(N85,""(.*)Inbound:(.*)"",""$2"")"),"")</f>
        <v/>
      </c>
      <c r="P85" s="341"/>
      <c r="Q85" s="114"/>
      <c r="R85" s="32"/>
      <c r="S85" s="440"/>
      <c r="T85" s="411" t="str">
        <f>IFERROR(__xludf.DUMMYFUNCTION("REGEXREPLACE(S85,""(.*)Inbound:(.*)"",""$2"")"),"")</f>
        <v/>
      </c>
      <c r="U85" s="465" t="str">
        <f>IFERROR(__xludf.DUMMYFUNCTION("REGEXREPLACE(S85,""(.*)Inbound:(.*)"",""$2"")"),"")</f>
        <v/>
      </c>
      <c r="W85" s="412">
        <v>0.9166666666666666</v>
      </c>
      <c r="X85" s="403">
        <f>OriginalIDP!L87</f>
        <v>21.79</v>
      </c>
      <c r="Y85" s="403">
        <f>OriginalIDP!M87</f>
        <v>21</v>
      </c>
      <c r="Z85" s="403">
        <f>OriginalIDP!N87</f>
        <v>-0.79</v>
      </c>
      <c r="AC85" s="492">
        <v>61.0</v>
      </c>
      <c r="AD85" s="227"/>
      <c r="AE85" s="500"/>
      <c r="AF85" s="278"/>
      <c r="AG85" s="278"/>
      <c r="AJ85" s="501"/>
      <c r="AL85" s="502"/>
      <c r="AM85" s="502"/>
      <c r="AN85" s="503"/>
      <c r="AO85" s="503"/>
      <c r="AP85" s="502"/>
      <c r="AQ85" s="502"/>
      <c r="AR85" s="504"/>
      <c r="AS85" s="502"/>
    </row>
    <row r="86">
      <c r="A86" s="410"/>
      <c r="B86" s="399"/>
      <c r="C86" s="410"/>
      <c r="D86" s="399"/>
      <c r="E86" s="410"/>
      <c r="F86" s="342" t="s">
        <v>485</v>
      </c>
      <c r="G86" s="343" t="str">
        <f>J90</f>
        <v/>
      </c>
      <c r="H86" s="275"/>
      <c r="I86" s="440"/>
      <c r="J86" s="411" t="str">
        <f>IFERROR(__xludf.DUMMYFUNCTION("REGEXREPLACE(I86,""(.*)Outbound:(.*)"",""$2"")"),"")</f>
        <v/>
      </c>
      <c r="K86" s="342" t="s">
        <v>485</v>
      </c>
      <c r="L86" s="343" t="str">
        <f>O90</f>
        <v/>
      </c>
      <c r="M86" s="275"/>
      <c r="N86" s="440"/>
      <c r="O86" s="411" t="str">
        <f>IFERROR(__xludf.DUMMYFUNCTION("REGEXREPLACE(N86,""(.*)Outbound:(.*)"",""$2"")"),"")</f>
        <v/>
      </c>
      <c r="P86" s="342" t="s">
        <v>485</v>
      </c>
      <c r="Q86" s="343" t="str">
        <f>T90</f>
        <v/>
      </c>
      <c r="R86" s="275"/>
      <c r="S86" s="440"/>
      <c r="T86" s="411" t="str">
        <f>IFERROR(__xludf.DUMMYFUNCTION("REGEXREPLACE(S86,""(.*)Outbound:(.*)"",""$2"")"),"")</f>
        <v/>
      </c>
      <c r="W86" s="412">
        <v>0.9270833333333334</v>
      </c>
      <c r="X86" s="403">
        <f>OriginalIDP!L88</f>
        <v>20.97</v>
      </c>
      <c r="Y86" s="403">
        <f>OriginalIDP!M88</f>
        <v>19</v>
      </c>
      <c r="Z86" s="403">
        <f>OriginalIDP!N88</f>
        <v>-1.97</v>
      </c>
      <c r="AC86" s="492">
        <v>62.0</v>
      </c>
      <c r="AD86" s="227"/>
      <c r="AE86" s="500"/>
      <c r="AF86" s="278"/>
      <c r="AG86" s="278"/>
      <c r="AJ86" s="501"/>
      <c r="AL86" s="502"/>
      <c r="AM86" s="502"/>
      <c r="AN86" s="503"/>
      <c r="AO86" s="503"/>
      <c r="AP86" s="502"/>
      <c r="AQ86" s="502"/>
      <c r="AR86" s="504"/>
      <c r="AS86" s="502"/>
    </row>
    <row r="87">
      <c r="A87" s="410"/>
      <c r="B87" s="399"/>
      <c r="C87" s="410"/>
      <c r="D87" s="399"/>
      <c r="E87" s="410"/>
      <c r="F87" s="344"/>
      <c r="G87" s="345"/>
      <c r="H87" s="275"/>
      <c r="I87" s="398"/>
      <c r="J87" s="411"/>
      <c r="K87" s="344"/>
      <c r="L87" s="345"/>
      <c r="M87" s="275"/>
      <c r="N87" s="398"/>
      <c r="O87" s="411"/>
      <c r="P87" s="344"/>
      <c r="Q87" s="345"/>
      <c r="R87" s="275"/>
      <c r="S87" s="398"/>
      <c r="T87" s="411"/>
      <c r="W87" s="412">
        <v>0.9375</v>
      </c>
      <c r="X87" s="403">
        <f>OriginalIDP!L89</f>
        <v>17.25</v>
      </c>
      <c r="Y87" s="403">
        <f>OriginalIDP!M89</f>
        <v>17.67</v>
      </c>
      <c r="Z87" s="403">
        <f>OriginalIDP!N89</f>
        <v>0.42</v>
      </c>
      <c r="AC87" s="492">
        <v>63.0</v>
      </c>
      <c r="AD87" s="227"/>
      <c r="AE87" s="500"/>
      <c r="AF87" s="278"/>
      <c r="AG87" s="278"/>
      <c r="AJ87" s="501"/>
      <c r="AL87" s="502"/>
      <c r="AM87" s="502"/>
      <c r="AN87" s="503"/>
      <c r="AO87" s="503"/>
      <c r="AP87" s="502"/>
      <c r="AQ87" s="502"/>
      <c r="AR87" s="504"/>
      <c r="AS87" s="502"/>
    </row>
    <row r="88">
      <c r="A88" s="435"/>
      <c r="B88" s="399"/>
      <c r="C88" s="435"/>
      <c r="D88" s="399"/>
      <c r="E88" s="410"/>
      <c r="F88" s="344"/>
      <c r="G88" s="345"/>
      <c r="H88" s="275"/>
      <c r="I88" s="440"/>
      <c r="J88" s="411" t="str">
        <f>Right(I88,100)</f>
        <v/>
      </c>
      <c r="K88" s="344"/>
      <c r="L88" s="345"/>
      <c r="M88" s="275"/>
      <c r="N88" s="440"/>
      <c r="O88" s="411" t="str">
        <f>Right(N88,100)</f>
        <v/>
      </c>
      <c r="P88" s="344"/>
      <c r="Q88" s="345"/>
      <c r="R88" s="275"/>
      <c r="S88" s="440"/>
      <c r="T88" s="411" t="str">
        <f>Right(S88,100)</f>
        <v/>
      </c>
      <c r="W88" s="412">
        <v>0.9479166666666666</v>
      </c>
      <c r="X88" s="403">
        <f>OriginalIDP!L90</f>
        <v>17.75</v>
      </c>
      <c r="Y88" s="403">
        <f>OriginalIDP!M90</f>
        <v>21</v>
      </c>
      <c r="Z88" s="403">
        <f>OriginalIDP!N90</f>
        <v>3.25</v>
      </c>
      <c r="AC88" s="492">
        <v>64.0</v>
      </c>
      <c r="AD88" s="227"/>
      <c r="AE88" s="500"/>
      <c r="AF88" s="278"/>
      <c r="AG88" s="278"/>
      <c r="AJ88" s="501"/>
      <c r="AL88" s="502"/>
      <c r="AM88" s="502"/>
      <c r="AN88" s="503"/>
      <c r="AO88" s="503"/>
      <c r="AP88" s="502"/>
      <c r="AQ88" s="502"/>
      <c r="AR88" s="504"/>
      <c r="AS88" s="502"/>
    </row>
    <row r="89">
      <c r="A89" s="410"/>
      <c r="B89" s="399"/>
      <c r="C89" s="410"/>
      <c r="D89" s="399"/>
      <c r="E89" s="410"/>
      <c r="F89" s="344"/>
      <c r="G89" s="345"/>
      <c r="H89" s="275"/>
      <c r="I89" s="398"/>
      <c r="J89" s="411"/>
      <c r="K89" s="344"/>
      <c r="L89" s="345"/>
      <c r="M89" s="275"/>
      <c r="N89" s="398"/>
      <c r="O89" s="411"/>
      <c r="P89" s="344"/>
      <c r="Q89" s="345"/>
      <c r="R89" s="275"/>
      <c r="S89" s="398"/>
      <c r="T89" s="411"/>
      <c r="W89" s="412">
        <v>0.9583333333333334</v>
      </c>
      <c r="X89" s="403">
        <f>OriginalIDP!L91</f>
        <v>17.07</v>
      </c>
      <c r="Y89" s="403">
        <f>OriginalIDP!M91</f>
        <v>28</v>
      </c>
      <c r="Z89" s="403">
        <f>OriginalIDP!N91</f>
        <v>10.93</v>
      </c>
      <c r="AC89" s="492">
        <v>65.0</v>
      </c>
      <c r="AD89" s="227"/>
      <c r="AE89" s="500"/>
      <c r="AF89" s="278"/>
      <c r="AG89" s="278"/>
      <c r="AJ89" s="501"/>
      <c r="AL89" s="502"/>
      <c r="AM89" s="502"/>
      <c r="AN89" s="503"/>
      <c r="AO89" s="503"/>
      <c r="AP89" s="502"/>
      <c r="AQ89" s="502"/>
      <c r="AR89" s="504"/>
      <c r="AS89" s="502"/>
    </row>
    <row r="90">
      <c r="A90" s="435"/>
      <c r="B90" s="399"/>
      <c r="C90" s="410"/>
      <c r="D90" s="399"/>
      <c r="E90" s="410"/>
      <c r="F90" s="346"/>
      <c r="G90" s="347"/>
      <c r="H90" s="337"/>
      <c r="I90" s="440"/>
      <c r="J90" s="411" t="str">
        <f>Right(I90,150)</f>
        <v/>
      </c>
      <c r="K90" s="346"/>
      <c r="L90" s="347"/>
      <c r="M90" s="337"/>
      <c r="N90" s="440"/>
      <c r="O90" s="411" t="str">
        <f>Right(N90,150)</f>
        <v/>
      </c>
      <c r="P90" s="346"/>
      <c r="Q90" s="347"/>
      <c r="R90" s="337"/>
      <c r="S90" s="440"/>
      <c r="T90" s="411" t="str">
        <f>Right(S90,150)</f>
        <v/>
      </c>
      <c r="W90" s="412">
        <v>0.96875</v>
      </c>
      <c r="X90" s="403">
        <f>OriginalIDP!L92</f>
        <v>14.98</v>
      </c>
      <c r="Y90" s="403">
        <f>OriginalIDP!M92</f>
        <v>27.33</v>
      </c>
      <c r="Z90" s="403">
        <f>OriginalIDP!N92</f>
        <v>12.35</v>
      </c>
      <c r="AC90" s="492">
        <v>66.0</v>
      </c>
      <c r="AD90" s="227"/>
      <c r="AE90" s="500"/>
      <c r="AF90" s="278"/>
      <c r="AG90" s="278"/>
      <c r="AJ90" s="501"/>
      <c r="AL90" s="502"/>
      <c r="AM90" s="502"/>
      <c r="AN90" s="503"/>
      <c r="AO90" s="503"/>
      <c r="AP90" s="502"/>
      <c r="AQ90" s="502"/>
      <c r="AR90" s="504"/>
      <c r="AS90" s="502"/>
    </row>
    <row r="91">
      <c r="A91" s="410"/>
      <c r="B91" s="399"/>
      <c r="C91" s="483"/>
      <c r="D91" s="399"/>
      <c r="E91" s="398"/>
      <c r="F91" s="348" t="s">
        <v>557</v>
      </c>
      <c r="G91" s="31"/>
      <c r="H91" s="32"/>
      <c r="I91" s="400"/>
      <c r="J91" s="401"/>
      <c r="K91" s="373" t="s">
        <v>576</v>
      </c>
      <c r="L91" s="31"/>
      <c r="M91" s="32"/>
      <c r="N91" s="400"/>
      <c r="O91" s="198"/>
      <c r="P91" s="391" t="s">
        <v>595</v>
      </c>
      <c r="Q91" s="31"/>
      <c r="R91" s="32"/>
      <c r="S91" s="400"/>
      <c r="W91" s="412">
        <v>0.9791666666666666</v>
      </c>
      <c r="X91" s="403">
        <f>OriginalIDP!L93</f>
        <v>14.85</v>
      </c>
      <c r="Y91" s="403">
        <f>OriginalIDP!M93</f>
        <v>25.33</v>
      </c>
      <c r="Z91" s="403">
        <f>OriginalIDP!N93</f>
        <v>10.48</v>
      </c>
      <c r="AC91" s="492">
        <v>67.0</v>
      </c>
      <c r="AD91" s="227"/>
      <c r="AE91" s="500"/>
      <c r="AF91" s="278"/>
      <c r="AG91" s="278"/>
      <c r="AJ91" s="501"/>
      <c r="AL91" s="502"/>
      <c r="AM91" s="502"/>
      <c r="AN91" s="503"/>
      <c r="AO91" s="503"/>
      <c r="AP91" s="502"/>
      <c r="AQ91" s="502"/>
      <c r="AR91" s="504"/>
      <c r="AS91" s="502"/>
    </row>
    <row r="92">
      <c r="A92" s="435"/>
      <c r="B92" s="399"/>
      <c r="C92" s="435"/>
      <c r="D92" s="399"/>
      <c r="E92" s="410"/>
      <c r="F92" s="335" t="s">
        <v>94</v>
      </c>
      <c r="G92" s="336" t="str">
        <f t="shared" ref="G92:G94" si="77">J95</f>
        <v/>
      </c>
      <c r="H92" s="337"/>
      <c r="I92" s="440"/>
      <c r="J92" s="411" t="str">
        <f>IFERROR(__xludf.DUMMYFUNCTION("REGEXREPLACE(I92,""(.*)ACK:(.*)"",""$2"")"),"")</f>
        <v/>
      </c>
      <c r="K92" s="335" t="s">
        <v>94</v>
      </c>
      <c r="L92" s="336" t="str">
        <f t="shared" ref="L92:L94" si="78">O95</f>
        <v/>
      </c>
      <c r="M92" s="337"/>
      <c r="N92" s="440"/>
      <c r="O92" s="411" t="str">
        <f>IFERROR(__xludf.DUMMYFUNCTION("REGEXREPLACE(N92,""(.*)ACK:(.*)"",""$2"")"),"")</f>
        <v/>
      </c>
      <c r="P92" s="335" t="s">
        <v>94</v>
      </c>
      <c r="Q92" s="336" t="str">
        <f t="shared" ref="Q92:Q94" si="79">T95</f>
        <v/>
      </c>
      <c r="R92" s="337"/>
      <c r="S92" s="440"/>
      <c r="T92" s="411" t="str">
        <f>IFERROR(__xludf.DUMMYFUNCTION("REGEXREPLACE(S92,""(.*)ACK:(.*)"",""$2"")"),"")</f>
        <v/>
      </c>
      <c r="W92" s="507">
        <v>0.9895833333333334</v>
      </c>
      <c r="X92" s="403">
        <f>OriginalIDP!L94</f>
        <v>15.59</v>
      </c>
      <c r="Y92" s="403">
        <f>OriginalIDP!M94</f>
        <v>30</v>
      </c>
      <c r="Z92" s="403">
        <f>OriginalIDP!N94</f>
        <v>14.41</v>
      </c>
      <c r="AC92" s="492">
        <v>68.0</v>
      </c>
      <c r="AD92" s="227"/>
      <c r="AE92" s="500"/>
      <c r="AF92" s="278"/>
      <c r="AG92" s="278"/>
      <c r="AJ92" s="501"/>
      <c r="AL92" s="502"/>
      <c r="AM92" s="502"/>
      <c r="AN92" s="503"/>
      <c r="AO92" s="503"/>
      <c r="AP92" s="502"/>
      <c r="AQ92" s="502"/>
      <c r="AR92" s="504"/>
      <c r="AS92" s="502"/>
    </row>
    <row r="93">
      <c r="A93" s="410"/>
      <c r="B93" s="399"/>
      <c r="C93" s="410"/>
      <c r="D93" s="399"/>
      <c r="E93" s="440"/>
      <c r="F93" s="338" t="s">
        <v>497</v>
      </c>
      <c r="G93" s="336" t="str">
        <f t="shared" si="77"/>
        <v/>
      </c>
      <c r="H93" s="337"/>
      <c r="I93" s="440"/>
      <c r="J93" s="411" t="str">
        <f>IFERROR(__xludf.DUMMYFUNCTION("REGEXREPLACE(I93,""(.*)SVL OUT:(.*)"",""$2"")"),"")</f>
        <v/>
      </c>
      <c r="K93" s="338" t="s">
        <v>497</v>
      </c>
      <c r="L93" s="336" t="str">
        <f t="shared" si="78"/>
        <v/>
      </c>
      <c r="M93" s="337"/>
      <c r="N93" s="440"/>
      <c r="O93" s="411" t="str">
        <f>IFERROR(__xludf.DUMMYFUNCTION("REGEXREPLACE(N93,""(.*)SVL OUT:(.*)"",""$2"")"),"")</f>
        <v/>
      </c>
      <c r="P93" s="338" t="s">
        <v>497</v>
      </c>
      <c r="Q93" s="336" t="str">
        <f t="shared" si="79"/>
        <v/>
      </c>
      <c r="R93" s="337"/>
      <c r="S93" s="440"/>
      <c r="T93" s="411" t="str">
        <f>IFERROR(__xludf.DUMMYFUNCTION("REGEXREPLACE(S93,""(.*)SVL OUT:(.*)"",""$2"")"),"")</f>
        <v/>
      </c>
      <c r="AC93" s="492">
        <v>69.0</v>
      </c>
      <c r="AD93" s="227"/>
      <c r="AE93" s="500"/>
      <c r="AF93" s="278"/>
      <c r="AG93" s="278"/>
      <c r="AJ93" s="501"/>
      <c r="AL93" s="502"/>
      <c r="AM93" s="502"/>
      <c r="AN93" s="503"/>
      <c r="AO93" s="503"/>
      <c r="AP93" s="502"/>
      <c r="AQ93" s="502"/>
      <c r="AR93" s="504"/>
      <c r="AS93" s="502"/>
    </row>
    <row r="94">
      <c r="A94" s="410"/>
      <c r="B94" s="399"/>
      <c r="C94" s="410"/>
      <c r="D94" s="399"/>
      <c r="E94" s="410"/>
      <c r="F94" s="338" t="s">
        <v>100</v>
      </c>
      <c r="G94" s="336" t="str">
        <f t="shared" si="77"/>
        <v/>
      </c>
      <c r="H94" s="337"/>
      <c r="I94" s="440"/>
      <c r="J94" s="411" t="str">
        <f>IFERROR(__xludf.DUMMYFUNCTION("REGEXREPLACE(I94,""(.*)SVL IN:(.*)"",""$2"")"),"")</f>
        <v/>
      </c>
      <c r="K94" s="338" t="s">
        <v>100</v>
      </c>
      <c r="L94" s="336" t="str">
        <f t="shared" si="78"/>
        <v/>
      </c>
      <c r="M94" s="337"/>
      <c r="N94" s="440"/>
      <c r="O94" s="411" t="str">
        <f>IFERROR(__xludf.DUMMYFUNCTION("REGEXREPLACE(N94,""(.*)SVL IN:(.*)"",""$2"")"),"")</f>
        <v/>
      </c>
      <c r="P94" s="338" t="s">
        <v>100</v>
      </c>
      <c r="Q94" s="336" t="str">
        <f t="shared" si="79"/>
        <v/>
      </c>
      <c r="R94" s="337"/>
      <c r="S94" s="440"/>
      <c r="T94" s="411" t="str">
        <f>IFERROR(__xludf.DUMMYFUNCTION("REGEXREPLACE(S94,""(.*)SVL IN:(.*)"",""$2"")"),"")</f>
        <v/>
      </c>
      <c r="AC94" s="492">
        <v>70.0</v>
      </c>
      <c r="AD94" s="227"/>
      <c r="AE94" s="500"/>
      <c r="AF94" s="278"/>
      <c r="AG94" s="278"/>
      <c r="AJ94" s="501"/>
      <c r="AL94" s="502"/>
      <c r="AM94" s="502"/>
      <c r="AN94" s="503"/>
      <c r="AO94" s="503"/>
      <c r="AP94" s="502"/>
      <c r="AQ94" s="502"/>
      <c r="AR94" s="504"/>
      <c r="AS94" s="502"/>
    </row>
    <row r="95">
      <c r="A95" s="483"/>
      <c r="B95" s="399"/>
      <c r="C95" s="410"/>
      <c r="D95" s="399"/>
      <c r="E95" s="435"/>
      <c r="F95" s="338" t="s">
        <v>547</v>
      </c>
      <c r="G95" s="336" t="str">
        <f t="shared" ref="G95:G96" si="80">J93</f>
        <v/>
      </c>
      <c r="H95" s="337"/>
      <c r="I95" s="440"/>
      <c r="J95" s="411" t="str">
        <f>IFERROR(__xludf.DUMMYFUNCTION("REGEXREPLACE(I95,""(.*)ACK:(.*)"",""$2"")"),"")</f>
        <v/>
      </c>
      <c r="K95" s="338" t="s">
        <v>547</v>
      </c>
      <c r="L95" s="336" t="str">
        <f t="shared" ref="L95:L96" si="81">O93</f>
        <v/>
      </c>
      <c r="M95" s="337"/>
      <c r="N95" s="440"/>
      <c r="O95" s="411" t="str">
        <f>IFERROR(__xludf.DUMMYFUNCTION("REGEXREPLACE(N95,""(.*)ACK:(.*)"",""$2"")"),"")</f>
        <v/>
      </c>
      <c r="P95" s="338" t="s">
        <v>547</v>
      </c>
      <c r="Q95" s="336" t="str">
        <f t="shared" ref="Q95:Q96" si="82">T93</f>
        <v/>
      </c>
      <c r="R95" s="337"/>
      <c r="S95" s="440"/>
      <c r="T95" s="411" t="str">
        <f>IFERROR(__xludf.DUMMYFUNCTION("REGEXREPLACE(S95,""(.*)ACK:(.*)"",""$2"")"),"")</f>
        <v/>
      </c>
      <c r="AC95" s="492">
        <v>71.0</v>
      </c>
      <c r="AD95" s="227"/>
      <c r="AE95" s="500"/>
      <c r="AF95" s="278"/>
      <c r="AG95" s="278"/>
      <c r="AJ95" s="501"/>
      <c r="AL95" s="502"/>
      <c r="AM95" s="502"/>
      <c r="AN95" s="503"/>
      <c r="AO95" s="503"/>
      <c r="AP95" s="502"/>
      <c r="AQ95" s="502"/>
      <c r="AR95" s="504"/>
      <c r="AS95" s="502"/>
    </row>
    <row r="96">
      <c r="A96" s="435"/>
      <c r="B96" s="399"/>
      <c r="C96" s="410"/>
      <c r="D96" s="399"/>
      <c r="E96" s="410"/>
      <c r="F96" s="338" t="s">
        <v>548</v>
      </c>
      <c r="G96" s="336" t="str">
        <f t="shared" si="80"/>
        <v/>
      </c>
      <c r="H96" s="337"/>
      <c r="I96" s="440"/>
      <c r="J96" s="411" t="str">
        <f>IFERROR(__xludf.DUMMYFUNCTION("REGEXREPLACE(I96,""(.*)ASA:(.*)"",""$2"")"),"")</f>
        <v/>
      </c>
      <c r="K96" s="338" t="s">
        <v>548</v>
      </c>
      <c r="L96" s="336" t="str">
        <f t="shared" si="81"/>
        <v/>
      </c>
      <c r="M96" s="337"/>
      <c r="N96" s="440"/>
      <c r="O96" s="411" t="str">
        <f>IFERROR(__xludf.DUMMYFUNCTION("REGEXREPLACE(N96,""(.*)ASA:(.*)"",""$2"")"),"")</f>
        <v/>
      </c>
      <c r="P96" s="338" t="s">
        <v>548</v>
      </c>
      <c r="Q96" s="336" t="str">
        <f t="shared" si="82"/>
        <v/>
      </c>
      <c r="R96" s="337"/>
      <c r="S96" s="440"/>
      <c r="T96" s="411" t="str">
        <f>IFERROR(__xludf.DUMMYFUNCTION("REGEXREPLACE(S96,""(.*)ASA:(.*)"",""$2"")"),"")</f>
        <v/>
      </c>
      <c r="AC96" s="492">
        <v>72.0</v>
      </c>
      <c r="AD96" s="227"/>
      <c r="AE96" s="500"/>
      <c r="AF96" s="278"/>
      <c r="AG96" s="278"/>
      <c r="AJ96" s="501"/>
      <c r="AL96" s="502"/>
      <c r="AM96" s="502"/>
      <c r="AN96" s="503"/>
      <c r="AO96" s="503"/>
      <c r="AP96" s="502"/>
      <c r="AQ96" s="502"/>
      <c r="AR96" s="504"/>
      <c r="AS96" s="502"/>
    </row>
    <row r="97">
      <c r="A97" s="410"/>
      <c r="B97" s="399"/>
      <c r="C97" s="410"/>
      <c r="D97" s="399"/>
      <c r="E97" s="398"/>
      <c r="F97" s="338" t="s">
        <v>549</v>
      </c>
      <c r="G97" s="370" t="str">
        <f t="shared" ref="G97:G98" si="83">J100</f>
        <v/>
      </c>
      <c r="H97" s="29"/>
      <c r="I97" s="440"/>
      <c r="J97" s="411" t="str">
        <f>IFERROR(__xludf.DUMMYFUNCTION("REGEXREPLACE(I97,""(.*)SAFE:(.*)"",""$2"")"),"")</f>
        <v/>
      </c>
      <c r="K97" s="338" t="s">
        <v>549</v>
      </c>
      <c r="L97" s="370" t="str">
        <f t="shared" ref="L97:L98" si="84">O100</f>
        <v/>
      </c>
      <c r="M97" s="29"/>
      <c r="N97" s="440"/>
      <c r="O97" s="411" t="str">
        <f>IFERROR(__xludf.DUMMYFUNCTION("REGEXREPLACE(N97,""(.*)SAFE:(.*)"",""$2"")"),"")</f>
        <v/>
      </c>
      <c r="P97" s="338" t="s">
        <v>549</v>
      </c>
      <c r="Q97" s="370" t="str">
        <f t="shared" ref="Q97:Q98" si="85">T100</f>
        <v/>
      </c>
      <c r="R97" s="29"/>
      <c r="S97" s="440"/>
      <c r="T97" s="411" t="str">
        <f>IFERROR(__xludf.DUMMYFUNCTION("REGEXREPLACE(S97,""(.*)SAFE:(.*)"",""$2"")"),"")</f>
        <v/>
      </c>
      <c r="AC97" s="492">
        <v>73.0</v>
      </c>
      <c r="AD97" s="227"/>
      <c r="AE97" s="500"/>
      <c r="AF97" s="278"/>
      <c r="AG97" s="278"/>
      <c r="AJ97" s="501"/>
      <c r="AL97" s="502"/>
      <c r="AM97" s="502"/>
      <c r="AN97" s="503"/>
      <c r="AO97" s="503"/>
      <c r="AP97" s="502"/>
      <c r="AQ97" s="502"/>
      <c r="AR97" s="504"/>
      <c r="AS97" s="502"/>
    </row>
    <row r="98">
      <c r="A98" s="435"/>
      <c r="B98" s="399"/>
      <c r="C98" s="410"/>
      <c r="D98" s="399"/>
      <c r="E98" s="483"/>
      <c r="F98" s="338" t="s">
        <v>550</v>
      </c>
      <c r="G98" s="371" t="str">
        <f t="shared" si="83"/>
        <v/>
      </c>
      <c r="H98" s="372"/>
      <c r="I98" s="398"/>
      <c r="J98" s="411" t="str">
        <f>IFERROR(__xludf.DUMMYFUNCTION("REGEXREPLACE(I92,""(.*)DELAYS:(.*)"",""$2"")"),"")</f>
        <v/>
      </c>
      <c r="K98" s="338" t="s">
        <v>550</v>
      </c>
      <c r="L98" s="371" t="str">
        <f t="shared" si="84"/>
        <v/>
      </c>
      <c r="M98" s="372"/>
      <c r="N98" s="398"/>
      <c r="O98" s="411" t="str">
        <f>IFERROR(__xludf.DUMMYFUNCTION("REGEXREPLACE(N92,""(.*)DELAYS:(.*)"",""$2"")"),"")</f>
        <v/>
      </c>
      <c r="P98" s="338" t="s">
        <v>550</v>
      </c>
      <c r="Q98" s="371" t="str">
        <f t="shared" si="85"/>
        <v/>
      </c>
      <c r="R98" s="372"/>
      <c r="S98" s="398"/>
      <c r="T98" s="411" t="str">
        <f>IFERROR(__xludf.DUMMYFUNCTION("REGEXREPLACE(S92,""(.*)DELAYS:(.*)"",""$2"")"),"")</f>
        <v/>
      </c>
      <c r="AC98" s="492">
        <v>74.0</v>
      </c>
      <c r="AD98" s="227"/>
      <c r="AE98" s="500"/>
      <c r="AF98" s="278"/>
      <c r="AG98" s="278"/>
      <c r="AJ98" s="501"/>
      <c r="AL98" s="502"/>
      <c r="AM98" s="502"/>
      <c r="AN98" s="503"/>
      <c r="AO98" s="503"/>
      <c r="AP98" s="502"/>
      <c r="AQ98" s="502"/>
      <c r="AR98" s="504"/>
      <c r="AS98" s="502"/>
    </row>
    <row r="99">
      <c r="A99" s="410"/>
      <c r="B99" s="399"/>
      <c r="C99" s="435"/>
      <c r="D99" s="399"/>
      <c r="E99" s="435"/>
      <c r="F99" s="339" t="s">
        <v>551</v>
      </c>
      <c r="G99" s="340" t="str">
        <f>J103</f>
        <v/>
      </c>
      <c r="H99" s="39"/>
      <c r="I99" s="440"/>
      <c r="J99" s="411" t="str">
        <f>IF(J142=FALSE,"",LEFT(J136,3))</f>
        <v/>
      </c>
      <c r="K99" s="339" t="s">
        <v>551</v>
      </c>
      <c r="L99" s="340" t="str">
        <f>O103</f>
        <v/>
      </c>
      <c r="M99" s="39"/>
      <c r="N99" s="440"/>
      <c r="O99" s="411" t="str">
        <f>IF(O142=FALSE,"",LEFT(O136,3))</f>
        <v/>
      </c>
      <c r="P99" s="339" t="s">
        <v>551</v>
      </c>
      <c r="Q99" s="340" t="str">
        <f>T103</f>
        <v/>
      </c>
      <c r="R99" s="39"/>
      <c r="S99" s="440"/>
      <c r="T99" s="411" t="str">
        <f>IF(T142=FALSE,"",LEFT(T136,3))</f>
        <v/>
      </c>
      <c r="AC99" s="492">
        <v>75.0</v>
      </c>
      <c r="AD99" s="227"/>
      <c r="AE99" s="500"/>
      <c r="AF99" s="278"/>
      <c r="AG99" s="278"/>
      <c r="AJ99" s="501"/>
      <c r="AL99" s="502"/>
      <c r="AM99" s="502"/>
      <c r="AN99" s="503"/>
      <c r="AO99" s="503"/>
      <c r="AP99" s="502"/>
      <c r="AQ99" s="502"/>
      <c r="AR99" s="504"/>
      <c r="AS99" s="502"/>
    </row>
    <row r="100">
      <c r="A100" s="410"/>
      <c r="B100" s="399"/>
      <c r="C100" s="410"/>
      <c r="D100" s="399"/>
      <c r="E100" s="410"/>
      <c r="F100" s="341"/>
      <c r="G100" s="114"/>
      <c r="H100" s="32"/>
      <c r="I100" s="440"/>
      <c r="J100" s="411" t="str">
        <f>IFERROR(__xludf.DUMMYFUNCTION("REGEXREPLACE(I100,""(.*)Inbound:(.*)"",""$2"")"),"")</f>
        <v/>
      </c>
      <c r="K100" s="341"/>
      <c r="L100" s="114"/>
      <c r="M100" s="32"/>
      <c r="N100" s="440"/>
      <c r="O100" s="411" t="str">
        <f>IFERROR(__xludf.DUMMYFUNCTION("REGEXREPLACE(N100,""(.*)Inbound:(.*)"",""$2"")"),"")</f>
        <v/>
      </c>
      <c r="P100" s="341"/>
      <c r="Q100" s="114"/>
      <c r="R100" s="32"/>
      <c r="S100" s="440"/>
      <c r="T100" s="411" t="str">
        <f>IFERROR(__xludf.DUMMYFUNCTION("REGEXREPLACE(S100,""(.*)Inbound:(.*)"",""$2"")"),"")</f>
        <v/>
      </c>
      <c r="W100" s="412"/>
      <c r="X100" s="403"/>
      <c r="Y100" s="403"/>
      <c r="Z100" s="403"/>
      <c r="AC100" s="492">
        <v>76.0</v>
      </c>
      <c r="AD100" s="227"/>
      <c r="AE100" s="500"/>
      <c r="AF100" s="278"/>
      <c r="AG100" s="278"/>
      <c r="AJ100" s="501"/>
      <c r="AL100" s="502"/>
      <c r="AM100" s="502"/>
      <c r="AN100" s="503"/>
      <c r="AO100" s="503"/>
      <c r="AP100" s="502"/>
      <c r="AQ100" s="502"/>
      <c r="AR100" s="504"/>
      <c r="AS100" s="502"/>
    </row>
    <row r="101">
      <c r="A101" s="483"/>
      <c r="B101" s="399"/>
      <c r="C101" s="410"/>
      <c r="D101" s="399"/>
      <c r="E101" s="410"/>
      <c r="F101" s="342" t="s">
        <v>485</v>
      </c>
      <c r="G101" s="343" t="str">
        <f>J105</f>
        <v/>
      </c>
      <c r="H101" s="275"/>
      <c r="I101" s="440"/>
      <c r="J101" s="411" t="str">
        <f>IFERROR(__xludf.DUMMYFUNCTION("REGEXREPLACE(I101,""(.*)Outbound:(.*)"",""$2"")"),"")</f>
        <v/>
      </c>
      <c r="K101" s="342" t="s">
        <v>485</v>
      </c>
      <c r="L101" s="343" t="str">
        <f>O105</f>
        <v/>
      </c>
      <c r="M101" s="275"/>
      <c r="N101" s="440"/>
      <c r="O101" s="411" t="str">
        <f>IFERROR(__xludf.DUMMYFUNCTION("REGEXREPLACE(N101,""(.*)Outbound:(.*)"",""$2"")"),"")</f>
        <v/>
      </c>
      <c r="P101" s="342" t="s">
        <v>485</v>
      </c>
      <c r="Q101" s="343" t="str">
        <f>T105</f>
        <v/>
      </c>
      <c r="R101" s="275"/>
      <c r="S101" s="440"/>
      <c r="T101" s="411" t="str">
        <f>IFERROR(__xludf.DUMMYFUNCTION("REGEXREPLACE(S101,""(.*)Outbound:(.*)"",""$2"")"),"")</f>
        <v/>
      </c>
      <c r="W101" s="412"/>
      <c r="X101" s="403"/>
      <c r="Y101" s="403"/>
      <c r="Z101" s="403"/>
      <c r="AC101" s="492">
        <v>77.0</v>
      </c>
      <c r="AD101" s="227"/>
      <c r="AE101" s="500"/>
      <c r="AF101" s="278"/>
      <c r="AG101" s="278"/>
      <c r="AJ101" s="501"/>
      <c r="AL101" s="502"/>
      <c r="AM101" s="502"/>
      <c r="AN101" s="503"/>
      <c r="AO101" s="503"/>
      <c r="AP101" s="502"/>
      <c r="AQ101" s="502"/>
      <c r="AR101" s="504"/>
      <c r="AS101" s="502"/>
    </row>
    <row r="102">
      <c r="A102" s="410"/>
      <c r="B102" s="399"/>
      <c r="C102" s="410"/>
      <c r="D102" s="399"/>
      <c r="E102" s="483"/>
      <c r="F102" s="344"/>
      <c r="G102" s="345"/>
      <c r="H102" s="275"/>
      <c r="I102" s="398"/>
      <c r="J102" s="411"/>
      <c r="K102" s="344"/>
      <c r="L102" s="345"/>
      <c r="M102" s="275"/>
      <c r="N102" s="398"/>
      <c r="O102" s="411"/>
      <c r="P102" s="344"/>
      <c r="Q102" s="345"/>
      <c r="R102" s="275"/>
      <c r="S102" s="398"/>
      <c r="T102" s="411"/>
      <c r="W102" s="412"/>
      <c r="X102" s="403"/>
      <c r="Y102" s="403"/>
      <c r="Z102" s="403"/>
      <c r="AC102" s="492">
        <v>78.0</v>
      </c>
      <c r="AD102" s="227"/>
      <c r="AE102" s="500"/>
      <c r="AF102" s="278"/>
      <c r="AG102" s="278"/>
      <c r="AJ102" s="501"/>
      <c r="AL102" s="502"/>
      <c r="AM102" s="502"/>
      <c r="AN102" s="503"/>
      <c r="AO102" s="503"/>
      <c r="AP102" s="502"/>
      <c r="AQ102" s="502"/>
      <c r="AR102" s="504"/>
      <c r="AS102" s="502"/>
    </row>
    <row r="103">
      <c r="A103" s="435"/>
      <c r="B103" s="399"/>
      <c r="C103" s="435"/>
      <c r="D103" s="399"/>
      <c r="E103" s="410"/>
      <c r="F103" s="344"/>
      <c r="G103" s="345"/>
      <c r="H103" s="275"/>
      <c r="I103" s="440"/>
      <c r="J103" s="411" t="str">
        <f>Right(I103,100)</f>
        <v/>
      </c>
      <c r="K103" s="344"/>
      <c r="L103" s="345"/>
      <c r="M103" s="275"/>
      <c r="N103" s="440"/>
      <c r="O103" s="411" t="str">
        <f>Right(N103,100)</f>
        <v/>
      </c>
      <c r="P103" s="344"/>
      <c r="Q103" s="345"/>
      <c r="R103" s="275"/>
      <c r="S103" s="440"/>
      <c r="T103" s="411" t="str">
        <f>Right(S103,100)</f>
        <v/>
      </c>
      <c r="AC103" s="492">
        <v>79.0</v>
      </c>
      <c r="AD103" s="227"/>
      <c r="AE103" s="500"/>
      <c r="AF103" s="278"/>
      <c r="AG103" s="278"/>
      <c r="AJ103" s="501"/>
      <c r="AL103" s="502"/>
      <c r="AM103" s="502"/>
      <c r="AN103" s="503"/>
      <c r="AO103" s="503"/>
      <c r="AP103" s="502"/>
      <c r="AQ103" s="502"/>
      <c r="AR103" s="504"/>
      <c r="AS103" s="502"/>
    </row>
    <row r="104">
      <c r="A104" s="410"/>
      <c r="B104" s="399"/>
      <c r="C104" s="410"/>
      <c r="D104" s="399"/>
      <c r="E104" s="435"/>
      <c r="F104" s="344"/>
      <c r="G104" s="345"/>
      <c r="H104" s="275"/>
      <c r="I104" s="398"/>
      <c r="J104" s="411"/>
      <c r="K104" s="344"/>
      <c r="L104" s="345"/>
      <c r="M104" s="275"/>
      <c r="N104" s="398"/>
      <c r="O104" s="411"/>
      <c r="P104" s="344"/>
      <c r="Q104" s="345"/>
      <c r="R104" s="275"/>
      <c r="S104" s="398"/>
      <c r="T104" s="411"/>
      <c r="AC104" s="492">
        <v>80.0</v>
      </c>
      <c r="AD104" s="227"/>
      <c r="AE104" s="500"/>
      <c r="AF104" s="278"/>
      <c r="AG104" s="278"/>
      <c r="AJ104" s="501"/>
      <c r="AL104" s="502"/>
      <c r="AM104" s="502"/>
      <c r="AN104" s="503"/>
      <c r="AO104" s="503"/>
      <c r="AP104" s="502"/>
      <c r="AQ104" s="502"/>
      <c r="AR104" s="504"/>
      <c r="AS104" s="502"/>
    </row>
    <row r="105">
      <c r="A105" s="435"/>
      <c r="B105" s="399"/>
      <c r="C105" s="435"/>
      <c r="D105" s="399"/>
      <c r="E105" s="410"/>
      <c r="F105" s="346"/>
      <c r="G105" s="347"/>
      <c r="H105" s="337"/>
      <c r="I105" s="440"/>
      <c r="J105" s="411" t="str">
        <f>Right(I105,150)</f>
        <v/>
      </c>
      <c r="K105" s="346"/>
      <c r="L105" s="347"/>
      <c r="M105" s="337"/>
      <c r="N105" s="440"/>
      <c r="O105" s="411" t="str">
        <f>Right(N105,150)</f>
        <v/>
      </c>
      <c r="P105" s="346"/>
      <c r="Q105" s="347"/>
      <c r="R105" s="337"/>
      <c r="S105" s="440"/>
      <c r="T105" s="411" t="str">
        <f>Right(S105,150)</f>
        <v/>
      </c>
      <c r="AC105" s="492">
        <v>81.0</v>
      </c>
      <c r="AD105" s="227"/>
      <c r="AE105" s="500"/>
      <c r="AF105" s="278"/>
      <c r="AG105" s="278"/>
      <c r="AJ105" s="501"/>
      <c r="AL105" s="502"/>
      <c r="AM105" s="502"/>
      <c r="AN105" s="503"/>
      <c r="AO105" s="503"/>
      <c r="AP105" s="502"/>
      <c r="AQ105" s="502"/>
      <c r="AR105" s="504"/>
      <c r="AS105" s="502"/>
    </row>
    <row r="106">
      <c r="A106" s="410"/>
      <c r="B106" s="399"/>
      <c r="C106" s="410"/>
      <c r="D106" s="399"/>
      <c r="E106" s="410"/>
      <c r="I106" s="411"/>
      <c r="J106" s="411"/>
      <c r="N106" s="411"/>
      <c r="S106" s="411"/>
      <c r="AC106" s="492">
        <v>82.0</v>
      </c>
      <c r="AD106" s="227"/>
      <c r="AE106" s="500"/>
      <c r="AF106" s="278"/>
      <c r="AG106" s="278"/>
      <c r="AJ106" s="501"/>
      <c r="AL106" s="502"/>
      <c r="AM106" s="502"/>
      <c r="AN106" s="503"/>
      <c r="AO106" s="503"/>
      <c r="AP106" s="502"/>
      <c r="AQ106" s="502"/>
      <c r="AR106" s="504"/>
      <c r="AS106" s="502"/>
    </row>
    <row r="107">
      <c r="A107" s="410"/>
      <c r="B107" s="399"/>
      <c r="C107" s="398"/>
      <c r="D107" s="399"/>
      <c r="E107" s="440"/>
      <c r="I107" s="411"/>
      <c r="J107" s="411"/>
      <c r="N107" s="411"/>
      <c r="S107" s="411"/>
      <c r="AC107" s="492">
        <v>83.0</v>
      </c>
      <c r="AD107" s="227"/>
      <c r="AE107" s="500"/>
      <c r="AF107" s="278"/>
      <c r="AG107" s="278"/>
      <c r="AJ107" s="501"/>
      <c r="AL107" s="502"/>
      <c r="AM107" s="502"/>
      <c r="AN107" s="503"/>
      <c r="AO107" s="503"/>
      <c r="AP107" s="502"/>
      <c r="AQ107" s="502"/>
      <c r="AR107" s="504"/>
      <c r="AS107" s="502"/>
    </row>
    <row r="108">
      <c r="A108" s="483"/>
      <c r="B108" s="399"/>
      <c r="C108" s="410"/>
      <c r="D108" s="399"/>
      <c r="E108" s="410"/>
      <c r="I108" s="411"/>
      <c r="J108" s="411"/>
      <c r="N108" s="411"/>
      <c r="S108" s="411"/>
      <c r="AC108" s="492">
        <v>84.0</v>
      </c>
      <c r="AD108" s="227"/>
      <c r="AE108" s="500"/>
      <c r="AF108" s="278"/>
      <c r="AG108" s="278"/>
      <c r="AJ108" s="501"/>
      <c r="AL108" s="502"/>
      <c r="AM108" s="502"/>
      <c r="AN108" s="503"/>
      <c r="AO108" s="503"/>
      <c r="AP108" s="502"/>
      <c r="AQ108" s="502"/>
      <c r="AR108" s="504"/>
      <c r="AS108" s="502"/>
    </row>
    <row r="109">
      <c r="A109" s="435"/>
      <c r="B109" s="399"/>
      <c r="C109" s="410"/>
      <c r="D109" s="399"/>
      <c r="E109" s="410"/>
      <c r="I109" s="411"/>
      <c r="J109" s="411"/>
      <c r="N109" s="411"/>
      <c r="S109" s="411"/>
      <c r="AC109" s="492">
        <v>85.0</v>
      </c>
      <c r="AD109" s="227"/>
      <c r="AE109" s="500"/>
      <c r="AF109" s="278"/>
      <c r="AG109" s="278"/>
      <c r="AJ109" s="501"/>
      <c r="AL109" s="502"/>
      <c r="AM109" s="502"/>
      <c r="AN109" s="503"/>
      <c r="AO109" s="503"/>
      <c r="AP109" s="502"/>
      <c r="AQ109" s="502"/>
      <c r="AR109" s="504"/>
      <c r="AS109" s="502"/>
    </row>
    <row r="110">
      <c r="A110" s="410"/>
      <c r="B110" s="399"/>
      <c r="C110" s="410"/>
      <c r="D110" s="399"/>
      <c r="E110" s="410"/>
      <c r="I110" s="411"/>
      <c r="J110" s="411"/>
      <c r="N110" s="411"/>
      <c r="S110" s="411"/>
      <c r="AC110" s="492">
        <v>86.0</v>
      </c>
      <c r="AD110" s="227"/>
      <c r="AE110" s="500"/>
      <c r="AF110" s="278"/>
      <c r="AG110" s="278"/>
      <c r="AJ110" s="501"/>
      <c r="AL110" s="502"/>
      <c r="AM110" s="502"/>
      <c r="AN110" s="503"/>
      <c r="AO110" s="503"/>
      <c r="AP110" s="502"/>
      <c r="AQ110" s="502"/>
      <c r="AR110" s="504"/>
      <c r="AS110" s="502"/>
    </row>
    <row r="111">
      <c r="A111" s="410"/>
      <c r="B111" s="399"/>
      <c r="C111" s="506"/>
      <c r="D111" s="399"/>
      <c r="E111" s="435"/>
      <c r="I111" s="411"/>
      <c r="J111" s="411"/>
      <c r="N111" s="411"/>
      <c r="S111" s="411"/>
      <c r="AC111" s="492">
        <v>87.0</v>
      </c>
      <c r="AD111" s="227"/>
      <c r="AE111" s="500"/>
      <c r="AF111" s="278"/>
      <c r="AG111" s="278"/>
      <c r="AJ111" s="501"/>
      <c r="AL111" s="502"/>
      <c r="AM111" s="502"/>
      <c r="AN111" s="503"/>
      <c r="AO111" s="503"/>
      <c r="AP111" s="502"/>
      <c r="AQ111" s="502"/>
      <c r="AR111" s="504"/>
      <c r="AS111" s="502"/>
    </row>
    <row r="112">
      <c r="A112" s="410"/>
      <c r="B112" s="399"/>
      <c r="C112" s="435"/>
      <c r="D112" s="399"/>
      <c r="E112" s="440"/>
      <c r="I112" s="411"/>
      <c r="J112" s="411"/>
      <c r="N112" s="411"/>
      <c r="S112" s="411"/>
      <c r="AC112" s="492">
        <v>88.0</v>
      </c>
      <c r="AD112" s="227"/>
      <c r="AE112" s="500"/>
      <c r="AF112" s="278"/>
      <c r="AG112" s="278"/>
      <c r="AJ112" s="501"/>
      <c r="AL112" s="502"/>
      <c r="AM112" s="502"/>
      <c r="AN112" s="503"/>
      <c r="AO112" s="503"/>
      <c r="AP112" s="502"/>
      <c r="AQ112" s="502"/>
      <c r="AR112" s="504"/>
      <c r="AS112" s="502"/>
    </row>
    <row r="113">
      <c r="A113" s="410"/>
      <c r="B113" s="399"/>
      <c r="C113" s="410"/>
      <c r="D113" s="399"/>
      <c r="E113" s="410"/>
      <c r="I113" s="411"/>
      <c r="J113" s="411"/>
      <c r="N113" s="411"/>
      <c r="S113" s="411"/>
      <c r="AC113" s="492">
        <v>89.0</v>
      </c>
      <c r="AD113" s="227"/>
      <c r="AE113" s="500"/>
      <c r="AF113" s="278"/>
      <c r="AG113" s="278"/>
      <c r="AJ113" s="501"/>
      <c r="AL113" s="502"/>
      <c r="AM113" s="502"/>
      <c r="AN113" s="503"/>
      <c r="AO113" s="503"/>
      <c r="AP113" s="502"/>
      <c r="AQ113" s="502"/>
      <c r="AR113" s="504"/>
      <c r="AS113" s="502"/>
    </row>
    <row r="114">
      <c r="A114" s="410"/>
      <c r="B114" s="399"/>
      <c r="C114" s="410"/>
      <c r="D114" s="399"/>
      <c r="E114" s="410"/>
      <c r="I114" s="411"/>
      <c r="J114" s="411"/>
      <c r="N114" s="411"/>
      <c r="S114" s="411"/>
      <c r="AC114" s="492">
        <v>90.0</v>
      </c>
      <c r="AD114" s="227"/>
      <c r="AE114" s="500"/>
      <c r="AF114" s="278"/>
      <c r="AG114" s="278"/>
      <c r="AJ114" s="501"/>
      <c r="AL114" s="502"/>
      <c r="AM114" s="502"/>
      <c r="AN114" s="503"/>
      <c r="AO114" s="503"/>
      <c r="AP114" s="502"/>
      <c r="AQ114" s="502"/>
      <c r="AR114" s="504"/>
      <c r="AS114" s="502"/>
    </row>
    <row r="115">
      <c r="A115" s="410"/>
      <c r="B115" s="399"/>
      <c r="C115" s="410"/>
      <c r="D115" s="399"/>
      <c r="E115" s="435"/>
      <c r="I115" s="411"/>
      <c r="J115" s="411"/>
      <c r="N115" s="411"/>
      <c r="S115" s="411"/>
      <c r="AC115" s="492">
        <v>91.0</v>
      </c>
      <c r="AD115" s="227"/>
      <c r="AE115" s="500"/>
      <c r="AF115" s="278"/>
      <c r="AG115" s="278"/>
      <c r="AJ115" s="501"/>
      <c r="AL115" s="502"/>
      <c r="AM115" s="502"/>
      <c r="AN115" s="503"/>
      <c r="AO115" s="503"/>
      <c r="AP115" s="502"/>
      <c r="AQ115" s="502"/>
      <c r="AR115" s="504"/>
      <c r="AS115" s="502"/>
    </row>
    <row r="116">
      <c r="A116" s="435"/>
      <c r="B116" s="399"/>
      <c r="C116" s="410"/>
      <c r="D116" s="399"/>
      <c r="E116" s="410"/>
      <c r="I116" s="411"/>
      <c r="J116" s="411"/>
      <c r="N116" s="411"/>
      <c r="S116" s="411"/>
      <c r="AC116" s="492">
        <v>92.0</v>
      </c>
      <c r="AD116" s="227"/>
      <c r="AE116" s="500"/>
      <c r="AF116" s="278"/>
      <c r="AG116" s="278"/>
      <c r="AJ116" s="501"/>
      <c r="AL116" s="502"/>
      <c r="AM116" s="502"/>
      <c r="AN116" s="503"/>
      <c r="AO116" s="503"/>
      <c r="AP116" s="502"/>
      <c r="AQ116" s="502"/>
      <c r="AR116" s="504"/>
      <c r="AS116" s="502"/>
    </row>
    <row r="117">
      <c r="A117" s="410"/>
      <c r="B117" s="399"/>
      <c r="C117" s="410"/>
      <c r="D117" s="399"/>
      <c r="E117" s="435"/>
      <c r="I117" s="411"/>
      <c r="J117" s="411"/>
      <c r="N117" s="411"/>
      <c r="S117" s="411"/>
      <c r="AC117" s="492">
        <v>93.0</v>
      </c>
      <c r="AD117" s="227"/>
      <c r="AE117" s="500"/>
      <c r="AF117" s="278"/>
      <c r="AG117" s="278"/>
      <c r="AJ117" s="501"/>
      <c r="AL117" s="502"/>
      <c r="AM117" s="502"/>
      <c r="AN117" s="503"/>
      <c r="AO117" s="503"/>
      <c r="AP117" s="502"/>
      <c r="AQ117" s="502"/>
      <c r="AR117" s="504"/>
      <c r="AS117" s="502"/>
    </row>
    <row r="118">
      <c r="A118" s="410"/>
      <c r="B118" s="399"/>
      <c r="C118" s="440"/>
      <c r="D118" s="399"/>
      <c r="E118" s="440"/>
      <c r="I118" s="411"/>
      <c r="J118" s="411"/>
      <c r="N118" s="411"/>
      <c r="S118" s="411"/>
      <c r="AC118" s="492">
        <v>94.0</v>
      </c>
      <c r="AD118" s="227"/>
      <c r="AE118" s="500"/>
      <c r="AF118" s="278"/>
      <c r="AG118" s="278"/>
      <c r="AJ118" s="501"/>
      <c r="AL118" s="502"/>
      <c r="AM118" s="502"/>
      <c r="AN118" s="503"/>
      <c r="AO118" s="503"/>
      <c r="AP118" s="502"/>
      <c r="AQ118" s="502"/>
      <c r="AR118" s="504"/>
      <c r="AS118" s="502"/>
    </row>
    <row r="119">
      <c r="A119" s="410"/>
      <c r="B119" s="399"/>
      <c r="C119" s="435"/>
      <c r="D119" s="399"/>
      <c r="E119" s="410"/>
      <c r="I119" s="411"/>
      <c r="J119" s="411"/>
      <c r="N119" s="411"/>
      <c r="S119" s="411"/>
      <c r="AC119" s="492">
        <v>95.0</v>
      </c>
      <c r="AD119" s="227"/>
      <c r="AE119" s="500"/>
      <c r="AF119" s="278"/>
      <c r="AG119" s="278"/>
      <c r="AJ119" s="501"/>
      <c r="AL119" s="502"/>
      <c r="AM119" s="502"/>
      <c r="AN119" s="503"/>
      <c r="AO119" s="503"/>
      <c r="AP119" s="502"/>
      <c r="AQ119" s="502"/>
      <c r="AR119" s="504"/>
      <c r="AS119" s="502"/>
    </row>
    <row r="120">
      <c r="A120" s="435"/>
      <c r="B120" s="399"/>
      <c r="C120" s="410"/>
      <c r="D120" s="399"/>
      <c r="E120" s="483"/>
      <c r="I120" s="411"/>
      <c r="J120" s="411"/>
      <c r="N120" s="411"/>
      <c r="S120" s="411"/>
      <c r="W120" s="41"/>
      <c r="X120" s="403">
        <f>OriginalIDP!C99</f>
        <v>523.36</v>
      </c>
      <c r="Y120" s="41"/>
      <c r="AC120" s="492">
        <v>96.0</v>
      </c>
      <c r="AD120" s="508"/>
      <c r="AE120" s="500"/>
      <c r="AF120" s="278"/>
      <c r="AG120" s="278"/>
      <c r="AJ120" s="501"/>
      <c r="AL120" s="502"/>
      <c r="AM120" s="502"/>
      <c r="AN120" s="503"/>
      <c r="AO120" s="503"/>
      <c r="AP120" s="502"/>
      <c r="AQ120" s="502"/>
      <c r="AR120" s="504"/>
      <c r="AS120" s="502"/>
    </row>
    <row r="121">
      <c r="A121" s="410"/>
      <c r="B121" s="399"/>
      <c r="C121" s="410"/>
      <c r="D121" s="399"/>
      <c r="E121" s="435"/>
      <c r="I121" s="411"/>
      <c r="J121" s="411"/>
      <c r="N121" s="411"/>
      <c r="S121" s="411"/>
      <c r="W121" s="41"/>
      <c r="X121" s="403">
        <f>OriginalIDP!C100</f>
        <v>21.81</v>
      </c>
      <c r="Y121" s="41"/>
      <c r="AC121" s="492">
        <v>97.0</v>
      </c>
      <c r="AD121" s="227"/>
      <c r="AE121" s="500"/>
      <c r="AF121" s="278"/>
      <c r="AG121" s="278"/>
      <c r="AJ121" s="501"/>
      <c r="AL121" s="502"/>
      <c r="AM121" s="502"/>
      <c r="AN121" s="503"/>
      <c r="AO121" s="503"/>
      <c r="AP121" s="502"/>
      <c r="AQ121" s="502"/>
      <c r="AR121" s="504"/>
      <c r="AS121" s="502"/>
    </row>
    <row r="122">
      <c r="A122" s="435"/>
      <c r="B122" s="399"/>
      <c r="C122" s="440"/>
      <c r="D122" s="399"/>
      <c r="E122" s="440"/>
      <c r="I122" s="411"/>
      <c r="J122" s="411"/>
      <c r="N122" s="411"/>
      <c r="S122" s="411"/>
      <c r="W122" s="41" t="s">
        <v>83</v>
      </c>
      <c r="X122" s="41" t="s">
        <v>607</v>
      </c>
      <c r="Y122" s="41" t="s">
        <v>608</v>
      </c>
      <c r="AC122" s="492">
        <v>98.0</v>
      </c>
      <c r="AD122" s="227"/>
      <c r="AE122" s="500"/>
      <c r="AF122" s="278"/>
      <c r="AG122" s="278"/>
      <c r="AJ122" s="501"/>
      <c r="AL122" s="502"/>
      <c r="AM122" s="502"/>
      <c r="AN122" s="503"/>
      <c r="AO122" s="503"/>
      <c r="AP122" s="502"/>
      <c r="AQ122" s="502"/>
      <c r="AR122" s="504"/>
      <c r="AS122" s="502"/>
    </row>
    <row r="123">
      <c r="A123" s="410"/>
      <c r="B123" s="399"/>
      <c r="C123" s="435"/>
      <c r="D123" s="399"/>
      <c r="E123" s="410"/>
      <c r="I123" s="411"/>
      <c r="J123" s="411"/>
      <c r="N123" s="411"/>
      <c r="S123" s="411"/>
      <c r="W123" s="509">
        <v>0.0</v>
      </c>
      <c r="X123" s="214">
        <f t="shared" ref="X123:Y123" si="86">AVERAGE(X1:X4)</f>
        <v>16.4775</v>
      </c>
      <c r="Y123" s="214">
        <f t="shared" si="86"/>
        <v>24.25</v>
      </c>
      <c r="AC123" s="492">
        <v>99.0</v>
      </c>
      <c r="AD123" s="227"/>
      <c r="AE123" s="500"/>
      <c r="AF123" s="278"/>
      <c r="AG123" s="278"/>
      <c r="AJ123" s="501"/>
      <c r="AL123" s="502"/>
      <c r="AM123" s="502"/>
      <c r="AN123" s="503"/>
      <c r="AO123" s="503"/>
      <c r="AP123" s="502"/>
      <c r="AQ123" s="502"/>
      <c r="AR123" s="504"/>
      <c r="AS123" s="502"/>
    </row>
    <row r="124">
      <c r="A124" s="435"/>
      <c r="B124" s="399"/>
      <c r="C124" s="410"/>
      <c r="D124" s="399"/>
      <c r="E124" s="506"/>
      <c r="I124" s="411"/>
      <c r="J124" s="411"/>
      <c r="N124" s="411"/>
      <c r="S124" s="411"/>
      <c r="W124" s="510">
        <v>0.041666666666666664</v>
      </c>
      <c r="X124" s="214">
        <f t="shared" ref="X124:Y124" si="87">AVERAGE(X5:X8)</f>
        <v>16.4275</v>
      </c>
      <c r="Y124" s="214">
        <f t="shared" si="87"/>
        <v>25.8325</v>
      </c>
      <c r="AC124" s="492">
        <v>100.0</v>
      </c>
      <c r="AD124" s="511"/>
      <c r="AE124" s="512"/>
      <c r="AF124" s="278"/>
      <c r="AG124" s="278"/>
      <c r="AJ124" s="501"/>
      <c r="AL124" s="502"/>
      <c r="AM124" s="502"/>
      <c r="AN124" s="503"/>
      <c r="AO124" s="503"/>
      <c r="AP124" s="502"/>
      <c r="AQ124" s="502"/>
      <c r="AR124" s="504"/>
      <c r="AS124" s="502"/>
    </row>
    <row r="125">
      <c r="A125" s="410"/>
      <c r="B125" s="399"/>
      <c r="C125" s="435"/>
      <c r="D125" s="399"/>
      <c r="E125" s="435"/>
      <c r="I125" s="411"/>
      <c r="J125" s="411"/>
      <c r="N125" s="411"/>
      <c r="S125" s="411"/>
      <c r="W125" s="510">
        <v>0.08333333333333333</v>
      </c>
      <c r="X125" s="214">
        <f t="shared" ref="X125:Y125" si="88">AVERAGE(X9:X11)</f>
        <v>13.55</v>
      </c>
      <c r="Y125" s="214">
        <f t="shared" si="88"/>
        <v>20.22333333</v>
      </c>
      <c r="AC125" s="492">
        <v>101.0</v>
      </c>
      <c r="AD125" s="269"/>
      <c r="AE125" s="513"/>
      <c r="AF125" s="269"/>
      <c r="AG125" s="269"/>
      <c r="AL125" s="224"/>
      <c r="AM125" s="224"/>
      <c r="AN125" s="514"/>
      <c r="AO125" s="514"/>
      <c r="AP125" s="224"/>
      <c r="AQ125" s="224"/>
      <c r="AR125" s="515"/>
      <c r="AS125" s="224"/>
    </row>
    <row r="126">
      <c r="A126" s="410"/>
      <c r="B126" s="399"/>
      <c r="C126" s="410"/>
      <c r="D126" s="399"/>
      <c r="E126" s="410"/>
      <c r="I126" s="411"/>
      <c r="J126" s="411"/>
      <c r="N126" s="411"/>
      <c r="S126" s="411"/>
      <c r="W126" s="510">
        <v>0.125</v>
      </c>
      <c r="X126" s="214">
        <f t="shared" ref="X126:Y126" si="89">AVERAGE(X12:X15)</f>
        <v>18.1625</v>
      </c>
      <c r="Y126" s="214">
        <f t="shared" si="89"/>
        <v>17.415</v>
      </c>
      <c r="AC126" s="492">
        <v>102.0</v>
      </c>
      <c r="AD126" s="516"/>
      <c r="AE126" s="517"/>
      <c r="AF126" s="269"/>
      <c r="AG126" s="269"/>
      <c r="AL126" s="224"/>
      <c r="AM126" s="224"/>
      <c r="AN126" s="514"/>
      <c r="AO126" s="514"/>
      <c r="AP126" s="224"/>
      <c r="AQ126" s="224"/>
      <c r="AR126" s="515"/>
      <c r="AS126" s="224"/>
    </row>
    <row r="127">
      <c r="A127" s="483"/>
      <c r="B127" s="399"/>
      <c r="C127" s="410"/>
      <c r="D127" s="399"/>
      <c r="E127" s="410"/>
      <c r="I127" s="411"/>
      <c r="J127" s="411"/>
      <c r="N127" s="411"/>
      <c r="S127" s="411"/>
      <c r="W127" s="510">
        <v>0.16666666666666666</v>
      </c>
      <c r="X127" s="214">
        <f t="shared" ref="X127:Y127" si="90">AVERAGE(X16:X19)</f>
        <v>13.1925</v>
      </c>
      <c r="Y127" s="214">
        <f t="shared" si="90"/>
        <v>19.25</v>
      </c>
      <c r="AC127" s="492">
        <v>103.0</v>
      </c>
      <c r="AD127" s="278"/>
      <c r="AE127" s="227"/>
      <c r="AF127" s="227"/>
      <c r="AG127" s="227"/>
      <c r="AL127" s="224"/>
      <c r="AM127" s="224"/>
      <c r="AN127" s="514"/>
      <c r="AO127" s="514"/>
      <c r="AP127" s="224"/>
      <c r="AQ127" s="224"/>
      <c r="AR127" s="515"/>
      <c r="AS127" s="224"/>
    </row>
    <row r="128">
      <c r="A128" s="435"/>
      <c r="B128" s="399"/>
      <c r="C128" s="435"/>
      <c r="D128" s="399"/>
      <c r="E128" s="440"/>
      <c r="I128" s="411"/>
      <c r="J128" s="411"/>
      <c r="N128" s="411"/>
      <c r="S128" s="411"/>
      <c r="W128" s="510">
        <v>0.20833333333333334</v>
      </c>
      <c r="X128" s="214">
        <f t="shared" ref="X128:Y128" si="91">AVERAGE(X20:X23)</f>
        <v>13.215</v>
      </c>
      <c r="Y128" s="214">
        <f t="shared" si="91"/>
        <v>20.085</v>
      </c>
      <c r="AC128" s="492">
        <v>104.0</v>
      </c>
      <c r="AD128" s="278"/>
      <c r="AE128" s="227"/>
      <c r="AF128" s="227"/>
      <c r="AG128" s="227"/>
      <c r="AL128" s="224"/>
      <c r="AM128" s="224"/>
      <c r="AN128" s="514"/>
      <c r="AO128" s="514"/>
      <c r="AP128" s="224"/>
      <c r="AQ128" s="224"/>
      <c r="AR128" s="515"/>
      <c r="AS128" s="224"/>
    </row>
    <row r="129">
      <c r="A129" s="410"/>
      <c r="B129" s="399"/>
      <c r="C129" s="436"/>
      <c r="D129" s="399"/>
      <c r="E129" s="410"/>
      <c r="I129" s="411"/>
      <c r="J129" s="411"/>
      <c r="N129" s="411"/>
      <c r="S129" s="411"/>
      <c r="W129" s="510">
        <v>0.25</v>
      </c>
      <c r="X129" s="214">
        <f t="shared" ref="X129:Y129" si="92">AVERAGE(X24:X27)</f>
        <v>17.6475</v>
      </c>
      <c r="Y129" s="214">
        <f t="shared" si="92"/>
        <v>26.5</v>
      </c>
      <c r="AC129" s="492">
        <v>105.0</v>
      </c>
      <c r="AD129" s="278"/>
      <c r="AE129" s="227"/>
      <c r="AF129" s="227"/>
      <c r="AG129" s="227"/>
      <c r="AL129" s="224"/>
      <c r="AM129" s="224"/>
      <c r="AN129" s="514"/>
      <c r="AO129" s="514"/>
      <c r="AP129" s="224"/>
      <c r="AQ129" s="224"/>
      <c r="AR129" s="515"/>
      <c r="AS129" s="224"/>
    </row>
    <row r="130">
      <c r="A130" s="410"/>
      <c r="B130" s="399"/>
      <c r="C130" s="435"/>
      <c r="D130" s="399"/>
      <c r="E130" s="410"/>
      <c r="I130" s="411"/>
      <c r="J130" s="411"/>
      <c r="N130" s="411"/>
      <c r="S130" s="411"/>
      <c r="W130" s="510">
        <v>0.2916666666666667</v>
      </c>
      <c r="X130" s="214">
        <f t="shared" ref="X130:Y130" si="93">AVERAGE(X28:X31)</f>
        <v>20.9775</v>
      </c>
      <c r="Y130" s="214">
        <f t="shared" si="93"/>
        <v>27.25</v>
      </c>
      <c r="AC130" s="492">
        <v>106.0</v>
      </c>
      <c r="AD130" s="278"/>
      <c r="AE130" s="227"/>
      <c r="AF130" s="227"/>
      <c r="AG130" s="227"/>
      <c r="AL130" s="224"/>
      <c r="AM130" s="224"/>
      <c r="AN130" s="514"/>
      <c r="AO130" s="514"/>
      <c r="AP130" s="224"/>
      <c r="AQ130" s="224"/>
      <c r="AR130" s="515"/>
      <c r="AS130" s="224"/>
    </row>
    <row r="131">
      <c r="A131" s="410"/>
      <c r="B131" s="399"/>
      <c r="C131" s="435"/>
      <c r="D131" s="399"/>
      <c r="E131" s="410"/>
      <c r="I131" s="411"/>
      <c r="J131" s="411"/>
      <c r="N131" s="411"/>
      <c r="S131" s="411"/>
      <c r="W131" s="510">
        <v>0.3333333333333333</v>
      </c>
      <c r="X131" s="214">
        <f t="shared" ref="X131:Y131" si="94">AVERAGE(X32:X35)</f>
        <v>25.2125</v>
      </c>
      <c r="Y131" s="214">
        <f t="shared" si="94"/>
        <v>31.665</v>
      </c>
      <c r="AC131" s="492">
        <v>107.0</v>
      </c>
      <c r="AD131" s="278"/>
      <c r="AE131" s="227"/>
      <c r="AF131" s="227"/>
      <c r="AG131" s="227"/>
      <c r="AL131" s="224"/>
      <c r="AM131" s="224"/>
      <c r="AN131" s="514"/>
      <c r="AO131" s="514"/>
      <c r="AP131" s="224"/>
      <c r="AQ131" s="224"/>
      <c r="AR131" s="515"/>
      <c r="AS131" s="224"/>
    </row>
    <row r="132">
      <c r="A132" s="410"/>
      <c r="B132" s="399"/>
      <c r="C132" s="435"/>
      <c r="D132" s="399"/>
      <c r="E132" s="435"/>
      <c r="I132" s="411"/>
      <c r="J132" s="411"/>
      <c r="N132" s="411"/>
      <c r="S132" s="411"/>
      <c r="W132" s="510">
        <v>0.375</v>
      </c>
      <c r="X132" s="214">
        <f t="shared" ref="X132:Y132" si="95">AVERAGE(X36:X38)</f>
        <v>27.38333333</v>
      </c>
      <c r="Y132" s="214">
        <f t="shared" si="95"/>
        <v>36.78</v>
      </c>
      <c r="AC132" s="492">
        <v>108.0</v>
      </c>
      <c r="AD132" s="278"/>
      <c r="AE132" s="227"/>
      <c r="AF132" s="227"/>
      <c r="AG132" s="227"/>
      <c r="AL132" s="224"/>
      <c r="AM132" s="224"/>
      <c r="AN132" s="514"/>
      <c r="AO132" s="514"/>
      <c r="AP132" s="224"/>
      <c r="AQ132" s="224"/>
      <c r="AR132" s="515"/>
      <c r="AS132" s="224"/>
    </row>
    <row r="133">
      <c r="A133" s="410"/>
      <c r="B133" s="399"/>
      <c r="C133" s="435"/>
      <c r="D133" s="399"/>
      <c r="E133" s="410"/>
      <c r="I133" s="411"/>
      <c r="J133" s="411"/>
      <c r="N133" s="411"/>
      <c r="S133" s="411"/>
      <c r="W133" s="510">
        <v>0.4166666666666667</v>
      </c>
      <c r="X133" s="214">
        <f t="shared" ref="X133:Y133" si="96">AVERAGE(X39:X42)</f>
        <v>31.315</v>
      </c>
      <c r="Y133" s="214">
        <f t="shared" si="96"/>
        <v>31.665</v>
      </c>
      <c r="AC133" s="492">
        <v>109.0</v>
      </c>
      <c r="AD133" s="278"/>
      <c r="AE133" s="227"/>
      <c r="AF133" s="227"/>
      <c r="AG133" s="227"/>
      <c r="AL133" s="224"/>
      <c r="AM133" s="224"/>
      <c r="AN133" s="514"/>
      <c r="AO133" s="514"/>
      <c r="AP133" s="224"/>
      <c r="AQ133" s="224"/>
      <c r="AR133" s="515"/>
      <c r="AS133" s="224"/>
    </row>
    <row r="134">
      <c r="A134" s="410"/>
      <c r="B134" s="399"/>
      <c r="C134" s="435"/>
      <c r="D134" s="399"/>
      <c r="E134" s="410"/>
      <c r="I134" s="411"/>
      <c r="J134" s="411"/>
      <c r="N134" s="411"/>
      <c r="S134" s="411"/>
      <c r="W134" s="510">
        <v>0.4583333333333333</v>
      </c>
      <c r="X134" s="214">
        <f t="shared" ref="X134:Y134" si="97">AVERAGE(X43:X46)</f>
        <v>29.0625</v>
      </c>
      <c r="Y134" s="214">
        <f t="shared" si="97"/>
        <v>36</v>
      </c>
      <c r="AC134" s="492">
        <v>110.0</v>
      </c>
      <c r="AD134" s="278"/>
      <c r="AE134" s="227"/>
      <c r="AF134" s="227"/>
      <c r="AG134" s="227"/>
      <c r="AL134" s="224"/>
      <c r="AM134" s="224"/>
      <c r="AN134" s="514"/>
      <c r="AO134" s="514"/>
      <c r="AP134" s="224"/>
      <c r="AQ134" s="224"/>
      <c r="AR134" s="515"/>
      <c r="AS134" s="224"/>
    </row>
    <row r="135">
      <c r="A135" s="435"/>
      <c r="B135" s="399"/>
      <c r="C135" s="435"/>
      <c r="D135" s="399"/>
      <c r="E135" s="440"/>
      <c r="I135" s="411"/>
      <c r="J135" s="411"/>
      <c r="N135" s="411"/>
      <c r="S135" s="411"/>
      <c r="W135" s="510">
        <v>0.5</v>
      </c>
      <c r="X135" s="214">
        <f t="shared" ref="X135:Y135" si="98">AVERAGE(X47:X49)</f>
        <v>31.09333333</v>
      </c>
      <c r="Y135" s="214">
        <f t="shared" si="98"/>
        <v>36.22</v>
      </c>
      <c r="AC135" s="492">
        <v>111.0</v>
      </c>
      <c r="AD135" s="278"/>
      <c r="AE135" s="227"/>
      <c r="AF135" s="227"/>
      <c r="AG135" s="227"/>
      <c r="AL135" s="224"/>
      <c r="AM135" s="224"/>
      <c r="AN135" s="514"/>
      <c r="AO135" s="514"/>
      <c r="AP135" s="224"/>
      <c r="AQ135" s="224"/>
      <c r="AR135" s="515"/>
      <c r="AS135" s="224"/>
    </row>
    <row r="136">
      <c r="A136" s="410"/>
      <c r="B136" s="399"/>
      <c r="C136" s="398"/>
      <c r="D136" s="399"/>
      <c r="E136" s="435"/>
      <c r="I136" s="411"/>
      <c r="J136" s="411"/>
      <c r="N136" s="411"/>
      <c r="S136" s="411"/>
      <c r="W136" s="510">
        <v>0.5416666666666666</v>
      </c>
      <c r="X136" s="214">
        <f t="shared" ref="X136:Y136" si="99">AVERAGE(X50:X53)</f>
        <v>29.18</v>
      </c>
      <c r="Y136" s="214">
        <f t="shared" si="99"/>
        <v>35.0825</v>
      </c>
      <c r="AC136" s="492">
        <v>112.0</v>
      </c>
      <c r="AD136" s="278"/>
      <c r="AE136" s="227"/>
      <c r="AF136" s="227"/>
      <c r="AG136" s="227"/>
      <c r="AL136" s="224"/>
      <c r="AM136" s="224"/>
      <c r="AN136" s="514"/>
      <c r="AO136" s="514"/>
      <c r="AP136" s="224"/>
      <c r="AQ136" s="224"/>
      <c r="AR136" s="515"/>
      <c r="AS136" s="224"/>
    </row>
    <row r="137">
      <c r="A137" s="410"/>
      <c r="B137" s="399"/>
      <c r="C137" s="435"/>
      <c r="D137" s="399"/>
      <c r="E137" s="410"/>
      <c r="I137" s="411"/>
      <c r="J137" s="411"/>
      <c r="N137" s="411"/>
      <c r="S137" s="411"/>
      <c r="W137" s="510">
        <v>0.5833333333333334</v>
      </c>
      <c r="X137" s="214">
        <f t="shared" ref="X137:Y137" si="100">AVERAGE(X54:X57)</f>
        <v>30.035</v>
      </c>
      <c r="Y137" s="214">
        <f t="shared" si="100"/>
        <v>35.3325</v>
      </c>
      <c r="AC137" s="492">
        <v>113.0</v>
      </c>
      <c r="AD137" s="278"/>
      <c r="AE137" s="227"/>
      <c r="AF137" s="227"/>
      <c r="AG137" s="227"/>
      <c r="AL137" s="224"/>
      <c r="AM137" s="224"/>
      <c r="AN137" s="514"/>
      <c r="AO137" s="514"/>
      <c r="AP137" s="224"/>
      <c r="AQ137" s="224"/>
      <c r="AR137" s="515"/>
      <c r="AS137" s="224"/>
    </row>
    <row r="138">
      <c r="A138" s="410"/>
      <c r="B138" s="399"/>
      <c r="C138" s="435"/>
      <c r="D138" s="399"/>
      <c r="E138" s="435"/>
      <c r="I138" s="411"/>
      <c r="J138" s="411"/>
      <c r="N138" s="411"/>
      <c r="S138" s="411"/>
      <c r="W138" s="510">
        <v>0.625</v>
      </c>
      <c r="X138" s="214">
        <f t="shared" ref="X138:Y138" si="101">AVERAGE(X58:X61)</f>
        <v>28.7125</v>
      </c>
      <c r="Y138" s="214">
        <f t="shared" si="101"/>
        <v>32.3325</v>
      </c>
      <c r="AC138" s="492">
        <v>114.0</v>
      </c>
      <c r="AD138" s="278"/>
      <c r="AE138" s="227"/>
      <c r="AF138" s="227"/>
      <c r="AG138" s="227"/>
      <c r="AL138" s="224"/>
      <c r="AM138" s="224"/>
      <c r="AN138" s="514"/>
      <c r="AO138" s="514"/>
      <c r="AP138" s="224"/>
      <c r="AQ138" s="224"/>
      <c r="AR138" s="515"/>
      <c r="AS138" s="224"/>
    </row>
    <row r="139">
      <c r="A139" s="435"/>
      <c r="B139" s="399"/>
      <c r="C139" s="435"/>
      <c r="D139" s="399"/>
      <c r="E139" s="410"/>
      <c r="I139" s="411"/>
      <c r="J139" s="411"/>
      <c r="N139" s="411"/>
      <c r="S139" s="411"/>
      <c r="W139" s="510">
        <v>0.6666666666666666</v>
      </c>
      <c r="X139" s="214">
        <f t="shared" ref="X139:Y139" si="102">AVERAGE(X62:X65)</f>
        <v>27.4575</v>
      </c>
      <c r="Y139" s="214">
        <f t="shared" si="102"/>
        <v>27.3325</v>
      </c>
      <c r="AC139" s="492">
        <v>115.0</v>
      </c>
      <c r="AD139" s="278"/>
      <c r="AE139" s="227"/>
      <c r="AF139" s="227"/>
      <c r="AG139" s="227"/>
      <c r="AL139" s="224"/>
      <c r="AM139" s="224"/>
      <c r="AN139" s="514"/>
      <c r="AO139" s="514"/>
      <c r="AP139" s="224"/>
      <c r="AQ139" s="224"/>
      <c r="AR139" s="515"/>
      <c r="AS139" s="224"/>
    </row>
    <row r="140">
      <c r="A140" s="410"/>
      <c r="B140" s="399"/>
      <c r="C140" s="398"/>
      <c r="D140" s="399"/>
      <c r="E140" s="440"/>
      <c r="I140" s="411"/>
      <c r="J140" s="411"/>
      <c r="N140" s="411"/>
      <c r="S140" s="411"/>
      <c r="W140" s="510">
        <v>0.7083333333333334</v>
      </c>
      <c r="X140" s="214">
        <f t="shared" ref="X140:Y140" si="103">AVERAGE(X66:X68)</f>
        <v>31.07666667</v>
      </c>
      <c r="Y140" s="214">
        <f t="shared" si="103"/>
        <v>26.33333333</v>
      </c>
      <c r="AC140" s="492">
        <v>116.0</v>
      </c>
      <c r="AD140" s="278"/>
      <c r="AE140" s="227"/>
      <c r="AF140" s="227"/>
      <c r="AG140" s="227"/>
      <c r="AL140" s="224"/>
      <c r="AM140" s="224"/>
      <c r="AN140" s="514"/>
      <c r="AO140" s="514"/>
      <c r="AP140" s="224"/>
      <c r="AQ140" s="224"/>
      <c r="AR140" s="515"/>
      <c r="AS140" s="224"/>
    </row>
    <row r="141">
      <c r="A141" s="435"/>
      <c r="B141" s="399"/>
      <c r="C141" s="435"/>
      <c r="D141" s="399"/>
      <c r="E141" s="483"/>
      <c r="I141" s="411"/>
      <c r="J141" s="411"/>
      <c r="N141" s="411"/>
      <c r="S141" s="411"/>
      <c r="W141" s="510">
        <v>0.75</v>
      </c>
      <c r="X141" s="214">
        <f t="shared" ref="X141:Y141" si="104">AVERAGE(X69:X72)</f>
        <v>29.1225</v>
      </c>
      <c r="Y141" s="214">
        <f t="shared" si="104"/>
        <v>26.5825</v>
      </c>
      <c r="AC141" s="492">
        <v>117.0</v>
      </c>
      <c r="AD141" s="278"/>
      <c r="AE141" s="227"/>
      <c r="AF141" s="227"/>
      <c r="AG141" s="227"/>
      <c r="AL141" s="224"/>
      <c r="AM141" s="224"/>
      <c r="AN141" s="514"/>
      <c r="AO141" s="514"/>
      <c r="AP141" s="224"/>
      <c r="AQ141" s="224"/>
      <c r="AR141" s="515"/>
      <c r="AS141" s="224"/>
    </row>
    <row r="142">
      <c r="A142" s="410"/>
      <c r="B142" s="399"/>
      <c r="C142" s="435"/>
      <c r="D142" s="399"/>
      <c r="E142" s="435"/>
      <c r="I142" s="411"/>
      <c r="J142" s="411"/>
      <c r="N142" s="411"/>
      <c r="S142" s="411"/>
      <c r="W142" s="510">
        <v>0.7916666666666666</v>
      </c>
      <c r="X142" s="214">
        <f t="shared" ref="X142:Y142" si="105">AVERAGE(X73:X76)</f>
        <v>27.9275</v>
      </c>
      <c r="Y142" s="214">
        <f t="shared" si="105"/>
        <v>29.3325</v>
      </c>
      <c r="AC142" s="492">
        <v>118.0</v>
      </c>
      <c r="AD142" s="278"/>
      <c r="AE142" s="227"/>
      <c r="AF142" s="227"/>
      <c r="AG142" s="227"/>
      <c r="AL142" s="224"/>
      <c r="AM142" s="224"/>
      <c r="AN142" s="514"/>
      <c r="AO142" s="514"/>
      <c r="AP142" s="224"/>
      <c r="AQ142" s="224"/>
      <c r="AR142" s="515"/>
      <c r="AS142" s="224"/>
    </row>
    <row r="143">
      <c r="A143" s="435"/>
      <c r="B143" s="399"/>
      <c r="C143" s="435"/>
      <c r="D143" s="399"/>
      <c r="E143" s="410"/>
      <c r="I143" s="411"/>
      <c r="J143" s="411"/>
      <c r="N143" s="411"/>
      <c r="S143" s="411"/>
      <c r="W143" s="510">
        <v>0.8333333333333334</v>
      </c>
      <c r="X143" s="214">
        <f t="shared" ref="X143:Y143" si="106">AVERAGE(X77:X80)</f>
        <v>30.3575</v>
      </c>
      <c r="Y143" s="214">
        <f t="shared" si="106"/>
        <v>26.665</v>
      </c>
      <c r="AC143" s="492">
        <v>119.0</v>
      </c>
      <c r="AD143" s="278"/>
      <c r="AE143" s="227"/>
      <c r="AF143" s="227"/>
      <c r="AG143" s="227"/>
      <c r="AL143" s="224"/>
      <c r="AM143" s="224"/>
      <c r="AN143" s="514"/>
      <c r="AO143" s="514"/>
      <c r="AP143" s="224"/>
      <c r="AQ143" s="224"/>
      <c r="AR143" s="515"/>
      <c r="AS143" s="224"/>
    </row>
    <row r="144">
      <c r="A144" s="410"/>
      <c r="B144" s="399"/>
      <c r="C144" s="435"/>
      <c r="D144" s="399"/>
      <c r="E144" s="440"/>
      <c r="I144" s="411"/>
      <c r="J144" s="411"/>
      <c r="N144" s="411"/>
      <c r="S144" s="411"/>
      <c r="W144" s="510">
        <v>0.875</v>
      </c>
      <c r="X144" s="214">
        <f t="shared" ref="X144:Y144" si="107">AVERAGE(X81:X84)</f>
        <v>29.1</v>
      </c>
      <c r="Y144" s="214">
        <f t="shared" si="107"/>
        <v>23.5825</v>
      </c>
      <c r="AC144" s="492">
        <v>120.0</v>
      </c>
      <c r="AD144" s="278"/>
      <c r="AE144" s="227"/>
      <c r="AF144" s="227"/>
      <c r="AG144" s="227"/>
      <c r="AL144" s="224"/>
      <c r="AM144" s="224"/>
      <c r="AN144" s="514"/>
      <c r="AO144" s="514"/>
      <c r="AP144" s="224"/>
      <c r="AQ144" s="224"/>
      <c r="AR144" s="515"/>
      <c r="AS144" s="224"/>
    </row>
    <row r="145">
      <c r="A145" s="410"/>
      <c r="B145" s="399"/>
      <c r="C145" s="435"/>
      <c r="D145" s="399"/>
      <c r="E145" s="506"/>
      <c r="I145" s="411"/>
      <c r="J145" s="411"/>
      <c r="N145" s="411"/>
      <c r="S145" s="411"/>
      <c r="W145" s="510">
        <v>0.9166666666666666</v>
      </c>
      <c r="X145" s="214">
        <f t="shared" ref="X145:Y145" si="108">AVERAGE(X85:X88)</f>
        <v>19.44</v>
      </c>
      <c r="Y145" s="214">
        <f t="shared" si="108"/>
        <v>19.6675</v>
      </c>
      <c r="AC145" s="492">
        <v>121.0</v>
      </c>
      <c r="AD145" s="278"/>
      <c r="AE145" s="227"/>
      <c r="AF145" s="227"/>
      <c r="AG145" s="227"/>
      <c r="AL145" s="224"/>
      <c r="AM145" s="224"/>
      <c r="AN145" s="514"/>
      <c r="AO145" s="514"/>
      <c r="AP145" s="224"/>
      <c r="AQ145" s="224"/>
      <c r="AR145" s="515"/>
      <c r="AS145" s="224"/>
    </row>
    <row r="146">
      <c r="A146" s="483"/>
      <c r="B146" s="399"/>
      <c r="C146" s="435"/>
      <c r="D146" s="399"/>
      <c r="E146" s="398"/>
      <c r="I146" s="411"/>
      <c r="J146" s="411"/>
      <c r="N146" s="411"/>
      <c r="S146" s="411"/>
      <c r="W146" s="510">
        <v>0.9583333333333334</v>
      </c>
      <c r="X146" s="214">
        <f t="shared" ref="X146:Y146" si="109">AVERAGE(X89:X92)</f>
        <v>15.6225</v>
      </c>
      <c r="Y146" s="214">
        <f t="shared" si="109"/>
        <v>27.665</v>
      </c>
      <c r="AC146" s="492">
        <v>122.0</v>
      </c>
      <c r="AD146" s="278"/>
      <c r="AE146" s="227"/>
      <c r="AF146" s="227"/>
      <c r="AG146" s="227"/>
      <c r="AL146" s="224"/>
      <c r="AM146" s="224"/>
      <c r="AN146" s="514"/>
      <c r="AO146" s="514"/>
      <c r="AP146" s="224"/>
      <c r="AQ146" s="224"/>
      <c r="AR146" s="515"/>
      <c r="AS146" s="224"/>
    </row>
    <row r="147">
      <c r="A147" s="435"/>
      <c r="B147" s="399"/>
      <c r="C147" s="435"/>
      <c r="D147" s="399"/>
      <c r="E147" s="410"/>
      <c r="I147" s="411"/>
      <c r="J147" s="411"/>
      <c r="N147" s="411"/>
      <c r="S147" s="411"/>
      <c r="W147" s="518"/>
      <c r="X147" s="518"/>
      <c r="Y147" s="518"/>
      <c r="Z147" s="518"/>
      <c r="AA147" s="518"/>
      <c r="AB147" s="518"/>
      <c r="AC147" s="492">
        <v>123.0</v>
      </c>
      <c r="AD147" s="519"/>
      <c r="AE147" s="520"/>
      <c r="AF147" s="520"/>
      <c r="AG147" s="520"/>
      <c r="AH147" s="518"/>
      <c r="AI147" s="518"/>
      <c r="AJ147" s="518"/>
      <c r="AK147" s="518"/>
      <c r="AL147" s="521"/>
      <c r="AM147" s="521"/>
      <c r="AN147" s="522"/>
      <c r="AO147" s="522"/>
      <c r="AP147" s="521"/>
      <c r="AQ147" s="521"/>
      <c r="AR147" s="523"/>
      <c r="AS147" s="521"/>
    </row>
    <row r="148">
      <c r="A148" s="483"/>
      <c r="B148" s="399"/>
      <c r="C148" s="435"/>
      <c r="D148" s="399"/>
      <c r="E148" s="440"/>
      <c r="I148" s="411"/>
      <c r="J148" s="411"/>
      <c r="N148" s="411"/>
      <c r="S148" s="411"/>
      <c r="W148" s="465" t="str">
        <f>IFERROR(__xludf.DUMMYFUNCTION("FLATTEN(
  {
    FILTER(StaffingWeekA!B:B, StaffingWeekA!N:N = ""x"");
    FILTER(StaffingWeekB!B:B, StaffingWeekB!N:N = ""x"");
    FILTER(Staffingfourthree!B:B, Staffingfourthree!N:N = ""x"");
    FILTER(StaffingFiveTwo!B:B, StaffingFiveTwo!N:N = ""x"")"&amp;";
    FILTER(StaffingCasual!B:B, StaffingCasual!N:N = ""x"")
  }
)"),"#REF!")</f>
        <v>#REF!</v>
      </c>
      <c r="X148" s="465" t="str">
        <f>IFERROR(__xludf.DUMMYFUNCTION("FLATTEN(
  {
    FILTER(StaffingWeekA!E:E, StaffingWeekA!K:K = ""x"");
    FILTER(StaffingWeekB!E:E, StaffingWeekB!K:K = ""x"");
    FILTER(Staffingfourthree!E:E, Staffingfourthree!K:K = ""x"");
    FILTER(StaffingFiveTwo!E:E, StaffingFiveTwo!K:K = ""x"")"&amp;";
    FILTER(StaffingCasual!E:E, StaffingCasual!K:K = ""x"")
  }
)"),"#REF!")</f>
        <v>#REF!</v>
      </c>
      <c r="Y148" s="465" t="str">
        <f>IFERROR(__xludf.DUMMYFUNCTION("FLATTEN(
  {
    FILTER(StaffingWeekA!G:G, StaffingWeekA!K:K = ""x"");
    FILTER(StaffingWeekB!G:G, StaffingWeekB!K:K = ""x"");
    FILTER(Staffingfourthree!G:G, Staffingfourthree!K:K = ""x"");
    FILTER(StaffingFiveTwo!G:G, StaffingFiveTwo!K:K = ""x"")"&amp;";
    FILTER(StaffingCasual!G:G, StaffingCasual!K:K = ""x"")
  }
)"),"#REF!")</f>
        <v>#REF!</v>
      </c>
      <c r="Z148" s="465" t="str">
        <f>IFERROR(__xludf.DUMMYFUNCTION("FLATTEN(
  {
    FILTER(StaffingWeekA!R:R, StaffingWeekA!K:K = ""x"");
    FILTER(StaffingWeekB!R:R, StaffingWeekB!K:K = ""x"");
    FILTER(Staffingfourthree!R:R, Staffingfourthree!K:K = ""x"");
    FILTER(StaffingFiveTwo!R:R, StaffingFiveTwo!K:K = ""x"")"&amp;";
    FILTER(StaffingCasual!R:R, StaffingCasual!K:K = ""x"")
  }
)"),"#REF!")</f>
        <v>#REF!</v>
      </c>
      <c r="AA148" s="465" t="str">
        <f>IFERROR(__xludf.DUMMYFUNCTION("FLATTEN(
  {
    FILTER(StaffingWeekA!S:S, StaffingWeekA!K:K = ""x"");
    FILTER(StaffingWeekB!S:S, StaffingWeekB!K:K = ""x"");
    FILTER(Staffingfourthree!S:S, Staffingfourthree!K:K = ""x"");
    FILTER(StaffingFiveTwo!S:S, StaffingFiveTwo!K:K = ""x"")"&amp;";
    FILTER(StaffingCasual!S:S, StaffingCasual!K:K = ""x"")
  }
)"),"#REF!")</f>
        <v>#REF!</v>
      </c>
      <c r="AB148" s="465" t="str">
        <f>IFERROR(__xludf.DUMMYFUNCTION("FLATTEN(
  {
    FILTER(StaffingWeekA!U:U, StaffingWeekA!K:K = ""x"");
    FILTER(StaffingWeekB!U:U, StaffingWeekB!K:K = ""x"");
    FILTER(Staffingfourthree!U:U, Staffingfourthree!K:K = ""x"");
    FILTER(StaffingFiveTwo!U:U, StaffingFiveTwo!K:K = ""x"")"&amp;";
    FILTER(StaffingCasual!U:U, StaffingCasual!K:K = ""x"")
  }
)"),"#REF!")</f>
        <v>#REF!</v>
      </c>
      <c r="AC148" s="492">
        <v>124.0</v>
      </c>
      <c r="AD148" s="519"/>
      <c r="AE148" s="227"/>
      <c r="AF148" s="227"/>
      <c r="AG148" s="227"/>
      <c r="AN148" s="514"/>
      <c r="AO148" s="514"/>
      <c r="AR148" s="524"/>
      <c r="AS148" s="224"/>
    </row>
    <row r="149">
      <c r="A149" s="410"/>
      <c r="B149" s="399"/>
      <c r="C149" s="435"/>
      <c r="D149" s="399"/>
      <c r="E149" s="410"/>
      <c r="I149" s="411"/>
      <c r="J149" s="411"/>
      <c r="N149" s="411"/>
      <c r="S149" s="411"/>
      <c r="W149" s="465" t="str">
        <f>IFERROR(__xludf.DUMMYFUNCTION("""COMPUTED_VALUE"""),"#REF!")</f>
        <v>#REF!</v>
      </c>
      <c r="X149" s="465" t="str">
        <f>IFERROR(__xludf.DUMMYFUNCTION("""COMPUTED_VALUE"""),"#REF!")</f>
        <v>#REF!</v>
      </c>
      <c r="Y149" s="465" t="str">
        <f>IFERROR(__xludf.DUMMYFUNCTION("""COMPUTED_VALUE"""),"#REF!")</f>
        <v>#REF!</v>
      </c>
      <c r="Z149" s="465" t="str">
        <f>IFERROR(__xludf.DUMMYFUNCTION("""COMPUTED_VALUE"""),"#REF!")</f>
        <v>#REF!</v>
      </c>
      <c r="AA149" s="465" t="str">
        <f>IFERROR(__xludf.DUMMYFUNCTION("""COMPUTED_VALUE"""),"#REF!")</f>
        <v>#REF!</v>
      </c>
      <c r="AB149" s="465" t="str">
        <f>IFERROR(__xludf.DUMMYFUNCTION("""COMPUTED_VALUE"""),"#REF!")</f>
        <v>#REF!</v>
      </c>
      <c r="AC149" s="492">
        <v>125.0</v>
      </c>
      <c r="AD149" s="519"/>
      <c r="AE149" s="227"/>
      <c r="AF149" s="227"/>
      <c r="AG149" s="227"/>
      <c r="AN149" s="514"/>
      <c r="AO149" s="514"/>
      <c r="AR149" s="524"/>
      <c r="AS149" s="224"/>
    </row>
    <row r="150">
      <c r="A150" s="435"/>
      <c r="B150" s="399"/>
      <c r="C150" s="435"/>
      <c r="D150" s="399"/>
      <c r="E150" s="410"/>
      <c r="I150" s="411"/>
      <c r="J150" s="411"/>
      <c r="N150" s="411"/>
      <c r="S150" s="411"/>
      <c r="W150" s="465" t="str">
        <f>IFERROR(__xludf.DUMMYFUNCTION("""COMPUTED_VALUE"""),"#REF!")</f>
        <v>#REF!</v>
      </c>
      <c r="X150" s="465" t="str">
        <f>IFERROR(__xludf.DUMMYFUNCTION("""COMPUTED_VALUE"""),"#REF!")</f>
        <v>#REF!</v>
      </c>
      <c r="Y150" s="465" t="str">
        <f>IFERROR(__xludf.DUMMYFUNCTION("""COMPUTED_VALUE"""),"#REF!")</f>
        <v>#REF!</v>
      </c>
      <c r="Z150" s="465" t="str">
        <f>IFERROR(__xludf.DUMMYFUNCTION("""COMPUTED_VALUE"""),"#REF!")</f>
        <v>#REF!</v>
      </c>
      <c r="AA150" s="465" t="str">
        <f>IFERROR(__xludf.DUMMYFUNCTION("""COMPUTED_VALUE"""),"#REF!")</f>
        <v>#REF!</v>
      </c>
      <c r="AB150" s="465" t="str">
        <f>IFERROR(__xludf.DUMMYFUNCTION("""COMPUTED_VALUE"""),"#REF!")</f>
        <v>#REF!</v>
      </c>
      <c r="AC150" s="492">
        <v>126.0</v>
      </c>
      <c r="AD150" s="519"/>
      <c r="AE150" s="227"/>
      <c r="AF150" s="227"/>
      <c r="AG150" s="227"/>
      <c r="AN150" s="514"/>
      <c r="AO150" s="514"/>
      <c r="AR150" s="524"/>
      <c r="AS150" s="224"/>
    </row>
    <row r="151">
      <c r="A151" s="410"/>
      <c r="B151" s="399"/>
      <c r="C151" s="436"/>
      <c r="D151" s="399"/>
      <c r="E151" s="410"/>
      <c r="I151" s="411"/>
      <c r="J151" s="411"/>
      <c r="N151" s="411"/>
      <c r="S151" s="411"/>
      <c r="W151" s="465" t="str">
        <f>IFERROR(__xludf.DUMMYFUNCTION("""COMPUTED_VALUE"""),"#REF!")</f>
        <v>#REF!</v>
      </c>
      <c r="X151" s="465" t="str">
        <f>IFERROR(__xludf.DUMMYFUNCTION("""COMPUTED_VALUE"""),"#REF!")</f>
        <v>#REF!</v>
      </c>
      <c r="Y151" s="465" t="str">
        <f>IFERROR(__xludf.DUMMYFUNCTION("""COMPUTED_VALUE"""),"#REF!")</f>
        <v>#REF!</v>
      </c>
      <c r="Z151" s="465" t="str">
        <f>IFERROR(__xludf.DUMMYFUNCTION("""COMPUTED_VALUE"""),"#REF!")</f>
        <v>#REF!</v>
      </c>
      <c r="AA151" s="465" t="str">
        <f>IFERROR(__xludf.DUMMYFUNCTION("""COMPUTED_VALUE"""),"#REF!")</f>
        <v>#REF!</v>
      </c>
      <c r="AB151" s="465" t="str">
        <f>IFERROR(__xludf.DUMMYFUNCTION("""COMPUTED_VALUE"""),"#REF!")</f>
        <v>#REF!</v>
      </c>
      <c r="AC151" s="492">
        <v>127.0</v>
      </c>
      <c r="AD151" s="519"/>
      <c r="AE151" s="227"/>
      <c r="AF151" s="227"/>
      <c r="AG151" s="227"/>
      <c r="AN151" s="514"/>
      <c r="AO151" s="514"/>
      <c r="AR151" s="524"/>
      <c r="AS151" s="224"/>
    </row>
    <row r="152">
      <c r="A152" s="410"/>
      <c r="B152" s="399"/>
      <c r="C152" s="435"/>
      <c r="D152" s="399"/>
      <c r="E152" s="440"/>
      <c r="I152" s="411"/>
      <c r="J152" s="411"/>
      <c r="N152" s="411"/>
      <c r="S152" s="411"/>
      <c r="W152" s="465" t="str">
        <f>IFERROR(__xludf.DUMMYFUNCTION("""COMPUTED_VALUE"""),"#REF!")</f>
        <v>#REF!</v>
      </c>
      <c r="X152" s="465" t="str">
        <f>IFERROR(__xludf.DUMMYFUNCTION("""COMPUTED_VALUE"""),"#REF!")</f>
        <v>#REF!</v>
      </c>
      <c r="Y152" s="465" t="str">
        <f>IFERROR(__xludf.DUMMYFUNCTION("""COMPUTED_VALUE"""),"#REF!")</f>
        <v>#REF!</v>
      </c>
      <c r="Z152" s="465" t="str">
        <f>IFERROR(__xludf.DUMMYFUNCTION("""COMPUTED_VALUE"""),"#REF!")</f>
        <v>#REF!</v>
      </c>
      <c r="AA152" s="465" t="str">
        <f>IFERROR(__xludf.DUMMYFUNCTION("""COMPUTED_VALUE"""),"#REF!")</f>
        <v>#REF!</v>
      </c>
      <c r="AB152" s="465" t="str">
        <f>IFERROR(__xludf.DUMMYFUNCTION("""COMPUTED_VALUE"""),"#REF!")</f>
        <v>#REF!</v>
      </c>
      <c r="AC152" s="492">
        <v>128.0</v>
      </c>
      <c r="AD152" s="519"/>
      <c r="AE152" s="227"/>
      <c r="AF152" s="227"/>
      <c r="AG152" s="227"/>
      <c r="AN152" s="514"/>
      <c r="AO152" s="514"/>
      <c r="AR152" s="524"/>
      <c r="AS152" s="224"/>
    </row>
    <row r="153">
      <c r="A153" s="483"/>
      <c r="B153" s="399"/>
      <c r="C153" s="435"/>
      <c r="D153" s="399"/>
      <c r="E153" s="435"/>
      <c r="I153" s="411"/>
      <c r="J153" s="411"/>
      <c r="N153" s="411"/>
      <c r="S153" s="411"/>
      <c r="AC153" s="492">
        <v>129.0</v>
      </c>
      <c r="AD153" s="519"/>
      <c r="AE153" s="227"/>
      <c r="AF153" s="227"/>
      <c r="AG153" s="227"/>
      <c r="AN153" s="514"/>
      <c r="AO153" s="514"/>
      <c r="AR153" s="524"/>
      <c r="AS153" s="224"/>
    </row>
    <row r="154">
      <c r="A154" s="435"/>
      <c r="B154" s="399"/>
      <c r="C154" s="435"/>
      <c r="D154" s="399"/>
      <c r="E154" s="410"/>
      <c r="I154" s="411"/>
      <c r="J154" s="411"/>
      <c r="N154" s="411"/>
      <c r="S154" s="411"/>
      <c r="AC154" s="492">
        <v>130.0</v>
      </c>
      <c r="AD154" s="519"/>
      <c r="AE154" s="227"/>
      <c r="AF154" s="227"/>
      <c r="AG154" s="227"/>
      <c r="AN154" s="514"/>
      <c r="AO154" s="514"/>
      <c r="AR154" s="524"/>
      <c r="AS154" s="224"/>
    </row>
    <row r="155">
      <c r="A155" s="410"/>
      <c r="B155" s="399"/>
      <c r="C155" s="435"/>
      <c r="D155" s="399"/>
      <c r="E155" s="410"/>
      <c r="I155" s="411"/>
      <c r="J155" s="411"/>
      <c r="N155" s="411"/>
      <c r="S155" s="411"/>
      <c r="AC155" s="492">
        <v>131.0</v>
      </c>
      <c r="AD155" s="519"/>
      <c r="AE155" s="227"/>
      <c r="AF155" s="227"/>
      <c r="AG155" s="227"/>
      <c r="AN155" s="514"/>
      <c r="AO155" s="514"/>
      <c r="AR155" s="524"/>
      <c r="AS155" s="224"/>
    </row>
    <row r="156">
      <c r="A156" s="410"/>
      <c r="B156" s="399"/>
      <c r="C156" s="435"/>
      <c r="D156" s="399"/>
      <c r="E156" s="410"/>
      <c r="I156" s="411"/>
      <c r="J156" s="411"/>
      <c r="N156" s="411"/>
      <c r="S156" s="411"/>
      <c r="AC156" s="492">
        <v>132.0</v>
      </c>
      <c r="AD156" s="519"/>
      <c r="AE156" s="227"/>
      <c r="AF156" s="227"/>
      <c r="AG156" s="227"/>
      <c r="AN156" s="514"/>
      <c r="AO156" s="514"/>
      <c r="AR156" s="524"/>
      <c r="AS156" s="224"/>
    </row>
    <row r="157">
      <c r="A157" s="410"/>
      <c r="B157" s="399"/>
      <c r="C157" s="436"/>
      <c r="D157" s="399"/>
      <c r="E157" s="435"/>
      <c r="I157" s="411"/>
      <c r="J157" s="411"/>
      <c r="N157" s="411"/>
      <c r="S157" s="411"/>
      <c r="AC157" s="492">
        <v>133.0</v>
      </c>
      <c r="AD157" s="519"/>
      <c r="AE157" s="227"/>
      <c r="AF157" s="227"/>
      <c r="AG157" s="227"/>
      <c r="AN157" s="514"/>
      <c r="AO157" s="514"/>
      <c r="AR157" s="524"/>
      <c r="AS157" s="224"/>
    </row>
    <row r="158">
      <c r="A158" s="410"/>
      <c r="B158" s="399"/>
      <c r="C158" s="435"/>
      <c r="D158" s="399"/>
      <c r="E158" s="410"/>
      <c r="I158" s="411"/>
      <c r="J158" s="411"/>
      <c r="N158" s="411"/>
      <c r="S158" s="411"/>
      <c r="AC158" s="492">
        <v>134.0</v>
      </c>
      <c r="AD158" s="519"/>
      <c r="AE158" s="227"/>
      <c r="AF158" s="227"/>
      <c r="AG158" s="227"/>
      <c r="AN158" s="514"/>
      <c r="AO158" s="514"/>
      <c r="AR158" s="524"/>
      <c r="AS158" s="224"/>
    </row>
    <row r="159">
      <c r="A159" s="410"/>
      <c r="B159" s="399"/>
      <c r="C159" s="435"/>
      <c r="D159" s="399"/>
      <c r="E159" s="398"/>
      <c r="I159" s="411"/>
      <c r="J159" s="411"/>
      <c r="N159" s="411"/>
      <c r="S159" s="411"/>
      <c r="AC159" s="492">
        <v>135.0</v>
      </c>
      <c r="AD159" s="519"/>
      <c r="AE159" s="227"/>
      <c r="AF159" s="227"/>
      <c r="AG159" s="227"/>
      <c r="AN159" s="514"/>
      <c r="AO159" s="514"/>
      <c r="AR159" s="524"/>
      <c r="AS159" s="224"/>
    </row>
    <row r="160">
      <c r="A160" s="410"/>
      <c r="B160" s="399"/>
      <c r="C160" s="435"/>
      <c r="D160" s="399"/>
      <c r="E160" s="410"/>
      <c r="I160" s="411"/>
      <c r="J160" s="411"/>
      <c r="N160" s="411"/>
      <c r="S160" s="411"/>
      <c r="AC160" s="492">
        <v>136.0</v>
      </c>
      <c r="AD160" s="519"/>
      <c r="AE160" s="227"/>
      <c r="AF160" s="227"/>
      <c r="AG160" s="227"/>
      <c r="AN160" s="514"/>
      <c r="AO160" s="514"/>
      <c r="AR160" s="524"/>
      <c r="AS160" s="224"/>
    </row>
    <row r="161">
      <c r="A161" s="435"/>
      <c r="B161" s="399"/>
      <c r="C161" s="435"/>
      <c r="D161" s="399"/>
      <c r="E161" s="410"/>
      <c r="I161" s="411"/>
      <c r="J161" s="411"/>
      <c r="N161" s="411"/>
      <c r="S161" s="411"/>
      <c r="AC161" s="492">
        <v>137.0</v>
      </c>
      <c r="AD161" s="519"/>
      <c r="AE161" s="227"/>
      <c r="AF161" s="227"/>
      <c r="AG161" s="227"/>
      <c r="AN161" s="514"/>
      <c r="AO161" s="514"/>
      <c r="AR161" s="524"/>
      <c r="AS161" s="224"/>
    </row>
    <row r="162">
      <c r="A162" s="410"/>
      <c r="B162" s="399"/>
      <c r="C162" s="435"/>
      <c r="D162" s="399"/>
      <c r="E162" s="483"/>
      <c r="I162" s="411"/>
      <c r="J162" s="411"/>
      <c r="N162" s="411"/>
      <c r="S162" s="411"/>
      <c r="AC162" s="492">
        <v>138.0</v>
      </c>
      <c r="AD162" s="519"/>
      <c r="AE162" s="227"/>
      <c r="AF162" s="227"/>
      <c r="AG162" s="227"/>
      <c r="AN162" s="514"/>
      <c r="AO162" s="514"/>
      <c r="AR162" s="524"/>
      <c r="AS162" s="224"/>
    </row>
    <row r="163">
      <c r="A163" s="410"/>
      <c r="B163" s="399"/>
      <c r="C163" s="435"/>
      <c r="D163" s="399"/>
      <c r="E163" s="435"/>
      <c r="I163" s="411"/>
      <c r="J163" s="411"/>
      <c r="N163" s="411"/>
      <c r="S163" s="411"/>
      <c r="AC163" s="492">
        <v>139.0</v>
      </c>
      <c r="AD163" s="519"/>
      <c r="AE163" s="227"/>
      <c r="AF163" s="227"/>
      <c r="AG163" s="227"/>
      <c r="AN163" s="514"/>
      <c r="AO163" s="514"/>
      <c r="AR163" s="524"/>
      <c r="AS163" s="224"/>
    </row>
    <row r="164">
      <c r="A164" s="410"/>
      <c r="B164" s="399"/>
      <c r="C164" s="435"/>
      <c r="D164" s="399"/>
      <c r="E164" s="398"/>
      <c r="I164" s="411"/>
      <c r="J164" s="411"/>
      <c r="N164" s="411"/>
      <c r="S164" s="411"/>
      <c r="AC164" s="492">
        <v>140.0</v>
      </c>
      <c r="AD164" s="519"/>
      <c r="AE164" s="227"/>
      <c r="AF164" s="227"/>
      <c r="AG164" s="227"/>
      <c r="AN164" s="514"/>
      <c r="AO164" s="514"/>
      <c r="AR164" s="524"/>
      <c r="AS164" s="224"/>
    </row>
    <row r="165">
      <c r="A165" s="435"/>
      <c r="B165" s="399"/>
      <c r="C165" s="435"/>
      <c r="D165" s="399"/>
      <c r="E165" s="435"/>
      <c r="I165" s="411"/>
      <c r="J165" s="411"/>
      <c r="N165" s="411"/>
      <c r="S165" s="411"/>
      <c r="AC165" s="492">
        <v>141.0</v>
      </c>
      <c r="AD165" s="519"/>
      <c r="AE165" s="227"/>
      <c r="AF165" s="227"/>
      <c r="AG165" s="227"/>
      <c r="AN165" s="514"/>
      <c r="AO165" s="514"/>
      <c r="AR165" s="524"/>
      <c r="AS165" s="224"/>
    </row>
    <row r="166">
      <c r="A166" s="410"/>
      <c r="B166" s="399"/>
      <c r="C166" s="435"/>
      <c r="D166" s="399"/>
      <c r="E166" s="435"/>
      <c r="I166" s="411"/>
      <c r="J166" s="411"/>
      <c r="N166" s="411"/>
      <c r="S166" s="411"/>
      <c r="AC166" s="492">
        <v>142.0</v>
      </c>
      <c r="AD166" s="519"/>
      <c r="AE166" s="227"/>
      <c r="AF166" s="227"/>
      <c r="AG166" s="227"/>
      <c r="AN166" s="514"/>
      <c r="AO166" s="514"/>
      <c r="AR166" s="524"/>
      <c r="AS166" s="224"/>
    </row>
    <row r="167">
      <c r="A167" s="435"/>
      <c r="B167" s="399"/>
      <c r="C167" s="435"/>
      <c r="D167" s="399"/>
      <c r="E167" s="435"/>
      <c r="I167" s="411"/>
      <c r="J167" s="411"/>
      <c r="N167" s="411"/>
      <c r="S167" s="411"/>
      <c r="AC167" s="492">
        <v>143.0</v>
      </c>
      <c r="AD167" s="519"/>
      <c r="AE167" s="227"/>
      <c r="AF167" s="227"/>
      <c r="AG167" s="227"/>
      <c r="AN167" s="514"/>
      <c r="AO167" s="514"/>
      <c r="AR167" s="524"/>
      <c r="AS167" s="224"/>
    </row>
    <row r="168">
      <c r="A168" s="410"/>
      <c r="B168" s="399"/>
      <c r="C168" s="435"/>
      <c r="D168" s="399"/>
      <c r="E168" s="435"/>
      <c r="I168" s="411"/>
      <c r="J168" s="411"/>
      <c r="N168" s="411"/>
      <c r="S168" s="411"/>
      <c r="AC168" s="492">
        <v>144.0</v>
      </c>
      <c r="AD168" s="519"/>
      <c r="AE168" s="227"/>
      <c r="AF168" s="227"/>
      <c r="AG168" s="227"/>
      <c r="AN168" s="514"/>
      <c r="AO168" s="514"/>
      <c r="AR168" s="524"/>
      <c r="AS168" s="224"/>
    </row>
    <row r="169">
      <c r="A169" s="435"/>
      <c r="B169" s="399"/>
      <c r="C169" s="398"/>
      <c r="D169" s="399"/>
      <c r="E169" s="398"/>
      <c r="I169" s="411"/>
      <c r="J169" s="411"/>
      <c r="N169" s="411"/>
      <c r="S169" s="411"/>
      <c r="AC169" s="492">
        <v>145.0</v>
      </c>
      <c r="AD169" s="519"/>
      <c r="AE169" s="227"/>
      <c r="AF169" s="227"/>
      <c r="AG169" s="227"/>
      <c r="AN169" s="514"/>
      <c r="AO169" s="514"/>
      <c r="AR169" s="524"/>
      <c r="AS169" s="224"/>
    </row>
    <row r="170">
      <c r="A170" s="410"/>
      <c r="B170" s="399"/>
      <c r="C170" s="435"/>
      <c r="D170" s="399"/>
      <c r="E170" s="422"/>
      <c r="I170" s="411"/>
      <c r="J170" s="411"/>
      <c r="N170" s="411"/>
      <c r="S170" s="411"/>
      <c r="AC170" s="492">
        <v>146.0</v>
      </c>
      <c r="AD170" s="519"/>
      <c r="AE170" s="227"/>
      <c r="AF170" s="227"/>
      <c r="AG170" s="227"/>
      <c r="AN170" s="514"/>
      <c r="AO170" s="514"/>
      <c r="AR170" s="524"/>
      <c r="AS170" s="224"/>
    </row>
    <row r="171">
      <c r="A171" s="410"/>
      <c r="B171" s="399"/>
      <c r="C171" s="435"/>
      <c r="D171" s="399"/>
      <c r="E171" s="398"/>
      <c r="I171" s="411"/>
      <c r="J171" s="411"/>
      <c r="N171" s="411"/>
      <c r="S171" s="411"/>
      <c r="AC171" s="492">
        <v>147.0</v>
      </c>
      <c r="AD171" s="519"/>
      <c r="AE171" s="227"/>
      <c r="AF171" s="227"/>
      <c r="AG171" s="227"/>
      <c r="AN171" s="514"/>
      <c r="AO171" s="514"/>
      <c r="AR171" s="524"/>
      <c r="AS171" s="224"/>
    </row>
    <row r="172">
      <c r="A172" s="483"/>
      <c r="B172" s="399"/>
      <c r="C172" s="435"/>
      <c r="D172" s="399"/>
      <c r="E172" s="435"/>
      <c r="I172" s="411"/>
      <c r="J172" s="411"/>
      <c r="N172" s="411"/>
      <c r="S172" s="411"/>
      <c r="AC172" s="492">
        <v>148.0</v>
      </c>
      <c r="AD172" s="519"/>
      <c r="AE172" s="227"/>
      <c r="AF172" s="227"/>
      <c r="AG172" s="227"/>
      <c r="AN172" s="514"/>
      <c r="AO172" s="514"/>
      <c r="AR172" s="524"/>
      <c r="AS172" s="224"/>
    </row>
    <row r="173">
      <c r="A173" s="435"/>
      <c r="B173" s="399"/>
      <c r="C173" s="435"/>
      <c r="D173" s="399"/>
      <c r="E173" s="398"/>
      <c r="I173" s="411"/>
      <c r="J173" s="411"/>
      <c r="N173" s="411"/>
      <c r="S173" s="411"/>
      <c r="AC173" s="492">
        <v>149.0</v>
      </c>
      <c r="AD173" s="519"/>
      <c r="AE173" s="227"/>
      <c r="AF173" s="227"/>
      <c r="AG173" s="227"/>
      <c r="AN173" s="514"/>
      <c r="AO173" s="514"/>
      <c r="AR173" s="524"/>
      <c r="AS173" s="224"/>
    </row>
    <row r="174">
      <c r="A174" s="410"/>
      <c r="B174" s="399"/>
      <c r="C174" s="435"/>
      <c r="D174" s="399"/>
      <c r="E174" s="435"/>
      <c r="I174" s="411"/>
      <c r="J174" s="411"/>
      <c r="N174" s="411"/>
      <c r="S174" s="411"/>
      <c r="AC174" s="492">
        <v>150.0</v>
      </c>
      <c r="AD174" s="519"/>
      <c r="AE174" s="227"/>
      <c r="AF174" s="227"/>
      <c r="AG174" s="227"/>
      <c r="AN174" s="514"/>
      <c r="AO174" s="514"/>
      <c r="AR174" s="524"/>
      <c r="AS174" s="224"/>
    </row>
    <row r="175">
      <c r="A175" s="410"/>
      <c r="B175" s="399"/>
      <c r="C175" s="435"/>
      <c r="D175" s="399"/>
      <c r="E175" s="435"/>
      <c r="I175" s="411"/>
      <c r="J175" s="411"/>
      <c r="N175" s="411"/>
      <c r="S175" s="411"/>
      <c r="AC175" s="492">
        <v>151.0</v>
      </c>
      <c r="AD175" s="519"/>
      <c r="AE175" s="227"/>
      <c r="AF175" s="227"/>
      <c r="AG175" s="227"/>
      <c r="AN175" s="514"/>
      <c r="AO175" s="514"/>
      <c r="AR175" s="524"/>
      <c r="AS175" s="224"/>
    </row>
    <row r="176">
      <c r="A176" s="410"/>
      <c r="B176" s="399"/>
      <c r="C176" s="435"/>
      <c r="D176" s="399"/>
      <c r="E176" s="436"/>
      <c r="I176" s="411"/>
      <c r="J176" s="411"/>
      <c r="N176" s="411"/>
      <c r="S176" s="411"/>
      <c r="AC176" s="492">
        <v>152.0</v>
      </c>
      <c r="AD176" s="519"/>
      <c r="AE176" s="227"/>
      <c r="AF176" s="227"/>
      <c r="AG176" s="227"/>
      <c r="AL176" s="224"/>
      <c r="AM176" s="224"/>
      <c r="AN176" s="514"/>
      <c r="AO176" s="514"/>
      <c r="AP176" s="224"/>
      <c r="AQ176" s="224"/>
      <c r="AR176" s="515"/>
      <c r="AS176" s="224"/>
    </row>
    <row r="177">
      <c r="A177" s="410"/>
      <c r="B177" s="399"/>
      <c r="C177" s="435"/>
      <c r="D177" s="399"/>
      <c r="E177" s="398"/>
      <c r="I177" s="411"/>
      <c r="J177" s="411"/>
      <c r="N177" s="411"/>
      <c r="S177" s="411"/>
      <c r="AC177" s="492">
        <v>153.0</v>
      </c>
      <c r="AD177" s="519"/>
      <c r="AE177" s="227"/>
      <c r="AF177" s="227"/>
      <c r="AG177" s="227"/>
      <c r="AL177" s="224"/>
      <c r="AM177" s="224"/>
      <c r="AN177" s="514"/>
      <c r="AO177" s="514"/>
      <c r="AP177" s="224"/>
      <c r="AQ177" s="224"/>
      <c r="AR177" s="515"/>
      <c r="AS177" s="224"/>
    </row>
    <row r="178">
      <c r="A178" s="410"/>
      <c r="B178" s="399"/>
      <c r="C178" s="435"/>
      <c r="D178" s="399"/>
      <c r="E178" s="435"/>
      <c r="I178" s="411"/>
      <c r="J178" s="411"/>
      <c r="N178" s="411"/>
      <c r="S178" s="411"/>
      <c r="AC178" s="492">
        <v>154.0</v>
      </c>
      <c r="AD178" s="519"/>
      <c r="AE178" s="227"/>
      <c r="AF178" s="227"/>
      <c r="AG178" s="227"/>
      <c r="AL178" s="224"/>
      <c r="AM178" s="224"/>
      <c r="AN178" s="514"/>
      <c r="AO178" s="514"/>
      <c r="AP178" s="224"/>
      <c r="AQ178" s="224"/>
      <c r="AR178" s="515"/>
      <c r="AS178" s="224"/>
    </row>
    <row r="179">
      <c r="A179" s="410"/>
      <c r="B179" s="399"/>
      <c r="C179" s="435"/>
      <c r="D179" s="399"/>
      <c r="E179" s="435"/>
      <c r="I179" s="411"/>
      <c r="J179" s="411"/>
      <c r="N179" s="411"/>
      <c r="S179" s="411"/>
      <c r="AC179" s="492">
        <v>155.0</v>
      </c>
      <c r="AD179" s="519"/>
      <c r="AE179" s="227"/>
      <c r="AF179" s="227"/>
      <c r="AG179" s="227"/>
      <c r="AL179" s="224"/>
      <c r="AM179" s="224"/>
      <c r="AN179" s="514"/>
      <c r="AO179" s="514"/>
      <c r="AP179" s="224"/>
      <c r="AQ179" s="224"/>
      <c r="AR179" s="515"/>
      <c r="AS179" s="224"/>
    </row>
    <row r="180">
      <c r="A180" s="435"/>
      <c r="B180" s="399"/>
      <c r="C180" s="435"/>
      <c r="D180" s="399"/>
      <c r="E180" s="435"/>
      <c r="I180" s="411"/>
      <c r="J180" s="411"/>
      <c r="N180" s="411"/>
      <c r="S180" s="411"/>
      <c r="AC180" s="492">
        <v>156.0</v>
      </c>
      <c r="AD180" s="519"/>
      <c r="AE180" s="227"/>
      <c r="AF180" s="227"/>
      <c r="AG180" s="227"/>
      <c r="AL180" s="224"/>
      <c r="AM180" s="224"/>
      <c r="AN180" s="514"/>
      <c r="AO180" s="514"/>
      <c r="AP180" s="224"/>
      <c r="AQ180" s="224"/>
      <c r="AR180" s="515"/>
      <c r="AS180" s="224"/>
    </row>
    <row r="181">
      <c r="A181" s="410"/>
      <c r="B181" s="399"/>
      <c r="C181" s="435"/>
      <c r="D181" s="399"/>
      <c r="E181" s="435"/>
      <c r="I181" s="411"/>
      <c r="J181" s="411"/>
      <c r="N181" s="411"/>
      <c r="S181" s="411"/>
      <c r="AC181" s="492">
        <v>157.0</v>
      </c>
      <c r="AD181" s="519"/>
      <c r="AE181" s="227"/>
      <c r="AF181" s="227"/>
      <c r="AG181" s="227"/>
      <c r="AL181" s="224"/>
      <c r="AM181" s="224"/>
      <c r="AN181" s="514"/>
      <c r="AO181" s="514"/>
      <c r="AP181" s="224"/>
      <c r="AQ181" s="224"/>
      <c r="AR181" s="515"/>
      <c r="AS181" s="224"/>
    </row>
    <row r="182">
      <c r="A182" s="410"/>
      <c r="B182" s="399"/>
      <c r="C182" s="435"/>
      <c r="D182" s="399"/>
      <c r="E182" s="436"/>
      <c r="I182" s="411"/>
      <c r="J182" s="411"/>
      <c r="N182" s="411"/>
      <c r="S182" s="411"/>
      <c r="AC182" s="492">
        <v>158.0</v>
      </c>
      <c r="AD182" s="519"/>
      <c r="AE182" s="227"/>
      <c r="AF182" s="227"/>
      <c r="AG182" s="227"/>
      <c r="AL182" s="224"/>
      <c r="AM182" s="224"/>
      <c r="AN182" s="514"/>
      <c r="AO182" s="514"/>
      <c r="AP182" s="224"/>
      <c r="AQ182" s="224"/>
      <c r="AR182" s="515"/>
      <c r="AS182" s="224"/>
    </row>
    <row r="183">
      <c r="A183" s="410"/>
      <c r="B183" s="399"/>
      <c r="C183" s="435"/>
      <c r="D183" s="399"/>
      <c r="E183" s="435"/>
      <c r="I183" s="411"/>
      <c r="J183" s="411"/>
      <c r="N183" s="411"/>
      <c r="S183" s="411"/>
      <c r="AC183" s="492">
        <v>159.0</v>
      </c>
      <c r="AD183" s="519"/>
      <c r="AE183" s="227"/>
      <c r="AF183" s="227"/>
      <c r="AG183" s="227"/>
      <c r="AL183" s="224"/>
      <c r="AM183" s="224"/>
      <c r="AN183" s="514"/>
      <c r="AO183" s="514"/>
      <c r="AP183" s="224"/>
      <c r="AQ183" s="224"/>
      <c r="AR183" s="515"/>
      <c r="AS183" s="224"/>
    </row>
    <row r="184">
      <c r="A184" s="435"/>
      <c r="B184" s="399"/>
      <c r="C184" s="435"/>
      <c r="D184" s="399"/>
      <c r="E184" s="398"/>
      <c r="I184" s="411"/>
      <c r="J184" s="411"/>
      <c r="N184" s="411"/>
      <c r="S184" s="411"/>
      <c r="AC184" s="492">
        <v>160.0</v>
      </c>
      <c r="AD184" s="519"/>
      <c r="AE184" s="227"/>
      <c r="AF184" s="227"/>
      <c r="AG184" s="227"/>
      <c r="AL184" s="224"/>
      <c r="AM184" s="224"/>
      <c r="AN184" s="514"/>
      <c r="AO184" s="514"/>
      <c r="AP184" s="224"/>
      <c r="AQ184" s="224"/>
      <c r="AR184" s="515"/>
      <c r="AS184" s="224"/>
    </row>
    <row r="185">
      <c r="A185" s="410"/>
      <c r="B185" s="399"/>
      <c r="C185" s="435"/>
      <c r="D185" s="399"/>
      <c r="E185" s="435"/>
      <c r="I185" s="411"/>
      <c r="J185" s="411"/>
      <c r="N185" s="411"/>
      <c r="S185" s="411"/>
      <c r="AC185" s="492">
        <v>161.0</v>
      </c>
      <c r="AD185" s="519"/>
      <c r="AE185" s="227"/>
      <c r="AF185" s="227"/>
      <c r="AG185" s="227"/>
      <c r="AL185" s="224"/>
      <c r="AM185" s="224"/>
      <c r="AN185" s="514"/>
      <c r="AO185" s="514"/>
      <c r="AP185" s="224"/>
      <c r="AQ185" s="224"/>
      <c r="AR185" s="515"/>
      <c r="AS185" s="224"/>
    </row>
    <row r="186">
      <c r="A186" s="435"/>
      <c r="B186" s="399"/>
      <c r="C186" s="435"/>
      <c r="D186" s="399"/>
      <c r="E186" s="435"/>
      <c r="I186" s="411"/>
      <c r="J186" s="411"/>
      <c r="N186" s="411"/>
      <c r="S186" s="411"/>
      <c r="AC186" s="492">
        <v>162.0</v>
      </c>
      <c r="AD186" s="519"/>
      <c r="AE186" s="227"/>
      <c r="AF186" s="227"/>
      <c r="AG186" s="227"/>
      <c r="AL186" s="224"/>
      <c r="AM186" s="224"/>
      <c r="AN186" s="514"/>
      <c r="AO186" s="514"/>
      <c r="AP186" s="224"/>
      <c r="AQ186" s="224"/>
      <c r="AR186" s="515"/>
      <c r="AS186" s="224"/>
    </row>
    <row r="187">
      <c r="A187" s="410"/>
      <c r="B187" s="399"/>
      <c r="C187" s="435"/>
      <c r="D187" s="399"/>
      <c r="E187" s="435"/>
      <c r="I187" s="411"/>
      <c r="J187" s="411"/>
      <c r="N187" s="411"/>
      <c r="S187" s="411"/>
      <c r="AC187" s="492">
        <v>163.0</v>
      </c>
      <c r="AD187" s="519"/>
      <c r="AE187" s="227"/>
      <c r="AF187" s="227"/>
      <c r="AG187" s="227"/>
      <c r="AL187" s="224"/>
      <c r="AM187" s="224"/>
      <c r="AN187" s="514"/>
      <c r="AO187" s="514"/>
      <c r="AP187" s="224"/>
      <c r="AQ187" s="224"/>
      <c r="AR187" s="515"/>
      <c r="AS187" s="224"/>
    </row>
    <row r="188">
      <c r="A188" s="435"/>
      <c r="B188" s="399"/>
      <c r="C188" s="435"/>
      <c r="D188" s="399"/>
      <c r="E188" s="398"/>
      <c r="I188" s="411"/>
      <c r="J188" s="411"/>
      <c r="N188" s="411"/>
      <c r="S188" s="411"/>
      <c r="AC188" s="492">
        <v>164.0</v>
      </c>
      <c r="AD188" s="519"/>
      <c r="AE188" s="227"/>
      <c r="AF188" s="227"/>
      <c r="AG188" s="227"/>
      <c r="AL188" s="224"/>
      <c r="AM188" s="224"/>
      <c r="AN188" s="514"/>
      <c r="AO188" s="514"/>
      <c r="AP188" s="224"/>
      <c r="AQ188" s="224"/>
      <c r="AR188" s="515"/>
      <c r="AS188" s="224"/>
    </row>
    <row r="189">
      <c r="A189" s="435"/>
      <c r="B189" s="399"/>
      <c r="C189" s="435"/>
      <c r="D189" s="399"/>
      <c r="E189" s="435"/>
      <c r="I189" s="411"/>
      <c r="J189" s="411"/>
      <c r="N189" s="411"/>
      <c r="S189" s="411"/>
      <c r="AC189" s="492">
        <v>165.0</v>
      </c>
      <c r="AD189" s="519"/>
      <c r="AE189" s="227"/>
      <c r="AF189" s="227"/>
      <c r="AG189" s="227"/>
      <c r="AL189" s="224"/>
      <c r="AM189" s="224"/>
      <c r="AN189" s="514"/>
      <c r="AO189" s="514"/>
      <c r="AP189" s="224"/>
      <c r="AQ189" s="224"/>
      <c r="AR189" s="515"/>
      <c r="AS189" s="224"/>
    </row>
    <row r="190">
      <c r="A190" s="435"/>
      <c r="B190" s="399"/>
      <c r="C190" s="435"/>
      <c r="D190" s="399"/>
      <c r="E190" s="435"/>
      <c r="I190" s="411"/>
      <c r="J190" s="411"/>
      <c r="N190" s="411"/>
      <c r="S190" s="411"/>
      <c r="AC190" s="492">
        <v>166.0</v>
      </c>
      <c r="AD190" s="519"/>
      <c r="AE190" s="227"/>
      <c r="AF190" s="227"/>
      <c r="AG190" s="227"/>
      <c r="AL190" s="224"/>
      <c r="AM190" s="224"/>
      <c r="AN190" s="514"/>
      <c r="AO190" s="514"/>
      <c r="AP190" s="224"/>
      <c r="AQ190" s="224"/>
      <c r="AR190" s="515"/>
      <c r="AS190" s="224"/>
    </row>
    <row r="191">
      <c r="A191" s="435"/>
      <c r="B191" s="399"/>
      <c r="C191" s="435"/>
      <c r="D191" s="399"/>
      <c r="E191" s="435"/>
      <c r="I191" s="411"/>
      <c r="J191" s="411"/>
      <c r="N191" s="411"/>
      <c r="S191" s="411"/>
      <c r="AC191" s="492">
        <v>167.0</v>
      </c>
      <c r="AD191" s="519"/>
      <c r="AE191" s="227"/>
      <c r="AF191" s="227"/>
      <c r="AG191" s="227"/>
      <c r="AL191" s="224"/>
      <c r="AM191" s="224"/>
      <c r="AN191" s="514"/>
      <c r="AO191" s="514"/>
      <c r="AP191" s="224"/>
      <c r="AQ191" s="224"/>
      <c r="AR191" s="515"/>
      <c r="AS191" s="224"/>
    </row>
    <row r="192">
      <c r="A192" s="435"/>
      <c r="B192" s="399"/>
      <c r="C192" s="435"/>
      <c r="D192" s="399"/>
      <c r="E192" s="435"/>
      <c r="I192" s="411"/>
      <c r="J192" s="411"/>
      <c r="N192" s="411"/>
      <c r="S192" s="411"/>
      <c r="AC192" s="492">
        <v>168.0</v>
      </c>
      <c r="AD192" s="519"/>
      <c r="AE192" s="227"/>
      <c r="AF192" s="227"/>
      <c r="AG192" s="227"/>
      <c r="AL192" s="224"/>
      <c r="AM192" s="224"/>
      <c r="AN192" s="514"/>
      <c r="AO192" s="514"/>
      <c r="AP192" s="224"/>
      <c r="AQ192" s="224"/>
      <c r="AR192" s="515"/>
      <c r="AS192" s="224"/>
    </row>
    <row r="193">
      <c r="A193" s="435"/>
      <c r="B193" s="399"/>
      <c r="C193" s="435"/>
      <c r="D193" s="399"/>
      <c r="E193" s="398"/>
      <c r="I193" s="411"/>
      <c r="J193" s="411"/>
      <c r="N193" s="411"/>
      <c r="S193" s="411"/>
      <c r="AC193" s="492">
        <v>169.0</v>
      </c>
      <c r="AD193" s="519"/>
      <c r="AE193" s="227"/>
      <c r="AF193" s="227"/>
      <c r="AG193" s="227"/>
      <c r="AL193" s="224"/>
      <c r="AM193" s="224"/>
      <c r="AN193" s="514"/>
      <c r="AO193" s="514"/>
      <c r="AP193" s="224"/>
      <c r="AQ193" s="224"/>
      <c r="AR193" s="515"/>
      <c r="AS193" s="224"/>
    </row>
    <row r="194">
      <c r="A194" s="435"/>
      <c r="B194" s="399"/>
      <c r="C194" s="435"/>
      <c r="D194" s="399"/>
      <c r="E194" s="435"/>
      <c r="I194" s="411"/>
      <c r="J194" s="411"/>
      <c r="N194" s="411"/>
      <c r="S194" s="411"/>
      <c r="AC194" s="492">
        <v>170.0</v>
      </c>
      <c r="AD194" s="519"/>
      <c r="AE194" s="227"/>
      <c r="AF194" s="227"/>
      <c r="AG194" s="227"/>
      <c r="AL194" s="224"/>
      <c r="AM194" s="224"/>
      <c r="AN194" s="514"/>
      <c r="AO194" s="514"/>
      <c r="AP194" s="224"/>
      <c r="AQ194" s="224"/>
      <c r="AR194" s="515"/>
      <c r="AS194" s="224"/>
    </row>
    <row r="195">
      <c r="A195" s="435"/>
      <c r="B195" s="399"/>
      <c r="C195" s="435"/>
      <c r="D195" s="399"/>
      <c r="E195" s="435"/>
      <c r="I195" s="411"/>
      <c r="J195" s="411"/>
      <c r="N195" s="411"/>
      <c r="S195" s="411"/>
      <c r="AC195" s="492">
        <v>171.0</v>
      </c>
      <c r="AD195" s="519"/>
      <c r="AE195" s="227"/>
      <c r="AF195" s="227"/>
      <c r="AG195" s="227"/>
      <c r="AL195" s="224"/>
      <c r="AM195" s="224"/>
      <c r="AN195" s="514"/>
      <c r="AO195" s="514"/>
      <c r="AP195" s="224"/>
      <c r="AQ195" s="224"/>
      <c r="AR195" s="515"/>
      <c r="AS195" s="224"/>
    </row>
    <row r="196">
      <c r="A196" s="435"/>
      <c r="B196" s="399"/>
      <c r="C196" s="435"/>
      <c r="D196" s="399"/>
      <c r="E196" s="398"/>
      <c r="I196" s="411"/>
      <c r="J196" s="411"/>
      <c r="N196" s="411"/>
      <c r="S196" s="411"/>
      <c r="AC196" s="492">
        <v>172.0</v>
      </c>
      <c r="AD196" s="519"/>
      <c r="AE196" s="227"/>
      <c r="AF196" s="227"/>
      <c r="AG196" s="227"/>
      <c r="AL196" s="224"/>
      <c r="AM196" s="224"/>
      <c r="AN196" s="514"/>
      <c r="AO196" s="514"/>
      <c r="AP196" s="224"/>
      <c r="AQ196" s="224"/>
      <c r="AR196" s="515"/>
      <c r="AS196" s="224"/>
    </row>
    <row r="197">
      <c r="A197" s="435"/>
      <c r="B197" s="399"/>
      <c r="C197" s="435"/>
      <c r="D197" s="399"/>
      <c r="E197" s="398"/>
      <c r="I197" s="411"/>
      <c r="J197" s="411"/>
      <c r="N197" s="411"/>
      <c r="S197" s="411"/>
      <c r="AC197" s="492">
        <v>173.0</v>
      </c>
      <c r="AD197" s="519"/>
      <c r="AE197" s="227"/>
      <c r="AF197" s="227"/>
      <c r="AG197" s="227"/>
      <c r="AL197" s="224"/>
      <c r="AM197" s="224"/>
      <c r="AN197" s="514"/>
      <c r="AO197" s="514"/>
      <c r="AP197" s="224"/>
      <c r="AQ197" s="224"/>
      <c r="AR197" s="515"/>
      <c r="AS197" s="224"/>
    </row>
    <row r="198">
      <c r="A198" s="435"/>
      <c r="B198" s="399"/>
      <c r="C198" s="398"/>
      <c r="D198" s="399"/>
      <c r="E198" s="435"/>
      <c r="I198" s="411"/>
      <c r="J198" s="411"/>
      <c r="N198" s="411"/>
      <c r="S198" s="411"/>
      <c r="AC198" s="492">
        <v>174.0</v>
      </c>
      <c r="AD198" s="519"/>
      <c r="AE198" s="227"/>
      <c r="AF198" s="227"/>
      <c r="AG198" s="227"/>
      <c r="AL198" s="224"/>
      <c r="AM198" s="224"/>
      <c r="AN198" s="514"/>
      <c r="AO198" s="514"/>
      <c r="AP198" s="224"/>
      <c r="AQ198" s="224"/>
      <c r="AR198" s="515"/>
      <c r="AS198" s="224"/>
    </row>
    <row r="199">
      <c r="A199" s="435"/>
      <c r="B199" s="399"/>
      <c r="C199" s="435"/>
      <c r="D199" s="399"/>
      <c r="E199" s="398"/>
      <c r="I199" s="411"/>
      <c r="J199" s="411"/>
      <c r="N199" s="411"/>
      <c r="S199" s="411"/>
      <c r="AC199" s="492">
        <v>175.0</v>
      </c>
      <c r="AD199" s="519"/>
      <c r="AE199" s="227"/>
      <c r="AF199" s="227"/>
      <c r="AG199" s="227"/>
      <c r="AL199" s="224"/>
      <c r="AM199" s="224"/>
      <c r="AN199" s="514"/>
      <c r="AO199" s="514"/>
      <c r="AP199" s="224"/>
      <c r="AQ199" s="224"/>
      <c r="AR199" s="515"/>
      <c r="AS199" s="224"/>
    </row>
    <row r="200">
      <c r="A200" s="435"/>
      <c r="B200" s="399"/>
      <c r="C200" s="435"/>
      <c r="D200" s="399"/>
      <c r="E200" s="435"/>
      <c r="I200" s="411"/>
      <c r="J200" s="411"/>
      <c r="N200" s="411"/>
      <c r="S200" s="411"/>
      <c r="AC200" s="492">
        <v>176.0</v>
      </c>
      <c r="AD200" s="519"/>
      <c r="AE200" s="227"/>
      <c r="AF200" s="227"/>
      <c r="AG200" s="227"/>
      <c r="AL200" s="224"/>
      <c r="AM200" s="224"/>
      <c r="AN200" s="514"/>
      <c r="AO200" s="514"/>
      <c r="AP200" s="224"/>
      <c r="AQ200" s="224"/>
      <c r="AR200" s="515"/>
      <c r="AS200" s="224"/>
    </row>
    <row r="201">
      <c r="A201" s="435"/>
      <c r="B201" s="399"/>
      <c r="C201" s="435"/>
      <c r="D201" s="399"/>
      <c r="E201" s="398"/>
      <c r="I201" s="411"/>
      <c r="J201" s="411"/>
      <c r="N201" s="411"/>
      <c r="S201" s="411"/>
      <c r="AC201" s="492">
        <v>177.0</v>
      </c>
      <c r="AD201" s="519"/>
      <c r="AE201" s="227"/>
      <c r="AF201" s="227"/>
      <c r="AG201" s="227"/>
      <c r="AL201" s="224"/>
      <c r="AM201" s="224"/>
      <c r="AN201" s="514"/>
      <c r="AO201" s="514"/>
      <c r="AP201" s="224"/>
      <c r="AQ201" s="224"/>
      <c r="AR201" s="515"/>
      <c r="AS201" s="224"/>
    </row>
    <row r="202">
      <c r="A202" s="435"/>
      <c r="B202" s="399"/>
      <c r="C202" s="398"/>
      <c r="D202" s="399"/>
      <c r="E202" s="435"/>
      <c r="I202" s="411"/>
      <c r="J202" s="411"/>
      <c r="N202" s="411"/>
      <c r="S202" s="411"/>
      <c r="AC202" s="492">
        <v>178.0</v>
      </c>
      <c r="AD202" s="519"/>
      <c r="AE202" s="227"/>
      <c r="AF202" s="227"/>
      <c r="AG202" s="227"/>
      <c r="AL202" s="224"/>
      <c r="AM202" s="224"/>
      <c r="AN202" s="514"/>
      <c r="AO202" s="514"/>
      <c r="AP202" s="224"/>
      <c r="AQ202" s="224"/>
      <c r="AR202" s="515"/>
      <c r="AS202" s="224"/>
    </row>
    <row r="203">
      <c r="A203" s="435"/>
      <c r="B203" s="399"/>
      <c r="C203" s="435"/>
      <c r="D203" s="399"/>
      <c r="E203" s="435"/>
      <c r="I203" s="411"/>
      <c r="J203" s="411"/>
      <c r="N203" s="411"/>
      <c r="S203" s="411"/>
      <c r="AC203" s="492">
        <v>179.0</v>
      </c>
      <c r="AD203" s="519"/>
      <c r="AE203" s="227"/>
      <c r="AF203" s="227"/>
      <c r="AG203" s="227"/>
      <c r="AL203" s="224"/>
      <c r="AM203" s="224"/>
      <c r="AN203" s="514"/>
      <c r="AO203" s="514"/>
      <c r="AP203" s="224"/>
      <c r="AQ203" s="224"/>
      <c r="AR203" s="515"/>
      <c r="AS203" s="224"/>
    </row>
    <row r="204">
      <c r="A204" s="435"/>
      <c r="B204" s="399"/>
      <c r="C204" s="435"/>
      <c r="D204" s="399"/>
      <c r="E204" s="435"/>
      <c r="I204" s="411"/>
      <c r="J204" s="411"/>
      <c r="N204" s="411"/>
      <c r="S204" s="411"/>
      <c r="AC204" s="492">
        <v>180.0</v>
      </c>
      <c r="AD204" s="519"/>
      <c r="AE204" s="227"/>
      <c r="AF204" s="227"/>
      <c r="AG204" s="227"/>
      <c r="AL204" s="224"/>
      <c r="AM204" s="224"/>
      <c r="AN204" s="514"/>
      <c r="AO204" s="514"/>
      <c r="AP204" s="224"/>
      <c r="AQ204" s="224"/>
      <c r="AR204" s="515"/>
      <c r="AS204" s="224"/>
    </row>
    <row r="205">
      <c r="A205" s="435"/>
      <c r="B205" s="399"/>
      <c r="C205" s="435"/>
      <c r="D205" s="399"/>
      <c r="E205" s="422"/>
      <c r="I205" s="411"/>
      <c r="J205" s="411"/>
      <c r="N205" s="411"/>
      <c r="S205" s="411"/>
      <c r="AC205" s="492">
        <v>181.0</v>
      </c>
      <c r="AD205" s="519"/>
      <c r="AE205" s="227"/>
      <c r="AF205" s="227"/>
      <c r="AG205" s="227"/>
      <c r="AL205" s="224"/>
      <c r="AM205" s="224"/>
      <c r="AN205" s="514"/>
      <c r="AO205" s="514"/>
      <c r="AP205" s="224"/>
      <c r="AQ205" s="224"/>
      <c r="AR205" s="515"/>
      <c r="AS205" s="224"/>
    </row>
    <row r="206">
      <c r="A206" s="435"/>
      <c r="B206" s="399"/>
      <c r="C206" s="435"/>
      <c r="D206" s="399"/>
      <c r="E206" s="435"/>
      <c r="I206" s="411"/>
      <c r="J206" s="411"/>
      <c r="N206" s="411"/>
      <c r="S206" s="411"/>
      <c r="AC206" s="492">
        <v>182.0</v>
      </c>
      <c r="AD206" s="519"/>
      <c r="AE206" s="227"/>
      <c r="AF206" s="227"/>
      <c r="AG206" s="227"/>
      <c r="AL206" s="224"/>
      <c r="AM206" s="224"/>
      <c r="AN206" s="514"/>
      <c r="AO206" s="514"/>
      <c r="AP206" s="224"/>
      <c r="AQ206" s="224"/>
      <c r="AR206" s="515"/>
      <c r="AS206" s="224"/>
    </row>
    <row r="207">
      <c r="A207" s="435"/>
      <c r="B207" s="399"/>
      <c r="C207" s="435"/>
      <c r="D207" s="399"/>
      <c r="E207" s="398"/>
      <c r="I207" s="411"/>
      <c r="J207" s="411"/>
      <c r="N207" s="411"/>
      <c r="S207" s="411"/>
      <c r="AC207" s="492">
        <v>183.0</v>
      </c>
      <c r="AD207" s="519"/>
      <c r="AE207" s="227"/>
      <c r="AF207" s="227"/>
      <c r="AG207" s="227"/>
      <c r="AL207" s="224"/>
      <c r="AM207" s="224"/>
      <c r="AN207" s="514"/>
      <c r="AO207" s="514"/>
      <c r="AP207" s="224"/>
      <c r="AQ207" s="224"/>
      <c r="AR207" s="515"/>
      <c r="AS207" s="224"/>
    </row>
    <row r="208">
      <c r="A208" s="435"/>
      <c r="B208" s="399"/>
      <c r="C208" s="398"/>
      <c r="D208" s="399"/>
      <c r="E208" s="435"/>
      <c r="I208" s="411"/>
      <c r="J208" s="411"/>
      <c r="N208" s="411"/>
      <c r="S208" s="411"/>
      <c r="AC208" s="492">
        <v>184.0</v>
      </c>
      <c r="AD208" s="519"/>
      <c r="AE208" s="227"/>
      <c r="AF208" s="227"/>
      <c r="AG208" s="227"/>
      <c r="AL208" s="224"/>
      <c r="AM208" s="224"/>
      <c r="AN208" s="514"/>
      <c r="AO208" s="514"/>
      <c r="AP208" s="224"/>
      <c r="AQ208" s="224"/>
      <c r="AR208" s="515"/>
      <c r="AS208" s="224"/>
    </row>
    <row r="209">
      <c r="A209" s="435"/>
      <c r="B209" s="399"/>
      <c r="C209" s="435"/>
      <c r="D209" s="399"/>
      <c r="E209" s="435"/>
      <c r="I209" s="411"/>
      <c r="J209" s="411"/>
      <c r="N209" s="411"/>
      <c r="S209" s="411"/>
      <c r="AC209" s="492">
        <v>185.0</v>
      </c>
      <c r="AD209" s="519"/>
      <c r="AE209" s="227"/>
      <c r="AF209" s="227"/>
      <c r="AG209" s="227"/>
      <c r="AL209" s="224"/>
      <c r="AM209" s="224"/>
      <c r="AN209" s="514"/>
      <c r="AO209" s="514"/>
      <c r="AP209" s="224"/>
      <c r="AQ209" s="224"/>
      <c r="AR209" s="515"/>
      <c r="AS209" s="224"/>
    </row>
    <row r="210">
      <c r="A210" s="435"/>
      <c r="B210" s="399"/>
      <c r="C210" s="398"/>
      <c r="D210" s="399"/>
      <c r="E210" s="398"/>
      <c r="I210" s="411"/>
      <c r="J210" s="411"/>
      <c r="N210" s="411"/>
      <c r="S210" s="411"/>
      <c r="AC210" s="492">
        <v>186.0</v>
      </c>
      <c r="AD210" s="519"/>
      <c r="AE210" s="227"/>
      <c r="AF210" s="227"/>
      <c r="AG210" s="227"/>
      <c r="AL210" s="224"/>
      <c r="AM210" s="224"/>
      <c r="AN210" s="514"/>
      <c r="AO210" s="514"/>
      <c r="AP210" s="224"/>
      <c r="AQ210" s="224"/>
      <c r="AR210" s="515"/>
      <c r="AS210" s="224"/>
    </row>
    <row r="211">
      <c r="A211" s="435"/>
      <c r="B211" s="399"/>
      <c r="C211" s="435"/>
      <c r="D211" s="399"/>
      <c r="E211" s="435"/>
      <c r="I211" s="411"/>
      <c r="J211" s="411"/>
      <c r="N211" s="411"/>
      <c r="S211" s="411"/>
      <c r="AC211" s="492">
        <v>187.0</v>
      </c>
      <c r="AD211" s="519"/>
      <c r="AE211" s="227"/>
      <c r="AF211" s="227"/>
      <c r="AG211" s="227"/>
      <c r="AL211" s="224"/>
      <c r="AM211" s="224"/>
      <c r="AN211" s="514"/>
      <c r="AO211" s="514"/>
      <c r="AP211" s="224"/>
      <c r="AQ211" s="224"/>
      <c r="AR211" s="515"/>
      <c r="AS211" s="224"/>
    </row>
    <row r="212">
      <c r="A212" s="435"/>
      <c r="B212" s="399"/>
      <c r="C212" s="435"/>
      <c r="D212" s="399"/>
      <c r="E212" s="398"/>
      <c r="I212" s="411"/>
      <c r="J212" s="411"/>
      <c r="N212" s="411"/>
      <c r="S212" s="411"/>
      <c r="AC212" s="492">
        <v>188.0</v>
      </c>
      <c r="AD212" s="519"/>
      <c r="AE212" s="227"/>
      <c r="AF212" s="227"/>
      <c r="AG212" s="227"/>
      <c r="AL212" s="224"/>
      <c r="AM212" s="224"/>
      <c r="AN212" s="514"/>
      <c r="AO212" s="514"/>
      <c r="AP212" s="224"/>
      <c r="AQ212" s="224"/>
      <c r="AR212" s="515"/>
      <c r="AS212" s="224"/>
    </row>
    <row r="213">
      <c r="A213" s="435"/>
      <c r="B213" s="399"/>
      <c r="C213" s="435"/>
      <c r="D213" s="399"/>
      <c r="E213" s="435"/>
      <c r="I213" s="411"/>
      <c r="J213" s="411"/>
      <c r="N213" s="411"/>
      <c r="S213" s="411"/>
      <c r="AC213" s="492">
        <v>189.0</v>
      </c>
      <c r="AD213" s="519"/>
      <c r="AE213" s="227"/>
      <c r="AF213" s="227"/>
      <c r="AG213" s="227"/>
      <c r="AL213" s="224"/>
      <c r="AM213" s="224"/>
      <c r="AN213" s="514"/>
      <c r="AO213" s="514"/>
      <c r="AP213" s="224"/>
      <c r="AQ213" s="224"/>
      <c r="AR213" s="515"/>
      <c r="AS213" s="224"/>
    </row>
    <row r="214">
      <c r="A214" s="435"/>
      <c r="B214" s="399"/>
      <c r="C214" s="398"/>
      <c r="D214" s="399"/>
      <c r="E214" s="398"/>
      <c r="I214" s="411"/>
      <c r="J214" s="411"/>
      <c r="N214" s="411"/>
      <c r="S214" s="411"/>
      <c r="AC214" s="492">
        <v>190.0</v>
      </c>
      <c r="AD214" s="519"/>
      <c r="AE214" s="227"/>
      <c r="AF214" s="227"/>
      <c r="AG214" s="227"/>
      <c r="AL214" s="224"/>
      <c r="AM214" s="224"/>
      <c r="AN214" s="514"/>
      <c r="AO214" s="514"/>
      <c r="AP214" s="224"/>
      <c r="AQ214" s="224"/>
      <c r="AR214" s="515"/>
      <c r="AS214" s="224"/>
    </row>
    <row r="215">
      <c r="A215" s="435"/>
      <c r="B215" s="399"/>
      <c r="C215" s="435"/>
      <c r="D215" s="399"/>
      <c r="E215" s="435"/>
      <c r="I215" s="411"/>
      <c r="J215" s="411"/>
      <c r="N215" s="411"/>
      <c r="S215" s="411"/>
      <c r="AC215" s="492">
        <v>191.0</v>
      </c>
      <c r="AD215" s="519"/>
      <c r="AE215" s="227"/>
      <c r="AF215" s="227"/>
      <c r="AG215" s="227"/>
      <c r="AL215" s="224"/>
      <c r="AM215" s="224"/>
      <c r="AN215" s="514"/>
      <c r="AO215" s="514"/>
      <c r="AP215" s="224"/>
      <c r="AQ215" s="224"/>
      <c r="AR215" s="515"/>
      <c r="AS215" s="224"/>
    </row>
    <row r="216">
      <c r="A216" s="435"/>
      <c r="B216" s="399"/>
      <c r="C216" s="398"/>
      <c r="D216" s="399"/>
      <c r="E216" s="435"/>
      <c r="I216" s="411"/>
      <c r="J216" s="411"/>
      <c r="N216" s="411"/>
      <c r="S216" s="411"/>
      <c r="AC216" s="492">
        <v>192.0</v>
      </c>
      <c r="AD216" s="519"/>
      <c r="AE216" s="227"/>
      <c r="AF216" s="227"/>
      <c r="AG216" s="227"/>
      <c r="AL216" s="224"/>
      <c r="AM216" s="224"/>
      <c r="AN216" s="514"/>
      <c r="AO216" s="514"/>
      <c r="AP216" s="224"/>
      <c r="AQ216" s="224"/>
      <c r="AR216" s="515"/>
      <c r="AS216" s="224"/>
    </row>
    <row r="217">
      <c r="A217" s="435"/>
      <c r="B217" s="399"/>
      <c r="C217" s="435"/>
      <c r="D217" s="399"/>
      <c r="E217" s="398"/>
      <c r="I217" s="411"/>
      <c r="J217" s="411"/>
      <c r="N217" s="411"/>
      <c r="S217" s="411"/>
      <c r="AC217" s="492">
        <v>193.0</v>
      </c>
      <c r="AD217" s="519"/>
      <c r="AE217" s="227"/>
      <c r="AF217" s="227"/>
      <c r="AG217" s="227"/>
      <c r="AL217" s="224"/>
      <c r="AM217" s="224"/>
      <c r="AN217" s="514"/>
      <c r="AO217" s="514"/>
      <c r="AP217" s="224"/>
      <c r="AQ217" s="224"/>
      <c r="AR217" s="515"/>
      <c r="AS217" s="224"/>
    </row>
    <row r="218">
      <c r="A218" s="435"/>
      <c r="B218" s="399"/>
      <c r="C218" s="435"/>
      <c r="D218" s="399"/>
      <c r="E218" s="398"/>
      <c r="I218" s="411"/>
      <c r="J218" s="411"/>
      <c r="N218" s="411"/>
      <c r="S218" s="411"/>
      <c r="AC218" s="492">
        <v>194.0</v>
      </c>
      <c r="AD218" s="519"/>
      <c r="AE218" s="227"/>
      <c r="AF218" s="227"/>
      <c r="AG218" s="227"/>
      <c r="AL218" s="224"/>
      <c r="AM218" s="224"/>
      <c r="AN218" s="514"/>
      <c r="AO218" s="514"/>
      <c r="AP218" s="224"/>
      <c r="AQ218" s="224"/>
      <c r="AR218" s="515"/>
      <c r="AS218" s="224"/>
    </row>
    <row r="219">
      <c r="A219" s="435"/>
      <c r="B219" s="399"/>
      <c r="C219" s="435"/>
      <c r="D219" s="399"/>
      <c r="E219" s="435"/>
      <c r="I219" s="411"/>
      <c r="J219" s="411"/>
      <c r="N219" s="411"/>
      <c r="S219" s="411"/>
      <c r="AC219" s="492">
        <v>195.0</v>
      </c>
      <c r="AD219" s="519"/>
      <c r="AE219" s="227"/>
      <c r="AF219" s="227"/>
      <c r="AG219" s="227"/>
      <c r="AL219" s="224"/>
      <c r="AM219" s="224"/>
      <c r="AN219" s="514"/>
      <c r="AO219" s="514"/>
      <c r="AP219" s="224"/>
      <c r="AQ219" s="224"/>
      <c r="AR219" s="515"/>
      <c r="AS219" s="224"/>
    </row>
    <row r="220">
      <c r="A220" s="435"/>
      <c r="B220" s="399"/>
      <c r="C220" s="398"/>
      <c r="D220" s="399"/>
      <c r="E220" s="435"/>
      <c r="I220" s="411"/>
      <c r="J220" s="411"/>
      <c r="N220" s="411"/>
      <c r="S220" s="411"/>
      <c r="AC220" s="492">
        <v>196.0</v>
      </c>
      <c r="AD220" s="519"/>
      <c r="AE220" s="227"/>
      <c r="AF220" s="227"/>
      <c r="AG220" s="227"/>
      <c r="AL220" s="224"/>
      <c r="AM220" s="224"/>
      <c r="AN220" s="514"/>
      <c r="AO220" s="514"/>
      <c r="AP220" s="224"/>
      <c r="AQ220" s="224"/>
      <c r="AR220" s="515"/>
      <c r="AS220" s="224"/>
    </row>
    <row r="221">
      <c r="A221" s="435"/>
      <c r="B221" s="399"/>
      <c r="C221" s="435"/>
      <c r="D221" s="399"/>
      <c r="E221" s="398"/>
      <c r="I221" s="411"/>
      <c r="J221" s="411"/>
      <c r="N221" s="411"/>
      <c r="S221" s="411"/>
      <c r="AC221" s="492">
        <v>197.0</v>
      </c>
      <c r="AD221" s="519"/>
      <c r="AE221" s="227"/>
      <c r="AF221" s="227"/>
      <c r="AG221" s="227"/>
      <c r="AL221" s="224"/>
      <c r="AM221" s="224"/>
      <c r="AN221" s="514"/>
      <c r="AO221" s="514"/>
      <c r="AP221" s="224"/>
      <c r="AQ221" s="224"/>
      <c r="AR221" s="515"/>
      <c r="AS221" s="224"/>
    </row>
    <row r="222">
      <c r="A222" s="435"/>
      <c r="B222" s="399"/>
      <c r="C222" s="398"/>
      <c r="D222" s="399"/>
      <c r="E222" s="435"/>
      <c r="I222" s="411"/>
      <c r="J222" s="411"/>
      <c r="N222" s="411"/>
      <c r="S222" s="411"/>
      <c r="AC222" s="492">
        <v>198.0</v>
      </c>
      <c r="AD222" s="519"/>
      <c r="AE222" s="227"/>
      <c r="AF222" s="227"/>
      <c r="AG222" s="227"/>
      <c r="AL222" s="224"/>
      <c r="AM222" s="224"/>
      <c r="AN222" s="514"/>
      <c r="AO222" s="514"/>
      <c r="AP222" s="224"/>
      <c r="AQ222" s="224"/>
      <c r="AR222" s="515"/>
      <c r="AS222" s="224"/>
    </row>
    <row r="223">
      <c r="A223" s="435"/>
      <c r="B223" s="399"/>
      <c r="C223" s="435"/>
      <c r="D223" s="399"/>
      <c r="E223" s="435"/>
      <c r="I223" s="411"/>
      <c r="J223" s="411"/>
      <c r="N223" s="411"/>
      <c r="S223" s="411"/>
      <c r="AC223" s="492">
        <v>199.0</v>
      </c>
      <c r="AD223" s="519"/>
      <c r="AE223" s="227"/>
      <c r="AF223" s="227"/>
      <c r="AG223" s="227"/>
      <c r="AL223" s="224"/>
      <c r="AM223" s="224"/>
      <c r="AN223" s="514"/>
      <c r="AO223" s="514"/>
      <c r="AP223" s="224"/>
      <c r="AQ223" s="224"/>
      <c r="AR223" s="515"/>
      <c r="AS223" s="224"/>
    </row>
    <row r="224">
      <c r="A224" s="435"/>
      <c r="B224" s="399"/>
      <c r="C224" s="435"/>
      <c r="D224" s="399"/>
      <c r="E224" s="398"/>
      <c r="I224" s="411"/>
      <c r="J224" s="411"/>
      <c r="N224" s="411"/>
      <c r="S224" s="411"/>
      <c r="AC224" s="492">
        <v>200.0</v>
      </c>
      <c r="AD224" s="519"/>
      <c r="AE224" s="227"/>
      <c r="AF224" s="227"/>
      <c r="AG224" s="227"/>
      <c r="AL224" s="224"/>
      <c r="AM224" s="224"/>
      <c r="AN224" s="514"/>
      <c r="AO224" s="514"/>
      <c r="AP224" s="224"/>
      <c r="AQ224" s="224"/>
      <c r="AR224" s="515"/>
      <c r="AS224" s="224"/>
    </row>
    <row r="225">
      <c r="A225" s="435"/>
      <c r="B225" s="399"/>
      <c r="C225" s="435"/>
      <c r="D225" s="399"/>
      <c r="E225" s="435"/>
      <c r="I225" s="411"/>
      <c r="J225" s="411"/>
      <c r="N225" s="411"/>
      <c r="S225" s="411"/>
      <c r="AC225" s="525" t="s">
        <v>609</v>
      </c>
      <c r="AS225" s="224"/>
    </row>
    <row r="226">
      <c r="A226" s="435"/>
      <c r="B226" s="399"/>
      <c r="C226" s="398"/>
      <c r="D226" s="399"/>
      <c r="E226" s="398"/>
      <c r="I226" s="411"/>
      <c r="J226" s="411"/>
      <c r="N226" s="411"/>
      <c r="S226" s="411"/>
      <c r="AC226" s="495">
        <v>1.0</v>
      </c>
      <c r="AD226" s="493"/>
      <c r="AE226" s="493"/>
      <c r="AF226" s="493"/>
      <c r="AG226" s="493"/>
      <c r="AH226" s="493"/>
      <c r="AI226" s="493"/>
      <c r="AJ226" s="493"/>
      <c r="AK226" s="493"/>
      <c r="AL226" s="494"/>
      <c r="AM226" s="495"/>
      <c r="AN226" s="496"/>
      <c r="AO226" s="496"/>
      <c r="AP226" s="493"/>
      <c r="AQ226" s="526"/>
      <c r="AR226" s="499"/>
      <c r="AS226" s="224"/>
    </row>
    <row r="227">
      <c r="A227" s="435"/>
      <c r="B227" s="399"/>
      <c r="C227" s="435"/>
      <c r="D227" s="399"/>
      <c r="E227" s="435"/>
      <c r="I227" s="411"/>
      <c r="J227" s="411"/>
      <c r="N227" s="411"/>
      <c r="S227" s="411"/>
      <c r="AC227" s="495">
        <v>2.0</v>
      </c>
      <c r="AD227" s="493"/>
      <c r="AE227" s="493"/>
      <c r="AF227" s="493"/>
      <c r="AG227" s="493"/>
      <c r="AH227" s="493"/>
      <c r="AI227" s="493"/>
      <c r="AJ227" s="493"/>
      <c r="AK227" s="493"/>
      <c r="AL227" s="494"/>
      <c r="AM227" s="495"/>
      <c r="AN227" s="496"/>
      <c r="AO227" s="496"/>
      <c r="AP227" s="493"/>
      <c r="AQ227" s="526"/>
      <c r="AR227" s="499"/>
      <c r="AS227" s="224"/>
    </row>
    <row r="228">
      <c r="A228" s="435"/>
      <c r="B228" s="399"/>
      <c r="C228" s="398"/>
      <c r="D228" s="399"/>
      <c r="E228" s="398"/>
      <c r="I228" s="411"/>
      <c r="J228" s="411"/>
      <c r="N228" s="411"/>
      <c r="S228" s="411"/>
      <c r="AC228" s="495">
        <v>3.0</v>
      </c>
      <c r="AD228" s="493"/>
      <c r="AE228" s="493"/>
      <c r="AF228" s="493"/>
      <c r="AG228" s="493"/>
      <c r="AH228" s="493"/>
      <c r="AI228" s="493"/>
      <c r="AJ228" s="493"/>
      <c r="AK228" s="493"/>
      <c r="AL228" s="494"/>
      <c r="AM228" s="495"/>
      <c r="AN228" s="496"/>
      <c r="AO228" s="496"/>
      <c r="AP228" s="493"/>
      <c r="AQ228" s="526"/>
      <c r="AR228" s="499"/>
      <c r="AS228" s="224"/>
    </row>
    <row r="229">
      <c r="A229" s="435"/>
      <c r="B229" s="399"/>
      <c r="C229" s="435"/>
      <c r="D229" s="399"/>
      <c r="E229" s="435"/>
      <c r="I229" s="411"/>
      <c r="J229" s="411"/>
      <c r="N229" s="411"/>
      <c r="S229" s="411"/>
      <c r="AC229" s="495">
        <v>4.0</v>
      </c>
      <c r="AD229" s="493"/>
      <c r="AE229" s="493"/>
      <c r="AF229" s="493"/>
      <c r="AG229" s="493"/>
      <c r="AH229" s="493"/>
      <c r="AI229" s="493"/>
      <c r="AJ229" s="493"/>
      <c r="AK229" s="493"/>
      <c r="AL229" s="494"/>
      <c r="AM229" s="495"/>
      <c r="AN229" s="496"/>
      <c r="AO229" s="496"/>
      <c r="AP229" s="493"/>
      <c r="AQ229" s="526"/>
      <c r="AR229" s="499"/>
      <c r="AS229" s="224"/>
    </row>
    <row r="230">
      <c r="A230" s="435"/>
      <c r="B230" s="399"/>
      <c r="C230" s="435"/>
      <c r="D230" s="399"/>
      <c r="E230" s="398"/>
      <c r="I230" s="411"/>
      <c r="J230" s="411"/>
      <c r="N230" s="411"/>
      <c r="S230" s="411"/>
      <c r="AC230" s="495">
        <v>5.0</v>
      </c>
      <c r="AD230" s="493"/>
      <c r="AE230" s="493"/>
      <c r="AF230" s="493"/>
      <c r="AG230" s="493"/>
      <c r="AH230" s="493"/>
      <c r="AI230" s="493"/>
      <c r="AJ230" s="493"/>
      <c r="AK230" s="493"/>
      <c r="AL230" s="494"/>
      <c r="AM230" s="495"/>
      <c r="AN230" s="496"/>
      <c r="AO230" s="496"/>
      <c r="AP230" s="493"/>
      <c r="AQ230" s="526"/>
      <c r="AR230" s="499"/>
      <c r="AS230" s="224"/>
    </row>
    <row r="231">
      <c r="A231" s="435"/>
      <c r="B231" s="399"/>
      <c r="C231" s="435"/>
      <c r="D231" s="399"/>
      <c r="E231" s="435"/>
      <c r="I231" s="411"/>
      <c r="J231" s="411"/>
      <c r="N231" s="411"/>
      <c r="S231" s="411"/>
      <c r="AC231" s="495">
        <v>6.0</v>
      </c>
      <c r="AD231" s="493"/>
      <c r="AE231" s="493"/>
      <c r="AF231" s="493"/>
      <c r="AG231" s="493"/>
      <c r="AH231" s="493"/>
      <c r="AI231" s="493"/>
      <c r="AJ231" s="493"/>
      <c r="AK231" s="493"/>
      <c r="AL231" s="494"/>
      <c r="AM231" s="495"/>
      <c r="AN231" s="496"/>
      <c r="AO231" s="496"/>
      <c r="AP231" s="493"/>
      <c r="AQ231" s="526"/>
      <c r="AR231" s="499"/>
      <c r="AS231" s="224"/>
    </row>
    <row r="232">
      <c r="A232" s="435"/>
      <c r="B232" s="399"/>
      <c r="C232" s="398"/>
      <c r="D232" s="399"/>
      <c r="E232" s="435"/>
      <c r="I232" s="411"/>
      <c r="J232" s="411"/>
      <c r="N232" s="411"/>
      <c r="S232" s="411"/>
      <c r="AC232" s="495">
        <v>7.0</v>
      </c>
      <c r="AD232" s="493"/>
      <c r="AE232" s="493"/>
      <c r="AF232" s="493"/>
      <c r="AG232" s="493"/>
      <c r="AH232" s="493"/>
      <c r="AI232" s="493"/>
      <c r="AJ232" s="493"/>
      <c r="AK232" s="493"/>
      <c r="AL232" s="494"/>
      <c r="AM232" s="495"/>
      <c r="AN232" s="496"/>
      <c r="AO232" s="496"/>
      <c r="AP232" s="493"/>
      <c r="AQ232" s="526"/>
      <c r="AR232" s="499"/>
      <c r="AS232" s="224"/>
    </row>
    <row r="233">
      <c r="A233" s="435"/>
      <c r="B233" s="399"/>
      <c r="C233" s="435"/>
      <c r="D233" s="399"/>
      <c r="E233" s="435"/>
      <c r="I233" s="411"/>
      <c r="J233" s="411"/>
      <c r="N233" s="411"/>
      <c r="S233" s="411"/>
      <c r="AC233" s="495">
        <v>8.0</v>
      </c>
      <c r="AD233" s="493"/>
      <c r="AE233" s="493"/>
      <c r="AF233" s="493"/>
      <c r="AG233" s="493"/>
      <c r="AH233" s="493"/>
      <c r="AI233" s="493"/>
      <c r="AJ233" s="493"/>
      <c r="AK233" s="493"/>
      <c r="AL233" s="494"/>
      <c r="AM233" s="495"/>
      <c r="AN233" s="496"/>
      <c r="AO233" s="496"/>
      <c r="AP233" s="493"/>
      <c r="AQ233" s="526"/>
      <c r="AR233" s="499"/>
      <c r="AS233" s="224"/>
    </row>
    <row r="234">
      <c r="A234" s="435"/>
      <c r="B234" s="399"/>
      <c r="C234" s="435"/>
      <c r="D234" s="399"/>
      <c r="E234" s="435"/>
      <c r="I234" s="411"/>
      <c r="J234" s="411"/>
      <c r="N234" s="411"/>
      <c r="S234" s="411"/>
      <c r="AC234" s="495">
        <v>9.0</v>
      </c>
      <c r="AD234" s="493"/>
      <c r="AE234" s="493"/>
      <c r="AF234" s="493"/>
      <c r="AG234" s="493"/>
      <c r="AH234" s="493"/>
      <c r="AI234" s="493"/>
      <c r="AJ234" s="493"/>
      <c r="AK234" s="493"/>
      <c r="AL234" s="494"/>
      <c r="AM234" s="495"/>
      <c r="AN234" s="496"/>
      <c r="AO234" s="496"/>
      <c r="AP234" s="493"/>
      <c r="AQ234" s="526"/>
      <c r="AR234" s="499"/>
      <c r="AS234" s="224"/>
    </row>
    <row r="235">
      <c r="A235" s="435"/>
      <c r="B235" s="399"/>
      <c r="C235" s="435"/>
      <c r="D235" s="399"/>
      <c r="E235" s="398"/>
      <c r="I235" s="411"/>
      <c r="J235" s="411"/>
      <c r="N235" s="411"/>
      <c r="S235" s="411"/>
      <c r="AC235" s="495">
        <v>10.0</v>
      </c>
      <c r="AD235" s="493"/>
      <c r="AE235" s="493"/>
      <c r="AF235" s="493"/>
      <c r="AG235" s="493"/>
      <c r="AH235" s="493"/>
      <c r="AI235" s="493"/>
      <c r="AJ235" s="493"/>
      <c r="AK235" s="493"/>
      <c r="AL235" s="494"/>
      <c r="AM235" s="495"/>
      <c r="AN235" s="496"/>
      <c r="AO235" s="496"/>
      <c r="AP235" s="493"/>
      <c r="AQ235" s="526"/>
      <c r="AR235" s="499"/>
      <c r="AS235" s="224"/>
    </row>
    <row r="236">
      <c r="A236" s="435"/>
      <c r="B236" s="399"/>
      <c r="C236" s="435"/>
      <c r="D236" s="399"/>
      <c r="E236" s="435"/>
      <c r="I236" s="411"/>
      <c r="J236" s="411"/>
      <c r="N236" s="411"/>
      <c r="S236" s="411"/>
      <c r="AC236" s="495">
        <v>11.0</v>
      </c>
      <c r="AD236" s="493"/>
      <c r="AE236" s="493"/>
      <c r="AF236" s="493"/>
      <c r="AG236" s="493"/>
      <c r="AH236" s="493"/>
      <c r="AI236" s="493"/>
      <c r="AJ236" s="493"/>
      <c r="AK236" s="493"/>
      <c r="AL236" s="494"/>
      <c r="AM236" s="495"/>
      <c r="AN236" s="496"/>
      <c r="AO236" s="496"/>
      <c r="AP236" s="493"/>
      <c r="AQ236" s="526"/>
      <c r="AR236" s="499"/>
      <c r="AS236" s="224"/>
    </row>
    <row r="237">
      <c r="A237" s="435"/>
      <c r="B237" s="399"/>
      <c r="C237" s="435"/>
      <c r="D237" s="399"/>
      <c r="E237" s="398"/>
      <c r="I237" s="411"/>
      <c r="J237" s="411"/>
      <c r="N237" s="411"/>
      <c r="S237" s="411"/>
      <c r="AC237" s="495">
        <v>12.0</v>
      </c>
      <c r="AD237" s="493"/>
      <c r="AE237" s="493"/>
      <c r="AF237" s="493"/>
      <c r="AG237" s="493"/>
      <c r="AH237" s="493"/>
      <c r="AI237" s="493"/>
      <c r="AJ237" s="493"/>
      <c r="AK237" s="493"/>
      <c r="AL237" s="494"/>
      <c r="AM237" s="495"/>
      <c r="AN237" s="496"/>
      <c r="AO237" s="496"/>
      <c r="AP237" s="493"/>
      <c r="AQ237" s="526"/>
      <c r="AR237" s="499"/>
      <c r="AS237" s="224"/>
    </row>
    <row r="238">
      <c r="A238" s="435"/>
      <c r="B238" s="399"/>
      <c r="C238" s="435"/>
      <c r="D238" s="399"/>
      <c r="E238" s="435"/>
      <c r="I238" s="411"/>
      <c r="J238" s="411"/>
      <c r="N238" s="411"/>
      <c r="S238" s="411"/>
      <c r="AC238" s="495">
        <v>13.0</v>
      </c>
      <c r="AD238" s="493"/>
      <c r="AE238" s="493"/>
      <c r="AF238" s="493"/>
      <c r="AG238" s="493"/>
      <c r="AH238" s="493"/>
      <c r="AI238" s="493"/>
      <c r="AJ238" s="493"/>
      <c r="AK238" s="493"/>
      <c r="AL238" s="494"/>
      <c r="AM238" s="495"/>
      <c r="AN238" s="496"/>
      <c r="AO238" s="496"/>
      <c r="AP238" s="493"/>
      <c r="AQ238" s="526"/>
      <c r="AR238" s="499"/>
      <c r="AS238" s="224"/>
    </row>
    <row r="239">
      <c r="A239" s="435"/>
      <c r="B239" s="399"/>
      <c r="C239" s="398"/>
      <c r="D239" s="399"/>
      <c r="E239" s="435"/>
      <c r="I239" s="411"/>
      <c r="J239" s="411"/>
      <c r="N239" s="411"/>
      <c r="S239" s="411"/>
      <c r="AC239" s="495">
        <v>14.0</v>
      </c>
      <c r="AD239" s="493"/>
      <c r="AE239" s="493"/>
      <c r="AF239" s="493"/>
      <c r="AG239" s="493"/>
      <c r="AH239" s="493"/>
      <c r="AI239" s="493"/>
      <c r="AJ239" s="493"/>
      <c r="AK239" s="493"/>
      <c r="AL239" s="494"/>
      <c r="AM239" s="495"/>
      <c r="AN239" s="496"/>
      <c r="AO239" s="496"/>
      <c r="AP239" s="493"/>
      <c r="AQ239" s="526"/>
      <c r="AR239" s="499"/>
      <c r="AS239" s="224"/>
    </row>
    <row r="240">
      <c r="A240" s="435"/>
      <c r="B240" s="399"/>
      <c r="C240" s="435"/>
      <c r="D240" s="399"/>
      <c r="E240" s="435"/>
      <c r="I240" s="411"/>
      <c r="J240" s="411"/>
      <c r="N240" s="411"/>
      <c r="S240" s="411"/>
      <c r="AC240" s="495">
        <v>15.0</v>
      </c>
      <c r="AD240" s="493"/>
      <c r="AE240" s="493"/>
      <c r="AF240" s="493"/>
      <c r="AG240" s="493"/>
      <c r="AH240" s="493"/>
      <c r="AI240" s="493"/>
      <c r="AJ240" s="493"/>
      <c r="AK240" s="493"/>
      <c r="AL240" s="494"/>
      <c r="AM240" s="495"/>
      <c r="AN240" s="496"/>
      <c r="AO240" s="496"/>
      <c r="AP240" s="493"/>
      <c r="AQ240" s="526"/>
      <c r="AR240" s="499"/>
      <c r="AS240" s="224"/>
    </row>
    <row r="241">
      <c r="A241" s="435"/>
      <c r="B241" s="399"/>
      <c r="C241" s="435"/>
      <c r="D241" s="399"/>
      <c r="E241" s="435"/>
      <c r="I241" s="411"/>
      <c r="J241" s="411"/>
      <c r="N241" s="411"/>
      <c r="S241" s="411"/>
      <c r="AC241" s="495">
        <v>16.0</v>
      </c>
      <c r="AD241" s="493"/>
      <c r="AE241" s="493"/>
      <c r="AF241" s="493"/>
      <c r="AG241" s="493"/>
      <c r="AH241" s="493"/>
      <c r="AI241" s="493"/>
      <c r="AJ241" s="493"/>
      <c r="AK241" s="493"/>
      <c r="AL241" s="494"/>
      <c r="AM241" s="495"/>
      <c r="AN241" s="496"/>
      <c r="AO241" s="496"/>
      <c r="AP241" s="493"/>
      <c r="AQ241" s="526"/>
      <c r="AR241" s="499"/>
      <c r="AS241" s="224"/>
    </row>
    <row r="242">
      <c r="A242" s="435"/>
      <c r="B242" s="399"/>
      <c r="C242" s="435"/>
      <c r="D242" s="399"/>
      <c r="E242" s="435"/>
      <c r="I242" s="411"/>
      <c r="J242" s="411"/>
      <c r="N242" s="411"/>
      <c r="S242" s="411"/>
      <c r="AC242" s="495">
        <v>17.0</v>
      </c>
      <c r="AD242" s="493"/>
      <c r="AE242" s="493"/>
      <c r="AF242" s="493"/>
      <c r="AG242" s="493"/>
      <c r="AH242" s="493"/>
      <c r="AI242" s="493"/>
      <c r="AJ242" s="493"/>
      <c r="AK242" s="493"/>
      <c r="AL242" s="494"/>
      <c r="AM242" s="495"/>
      <c r="AN242" s="496"/>
      <c r="AO242" s="496"/>
      <c r="AP242" s="493"/>
      <c r="AQ242" s="526"/>
      <c r="AR242" s="499"/>
      <c r="AS242" s="224"/>
    </row>
    <row r="243">
      <c r="A243" s="435"/>
      <c r="B243" s="399"/>
      <c r="C243" s="398"/>
      <c r="D243" s="399"/>
      <c r="E243" s="398"/>
      <c r="I243" s="411"/>
      <c r="J243" s="411"/>
      <c r="N243" s="411"/>
      <c r="S243" s="411"/>
      <c r="AC243" s="495">
        <v>18.0</v>
      </c>
      <c r="AD243" s="493"/>
      <c r="AE243" s="493"/>
      <c r="AF243" s="493"/>
      <c r="AG243" s="493"/>
      <c r="AH243" s="493"/>
      <c r="AI243" s="493"/>
      <c r="AJ243" s="493"/>
      <c r="AK243" s="493"/>
      <c r="AL243" s="494"/>
      <c r="AM243" s="495"/>
      <c r="AN243" s="496"/>
      <c r="AO243" s="496"/>
      <c r="AP243" s="493"/>
      <c r="AQ243" s="526"/>
      <c r="AR243" s="499"/>
      <c r="AS243" s="224"/>
    </row>
    <row r="244">
      <c r="A244" s="435"/>
      <c r="B244" s="399"/>
      <c r="C244" s="435"/>
      <c r="D244" s="399"/>
      <c r="E244" s="435"/>
      <c r="I244" s="411"/>
      <c r="J244" s="411"/>
      <c r="N244" s="411"/>
      <c r="S244" s="411"/>
      <c r="AC244" s="495">
        <v>19.0</v>
      </c>
      <c r="AD244" s="493"/>
      <c r="AE244" s="493"/>
      <c r="AF244" s="493"/>
      <c r="AG244" s="493"/>
      <c r="AH244" s="493"/>
      <c r="AI244" s="493"/>
      <c r="AJ244" s="493"/>
      <c r="AK244" s="493"/>
      <c r="AL244" s="494"/>
      <c r="AM244" s="495"/>
      <c r="AN244" s="496"/>
      <c r="AO244" s="496"/>
      <c r="AP244" s="493"/>
      <c r="AQ244" s="526"/>
      <c r="AR244" s="499"/>
      <c r="AS244" s="224"/>
    </row>
    <row r="245">
      <c r="A245" s="435"/>
      <c r="B245" s="399"/>
      <c r="C245" s="435"/>
      <c r="D245" s="399"/>
      <c r="E245" s="398"/>
      <c r="I245" s="411"/>
      <c r="J245" s="411"/>
      <c r="N245" s="411"/>
      <c r="S245" s="411"/>
      <c r="AC245" s="495">
        <v>20.0</v>
      </c>
      <c r="AD245" s="493"/>
      <c r="AE245" s="493"/>
      <c r="AF245" s="493"/>
      <c r="AG245" s="493"/>
      <c r="AH245" s="493"/>
      <c r="AI245" s="493"/>
      <c r="AJ245" s="493"/>
      <c r="AK245" s="493"/>
      <c r="AL245" s="494"/>
      <c r="AM245" s="495"/>
      <c r="AN245" s="496"/>
      <c r="AO245" s="496"/>
      <c r="AP245" s="493"/>
      <c r="AQ245" s="526"/>
      <c r="AR245" s="499"/>
      <c r="AS245" s="224"/>
    </row>
    <row r="246">
      <c r="A246" s="435"/>
      <c r="B246" s="399"/>
      <c r="C246" s="435"/>
      <c r="D246" s="399"/>
      <c r="E246" s="435"/>
      <c r="I246" s="411"/>
      <c r="J246" s="411"/>
      <c r="N246" s="411"/>
      <c r="S246" s="411"/>
      <c r="AC246" s="495">
        <v>21.0</v>
      </c>
      <c r="AD246" s="493"/>
      <c r="AE246" s="493"/>
      <c r="AF246" s="493"/>
      <c r="AG246" s="493"/>
      <c r="AH246" s="493"/>
      <c r="AI246" s="493"/>
      <c r="AJ246" s="493"/>
      <c r="AK246" s="493"/>
      <c r="AL246" s="494"/>
      <c r="AM246" s="495"/>
      <c r="AN246" s="496"/>
      <c r="AO246" s="496"/>
      <c r="AP246" s="493"/>
      <c r="AQ246" s="526"/>
      <c r="AR246" s="499"/>
      <c r="AS246" s="224"/>
    </row>
    <row r="247">
      <c r="A247" s="435"/>
      <c r="B247" s="399"/>
      <c r="C247" s="398"/>
      <c r="D247" s="399"/>
      <c r="E247" s="435"/>
      <c r="I247" s="411"/>
      <c r="J247" s="411"/>
      <c r="N247" s="411"/>
      <c r="S247" s="411"/>
      <c r="AC247" s="495">
        <v>22.0</v>
      </c>
      <c r="AD247" s="493"/>
      <c r="AE247" s="493"/>
      <c r="AF247" s="493"/>
      <c r="AG247" s="493"/>
      <c r="AH247" s="493"/>
      <c r="AI247" s="493"/>
      <c r="AJ247" s="493"/>
      <c r="AK247" s="493"/>
      <c r="AL247" s="494"/>
      <c r="AM247" s="495"/>
      <c r="AN247" s="496"/>
      <c r="AO247" s="496"/>
      <c r="AP247" s="493"/>
      <c r="AQ247" s="526"/>
      <c r="AR247" s="499"/>
      <c r="AS247" s="224"/>
    </row>
    <row r="248">
      <c r="A248" s="435"/>
      <c r="B248" s="399"/>
      <c r="C248" s="435"/>
      <c r="D248" s="399"/>
      <c r="E248" s="398"/>
      <c r="I248" s="411"/>
      <c r="J248" s="411"/>
      <c r="N248" s="411"/>
      <c r="S248" s="411"/>
      <c r="AC248" s="495">
        <v>23.0</v>
      </c>
      <c r="AD248" s="493"/>
      <c r="AE248" s="493"/>
      <c r="AF248" s="493"/>
      <c r="AG248" s="493"/>
      <c r="AH248" s="493"/>
      <c r="AI248" s="493"/>
      <c r="AJ248" s="493"/>
      <c r="AK248" s="493"/>
      <c r="AL248" s="494"/>
      <c r="AM248" s="495"/>
      <c r="AN248" s="496"/>
      <c r="AO248" s="496"/>
      <c r="AP248" s="493"/>
      <c r="AQ248" s="526"/>
      <c r="AR248" s="499"/>
      <c r="AS248" s="224"/>
    </row>
    <row r="249">
      <c r="A249" s="435"/>
      <c r="B249" s="399"/>
      <c r="C249" s="435"/>
      <c r="D249" s="399"/>
      <c r="E249" s="435"/>
      <c r="I249" s="411"/>
      <c r="J249" s="411"/>
      <c r="N249" s="411"/>
      <c r="S249" s="411"/>
      <c r="AC249" s="495">
        <v>24.0</v>
      </c>
      <c r="AD249" s="493"/>
      <c r="AE249" s="493"/>
      <c r="AF249" s="493"/>
      <c r="AG249" s="493"/>
      <c r="AH249" s="493"/>
      <c r="AI249" s="493"/>
      <c r="AJ249" s="493"/>
      <c r="AK249" s="493"/>
      <c r="AL249" s="494"/>
      <c r="AM249" s="495"/>
      <c r="AN249" s="496"/>
      <c r="AO249" s="496"/>
      <c r="AP249" s="493"/>
      <c r="AQ249" s="526"/>
      <c r="AR249" s="499"/>
      <c r="AS249" s="224"/>
    </row>
    <row r="250">
      <c r="A250" s="435"/>
      <c r="B250" s="399"/>
      <c r="C250" s="435"/>
      <c r="D250" s="399"/>
      <c r="E250" s="398"/>
      <c r="I250" s="411"/>
      <c r="J250" s="411"/>
      <c r="N250" s="411"/>
      <c r="S250" s="411"/>
      <c r="AC250" s="495">
        <v>25.0</v>
      </c>
      <c r="AD250" s="493"/>
      <c r="AE250" s="493"/>
      <c r="AF250" s="493"/>
      <c r="AG250" s="493"/>
      <c r="AH250" s="493"/>
      <c r="AI250" s="493"/>
      <c r="AJ250" s="493"/>
      <c r="AK250" s="493"/>
      <c r="AL250" s="494"/>
      <c r="AM250" s="495"/>
      <c r="AN250" s="496"/>
      <c r="AO250" s="496"/>
      <c r="AP250" s="493"/>
      <c r="AQ250" s="526"/>
      <c r="AR250" s="499"/>
      <c r="AS250" s="224"/>
    </row>
    <row r="251">
      <c r="A251" s="435"/>
      <c r="B251" s="399"/>
      <c r="C251" s="398"/>
      <c r="D251" s="399"/>
      <c r="E251" s="435"/>
      <c r="I251" s="411"/>
      <c r="J251" s="411"/>
      <c r="N251" s="411"/>
      <c r="S251" s="411"/>
      <c r="AC251" s="495">
        <v>26.0</v>
      </c>
      <c r="AD251" s="493"/>
      <c r="AE251" s="493"/>
      <c r="AF251" s="493"/>
      <c r="AG251" s="493"/>
      <c r="AH251" s="493"/>
      <c r="AI251" s="493"/>
      <c r="AJ251" s="493"/>
      <c r="AK251" s="493"/>
      <c r="AL251" s="494"/>
      <c r="AM251" s="495"/>
      <c r="AN251" s="496"/>
      <c r="AO251" s="496"/>
      <c r="AP251" s="493"/>
      <c r="AQ251" s="526"/>
      <c r="AR251" s="499"/>
      <c r="AS251" s="224"/>
    </row>
    <row r="252">
      <c r="A252" s="435"/>
      <c r="B252" s="399"/>
      <c r="C252" s="435"/>
      <c r="D252" s="399"/>
      <c r="E252" s="398"/>
      <c r="I252" s="411"/>
      <c r="J252" s="411"/>
      <c r="N252" s="411"/>
      <c r="S252" s="411"/>
      <c r="AC252" s="495">
        <v>27.0</v>
      </c>
      <c r="AD252" s="493"/>
      <c r="AE252" s="493"/>
      <c r="AF252" s="493"/>
      <c r="AG252" s="493"/>
      <c r="AH252" s="493"/>
      <c r="AI252" s="493"/>
      <c r="AJ252" s="493"/>
      <c r="AK252" s="493"/>
      <c r="AL252" s="494"/>
      <c r="AM252" s="495"/>
      <c r="AN252" s="496"/>
      <c r="AO252" s="496"/>
      <c r="AP252" s="493"/>
      <c r="AQ252" s="526"/>
      <c r="AR252" s="499"/>
      <c r="AS252" s="224"/>
    </row>
    <row r="253">
      <c r="A253" s="435"/>
      <c r="B253" s="399"/>
      <c r="C253" s="435"/>
      <c r="D253" s="399"/>
      <c r="E253" s="435"/>
      <c r="I253" s="411"/>
      <c r="J253" s="411"/>
      <c r="N253" s="411"/>
      <c r="S253" s="411"/>
      <c r="AC253" s="495">
        <v>28.0</v>
      </c>
      <c r="AD253" s="493"/>
      <c r="AE253" s="493"/>
      <c r="AF253" s="493"/>
      <c r="AG253" s="493"/>
      <c r="AH253" s="493"/>
      <c r="AI253" s="493"/>
      <c r="AJ253" s="493"/>
      <c r="AK253" s="493"/>
      <c r="AL253" s="494"/>
      <c r="AM253" s="495"/>
      <c r="AN253" s="496"/>
      <c r="AO253" s="496"/>
      <c r="AP253" s="493"/>
      <c r="AQ253" s="526"/>
      <c r="AR253" s="499"/>
      <c r="AS253" s="224"/>
    </row>
    <row r="254">
      <c r="A254" s="435"/>
      <c r="B254" s="399"/>
      <c r="C254" s="435"/>
      <c r="D254" s="399"/>
      <c r="E254" s="435"/>
      <c r="I254" s="411"/>
      <c r="J254" s="411"/>
      <c r="N254" s="411"/>
      <c r="S254" s="411"/>
      <c r="AC254" s="495">
        <v>29.0</v>
      </c>
      <c r="AD254" s="493"/>
      <c r="AE254" s="493"/>
      <c r="AF254" s="493"/>
      <c r="AG254" s="493"/>
      <c r="AH254" s="493"/>
      <c r="AI254" s="493"/>
      <c r="AJ254" s="493"/>
      <c r="AK254" s="493"/>
      <c r="AL254" s="494"/>
      <c r="AM254" s="495"/>
      <c r="AN254" s="496"/>
      <c r="AO254" s="496"/>
      <c r="AP254" s="493"/>
      <c r="AQ254" s="526"/>
      <c r="AR254" s="499"/>
      <c r="AS254" s="224"/>
    </row>
    <row r="255">
      <c r="A255" s="435"/>
      <c r="B255" s="399"/>
      <c r="C255" s="435"/>
      <c r="D255" s="399"/>
      <c r="E255" s="398"/>
      <c r="I255" s="411"/>
      <c r="J255" s="411"/>
      <c r="N255" s="411"/>
      <c r="S255" s="411"/>
      <c r="AC255" s="495">
        <v>30.0</v>
      </c>
      <c r="AD255" s="493"/>
      <c r="AE255" s="493"/>
      <c r="AF255" s="493"/>
      <c r="AG255" s="493"/>
      <c r="AH255" s="493"/>
      <c r="AI255" s="493"/>
      <c r="AJ255" s="493"/>
      <c r="AK255" s="493"/>
      <c r="AL255" s="494"/>
      <c r="AM255" s="495"/>
      <c r="AN255" s="496"/>
      <c r="AO255" s="496"/>
      <c r="AP255" s="493"/>
      <c r="AQ255" s="526"/>
      <c r="AR255" s="499"/>
      <c r="AS255" s="224"/>
    </row>
    <row r="256">
      <c r="A256" s="435"/>
      <c r="B256" s="399"/>
      <c r="C256" s="435"/>
      <c r="D256" s="399"/>
      <c r="E256" s="398"/>
      <c r="I256" s="411"/>
      <c r="J256" s="411"/>
      <c r="N256" s="411"/>
      <c r="S256" s="411"/>
      <c r="AC256" s="495">
        <v>31.0</v>
      </c>
      <c r="AD256" s="493"/>
      <c r="AE256" s="493"/>
      <c r="AF256" s="493"/>
      <c r="AG256" s="493"/>
      <c r="AH256" s="493"/>
      <c r="AI256" s="493"/>
      <c r="AJ256" s="493"/>
      <c r="AK256" s="493"/>
      <c r="AL256" s="494"/>
      <c r="AM256" s="495"/>
      <c r="AN256" s="496"/>
      <c r="AO256" s="496"/>
      <c r="AP256" s="493"/>
      <c r="AQ256" s="526"/>
      <c r="AR256" s="499"/>
      <c r="AS256" s="224"/>
    </row>
    <row r="257">
      <c r="A257" s="435"/>
      <c r="B257" s="399"/>
      <c r="C257" s="435"/>
      <c r="D257" s="399"/>
      <c r="E257" s="398"/>
      <c r="I257" s="411"/>
      <c r="J257" s="411"/>
      <c r="N257" s="411"/>
      <c r="S257" s="411"/>
      <c r="AC257" s="495">
        <v>32.0</v>
      </c>
      <c r="AD257" s="493"/>
      <c r="AE257" s="493"/>
      <c r="AF257" s="493"/>
      <c r="AG257" s="493"/>
      <c r="AH257" s="493"/>
      <c r="AI257" s="493"/>
      <c r="AJ257" s="493"/>
      <c r="AK257" s="493"/>
      <c r="AL257" s="494"/>
      <c r="AM257" s="495"/>
      <c r="AN257" s="496"/>
      <c r="AO257" s="496"/>
      <c r="AP257" s="493"/>
      <c r="AQ257" s="526"/>
      <c r="AR257" s="499"/>
      <c r="AS257" s="224"/>
    </row>
    <row r="258">
      <c r="A258" s="435"/>
      <c r="B258" s="399"/>
      <c r="C258" s="398"/>
      <c r="D258" s="399"/>
      <c r="E258" s="398"/>
      <c r="I258" s="411"/>
      <c r="J258" s="411"/>
      <c r="N258" s="411"/>
      <c r="S258" s="411"/>
      <c r="AC258" s="495">
        <v>33.0</v>
      </c>
      <c r="AD258" s="493"/>
      <c r="AE258" s="493"/>
      <c r="AF258" s="493"/>
      <c r="AG258" s="493"/>
      <c r="AH258" s="493"/>
      <c r="AI258" s="493"/>
      <c r="AJ258" s="493"/>
      <c r="AK258" s="493"/>
      <c r="AL258" s="494"/>
      <c r="AM258" s="495"/>
      <c r="AN258" s="496"/>
      <c r="AO258" s="496"/>
      <c r="AP258" s="493"/>
      <c r="AQ258" s="526"/>
      <c r="AR258" s="499"/>
      <c r="AS258" s="224"/>
    </row>
    <row r="259">
      <c r="A259" s="435"/>
      <c r="B259" s="399"/>
      <c r="C259" s="435"/>
      <c r="D259" s="399"/>
      <c r="E259" s="398"/>
      <c r="I259" s="411"/>
      <c r="J259" s="411"/>
      <c r="N259" s="411"/>
      <c r="S259" s="411"/>
      <c r="AC259" s="495">
        <v>34.0</v>
      </c>
      <c r="AD259" s="493"/>
      <c r="AE259" s="493"/>
      <c r="AF259" s="493"/>
      <c r="AG259" s="493"/>
      <c r="AH259" s="493"/>
      <c r="AI259" s="493"/>
      <c r="AJ259" s="493"/>
      <c r="AK259" s="493"/>
      <c r="AL259" s="494"/>
      <c r="AM259" s="495"/>
      <c r="AN259" s="496"/>
      <c r="AO259" s="496"/>
      <c r="AP259" s="493"/>
      <c r="AQ259" s="526"/>
      <c r="AR259" s="499"/>
      <c r="AS259" s="224"/>
    </row>
    <row r="260">
      <c r="A260" s="435"/>
      <c r="B260" s="399"/>
      <c r="C260" s="435"/>
      <c r="D260" s="399"/>
      <c r="E260" s="398"/>
      <c r="I260" s="411"/>
      <c r="J260" s="411"/>
      <c r="N260" s="411"/>
      <c r="S260" s="411"/>
      <c r="AC260" s="495">
        <v>35.0</v>
      </c>
      <c r="AD260" s="493"/>
      <c r="AE260" s="493"/>
      <c r="AF260" s="493"/>
      <c r="AG260" s="493"/>
      <c r="AH260" s="493"/>
      <c r="AI260" s="493"/>
      <c r="AJ260" s="493"/>
      <c r="AK260" s="493"/>
      <c r="AL260" s="494"/>
      <c r="AM260" s="495"/>
      <c r="AN260" s="496"/>
      <c r="AO260" s="496"/>
      <c r="AP260" s="493"/>
      <c r="AQ260" s="526"/>
      <c r="AR260" s="499"/>
      <c r="AS260" s="224"/>
    </row>
    <row r="261">
      <c r="A261" s="435"/>
      <c r="B261" s="399"/>
      <c r="C261" s="435"/>
      <c r="D261" s="399"/>
      <c r="E261" s="398"/>
      <c r="I261" s="411"/>
      <c r="J261" s="411"/>
      <c r="N261" s="411"/>
      <c r="S261" s="411"/>
      <c r="AC261" s="495">
        <v>36.0</v>
      </c>
      <c r="AD261" s="493"/>
      <c r="AE261" s="493"/>
      <c r="AF261" s="493"/>
      <c r="AG261" s="493"/>
      <c r="AH261" s="493"/>
      <c r="AI261" s="493"/>
      <c r="AJ261" s="493"/>
      <c r="AK261" s="493"/>
      <c r="AL261" s="494"/>
      <c r="AM261" s="495"/>
      <c r="AN261" s="496"/>
      <c r="AO261" s="496"/>
      <c r="AP261" s="493"/>
      <c r="AQ261" s="526"/>
      <c r="AR261" s="499"/>
      <c r="AS261" s="224"/>
    </row>
    <row r="262">
      <c r="A262" s="435"/>
      <c r="B262" s="399"/>
      <c r="C262" s="398"/>
      <c r="D262" s="399"/>
      <c r="E262" s="398"/>
      <c r="I262" s="411"/>
      <c r="J262" s="411"/>
      <c r="N262" s="411"/>
      <c r="S262" s="411"/>
      <c r="AC262" s="495">
        <v>37.0</v>
      </c>
      <c r="AD262" s="493"/>
      <c r="AE262" s="493"/>
      <c r="AF262" s="493"/>
      <c r="AG262" s="493"/>
      <c r="AH262" s="493"/>
      <c r="AI262" s="493"/>
      <c r="AJ262" s="493"/>
      <c r="AK262" s="493"/>
      <c r="AL262" s="494"/>
      <c r="AM262" s="495"/>
      <c r="AN262" s="496"/>
      <c r="AO262" s="496"/>
      <c r="AP262" s="493"/>
      <c r="AQ262" s="526"/>
      <c r="AR262" s="499"/>
      <c r="AS262" s="224"/>
    </row>
    <row r="263">
      <c r="A263" s="435"/>
      <c r="B263" s="399"/>
      <c r="C263" s="435"/>
      <c r="D263" s="399"/>
      <c r="E263" s="398"/>
      <c r="I263" s="411"/>
      <c r="J263" s="411"/>
      <c r="N263" s="411"/>
      <c r="S263" s="411"/>
      <c r="AC263" s="495">
        <v>38.0</v>
      </c>
      <c r="AD263" s="493"/>
      <c r="AE263" s="493"/>
      <c r="AF263" s="493"/>
      <c r="AG263" s="493"/>
      <c r="AH263" s="493"/>
      <c r="AI263" s="493"/>
      <c r="AJ263" s="493"/>
      <c r="AK263" s="493"/>
      <c r="AL263" s="494"/>
      <c r="AM263" s="495"/>
      <c r="AN263" s="496"/>
      <c r="AO263" s="496"/>
      <c r="AP263" s="493"/>
      <c r="AQ263" s="526"/>
      <c r="AR263" s="499"/>
      <c r="AS263" s="224"/>
    </row>
    <row r="264">
      <c r="A264" s="435"/>
      <c r="B264" s="399"/>
      <c r="C264" s="435"/>
      <c r="D264" s="399"/>
      <c r="E264" s="398"/>
      <c r="I264" s="411"/>
      <c r="J264" s="411"/>
      <c r="N264" s="411"/>
      <c r="S264" s="411"/>
      <c r="AC264" s="495">
        <v>39.0</v>
      </c>
      <c r="AD264" s="493"/>
      <c r="AE264" s="493"/>
      <c r="AF264" s="493"/>
      <c r="AG264" s="493"/>
      <c r="AH264" s="493"/>
      <c r="AI264" s="493"/>
      <c r="AJ264" s="493"/>
      <c r="AK264" s="493"/>
      <c r="AL264" s="494"/>
      <c r="AM264" s="495"/>
      <c r="AN264" s="496"/>
      <c r="AO264" s="496"/>
      <c r="AP264" s="493"/>
      <c r="AQ264" s="526"/>
      <c r="AR264" s="499"/>
      <c r="AS264" s="224"/>
    </row>
    <row r="265">
      <c r="A265" s="435"/>
      <c r="B265" s="399"/>
      <c r="C265" s="435"/>
      <c r="D265" s="399"/>
      <c r="E265" s="398"/>
      <c r="I265" s="411"/>
      <c r="J265" s="411"/>
      <c r="N265" s="411"/>
      <c r="S265" s="411"/>
      <c r="AC265" s="495">
        <v>40.0</v>
      </c>
      <c r="AD265" s="493"/>
      <c r="AE265" s="493"/>
      <c r="AF265" s="493"/>
      <c r="AG265" s="493"/>
      <c r="AH265" s="493"/>
      <c r="AI265" s="493"/>
      <c r="AJ265" s="493"/>
      <c r="AK265" s="493"/>
      <c r="AL265" s="494"/>
      <c r="AM265" s="495"/>
      <c r="AN265" s="496"/>
      <c r="AO265" s="496"/>
      <c r="AP265" s="493"/>
      <c r="AQ265" s="526"/>
      <c r="AR265" s="499"/>
      <c r="AS265" s="224"/>
    </row>
    <row r="266">
      <c r="A266" s="435"/>
      <c r="B266" s="399"/>
      <c r="C266" s="435"/>
      <c r="D266" s="399"/>
      <c r="E266" s="398"/>
      <c r="I266" s="411"/>
      <c r="J266" s="411"/>
      <c r="N266" s="411"/>
      <c r="S266" s="411"/>
      <c r="AC266" s="495">
        <v>41.0</v>
      </c>
      <c r="AD266" s="493"/>
      <c r="AE266" s="493"/>
      <c r="AF266" s="493"/>
      <c r="AG266" s="493"/>
      <c r="AH266" s="493"/>
      <c r="AI266" s="493"/>
      <c r="AJ266" s="493"/>
      <c r="AK266" s="493"/>
      <c r="AL266" s="494"/>
      <c r="AM266" s="495"/>
      <c r="AN266" s="496"/>
      <c r="AO266" s="496"/>
      <c r="AP266" s="493"/>
      <c r="AQ266" s="526"/>
      <c r="AR266" s="499"/>
      <c r="AS266" s="224"/>
    </row>
    <row r="267">
      <c r="A267" s="435"/>
      <c r="B267" s="399"/>
      <c r="C267" s="398"/>
      <c r="D267" s="399"/>
      <c r="E267" s="398"/>
      <c r="I267" s="411"/>
      <c r="J267" s="411"/>
      <c r="N267" s="411"/>
      <c r="S267" s="411"/>
      <c r="AC267" s="495">
        <v>42.0</v>
      </c>
      <c r="AD267" s="493"/>
      <c r="AE267" s="493"/>
      <c r="AF267" s="493"/>
      <c r="AG267" s="493"/>
      <c r="AH267" s="493"/>
      <c r="AI267" s="493"/>
      <c r="AJ267" s="493"/>
      <c r="AK267" s="493"/>
      <c r="AL267" s="494"/>
      <c r="AM267" s="495"/>
      <c r="AN267" s="496"/>
      <c r="AO267" s="496"/>
      <c r="AP267" s="493"/>
      <c r="AQ267" s="526"/>
      <c r="AR267" s="499"/>
      <c r="AS267" s="224"/>
    </row>
    <row r="268">
      <c r="A268" s="435"/>
      <c r="B268" s="399"/>
      <c r="C268" s="398"/>
      <c r="D268" s="399"/>
      <c r="E268" s="398"/>
      <c r="I268" s="411"/>
      <c r="J268" s="411"/>
      <c r="N268" s="411"/>
      <c r="S268" s="411"/>
      <c r="AC268" s="495">
        <v>43.0</v>
      </c>
      <c r="AD268" s="493"/>
      <c r="AE268" s="493"/>
      <c r="AF268" s="493"/>
      <c r="AG268" s="493"/>
      <c r="AH268" s="493"/>
      <c r="AI268" s="493"/>
      <c r="AJ268" s="493"/>
      <c r="AK268" s="493"/>
      <c r="AL268" s="494"/>
      <c r="AM268" s="495"/>
      <c r="AN268" s="496"/>
      <c r="AO268" s="496"/>
      <c r="AP268" s="493"/>
      <c r="AQ268" s="526"/>
      <c r="AR268" s="499"/>
      <c r="AS268" s="224"/>
    </row>
    <row r="269">
      <c r="A269" s="435"/>
      <c r="B269" s="399"/>
      <c r="C269" s="398"/>
      <c r="D269" s="399"/>
      <c r="E269" s="398"/>
      <c r="I269" s="411"/>
      <c r="J269" s="411"/>
      <c r="N269" s="411"/>
      <c r="S269" s="411"/>
      <c r="AC269" s="495">
        <v>44.0</v>
      </c>
      <c r="AD269" s="493"/>
      <c r="AE269" s="493"/>
      <c r="AF269" s="493"/>
      <c r="AG269" s="493"/>
      <c r="AH269" s="493"/>
      <c r="AI269" s="493"/>
      <c r="AJ269" s="493"/>
      <c r="AK269" s="493"/>
      <c r="AL269" s="494"/>
      <c r="AM269" s="495"/>
      <c r="AN269" s="496"/>
      <c r="AO269" s="496"/>
      <c r="AP269" s="493"/>
      <c r="AQ269" s="526"/>
      <c r="AR269" s="499"/>
      <c r="AS269" s="224"/>
    </row>
    <row r="270">
      <c r="A270" s="398"/>
      <c r="B270" s="399"/>
      <c r="C270" s="398"/>
      <c r="D270" s="399"/>
      <c r="E270" s="398"/>
      <c r="I270" s="411"/>
      <c r="J270" s="411"/>
      <c r="N270" s="411"/>
      <c r="S270" s="411"/>
      <c r="AC270" s="495">
        <v>45.0</v>
      </c>
      <c r="AD270" s="493"/>
      <c r="AE270" s="493"/>
      <c r="AF270" s="493"/>
      <c r="AG270" s="493"/>
      <c r="AH270" s="493"/>
      <c r="AI270" s="493"/>
      <c r="AJ270" s="493"/>
      <c r="AK270" s="493"/>
      <c r="AL270" s="494"/>
      <c r="AM270" s="495"/>
      <c r="AN270" s="496"/>
      <c r="AO270" s="496"/>
      <c r="AP270" s="493"/>
      <c r="AQ270" s="526"/>
      <c r="AR270" s="499"/>
      <c r="AS270" s="224"/>
    </row>
    <row r="271">
      <c r="A271" s="435"/>
      <c r="B271" s="399"/>
      <c r="C271" s="398"/>
      <c r="D271" s="399"/>
      <c r="E271" s="398"/>
      <c r="I271" s="411"/>
      <c r="J271" s="411"/>
      <c r="N271" s="411"/>
      <c r="S271" s="411"/>
      <c r="AC271" s="495">
        <v>46.0</v>
      </c>
      <c r="AD271" s="493"/>
      <c r="AE271" s="493"/>
      <c r="AF271" s="493"/>
      <c r="AG271" s="493"/>
      <c r="AH271" s="493"/>
      <c r="AI271" s="493"/>
      <c r="AJ271" s="493"/>
      <c r="AK271" s="493"/>
      <c r="AL271" s="494"/>
      <c r="AM271" s="495"/>
      <c r="AN271" s="496"/>
      <c r="AO271" s="496"/>
      <c r="AP271" s="493"/>
      <c r="AQ271" s="497"/>
      <c r="AR271" s="499"/>
      <c r="AS271" s="224"/>
    </row>
    <row r="272">
      <c r="A272" s="435"/>
      <c r="B272" s="399"/>
      <c r="C272" s="398"/>
      <c r="D272" s="399"/>
      <c r="E272" s="398"/>
      <c r="I272" s="411"/>
      <c r="J272" s="411"/>
      <c r="N272" s="411"/>
      <c r="S272" s="411"/>
      <c r="AC272" s="495">
        <v>47.0</v>
      </c>
      <c r="AD272" s="493"/>
      <c r="AE272" s="493"/>
      <c r="AF272" s="493"/>
      <c r="AG272" s="493"/>
      <c r="AH272" s="493"/>
      <c r="AI272" s="493"/>
      <c r="AJ272" s="493"/>
      <c r="AK272" s="493"/>
      <c r="AL272" s="494"/>
      <c r="AM272" s="495"/>
      <c r="AN272" s="496"/>
      <c r="AO272" s="496"/>
      <c r="AP272" s="493"/>
      <c r="AQ272" s="497"/>
      <c r="AR272" s="499"/>
      <c r="AS272" s="224"/>
    </row>
    <row r="273">
      <c r="A273" s="435"/>
      <c r="B273" s="399"/>
      <c r="C273" s="398"/>
      <c r="D273" s="399"/>
      <c r="E273" s="398"/>
      <c r="I273" s="411"/>
      <c r="J273" s="411"/>
      <c r="N273" s="411"/>
      <c r="S273" s="411"/>
      <c r="AC273" s="495">
        <v>48.0</v>
      </c>
      <c r="AD273" s="493"/>
      <c r="AE273" s="493"/>
      <c r="AF273" s="493"/>
      <c r="AG273" s="493"/>
      <c r="AH273" s="493"/>
      <c r="AI273" s="493"/>
      <c r="AJ273" s="493"/>
      <c r="AK273" s="493"/>
      <c r="AL273" s="494"/>
      <c r="AM273" s="495"/>
      <c r="AN273" s="496"/>
      <c r="AO273" s="496"/>
      <c r="AP273" s="493"/>
      <c r="AQ273" s="497"/>
      <c r="AR273" s="499"/>
      <c r="AS273" s="224"/>
    </row>
    <row r="274">
      <c r="A274" s="435"/>
      <c r="B274" s="399"/>
      <c r="C274" s="398"/>
      <c r="D274" s="399"/>
      <c r="E274" s="398"/>
      <c r="I274" s="411"/>
      <c r="J274" s="411"/>
      <c r="N274" s="411"/>
      <c r="S274" s="411"/>
      <c r="AC274" s="495">
        <v>49.0</v>
      </c>
      <c r="AD274" s="493"/>
      <c r="AE274" s="493"/>
      <c r="AF274" s="493"/>
      <c r="AG274" s="493"/>
      <c r="AH274" s="493"/>
      <c r="AI274" s="493"/>
      <c r="AJ274" s="493"/>
      <c r="AK274" s="493"/>
      <c r="AL274" s="494"/>
      <c r="AM274" s="495"/>
      <c r="AN274" s="496"/>
      <c r="AO274" s="496"/>
      <c r="AP274" s="493"/>
      <c r="AQ274" s="497"/>
      <c r="AR274" s="499"/>
      <c r="AS274" s="224"/>
    </row>
    <row r="275">
      <c r="A275" s="398"/>
      <c r="B275" s="399"/>
      <c r="C275" s="398"/>
      <c r="D275" s="399"/>
      <c r="E275" s="398"/>
      <c r="I275" s="411"/>
      <c r="J275" s="411"/>
      <c r="N275" s="411"/>
      <c r="S275" s="411"/>
      <c r="AC275" s="495">
        <v>50.0</v>
      </c>
      <c r="AD275" s="493"/>
      <c r="AE275" s="493"/>
      <c r="AF275" s="493"/>
      <c r="AG275" s="493"/>
      <c r="AH275" s="493"/>
      <c r="AI275" s="493"/>
      <c r="AJ275" s="493"/>
      <c r="AK275" s="493"/>
      <c r="AL275" s="494"/>
      <c r="AM275" s="495"/>
      <c r="AN275" s="496"/>
      <c r="AO275" s="496"/>
      <c r="AP275" s="493"/>
      <c r="AQ275" s="497"/>
      <c r="AR275" s="499"/>
      <c r="AS275" s="224"/>
    </row>
    <row r="276">
      <c r="A276" s="398"/>
      <c r="B276" s="399"/>
      <c r="C276" s="398"/>
      <c r="D276" s="399"/>
      <c r="E276" s="398"/>
      <c r="I276" s="411"/>
      <c r="J276" s="411"/>
      <c r="N276" s="411"/>
      <c r="S276" s="411"/>
      <c r="AC276" s="495">
        <v>51.0</v>
      </c>
      <c r="AD276" s="493"/>
      <c r="AE276" s="493"/>
      <c r="AF276" s="493"/>
      <c r="AG276" s="493"/>
      <c r="AH276" s="493"/>
      <c r="AI276" s="493"/>
      <c r="AJ276" s="493"/>
      <c r="AK276" s="493"/>
      <c r="AL276" s="494"/>
      <c r="AM276" s="495"/>
      <c r="AN276" s="496"/>
      <c r="AO276" s="496"/>
      <c r="AP276" s="493"/>
      <c r="AQ276" s="497"/>
      <c r="AR276" s="499"/>
      <c r="AS276" s="224"/>
    </row>
    <row r="277">
      <c r="A277" s="398"/>
      <c r="B277" s="399"/>
      <c r="C277" s="398"/>
      <c r="D277" s="399"/>
      <c r="E277" s="398"/>
      <c r="I277" s="411"/>
      <c r="J277" s="411"/>
      <c r="N277" s="411"/>
      <c r="S277" s="411"/>
      <c r="AC277" s="495">
        <v>52.0</v>
      </c>
      <c r="AD277" s="493"/>
      <c r="AE277" s="493"/>
      <c r="AF277" s="493"/>
      <c r="AG277" s="493"/>
      <c r="AH277" s="493"/>
      <c r="AI277" s="493"/>
      <c r="AJ277" s="493"/>
      <c r="AK277" s="493"/>
      <c r="AL277" s="494"/>
      <c r="AM277" s="495"/>
      <c r="AN277" s="496"/>
      <c r="AO277" s="496"/>
      <c r="AP277" s="493"/>
      <c r="AQ277" s="497"/>
      <c r="AR277" s="499"/>
      <c r="AS277" s="224"/>
    </row>
    <row r="278">
      <c r="A278" s="398"/>
      <c r="B278" s="399"/>
      <c r="C278" s="398"/>
      <c r="D278" s="399"/>
      <c r="E278" s="398"/>
      <c r="I278" s="411"/>
      <c r="J278" s="411"/>
      <c r="N278" s="411"/>
      <c r="S278" s="411"/>
      <c r="AC278" s="495">
        <v>53.0</v>
      </c>
      <c r="AD278" s="493"/>
      <c r="AE278" s="493"/>
      <c r="AF278" s="493"/>
      <c r="AG278" s="493"/>
      <c r="AH278" s="493"/>
      <c r="AI278" s="493"/>
      <c r="AJ278" s="493"/>
      <c r="AK278" s="493"/>
      <c r="AL278" s="494"/>
      <c r="AM278" s="495"/>
      <c r="AN278" s="496"/>
      <c r="AO278" s="496"/>
      <c r="AP278" s="493"/>
      <c r="AQ278" s="497"/>
      <c r="AR278" s="499"/>
      <c r="AS278" s="224"/>
    </row>
    <row r="279">
      <c r="A279" s="398"/>
      <c r="B279" s="399"/>
      <c r="C279" s="398"/>
      <c r="D279" s="399"/>
      <c r="E279" s="398"/>
      <c r="I279" s="411"/>
      <c r="J279" s="411"/>
      <c r="N279" s="411"/>
      <c r="S279" s="411"/>
      <c r="AC279" s="495">
        <v>54.0</v>
      </c>
      <c r="AD279" s="493"/>
      <c r="AE279" s="493"/>
      <c r="AF279" s="493"/>
      <c r="AG279" s="493"/>
      <c r="AH279" s="493"/>
      <c r="AI279" s="493"/>
      <c r="AJ279" s="493"/>
      <c r="AK279" s="493"/>
      <c r="AL279" s="494"/>
      <c r="AM279" s="495"/>
      <c r="AN279" s="496"/>
      <c r="AO279" s="496"/>
      <c r="AP279" s="493"/>
      <c r="AQ279" s="497"/>
      <c r="AR279" s="499"/>
      <c r="AS279" s="224"/>
    </row>
    <row r="280">
      <c r="A280" s="398"/>
      <c r="B280" s="399"/>
      <c r="C280" s="398"/>
      <c r="D280" s="399"/>
      <c r="E280" s="398"/>
      <c r="I280" s="411"/>
      <c r="J280" s="411"/>
      <c r="N280" s="411"/>
      <c r="S280" s="411"/>
      <c r="AC280" s="495">
        <v>55.0</v>
      </c>
      <c r="AD280" s="493"/>
      <c r="AE280" s="493"/>
      <c r="AF280" s="493"/>
      <c r="AG280" s="493"/>
      <c r="AH280" s="493"/>
      <c r="AI280" s="493"/>
      <c r="AJ280" s="493"/>
      <c r="AK280" s="493"/>
      <c r="AL280" s="494"/>
      <c r="AM280" s="495"/>
      <c r="AN280" s="496"/>
      <c r="AO280" s="496"/>
      <c r="AP280" s="493"/>
      <c r="AQ280" s="497"/>
      <c r="AR280" s="499"/>
      <c r="AS280" s="224"/>
    </row>
    <row r="281">
      <c r="A281" s="398"/>
      <c r="B281" s="399"/>
      <c r="C281" s="398"/>
      <c r="D281" s="399"/>
      <c r="E281" s="398"/>
      <c r="I281" s="411"/>
      <c r="J281" s="411"/>
      <c r="N281" s="411"/>
      <c r="S281" s="411"/>
      <c r="AC281" s="495">
        <v>56.0</v>
      </c>
      <c r="AD281" s="493"/>
      <c r="AE281" s="493"/>
      <c r="AF281" s="493"/>
      <c r="AG281" s="493"/>
      <c r="AH281" s="493"/>
      <c r="AI281" s="493"/>
      <c r="AJ281" s="493"/>
      <c r="AK281" s="493"/>
      <c r="AL281" s="494"/>
      <c r="AM281" s="495"/>
      <c r="AN281" s="496"/>
      <c r="AO281" s="496"/>
      <c r="AP281" s="493"/>
      <c r="AQ281" s="497"/>
      <c r="AR281" s="499"/>
      <c r="AS281" s="224"/>
    </row>
    <row r="282">
      <c r="A282" s="398"/>
      <c r="B282" s="399"/>
      <c r="C282" s="398"/>
      <c r="D282" s="399"/>
      <c r="E282" s="398"/>
      <c r="I282" s="411"/>
      <c r="J282" s="411"/>
      <c r="N282" s="411"/>
      <c r="S282" s="411"/>
      <c r="AC282" s="495">
        <v>57.0</v>
      </c>
      <c r="AD282" s="493"/>
      <c r="AE282" s="493"/>
      <c r="AF282" s="493"/>
      <c r="AG282" s="493"/>
      <c r="AH282" s="493"/>
      <c r="AI282" s="493"/>
      <c r="AJ282" s="493"/>
      <c r="AK282" s="493"/>
      <c r="AL282" s="494"/>
      <c r="AM282" s="495"/>
      <c r="AN282" s="496"/>
      <c r="AO282" s="496"/>
      <c r="AP282" s="493"/>
      <c r="AQ282" s="497"/>
      <c r="AR282" s="499"/>
      <c r="AS282" s="224"/>
    </row>
    <row r="283">
      <c r="A283" s="398"/>
      <c r="B283" s="399"/>
      <c r="C283" s="398"/>
      <c r="D283" s="399"/>
      <c r="E283" s="398"/>
      <c r="I283" s="411"/>
      <c r="J283" s="411"/>
      <c r="N283" s="411"/>
      <c r="S283" s="411"/>
      <c r="AC283" s="495">
        <v>58.0</v>
      </c>
      <c r="AD283" s="493"/>
      <c r="AE283" s="493"/>
      <c r="AF283" s="493"/>
      <c r="AG283" s="493"/>
      <c r="AH283" s="493"/>
      <c r="AI283" s="493"/>
      <c r="AJ283" s="493"/>
      <c r="AK283" s="493"/>
      <c r="AL283" s="494"/>
      <c r="AM283" s="495"/>
      <c r="AN283" s="496"/>
      <c r="AO283" s="496"/>
      <c r="AP283" s="493"/>
      <c r="AQ283" s="497"/>
      <c r="AR283" s="499"/>
      <c r="AS283" s="224"/>
    </row>
    <row r="284">
      <c r="A284" s="398"/>
      <c r="B284" s="399"/>
      <c r="C284" s="398"/>
      <c r="D284" s="399"/>
      <c r="E284" s="398"/>
      <c r="I284" s="411"/>
      <c r="J284" s="411"/>
      <c r="N284" s="411"/>
      <c r="S284" s="411"/>
      <c r="AC284" s="495">
        <v>59.0</v>
      </c>
      <c r="AD284" s="493"/>
      <c r="AE284" s="493"/>
      <c r="AF284" s="493"/>
      <c r="AG284" s="493"/>
      <c r="AH284" s="493"/>
      <c r="AI284" s="493"/>
      <c r="AJ284" s="493"/>
      <c r="AK284" s="493"/>
      <c r="AL284" s="494"/>
      <c r="AM284" s="495"/>
      <c r="AN284" s="496"/>
      <c r="AO284" s="496"/>
      <c r="AP284" s="493"/>
      <c r="AQ284" s="497"/>
      <c r="AR284" s="499"/>
      <c r="AS284" s="224"/>
    </row>
    <row r="285">
      <c r="A285" s="398"/>
      <c r="B285" s="399"/>
      <c r="C285" s="398"/>
      <c r="D285" s="399"/>
      <c r="E285" s="398"/>
      <c r="I285" s="411"/>
      <c r="J285" s="411"/>
      <c r="N285" s="411"/>
      <c r="S285" s="411"/>
      <c r="AC285" s="495">
        <v>60.0</v>
      </c>
      <c r="AD285" s="493"/>
      <c r="AE285" s="493"/>
      <c r="AF285" s="493"/>
      <c r="AG285" s="493"/>
      <c r="AH285" s="493"/>
      <c r="AI285" s="493"/>
      <c r="AJ285" s="493"/>
      <c r="AK285" s="493"/>
      <c r="AL285" s="494"/>
      <c r="AM285" s="495"/>
      <c r="AN285" s="496"/>
      <c r="AO285" s="496"/>
      <c r="AP285" s="493"/>
      <c r="AQ285" s="497"/>
      <c r="AR285" s="499"/>
      <c r="AS285" s="224"/>
    </row>
    <row r="286">
      <c r="A286" s="398"/>
      <c r="B286" s="399"/>
      <c r="C286" s="398"/>
      <c r="D286" s="399"/>
      <c r="E286" s="398"/>
      <c r="I286" s="411"/>
      <c r="J286" s="411"/>
      <c r="N286" s="411"/>
      <c r="S286" s="411"/>
      <c r="AC286" s="495">
        <v>61.0</v>
      </c>
      <c r="AD286" s="493"/>
      <c r="AE286" s="493"/>
      <c r="AF286" s="493"/>
      <c r="AG286" s="493"/>
      <c r="AH286" s="493"/>
      <c r="AI286" s="493"/>
      <c r="AJ286" s="493"/>
      <c r="AK286" s="493"/>
      <c r="AL286" s="494"/>
      <c r="AM286" s="495"/>
      <c r="AN286" s="496"/>
      <c r="AO286" s="496"/>
      <c r="AP286" s="493"/>
      <c r="AQ286" s="497"/>
      <c r="AR286" s="499"/>
      <c r="AS286" s="224"/>
    </row>
    <row r="287">
      <c r="A287" s="398"/>
      <c r="B287" s="399"/>
      <c r="C287" s="398"/>
      <c r="D287" s="399"/>
      <c r="E287" s="398"/>
      <c r="I287" s="411"/>
      <c r="J287" s="411"/>
      <c r="N287" s="411"/>
      <c r="S287" s="411"/>
      <c r="AC287" s="495">
        <v>62.0</v>
      </c>
      <c r="AD287" s="493"/>
      <c r="AE287" s="493"/>
      <c r="AF287" s="493"/>
      <c r="AG287" s="493"/>
      <c r="AH287" s="493"/>
      <c r="AI287" s="493"/>
      <c r="AJ287" s="493"/>
      <c r="AK287" s="493"/>
      <c r="AL287" s="494"/>
      <c r="AM287" s="495"/>
      <c r="AN287" s="496"/>
      <c r="AO287" s="496"/>
      <c r="AP287" s="493"/>
      <c r="AQ287" s="497"/>
      <c r="AR287" s="499"/>
      <c r="AS287" s="224"/>
    </row>
    <row r="288">
      <c r="A288" s="398"/>
      <c r="B288" s="399"/>
      <c r="C288" s="398"/>
      <c r="D288" s="399"/>
      <c r="E288" s="398"/>
      <c r="I288" s="411"/>
      <c r="J288" s="411"/>
      <c r="N288" s="411"/>
      <c r="S288" s="411"/>
      <c r="AC288" s="495">
        <v>63.0</v>
      </c>
      <c r="AD288" s="493"/>
      <c r="AE288" s="493"/>
      <c r="AF288" s="493"/>
      <c r="AG288" s="493"/>
      <c r="AH288" s="493"/>
      <c r="AI288" s="493"/>
      <c r="AJ288" s="493"/>
      <c r="AK288" s="493"/>
      <c r="AL288" s="494"/>
      <c r="AM288" s="495"/>
      <c r="AN288" s="496"/>
      <c r="AO288" s="496"/>
      <c r="AP288" s="493"/>
      <c r="AQ288" s="497"/>
      <c r="AR288" s="499"/>
      <c r="AS288" s="224"/>
    </row>
    <row r="289">
      <c r="A289" s="398"/>
      <c r="B289" s="399"/>
      <c r="C289" s="398"/>
      <c r="D289" s="399"/>
      <c r="E289" s="398"/>
      <c r="I289" s="411"/>
      <c r="J289" s="411"/>
      <c r="N289" s="411"/>
      <c r="S289" s="411"/>
      <c r="AC289" s="495">
        <v>64.0</v>
      </c>
      <c r="AD289" s="493"/>
      <c r="AE289" s="493"/>
      <c r="AF289" s="493"/>
      <c r="AG289" s="493"/>
      <c r="AH289" s="493"/>
      <c r="AI289" s="493"/>
      <c r="AJ289" s="493"/>
      <c r="AK289" s="493"/>
      <c r="AL289" s="494"/>
      <c r="AM289" s="495"/>
      <c r="AN289" s="496"/>
      <c r="AO289" s="496"/>
      <c r="AP289" s="493"/>
      <c r="AQ289" s="497"/>
      <c r="AR289" s="499"/>
      <c r="AS289" s="224"/>
    </row>
    <row r="290">
      <c r="A290" s="398"/>
      <c r="B290" s="399"/>
      <c r="C290" s="398"/>
      <c r="D290" s="399"/>
      <c r="E290" s="398"/>
      <c r="I290" s="411"/>
      <c r="J290" s="411"/>
      <c r="N290" s="411"/>
      <c r="S290" s="411"/>
      <c r="AC290" s="495">
        <v>65.0</v>
      </c>
      <c r="AD290" s="493"/>
      <c r="AE290" s="493"/>
      <c r="AF290" s="493"/>
      <c r="AG290" s="493"/>
      <c r="AH290" s="493"/>
      <c r="AI290" s="493"/>
      <c r="AJ290" s="493"/>
      <c r="AK290" s="493"/>
      <c r="AL290" s="494"/>
      <c r="AM290" s="495"/>
      <c r="AN290" s="496"/>
      <c r="AO290" s="496"/>
      <c r="AP290" s="493"/>
      <c r="AQ290" s="497"/>
      <c r="AR290" s="499"/>
      <c r="AS290" s="224"/>
    </row>
    <row r="291">
      <c r="A291" s="398"/>
      <c r="B291" s="399"/>
      <c r="C291" s="398"/>
      <c r="D291" s="399"/>
      <c r="E291" s="398"/>
      <c r="I291" s="411"/>
      <c r="J291" s="411"/>
      <c r="N291" s="411"/>
      <c r="S291" s="411"/>
      <c r="AC291" s="495">
        <v>66.0</v>
      </c>
      <c r="AD291" s="493"/>
      <c r="AE291" s="493"/>
      <c r="AF291" s="493"/>
      <c r="AG291" s="493"/>
      <c r="AH291" s="493"/>
      <c r="AI291" s="493"/>
      <c r="AJ291" s="493"/>
      <c r="AK291" s="493"/>
      <c r="AL291" s="494"/>
      <c r="AM291" s="495"/>
      <c r="AN291" s="496"/>
      <c r="AO291" s="496"/>
      <c r="AP291" s="493"/>
      <c r="AQ291" s="497"/>
      <c r="AR291" s="499"/>
      <c r="AS291" s="224"/>
    </row>
    <row r="292">
      <c r="A292" s="398"/>
      <c r="B292" s="399"/>
      <c r="C292" s="398"/>
      <c r="D292" s="399"/>
      <c r="E292" s="398"/>
      <c r="I292" s="411"/>
      <c r="J292" s="411"/>
      <c r="N292" s="411"/>
      <c r="S292" s="411"/>
      <c r="AC292" s="495">
        <v>67.0</v>
      </c>
      <c r="AD292" s="493"/>
      <c r="AE292" s="493"/>
      <c r="AF292" s="493"/>
      <c r="AG292" s="493"/>
      <c r="AH292" s="493"/>
      <c r="AI292" s="493"/>
      <c r="AJ292" s="493"/>
      <c r="AK292" s="493"/>
      <c r="AL292" s="494"/>
      <c r="AM292" s="495"/>
      <c r="AN292" s="496"/>
      <c r="AO292" s="496"/>
      <c r="AP292" s="493"/>
      <c r="AQ292" s="497"/>
      <c r="AR292" s="499"/>
      <c r="AS292" s="224"/>
    </row>
    <row r="293">
      <c r="A293" s="398"/>
      <c r="B293" s="399"/>
      <c r="C293" s="398"/>
      <c r="D293" s="399"/>
      <c r="E293" s="398"/>
      <c r="I293" s="411"/>
      <c r="J293" s="411"/>
      <c r="N293" s="411"/>
      <c r="S293" s="411"/>
      <c r="AC293" s="495">
        <v>68.0</v>
      </c>
      <c r="AD293" s="493"/>
      <c r="AE293" s="493"/>
      <c r="AF293" s="493"/>
      <c r="AG293" s="493"/>
      <c r="AH293" s="493"/>
      <c r="AI293" s="493"/>
      <c r="AJ293" s="493"/>
      <c r="AK293" s="493"/>
      <c r="AL293" s="494"/>
      <c r="AM293" s="495"/>
      <c r="AN293" s="496"/>
      <c r="AO293" s="496"/>
      <c r="AP293" s="493"/>
      <c r="AQ293" s="497"/>
      <c r="AR293" s="499"/>
      <c r="AS293" s="224"/>
    </row>
    <row r="294">
      <c r="A294" s="398"/>
      <c r="B294" s="399"/>
      <c r="C294" s="398"/>
      <c r="D294" s="399"/>
      <c r="E294" s="398"/>
      <c r="I294" s="411"/>
      <c r="J294" s="411"/>
      <c r="N294" s="411"/>
      <c r="S294" s="411"/>
      <c r="AC294" s="495">
        <v>69.0</v>
      </c>
      <c r="AD294" s="493"/>
      <c r="AE294" s="493"/>
      <c r="AF294" s="493"/>
      <c r="AG294" s="493"/>
      <c r="AH294" s="493"/>
      <c r="AI294" s="493"/>
      <c r="AJ294" s="493"/>
      <c r="AK294" s="493"/>
      <c r="AL294" s="494"/>
      <c r="AM294" s="495"/>
      <c r="AN294" s="496"/>
      <c r="AO294" s="496"/>
      <c r="AP294" s="493"/>
      <c r="AQ294" s="497"/>
      <c r="AR294" s="499"/>
      <c r="AS294" s="224"/>
    </row>
    <row r="295">
      <c r="A295" s="398"/>
      <c r="B295" s="399"/>
      <c r="C295" s="398"/>
      <c r="D295" s="399"/>
      <c r="E295" s="398"/>
      <c r="I295" s="411"/>
      <c r="J295" s="411"/>
      <c r="N295" s="411"/>
      <c r="S295" s="411"/>
      <c r="AC295" s="495">
        <v>70.0</v>
      </c>
      <c r="AD295" s="493"/>
      <c r="AE295" s="493"/>
      <c r="AF295" s="493"/>
      <c r="AG295" s="493"/>
      <c r="AH295" s="493"/>
      <c r="AI295" s="493"/>
      <c r="AJ295" s="493"/>
      <c r="AK295" s="493"/>
      <c r="AL295" s="494"/>
      <c r="AM295" s="495"/>
      <c r="AN295" s="496"/>
      <c r="AO295" s="496"/>
      <c r="AP295" s="493"/>
      <c r="AQ295" s="497"/>
      <c r="AR295" s="499"/>
      <c r="AS295" s="224"/>
    </row>
    <row r="296">
      <c r="A296" s="398"/>
      <c r="B296" s="399"/>
      <c r="C296" s="398"/>
      <c r="D296" s="399"/>
      <c r="E296" s="398"/>
      <c r="I296" s="411"/>
      <c r="J296" s="411"/>
      <c r="N296" s="411"/>
      <c r="S296" s="411"/>
      <c r="AC296" s="495">
        <v>71.0</v>
      </c>
      <c r="AD296" s="493"/>
      <c r="AE296" s="493"/>
      <c r="AF296" s="493"/>
      <c r="AG296" s="493"/>
      <c r="AH296" s="493"/>
      <c r="AI296" s="493"/>
      <c r="AJ296" s="493"/>
      <c r="AK296" s="493"/>
      <c r="AL296" s="494"/>
      <c r="AM296" s="495"/>
      <c r="AN296" s="496"/>
      <c r="AO296" s="496"/>
      <c r="AP296" s="493"/>
      <c r="AQ296" s="497"/>
      <c r="AR296" s="499"/>
      <c r="AS296" s="224"/>
    </row>
    <row r="297">
      <c r="A297" s="398"/>
      <c r="B297" s="399"/>
      <c r="C297" s="398"/>
      <c r="D297" s="399"/>
      <c r="E297" s="398"/>
      <c r="I297" s="411"/>
      <c r="J297" s="411"/>
      <c r="N297" s="411"/>
      <c r="S297" s="411"/>
      <c r="AC297" s="495">
        <v>72.0</v>
      </c>
      <c r="AD297" s="493"/>
      <c r="AE297" s="493"/>
      <c r="AF297" s="493"/>
      <c r="AG297" s="493"/>
      <c r="AH297" s="493"/>
      <c r="AI297" s="493"/>
      <c r="AJ297" s="493"/>
      <c r="AK297" s="493"/>
      <c r="AL297" s="494"/>
      <c r="AM297" s="495"/>
      <c r="AN297" s="496"/>
      <c r="AO297" s="496"/>
      <c r="AP297" s="493"/>
      <c r="AQ297" s="497"/>
      <c r="AR297" s="499"/>
      <c r="AS297" s="224"/>
    </row>
    <row r="298">
      <c r="A298" s="398"/>
      <c r="B298" s="399"/>
      <c r="C298" s="398"/>
      <c r="D298" s="399"/>
      <c r="E298" s="398"/>
      <c r="I298" s="411"/>
      <c r="J298" s="411"/>
      <c r="N298" s="411"/>
      <c r="S298" s="411"/>
      <c r="AC298" s="495">
        <v>73.0</v>
      </c>
      <c r="AD298" s="493"/>
      <c r="AE298" s="493"/>
      <c r="AF298" s="493"/>
      <c r="AG298" s="493"/>
      <c r="AH298" s="493"/>
      <c r="AI298" s="493"/>
      <c r="AJ298" s="493"/>
      <c r="AK298" s="493"/>
      <c r="AL298" s="494"/>
      <c r="AM298" s="495"/>
      <c r="AN298" s="496"/>
      <c r="AO298" s="496"/>
      <c r="AP298" s="493"/>
      <c r="AQ298" s="497"/>
      <c r="AR298" s="499"/>
      <c r="AS298" s="224"/>
    </row>
    <row r="299">
      <c r="A299" s="398"/>
      <c r="B299" s="399"/>
      <c r="C299" s="398"/>
      <c r="D299" s="399"/>
      <c r="E299" s="398"/>
      <c r="I299" s="411"/>
      <c r="J299" s="411"/>
      <c r="N299" s="411"/>
      <c r="S299" s="411"/>
      <c r="AC299" s="495">
        <v>74.0</v>
      </c>
      <c r="AD299" s="493"/>
      <c r="AE299" s="493"/>
      <c r="AF299" s="493"/>
      <c r="AG299" s="493"/>
      <c r="AH299" s="493"/>
      <c r="AI299" s="493"/>
      <c r="AJ299" s="493"/>
      <c r="AK299" s="493"/>
      <c r="AL299" s="494"/>
      <c r="AM299" s="495"/>
      <c r="AN299" s="496"/>
      <c r="AO299" s="496"/>
      <c r="AP299" s="493"/>
      <c r="AQ299" s="497"/>
      <c r="AR299" s="499"/>
      <c r="AS299" s="224"/>
    </row>
    <row r="300">
      <c r="A300" s="398"/>
      <c r="B300" s="399"/>
      <c r="C300" s="398"/>
      <c r="D300" s="399"/>
      <c r="E300" s="398"/>
      <c r="I300" s="411"/>
      <c r="J300" s="411"/>
      <c r="N300" s="411"/>
      <c r="S300" s="411"/>
      <c r="AC300" s="495">
        <v>75.0</v>
      </c>
      <c r="AD300" s="493"/>
      <c r="AE300" s="493"/>
      <c r="AF300" s="493"/>
      <c r="AG300" s="493"/>
      <c r="AH300" s="493"/>
      <c r="AI300" s="493"/>
      <c r="AJ300" s="493"/>
      <c r="AK300" s="493"/>
      <c r="AL300" s="494"/>
      <c r="AM300" s="495"/>
      <c r="AN300" s="496"/>
      <c r="AO300" s="496"/>
      <c r="AP300" s="493"/>
      <c r="AQ300" s="497"/>
      <c r="AR300" s="499"/>
      <c r="AS300" s="224"/>
    </row>
    <row r="301">
      <c r="A301" s="398"/>
      <c r="B301" s="399"/>
      <c r="C301" s="398"/>
      <c r="D301" s="399"/>
      <c r="E301" s="398"/>
      <c r="I301" s="411"/>
      <c r="J301" s="411"/>
      <c r="N301" s="411"/>
      <c r="S301" s="411"/>
      <c r="AC301" s="495">
        <v>76.0</v>
      </c>
      <c r="AD301" s="493"/>
      <c r="AE301" s="493"/>
      <c r="AF301" s="493"/>
      <c r="AG301" s="493"/>
      <c r="AH301" s="493"/>
      <c r="AI301" s="493"/>
      <c r="AJ301" s="493"/>
      <c r="AK301" s="493"/>
      <c r="AL301" s="494"/>
      <c r="AM301" s="495"/>
      <c r="AN301" s="496"/>
      <c r="AO301" s="496"/>
      <c r="AP301" s="493"/>
      <c r="AQ301" s="497"/>
      <c r="AR301" s="499"/>
      <c r="AS301" s="224"/>
    </row>
    <row r="302">
      <c r="A302" s="398"/>
      <c r="B302" s="399"/>
      <c r="C302" s="398"/>
      <c r="D302" s="399"/>
      <c r="E302" s="398"/>
      <c r="I302" s="411"/>
      <c r="J302" s="411"/>
      <c r="N302" s="411"/>
      <c r="S302" s="411"/>
      <c r="AC302" s="495">
        <v>77.0</v>
      </c>
      <c r="AD302" s="493"/>
      <c r="AE302" s="493"/>
      <c r="AF302" s="493"/>
      <c r="AG302" s="493"/>
      <c r="AH302" s="493"/>
      <c r="AI302" s="493"/>
      <c r="AJ302" s="493"/>
      <c r="AK302" s="493"/>
      <c r="AL302" s="494"/>
      <c r="AM302" s="495"/>
      <c r="AN302" s="496"/>
      <c r="AO302" s="496"/>
      <c r="AP302" s="493"/>
      <c r="AQ302" s="497"/>
      <c r="AR302" s="499"/>
      <c r="AS302" s="224"/>
    </row>
    <row r="303">
      <c r="A303" s="398"/>
      <c r="B303" s="399"/>
      <c r="C303" s="398"/>
      <c r="D303" s="399"/>
      <c r="E303" s="398"/>
      <c r="I303" s="411"/>
      <c r="J303" s="411"/>
      <c r="N303" s="411"/>
      <c r="S303" s="411"/>
      <c r="AC303" s="495">
        <v>78.0</v>
      </c>
      <c r="AD303" s="493"/>
      <c r="AE303" s="493"/>
      <c r="AF303" s="493"/>
      <c r="AG303" s="493"/>
      <c r="AH303" s="493"/>
      <c r="AI303" s="493"/>
      <c r="AJ303" s="493"/>
      <c r="AK303" s="493"/>
      <c r="AL303" s="494"/>
      <c r="AM303" s="495"/>
      <c r="AN303" s="496"/>
      <c r="AO303" s="496"/>
      <c r="AP303" s="493"/>
      <c r="AQ303" s="497"/>
      <c r="AR303" s="499"/>
      <c r="AS303" s="224"/>
    </row>
    <row r="304">
      <c r="A304" s="398"/>
      <c r="B304" s="399"/>
      <c r="C304" s="398"/>
      <c r="D304" s="399"/>
      <c r="E304" s="398"/>
      <c r="I304" s="411"/>
      <c r="J304" s="411"/>
      <c r="N304" s="411"/>
      <c r="S304" s="411"/>
      <c r="AC304" s="495">
        <v>79.0</v>
      </c>
      <c r="AD304" s="493"/>
      <c r="AE304" s="493"/>
      <c r="AF304" s="493"/>
      <c r="AG304" s="493"/>
      <c r="AH304" s="493"/>
      <c r="AI304" s="493"/>
      <c r="AJ304" s="493"/>
      <c r="AK304" s="493"/>
      <c r="AL304" s="494"/>
      <c r="AM304" s="495"/>
      <c r="AN304" s="496"/>
      <c r="AO304" s="496"/>
      <c r="AP304" s="493"/>
      <c r="AQ304" s="497"/>
      <c r="AR304" s="499"/>
      <c r="AS304" s="224"/>
    </row>
    <row r="305">
      <c r="A305" s="398"/>
      <c r="B305" s="399"/>
      <c r="C305" s="398"/>
      <c r="D305" s="399"/>
      <c r="E305" s="398"/>
      <c r="I305" s="411"/>
      <c r="J305" s="411"/>
      <c r="N305" s="411"/>
      <c r="S305" s="411"/>
      <c r="AC305" s="495">
        <v>80.0</v>
      </c>
      <c r="AD305" s="493"/>
      <c r="AE305" s="493"/>
      <c r="AF305" s="493"/>
      <c r="AG305" s="493"/>
      <c r="AH305" s="493"/>
      <c r="AI305" s="493"/>
      <c r="AJ305" s="493"/>
      <c r="AK305" s="493"/>
      <c r="AL305" s="494"/>
      <c r="AM305" s="495"/>
      <c r="AN305" s="496"/>
      <c r="AO305" s="496"/>
      <c r="AP305" s="493"/>
      <c r="AQ305" s="497"/>
      <c r="AR305" s="499"/>
      <c r="AS305" s="224"/>
    </row>
    <row r="306">
      <c r="A306" s="398"/>
      <c r="B306" s="399"/>
      <c r="C306" s="398"/>
      <c r="D306" s="399"/>
      <c r="E306" s="398"/>
      <c r="I306" s="411"/>
      <c r="J306" s="411"/>
      <c r="N306" s="411"/>
      <c r="S306" s="411"/>
      <c r="AC306" s="495">
        <v>81.0</v>
      </c>
      <c r="AD306" s="493"/>
      <c r="AE306" s="493"/>
      <c r="AF306" s="493"/>
      <c r="AG306" s="493"/>
      <c r="AH306" s="493"/>
      <c r="AI306" s="493"/>
      <c r="AJ306" s="493"/>
      <c r="AK306" s="493"/>
      <c r="AL306" s="494"/>
      <c r="AM306" s="495"/>
      <c r="AN306" s="496"/>
      <c r="AO306" s="496"/>
      <c r="AP306" s="493"/>
      <c r="AQ306" s="497"/>
      <c r="AR306" s="499"/>
      <c r="AS306" s="224"/>
    </row>
    <row r="307">
      <c r="A307" s="398"/>
      <c r="B307" s="399"/>
      <c r="C307" s="398"/>
      <c r="D307" s="399"/>
      <c r="E307" s="398"/>
      <c r="I307" s="411"/>
      <c r="J307" s="411"/>
      <c r="N307" s="411"/>
      <c r="S307" s="411"/>
      <c r="AC307" s="495">
        <v>82.0</v>
      </c>
      <c r="AD307" s="493"/>
      <c r="AE307" s="493"/>
      <c r="AF307" s="493"/>
      <c r="AG307" s="493"/>
      <c r="AH307" s="493"/>
      <c r="AI307" s="493"/>
      <c r="AJ307" s="493"/>
      <c r="AK307" s="493"/>
      <c r="AL307" s="494"/>
      <c r="AM307" s="495"/>
      <c r="AN307" s="496"/>
      <c r="AO307" s="496"/>
      <c r="AP307" s="493"/>
      <c r="AQ307" s="497"/>
      <c r="AR307" s="499"/>
      <c r="AS307" s="224"/>
    </row>
    <row r="308">
      <c r="A308" s="398"/>
      <c r="B308" s="399"/>
      <c r="C308" s="398"/>
      <c r="D308" s="399"/>
      <c r="E308" s="398"/>
      <c r="I308" s="411"/>
      <c r="J308" s="411"/>
      <c r="N308" s="411"/>
      <c r="S308" s="411"/>
      <c r="AC308" s="495">
        <v>83.0</v>
      </c>
      <c r="AD308" s="493"/>
      <c r="AE308" s="493"/>
      <c r="AF308" s="493"/>
      <c r="AG308" s="493"/>
      <c r="AH308" s="493"/>
      <c r="AI308" s="493"/>
      <c r="AJ308" s="493"/>
      <c r="AK308" s="493"/>
      <c r="AL308" s="494"/>
      <c r="AM308" s="495"/>
      <c r="AN308" s="496"/>
      <c r="AO308" s="496"/>
      <c r="AP308" s="493"/>
      <c r="AQ308" s="497"/>
      <c r="AR308" s="499"/>
      <c r="AS308" s="224"/>
    </row>
    <row r="309">
      <c r="A309" s="398"/>
      <c r="B309" s="399"/>
      <c r="C309" s="398"/>
      <c r="D309" s="399"/>
      <c r="E309" s="398"/>
      <c r="I309" s="411"/>
      <c r="J309" s="411"/>
      <c r="N309" s="411"/>
      <c r="S309" s="411"/>
      <c r="AC309" s="495">
        <v>84.0</v>
      </c>
      <c r="AD309" s="493"/>
      <c r="AE309" s="493"/>
      <c r="AF309" s="493"/>
      <c r="AG309" s="493"/>
      <c r="AH309" s="493"/>
      <c r="AI309" s="493"/>
      <c r="AJ309" s="493"/>
      <c r="AK309" s="493"/>
      <c r="AL309" s="494"/>
      <c r="AM309" s="495"/>
      <c r="AN309" s="496"/>
      <c r="AO309" s="496"/>
      <c r="AP309" s="493"/>
      <c r="AQ309" s="497"/>
      <c r="AR309" s="499"/>
      <c r="AS309" s="224"/>
    </row>
    <row r="310">
      <c r="A310" s="398"/>
      <c r="B310" s="399"/>
      <c r="C310" s="398"/>
      <c r="D310" s="399"/>
      <c r="E310" s="398"/>
      <c r="I310" s="411"/>
      <c r="J310" s="411"/>
      <c r="N310" s="411"/>
      <c r="S310" s="411"/>
      <c r="AC310" s="495">
        <v>85.0</v>
      </c>
      <c r="AD310" s="493"/>
      <c r="AE310" s="493"/>
      <c r="AF310" s="493"/>
      <c r="AG310" s="493"/>
      <c r="AH310" s="493"/>
      <c r="AI310" s="493"/>
      <c r="AJ310" s="493"/>
      <c r="AK310" s="493"/>
      <c r="AL310" s="494"/>
      <c r="AM310" s="495"/>
      <c r="AN310" s="496"/>
      <c r="AO310" s="496"/>
      <c r="AP310" s="493"/>
      <c r="AQ310" s="497"/>
      <c r="AR310" s="499"/>
      <c r="AS310" s="224"/>
    </row>
    <row r="311">
      <c r="A311" s="398"/>
      <c r="B311" s="399"/>
      <c r="C311" s="398"/>
      <c r="D311" s="399"/>
      <c r="E311" s="398"/>
      <c r="I311" s="411"/>
      <c r="J311" s="411"/>
      <c r="N311" s="411"/>
      <c r="S311" s="411"/>
      <c r="AC311" s="495">
        <v>86.0</v>
      </c>
      <c r="AD311" s="493"/>
      <c r="AE311" s="493"/>
      <c r="AF311" s="493"/>
      <c r="AG311" s="493"/>
      <c r="AH311" s="493"/>
      <c r="AI311" s="493"/>
      <c r="AJ311" s="493"/>
      <c r="AK311" s="493"/>
      <c r="AL311" s="494"/>
      <c r="AM311" s="495"/>
      <c r="AN311" s="496"/>
      <c r="AO311" s="496"/>
      <c r="AP311" s="493"/>
      <c r="AQ311" s="497"/>
      <c r="AR311" s="499"/>
      <c r="AS311" s="224"/>
    </row>
    <row r="312">
      <c r="A312" s="398"/>
      <c r="B312" s="399"/>
      <c r="C312" s="398"/>
      <c r="D312" s="399"/>
      <c r="E312" s="398"/>
      <c r="I312" s="411"/>
      <c r="J312" s="411"/>
      <c r="N312" s="411"/>
      <c r="S312" s="411"/>
      <c r="AC312" s="495">
        <v>87.0</v>
      </c>
      <c r="AD312" s="493"/>
      <c r="AE312" s="493"/>
      <c r="AF312" s="493"/>
      <c r="AG312" s="493"/>
      <c r="AH312" s="493"/>
      <c r="AI312" s="493"/>
      <c r="AJ312" s="493"/>
      <c r="AK312" s="493"/>
      <c r="AL312" s="494"/>
      <c r="AM312" s="495"/>
      <c r="AN312" s="496"/>
      <c r="AO312" s="496"/>
      <c r="AP312" s="493"/>
      <c r="AQ312" s="497"/>
      <c r="AR312" s="499"/>
      <c r="AS312" s="224"/>
    </row>
    <row r="313">
      <c r="A313" s="398"/>
      <c r="B313" s="399"/>
      <c r="C313" s="398"/>
      <c r="D313" s="399"/>
      <c r="E313" s="398"/>
      <c r="I313" s="411"/>
      <c r="J313" s="411"/>
      <c r="N313" s="411"/>
      <c r="S313" s="411"/>
      <c r="AC313" s="495">
        <v>88.0</v>
      </c>
      <c r="AD313" s="493"/>
      <c r="AE313" s="493"/>
      <c r="AF313" s="493"/>
      <c r="AG313" s="493"/>
      <c r="AH313" s="493"/>
      <c r="AI313" s="493"/>
      <c r="AJ313" s="493"/>
      <c r="AK313" s="493"/>
      <c r="AL313" s="494"/>
      <c r="AM313" s="495"/>
      <c r="AN313" s="496"/>
      <c r="AO313" s="496"/>
      <c r="AP313" s="493"/>
      <c r="AQ313" s="497"/>
      <c r="AR313" s="499"/>
      <c r="AS313" s="224"/>
    </row>
    <row r="314">
      <c r="A314" s="398"/>
      <c r="B314" s="399"/>
      <c r="C314" s="398"/>
      <c r="D314" s="399"/>
      <c r="E314" s="398"/>
      <c r="I314" s="411"/>
      <c r="J314" s="411"/>
      <c r="N314" s="411"/>
      <c r="S314" s="411"/>
      <c r="AC314" s="495">
        <v>89.0</v>
      </c>
      <c r="AD314" s="493"/>
      <c r="AE314" s="493"/>
      <c r="AF314" s="493"/>
      <c r="AG314" s="493"/>
      <c r="AH314" s="493"/>
      <c r="AI314" s="493"/>
      <c r="AJ314" s="493"/>
      <c r="AK314" s="493"/>
      <c r="AL314" s="494"/>
      <c r="AM314" s="495"/>
      <c r="AN314" s="496"/>
      <c r="AO314" s="496"/>
      <c r="AP314" s="493"/>
      <c r="AQ314" s="497"/>
      <c r="AR314" s="499"/>
      <c r="AS314" s="224"/>
    </row>
    <row r="315">
      <c r="A315" s="398"/>
      <c r="B315" s="399"/>
      <c r="C315" s="398"/>
      <c r="D315" s="399"/>
      <c r="E315" s="398"/>
      <c r="I315" s="411"/>
      <c r="J315" s="411"/>
      <c r="N315" s="411"/>
      <c r="S315" s="411"/>
      <c r="AC315" s="495">
        <v>90.0</v>
      </c>
      <c r="AD315" s="493"/>
      <c r="AE315" s="493"/>
      <c r="AF315" s="493"/>
      <c r="AG315" s="493"/>
      <c r="AH315" s="493"/>
      <c r="AI315" s="493"/>
      <c r="AJ315" s="493"/>
      <c r="AK315" s="493"/>
      <c r="AL315" s="494"/>
      <c r="AM315" s="495"/>
      <c r="AN315" s="496"/>
      <c r="AO315" s="496"/>
      <c r="AP315" s="493"/>
      <c r="AQ315" s="497"/>
      <c r="AR315" s="499"/>
      <c r="AS315" s="224"/>
    </row>
    <row r="316">
      <c r="A316" s="398"/>
      <c r="B316" s="399"/>
      <c r="C316" s="398"/>
      <c r="D316" s="399"/>
      <c r="E316" s="398"/>
      <c r="I316" s="411"/>
      <c r="J316" s="411"/>
      <c r="N316" s="411"/>
      <c r="S316" s="411"/>
      <c r="AC316" s="495">
        <v>91.0</v>
      </c>
      <c r="AD316" s="493"/>
      <c r="AE316" s="493"/>
      <c r="AF316" s="493"/>
      <c r="AG316" s="493"/>
      <c r="AH316" s="493"/>
      <c r="AI316" s="493"/>
      <c r="AJ316" s="493"/>
      <c r="AK316" s="493"/>
      <c r="AL316" s="494"/>
      <c r="AM316" s="495"/>
      <c r="AN316" s="496"/>
      <c r="AO316" s="496"/>
      <c r="AP316" s="493"/>
      <c r="AQ316" s="497"/>
      <c r="AR316" s="499"/>
      <c r="AS316" s="224"/>
    </row>
    <row r="317">
      <c r="A317" s="398"/>
      <c r="B317" s="399"/>
      <c r="C317" s="398"/>
      <c r="D317" s="399"/>
      <c r="E317" s="398"/>
      <c r="I317" s="411"/>
      <c r="J317" s="411"/>
      <c r="N317" s="411"/>
      <c r="S317" s="411"/>
      <c r="AC317" s="495">
        <v>92.0</v>
      </c>
      <c r="AD317" s="493"/>
      <c r="AE317" s="493"/>
      <c r="AF317" s="493"/>
      <c r="AG317" s="493"/>
      <c r="AH317" s="493"/>
      <c r="AI317" s="493"/>
      <c r="AJ317" s="493"/>
      <c r="AK317" s="493"/>
      <c r="AL317" s="494"/>
      <c r="AM317" s="495"/>
      <c r="AN317" s="496"/>
      <c r="AO317" s="496"/>
      <c r="AP317" s="493"/>
      <c r="AQ317" s="497"/>
      <c r="AR317" s="499"/>
      <c r="AS317" s="224"/>
    </row>
    <row r="318">
      <c r="A318" s="398"/>
      <c r="B318" s="399"/>
      <c r="C318" s="398"/>
      <c r="D318" s="399"/>
      <c r="E318" s="398"/>
      <c r="I318" s="411"/>
      <c r="J318" s="411"/>
      <c r="N318" s="411"/>
      <c r="S318" s="411"/>
      <c r="AC318" s="495">
        <v>93.0</v>
      </c>
      <c r="AD318" s="493"/>
      <c r="AE318" s="493"/>
      <c r="AF318" s="493"/>
      <c r="AG318" s="493"/>
      <c r="AH318" s="493"/>
      <c r="AI318" s="493"/>
      <c r="AJ318" s="493"/>
      <c r="AK318" s="493"/>
      <c r="AL318" s="494"/>
      <c r="AM318" s="495"/>
      <c r="AN318" s="496"/>
      <c r="AO318" s="496"/>
      <c r="AP318" s="493"/>
      <c r="AQ318" s="497"/>
      <c r="AR318" s="499"/>
      <c r="AS318" s="224"/>
    </row>
    <row r="319">
      <c r="A319" s="398"/>
      <c r="B319" s="399"/>
      <c r="C319" s="398"/>
      <c r="D319" s="399"/>
      <c r="E319" s="398"/>
      <c r="I319" s="411"/>
      <c r="J319" s="411"/>
      <c r="N319" s="411"/>
      <c r="S319" s="411"/>
      <c r="AC319" s="495">
        <v>94.0</v>
      </c>
      <c r="AD319" s="493"/>
      <c r="AE319" s="493"/>
      <c r="AF319" s="493"/>
      <c r="AG319" s="493"/>
      <c r="AH319" s="493"/>
      <c r="AI319" s="493"/>
      <c r="AJ319" s="493"/>
      <c r="AK319" s="493"/>
      <c r="AL319" s="494"/>
      <c r="AM319" s="495"/>
      <c r="AN319" s="496"/>
      <c r="AO319" s="496"/>
      <c r="AP319" s="493"/>
      <c r="AQ319" s="497"/>
      <c r="AR319" s="499"/>
      <c r="AS319" s="224"/>
    </row>
    <row r="320">
      <c r="A320" s="398"/>
      <c r="B320" s="399"/>
      <c r="C320" s="398"/>
      <c r="D320" s="399"/>
      <c r="E320" s="398"/>
      <c r="I320" s="411"/>
      <c r="J320" s="411"/>
      <c r="N320" s="411"/>
      <c r="S320" s="411"/>
      <c r="AC320" s="495">
        <v>95.0</v>
      </c>
      <c r="AD320" s="493"/>
      <c r="AE320" s="493"/>
      <c r="AF320" s="493"/>
      <c r="AG320" s="493"/>
      <c r="AH320" s="493"/>
      <c r="AI320" s="493"/>
      <c r="AJ320" s="493"/>
      <c r="AK320" s="493"/>
      <c r="AL320" s="494"/>
      <c r="AM320" s="495"/>
      <c r="AN320" s="496"/>
      <c r="AO320" s="496"/>
      <c r="AP320" s="493"/>
      <c r="AQ320" s="497"/>
      <c r="AR320" s="499"/>
      <c r="AS320" s="224"/>
    </row>
    <row r="321">
      <c r="A321" s="398"/>
      <c r="B321" s="399"/>
      <c r="C321" s="398"/>
      <c r="D321" s="399"/>
      <c r="E321" s="398"/>
      <c r="I321" s="411"/>
      <c r="J321" s="411"/>
      <c r="N321" s="411"/>
      <c r="S321" s="411"/>
      <c r="AC321" s="495">
        <v>96.0</v>
      </c>
      <c r="AD321" s="493"/>
      <c r="AE321" s="493"/>
      <c r="AF321" s="493"/>
      <c r="AG321" s="493"/>
      <c r="AH321" s="493"/>
      <c r="AI321" s="493"/>
      <c r="AJ321" s="493"/>
      <c r="AK321" s="493"/>
      <c r="AL321" s="494"/>
      <c r="AM321" s="495"/>
      <c r="AN321" s="496"/>
      <c r="AO321" s="496"/>
      <c r="AP321" s="493"/>
      <c r="AQ321" s="497"/>
      <c r="AR321" s="499"/>
      <c r="AS321" s="224"/>
    </row>
    <row r="322">
      <c r="A322" s="398"/>
      <c r="B322" s="399"/>
      <c r="C322" s="398"/>
      <c r="D322" s="399"/>
      <c r="E322" s="398"/>
      <c r="I322" s="411"/>
      <c r="J322" s="411"/>
      <c r="N322" s="411"/>
      <c r="S322" s="411"/>
      <c r="AC322" s="495">
        <v>97.0</v>
      </c>
      <c r="AD322" s="493"/>
      <c r="AE322" s="493"/>
      <c r="AF322" s="493"/>
      <c r="AG322" s="493"/>
      <c r="AH322" s="493"/>
      <c r="AI322" s="493"/>
      <c r="AJ322" s="493"/>
      <c r="AK322" s="493"/>
      <c r="AL322" s="494"/>
      <c r="AM322" s="495"/>
      <c r="AN322" s="496"/>
      <c r="AO322" s="496"/>
      <c r="AP322" s="493"/>
      <c r="AQ322" s="497"/>
      <c r="AR322" s="499"/>
      <c r="AS322" s="224"/>
    </row>
    <row r="323">
      <c r="A323" s="398"/>
      <c r="B323" s="399"/>
      <c r="C323" s="398"/>
      <c r="D323" s="399"/>
      <c r="E323" s="398"/>
      <c r="I323" s="411"/>
      <c r="J323" s="411"/>
      <c r="N323" s="411"/>
      <c r="S323" s="411"/>
      <c r="AC323" s="495">
        <v>98.0</v>
      </c>
      <c r="AD323" s="493"/>
      <c r="AE323" s="493"/>
      <c r="AF323" s="493"/>
      <c r="AG323" s="493"/>
      <c r="AH323" s="493"/>
      <c r="AI323" s="493"/>
      <c r="AJ323" s="493"/>
      <c r="AK323" s="493"/>
      <c r="AL323" s="494"/>
      <c r="AM323" s="495"/>
      <c r="AN323" s="496"/>
      <c r="AO323" s="496"/>
      <c r="AP323" s="493"/>
      <c r="AQ323" s="497"/>
      <c r="AR323" s="499"/>
      <c r="AS323" s="224"/>
    </row>
    <row r="324">
      <c r="A324" s="398"/>
      <c r="B324" s="399"/>
      <c r="C324" s="398"/>
      <c r="D324" s="399"/>
      <c r="E324" s="398"/>
      <c r="I324" s="411"/>
      <c r="J324" s="411"/>
      <c r="N324" s="411"/>
      <c r="S324" s="411"/>
      <c r="AC324" s="495">
        <v>99.0</v>
      </c>
      <c r="AD324" s="493"/>
      <c r="AE324" s="493"/>
      <c r="AF324" s="493"/>
      <c r="AG324" s="493"/>
      <c r="AH324" s="493"/>
      <c r="AI324" s="493"/>
      <c r="AJ324" s="493"/>
      <c r="AK324" s="493"/>
      <c r="AL324" s="494"/>
      <c r="AM324" s="495"/>
      <c r="AN324" s="496"/>
      <c r="AO324" s="496"/>
      <c r="AP324" s="493"/>
      <c r="AQ324" s="497"/>
      <c r="AR324" s="499"/>
      <c r="AS324" s="224"/>
    </row>
    <row r="325">
      <c r="A325" s="398"/>
      <c r="B325" s="399"/>
      <c r="C325" s="398"/>
      <c r="D325" s="399"/>
      <c r="E325" s="398"/>
      <c r="I325" s="411"/>
      <c r="J325" s="411"/>
      <c r="N325" s="411"/>
      <c r="S325" s="411"/>
      <c r="AC325" s="495">
        <v>100.0</v>
      </c>
      <c r="AD325" s="493"/>
      <c r="AE325" s="493"/>
      <c r="AF325" s="493"/>
      <c r="AG325" s="493"/>
      <c r="AH325" s="493"/>
      <c r="AI325" s="493"/>
      <c r="AJ325" s="493"/>
      <c r="AK325" s="493"/>
      <c r="AL325" s="494"/>
      <c r="AM325" s="495"/>
      <c r="AN325" s="496"/>
      <c r="AO325" s="496"/>
      <c r="AP325" s="493"/>
      <c r="AQ325" s="497"/>
      <c r="AR325" s="499"/>
      <c r="AS325" s="224"/>
    </row>
    <row r="326">
      <c r="A326" s="398"/>
      <c r="B326" s="399"/>
      <c r="C326" s="398"/>
      <c r="D326" s="399"/>
      <c r="E326" s="398"/>
      <c r="I326" s="411"/>
      <c r="J326" s="411"/>
      <c r="N326" s="411"/>
      <c r="S326" s="411"/>
      <c r="AC326" s="495">
        <v>101.0</v>
      </c>
      <c r="AD326" s="493"/>
      <c r="AE326" s="493"/>
      <c r="AF326" s="493"/>
      <c r="AG326" s="493"/>
      <c r="AH326" s="493"/>
      <c r="AI326" s="493"/>
      <c r="AJ326" s="493"/>
      <c r="AK326" s="493"/>
      <c r="AL326" s="494"/>
      <c r="AM326" s="495"/>
      <c r="AN326" s="496"/>
      <c r="AO326" s="496"/>
      <c r="AP326" s="493"/>
      <c r="AQ326" s="497"/>
      <c r="AR326" s="499"/>
      <c r="AS326" s="224"/>
    </row>
    <row r="327">
      <c r="A327" s="399"/>
      <c r="B327" s="399"/>
      <c r="C327" s="399"/>
      <c r="D327" s="399"/>
      <c r="E327" s="399"/>
      <c r="F327" s="518"/>
      <c r="G327" s="518"/>
      <c r="H327" s="518"/>
      <c r="I327" s="527"/>
      <c r="J327" s="527"/>
      <c r="K327" s="518"/>
      <c r="L327" s="518"/>
      <c r="M327" s="518"/>
      <c r="N327" s="527"/>
      <c r="O327" s="518"/>
      <c r="P327" s="518"/>
      <c r="Q327" s="518"/>
      <c r="R327" s="518"/>
      <c r="S327" s="527"/>
      <c r="T327" s="518"/>
      <c r="U327" s="518"/>
      <c r="V327" s="518"/>
      <c r="W327" s="518"/>
      <c r="X327" s="518"/>
      <c r="AC327" s="495">
        <v>102.0</v>
      </c>
      <c r="AD327" s="493"/>
      <c r="AE327" s="493"/>
      <c r="AF327" s="493"/>
      <c r="AG327" s="493"/>
      <c r="AH327" s="493"/>
      <c r="AI327" s="493"/>
      <c r="AJ327" s="493"/>
      <c r="AK327" s="493"/>
      <c r="AL327" s="494"/>
      <c r="AM327" s="495"/>
      <c r="AN327" s="496"/>
      <c r="AO327" s="496"/>
      <c r="AP327" s="493"/>
      <c r="AQ327" s="497"/>
      <c r="AR327" s="499"/>
      <c r="AS327" s="224"/>
    </row>
    <row r="328">
      <c r="A328" s="398"/>
      <c r="B328" s="399"/>
      <c r="C328" s="398"/>
      <c r="D328" s="399"/>
      <c r="E328" s="398"/>
      <c r="I328" s="411"/>
      <c r="J328" s="411"/>
      <c r="N328" s="411"/>
      <c r="S328" s="411"/>
      <c r="AC328" s="495">
        <v>103.0</v>
      </c>
      <c r="AD328" s="493"/>
      <c r="AE328" s="493"/>
      <c r="AF328" s="493"/>
      <c r="AG328" s="493"/>
      <c r="AH328" s="493"/>
      <c r="AI328" s="493"/>
      <c r="AJ328" s="493"/>
      <c r="AK328" s="493"/>
      <c r="AL328" s="494"/>
      <c r="AM328" s="495"/>
      <c r="AN328" s="496"/>
      <c r="AO328" s="496"/>
      <c r="AP328" s="493"/>
      <c r="AQ328" s="497"/>
      <c r="AR328" s="499"/>
      <c r="AS328" s="224"/>
    </row>
    <row r="329">
      <c r="A329" s="398"/>
      <c r="B329" s="399"/>
      <c r="C329" s="398"/>
      <c r="D329" s="399"/>
      <c r="E329" s="398"/>
      <c r="I329" s="411"/>
      <c r="J329" s="411"/>
      <c r="N329" s="411"/>
      <c r="S329" s="411"/>
      <c r="AC329" s="495">
        <v>104.0</v>
      </c>
      <c r="AD329" s="493"/>
      <c r="AE329" s="493"/>
      <c r="AF329" s="493"/>
      <c r="AG329" s="493"/>
      <c r="AH329" s="493"/>
      <c r="AI329" s="493"/>
      <c r="AJ329" s="493"/>
      <c r="AK329" s="493"/>
      <c r="AL329" s="494"/>
      <c r="AM329" s="495"/>
      <c r="AN329" s="496"/>
      <c r="AO329" s="496"/>
      <c r="AP329" s="493"/>
      <c r="AQ329" s="497"/>
      <c r="AR329" s="499"/>
      <c r="AS329" s="224"/>
    </row>
    <row r="330">
      <c r="A330" s="398"/>
      <c r="B330" s="399"/>
      <c r="C330" s="398"/>
      <c r="D330" s="399"/>
      <c r="E330" s="398"/>
      <c r="I330" s="411"/>
      <c r="J330" s="411"/>
      <c r="N330" s="411"/>
      <c r="S330" s="411"/>
      <c r="AC330" s="495">
        <v>105.0</v>
      </c>
      <c r="AD330" s="493"/>
      <c r="AE330" s="493"/>
      <c r="AF330" s="493"/>
      <c r="AG330" s="493"/>
      <c r="AH330" s="493"/>
      <c r="AI330" s="493"/>
      <c r="AJ330" s="493"/>
      <c r="AK330" s="493"/>
      <c r="AL330" s="494"/>
      <c r="AM330" s="495"/>
      <c r="AN330" s="496"/>
      <c r="AO330" s="496"/>
      <c r="AP330" s="493"/>
      <c r="AQ330" s="497"/>
      <c r="AR330" s="499"/>
      <c r="AS330" s="224"/>
    </row>
    <row r="331">
      <c r="A331" s="398"/>
      <c r="B331" s="399"/>
      <c r="C331" s="398"/>
      <c r="D331" s="399"/>
      <c r="E331" s="398"/>
      <c r="I331" s="411"/>
      <c r="J331" s="411"/>
      <c r="N331" s="411"/>
      <c r="S331" s="411"/>
      <c r="AC331" s="495">
        <v>106.0</v>
      </c>
      <c r="AD331" s="493"/>
      <c r="AE331" s="493"/>
      <c r="AF331" s="493"/>
      <c r="AG331" s="493"/>
      <c r="AH331" s="493"/>
      <c r="AI331" s="493"/>
      <c r="AJ331" s="493"/>
      <c r="AK331" s="493"/>
      <c r="AL331" s="494"/>
      <c r="AM331" s="495"/>
      <c r="AN331" s="496"/>
      <c r="AO331" s="496"/>
      <c r="AP331" s="493"/>
      <c r="AQ331" s="497"/>
      <c r="AR331" s="499"/>
      <c r="AS331" s="224"/>
    </row>
    <row r="332">
      <c r="A332" s="398"/>
      <c r="B332" s="399"/>
      <c r="C332" s="398"/>
      <c r="D332" s="399"/>
      <c r="E332" s="398"/>
      <c r="I332" s="411"/>
      <c r="J332" s="411"/>
      <c r="N332" s="411"/>
      <c r="S332" s="411"/>
      <c r="AC332" s="495">
        <v>107.0</v>
      </c>
      <c r="AD332" s="493"/>
      <c r="AE332" s="493"/>
      <c r="AF332" s="493"/>
      <c r="AG332" s="493"/>
      <c r="AH332" s="493"/>
      <c r="AI332" s="493"/>
      <c r="AJ332" s="493"/>
      <c r="AK332" s="493"/>
      <c r="AL332" s="494"/>
      <c r="AM332" s="495"/>
      <c r="AN332" s="496"/>
      <c r="AO332" s="496"/>
      <c r="AP332" s="493"/>
      <c r="AQ332" s="497"/>
      <c r="AR332" s="499"/>
      <c r="AS332" s="224"/>
    </row>
    <row r="333">
      <c r="A333" s="398"/>
      <c r="B333" s="399"/>
      <c r="C333" s="398"/>
      <c r="D333" s="399"/>
      <c r="E333" s="398"/>
      <c r="I333" s="411"/>
      <c r="J333" s="411"/>
      <c r="N333" s="411"/>
      <c r="S333" s="411"/>
      <c r="AC333" s="495">
        <v>108.0</v>
      </c>
      <c r="AD333" s="493"/>
      <c r="AE333" s="493"/>
      <c r="AF333" s="493"/>
      <c r="AG333" s="493"/>
      <c r="AH333" s="493"/>
      <c r="AI333" s="493"/>
      <c r="AJ333" s="493"/>
      <c r="AK333" s="493"/>
      <c r="AL333" s="494"/>
      <c r="AM333" s="495"/>
      <c r="AN333" s="496"/>
      <c r="AO333" s="496"/>
      <c r="AP333" s="493"/>
      <c r="AQ333" s="497"/>
      <c r="AR333" s="499"/>
      <c r="AS333" s="224"/>
    </row>
    <row r="334">
      <c r="A334" s="398"/>
      <c r="B334" s="399"/>
      <c r="C334" s="398"/>
      <c r="D334" s="399"/>
      <c r="E334" s="398"/>
      <c r="I334" s="411"/>
      <c r="J334" s="411"/>
      <c r="N334" s="411"/>
      <c r="S334" s="411"/>
      <c r="AC334" s="495">
        <v>109.0</v>
      </c>
      <c r="AD334" s="493"/>
      <c r="AE334" s="493"/>
      <c r="AF334" s="493"/>
      <c r="AG334" s="493"/>
      <c r="AH334" s="493"/>
      <c r="AI334" s="493"/>
      <c r="AJ334" s="493"/>
      <c r="AK334" s="493"/>
      <c r="AL334" s="494"/>
      <c r="AM334" s="495"/>
      <c r="AN334" s="496"/>
      <c r="AO334" s="496"/>
      <c r="AP334" s="493"/>
      <c r="AQ334" s="497"/>
      <c r="AR334" s="499"/>
      <c r="AS334" s="224"/>
    </row>
    <row r="335">
      <c r="A335" s="398"/>
      <c r="B335" s="399"/>
      <c r="C335" s="398"/>
      <c r="D335" s="399"/>
      <c r="E335" s="398"/>
      <c r="I335" s="411"/>
      <c r="J335" s="411"/>
      <c r="N335" s="411"/>
      <c r="S335" s="411"/>
      <c r="AC335" s="495">
        <v>110.0</v>
      </c>
      <c r="AD335" s="493"/>
      <c r="AE335" s="493"/>
      <c r="AF335" s="493"/>
      <c r="AG335" s="493"/>
      <c r="AH335" s="493"/>
      <c r="AI335" s="493"/>
      <c r="AJ335" s="493"/>
      <c r="AK335" s="493"/>
      <c r="AL335" s="494"/>
      <c r="AM335" s="495"/>
      <c r="AN335" s="496"/>
      <c r="AO335" s="496"/>
      <c r="AP335" s="493"/>
      <c r="AQ335" s="497"/>
      <c r="AR335" s="499"/>
      <c r="AS335" s="224"/>
    </row>
    <row r="336">
      <c r="A336" s="398"/>
      <c r="B336" s="399"/>
      <c r="C336" s="398"/>
      <c r="D336" s="399"/>
      <c r="E336" s="398"/>
      <c r="I336" s="411"/>
      <c r="J336" s="411"/>
      <c r="N336" s="411"/>
      <c r="S336" s="411"/>
      <c r="AC336" s="495">
        <v>111.0</v>
      </c>
      <c r="AD336" s="493"/>
      <c r="AE336" s="493"/>
      <c r="AF336" s="493"/>
      <c r="AG336" s="493"/>
      <c r="AH336" s="493"/>
      <c r="AI336" s="493"/>
      <c r="AJ336" s="493"/>
      <c r="AK336" s="493"/>
      <c r="AL336" s="494"/>
      <c r="AM336" s="495"/>
      <c r="AN336" s="496"/>
      <c r="AO336" s="496"/>
      <c r="AP336" s="493"/>
      <c r="AQ336" s="497"/>
      <c r="AR336" s="499"/>
      <c r="AS336" s="224"/>
    </row>
    <row r="337">
      <c r="A337" s="398"/>
      <c r="B337" s="399"/>
      <c r="C337" s="398"/>
      <c r="D337" s="399"/>
      <c r="E337" s="398"/>
      <c r="I337" s="411"/>
      <c r="J337" s="411"/>
      <c r="N337" s="411"/>
      <c r="S337" s="411"/>
      <c r="AC337" s="495">
        <v>112.0</v>
      </c>
      <c r="AD337" s="493"/>
      <c r="AE337" s="493"/>
      <c r="AF337" s="493"/>
      <c r="AG337" s="493"/>
      <c r="AH337" s="493"/>
      <c r="AI337" s="493"/>
      <c r="AJ337" s="493"/>
      <c r="AK337" s="493"/>
      <c r="AL337" s="494"/>
      <c r="AM337" s="495"/>
      <c r="AN337" s="496"/>
      <c r="AO337" s="496"/>
      <c r="AP337" s="493"/>
      <c r="AQ337" s="497"/>
      <c r="AR337" s="499"/>
      <c r="AS337" s="224"/>
    </row>
    <row r="338">
      <c r="A338" s="398"/>
      <c r="B338" s="399"/>
      <c r="C338" s="398"/>
      <c r="D338" s="399"/>
      <c r="E338" s="398"/>
      <c r="I338" s="411"/>
      <c r="J338" s="411"/>
      <c r="N338" s="411"/>
      <c r="S338" s="411"/>
      <c r="AC338" s="495">
        <v>113.0</v>
      </c>
      <c r="AD338" s="493"/>
      <c r="AE338" s="493"/>
      <c r="AF338" s="493"/>
      <c r="AG338" s="493"/>
      <c r="AH338" s="493"/>
      <c r="AI338" s="493"/>
      <c r="AJ338" s="493"/>
      <c r="AK338" s="493"/>
      <c r="AL338" s="494"/>
      <c r="AM338" s="495"/>
      <c r="AN338" s="496"/>
      <c r="AO338" s="496"/>
      <c r="AP338" s="493"/>
      <c r="AQ338" s="497"/>
      <c r="AR338" s="499"/>
      <c r="AS338" s="224"/>
    </row>
    <row r="339">
      <c r="A339" s="398"/>
      <c r="B339" s="399"/>
      <c r="C339" s="398"/>
      <c r="D339" s="399"/>
      <c r="E339" s="398"/>
      <c r="I339" s="411"/>
      <c r="J339" s="411"/>
      <c r="N339" s="411"/>
      <c r="S339" s="411"/>
      <c r="AC339" s="495">
        <v>114.0</v>
      </c>
      <c r="AD339" s="493"/>
      <c r="AE339" s="493"/>
      <c r="AF339" s="493"/>
      <c r="AG339" s="493"/>
      <c r="AH339" s="493"/>
      <c r="AI339" s="493"/>
      <c r="AJ339" s="493"/>
      <c r="AK339" s="493"/>
      <c r="AL339" s="494"/>
      <c r="AM339" s="495"/>
      <c r="AN339" s="496"/>
      <c r="AO339" s="496"/>
      <c r="AP339" s="493"/>
      <c r="AQ339" s="497"/>
      <c r="AR339" s="499"/>
      <c r="AS339" s="224"/>
    </row>
    <row r="340">
      <c r="A340" s="398"/>
      <c r="B340" s="399"/>
      <c r="C340" s="398"/>
      <c r="D340" s="399"/>
      <c r="E340" s="398"/>
      <c r="I340" s="411"/>
      <c r="J340" s="411"/>
      <c r="N340" s="411"/>
      <c r="S340" s="411"/>
      <c r="AC340" s="495">
        <v>115.0</v>
      </c>
      <c r="AD340" s="493"/>
      <c r="AE340" s="493"/>
      <c r="AF340" s="493"/>
      <c r="AG340" s="493"/>
      <c r="AH340" s="493"/>
      <c r="AI340" s="493"/>
      <c r="AJ340" s="493"/>
      <c r="AK340" s="493"/>
      <c r="AL340" s="494"/>
      <c r="AM340" s="495"/>
      <c r="AN340" s="496"/>
      <c r="AO340" s="496"/>
      <c r="AP340" s="493"/>
      <c r="AQ340" s="497"/>
      <c r="AR340" s="499"/>
      <c r="AS340" s="224"/>
    </row>
    <row r="341">
      <c r="A341" s="398"/>
      <c r="B341" s="399"/>
      <c r="C341" s="398"/>
      <c r="D341" s="399"/>
      <c r="E341" s="398"/>
      <c r="I341" s="411"/>
      <c r="J341" s="411"/>
      <c r="N341" s="411"/>
      <c r="S341" s="411"/>
      <c r="AC341" s="495">
        <v>116.0</v>
      </c>
      <c r="AD341" s="493"/>
      <c r="AE341" s="493"/>
      <c r="AF341" s="493"/>
      <c r="AG341" s="493"/>
      <c r="AH341" s="493"/>
      <c r="AI341" s="493"/>
      <c r="AJ341" s="493"/>
      <c r="AK341" s="493"/>
      <c r="AL341" s="494"/>
      <c r="AM341" s="495"/>
      <c r="AN341" s="496"/>
      <c r="AO341" s="496"/>
      <c r="AP341" s="493"/>
      <c r="AQ341" s="497"/>
      <c r="AR341" s="499"/>
      <c r="AS341" s="224"/>
    </row>
    <row r="342">
      <c r="A342" s="398"/>
      <c r="B342" s="399"/>
      <c r="C342" s="398"/>
      <c r="D342" s="399"/>
      <c r="E342" s="398"/>
      <c r="I342" s="411"/>
      <c r="J342" s="411"/>
      <c r="N342" s="411"/>
      <c r="S342" s="411"/>
      <c r="AC342" s="495">
        <v>117.0</v>
      </c>
      <c r="AD342" s="493"/>
      <c r="AE342" s="493"/>
      <c r="AF342" s="493"/>
      <c r="AG342" s="493"/>
      <c r="AH342" s="493"/>
      <c r="AI342" s="493"/>
      <c r="AJ342" s="493"/>
      <c r="AK342" s="493"/>
      <c r="AL342" s="494"/>
      <c r="AM342" s="495"/>
      <c r="AN342" s="496"/>
      <c r="AO342" s="496"/>
      <c r="AP342" s="493"/>
      <c r="AQ342" s="497"/>
      <c r="AR342" s="499"/>
      <c r="AS342" s="224"/>
    </row>
    <row r="343">
      <c r="A343" s="398"/>
      <c r="B343" s="399"/>
      <c r="C343" s="398"/>
      <c r="D343" s="399"/>
      <c r="E343" s="398"/>
      <c r="I343" s="411"/>
      <c r="J343" s="411"/>
      <c r="N343" s="411"/>
      <c r="S343" s="411"/>
      <c r="AC343" s="495">
        <v>118.0</v>
      </c>
      <c r="AD343" s="493"/>
      <c r="AE343" s="493"/>
      <c r="AF343" s="493"/>
      <c r="AG343" s="493"/>
      <c r="AH343" s="493"/>
      <c r="AI343" s="493"/>
      <c r="AJ343" s="493"/>
      <c r="AK343" s="493"/>
      <c r="AL343" s="494"/>
      <c r="AM343" s="495"/>
      <c r="AN343" s="496"/>
      <c r="AO343" s="496"/>
      <c r="AP343" s="493"/>
      <c r="AQ343" s="497"/>
      <c r="AR343" s="499"/>
      <c r="AS343" s="224"/>
    </row>
    <row r="344">
      <c r="A344" s="398"/>
      <c r="B344" s="399"/>
      <c r="C344" s="398"/>
      <c r="D344" s="399"/>
      <c r="E344" s="398"/>
      <c r="I344" s="411"/>
      <c r="J344" s="411"/>
      <c r="N344" s="411"/>
      <c r="S344" s="411"/>
      <c r="AC344" s="495">
        <v>119.0</v>
      </c>
      <c r="AD344" s="493"/>
      <c r="AE344" s="493"/>
      <c r="AF344" s="493"/>
      <c r="AG344" s="493"/>
      <c r="AH344" s="493"/>
      <c r="AI344" s="493"/>
      <c r="AJ344" s="493"/>
      <c r="AK344" s="493"/>
      <c r="AL344" s="494"/>
      <c r="AM344" s="495"/>
      <c r="AN344" s="496"/>
      <c r="AO344" s="496"/>
      <c r="AP344" s="493"/>
      <c r="AQ344" s="497"/>
      <c r="AR344" s="499"/>
      <c r="AS344" s="224"/>
    </row>
    <row r="345">
      <c r="A345" s="398"/>
      <c r="B345" s="399"/>
      <c r="C345" s="398"/>
      <c r="D345" s="399"/>
      <c r="E345" s="398"/>
      <c r="I345" s="411"/>
      <c r="J345" s="411"/>
      <c r="N345" s="411"/>
      <c r="S345" s="411"/>
      <c r="AC345" s="495">
        <v>120.0</v>
      </c>
      <c r="AD345" s="493"/>
      <c r="AE345" s="493"/>
      <c r="AF345" s="493"/>
      <c r="AG345" s="493"/>
      <c r="AH345" s="493"/>
      <c r="AI345" s="493"/>
      <c r="AJ345" s="493"/>
      <c r="AK345" s="493"/>
      <c r="AL345" s="494"/>
      <c r="AM345" s="495"/>
      <c r="AN345" s="496"/>
      <c r="AO345" s="496"/>
      <c r="AP345" s="493"/>
      <c r="AQ345" s="497"/>
      <c r="AR345" s="499"/>
      <c r="AS345" s="224"/>
    </row>
    <row r="346">
      <c r="A346" s="398"/>
      <c r="B346" s="399"/>
      <c r="C346" s="398"/>
      <c r="D346" s="399"/>
      <c r="E346" s="398"/>
      <c r="I346" s="411"/>
      <c r="J346" s="411"/>
      <c r="N346" s="411"/>
      <c r="S346" s="411"/>
      <c r="AC346" s="495">
        <v>121.0</v>
      </c>
      <c r="AD346" s="493"/>
      <c r="AE346" s="493"/>
      <c r="AF346" s="493"/>
      <c r="AG346" s="493"/>
      <c r="AH346" s="493"/>
      <c r="AI346" s="493"/>
      <c r="AJ346" s="493"/>
      <c r="AK346" s="493"/>
      <c r="AL346" s="494"/>
      <c r="AM346" s="495"/>
      <c r="AN346" s="496"/>
      <c r="AO346" s="496"/>
      <c r="AP346" s="493"/>
      <c r="AQ346" s="497"/>
      <c r="AR346" s="499"/>
      <c r="AS346" s="224"/>
    </row>
    <row r="347">
      <c r="A347" s="398"/>
      <c r="B347" s="399"/>
      <c r="C347" s="398"/>
      <c r="D347" s="399"/>
      <c r="E347" s="398"/>
      <c r="I347" s="411"/>
      <c r="J347" s="411"/>
      <c r="N347" s="411"/>
      <c r="S347" s="411"/>
      <c r="AC347" s="495">
        <v>122.0</v>
      </c>
      <c r="AD347" s="493"/>
      <c r="AE347" s="493"/>
      <c r="AF347" s="493"/>
      <c r="AG347" s="493"/>
      <c r="AH347" s="493"/>
      <c r="AI347" s="493"/>
      <c r="AJ347" s="493"/>
      <c r="AK347" s="493"/>
      <c r="AL347" s="494"/>
      <c r="AM347" s="495"/>
      <c r="AN347" s="496"/>
      <c r="AO347" s="496"/>
      <c r="AP347" s="493"/>
      <c r="AQ347" s="497"/>
      <c r="AR347" s="499"/>
      <c r="AS347" s="224"/>
    </row>
    <row r="348">
      <c r="A348" s="398"/>
      <c r="B348" s="399"/>
      <c r="C348" s="398"/>
      <c r="D348" s="399"/>
      <c r="E348" s="398"/>
      <c r="I348" s="411"/>
      <c r="J348" s="411"/>
      <c r="N348" s="411"/>
      <c r="S348" s="411"/>
      <c r="AC348" s="495">
        <v>123.0</v>
      </c>
      <c r="AD348" s="493"/>
      <c r="AE348" s="493"/>
      <c r="AF348" s="493"/>
      <c r="AG348" s="493"/>
      <c r="AH348" s="493"/>
      <c r="AI348" s="493"/>
      <c r="AJ348" s="493"/>
      <c r="AK348" s="493"/>
      <c r="AL348" s="494"/>
      <c r="AM348" s="495"/>
      <c r="AN348" s="496"/>
      <c r="AO348" s="496"/>
      <c r="AP348" s="493"/>
      <c r="AQ348" s="497"/>
      <c r="AR348" s="499"/>
      <c r="AS348" s="224"/>
    </row>
    <row r="349">
      <c r="A349" s="398"/>
      <c r="B349" s="399"/>
      <c r="C349" s="398"/>
      <c r="D349" s="399"/>
      <c r="E349" s="398"/>
      <c r="I349" s="411"/>
      <c r="J349" s="411"/>
      <c r="N349" s="411"/>
      <c r="S349" s="411"/>
      <c r="AC349" s="495">
        <v>124.0</v>
      </c>
      <c r="AD349" s="493"/>
      <c r="AE349" s="493"/>
      <c r="AF349" s="493"/>
      <c r="AG349" s="493"/>
      <c r="AH349" s="493"/>
      <c r="AI349" s="493"/>
      <c r="AJ349" s="493"/>
      <c r="AK349" s="493"/>
      <c r="AL349" s="494"/>
      <c r="AM349" s="495"/>
      <c r="AN349" s="496"/>
      <c r="AO349" s="496"/>
      <c r="AP349" s="493"/>
      <c r="AQ349" s="497"/>
      <c r="AR349" s="499"/>
      <c r="AS349" s="224"/>
    </row>
    <row r="350">
      <c r="A350" s="398"/>
      <c r="B350" s="399"/>
      <c r="C350" s="398"/>
      <c r="D350" s="399"/>
      <c r="E350" s="398"/>
      <c r="I350" s="411"/>
      <c r="J350" s="411"/>
      <c r="N350" s="411"/>
      <c r="S350" s="411"/>
      <c r="AC350" s="495">
        <v>125.0</v>
      </c>
      <c r="AD350" s="493"/>
      <c r="AE350" s="493"/>
      <c r="AF350" s="493"/>
      <c r="AG350" s="493"/>
      <c r="AH350" s="493"/>
      <c r="AI350" s="493"/>
      <c r="AJ350" s="493"/>
      <c r="AK350" s="493"/>
      <c r="AL350" s="494"/>
      <c r="AM350" s="495"/>
      <c r="AN350" s="496"/>
      <c r="AO350" s="496"/>
      <c r="AP350" s="493"/>
      <c r="AQ350" s="497"/>
      <c r="AR350" s="499"/>
      <c r="AS350" s="224"/>
    </row>
    <row r="351">
      <c r="A351" s="398"/>
      <c r="B351" s="399"/>
      <c r="C351" s="398"/>
      <c r="D351" s="399"/>
      <c r="E351" s="398"/>
      <c r="I351" s="411"/>
      <c r="J351" s="411"/>
      <c r="N351" s="411"/>
      <c r="S351" s="411"/>
      <c r="AC351" s="495">
        <v>126.0</v>
      </c>
      <c r="AD351" s="493"/>
      <c r="AE351" s="493"/>
      <c r="AF351" s="493"/>
      <c r="AG351" s="493"/>
      <c r="AH351" s="493"/>
      <c r="AI351" s="493"/>
      <c r="AJ351" s="493"/>
      <c r="AK351" s="493"/>
      <c r="AL351" s="494"/>
      <c r="AM351" s="495"/>
      <c r="AN351" s="496"/>
      <c r="AO351" s="496"/>
      <c r="AP351" s="493"/>
      <c r="AQ351" s="497"/>
      <c r="AR351" s="499"/>
      <c r="AS351" s="224"/>
    </row>
    <row r="352">
      <c r="A352" s="398"/>
      <c r="B352" s="399"/>
      <c r="C352" s="398"/>
      <c r="D352" s="399"/>
      <c r="E352" s="398"/>
      <c r="I352" s="411"/>
      <c r="J352" s="411"/>
      <c r="N352" s="411"/>
      <c r="S352" s="411"/>
      <c r="AC352" s="495">
        <v>127.0</v>
      </c>
      <c r="AD352" s="493"/>
      <c r="AE352" s="493"/>
      <c r="AF352" s="493"/>
      <c r="AG352" s="493"/>
      <c r="AH352" s="493"/>
      <c r="AI352" s="493"/>
      <c r="AJ352" s="493"/>
      <c r="AK352" s="493"/>
      <c r="AL352" s="494"/>
      <c r="AM352" s="495"/>
      <c r="AN352" s="496"/>
      <c r="AO352" s="496"/>
      <c r="AP352" s="493"/>
      <c r="AQ352" s="497"/>
      <c r="AR352" s="499"/>
      <c r="AS352" s="224"/>
    </row>
    <row r="353">
      <c r="A353" s="398"/>
      <c r="B353" s="399"/>
      <c r="C353" s="398"/>
      <c r="D353" s="399"/>
      <c r="E353" s="398"/>
      <c r="I353" s="411"/>
      <c r="J353" s="411"/>
      <c r="N353" s="411"/>
      <c r="S353" s="411"/>
      <c r="AC353" s="495">
        <v>128.0</v>
      </c>
      <c r="AD353" s="493"/>
      <c r="AE353" s="493"/>
      <c r="AF353" s="493"/>
      <c r="AG353" s="493"/>
      <c r="AH353" s="493"/>
      <c r="AI353" s="493"/>
      <c r="AJ353" s="493"/>
      <c r="AK353" s="493"/>
      <c r="AL353" s="494"/>
      <c r="AM353" s="495"/>
      <c r="AN353" s="496"/>
      <c r="AO353" s="496"/>
      <c r="AP353" s="493"/>
      <c r="AQ353" s="497"/>
      <c r="AR353" s="499"/>
      <c r="AS353" s="224"/>
    </row>
    <row r="354">
      <c r="A354" s="398"/>
      <c r="B354" s="399"/>
      <c r="C354" s="398"/>
      <c r="D354" s="399"/>
      <c r="E354" s="398"/>
      <c r="I354" s="411"/>
      <c r="J354" s="411"/>
      <c r="N354" s="411"/>
      <c r="S354" s="411"/>
      <c r="AC354" s="495">
        <v>129.0</v>
      </c>
      <c r="AD354" s="493"/>
      <c r="AE354" s="493"/>
      <c r="AF354" s="493"/>
      <c r="AG354" s="493"/>
      <c r="AH354" s="493"/>
      <c r="AI354" s="493"/>
      <c r="AJ354" s="493"/>
      <c r="AK354" s="493"/>
      <c r="AL354" s="494"/>
      <c r="AM354" s="495"/>
      <c r="AN354" s="496"/>
      <c r="AO354" s="496"/>
      <c r="AP354" s="493"/>
      <c r="AQ354" s="497"/>
      <c r="AR354" s="499"/>
      <c r="AS354" s="224"/>
    </row>
    <row r="355">
      <c r="A355" s="398"/>
      <c r="B355" s="399"/>
      <c r="C355" s="398"/>
      <c r="D355" s="399"/>
      <c r="E355" s="398"/>
      <c r="I355" s="411"/>
      <c r="J355" s="411"/>
      <c r="N355" s="411"/>
      <c r="S355" s="411"/>
      <c r="AC355" s="495">
        <v>130.0</v>
      </c>
      <c r="AD355" s="493"/>
      <c r="AE355" s="493"/>
      <c r="AF355" s="493"/>
      <c r="AG355" s="493"/>
      <c r="AH355" s="493"/>
      <c r="AI355" s="493"/>
      <c r="AJ355" s="493"/>
      <c r="AK355" s="493"/>
      <c r="AL355" s="494"/>
      <c r="AM355" s="495"/>
      <c r="AN355" s="496"/>
      <c r="AO355" s="496"/>
      <c r="AP355" s="493"/>
      <c r="AQ355" s="497"/>
      <c r="AR355" s="499"/>
      <c r="AS355" s="224"/>
    </row>
    <row r="356">
      <c r="A356" s="398"/>
      <c r="B356" s="399"/>
      <c r="C356" s="398"/>
      <c r="D356" s="399"/>
      <c r="E356" s="398"/>
      <c r="I356" s="411"/>
      <c r="J356" s="411"/>
      <c r="N356" s="411"/>
      <c r="S356" s="411"/>
      <c r="AC356" s="495">
        <v>131.0</v>
      </c>
      <c r="AD356" s="493"/>
      <c r="AE356" s="493"/>
      <c r="AF356" s="493"/>
      <c r="AG356" s="493"/>
      <c r="AH356" s="493"/>
      <c r="AI356" s="493"/>
      <c r="AJ356" s="493"/>
      <c r="AK356" s="493"/>
      <c r="AL356" s="494"/>
      <c r="AM356" s="495"/>
      <c r="AN356" s="496"/>
      <c r="AO356" s="496"/>
      <c r="AP356" s="493"/>
      <c r="AQ356" s="497"/>
      <c r="AR356" s="499"/>
      <c r="AS356" s="224"/>
    </row>
    <row r="357">
      <c r="A357" s="398"/>
      <c r="B357" s="399"/>
      <c r="C357" s="398"/>
      <c r="D357" s="399"/>
      <c r="E357" s="398"/>
      <c r="I357" s="411"/>
      <c r="J357" s="411"/>
      <c r="N357" s="411"/>
      <c r="S357" s="411"/>
      <c r="AC357" s="495">
        <v>132.0</v>
      </c>
      <c r="AD357" s="493"/>
      <c r="AE357" s="493"/>
      <c r="AF357" s="493"/>
      <c r="AG357" s="493"/>
      <c r="AH357" s="493"/>
      <c r="AI357" s="493"/>
      <c r="AJ357" s="493"/>
      <c r="AK357" s="493"/>
      <c r="AL357" s="494"/>
      <c r="AM357" s="495"/>
      <c r="AN357" s="496"/>
      <c r="AO357" s="496"/>
      <c r="AP357" s="493"/>
      <c r="AQ357" s="497"/>
      <c r="AR357" s="499"/>
      <c r="AS357" s="224"/>
    </row>
    <row r="358">
      <c r="A358" s="398"/>
      <c r="B358" s="399"/>
      <c r="C358" s="398"/>
      <c r="D358" s="399"/>
      <c r="E358" s="398"/>
      <c r="I358" s="411"/>
      <c r="J358" s="411"/>
      <c r="N358" s="411"/>
      <c r="S358" s="411"/>
      <c r="AC358" s="495">
        <v>133.0</v>
      </c>
      <c r="AD358" s="493"/>
      <c r="AE358" s="493"/>
      <c r="AF358" s="493"/>
      <c r="AG358" s="493"/>
      <c r="AH358" s="493"/>
      <c r="AI358" s="493"/>
      <c r="AJ358" s="493"/>
      <c r="AK358" s="493"/>
      <c r="AL358" s="494"/>
      <c r="AM358" s="495"/>
      <c r="AN358" s="496"/>
      <c r="AO358" s="496"/>
      <c r="AP358" s="493"/>
      <c r="AQ358" s="497"/>
      <c r="AR358" s="499"/>
      <c r="AS358" s="224"/>
    </row>
    <row r="359">
      <c r="A359" s="398"/>
      <c r="B359" s="399"/>
      <c r="C359" s="398"/>
      <c r="D359" s="399"/>
      <c r="E359" s="398"/>
      <c r="I359" s="411"/>
      <c r="J359" s="411"/>
      <c r="N359" s="411"/>
      <c r="S359" s="411"/>
      <c r="AC359" s="495">
        <v>134.0</v>
      </c>
      <c r="AD359" s="493"/>
      <c r="AE359" s="493"/>
      <c r="AF359" s="493"/>
      <c r="AG359" s="493"/>
      <c r="AH359" s="493"/>
      <c r="AI359" s="493"/>
      <c r="AJ359" s="493"/>
      <c r="AK359" s="493"/>
      <c r="AL359" s="494"/>
      <c r="AM359" s="495"/>
      <c r="AN359" s="496"/>
      <c r="AO359" s="496"/>
      <c r="AP359" s="493"/>
      <c r="AQ359" s="497"/>
      <c r="AR359" s="499"/>
      <c r="AS359" s="224"/>
    </row>
    <row r="360">
      <c r="A360" s="398"/>
      <c r="B360" s="399"/>
      <c r="C360" s="398"/>
      <c r="D360" s="399"/>
      <c r="E360" s="398"/>
      <c r="I360" s="411"/>
      <c r="J360" s="411"/>
      <c r="N360" s="411"/>
      <c r="S360" s="411"/>
      <c r="AC360" s="495">
        <v>135.0</v>
      </c>
      <c r="AD360" s="493"/>
      <c r="AE360" s="493"/>
      <c r="AF360" s="493"/>
      <c r="AG360" s="493"/>
      <c r="AH360" s="493"/>
      <c r="AI360" s="493"/>
      <c r="AJ360" s="493"/>
      <c r="AK360" s="493"/>
      <c r="AL360" s="494"/>
      <c r="AM360" s="495"/>
      <c r="AN360" s="496"/>
      <c r="AO360" s="496"/>
      <c r="AP360" s="493"/>
      <c r="AQ360" s="497"/>
      <c r="AR360" s="499"/>
      <c r="AS360" s="224"/>
    </row>
    <row r="361">
      <c r="A361" s="398"/>
      <c r="B361" s="399"/>
      <c r="C361" s="398"/>
      <c r="D361" s="399"/>
      <c r="E361" s="398"/>
      <c r="I361" s="411"/>
      <c r="J361" s="411"/>
      <c r="N361" s="411"/>
      <c r="S361" s="411"/>
      <c r="AC361" s="495">
        <v>136.0</v>
      </c>
      <c r="AD361" s="493"/>
      <c r="AE361" s="493"/>
      <c r="AF361" s="493"/>
      <c r="AG361" s="493"/>
      <c r="AH361" s="493"/>
      <c r="AI361" s="493"/>
      <c r="AJ361" s="493"/>
      <c r="AK361" s="493"/>
      <c r="AL361" s="494"/>
      <c r="AM361" s="495"/>
      <c r="AN361" s="496"/>
      <c r="AO361" s="496"/>
      <c r="AP361" s="493"/>
      <c r="AQ361" s="497"/>
      <c r="AR361" s="499"/>
      <c r="AS361" s="224"/>
    </row>
    <row r="362">
      <c r="A362" s="398"/>
      <c r="B362" s="399"/>
      <c r="C362" s="398"/>
      <c r="D362" s="399"/>
      <c r="E362" s="398"/>
      <c r="I362" s="411"/>
      <c r="J362" s="411"/>
      <c r="N362" s="411"/>
      <c r="S362" s="411"/>
      <c r="AC362" s="495">
        <v>137.0</v>
      </c>
      <c r="AD362" s="493"/>
      <c r="AE362" s="493"/>
      <c r="AF362" s="493"/>
      <c r="AG362" s="493"/>
      <c r="AH362" s="493"/>
      <c r="AI362" s="493"/>
      <c r="AJ362" s="493"/>
      <c r="AK362" s="493"/>
      <c r="AL362" s="494"/>
      <c r="AM362" s="495"/>
      <c r="AN362" s="496"/>
      <c r="AO362" s="496"/>
      <c r="AP362" s="493"/>
      <c r="AQ362" s="497"/>
      <c r="AR362" s="499"/>
      <c r="AS362" s="224"/>
    </row>
    <row r="363">
      <c r="A363" s="398"/>
      <c r="B363" s="399"/>
      <c r="C363" s="398"/>
      <c r="D363" s="399"/>
      <c r="E363" s="398"/>
      <c r="I363" s="411"/>
      <c r="J363" s="411"/>
      <c r="N363" s="411"/>
      <c r="S363" s="411"/>
      <c r="AC363" s="495">
        <v>138.0</v>
      </c>
      <c r="AD363" s="493"/>
      <c r="AE363" s="493"/>
      <c r="AF363" s="493"/>
      <c r="AG363" s="493"/>
      <c r="AH363" s="493"/>
      <c r="AI363" s="493"/>
      <c r="AJ363" s="493"/>
      <c r="AK363" s="493"/>
      <c r="AL363" s="494"/>
      <c r="AM363" s="495"/>
      <c r="AN363" s="496"/>
      <c r="AO363" s="496"/>
      <c r="AP363" s="493"/>
      <c r="AQ363" s="497"/>
      <c r="AR363" s="499"/>
      <c r="AS363" s="224"/>
    </row>
    <row r="364">
      <c r="A364" s="398"/>
      <c r="B364" s="399"/>
      <c r="C364" s="398"/>
      <c r="D364" s="399"/>
      <c r="E364" s="398"/>
      <c r="I364" s="411"/>
      <c r="J364" s="411"/>
      <c r="N364" s="411"/>
      <c r="S364" s="411"/>
      <c r="AC364" s="495">
        <v>139.0</v>
      </c>
      <c r="AD364" s="493"/>
      <c r="AE364" s="493"/>
      <c r="AF364" s="493"/>
      <c r="AG364" s="493"/>
      <c r="AH364" s="493"/>
      <c r="AI364" s="493"/>
      <c r="AJ364" s="493"/>
      <c r="AK364" s="493"/>
      <c r="AL364" s="494"/>
      <c r="AM364" s="495"/>
      <c r="AN364" s="496"/>
      <c r="AO364" s="496"/>
      <c r="AP364" s="493"/>
      <c r="AQ364" s="497"/>
      <c r="AR364" s="499"/>
      <c r="AS364" s="224"/>
    </row>
    <row r="365">
      <c r="A365" s="398"/>
      <c r="B365" s="399"/>
      <c r="C365" s="398"/>
      <c r="D365" s="399"/>
      <c r="E365" s="398"/>
      <c r="I365" s="411"/>
      <c r="J365" s="411"/>
      <c r="N365" s="411"/>
      <c r="S365" s="411"/>
      <c r="AC365" s="495">
        <v>140.0</v>
      </c>
      <c r="AD365" s="493"/>
      <c r="AE365" s="493"/>
      <c r="AF365" s="493"/>
      <c r="AG365" s="493"/>
      <c r="AH365" s="493"/>
      <c r="AI365" s="493"/>
      <c r="AJ365" s="493"/>
      <c r="AK365" s="493"/>
      <c r="AL365" s="494"/>
      <c r="AM365" s="495"/>
      <c r="AN365" s="496"/>
      <c r="AO365" s="496"/>
      <c r="AP365" s="493"/>
      <c r="AQ365" s="497"/>
      <c r="AR365" s="499"/>
      <c r="AS365" s="224"/>
    </row>
    <row r="366">
      <c r="A366" s="398"/>
      <c r="B366" s="399"/>
      <c r="C366" s="398"/>
      <c r="D366" s="399"/>
      <c r="E366" s="398"/>
      <c r="I366" s="411"/>
      <c r="J366" s="411"/>
      <c r="N366" s="411"/>
      <c r="S366" s="411"/>
      <c r="AC366" s="227"/>
      <c r="AD366" s="227"/>
      <c r="AE366" s="227"/>
      <c r="AF366" s="227"/>
      <c r="AG366" s="227"/>
      <c r="AL366" s="224"/>
      <c r="AM366" s="224"/>
      <c r="AN366" s="224"/>
      <c r="AO366" s="224"/>
      <c r="AP366" s="224"/>
      <c r="AQ366" s="224"/>
      <c r="AR366" s="224"/>
      <c r="AS366" s="224"/>
    </row>
    <row r="367">
      <c r="A367" s="398"/>
      <c r="B367" s="399"/>
      <c r="C367" s="398"/>
      <c r="D367" s="399"/>
      <c r="E367" s="398"/>
      <c r="I367" s="411"/>
      <c r="J367" s="411"/>
      <c r="N367" s="411"/>
      <c r="S367" s="411"/>
      <c r="AC367" s="227"/>
      <c r="AD367" s="227"/>
      <c r="AE367" s="227"/>
      <c r="AF367" s="227"/>
      <c r="AG367" s="227"/>
      <c r="AL367" s="224"/>
      <c r="AM367" s="224"/>
      <c r="AN367" s="224"/>
      <c r="AO367" s="224"/>
      <c r="AP367" s="224"/>
      <c r="AQ367" s="224"/>
      <c r="AR367" s="224"/>
      <c r="AS367" s="224"/>
    </row>
    <row r="368">
      <c r="A368" s="398"/>
      <c r="B368" s="399"/>
      <c r="C368" s="398"/>
      <c r="D368" s="399"/>
      <c r="E368" s="398"/>
      <c r="I368" s="411"/>
      <c r="J368" s="411"/>
      <c r="N368" s="411"/>
      <c r="S368" s="411"/>
      <c r="AC368" s="227"/>
      <c r="AD368" s="227"/>
      <c r="AE368" s="227"/>
      <c r="AF368" s="227"/>
      <c r="AG368" s="227"/>
      <c r="AL368" s="224"/>
      <c r="AM368" s="224"/>
      <c r="AN368" s="224"/>
      <c r="AO368" s="224"/>
      <c r="AP368" s="224"/>
      <c r="AQ368" s="224"/>
      <c r="AR368" s="224"/>
      <c r="AS368" s="224"/>
    </row>
    <row r="369">
      <c r="A369" s="398"/>
      <c r="B369" s="399"/>
      <c r="C369" s="398"/>
      <c r="D369" s="399"/>
      <c r="E369" s="398"/>
      <c r="I369" s="411"/>
      <c r="J369" s="411"/>
      <c r="N369" s="411"/>
      <c r="S369" s="411"/>
      <c r="AC369" s="227"/>
      <c r="AD369" s="227"/>
      <c r="AE369" s="227"/>
      <c r="AF369" s="227"/>
      <c r="AG369" s="227"/>
      <c r="AL369" s="224"/>
      <c r="AM369" s="224"/>
      <c r="AN369" s="224"/>
      <c r="AO369" s="224"/>
      <c r="AP369" s="224"/>
      <c r="AQ369" s="224"/>
      <c r="AR369" s="224"/>
      <c r="AS369" s="224"/>
    </row>
    <row r="370">
      <c r="A370" s="398"/>
      <c r="B370" s="399"/>
      <c r="C370" s="398"/>
      <c r="D370" s="399"/>
      <c r="E370" s="398"/>
      <c r="I370" s="411"/>
      <c r="J370" s="411"/>
      <c r="N370" s="411"/>
      <c r="S370" s="411"/>
      <c r="AC370" s="227"/>
      <c r="AD370" s="227"/>
      <c r="AE370" s="227"/>
      <c r="AF370" s="227"/>
      <c r="AG370" s="227"/>
      <c r="AL370" s="224"/>
      <c r="AM370" s="224"/>
      <c r="AN370" s="224"/>
      <c r="AO370" s="224"/>
      <c r="AP370" s="224"/>
      <c r="AQ370" s="224"/>
      <c r="AR370" s="224"/>
      <c r="AS370" s="224"/>
    </row>
    <row r="371">
      <c r="A371" s="398"/>
      <c r="B371" s="399"/>
      <c r="C371" s="398"/>
      <c r="D371" s="399"/>
      <c r="E371" s="398"/>
      <c r="I371" s="411"/>
      <c r="J371" s="411"/>
      <c r="N371" s="411"/>
      <c r="S371" s="411"/>
      <c r="AC371" s="227"/>
      <c r="AD371" s="227"/>
      <c r="AE371" s="227"/>
      <c r="AF371" s="227"/>
      <c r="AG371" s="227"/>
      <c r="AL371" s="224"/>
      <c r="AM371" s="224"/>
      <c r="AN371" s="224"/>
      <c r="AO371" s="224"/>
      <c r="AP371" s="224"/>
      <c r="AQ371" s="224"/>
      <c r="AR371" s="224"/>
      <c r="AS371" s="224"/>
    </row>
    <row r="372">
      <c r="A372" s="398"/>
      <c r="B372" s="399"/>
      <c r="C372" s="398"/>
      <c r="D372" s="399"/>
      <c r="E372" s="398"/>
      <c r="I372" s="411"/>
      <c r="J372" s="411"/>
      <c r="N372" s="411"/>
      <c r="S372" s="411"/>
      <c r="AC372" s="227"/>
      <c r="AD372" s="227"/>
      <c r="AE372" s="227"/>
      <c r="AF372" s="227"/>
      <c r="AG372" s="227"/>
      <c r="AL372" s="224"/>
      <c r="AM372" s="224"/>
      <c r="AN372" s="224"/>
      <c r="AO372" s="224"/>
      <c r="AP372" s="224"/>
      <c r="AQ372" s="224"/>
      <c r="AR372" s="224"/>
      <c r="AS372" s="224"/>
    </row>
    <row r="373">
      <c r="A373" s="398"/>
      <c r="B373" s="399"/>
      <c r="C373" s="398"/>
      <c r="D373" s="399"/>
      <c r="E373" s="398"/>
      <c r="I373" s="411"/>
      <c r="J373" s="411"/>
      <c r="N373" s="411"/>
      <c r="S373" s="411"/>
      <c r="AC373" s="227"/>
      <c r="AD373" s="227"/>
      <c r="AE373" s="227"/>
      <c r="AF373" s="227"/>
      <c r="AG373" s="227"/>
      <c r="AL373" s="224"/>
      <c r="AM373" s="224"/>
      <c r="AN373" s="224"/>
      <c r="AO373" s="224"/>
      <c r="AP373" s="224"/>
      <c r="AQ373" s="224"/>
      <c r="AR373" s="224"/>
      <c r="AS373" s="224"/>
    </row>
    <row r="374">
      <c r="A374" s="398"/>
      <c r="B374" s="399"/>
      <c r="C374" s="398"/>
      <c r="D374" s="399"/>
      <c r="E374" s="398"/>
      <c r="I374" s="411"/>
      <c r="J374" s="411"/>
      <c r="N374" s="411"/>
      <c r="S374" s="411"/>
      <c r="AC374" s="227"/>
      <c r="AD374" s="227"/>
      <c r="AE374" s="227"/>
      <c r="AF374" s="227"/>
      <c r="AG374" s="227"/>
      <c r="AL374" s="224"/>
      <c r="AM374" s="224"/>
      <c r="AN374" s="224"/>
      <c r="AO374" s="224"/>
      <c r="AP374" s="224"/>
      <c r="AQ374" s="224"/>
      <c r="AR374" s="224"/>
      <c r="AS374" s="224"/>
    </row>
    <row r="375">
      <c r="A375" s="398"/>
      <c r="B375" s="399"/>
      <c r="C375" s="398"/>
      <c r="D375" s="399"/>
      <c r="E375" s="398"/>
      <c r="I375" s="411"/>
      <c r="J375" s="411"/>
      <c r="N375" s="411"/>
      <c r="S375" s="411"/>
      <c r="AC375" s="227"/>
      <c r="AD375" s="227"/>
      <c r="AE375" s="227"/>
      <c r="AF375" s="227"/>
      <c r="AG375" s="227"/>
      <c r="AL375" s="224"/>
      <c r="AM375" s="224"/>
      <c r="AN375" s="224"/>
      <c r="AO375" s="224"/>
      <c r="AP375" s="224"/>
      <c r="AQ375" s="224"/>
      <c r="AR375" s="224"/>
      <c r="AS375" s="224"/>
    </row>
    <row r="376">
      <c r="A376" s="398"/>
      <c r="B376" s="399"/>
      <c r="C376" s="398"/>
      <c r="D376" s="399"/>
      <c r="E376" s="398"/>
      <c r="I376" s="411"/>
      <c r="J376" s="411"/>
      <c r="N376" s="411"/>
      <c r="S376" s="411"/>
      <c r="AC376" s="227"/>
      <c r="AD376" s="227"/>
      <c r="AE376" s="227"/>
      <c r="AF376" s="227"/>
      <c r="AG376" s="227"/>
      <c r="AL376" s="224"/>
      <c r="AM376" s="224"/>
      <c r="AN376" s="224"/>
      <c r="AO376" s="224"/>
      <c r="AP376" s="224"/>
      <c r="AQ376" s="224"/>
      <c r="AR376" s="224"/>
      <c r="AS376" s="224"/>
    </row>
    <row r="377">
      <c r="A377" s="398"/>
      <c r="B377" s="399"/>
      <c r="C377" s="398"/>
      <c r="D377" s="399"/>
      <c r="E377" s="398"/>
      <c r="I377" s="411"/>
      <c r="J377" s="411"/>
      <c r="N377" s="411"/>
      <c r="S377" s="411"/>
      <c r="AC377" s="227"/>
      <c r="AD377" s="227"/>
      <c r="AE377" s="227"/>
      <c r="AF377" s="227"/>
      <c r="AG377" s="227"/>
      <c r="AL377" s="224"/>
      <c r="AM377" s="224"/>
      <c r="AN377" s="224"/>
      <c r="AO377" s="224"/>
      <c r="AP377" s="224"/>
      <c r="AQ377" s="224"/>
      <c r="AR377" s="224"/>
      <c r="AS377" s="224"/>
    </row>
    <row r="378">
      <c r="A378" s="398"/>
      <c r="B378" s="399"/>
      <c r="C378" s="398"/>
      <c r="D378" s="399"/>
      <c r="E378" s="398"/>
      <c r="I378" s="411"/>
      <c r="J378" s="411"/>
      <c r="N378" s="411"/>
      <c r="S378" s="411"/>
      <c r="AC378" s="227"/>
      <c r="AD378" s="227"/>
      <c r="AE378" s="227"/>
      <c r="AF378" s="227"/>
      <c r="AG378" s="227"/>
      <c r="AL378" s="224"/>
      <c r="AM378" s="224"/>
      <c r="AN378" s="224"/>
      <c r="AO378" s="224"/>
      <c r="AP378" s="224"/>
      <c r="AQ378" s="224"/>
      <c r="AR378" s="224"/>
      <c r="AS378" s="224"/>
    </row>
    <row r="379">
      <c r="A379" s="398"/>
      <c r="B379" s="399"/>
      <c r="C379" s="398"/>
      <c r="D379" s="399"/>
      <c r="E379" s="398"/>
      <c r="I379" s="411"/>
      <c r="J379" s="411"/>
      <c r="N379" s="411"/>
      <c r="S379" s="411"/>
      <c r="AC379" s="227"/>
      <c r="AD379" s="227"/>
      <c r="AE379" s="227"/>
      <c r="AF379" s="227"/>
      <c r="AG379" s="227"/>
      <c r="AL379" s="224"/>
      <c r="AM379" s="224"/>
      <c r="AN379" s="224"/>
      <c r="AO379" s="224"/>
      <c r="AP379" s="224"/>
      <c r="AQ379" s="224"/>
      <c r="AR379" s="224"/>
      <c r="AS379" s="224"/>
    </row>
    <row r="380">
      <c r="A380" s="398"/>
      <c r="B380" s="399"/>
      <c r="C380" s="398"/>
      <c r="D380" s="399"/>
      <c r="E380" s="398"/>
      <c r="I380" s="411"/>
      <c r="J380" s="411"/>
      <c r="N380" s="411"/>
      <c r="S380" s="411"/>
      <c r="AC380" s="227"/>
      <c r="AD380" s="227"/>
      <c r="AE380" s="227"/>
      <c r="AF380" s="227"/>
      <c r="AG380" s="227"/>
      <c r="AL380" s="224"/>
      <c r="AM380" s="224"/>
      <c r="AN380" s="224"/>
      <c r="AO380" s="224"/>
      <c r="AP380" s="224"/>
      <c r="AQ380" s="224"/>
      <c r="AR380" s="224"/>
      <c r="AS380" s="224"/>
    </row>
    <row r="381">
      <c r="A381" s="398"/>
      <c r="B381" s="399"/>
      <c r="C381" s="398"/>
      <c r="D381" s="399"/>
      <c r="E381" s="398"/>
      <c r="I381" s="411"/>
      <c r="J381" s="411"/>
      <c r="N381" s="411"/>
      <c r="S381" s="411"/>
      <c r="AC381" s="227"/>
      <c r="AD381" s="227"/>
      <c r="AE381" s="227"/>
      <c r="AF381" s="227"/>
      <c r="AG381" s="227"/>
      <c r="AL381" s="224"/>
      <c r="AM381" s="224"/>
      <c r="AN381" s="224"/>
      <c r="AO381" s="224"/>
      <c r="AP381" s="224"/>
      <c r="AQ381" s="224"/>
      <c r="AR381" s="224"/>
      <c r="AS381" s="224"/>
    </row>
    <row r="382">
      <c r="A382" s="398"/>
      <c r="B382" s="399"/>
      <c r="C382" s="398"/>
      <c r="D382" s="399"/>
      <c r="E382" s="398"/>
      <c r="I382" s="411"/>
      <c r="J382" s="411"/>
      <c r="N382" s="411"/>
      <c r="S382" s="411"/>
      <c r="AC382" s="227"/>
      <c r="AD382" s="227"/>
      <c r="AE382" s="227"/>
      <c r="AF382" s="227"/>
      <c r="AG382" s="227"/>
      <c r="AL382" s="224"/>
      <c r="AM382" s="224"/>
      <c r="AN382" s="224"/>
      <c r="AO382" s="224"/>
      <c r="AP382" s="224"/>
      <c r="AQ382" s="224"/>
      <c r="AR382" s="224"/>
      <c r="AS382" s="224"/>
    </row>
    <row r="383">
      <c r="A383" s="398"/>
      <c r="B383" s="399"/>
      <c r="C383" s="398"/>
      <c r="D383" s="399"/>
      <c r="E383" s="398"/>
      <c r="I383" s="411"/>
      <c r="J383" s="411"/>
      <c r="N383" s="411"/>
      <c r="S383" s="411"/>
      <c r="AC383" s="227"/>
      <c r="AD383" s="227"/>
      <c r="AE383" s="227"/>
      <c r="AF383" s="227"/>
      <c r="AG383" s="227"/>
      <c r="AL383" s="224"/>
      <c r="AM383" s="224"/>
      <c r="AN383" s="224"/>
      <c r="AO383" s="224"/>
      <c r="AP383" s="224"/>
      <c r="AQ383" s="224"/>
      <c r="AR383" s="224"/>
      <c r="AS383" s="224"/>
    </row>
    <row r="384">
      <c r="A384" s="398"/>
      <c r="B384" s="399"/>
      <c r="C384" s="398"/>
      <c r="D384" s="399"/>
      <c r="E384" s="398"/>
      <c r="I384" s="411"/>
      <c r="J384" s="411"/>
      <c r="N384" s="411"/>
      <c r="S384" s="411"/>
      <c r="AC384" s="227"/>
      <c r="AD384" s="227"/>
      <c r="AE384" s="227"/>
      <c r="AF384" s="227"/>
      <c r="AG384" s="227"/>
      <c r="AL384" s="224"/>
      <c r="AM384" s="224"/>
      <c r="AN384" s="224"/>
      <c r="AO384" s="224"/>
      <c r="AP384" s="224"/>
      <c r="AQ384" s="224"/>
      <c r="AR384" s="224"/>
      <c r="AS384" s="224"/>
    </row>
    <row r="385">
      <c r="A385" s="398"/>
      <c r="B385" s="399"/>
      <c r="C385" s="398"/>
      <c r="D385" s="399"/>
      <c r="E385" s="398"/>
      <c r="I385" s="411"/>
      <c r="J385" s="411"/>
      <c r="N385" s="411"/>
      <c r="S385" s="411"/>
      <c r="AC385" s="227"/>
      <c r="AD385" s="227"/>
      <c r="AE385" s="227"/>
      <c r="AF385" s="227"/>
      <c r="AG385" s="227"/>
      <c r="AL385" s="224"/>
      <c r="AM385" s="224"/>
      <c r="AN385" s="224"/>
      <c r="AO385" s="224"/>
      <c r="AP385" s="224"/>
      <c r="AQ385" s="224"/>
      <c r="AR385" s="224"/>
      <c r="AS385" s="224"/>
    </row>
    <row r="386">
      <c r="A386" s="398"/>
      <c r="B386" s="399"/>
      <c r="C386" s="398"/>
      <c r="D386" s="399"/>
      <c r="E386" s="398"/>
      <c r="I386" s="411"/>
      <c r="J386" s="411"/>
      <c r="N386" s="411"/>
      <c r="S386" s="411"/>
      <c r="AC386" s="227"/>
      <c r="AD386" s="227"/>
      <c r="AE386" s="227"/>
      <c r="AF386" s="227"/>
      <c r="AG386" s="227"/>
      <c r="AL386" s="224"/>
      <c r="AM386" s="224"/>
      <c r="AN386" s="224"/>
      <c r="AO386" s="224"/>
      <c r="AP386" s="224"/>
      <c r="AQ386" s="224"/>
      <c r="AR386" s="224"/>
      <c r="AS386" s="224"/>
    </row>
    <row r="387">
      <c r="A387" s="398"/>
      <c r="B387" s="399"/>
      <c r="C387" s="398"/>
      <c r="D387" s="399"/>
      <c r="E387" s="398"/>
      <c r="I387" s="411"/>
      <c r="J387" s="411"/>
      <c r="N387" s="411"/>
      <c r="S387" s="411"/>
      <c r="AC387" s="227"/>
      <c r="AD387" s="227"/>
      <c r="AE387" s="227"/>
      <c r="AF387" s="227"/>
      <c r="AG387" s="227"/>
      <c r="AL387" s="224"/>
      <c r="AM387" s="224"/>
      <c r="AN387" s="224"/>
      <c r="AO387" s="224"/>
      <c r="AP387" s="224"/>
      <c r="AQ387" s="224"/>
      <c r="AR387" s="224"/>
      <c r="AS387" s="224"/>
    </row>
    <row r="388">
      <c r="A388" s="398"/>
      <c r="B388" s="399"/>
      <c r="C388" s="398"/>
      <c r="D388" s="399"/>
      <c r="E388" s="398"/>
      <c r="I388" s="411"/>
      <c r="J388" s="411"/>
      <c r="N388" s="411"/>
      <c r="S388" s="411"/>
      <c r="AC388" s="227"/>
      <c r="AD388" s="227"/>
      <c r="AE388" s="227"/>
      <c r="AF388" s="227"/>
      <c r="AG388" s="227"/>
      <c r="AL388" s="224"/>
      <c r="AM388" s="224"/>
      <c r="AN388" s="224"/>
      <c r="AO388" s="224"/>
      <c r="AP388" s="224"/>
      <c r="AQ388" s="224"/>
      <c r="AR388" s="224"/>
      <c r="AS388" s="224"/>
    </row>
    <row r="389">
      <c r="A389" s="398"/>
      <c r="B389" s="399"/>
      <c r="C389" s="398"/>
      <c r="D389" s="399"/>
      <c r="E389" s="398"/>
      <c r="I389" s="411"/>
      <c r="J389" s="411"/>
      <c r="N389" s="411"/>
      <c r="S389" s="411"/>
      <c r="AC389" s="227"/>
      <c r="AD389" s="227"/>
      <c r="AE389" s="227"/>
      <c r="AF389" s="227"/>
      <c r="AG389" s="227"/>
      <c r="AL389" s="224"/>
      <c r="AM389" s="224"/>
      <c r="AN389" s="224"/>
      <c r="AO389" s="224"/>
      <c r="AP389" s="224"/>
      <c r="AQ389" s="224"/>
      <c r="AR389" s="224"/>
      <c r="AS389" s="224"/>
    </row>
    <row r="390">
      <c r="A390" s="398"/>
      <c r="B390" s="399"/>
      <c r="C390" s="398"/>
      <c r="D390" s="399"/>
      <c r="E390" s="398"/>
      <c r="I390" s="411"/>
      <c r="J390" s="411"/>
      <c r="N390" s="411"/>
      <c r="S390" s="411"/>
      <c r="AC390" s="227"/>
      <c r="AD390" s="227"/>
      <c r="AE390" s="227"/>
      <c r="AF390" s="227"/>
      <c r="AG390" s="227"/>
      <c r="AL390" s="224"/>
      <c r="AM390" s="224"/>
      <c r="AN390" s="224"/>
      <c r="AO390" s="224"/>
      <c r="AP390" s="224"/>
      <c r="AQ390" s="224"/>
      <c r="AR390" s="224"/>
      <c r="AS390" s="224"/>
    </row>
    <row r="391">
      <c r="A391" s="398"/>
      <c r="B391" s="399"/>
      <c r="C391" s="398"/>
      <c r="D391" s="399"/>
      <c r="E391" s="398"/>
      <c r="I391" s="411"/>
      <c r="J391" s="411"/>
      <c r="N391" s="411"/>
      <c r="S391" s="411"/>
      <c r="AC391" s="227"/>
      <c r="AD391" s="227"/>
      <c r="AE391" s="227"/>
      <c r="AF391" s="227"/>
      <c r="AG391" s="227"/>
      <c r="AL391" s="224"/>
      <c r="AM391" s="224"/>
      <c r="AN391" s="224"/>
      <c r="AO391" s="224"/>
      <c r="AP391" s="224"/>
      <c r="AQ391" s="224"/>
      <c r="AR391" s="224"/>
      <c r="AS391" s="224"/>
    </row>
    <row r="392">
      <c r="A392" s="398"/>
      <c r="B392" s="399"/>
      <c r="C392" s="398"/>
      <c r="D392" s="399"/>
      <c r="E392" s="398"/>
      <c r="I392" s="411"/>
      <c r="J392" s="411"/>
      <c r="N392" s="411"/>
      <c r="S392" s="411"/>
      <c r="AC392" s="227"/>
      <c r="AD392" s="227"/>
      <c r="AE392" s="227"/>
      <c r="AF392" s="227"/>
      <c r="AG392" s="227"/>
      <c r="AL392" s="224"/>
      <c r="AM392" s="224"/>
      <c r="AN392" s="224"/>
      <c r="AO392" s="224"/>
      <c r="AP392" s="224"/>
      <c r="AQ392" s="224"/>
      <c r="AR392" s="224"/>
      <c r="AS392" s="224"/>
    </row>
    <row r="393">
      <c r="A393" s="398"/>
      <c r="B393" s="399"/>
      <c r="C393" s="398"/>
      <c r="D393" s="399"/>
      <c r="E393" s="398"/>
      <c r="I393" s="411"/>
      <c r="J393" s="411"/>
      <c r="N393" s="411"/>
      <c r="S393" s="411"/>
      <c r="AC393" s="227"/>
      <c r="AD393" s="227"/>
      <c r="AE393" s="227"/>
      <c r="AF393" s="227"/>
      <c r="AG393" s="227"/>
      <c r="AL393" s="224"/>
      <c r="AM393" s="224"/>
      <c r="AN393" s="224"/>
      <c r="AO393" s="224"/>
      <c r="AP393" s="224"/>
      <c r="AQ393" s="224"/>
      <c r="AR393" s="224"/>
      <c r="AS393" s="224"/>
    </row>
    <row r="394">
      <c r="A394" s="398"/>
      <c r="B394" s="399"/>
      <c r="C394" s="398"/>
      <c r="D394" s="399"/>
      <c r="E394" s="398"/>
      <c r="I394" s="411"/>
      <c r="J394" s="411"/>
      <c r="N394" s="411"/>
      <c r="S394" s="411"/>
      <c r="AC394" s="227"/>
      <c r="AD394" s="227"/>
      <c r="AE394" s="227"/>
      <c r="AF394" s="227"/>
      <c r="AG394" s="227"/>
      <c r="AL394" s="224"/>
      <c r="AM394" s="224"/>
      <c r="AN394" s="224"/>
      <c r="AO394" s="224"/>
      <c r="AP394" s="224"/>
      <c r="AQ394" s="224"/>
      <c r="AR394" s="224"/>
      <c r="AS394" s="224"/>
    </row>
    <row r="395">
      <c r="A395" s="398"/>
      <c r="B395" s="399"/>
      <c r="C395" s="398"/>
      <c r="D395" s="399"/>
      <c r="E395" s="398"/>
      <c r="I395" s="411"/>
      <c r="J395" s="411"/>
      <c r="N395" s="411"/>
      <c r="S395" s="411"/>
      <c r="AC395" s="227"/>
      <c r="AD395" s="227"/>
      <c r="AE395" s="227"/>
      <c r="AF395" s="227"/>
      <c r="AG395" s="227"/>
      <c r="AL395" s="224"/>
      <c r="AM395" s="224"/>
      <c r="AN395" s="224"/>
      <c r="AO395" s="224"/>
      <c r="AP395" s="224"/>
      <c r="AQ395" s="224"/>
      <c r="AR395" s="224"/>
      <c r="AS395" s="224"/>
    </row>
    <row r="396">
      <c r="A396" s="398"/>
      <c r="B396" s="399"/>
      <c r="C396" s="398"/>
      <c r="D396" s="399"/>
      <c r="E396" s="398"/>
      <c r="I396" s="411"/>
      <c r="J396" s="411"/>
      <c r="N396" s="411"/>
      <c r="S396" s="411"/>
      <c r="AC396" s="227"/>
      <c r="AD396" s="227"/>
      <c r="AE396" s="227"/>
      <c r="AF396" s="227"/>
      <c r="AG396" s="227"/>
      <c r="AL396" s="224"/>
      <c r="AM396" s="224"/>
      <c r="AN396" s="224"/>
      <c r="AO396" s="224"/>
      <c r="AP396" s="224"/>
      <c r="AQ396" s="224"/>
      <c r="AR396" s="224"/>
      <c r="AS396" s="224"/>
    </row>
    <row r="397">
      <c r="A397" s="398"/>
      <c r="B397" s="399"/>
      <c r="C397" s="398"/>
      <c r="D397" s="399"/>
      <c r="E397" s="398"/>
      <c r="I397" s="411"/>
      <c r="J397" s="411"/>
      <c r="N397" s="411"/>
      <c r="S397" s="411"/>
      <c r="AC397" s="227"/>
      <c r="AD397" s="227"/>
      <c r="AE397" s="227"/>
      <c r="AF397" s="227"/>
      <c r="AG397" s="227"/>
      <c r="AL397" s="224"/>
      <c r="AM397" s="224"/>
      <c r="AN397" s="224"/>
      <c r="AO397" s="224"/>
      <c r="AP397" s="224"/>
      <c r="AQ397" s="224"/>
      <c r="AR397" s="224"/>
      <c r="AS397" s="224"/>
    </row>
    <row r="398">
      <c r="A398" s="398"/>
      <c r="B398" s="399"/>
      <c r="C398" s="398"/>
      <c r="D398" s="399"/>
      <c r="E398" s="398"/>
      <c r="I398" s="411"/>
      <c r="J398" s="411"/>
      <c r="N398" s="411"/>
      <c r="S398" s="411"/>
      <c r="AC398" s="227"/>
      <c r="AD398" s="227"/>
      <c r="AE398" s="227"/>
      <c r="AF398" s="227"/>
      <c r="AG398" s="227"/>
      <c r="AL398" s="224"/>
      <c r="AM398" s="224"/>
      <c r="AN398" s="224"/>
      <c r="AO398" s="224"/>
      <c r="AP398" s="224"/>
      <c r="AQ398" s="224"/>
      <c r="AR398" s="224"/>
      <c r="AS398" s="224"/>
    </row>
    <row r="399">
      <c r="A399" s="398"/>
      <c r="B399" s="399"/>
      <c r="C399" s="398"/>
      <c r="D399" s="399"/>
      <c r="E399" s="398"/>
      <c r="I399" s="411"/>
      <c r="J399" s="411"/>
      <c r="N399" s="411"/>
      <c r="S399" s="411"/>
      <c r="AC399" s="227"/>
      <c r="AD399" s="227"/>
      <c r="AE399" s="227"/>
      <c r="AF399" s="227"/>
      <c r="AG399" s="227"/>
      <c r="AL399" s="224"/>
      <c r="AM399" s="224"/>
      <c r="AN399" s="224"/>
      <c r="AO399" s="224"/>
      <c r="AP399" s="224"/>
      <c r="AQ399" s="224"/>
      <c r="AR399" s="224"/>
      <c r="AS399" s="224"/>
    </row>
    <row r="400">
      <c r="A400" s="398"/>
      <c r="B400" s="399"/>
      <c r="C400" s="398"/>
      <c r="D400" s="399"/>
      <c r="E400" s="398"/>
      <c r="I400" s="411"/>
      <c r="J400" s="411"/>
      <c r="N400" s="411"/>
      <c r="S400" s="411"/>
      <c r="AC400" s="227"/>
      <c r="AD400" s="227"/>
      <c r="AE400" s="227"/>
      <c r="AF400" s="227"/>
      <c r="AG400" s="227"/>
      <c r="AL400" s="224"/>
      <c r="AM400" s="224"/>
      <c r="AN400" s="224"/>
      <c r="AO400" s="224"/>
      <c r="AP400" s="224"/>
      <c r="AQ400" s="224"/>
      <c r="AR400" s="224"/>
      <c r="AS400" s="224"/>
    </row>
    <row r="401">
      <c r="A401" s="398"/>
      <c r="B401" s="399"/>
      <c r="C401" s="398"/>
      <c r="D401" s="399"/>
      <c r="E401" s="398"/>
      <c r="I401" s="411"/>
      <c r="J401" s="411"/>
      <c r="N401" s="411"/>
      <c r="S401" s="411"/>
      <c r="AC401" s="227"/>
      <c r="AD401" s="227"/>
      <c r="AE401" s="227"/>
      <c r="AF401" s="227"/>
      <c r="AG401" s="227"/>
      <c r="AL401" s="224"/>
      <c r="AM401" s="224"/>
      <c r="AN401" s="224"/>
      <c r="AO401" s="224"/>
      <c r="AP401" s="224"/>
      <c r="AQ401" s="224"/>
      <c r="AR401" s="224"/>
      <c r="AS401" s="224"/>
    </row>
    <row r="402">
      <c r="A402" s="398"/>
      <c r="B402" s="399"/>
      <c r="C402" s="398"/>
      <c r="D402" s="399"/>
      <c r="E402" s="398"/>
      <c r="I402" s="411"/>
      <c r="J402" s="411"/>
      <c r="N402" s="411"/>
      <c r="S402" s="411"/>
      <c r="AC402" s="227"/>
      <c r="AD402" s="227"/>
      <c r="AE402" s="227"/>
      <c r="AF402" s="227"/>
      <c r="AG402" s="227"/>
      <c r="AL402" s="224"/>
      <c r="AM402" s="224"/>
      <c r="AN402" s="224"/>
      <c r="AO402" s="224"/>
      <c r="AP402" s="224"/>
      <c r="AQ402" s="224"/>
      <c r="AR402" s="224"/>
      <c r="AS402" s="224"/>
    </row>
    <row r="403">
      <c r="A403" s="398"/>
      <c r="B403" s="399"/>
      <c r="C403" s="398"/>
      <c r="D403" s="399"/>
      <c r="E403" s="398"/>
      <c r="I403" s="411"/>
      <c r="J403" s="411"/>
      <c r="N403" s="411"/>
      <c r="S403" s="411"/>
      <c r="AC403" s="227"/>
      <c r="AD403" s="227"/>
      <c r="AE403" s="227"/>
      <c r="AF403" s="227"/>
      <c r="AG403" s="227"/>
      <c r="AL403" s="224"/>
      <c r="AM403" s="224"/>
      <c r="AN403" s="224"/>
      <c r="AO403" s="224"/>
      <c r="AP403" s="224"/>
      <c r="AQ403" s="224"/>
      <c r="AR403" s="224"/>
      <c r="AS403" s="224"/>
    </row>
    <row r="404">
      <c r="A404" s="398"/>
      <c r="B404" s="399"/>
      <c r="C404" s="398"/>
      <c r="D404" s="399"/>
      <c r="E404" s="398"/>
      <c r="I404" s="411"/>
      <c r="J404" s="411"/>
      <c r="N404" s="411"/>
      <c r="S404" s="411"/>
      <c r="AC404" s="227"/>
      <c r="AD404" s="227"/>
      <c r="AE404" s="227"/>
      <c r="AF404" s="227"/>
      <c r="AG404" s="227"/>
      <c r="AL404" s="224"/>
      <c r="AM404" s="224"/>
      <c r="AN404" s="224"/>
      <c r="AO404" s="224"/>
      <c r="AP404" s="224"/>
      <c r="AQ404" s="224"/>
      <c r="AR404" s="224"/>
      <c r="AS404" s="224"/>
    </row>
    <row r="405">
      <c r="A405" s="398"/>
      <c r="B405" s="399"/>
      <c r="C405" s="398"/>
      <c r="D405" s="399"/>
      <c r="E405" s="398"/>
      <c r="I405" s="411"/>
      <c r="J405" s="411"/>
      <c r="N405" s="411"/>
      <c r="S405" s="411"/>
      <c r="AC405" s="227"/>
      <c r="AD405" s="227"/>
      <c r="AE405" s="227"/>
      <c r="AF405" s="227"/>
      <c r="AG405" s="227"/>
      <c r="AL405" s="224"/>
      <c r="AM405" s="224"/>
      <c r="AN405" s="224"/>
      <c r="AO405" s="224"/>
      <c r="AP405" s="224"/>
      <c r="AQ405" s="224"/>
      <c r="AR405" s="224"/>
      <c r="AS405" s="224"/>
    </row>
    <row r="406">
      <c r="A406" s="398"/>
      <c r="B406" s="399"/>
      <c r="C406" s="398"/>
      <c r="D406" s="399"/>
      <c r="E406" s="398"/>
      <c r="I406" s="411"/>
      <c r="J406" s="411"/>
      <c r="N406" s="411"/>
      <c r="S406" s="411"/>
      <c r="AC406" s="227"/>
      <c r="AD406" s="227"/>
      <c r="AE406" s="227"/>
      <c r="AF406" s="227"/>
      <c r="AG406" s="227"/>
      <c r="AL406" s="224"/>
      <c r="AM406" s="224"/>
      <c r="AN406" s="224"/>
      <c r="AO406" s="224"/>
      <c r="AP406" s="224"/>
      <c r="AQ406" s="224"/>
      <c r="AR406" s="224"/>
      <c r="AS406" s="224"/>
    </row>
    <row r="407">
      <c r="A407" s="398"/>
      <c r="B407" s="399"/>
      <c r="C407" s="398"/>
      <c r="D407" s="399"/>
      <c r="E407" s="398"/>
      <c r="I407" s="411"/>
      <c r="J407" s="411"/>
      <c r="N407" s="411"/>
      <c r="S407" s="411"/>
      <c r="AC407" s="227"/>
      <c r="AD407" s="227"/>
      <c r="AE407" s="227"/>
      <c r="AF407" s="227"/>
      <c r="AG407" s="227"/>
      <c r="AL407" s="224"/>
      <c r="AM407" s="224"/>
      <c r="AN407" s="224"/>
      <c r="AO407" s="224"/>
      <c r="AP407" s="224"/>
      <c r="AQ407" s="224"/>
      <c r="AR407" s="224"/>
      <c r="AS407" s="224"/>
    </row>
    <row r="408">
      <c r="A408" s="398"/>
      <c r="B408" s="399"/>
      <c r="C408" s="398"/>
      <c r="D408" s="399"/>
      <c r="E408" s="398"/>
      <c r="I408" s="411"/>
      <c r="J408" s="411"/>
      <c r="N408" s="411"/>
      <c r="S408" s="411"/>
      <c r="AC408" s="227"/>
      <c r="AD408" s="227"/>
      <c r="AE408" s="227"/>
      <c r="AF408" s="227"/>
      <c r="AG408" s="227"/>
      <c r="AL408" s="224"/>
      <c r="AM408" s="224"/>
      <c r="AN408" s="224"/>
      <c r="AO408" s="224"/>
      <c r="AP408" s="224"/>
      <c r="AQ408" s="224"/>
      <c r="AR408" s="224"/>
      <c r="AS408" s="224"/>
    </row>
    <row r="409">
      <c r="A409" s="398"/>
      <c r="B409" s="399"/>
      <c r="C409" s="398"/>
      <c r="D409" s="399"/>
      <c r="E409" s="398"/>
      <c r="I409" s="411"/>
      <c r="J409" s="411"/>
      <c r="N409" s="411"/>
      <c r="S409" s="411"/>
      <c r="AC409" s="227"/>
      <c r="AD409" s="227"/>
      <c r="AE409" s="227"/>
      <c r="AF409" s="227"/>
      <c r="AG409" s="227"/>
      <c r="AL409" s="224"/>
      <c r="AM409" s="224"/>
      <c r="AN409" s="224"/>
      <c r="AO409" s="224"/>
      <c r="AP409" s="224"/>
      <c r="AQ409" s="224"/>
      <c r="AR409" s="224"/>
      <c r="AS409" s="224"/>
    </row>
    <row r="410">
      <c r="A410" s="398"/>
      <c r="B410" s="399"/>
      <c r="C410" s="398"/>
      <c r="D410" s="399"/>
      <c r="E410" s="398"/>
      <c r="I410" s="411"/>
      <c r="J410" s="411"/>
      <c r="N410" s="411"/>
      <c r="S410" s="411"/>
      <c r="AC410" s="227"/>
      <c r="AD410" s="227"/>
      <c r="AE410" s="227"/>
      <c r="AF410" s="227"/>
      <c r="AG410" s="227"/>
      <c r="AL410" s="224"/>
      <c r="AM410" s="224"/>
      <c r="AN410" s="224"/>
      <c r="AO410" s="224"/>
      <c r="AP410" s="224"/>
      <c r="AQ410" s="224"/>
      <c r="AR410" s="224"/>
      <c r="AS410" s="224"/>
    </row>
    <row r="411">
      <c r="A411" s="398"/>
      <c r="B411" s="399"/>
      <c r="C411" s="398"/>
      <c r="D411" s="399"/>
      <c r="E411" s="398"/>
      <c r="I411" s="411"/>
      <c r="J411" s="411"/>
      <c r="N411" s="411"/>
      <c r="S411" s="411"/>
      <c r="AC411" s="227"/>
      <c r="AD411" s="227"/>
      <c r="AE411" s="227"/>
      <c r="AF411" s="227"/>
      <c r="AG411" s="227"/>
      <c r="AL411" s="224"/>
      <c r="AM411" s="224"/>
      <c r="AN411" s="224"/>
      <c r="AO411" s="224"/>
      <c r="AP411" s="224"/>
      <c r="AQ411" s="224"/>
      <c r="AR411" s="224"/>
      <c r="AS411" s="224"/>
    </row>
    <row r="412">
      <c r="A412" s="398"/>
      <c r="B412" s="399"/>
      <c r="C412" s="398"/>
      <c r="D412" s="399"/>
      <c r="E412" s="398"/>
      <c r="I412" s="411"/>
      <c r="J412" s="411"/>
      <c r="N412" s="411"/>
      <c r="S412" s="411"/>
      <c r="AC412" s="227"/>
      <c r="AD412" s="227"/>
      <c r="AE412" s="227"/>
      <c r="AF412" s="227"/>
      <c r="AG412" s="227"/>
      <c r="AL412" s="224"/>
      <c r="AM412" s="224"/>
      <c r="AN412" s="224"/>
      <c r="AO412" s="224"/>
      <c r="AP412" s="224"/>
      <c r="AQ412" s="224"/>
      <c r="AR412" s="224"/>
      <c r="AS412" s="224"/>
    </row>
    <row r="413">
      <c r="A413" s="398"/>
      <c r="B413" s="399"/>
      <c r="C413" s="398"/>
      <c r="D413" s="399"/>
      <c r="E413" s="398"/>
      <c r="I413" s="411"/>
      <c r="J413" s="411"/>
      <c r="N413" s="411"/>
      <c r="S413" s="411"/>
      <c r="AC413" s="227"/>
      <c r="AD413" s="227"/>
      <c r="AE413" s="227"/>
      <c r="AF413" s="227"/>
      <c r="AG413" s="227"/>
      <c r="AL413" s="224"/>
      <c r="AM413" s="224"/>
      <c r="AN413" s="224"/>
      <c r="AO413" s="224"/>
      <c r="AP413" s="224"/>
      <c r="AQ413" s="224"/>
      <c r="AR413" s="224"/>
      <c r="AS413" s="224"/>
    </row>
    <row r="414">
      <c r="A414" s="398"/>
      <c r="B414" s="399"/>
      <c r="C414" s="398"/>
      <c r="D414" s="399"/>
      <c r="E414" s="398"/>
      <c r="I414" s="411"/>
      <c r="J414" s="411"/>
      <c r="N414" s="411"/>
      <c r="S414" s="411"/>
      <c r="AC414" s="227"/>
      <c r="AD414" s="227"/>
      <c r="AE414" s="227"/>
      <c r="AF414" s="227"/>
      <c r="AG414" s="227"/>
      <c r="AL414" s="224"/>
      <c r="AM414" s="224"/>
      <c r="AN414" s="224"/>
      <c r="AO414" s="224"/>
      <c r="AP414" s="224"/>
      <c r="AQ414" s="224"/>
      <c r="AR414" s="224"/>
      <c r="AS414" s="224"/>
    </row>
    <row r="415">
      <c r="A415" s="398"/>
      <c r="B415" s="399"/>
      <c r="C415" s="398"/>
      <c r="D415" s="399"/>
      <c r="E415" s="398"/>
      <c r="I415" s="411"/>
      <c r="J415" s="411"/>
      <c r="N415" s="411"/>
      <c r="S415" s="411"/>
      <c r="AC415" s="227"/>
      <c r="AD415" s="227"/>
      <c r="AE415" s="227"/>
      <c r="AF415" s="227"/>
      <c r="AG415" s="227"/>
      <c r="AL415" s="224"/>
      <c r="AM415" s="224"/>
      <c r="AN415" s="224"/>
      <c r="AO415" s="224"/>
      <c r="AP415" s="224"/>
      <c r="AQ415" s="224"/>
      <c r="AR415" s="224"/>
      <c r="AS415" s="224"/>
    </row>
    <row r="416">
      <c r="A416" s="398"/>
      <c r="B416" s="399"/>
      <c r="C416" s="398"/>
      <c r="D416" s="399"/>
      <c r="E416" s="398"/>
      <c r="I416" s="411"/>
      <c r="J416" s="411"/>
      <c r="N416" s="411"/>
      <c r="S416" s="411"/>
      <c r="AC416" s="227"/>
      <c r="AD416" s="227"/>
      <c r="AE416" s="227"/>
      <c r="AF416" s="227"/>
      <c r="AG416" s="227"/>
      <c r="AL416" s="224"/>
      <c r="AM416" s="224"/>
      <c r="AN416" s="224"/>
      <c r="AO416" s="224"/>
      <c r="AP416" s="224"/>
      <c r="AQ416" s="224"/>
      <c r="AR416" s="224"/>
      <c r="AS416" s="224"/>
    </row>
    <row r="417">
      <c r="A417" s="398"/>
      <c r="B417" s="399"/>
      <c r="C417" s="398"/>
      <c r="D417" s="399"/>
      <c r="E417" s="398"/>
      <c r="I417" s="411"/>
      <c r="J417" s="411"/>
      <c r="N417" s="411"/>
      <c r="S417" s="411"/>
      <c r="AC417" s="227"/>
      <c r="AD417" s="227"/>
      <c r="AE417" s="227"/>
      <c r="AF417" s="227"/>
      <c r="AG417" s="227"/>
      <c r="AL417" s="224"/>
      <c r="AM417" s="224"/>
      <c r="AN417" s="224"/>
      <c r="AO417" s="224"/>
      <c r="AP417" s="224"/>
      <c r="AQ417" s="224"/>
      <c r="AR417" s="224"/>
      <c r="AS417" s="224"/>
    </row>
    <row r="418">
      <c r="A418" s="398"/>
      <c r="B418" s="399"/>
      <c r="C418" s="398"/>
      <c r="D418" s="399"/>
      <c r="E418" s="398"/>
      <c r="I418" s="411"/>
      <c r="J418" s="411"/>
      <c r="N418" s="411"/>
      <c r="S418" s="411"/>
      <c r="AC418" s="227"/>
      <c r="AD418" s="227"/>
      <c r="AE418" s="227"/>
      <c r="AF418" s="227"/>
      <c r="AG418" s="227"/>
      <c r="AL418" s="224"/>
      <c r="AM418" s="224"/>
      <c r="AN418" s="224"/>
      <c r="AO418" s="224"/>
      <c r="AP418" s="224"/>
      <c r="AQ418" s="224"/>
      <c r="AR418" s="224"/>
      <c r="AS418" s="224"/>
    </row>
    <row r="419">
      <c r="A419" s="398"/>
      <c r="B419" s="399"/>
      <c r="C419" s="398"/>
      <c r="D419" s="399"/>
      <c r="E419" s="398"/>
      <c r="I419" s="411"/>
      <c r="J419" s="411"/>
      <c r="N419" s="411"/>
      <c r="S419" s="411"/>
      <c r="AC419" s="227"/>
      <c r="AD419" s="227"/>
      <c r="AE419" s="227"/>
      <c r="AF419" s="227"/>
      <c r="AG419" s="227"/>
      <c r="AL419" s="224"/>
      <c r="AM419" s="224"/>
      <c r="AN419" s="224"/>
      <c r="AO419" s="224"/>
      <c r="AP419" s="224"/>
      <c r="AQ419" s="224"/>
      <c r="AR419" s="224"/>
      <c r="AS419" s="224"/>
    </row>
    <row r="420">
      <c r="A420" s="398"/>
      <c r="B420" s="399"/>
      <c r="C420" s="398"/>
      <c r="D420" s="399"/>
      <c r="E420" s="398"/>
      <c r="I420" s="411"/>
      <c r="J420" s="411"/>
      <c r="N420" s="411"/>
      <c r="S420" s="411"/>
      <c r="AC420" s="227"/>
      <c r="AD420" s="227"/>
      <c r="AE420" s="227"/>
      <c r="AF420" s="227"/>
      <c r="AG420" s="227"/>
      <c r="AL420" s="224"/>
      <c r="AM420" s="224"/>
      <c r="AN420" s="224"/>
      <c r="AO420" s="224"/>
      <c r="AP420" s="224"/>
      <c r="AQ420" s="224"/>
      <c r="AR420" s="224"/>
      <c r="AS420" s="224"/>
    </row>
    <row r="421">
      <c r="A421" s="398"/>
      <c r="B421" s="399"/>
      <c r="C421" s="398"/>
      <c r="D421" s="399"/>
      <c r="E421" s="398"/>
      <c r="I421" s="411"/>
      <c r="J421" s="411"/>
      <c r="N421" s="411"/>
      <c r="S421" s="411"/>
      <c r="AC421" s="227"/>
      <c r="AD421" s="227"/>
      <c r="AE421" s="227"/>
      <c r="AF421" s="227"/>
      <c r="AG421" s="227"/>
      <c r="AL421" s="224"/>
      <c r="AM421" s="224"/>
      <c r="AN421" s="224"/>
      <c r="AO421" s="224"/>
      <c r="AP421" s="224"/>
      <c r="AQ421" s="224"/>
      <c r="AR421" s="224"/>
      <c r="AS421" s="224"/>
    </row>
    <row r="422">
      <c r="A422" s="398"/>
      <c r="B422" s="399"/>
      <c r="C422" s="398"/>
      <c r="D422" s="399"/>
      <c r="E422" s="398"/>
      <c r="I422" s="411"/>
      <c r="J422" s="411"/>
      <c r="N422" s="411"/>
      <c r="S422" s="411"/>
      <c r="AC422" s="227"/>
      <c r="AD422" s="227"/>
      <c r="AE422" s="227"/>
      <c r="AF422" s="227"/>
      <c r="AG422" s="227"/>
      <c r="AL422" s="224"/>
      <c r="AM422" s="224"/>
      <c r="AN422" s="224"/>
      <c r="AO422" s="224"/>
      <c r="AP422" s="224"/>
      <c r="AQ422" s="224"/>
      <c r="AR422" s="224"/>
      <c r="AS422" s="224"/>
    </row>
    <row r="423">
      <c r="A423" s="398"/>
      <c r="B423" s="399"/>
      <c r="C423" s="398"/>
      <c r="D423" s="399"/>
      <c r="E423" s="398"/>
      <c r="I423" s="411"/>
      <c r="J423" s="411"/>
      <c r="N423" s="411"/>
      <c r="S423" s="411"/>
      <c r="AC423" s="227"/>
      <c r="AD423" s="227"/>
      <c r="AE423" s="227"/>
      <c r="AF423" s="227"/>
      <c r="AG423" s="227"/>
      <c r="AL423" s="224"/>
      <c r="AM423" s="224"/>
      <c r="AN423" s="224"/>
      <c r="AO423" s="224"/>
      <c r="AP423" s="224"/>
      <c r="AQ423" s="224"/>
      <c r="AR423" s="224"/>
      <c r="AS423" s="224"/>
    </row>
    <row r="424">
      <c r="A424" s="398"/>
      <c r="B424" s="399"/>
      <c r="C424" s="398"/>
      <c r="D424" s="399"/>
      <c r="E424" s="398"/>
      <c r="I424" s="411"/>
      <c r="J424" s="411"/>
      <c r="N424" s="411"/>
      <c r="S424" s="411"/>
      <c r="AC424" s="227"/>
      <c r="AD424" s="227"/>
      <c r="AE424" s="227"/>
      <c r="AF424" s="227"/>
      <c r="AG424" s="227"/>
      <c r="AL424" s="224"/>
      <c r="AM424" s="224"/>
      <c r="AN424" s="224"/>
      <c r="AO424" s="224"/>
      <c r="AP424" s="224"/>
      <c r="AQ424" s="224"/>
      <c r="AR424" s="224"/>
      <c r="AS424" s="224"/>
    </row>
    <row r="425">
      <c r="A425" s="398"/>
      <c r="B425" s="399"/>
      <c r="C425" s="398"/>
      <c r="D425" s="399"/>
      <c r="E425" s="398"/>
      <c r="I425" s="411"/>
      <c r="J425" s="411"/>
      <c r="N425" s="411"/>
      <c r="S425" s="411"/>
      <c r="AC425" s="227"/>
      <c r="AD425" s="227"/>
      <c r="AE425" s="227"/>
      <c r="AF425" s="227"/>
      <c r="AG425" s="227"/>
      <c r="AL425" s="224"/>
      <c r="AM425" s="224"/>
      <c r="AN425" s="224"/>
      <c r="AO425" s="224"/>
      <c r="AP425" s="224"/>
      <c r="AQ425" s="224"/>
      <c r="AR425" s="224"/>
      <c r="AS425" s="224"/>
    </row>
    <row r="426">
      <c r="A426" s="398"/>
      <c r="B426" s="399"/>
      <c r="C426" s="398"/>
      <c r="D426" s="399"/>
      <c r="E426" s="398"/>
      <c r="I426" s="411"/>
      <c r="J426" s="411"/>
      <c r="N426" s="411"/>
      <c r="S426" s="411"/>
      <c r="AC426" s="227"/>
      <c r="AD426" s="227"/>
      <c r="AE426" s="227"/>
      <c r="AF426" s="227"/>
      <c r="AG426" s="227"/>
      <c r="AL426" s="224"/>
      <c r="AM426" s="224"/>
      <c r="AN426" s="224"/>
      <c r="AO426" s="224"/>
      <c r="AP426" s="224"/>
      <c r="AQ426" s="224"/>
      <c r="AR426" s="224"/>
      <c r="AS426" s="224"/>
    </row>
    <row r="427">
      <c r="A427" s="398"/>
      <c r="B427" s="399"/>
      <c r="C427" s="398"/>
      <c r="D427" s="399"/>
      <c r="E427" s="398"/>
      <c r="I427" s="411"/>
      <c r="J427" s="411"/>
      <c r="N427" s="411"/>
      <c r="S427" s="411"/>
      <c r="AC427" s="227"/>
      <c r="AD427" s="227"/>
      <c r="AE427" s="227"/>
      <c r="AF427" s="227"/>
      <c r="AG427" s="227"/>
      <c r="AL427" s="224"/>
      <c r="AM427" s="224"/>
      <c r="AN427" s="224"/>
      <c r="AO427" s="224"/>
      <c r="AP427" s="224"/>
      <c r="AQ427" s="224"/>
      <c r="AR427" s="224"/>
      <c r="AS427" s="224"/>
    </row>
    <row r="428">
      <c r="A428" s="398"/>
      <c r="B428" s="399"/>
      <c r="C428" s="398"/>
      <c r="D428" s="399"/>
      <c r="E428" s="398"/>
      <c r="I428" s="411"/>
      <c r="J428" s="411"/>
      <c r="N428" s="411"/>
      <c r="S428" s="411"/>
      <c r="AC428" s="227"/>
      <c r="AD428" s="227"/>
      <c r="AE428" s="227"/>
      <c r="AF428" s="227"/>
      <c r="AG428" s="227"/>
      <c r="AL428" s="224"/>
      <c r="AM428" s="224"/>
      <c r="AN428" s="224"/>
      <c r="AO428" s="224"/>
      <c r="AP428" s="224"/>
      <c r="AQ428" s="224"/>
      <c r="AR428" s="224"/>
      <c r="AS428" s="224"/>
    </row>
    <row r="429">
      <c r="A429" s="398"/>
      <c r="B429" s="399"/>
      <c r="C429" s="398"/>
      <c r="D429" s="399"/>
      <c r="E429" s="398"/>
      <c r="I429" s="411"/>
      <c r="J429" s="411"/>
      <c r="N429" s="411"/>
      <c r="S429" s="411"/>
      <c r="AC429" s="227"/>
      <c r="AD429" s="227"/>
      <c r="AE429" s="227"/>
      <c r="AF429" s="227"/>
      <c r="AG429" s="227"/>
      <c r="AL429" s="224"/>
      <c r="AM429" s="224"/>
      <c r="AN429" s="224"/>
      <c r="AO429" s="224"/>
      <c r="AP429" s="224"/>
      <c r="AQ429" s="224"/>
      <c r="AR429" s="224"/>
      <c r="AS429" s="224"/>
    </row>
    <row r="430">
      <c r="A430" s="398"/>
      <c r="B430" s="399"/>
      <c r="C430" s="398"/>
      <c r="D430" s="399"/>
      <c r="E430" s="398"/>
      <c r="I430" s="411"/>
      <c r="J430" s="411"/>
      <c r="N430" s="411"/>
      <c r="S430" s="411"/>
      <c r="AC430" s="227"/>
      <c r="AD430" s="227"/>
      <c r="AE430" s="227"/>
      <c r="AF430" s="227"/>
      <c r="AG430" s="227"/>
      <c r="AL430" s="224"/>
      <c r="AM430" s="224"/>
      <c r="AN430" s="224"/>
      <c r="AO430" s="224"/>
      <c r="AP430" s="224"/>
      <c r="AQ430" s="224"/>
      <c r="AR430" s="224"/>
      <c r="AS430" s="224"/>
    </row>
    <row r="431">
      <c r="A431" s="398"/>
      <c r="B431" s="399"/>
      <c r="C431" s="398"/>
      <c r="D431" s="399"/>
      <c r="E431" s="398"/>
      <c r="I431" s="411"/>
      <c r="J431" s="411"/>
      <c r="N431" s="411"/>
      <c r="S431" s="411"/>
      <c r="AC431" s="227"/>
      <c r="AD431" s="227"/>
      <c r="AE431" s="227"/>
      <c r="AF431" s="227"/>
      <c r="AG431" s="227"/>
      <c r="AL431" s="224"/>
      <c r="AM431" s="224"/>
      <c r="AN431" s="224"/>
      <c r="AO431" s="224"/>
      <c r="AP431" s="224"/>
      <c r="AQ431" s="224"/>
      <c r="AR431" s="224"/>
      <c r="AS431" s="224"/>
    </row>
    <row r="432">
      <c r="A432" s="398"/>
      <c r="B432" s="399"/>
      <c r="C432" s="398"/>
      <c r="D432" s="399"/>
      <c r="E432" s="398"/>
      <c r="I432" s="411"/>
      <c r="J432" s="411"/>
      <c r="N432" s="411"/>
      <c r="S432" s="411"/>
      <c r="AC432" s="227"/>
      <c r="AD432" s="227"/>
      <c r="AE432" s="227"/>
      <c r="AF432" s="227"/>
      <c r="AG432" s="227"/>
      <c r="AL432" s="224"/>
      <c r="AM432" s="224"/>
      <c r="AN432" s="224"/>
      <c r="AO432" s="224"/>
      <c r="AP432" s="224"/>
      <c r="AQ432" s="224"/>
      <c r="AR432" s="224"/>
      <c r="AS432" s="224"/>
    </row>
    <row r="433">
      <c r="A433" s="398"/>
      <c r="B433" s="399"/>
      <c r="C433" s="398"/>
      <c r="D433" s="399"/>
      <c r="E433" s="398"/>
      <c r="I433" s="411"/>
      <c r="J433" s="411"/>
      <c r="N433" s="411"/>
      <c r="S433" s="411"/>
      <c r="AC433" s="227"/>
      <c r="AD433" s="227"/>
      <c r="AE433" s="227"/>
      <c r="AF433" s="227"/>
      <c r="AG433" s="227"/>
      <c r="AL433" s="224"/>
      <c r="AM433" s="224"/>
      <c r="AN433" s="224"/>
      <c r="AO433" s="224"/>
      <c r="AP433" s="224"/>
      <c r="AQ433" s="224"/>
      <c r="AR433" s="224"/>
      <c r="AS433" s="224"/>
    </row>
    <row r="434">
      <c r="A434" s="398"/>
      <c r="B434" s="399"/>
      <c r="C434" s="398"/>
      <c r="D434" s="399"/>
      <c r="E434" s="398"/>
      <c r="I434" s="411"/>
      <c r="J434" s="411"/>
      <c r="N434" s="411"/>
      <c r="S434" s="411"/>
      <c r="AC434" s="227"/>
      <c r="AD434" s="227"/>
      <c r="AE434" s="227"/>
      <c r="AF434" s="227"/>
      <c r="AG434" s="227"/>
      <c r="AL434" s="224"/>
      <c r="AM434" s="224"/>
      <c r="AN434" s="224"/>
      <c r="AO434" s="224"/>
      <c r="AP434" s="224"/>
      <c r="AQ434" s="224"/>
      <c r="AR434" s="224"/>
      <c r="AS434" s="224"/>
    </row>
    <row r="435">
      <c r="A435" s="398"/>
      <c r="B435" s="399"/>
      <c r="C435" s="398"/>
      <c r="D435" s="399"/>
      <c r="E435" s="398"/>
      <c r="I435" s="411"/>
      <c r="J435" s="411"/>
      <c r="N435" s="411"/>
      <c r="S435" s="411"/>
      <c r="AC435" s="227"/>
      <c r="AD435" s="227"/>
      <c r="AE435" s="227"/>
      <c r="AF435" s="227"/>
      <c r="AG435" s="227"/>
      <c r="AL435" s="224"/>
      <c r="AM435" s="224"/>
      <c r="AN435" s="224"/>
      <c r="AO435" s="224"/>
      <c r="AP435" s="224"/>
      <c r="AQ435" s="224"/>
      <c r="AR435" s="224"/>
      <c r="AS435" s="224"/>
    </row>
    <row r="436">
      <c r="A436" s="398"/>
      <c r="B436" s="399"/>
      <c r="C436" s="398"/>
      <c r="D436" s="399"/>
      <c r="E436" s="398"/>
      <c r="I436" s="411"/>
      <c r="J436" s="411"/>
      <c r="N436" s="411"/>
      <c r="S436" s="411"/>
      <c r="AC436" s="227"/>
      <c r="AD436" s="227"/>
      <c r="AE436" s="227"/>
      <c r="AF436" s="227"/>
      <c r="AG436" s="227"/>
      <c r="AL436" s="224"/>
      <c r="AM436" s="224"/>
      <c r="AN436" s="224"/>
      <c r="AO436" s="224"/>
      <c r="AP436" s="224"/>
      <c r="AQ436" s="224"/>
      <c r="AR436" s="224"/>
      <c r="AS436" s="224"/>
    </row>
    <row r="437">
      <c r="A437" s="398"/>
      <c r="B437" s="399"/>
      <c r="C437" s="398"/>
      <c r="D437" s="399"/>
      <c r="E437" s="398"/>
      <c r="I437" s="411"/>
      <c r="J437" s="411"/>
      <c r="N437" s="411"/>
      <c r="S437" s="411"/>
      <c r="AC437" s="227"/>
      <c r="AD437" s="227"/>
      <c r="AE437" s="227"/>
      <c r="AF437" s="227"/>
      <c r="AG437" s="227"/>
      <c r="AL437" s="224"/>
      <c r="AM437" s="224"/>
      <c r="AN437" s="224"/>
      <c r="AO437" s="224"/>
      <c r="AP437" s="224"/>
      <c r="AQ437" s="224"/>
      <c r="AR437" s="224"/>
      <c r="AS437" s="224"/>
    </row>
    <row r="438">
      <c r="A438" s="398"/>
      <c r="B438" s="399"/>
      <c r="C438" s="398"/>
      <c r="D438" s="399"/>
      <c r="E438" s="398"/>
      <c r="I438" s="411"/>
      <c r="J438" s="411"/>
      <c r="N438" s="411"/>
      <c r="S438" s="411"/>
      <c r="AC438" s="227"/>
      <c r="AD438" s="227"/>
      <c r="AE438" s="227"/>
      <c r="AF438" s="227"/>
      <c r="AG438" s="227"/>
      <c r="AL438" s="224"/>
      <c r="AM438" s="224"/>
      <c r="AN438" s="224"/>
      <c r="AO438" s="224"/>
      <c r="AP438" s="224"/>
      <c r="AQ438" s="224"/>
      <c r="AR438" s="224"/>
      <c r="AS438" s="224"/>
    </row>
    <row r="439">
      <c r="A439" s="398"/>
      <c r="B439" s="399"/>
      <c r="C439" s="398"/>
      <c r="D439" s="399"/>
      <c r="E439" s="398"/>
      <c r="I439" s="411"/>
      <c r="J439" s="411"/>
      <c r="N439" s="411"/>
      <c r="S439" s="411"/>
      <c r="AC439" s="227"/>
      <c r="AD439" s="227"/>
      <c r="AE439" s="227"/>
      <c r="AF439" s="227"/>
      <c r="AG439" s="227"/>
      <c r="AL439" s="224"/>
      <c r="AM439" s="224"/>
      <c r="AN439" s="224"/>
      <c r="AO439" s="224"/>
      <c r="AP439" s="224"/>
      <c r="AQ439" s="224"/>
      <c r="AR439" s="224"/>
      <c r="AS439" s="224"/>
    </row>
    <row r="440">
      <c r="A440" s="398"/>
      <c r="B440" s="399"/>
      <c r="C440" s="398"/>
      <c r="D440" s="399"/>
      <c r="E440" s="398"/>
      <c r="I440" s="411"/>
      <c r="J440" s="411"/>
      <c r="N440" s="411"/>
      <c r="S440" s="411"/>
      <c r="AC440" s="227"/>
      <c r="AD440" s="227"/>
      <c r="AE440" s="227"/>
      <c r="AF440" s="227"/>
      <c r="AG440" s="227"/>
      <c r="AL440" s="224"/>
      <c r="AM440" s="224"/>
      <c r="AN440" s="224"/>
      <c r="AO440" s="224"/>
      <c r="AP440" s="224"/>
      <c r="AQ440" s="224"/>
      <c r="AR440" s="224"/>
      <c r="AS440" s="224"/>
    </row>
    <row r="441">
      <c r="A441" s="398"/>
      <c r="B441" s="399"/>
      <c r="C441" s="398"/>
      <c r="D441" s="399"/>
      <c r="E441" s="398"/>
      <c r="I441" s="411"/>
      <c r="J441" s="411"/>
      <c r="N441" s="411"/>
      <c r="S441" s="411"/>
      <c r="AC441" s="227"/>
      <c r="AD441" s="227"/>
      <c r="AE441" s="227"/>
      <c r="AF441" s="227"/>
      <c r="AG441" s="227"/>
      <c r="AL441" s="224"/>
      <c r="AM441" s="224"/>
      <c r="AN441" s="224"/>
      <c r="AO441" s="224"/>
      <c r="AP441" s="224"/>
      <c r="AQ441" s="224"/>
      <c r="AR441" s="224"/>
      <c r="AS441" s="224"/>
    </row>
    <row r="442">
      <c r="A442" s="398"/>
      <c r="B442" s="399"/>
      <c r="C442" s="398"/>
      <c r="D442" s="399"/>
      <c r="E442" s="398"/>
      <c r="I442" s="411"/>
      <c r="J442" s="411"/>
      <c r="N442" s="411"/>
      <c r="S442" s="411"/>
      <c r="AC442" s="227"/>
      <c r="AD442" s="227"/>
      <c r="AE442" s="227"/>
      <c r="AF442" s="227"/>
      <c r="AG442" s="227"/>
      <c r="AL442" s="224"/>
      <c r="AM442" s="224"/>
      <c r="AN442" s="224"/>
      <c r="AO442" s="224"/>
      <c r="AP442" s="224"/>
      <c r="AQ442" s="224"/>
      <c r="AR442" s="224"/>
      <c r="AS442" s="224"/>
    </row>
    <row r="443">
      <c r="A443" s="398"/>
      <c r="B443" s="399"/>
      <c r="C443" s="398"/>
      <c r="D443" s="399"/>
      <c r="E443" s="398"/>
      <c r="I443" s="411"/>
      <c r="J443" s="411"/>
      <c r="N443" s="411"/>
      <c r="S443" s="411"/>
      <c r="AC443" s="227"/>
      <c r="AD443" s="227"/>
      <c r="AE443" s="227"/>
      <c r="AF443" s="227"/>
      <c r="AG443" s="227"/>
      <c r="AL443" s="224"/>
      <c r="AM443" s="224"/>
      <c r="AN443" s="224"/>
      <c r="AO443" s="224"/>
      <c r="AP443" s="224"/>
      <c r="AQ443" s="224"/>
      <c r="AR443" s="224"/>
      <c r="AS443" s="224"/>
    </row>
    <row r="444">
      <c r="A444" s="398"/>
      <c r="B444" s="399"/>
      <c r="C444" s="398"/>
      <c r="D444" s="399"/>
      <c r="E444" s="398"/>
      <c r="I444" s="411"/>
      <c r="J444" s="411"/>
      <c r="N444" s="411"/>
      <c r="S444" s="411"/>
      <c r="AC444" s="227"/>
      <c r="AD444" s="227"/>
      <c r="AE444" s="227"/>
      <c r="AF444" s="227"/>
      <c r="AG444" s="227"/>
      <c r="AL444" s="224"/>
      <c r="AM444" s="224"/>
      <c r="AN444" s="224"/>
      <c r="AO444" s="224"/>
      <c r="AP444" s="224"/>
      <c r="AQ444" s="224"/>
      <c r="AR444" s="224"/>
      <c r="AS444" s="224"/>
    </row>
    <row r="445">
      <c r="A445" s="398"/>
      <c r="B445" s="399"/>
      <c r="C445" s="398"/>
      <c r="D445" s="399"/>
      <c r="E445" s="398"/>
      <c r="I445" s="411"/>
      <c r="J445" s="411"/>
      <c r="N445" s="411"/>
      <c r="S445" s="411"/>
      <c r="AC445" s="227"/>
      <c r="AD445" s="227"/>
      <c r="AE445" s="227"/>
      <c r="AF445" s="227"/>
      <c r="AG445" s="227"/>
      <c r="AL445" s="224"/>
      <c r="AM445" s="224"/>
      <c r="AN445" s="224"/>
      <c r="AO445" s="224"/>
      <c r="AP445" s="224"/>
      <c r="AQ445" s="224"/>
      <c r="AR445" s="224"/>
      <c r="AS445" s="224"/>
    </row>
    <row r="446">
      <c r="A446" s="398"/>
      <c r="B446" s="399"/>
      <c r="C446" s="398"/>
      <c r="D446" s="399"/>
      <c r="E446" s="398"/>
      <c r="I446" s="411"/>
      <c r="J446" s="411"/>
      <c r="N446" s="411"/>
      <c r="S446" s="411"/>
      <c r="AC446" s="227"/>
      <c r="AD446" s="227"/>
      <c r="AE446" s="227"/>
      <c r="AF446" s="227"/>
      <c r="AG446" s="227"/>
      <c r="AL446" s="224"/>
      <c r="AM446" s="224"/>
      <c r="AN446" s="224"/>
      <c r="AO446" s="224"/>
      <c r="AP446" s="224"/>
      <c r="AQ446" s="224"/>
      <c r="AR446" s="224"/>
      <c r="AS446" s="224"/>
    </row>
    <row r="447">
      <c r="A447" s="398"/>
      <c r="B447" s="399"/>
      <c r="C447" s="398"/>
      <c r="D447" s="399"/>
      <c r="E447" s="398"/>
      <c r="I447" s="411"/>
      <c r="J447" s="411"/>
      <c r="N447" s="411"/>
      <c r="S447" s="411"/>
      <c r="AC447" s="227"/>
      <c r="AD447" s="227"/>
      <c r="AE447" s="227"/>
      <c r="AF447" s="227"/>
      <c r="AG447" s="227"/>
      <c r="AL447" s="224"/>
      <c r="AM447" s="224"/>
      <c r="AN447" s="224"/>
      <c r="AO447" s="224"/>
      <c r="AP447" s="224"/>
      <c r="AQ447" s="224"/>
      <c r="AR447" s="224"/>
      <c r="AS447" s="224"/>
    </row>
    <row r="448">
      <c r="A448" s="398"/>
      <c r="B448" s="399"/>
      <c r="C448" s="398"/>
      <c r="D448" s="399"/>
      <c r="E448" s="398"/>
      <c r="I448" s="411"/>
      <c r="J448" s="411"/>
      <c r="N448" s="411"/>
      <c r="S448" s="411"/>
      <c r="AC448" s="227"/>
      <c r="AD448" s="227"/>
      <c r="AE448" s="227"/>
      <c r="AF448" s="227"/>
      <c r="AG448" s="227"/>
      <c r="AL448" s="224"/>
      <c r="AM448" s="224"/>
      <c r="AN448" s="224"/>
      <c r="AO448" s="224"/>
      <c r="AP448" s="224"/>
      <c r="AQ448" s="224"/>
      <c r="AR448" s="224"/>
      <c r="AS448" s="224"/>
    </row>
    <row r="449">
      <c r="A449" s="398"/>
      <c r="B449" s="399"/>
      <c r="C449" s="398"/>
      <c r="D449" s="399"/>
      <c r="E449" s="398"/>
      <c r="I449" s="411"/>
      <c r="J449" s="411"/>
      <c r="N449" s="411"/>
      <c r="S449" s="411"/>
      <c r="AC449" s="227"/>
      <c r="AD449" s="227"/>
      <c r="AE449" s="227"/>
      <c r="AF449" s="227"/>
      <c r="AG449" s="227"/>
      <c r="AL449" s="224"/>
      <c r="AM449" s="224"/>
      <c r="AN449" s="224"/>
      <c r="AO449" s="224"/>
      <c r="AP449" s="224"/>
      <c r="AQ449" s="224"/>
      <c r="AR449" s="224"/>
      <c r="AS449" s="224"/>
    </row>
    <row r="450">
      <c r="A450" s="398"/>
      <c r="B450" s="399"/>
      <c r="C450" s="398"/>
      <c r="D450" s="399"/>
      <c r="E450" s="398"/>
      <c r="I450" s="411"/>
      <c r="J450" s="411"/>
      <c r="N450" s="411"/>
      <c r="S450" s="411"/>
      <c r="AC450" s="227"/>
      <c r="AD450" s="227"/>
      <c r="AE450" s="227"/>
      <c r="AF450" s="227"/>
      <c r="AG450" s="227"/>
      <c r="AL450" s="224"/>
      <c r="AM450" s="224"/>
      <c r="AN450" s="224"/>
      <c r="AO450" s="224"/>
      <c r="AP450" s="224"/>
      <c r="AQ450" s="224"/>
      <c r="AR450" s="224"/>
      <c r="AS450" s="224"/>
    </row>
    <row r="451">
      <c r="A451" s="398"/>
      <c r="B451" s="399"/>
      <c r="C451" s="398"/>
      <c r="D451" s="399"/>
      <c r="E451" s="398"/>
      <c r="I451" s="411"/>
      <c r="J451" s="411"/>
      <c r="N451" s="411"/>
      <c r="S451" s="411"/>
      <c r="AC451" s="227"/>
      <c r="AD451" s="227"/>
      <c r="AE451" s="227"/>
      <c r="AF451" s="227"/>
      <c r="AG451" s="227"/>
      <c r="AL451" s="224"/>
      <c r="AM451" s="224"/>
      <c r="AN451" s="224"/>
      <c r="AO451" s="224"/>
      <c r="AP451" s="224"/>
      <c r="AQ451" s="224"/>
      <c r="AR451" s="224"/>
      <c r="AS451" s="224"/>
    </row>
    <row r="452">
      <c r="A452" s="398"/>
      <c r="B452" s="399"/>
      <c r="C452" s="398"/>
      <c r="D452" s="399"/>
      <c r="E452" s="398"/>
      <c r="I452" s="411"/>
      <c r="J452" s="411"/>
      <c r="N452" s="411"/>
      <c r="S452" s="411"/>
      <c r="AC452" s="227"/>
      <c r="AD452" s="227"/>
      <c r="AE452" s="227"/>
      <c r="AF452" s="227"/>
      <c r="AG452" s="227"/>
      <c r="AL452" s="224"/>
      <c r="AM452" s="224"/>
      <c r="AN452" s="224"/>
      <c r="AO452" s="224"/>
      <c r="AP452" s="224"/>
      <c r="AQ452" s="224"/>
      <c r="AR452" s="224"/>
      <c r="AS452" s="224"/>
    </row>
    <row r="453">
      <c r="A453" s="398"/>
      <c r="B453" s="399"/>
      <c r="C453" s="398"/>
      <c r="D453" s="399"/>
      <c r="E453" s="398"/>
      <c r="I453" s="411"/>
      <c r="J453" s="411"/>
      <c r="N453" s="411"/>
      <c r="S453" s="411"/>
      <c r="AC453" s="227"/>
      <c r="AD453" s="227"/>
      <c r="AE453" s="227"/>
      <c r="AF453" s="227"/>
      <c r="AG453" s="227"/>
      <c r="AL453" s="224"/>
      <c r="AM453" s="224"/>
      <c r="AN453" s="224"/>
      <c r="AO453" s="224"/>
      <c r="AP453" s="224"/>
      <c r="AQ453" s="224"/>
      <c r="AR453" s="224"/>
      <c r="AS453" s="224"/>
    </row>
    <row r="454">
      <c r="A454" s="398"/>
      <c r="B454" s="399"/>
      <c r="C454" s="398"/>
      <c r="D454" s="399"/>
      <c r="E454" s="398"/>
      <c r="I454" s="411"/>
      <c r="J454" s="411"/>
      <c r="N454" s="411"/>
      <c r="S454" s="411"/>
      <c r="AC454" s="227"/>
      <c r="AD454" s="227"/>
      <c r="AE454" s="227"/>
      <c r="AF454" s="227"/>
      <c r="AG454" s="227"/>
      <c r="AL454" s="224"/>
      <c r="AM454" s="224"/>
      <c r="AN454" s="224"/>
      <c r="AO454" s="224"/>
      <c r="AP454" s="224"/>
      <c r="AQ454" s="224"/>
      <c r="AR454" s="224"/>
      <c r="AS454" s="224"/>
    </row>
    <row r="455">
      <c r="A455" s="398"/>
      <c r="B455" s="399"/>
      <c r="C455" s="398"/>
      <c r="D455" s="399"/>
      <c r="E455" s="398"/>
      <c r="I455" s="411"/>
      <c r="J455" s="411"/>
      <c r="N455" s="411"/>
      <c r="S455" s="411"/>
      <c r="AC455" s="227"/>
      <c r="AD455" s="227"/>
      <c r="AE455" s="227"/>
      <c r="AF455" s="227"/>
      <c r="AG455" s="227"/>
      <c r="AL455" s="224"/>
      <c r="AM455" s="224"/>
      <c r="AN455" s="224"/>
      <c r="AO455" s="224"/>
      <c r="AP455" s="224"/>
      <c r="AQ455" s="224"/>
      <c r="AR455" s="224"/>
      <c r="AS455" s="224"/>
    </row>
    <row r="456">
      <c r="A456" s="398"/>
      <c r="B456" s="399"/>
      <c r="C456" s="398"/>
      <c r="D456" s="399"/>
      <c r="E456" s="398"/>
      <c r="I456" s="411"/>
      <c r="J456" s="411"/>
      <c r="N456" s="411"/>
      <c r="S456" s="411"/>
      <c r="AC456" s="227"/>
      <c r="AD456" s="227"/>
      <c r="AE456" s="227"/>
      <c r="AF456" s="227"/>
      <c r="AG456" s="227"/>
      <c r="AL456" s="224"/>
      <c r="AM456" s="224"/>
      <c r="AN456" s="224"/>
      <c r="AO456" s="224"/>
      <c r="AP456" s="224"/>
      <c r="AQ456" s="224"/>
      <c r="AR456" s="224"/>
      <c r="AS456" s="224"/>
    </row>
    <row r="457">
      <c r="A457" s="398"/>
      <c r="B457" s="399"/>
      <c r="C457" s="398"/>
      <c r="D457" s="399"/>
      <c r="E457" s="398"/>
      <c r="I457" s="411"/>
      <c r="J457" s="411"/>
      <c r="N457" s="411"/>
      <c r="S457" s="411"/>
      <c r="AC457" s="227"/>
      <c r="AD457" s="227"/>
      <c r="AE457" s="227"/>
      <c r="AF457" s="227"/>
      <c r="AG457" s="227"/>
      <c r="AL457" s="224"/>
      <c r="AM457" s="224"/>
      <c r="AN457" s="224"/>
      <c r="AO457" s="224"/>
      <c r="AP457" s="224"/>
      <c r="AQ457" s="224"/>
      <c r="AR457" s="224"/>
      <c r="AS457" s="224"/>
    </row>
    <row r="458">
      <c r="A458" s="398"/>
      <c r="B458" s="399"/>
      <c r="C458" s="398"/>
      <c r="D458" s="399"/>
      <c r="E458" s="398"/>
      <c r="I458" s="411"/>
      <c r="J458" s="411"/>
      <c r="N458" s="411"/>
      <c r="S458" s="411"/>
      <c r="AC458" s="227"/>
      <c r="AD458" s="227"/>
      <c r="AE458" s="227"/>
      <c r="AF458" s="227"/>
      <c r="AG458" s="227"/>
      <c r="AL458" s="224"/>
      <c r="AM458" s="224"/>
      <c r="AN458" s="224"/>
      <c r="AO458" s="224"/>
      <c r="AP458" s="224"/>
      <c r="AQ458" s="224"/>
      <c r="AR458" s="224"/>
      <c r="AS458" s="224"/>
    </row>
    <row r="459">
      <c r="A459" s="398"/>
      <c r="B459" s="399"/>
      <c r="C459" s="398"/>
      <c r="D459" s="399"/>
      <c r="E459" s="398"/>
      <c r="I459" s="411"/>
      <c r="J459" s="411"/>
      <c r="N459" s="411"/>
      <c r="S459" s="411"/>
      <c r="AC459" s="227"/>
      <c r="AD459" s="227"/>
      <c r="AE459" s="227"/>
      <c r="AF459" s="227"/>
      <c r="AG459" s="227"/>
      <c r="AL459" s="224"/>
      <c r="AM459" s="224"/>
      <c r="AN459" s="224"/>
      <c r="AO459" s="224"/>
      <c r="AP459" s="224"/>
      <c r="AQ459" s="224"/>
      <c r="AR459" s="224"/>
      <c r="AS459" s="224"/>
    </row>
    <row r="460">
      <c r="A460" s="398"/>
      <c r="B460" s="399"/>
      <c r="C460" s="398"/>
      <c r="D460" s="399"/>
      <c r="E460" s="398"/>
      <c r="I460" s="411"/>
      <c r="J460" s="411"/>
      <c r="N460" s="411"/>
      <c r="S460" s="411"/>
      <c r="AC460" s="227"/>
      <c r="AD460" s="227"/>
      <c r="AE460" s="227"/>
      <c r="AF460" s="227"/>
      <c r="AG460" s="227"/>
      <c r="AL460" s="224"/>
      <c r="AM460" s="224"/>
      <c r="AN460" s="224"/>
      <c r="AO460" s="224"/>
      <c r="AP460" s="224"/>
      <c r="AQ460" s="224"/>
      <c r="AR460" s="224"/>
      <c r="AS460" s="224"/>
    </row>
    <row r="461">
      <c r="A461" s="398"/>
      <c r="B461" s="399"/>
      <c r="C461" s="398"/>
      <c r="D461" s="399"/>
      <c r="E461" s="398"/>
      <c r="I461" s="411"/>
      <c r="J461" s="411"/>
      <c r="N461" s="411"/>
      <c r="S461" s="411"/>
      <c r="AC461" s="227"/>
      <c r="AD461" s="227"/>
      <c r="AE461" s="227"/>
      <c r="AF461" s="227"/>
      <c r="AG461" s="227"/>
      <c r="AL461" s="224"/>
      <c r="AM461" s="224"/>
      <c r="AN461" s="224"/>
      <c r="AO461" s="224"/>
      <c r="AP461" s="224"/>
      <c r="AQ461" s="224"/>
      <c r="AR461" s="224"/>
      <c r="AS461" s="224"/>
    </row>
    <row r="462">
      <c r="A462" s="398"/>
      <c r="B462" s="399"/>
      <c r="C462" s="398"/>
      <c r="D462" s="399"/>
      <c r="E462" s="398"/>
      <c r="I462" s="411"/>
      <c r="J462" s="411"/>
      <c r="N462" s="411"/>
      <c r="S462" s="411"/>
      <c r="AC462" s="227"/>
      <c r="AD462" s="227"/>
      <c r="AE462" s="227"/>
      <c r="AF462" s="227"/>
      <c r="AG462" s="227"/>
      <c r="AL462" s="224"/>
      <c r="AM462" s="224"/>
      <c r="AN462" s="224"/>
      <c r="AO462" s="224"/>
      <c r="AP462" s="224"/>
      <c r="AQ462" s="224"/>
      <c r="AR462" s="224"/>
      <c r="AS462" s="224"/>
    </row>
    <row r="463">
      <c r="A463" s="398"/>
      <c r="B463" s="399"/>
      <c r="C463" s="398"/>
      <c r="D463" s="399"/>
      <c r="E463" s="398"/>
      <c r="I463" s="411"/>
      <c r="J463" s="411"/>
      <c r="N463" s="411"/>
      <c r="S463" s="411"/>
      <c r="AC463" s="227"/>
      <c r="AD463" s="227"/>
      <c r="AE463" s="227"/>
      <c r="AF463" s="227"/>
      <c r="AG463" s="227"/>
      <c r="AL463" s="224"/>
      <c r="AM463" s="224"/>
      <c r="AN463" s="224"/>
      <c r="AO463" s="224"/>
      <c r="AP463" s="224"/>
      <c r="AQ463" s="224"/>
      <c r="AR463" s="224"/>
      <c r="AS463" s="224"/>
    </row>
    <row r="464">
      <c r="A464" s="398"/>
      <c r="B464" s="399"/>
      <c r="C464" s="398"/>
      <c r="D464" s="399"/>
      <c r="E464" s="398"/>
      <c r="I464" s="411"/>
      <c r="J464" s="411"/>
      <c r="N464" s="411"/>
      <c r="S464" s="411"/>
      <c r="AC464" s="227"/>
      <c r="AD464" s="227"/>
      <c r="AE464" s="227"/>
      <c r="AF464" s="227"/>
      <c r="AG464" s="227"/>
      <c r="AL464" s="224"/>
      <c r="AM464" s="224"/>
      <c r="AN464" s="224"/>
      <c r="AO464" s="224"/>
      <c r="AP464" s="224"/>
      <c r="AQ464" s="224"/>
      <c r="AR464" s="224"/>
      <c r="AS464" s="224"/>
    </row>
    <row r="465">
      <c r="A465" s="398"/>
      <c r="B465" s="399"/>
      <c r="C465" s="398"/>
      <c r="D465" s="399"/>
      <c r="E465" s="398"/>
      <c r="I465" s="411"/>
      <c r="J465" s="411"/>
      <c r="N465" s="411"/>
      <c r="S465" s="411"/>
      <c r="AC465" s="227"/>
      <c r="AD465" s="227"/>
      <c r="AE465" s="227"/>
      <c r="AF465" s="227"/>
      <c r="AG465" s="227"/>
      <c r="AL465" s="224"/>
      <c r="AM465" s="224"/>
      <c r="AN465" s="224"/>
      <c r="AO465" s="224"/>
      <c r="AP465" s="224"/>
      <c r="AQ465" s="224"/>
      <c r="AR465" s="224"/>
      <c r="AS465" s="224"/>
    </row>
    <row r="466">
      <c r="A466" s="398"/>
      <c r="B466" s="399"/>
      <c r="C466" s="398"/>
      <c r="D466" s="399"/>
      <c r="E466" s="398"/>
      <c r="I466" s="411"/>
      <c r="J466" s="411"/>
      <c r="N466" s="411"/>
      <c r="S466" s="411"/>
      <c r="AC466" s="227"/>
      <c r="AD466" s="227"/>
      <c r="AE466" s="227"/>
      <c r="AF466" s="227"/>
      <c r="AG466" s="227"/>
      <c r="AL466" s="224"/>
      <c r="AM466" s="224"/>
      <c r="AN466" s="224"/>
      <c r="AO466" s="224"/>
      <c r="AP466" s="224"/>
      <c r="AQ466" s="224"/>
      <c r="AR466" s="224"/>
      <c r="AS466" s="224"/>
    </row>
    <row r="467">
      <c r="A467" s="398"/>
      <c r="B467" s="399"/>
      <c r="C467" s="398"/>
      <c r="D467" s="399"/>
      <c r="E467" s="398"/>
      <c r="I467" s="411"/>
      <c r="J467" s="411"/>
      <c r="N467" s="411"/>
      <c r="S467" s="411"/>
      <c r="AC467" s="227"/>
      <c r="AD467" s="227"/>
      <c r="AE467" s="227"/>
      <c r="AF467" s="227"/>
      <c r="AG467" s="227"/>
      <c r="AL467" s="224"/>
      <c r="AM467" s="224"/>
      <c r="AN467" s="224"/>
      <c r="AO467" s="224"/>
      <c r="AP467" s="224"/>
      <c r="AQ467" s="224"/>
      <c r="AR467" s="224"/>
      <c r="AS467" s="224"/>
    </row>
    <row r="468">
      <c r="A468" s="398"/>
      <c r="B468" s="399"/>
      <c r="C468" s="398"/>
      <c r="D468" s="399"/>
      <c r="E468" s="398"/>
      <c r="I468" s="411"/>
      <c r="J468" s="411"/>
      <c r="N468" s="411"/>
      <c r="S468" s="411"/>
      <c r="AC468" s="227"/>
      <c r="AD468" s="227"/>
      <c r="AE468" s="227"/>
      <c r="AF468" s="227"/>
      <c r="AG468" s="227"/>
      <c r="AL468" s="224"/>
      <c r="AM468" s="224"/>
      <c r="AN468" s="224"/>
      <c r="AO468" s="224"/>
      <c r="AP468" s="224"/>
      <c r="AQ468" s="224"/>
      <c r="AR468" s="224"/>
      <c r="AS468" s="224"/>
    </row>
    <row r="469">
      <c r="A469" s="398"/>
      <c r="B469" s="399"/>
      <c r="C469" s="398"/>
      <c r="D469" s="399"/>
      <c r="E469" s="398"/>
      <c r="I469" s="411"/>
      <c r="J469" s="411"/>
      <c r="N469" s="411"/>
      <c r="S469" s="411"/>
      <c r="AC469" s="227"/>
      <c r="AD469" s="227"/>
      <c r="AE469" s="227"/>
      <c r="AF469" s="227"/>
      <c r="AG469" s="227"/>
      <c r="AL469" s="224"/>
      <c r="AM469" s="224"/>
      <c r="AN469" s="224"/>
      <c r="AO469" s="224"/>
      <c r="AP469" s="224"/>
      <c r="AQ469" s="224"/>
      <c r="AR469" s="224"/>
      <c r="AS469" s="224"/>
    </row>
    <row r="470">
      <c r="A470" s="398"/>
      <c r="B470" s="399"/>
      <c r="C470" s="398"/>
      <c r="D470" s="399"/>
      <c r="E470" s="398"/>
      <c r="I470" s="411"/>
      <c r="J470" s="411"/>
      <c r="N470" s="411"/>
      <c r="S470" s="411"/>
      <c r="AC470" s="227"/>
      <c r="AD470" s="227"/>
      <c r="AE470" s="227"/>
      <c r="AF470" s="227"/>
      <c r="AG470" s="227"/>
      <c r="AL470" s="224"/>
      <c r="AM470" s="224"/>
      <c r="AN470" s="224"/>
      <c r="AO470" s="224"/>
      <c r="AP470" s="224"/>
      <c r="AQ470" s="224"/>
      <c r="AR470" s="224"/>
      <c r="AS470" s="224"/>
    </row>
    <row r="471">
      <c r="A471" s="398"/>
      <c r="B471" s="399"/>
      <c r="C471" s="398"/>
      <c r="D471" s="399"/>
      <c r="E471" s="398"/>
      <c r="I471" s="411"/>
      <c r="J471" s="411"/>
      <c r="N471" s="411"/>
      <c r="S471" s="411"/>
      <c r="AC471" s="227"/>
      <c r="AD471" s="227"/>
      <c r="AE471" s="227"/>
      <c r="AF471" s="227"/>
      <c r="AG471" s="227"/>
      <c r="AL471" s="224"/>
      <c r="AM471" s="224"/>
      <c r="AN471" s="224"/>
      <c r="AO471" s="224"/>
      <c r="AP471" s="224"/>
      <c r="AQ471" s="224"/>
      <c r="AR471" s="224"/>
      <c r="AS471" s="224"/>
    </row>
    <row r="472">
      <c r="A472" s="398"/>
      <c r="B472" s="399"/>
      <c r="C472" s="398"/>
      <c r="D472" s="399"/>
      <c r="E472" s="398"/>
      <c r="I472" s="411"/>
      <c r="J472" s="411"/>
      <c r="N472" s="411"/>
      <c r="S472" s="411"/>
      <c r="AC472" s="227"/>
      <c r="AD472" s="227"/>
      <c r="AE472" s="227"/>
      <c r="AF472" s="227"/>
      <c r="AG472" s="227"/>
      <c r="AL472" s="224"/>
      <c r="AM472" s="224"/>
      <c r="AN472" s="224"/>
      <c r="AO472" s="224"/>
      <c r="AP472" s="224"/>
      <c r="AQ472" s="224"/>
      <c r="AR472" s="224"/>
      <c r="AS472" s="224"/>
    </row>
    <row r="473">
      <c r="A473" s="398"/>
      <c r="B473" s="399"/>
      <c r="C473" s="398"/>
      <c r="D473" s="399"/>
      <c r="E473" s="398"/>
      <c r="I473" s="411"/>
      <c r="J473" s="411"/>
      <c r="N473" s="411"/>
      <c r="S473" s="411"/>
      <c r="AC473" s="227"/>
      <c r="AD473" s="227"/>
      <c r="AE473" s="227"/>
      <c r="AF473" s="227"/>
      <c r="AG473" s="227"/>
      <c r="AL473" s="224"/>
      <c r="AM473" s="224"/>
      <c r="AN473" s="224"/>
      <c r="AO473" s="224"/>
      <c r="AP473" s="224"/>
      <c r="AQ473" s="224"/>
      <c r="AR473" s="224"/>
      <c r="AS473" s="224"/>
    </row>
    <row r="474">
      <c r="A474" s="398"/>
      <c r="B474" s="399"/>
      <c r="C474" s="398"/>
      <c r="D474" s="399"/>
      <c r="E474" s="398"/>
      <c r="I474" s="411"/>
      <c r="J474" s="411"/>
      <c r="N474" s="411"/>
      <c r="S474" s="411"/>
      <c r="AC474" s="227"/>
      <c r="AD474" s="227"/>
      <c r="AE474" s="227"/>
      <c r="AF474" s="227"/>
      <c r="AG474" s="227"/>
      <c r="AL474" s="224"/>
      <c r="AM474" s="224"/>
      <c r="AN474" s="224"/>
      <c r="AO474" s="224"/>
      <c r="AP474" s="224"/>
      <c r="AQ474" s="224"/>
      <c r="AR474" s="224"/>
      <c r="AS474" s="224"/>
    </row>
    <row r="475">
      <c r="A475" s="398"/>
      <c r="B475" s="399"/>
      <c r="C475" s="398"/>
      <c r="D475" s="399"/>
      <c r="E475" s="398"/>
      <c r="I475" s="411"/>
      <c r="J475" s="411"/>
      <c r="N475" s="411"/>
      <c r="S475" s="411"/>
      <c r="AC475" s="227"/>
      <c r="AD475" s="227"/>
      <c r="AE475" s="227"/>
      <c r="AF475" s="227"/>
      <c r="AG475" s="227"/>
      <c r="AL475" s="224"/>
      <c r="AM475" s="224"/>
      <c r="AN475" s="224"/>
      <c r="AO475" s="224"/>
      <c r="AP475" s="224"/>
      <c r="AQ475" s="224"/>
      <c r="AR475" s="224"/>
      <c r="AS475" s="224"/>
    </row>
    <row r="476">
      <c r="A476" s="398"/>
      <c r="B476" s="399"/>
      <c r="C476" s="398"/>
      <c r="D476" s="399"/>
      <c r="E476" s="398"/>
      <c r="I476" s="411"/>
      <c r="J476" s="411"/>
      <c r="N476" s="411"/>
      <c r="S476" s="411"/>
      <c r="AC476" s="227"/>
      <c r="AD476" s="227"/>
      <c r="AE476" s="227"/>
      <c r="AF476" s="227"/>
      <c r="AG476" s="227"/>
      <c r="AL476" s="224"/>
      <c r="AM476" s="224"/>
      <c r="AN476" s="224"/>
      <c r="AO476" s="224"/>
      <c r="AP476" s="224"/>
      <c r="AQ476" s="224"/>
      <c r="AR476" s="224"/>
      <c r="AS476" s="224"/>
    </row>
    <row r="477">
      <c r="A477" s="398"/>
      <c r="B477" s="399"/>
      <c r="C477" s="398"/>
      <c r="D477" s="399"/>
      <c r="E477" s="398"/>
      <c r="I477" s="411"/>
      <c r="J477" s="411"/>
      <c r="N477" s="411"/>
      <c r="S477" s="411"/>
      <c r="AC477" s="227"/>
      <c r="AD477" s="227"/>
      <c r="AE477" s="227"/>
      <c r="AF477" s="227"/>
      <c r="AG477" s="227"/>
      <c r="AL477" s="224"/>
      <c r="AM477" s="224"/>
      <c r="AN477" s="224"/>
      <c r="AO477" s="224"/>
      <c r="AP477" s="224"/>
      <c r="AQ477" s="224"/>
      <c r="AR477" s="224"/>
      <c r="AS477" s="224"/>
    </row>
    <row r="478">
      <c r="A478" s="398"/>
      <c r="B478" s="399"/>
      <c r="C478" s="398"/>
      <c r="D478" s="399"/>
      <c r="E478" s="398"/>
      <c r="I478" s="411"/>
      <c r="J478" s="411"/>
      <c r="N478" s="411"/>
      <c r="S478" s="411"/>
      <c r="AC478" s="227"/>
      <c r="AD478" s="227"/>
      <c r="AE478" s="227"/>
      <c r="AF478" s="227"/>
      <c r="AG478" s="227"/>
      <c r="AL478" s="224"/>
      <c r="AM478" s="224"/>
      <c r="AN478" s="224"/>
      <c r="AO478" s="224"/>
      <c r="AP478" s="224"/>
      <c r="AQ478" s="224"/>
      <c r="AR478" s="224"/>
      <c r="AS478" s="224"/>
    </row>
    <row r="479">
      <c r="A479" s="398"/>
      <c r="B479" s="399"/>
      <c r="C479" s="398"/>
      <c r="D479" s="399"/>
      <c r="E479" s="398"/>
      <c r="I479" s="411"/>
      <c r="J479" s="411"/>
      <c r="N479" s="411"/>
      <c r="S479" s="411"/>
      <c r="AC479" s="227"/>
      <c r="AD479" s="227"/>
      <c r="AE479" s="227"/>
      <c r="AF479" s="227"/>
      <c r="AG479" s="227"/>
      <c r="AL479" s="224"/>
      <c r="AM479" s="224"/>
      <c r="AN479" s="224"/>
      <c r="AO479" s="224"/>
      <c r="AP479" s="224"/>
      <c r="AQ479" s="224"/>
      <c r="AR479" s="224"/>
      <c r="AS479" s="224"/>
    </row>
    <row r="480">
      <c r="A480" s="398"/>
      <c r="B480" s="399"/>
      <c r="C480" s="398"/>
      <c r="D480" s="399"/>
      <c r="E480" s="398"/>
      <c r="I480" s="411"/>
      <c r="J480" s="411"/>
      <c r="N480" s="411"/>
      <c r="S480" s="411"/>
      <c r="AC480" s="227"/>
      <c r="AD480" s="227"/>
      <c r="AE480" s="227"/>
      <c r="AF480" s="227"/>
      <c r="AG480" s="227"/>
      <c r="AL480" s="224"/>
      <c r="AM480" s="224"/>
      <c r="AN480" s="224"/>
      <c r="AO480" s="224"/>
      <c r="AP480" s="224"/>
      <c r="AQ480" s="224"/>
      <c r="AR480" s="224"/>
      <c r="AS480" s="224"/>
    </row>
    <row r="481">
      <c r="A481" s="398"/>
      <c r="B481" s="399"/>
      <c r="C481" s="398"/>
      <c r="D481" s="399"/>
      <c r="E481" s="398"/>
      <c r="I481" s="411"/>
      <c r="J481" s="411"/>
      <c r="N481" s="411"/>
      <c r="S481" s="411"/>
      <c r="AC481" s="227"/>
      <c r="AD481" s="227"/>
      <c r="AE481" s="227"/>
      <c r="AF481" s="227"/>
      <c r="AG481" s="227"/>
      <c r="AL481" s="224"/>
      <c r="AM481" s="224"/>
      <c r="AN481" s="224"/>
      <c r="AO481" s="224"/>
      <c r="AP481" s="224"/>
      <c r="AQ481" s="224"/>
      <c r="AR481" s="224"/>
      <c r="AS481" s="224"/>
    </row>
    <row r="482">
      <c r="A482" s="398"/>
      <c r="B482" s="399"/>
      <c r="C482" s="398"/>
      <c r="D482" s="399"/>
      <c r="E482" s="398"/>
      <c r="I482" s="411"/>
      <c r="J482" s="411"/>
      <c r="N482" s="411"/>
      <c r="S482" s="411"/>
      <c r="AC482" s="227"/>
      <c r="AD482" s="227"/>
      <c r="AE482" s="227"/>
      <c r="AF482" s="227"/>
      <c r="AG482" s="227"/>
      <c r="AL482" s="224"/>
      <c r="AM482" s="224"/>
      <c r="AN482" s="224"/>
      <c r="AO482" s="224"/>
      <c r="AP482" s="224"/>
      <c r="AQ482" s="224"/>
      <c r="AR482" s="224"/>
      <c r="AS482" s="224"/>
    </row>
    <row r="483">
      <c r="A483" s="398"/>
      <c r="B483" s="399"/>
      <c r="C483" s="398"/>
      <c r="D483" s="399"/>
      <c r="E483" s="398"/>
      <c r="I483" s="411"/>
      <c r="J483" s="411"/>
      <c r="N483" s="411"/>
      <c r="S483" s="411"/>
      <c r="AC483" s="227"/>
      <c r="AD483" s="227"/>
      <c r="AE483" s="227"/>
      <c r="AF483" s="227"/>
      <c r="AG483" s="227"/>
      <c r="AL483" s="224"/>
      <c r="AM483" s="224"/>
      <c r="AN483" s="224"/>
      <c r="AO483" s="224"/>
      <c r="AP483" s="224"/>
      <c r="AQ483" s="224"/>
      <c r="AR483" s="224"/>
      <c r="AS483" s="224"/>
    </row>
    <row r="484">
      <c r="A484" s="398"/>
      <c r="B484" s="399"/>
      <c r="C484" s="398"/>
      <c r="D484" s="399"/>
      <c r="E484" s="398"/>
      <c r="I484" s="411"/>
      <c r="J484" s="411"/>
      <c r="N484" s="411"/>
      <c r="S484" s="411"/>
      <c r="AC484" s="227"/>
      <c r="AD484" s="227"/>
      <c r="AE484" s="227"/>
      <c r="AF484" s="227"/>
      <c r="AG484" s="227"/>
      <c r="AL484" s="224"/>
      <c r="AM484" s="224"/>
      <c r="AN484" s="224"/>
      <c r="AO484" s="224"/>
      <c r="AP484" s="224"/>
      <c r="AQ484" s="224"/>
      <c r="AR484" s="224"/>
      <c r="AS484" s="224"/>
    </row>
    <row r="485">
      <c r="A485" s="398"/>
      <c r="B485" s="399"/>
      <c r="C485" s="398"/>
      <c r="D485" s="399"/>
      <c r="E485" s="398"/>
      <c r="I485" s="411"/>
      <c r="J485" s="411"/>
      <c r="N485" s="411"/>
      <c r="S485" s="411"/>
      <c r="AC485" s="227"/>
      <c r="AD485" s="227"/>
      <c r="AE485" s="227"/>
      <c r="AF485" s="227"/>
      <c r="AG485" s="227"/>
      <c r="AL485" s="224"/>
      <c r="AM485" s="224"/>
      <c r="AN485" s="224"/>
      <c r="AO485" s="224"/>
      <c r="AP485" s="224"/>
      <c r="AQ485" s="224"/>
      <c r="AR485" s="224"/>
      <c r="AS485" s="224"/>
    </row>
    <row r="486">
      <c r="A486" s="398"/>
      <c r="B486" s="399"/>
      <c r="C486" s="398"/>
      <c r="D486" s="399"/>
      <c r="E486" s="398"/>
      <c r="I486" s="411"/>
      <c r="J486" s="411"/>
      <c r="N486" s="411"/>
      <c r="S486" s="411"/>
      <c r="AC486" s="227"/>
      <c r="AD486" s="227"/>
      <c r="AE486" s="227"/>
      <c r="AF486" s="227"/>
      <c r="AG486" s="227"/>
      <c r="AL486" s="224"/>
      <c r="AM486" s="224"/>
      <c r="AN486" s="224"/>
      <c r="AO486" s="224"/>
      <c r="AP486" s="224"/>
      <c r="AQ486" s="224"/>
      <c r="AR486" s="224"/>
      <c r="AS486" s="224"/>
    </row>
    <row r="487">
      <c r="A487" s="398"/>
      <c r="B487" s="399"/>
      <c r="C487" s="398"/>
      <c r="D487" s="399"/>
      <c r="E487" s="398"/>
      <c r="I487" s="411"/>
      <c r="J487" s="411"/>
      <c r="N487" s="411"/>
      <c r="S487" s="411"/>
      <c r="AC487" s="227"/>
      <c r="AD487" s="227"/>
      <c r="AE487" s="227"/>
      <c r="AF487" s="227"/>
      <c r="AG487" s="227"/>
      <c r="AL487" s="224"/>
      <c r="AM487" s="224"/>
      <c r="AN487" s="224"/>
      <c r="AO487" s="224"/>
      <c r="AP487" s="224"/>
      <c r="AQ487" s="224"/>
      <c r="AR487" s="224"/>
      <c r="AS487" s="224"/>
    </row>
    <row r="488">
      <c r="A488" s="398"/>
      <c r="B488" s="399"/>
      <c r="C488" s="398"/>
      <c r="D488" s="399"/>
      <c r="E488" s="398"/>
      <c r="I488" s="411"/>
      <c r="J488" s="411"/>
      <c r="N488" s="411"/>
      <c r="S488" s="411"/>
      <c r="AC488" s="227"/>
      <c r="AD488" s="227"/>
      <c r="AE488" s="227"/>
      <c r="AF488" s="227"/>
      <c r="AG488" s="227"/>
      <c r="AL488" s="224"/>
      <c r="AM488" s="224"/>
      <c r="AN488" s="224"/>
      <c r="AO488" s="224"/>
      <c r="AP488" s="224"/>
      <c r="AQ488" s="224"/>
      <c r="AR488" s="224"/>
      <c r="AS488" s="224"/>
    </row>
    <row r="489">
      <c r="A489" s="398"/>
      <c r="B489" s="399"/>
      <c r="C489" s="398"/>
      <c r="D489" s="399"/>
      <c r="E489" s="398"/>
      <c r="I489" s="411"/>
      <c r="J489" s="411"/>
      <c r="N489" s="411"/>
      <c r="S489" s="411"/>
      <c r="AC489" s="227"/>
      <c r="AD489" s="227"/>
      <c r="AE489" s="227"/>
      <c r="AF489" s="227"/>
      <c r="AG489" s="227"/>
      <c r="AL489" s="224"/>
      <c r="AM489" s="224"/>
      <c r="AN489" s="224"/>
      <c r="AO489" s="224"/>
      <c r="AP489" s="224"/>
      <c r="AQ489" s="224"/>
      <c r="AR489" s="224"/>
      <c r="AS489" s="224"/>
    </row>
    <row r="490">
      <c r="A490" s="398"/>
      <c r="B490" s="399"/>
      <c r="C490" s="398"/>
      <c r="D490" s="399"/>
      <c r="E490" s="398"/>
      <c r="I490" s="411"/>
      <c r="J490" s="411"/>
      <c r="N490" s="411"/>
      <c r="S490" s="411"/>
      <c r="AC490" s="227"/>
      <c r="AD490" s="227"/>
      <c r="AE490" s="227"/>
      <c r="AF490" s="227"/>
      <c r="AG490" s="227"/>
      <c r="AL490" s="224"/>
      <c r="AM490" s="224"/>
      <c r="AN490" s="224"/>
      <c r="AO490" s="224"/>
      <c r="AP490" s="224"/>
      <c r="AQ490" s="224"/>
      <c r="AR490" s="224"/>
      <c r="AS490" s="224"/>
    </row>
    <row r="491">
      <c r="A491" s="398"/>
      <c r="B491" s="399"/>
      <c r="C491" s="398"/>
      <c r="D491" s="399"/>
      <c r="E491" s="398"/>
      <c r="I491" s="411"/>
      <c r="J491" s="411"/>
      <c r="N491" s="411"/>
      <c r="S491" s="411"/>
      <c r="AC491" s="227"/>
      <c r="AD491" s="227"/>
      <c r="AE491" s="227"/>
      <c r="AF491" s="227"/>
      <c r="AG491" s="227"/>
      <c r="AL491" s="224"/>
      <c r="AM491" s="224"/>
      <c r="AN491" s="224"/>
      <c r="AO491" s="224"/>
      <c r="AP491" s="224"/>
      <c r="AQ491" s="224"/>
      <c r="AR491" s="224"/>
      <c r="AS491" s="224"/>
    </row>
    <row r="492">
      <c r="A492" s="398"/>
      <c r="B492" s="399"/>
      <c r="C492" s="398"/>
      <c r="D492" s="399"/>
      <c r="E492" s="398"/>
      <c r="I492" s="411"/>
      <c r="J492" s="411"/>
      <c r="N492" s="411"/>
      <c r="S492" s="411"/>
      <c r="AC492" s="227"/>
      <c r="AD492" s="227"/>
      <c r="AE492" s="227"/>
      <c r="AF492" s="227"/>
      <c r="AG492" s="227"/>
      <c r="AL492" s="224"/>
      <c r="AM492" s="224"/>
      <c r="AN492" s="224"/>
      <c r="AO492" s="224"/>
      <c r="AP492" s="224"/>
      <c r="AQ492" s="224"/>
      <c r="AR492" s="224"/>
      <c r="AS492" s="224"/>
    </row>
    <row r="493">
      <c r="A493" s="398"/>
      <c r="B493" s="399"/>
      <c r="C493" s="398"/>
      <c r="D493" s="399"/>
      <c r="E493" s="398"/>
      <c r="I493" s="411"/>
      <c r="J493" s="411"/>
      <c r="N493" s="411"/>
      <c r="S493" s="411"/>
      <c r="AC493" s="227"/>
      <c r="AD493" s="227"/>
      <c r="AE493" s="227"/>
      <c r="AF493" s="227"/>
      <c r="AG493" s="227"/>
      <c r="AL493" s="224"/>
      <c r="AM493" s="224"/>
      <c r="AN493" s="224"/>
      <c r="AO493" s="224"/>
      <c r="AP493" s="224"/>
      <c r="AQ493" s="224"/>
      <c r="AR493" s="224"/>
      <c r="AS493" s="224"/>
    </row>
    <row r="494">
      <c r="A494" s="398"/>
      <c r="B494" s="399"/>
      <c r="C494" s="398"/>
      <c r="D494" s="399"/>
      <c r="E494" s="398"/>
      <c r="I494" s="411"/>
      <c r="J494" s="411"/>
      <c r="N494" s="411"/>
      <c r="S494" s="411"/>
      <c r="AC494" s="227"/>
      <c r="AD494" s="227"/>
      <c r="AE494" s="227"/>
      <c r="AF494" s="227"/>
      <c r="AG494" s="227"/>
      <c r="AL494" s="224"/>
      <c r="AM494" s="224"/>
      <c r="AN494" s="224"/>
      <c r="AO494" s="224"/>
      <c r="AP494" s="224"/>
      <c r="AQ494" s="224"/>
      <c r="AR494" s="224"/>
      <c r="AS494" s="224"/>
    </row>
    <row r="495">
      <c r="A495" s="398"/>
      <c r="B495" s="399"/>
      <c r="C495" s="398"/>
      <c r="D495" s="399"/>
      <c r="E495" s="398"/>
      <c r="I495" s="411"/>
      <c r="J495" s="411"/>
      <c r="N495" s="411"/>
      <c r="S495" s="411"/>
      <c r="AC495" s="227"/>
      <c r="AD495" s="227"/>
      <c r="AE495" s="227"/>
      <c r="AF495" s="227"/>
      <c r="AG495" s="227"/>
      <c r="AL495" s="224"/>
      <c r="AM495" s="224"/>
      <c r="AN495" s="224"/>
      <c r="AO495" s="224"/>
      <c r="AP495" s="224"/>
      <c r="AQ495" s="224"/>
      <c r="AR495" s="224"/>
      <c r="AS495" s="224"/>
    </row>
    <row r="496">
      <c r="A496" s="398"/>
      <c r="B496" s="399"/>
      <c r="C496" s="398"/>
      <c r="D496" s="399"/>
      <c r="E496" s="398"/>
      <c r="I496" s="411"/>
      <c r="J496" s="411"/>
      <c r="N496" s="411"/>
      <c r="S496" s="411"/>
      <c r="AC496" s="227"/>
      <c r="AD496" s="227"/>
      <c r="AE496" s="227"/>
      <c r="AF496" s="227"/>
      <c r="AG496" s="227"/>
      <c r="AL496" s="224"/>
      <c r="AM496" s="224"/>
      <c r="AN496" s="224"/>
      <c r="AO496" s="224"/>
      <c r="AP496" s="224"/>
      <c r="AQ496" s="224"/>
      <c r="AR496" s="224"/>
      <c r="AS496" s="224"/>
    </row>
    <row r="497">
      <c r="A497" s="398"/>
      <c r="B497" s="399"/>
      <c r="C497" s="398"/>
      <c r="D497" s="399"/>
      <c r="E497" s="398"/>
      <c r="I497" s="411"/>
      <c r="J497" s="411"/>
      <c r="N497" s="411"/>
      <c r="S497" s="411"/>
      <c r="AC497" s="227"/>
      <c r="AD497" s="227"/>
      <c r="AE497" s="227"/>
      <c r="AF497" s="227"/>
      <c r="AG497" s="227"/>
      <c r="AL497" s="224"/>
      <c r="AM497" s="224"/>
      <c r="AN497" s="224"/>
      <c r="AO497" s="224"/>
      <c r="AP497" s="224"/>
      <c r="AQ497" s="224"/>
      <c r="AR497" s="224"/>
      <c r="AS497" s="224"/>
    </row>
    <row r="498">
      <c r="A498" s="398"/>
      <c r="B498" s="399"/>
      <c r="C498" s="398"/>
      <c r="D498" s="399"/>
      <c r="E498" s="398"/>
      <c r="I498" s="411"/>
      <c r="J498" s="411"/>
      <c r="N498" s="411"/>
      <c r="S498" s="411"/>
      <c r="AC498" s="227"/>
      <c r="AD498" s="227"/>
      <c r="AE498" s="227"/>
      <c r="AF498" s="227"/>
      <c r="AG498" s="227"/>
      <c r="AL498" s="224"/>
      <c r="AM498" s="224"/>
      <c r="AN498" s="224"/>
      <c r="AO498" s="224"/>
      <c r="AP498" s="224"/>
      <c r="AQ498" s="224"/>
      <c r="AR498" s="224"/>
      <c r="AS498" s="224"/>
    </row>
    <row r="499">
      <c r="A499" s="398"/>
      <c r="B499" s="399"/>
      <c r="C499" s="398"/>
      <c r="D499" s="399"/>
      <c r="E499" s="398"/>
      <c r="I499" s="411"/>
      <c r="J499" s="411"/>
      <c r="N499" s="411"/>
      <c r="S499" s="411"/>
      <c r="AC499" s="227"/>
      <c r="AD499" s="227"/>
      <c r="AE499" s="227"/>
      <c r="AF499" s="227"/>
      <c r="AG499" s="227"/>
      <c r="AL499" s="224"/>
      <c r="AM499" s="224"/>
      <c r="AN499" s="224"/>
      <c r="AO499" s="224"/>
      <c r="AP499" s="224"/>
      <c r="AQ499" s="224"/>
      <c r="AR499" s="224"/>
      <c r="AS499" s="224"/>
    </row>
    <row r="500">
      <c r="A500" s="398"/>
      <c r="B500" s="399"/>
      <c r="C500" s="398"/>
      <c r="D500" s="399"/>
      <c r="E500" s="398"/>
      <c r="I500" s="411"/>
      <c r="J500" s="411"/>
      <c r="N500" s="411"/>
      <c r="S500" s="411"/>
      <c r="AC500" s="227"/>
      <c r="AD500" s="227"/>
      <c r="AE500" s="227"/>
      <c r="AF500" s="227"/>
      <c r="AG500" s="227"/>
      <c r="AL500" s="224"/>
      <c r="AM500" s="224"/>
      <c r="AN500" s="224"/>
      <c r="AO500" s="224"/>
      <c r="AP500" s="224"/>
      <c r="AQ500" s="224"/>
      <c r="AR500" s="224"/>
      <c r="AS500" s="224"/>
    </row>
    <row r="501">
      <c r="A501" s="398"/>
      <c r="B501" s="399"/>
      <c r="C501" s="398"/>
      <c r="D501" s="399"/>
      <c r="E501" s="398"/>
      <c r="I501" s="411"/>
      <c r="J501" s="411"/>
      <c r="N501" s="411"/>
      <c r="S501" s="411"/>
      <c r="AC501" s="227"/>
      <c r="AD501" s="227"/>
      <c r="AE501" s="227"/>
      <c r="AF501" s="227"/>
      <c r="AG501" s="227"/>
      <c r="AL501" s="224"/>
      <c r="AM501" s="224"/>
      <c r="AN501" s="224"/>
      <c r="AO501" s="224"/>
      <c r="AP501" s="224"/>
      <c r="AQ501" s="224"/>
      <c r="AR501" s="224"/>
      <c r="AS501" s="224"/>
    </row>
    <row r="502">
      <c r="A502" s="398"/>
      <c r="B502" s="399"/>
      <c r="C502" s="398"/>
      <c r="D502" s="399"/>
      <c r="E502" s="398"/>
      <c r="I502" s="411"/>
      <c r="J502" s="411"/>
      <c r="N502" s="411"/>
      <c r="S502" s="411"/>
      <c r="AC502" s="227"/>
      <c r="AD502" s="227"/>
      <c r="AE502" s="227"/>
      <c r="AF502" s="227"/>
      <c r="AG502" s="227"/>
      <c r="AL502" s="224"/>
      <c r="AM502" s="224"/>
      <c r="AN502" s="224"/>
      <c r="AO502" s="224"/>
      <c r="AP502" s="224"/>
      <c r="AQ502" s="224"/>
      <c r="AR502" s="224"/>
      <c r="AS502" s="224"/>
    </row>
    <row r="503">
      <c r="A503" s="398"/>
      <c r="B503" s="399"/>
      <c r="C503" s="398"/>
      <c r="D503" s="399"/>
      <c r="E503" s="398"/>
      <c r="I503" s="411"/>
      <c r="J503" s="411"/>
      <c r="N503" s="411"/>
      <c r="S503" s="411"/>
      <c r="AC503" s="227"/>
      <c r="AD503" s="227"/>
      <c r="AE503" s="227"/>
      <c r="AF503" s="227"/>
      <c r="AG503" s="227"/>
      <c r="AL503" s="224"/>
      <c r="AM503" s="224"/>
      <c r="AN503" s="224"/>
      <c r="AO503" s="224"/>
      <c r="AP503" s="224"/>
      <c r="AQ503" s="224"/>
      <c r="AR503" s="224"/>
      <c r="AS503" s="224"/>
    </row>
    <row r="504">
      <c r="A504" s="398"/>
      <c r="B504" s="399"/>
      <c r="C504" s="398"/>
      <c r="D504" s="399"/>
      <c r="E504" s="398"/>
      <c r="I504" s="411"/>
      <c r="J504" s="411"/>
      <c r="N504" s="411"/>
      <c r="S504" s="411"/>
      <c r="AC504" s="227"/>
      <c r="AD504" s="227"/>
      <c r="AE504" s="227"/>
      <c r="AF504" s="227"/>
      <c r="AG504" s="227"/>
      <c r="AL504" s="224"/>
      <c r="AM504" s="224"/>
      <c r="AN504" s="224"/>
      <c r="AO504" s="224"/>
      <c r="AP504" s="224"/>
      <c r="AQ504" s="224"/>
      <c r="AR504" s="224"/>
      <c r="AS504" s="224"/>
    </row>
    <row r="505">
      <c r="A505" s="398"/>
      <c r="B505" s="399"/>
      <c r="C505" s="398"/>
      <c r="D505" s="399"/>
      <c r="E505" s="398"/>
      <c r="I505" s="411"/>
      <c r="J505" s="411"/>
      <c r="N505" s="411"/>
      <c r="S505" s="411"/>
      <c r="AC505" s="227"/>
      <c r="AD505" s="227"/>
      <c r="AE505" s="227"/>
      <c r="AF505" s="227"/>
      <c r="AG505" s="227"/>
      <c r="AL505" s="224"/>
      <c r="AM505" s="224"/>
      <c r="AN505" s="224"/>
      <c r="AO505" s="224"/>
      <c r="AP505" s="224"/>
      <c r="AQ505" s="224"/>
      <c r="AR505" s="224"/>
      <c r="AS505" s="224"/>
    </row>
    <row r="506">
      <c r="A506" s="398"/>
      <c r="B506" s="399"/>
      <c r="C506" s="398"/>
      <c r="D506" s="399"/>
      <c r="E506" s="398"/>
      <c r="I506" s="411"/>
      <c r="J506" s="411"/>
      <c r="N506" s="411"/>
      <c r="S506" s="411"/>
      <c r="AC506" s="227"/>
      <c r="AD506" s="227"/>
      <c r="AE506" s="227"/>
      <c r="AF506" s="227"/>
      <c r="AG506" s="227"/>
      <c r="AL506" s="224"/>
      <c r="AM506" s="224"/>
      <c r="AN506" s="224"/>
      <c r="AO506" s="224"/>
      <c r="AP506" s="224"/>
      <c r="AQ506" s="224"/>
      <c r="AR506" s="224"/>
      <c r="AS506" s="224"/>
    </row>
    <row r="507">
      <c r="A507" s="398"/>
      <c r="B507" s="399"/>
      <c r="C507" s="398"/>
      <c r="D507" s="399"/>
      <c r="E507" s="398"/>
      <c r="I507" s="411"/>
      <c r="J507" s="411"/>
      <c r="N507" s="411"/>
      <c r="S507" s="411"/>
      <c r="AC507" s="227"/>
      <c r="AD507" s="227"/>
      <c r="AE507" s="227"/>
      <c r="AF507" s="227"/>
      <c r="AG507" s="227"/>
      <c r="AL507" s="224"/>
      <c r="AM507" s="224"/>
      <c r="AN507" s="224"/>
      <c r="AO507" s="224"/>
      <c r="AP507" s="224"/>
      <c r="AQ507" s="224"/>
      <c r="AR507" s="224"/>
      <c r="AS507" s="224"/>
    </row>
    <row r="508">
      <c r="A508" s="398"/>
      <c r="B508" s="399"/>
      <c r="C508" s="398"/>
      <c r="D508" s="399"/>
      <c r="E508" s="398"/>
      <c r="I508" s="411"/>
      <c r="J508" s="411"/>
      <c r="N508" s="411"/>
      <c r="S508" s="411"/>
      <c r="AC508" s="227"/>
      <c r="AD508" s="227"/>
      <c r="AE508" s="227"/>
      <c r="AF508" s="227"/>
      <c r="AG508" s="227"/>
      <c r="AL508" s="224"/>
      <c r="AM508" s="224"/>
      <c r="AN508" s="224"/>
      <c r="AO508" s="224"/>
      <c r="AP508" s="224"/>
      <c r="AQ508" s="224"/>
      <c r="AR508" s="224"/>
      <c r="AS508" s="224"/>
    </row>
    <row r="509">
      <c r="A509" s="398"/>
      <c r="B509" s="399"/>
      <c r="C509" s="398"/>
      <c r="D509" s="399"/>
      <c r="E509" s="398"/>
      <c r="I509" s="411"/>
      <c r="J509" s="411"/>
      <c r="N509" s="411"/>
      <c r="S509" s="411"/>
      <c r="AC509" s="227"/>
      <c r="AD509" s="227"/>
      <c r="AE509" s="227"/>
      <c r="AF509" s="227"/>
      <c r="AG509" s="227"/>
      <c r="AL509" s="224"/>
      <c r="AM509" s="224"/>
      <c r="AN509" s="224"/>
      <c r="AO509" s="224"/>
      <c r="AP509" s="224"/>
      <c r="AQ509" s="224"/>
      <c r="AR509" s="224"/>
      <c r="AS509" s="224"/>
    </row>
    <row r="510">
      <c r="A510" s="398"/>
      <c r="B510" s="399"/>
      <c r="C510" s="398"/>
      <c r="D510" s="399"/>
      <c r="E510" s="398"/>
      <c r="I510" s="411"/>
      <c r="J510" s="411"/>
      <c r="N510" s="411"/>
      <c r="S510" s="411"/>
      <c r="AC510" s="227"/>
      <c r="AD510" s="227"/>
      <c r="AE510" s="227"/>
      <c r="AF510" s="227"/>
      <c r="AG510" s="227"/>
      <c r="AL510" s="224"/>
      <c r="AM510" s="224"/>
      <c r="AN510" s="224"/>
      <c r="AO510" s="224"/>
      <c r="AP510" s="224"/>
      <c r="AQ510" s="224"/>
      <c r="AR510" s="224"/>
      <c r="AS510" s="224"/>
    </row>
    <row r="511">
      <c r="A511" s="398"/>
      <c r="B511" s="399"/>
      <c r="C511" s="398"/>
      <c r="D511" s="399"/>
      <c r="E511" s="398"/>
      <c r="I511" s="411"/>
      <c r="J511" s="411"/>
      <c r="N511" s="411"/>
      <c r="S511" s="411"/>
      <c r="AC511" s="227"/>
      <c r="AD511" s="227"/>
      <c r="AE511" s="227"/>
      <c r="AF511" s="227"/>
      <c r="AG511" s="227"/>
      <c r="AL511" s="224"/>
      <c r="AM511" s="224"/>
      <c r="AN511" s="224"/>
      <c r="AO511" s="224"/>
      <c r="AP511" s="224"/>
      <c r="AQ511" s="224"/>
      <c r="AR511" s="224"/>
      <c r="AS511" s="224"/>
    </row>
    <row r="512">
      <c r="A512" s="398"/>
      <c r="B512" s="399"/>
      <c r="C512" s="398"/>
      <c r="D512" s="399"/>
      <c r="E512" s="398"/>
      <c r="I512" s="411"/>
      <c r="J512" s="411"/>
      <c r="N512" s="411"/>
      <c r="S512" s="411"/>
      <c r="AC512" s="227"/>
      <c r="AD512" s="227"/>
      <c r="AE512" s="227"/>
      <c r="AF512" s="227"/>
      <c r="AG512" s="227"/>
      <c r="AL512" s="224"/>
      <c r="AM512" s="224"/>
      <c r="AN512" s="224"/>
      <c r="AO512" s="224"/>
      <c r="AP512" s="224"/>
      <c r="AQ512" s="224"/>
      <c r="AR512" s="224"/>
      <c r="AS512" s="224"/>
    </row>
    <row r="513">
      <c r="A513" s="398"/>
      <c r="B513" s="399"/>
      <c r="C513" s="398"/>
      <c r="D513" s="399"/>
      <c r="E513" s="398"/>
      <c r="I513" s="411"/>
      <c r="J513" s="411"/>
      <c r="N513" s="411"/>
      <c r="S513" s="411"/>
      <c r="AC513" s="227"/>
      <c r="AD513" s="227"/>
      <c r="AE513" s="227"/>
      <c r="AF513" s="227"/>
      <c r="AG513" s="227"/>
      <c r="AL513" s="224"/>
      <c r="AM513" s="224"/>
      <c r="AN513" s="224"/>
      <c r="AO513" s="224"/>
      <c r="AP513" s="224"/>
      <c r="AQ513" s="224"/>
      <c r="AR513" s="224"/>
      <c r="AS513" s="224"/>
    </row>
    <row r="514">
      <c r="A514" s="398"/>
      <c r="B514" s="399"/>
      <c r="C514" s="398"/>
      <c r="D514" s="399"/>
      <c r="E514" s="398"/>
      <c r="I514" s="411"/>
      <c r="J514" s="411"/>
      <c r="N514" s="411"/>
      <c r="S514" s="411"/>
      <c r="AC514" s="227"/>
      <c r="AD514" s="227"/>
      <c r="AE514" s="227"/>
      <c r="AF514" s="227"/>
      <c r="AG514" s="227"/>
      <c r="AL514" s="224"/>
      <c r="AM514" s="224"/>
      <c r="AN514" s="224"/>
      <c r="AO514" s="224"/>
      <c r="AP514" s="224"/>
      <c r="AQ514" s="224"/>
      <c r="AR514" s="224"/>
      <c r="AS514" s="224"/>
    </row>
    <row r="515">
      <c r="A515" s="398"/>
      <c r="B515" s="399"/>
      <c r="C515" s="398"/>
      <c r="D515" s="399"/>
      <c r="E515" s="398"/>
      <c r="I515" s="411"/>
      <c r="J515" s="411"/>
      <c r="N515" s="411"/>
      <c r="S515" s="411"/>
      <c r="AC515" s="227"/>
      <c r="AD515" s="227"/>
      <c r="AE515" s="227"/>
      <c r="AF515" s="227"/>
      <c r="AG515" s="227"/>
      <c r="AL515" s="224"/>
      <c r="AM515" s="224"/>
      <c r="AN515" s="224"/>
      <c r="AO515" s="224"/>
      <c r="AP515" s="224"/>
      <c r="AQ515" s="224"/>
      <c r="AR515" s="224"/>
      <c r="AS515" s="224"/>
    </row>
    <row r="516">
      <c r="A516" s="398"/>
      <c r="B516" s="399"/>
      <c r="C516" s="398"/>
      <c r="D516" s="399"/>
      <c r="E516" s="398"/>
      <c r="I516" s="411"/>
      <c r="J516" s="411"/>
      <c r="N516" s="411"/>
      <c r="S516" s="411"/>
      <c r="AC516" s="227"/>
      <c r="AD516" s="227"/>
      <c r="AE516" s="227"/>
      <c r="AF516" s="227"/>
      <c r="AG516" s="227"/>
      <c r="AL516" s="224"/>
      <c r="AM516" s="224"/>
      <c r="AN516" s="224"/>
      <c r="AO516" s="224"/>
      <c r="AP516" s="224"/>
      <c r="AQ516" s="224"/>
      <c r="AR516" s="224"/>
      <c r="AS516" s="224"/>
    </row>
    <row r="517">
      <c r="A517" s="398"/>
      <c r="B517" s="399"/>
      <c r="C517" s="398"/>
      <c r="D517" s="399"/>
      <c r="E517" s="398"/>
      <c r="I517" s="411"/>
      <c r="J517" s="411"/>
      <c r="N517" s="411"/>
      <c r="S517" s="411"/>
      <c r="AC517" s="227"/>
      <c r="AD517" s="227"/>
      <c r="AE517" s="227"/>
      <c r="AF517" s="227"/>
      <c r="AG517" s="227"/>
      <c r="AL517" s="224"/>
      <c r="AM517" s="224"/>
      <c r="AN517" s="224"/>
      <c r="AO517" s="224"/>
      <c r="AP517" s="224"/>
      <c r="AQ517" s="224"/>
      <c r="AR517" s="224"/>
      <c r="AS517" s="224"/>
    </row>
    <row r="518">
      <c r="A518" s="398"/>
      <c r="B518" s="399"/>
      <c r="C518" s="398"/>
      <c r="D518" s="399"/>
      <c r="E518" s="398"/>
      <c r="I518" s="411"/>
      <c r="J518" s="411"/>
      <c r="N518" s="411"/>
      <c r="S518" s="411"/>
      <c r="AC518" s="227"/>
      <c r="AD518" s="227"/>
      <c r="AE518" s="227"/>
      <c r="AF518" s="227"/>
      <c r="AG518" s="227"/>
      <c r="AL518" s="224"/>
      <c r="AM518" s="224"/>
      <c r="AN518" s="224"/>
      <c r="AO518" s="224"/>
      <c r="AP518" s="224"/>
      <c r="AQ518" s="224"/>
      <c r="AR518" s="224"/>
      <c r="AS518" s="224"/>
    </row>
    <row r="519">
      <c r="A519" s="398"/>
      <c r="B519" s="399"/>
      <c r="C519" s="398"/>
      <c r="D519" s="399"/>
      <c r="E519" s="398"/>
      <c r="I519" s="411"/>
      <c r="J519" s="411"/>
      <c r="N519" s="411"/>
      <c r="S519" s="411"/>
      <c r="AC519" s="227"/>
      <c r="AD519" s="227"/>
      <c r="AE519" s="227"/>
      <c r="AF519" s="227"/>
      <c r="AG519" s="227"/>
      <c r="AL519" s="224"/>
      <c r="AM519" s="224"/>
      <c r="AN519" s="224"/>
      <c r="AO519" s="224"/>
      <c r="AP519" s="224"/>
      <c r="AQ519" s="224"/>
      <c r="AR519" s="224"/>
      <c r="AS519" s="224"/>
    </row>
    <row r="520">
      <c r="A520" s="398"/>
      <c r="B520" s="399"/>
      <c r="C520" s="398"/>
      <c r="D520" s="399"/>
      <c r="E520" s="398"/>
      <c r="I520" s="411"/>
      <c r="J520" s="411"/>
      <c r="N520" s="411"/>
      <c r="S520" s="411"/>
      <c r="AC520" s="227"/>
      <c r="AD520" s="227"/>
      <c r="AE520" s="227"/>
      <c r="AF520" s="227"/>
      <c r="AG520" s="227"/>
      <c r="AL520" s="224"/>
      <c r="AM520" s="224"/>
      <c r="AN520" s="224"/>
      <c r="AO520" s="224"/>
      <c r="AP520" s="224"/>
      <c r="AQ520" s="224"/>
      <c r="AR520" s="224"/>
      <c r="AS520" s="224"/>
    </row>
    <row r="521">
      <c r="A521" s="398"/>
      <c r="B521" s="399"/>
      <c r="C521" s="398"/>
      <c r="D521" s="399"/>
      <c r="E521" s="398"/>
      <c r="I521" s="411"/>
      <c r="J521" s="411"/>
      <c r="N521" s="411"/>
      <c r="S521" s="411"/>
      <c r="AC521" s="227"/>
      <c r="AD521" s="227"/>
      <c r="AE521" s="227"/>
      <c r="AF521" s="227"/>
      <c r="AG521" s="227"/>
      <c r="AL521" s="224"/>
      <c r="AM521" s="224"/>
      <c r="AN521" s="224"/>
      <c r="AO521" s="224"/>
      <c r="AP521" s="224"/>
      <c r="AQ521" s="224"/>
      <c r="AR521" s="224"/>
      <c r="AS521" s="224"/>
    </row>
    <row r="522">
      <c r="A522" s="398"/>
      <c r="B522" s="399"/>
      <c r="C522" s="398"/>
      <c r="D522" s="399"/>
      <c r="E522" s="398"/>
      <c r="I522" s="411"/>
      <c r="J522" s="411"/>
      <c r="N522" s="411"/>
      <c r="S522" s="411"/>
      <c r="AC522" s="227"/>
      <c r="AD522" s="227"/>
      <c r="AE522" s="227"/>
      <c r="AF522" s="227"/>
      <c r="AG522" s="227"/>
      <c r="AL522" s="224"/>
      <c r="AM522" s="224"/>
      <c r="AN522" s="224"/>
      <c r="AO522" s="224"/>
      <c r="AP522" s="224"/>
      <c r="AQ522" s="224"/>
      <c r="AR522" s="224"/>
      <c r="AS522" s="224"/>
    </row>
    <row r="523">
      <c r="A523" s="398"/>
      <c r="B523" s="399"/>
      <c r="C523" s="398"/>
      <c r="D523" s="399"/>
      <c r="E523" s="398"/>
      <c r="I523" s="411"/>
      <c r="J523" s="411"/>
      <c r="N523" s="411"/>
      <c r="S523" s="411"/>
      <c r="AC523" s="227"/>
      <c r="AD523" s="227"/>
      <c r="AE523" s="227"/>
      <c r="AF523" s="227"/>
      <c r="AG523" s="227"/>
      <c r="AL523" s="224"/>
      <c r="AM523" s="224"/>
      <c r="AN523" s="224"/>
      <c r="AO523" s="224"/>
      <c r="AP523" s="224"/>
      <c r="AQ523" s="224"/>
      <c r="AR523" s="224"/>
      <c r="AS523" s="224"/>
    </row>
    <row r="524">
      <c r="A524" s="398"/>
      <c r="B524" s="399"/>
      <c r="C524" s="398"/>
      <c r="D524" s="399"/>
      <c r="E524" s="398"/>
      <c r="I524" s="411"/>
      <c r="J524" s="411"/>
      <c r="N524" s="411"/>
      <c r="S524" s="411"/>
      <c r="AC524" s="227"/>
      <c r="AD524" s="227"/>
      <c r="AE524" s="227"/>
      <c r="AF524" s="227"/>
      <c r="AG524" s="227"/>
      <c r="AL524" s="224"/>
      <c r="AM524" s="224"/>
      <c r="AN524" s="224"/>
      <c r="AO524" s="224"/>
      <c r="AP524" s="224"/>
      <c r="AQ524" s="224"/>
      <c r="AR524" s="224"/>
      <c r="AS524" s="224"/>
    </row>
    <row r="525">
      <c r="A525" s="398"/>
      <c r="B525" s="399"/>
      <c r="C525" s="398"/>
      <c r="D525" s="399"/>
      <c r="E525" s="398"/>
      <c r="I525" s="411"/>
      <c r="J525" s="411"/>
      <c r="N525" s="411"/>
      <c r="S525" s="411"/>
      <c r="AC525" s="227"/>
      <c r="AD525" s="227"/>
      <c r="AE525" s="227"/>
      <c r="AF525" s="227"/>
      <c r="AG525" s="227"/>
      <c r="AL525" s="224"/>
      <c r="AM525" s="224"/>
      <c r="AN525" s="224"/>
      <c r="AO525" s="224"/>
      <c r="AP525" s="224"/>
      <c r="AQ525" s="224"/>
      <c r="AR525" s="224"/>
      <c r="AS525" s="224"/>
    </row>
    <row r="526">
      <c r="A526" s="398"/>
      <c r="B526" s="399"/>
      <c r="C526" s="398"/>
      <c r="D526" s="399"/>
      <c r="E526" s="398"/>
      <c r="I526" s="411"/>
      <c r="J526" s="411"/>
      <c r="N526" s="411"/>
      <c r="S526" s="411"/>
      <c r="AC526" s="227"/>
      <c r="AD526" s="227"/>
      <c r="AE526" s="227"/>
      <c r="AF526" s="227"/>
      <c r="AG526" s="227"/>
      <c r="AL526" s="224"/>
      <c r="AM526" s="224"/>
      <c r="AN526" s="224"/>
      <c r="AO526" s="224"/>
      <c r="AP526" s="224"/>
      <c r="AQ526" s="224"/>
      <c r="AR526" s="224"/>
      <c r="AS526" s="224"/>
    </row>
    <row r="527">
      <c r="A527" s="398"/>
      <c r="B527" s="399"/>
      <c r="C527" s="398"/>
      <c r="D527" s="399"/>
      <c r="E527" s="398"/>
      <c r="I527" s="411"/>
      <c r="J527" s="411"/>
      <c r="N527" s="411"/>
      <c r="S527" s="411"/>
      <c r="AC527" s="227"/>
      <c r="AD527" s="227"/>
      <c r="AE527" s="227"/>
      <c r="AF527" s="227"/>
      <c r="AG527" s="227"/>
      <c r="AL527" s="224"/>
      <c r="AM527" s="224"/>
      <c r="AN527" s="224"/>
      <c r="AO527" s="224"/>
      <c r="AP527" s="224"/>
      <c r="AQ527" s="224"/>
      <c r="AR527" s="224"/>
      <c r="AS527" s="224"/>
    </row>
    <row r="528">
      <c r="A528" s="398"/>
      <c r="B528" s="399"/>
      <c r="C528" s="398"/>
      <c r="D528" s="399"/>
      <c r="E528" s="398"/>
      <c r="I528" s="411"/>
      <c r="J528" s="411"/>
      <c r="N528" s="411"/>
      <c r="S528" s="411"/>
      <c r="AC528" s="227"/>
      <c r="AD528" s="227"/>
      <c r="AE528" s="227"/>
      <c r="AF528" s="227"/>
      <c r="AG528" s="227"/>
      <c r="AL528" s="224"/>
      <c r="AM528" s="224"/>
      <c r="AN528" s="224"/>
      <c r="AO528" s="224"/>
      <c r="AP528" s="224"/>
      <c r="AQ528" s="224"/>
      <c r="AR528" s="224"/>
      <c r="AS528" s="224"/>
    </row>
    <row r="529">
      <c r="A529" s="398"/>
      <c r="B529" s="399"/>
      <c r="C529" s="398"/>
      <c r="D529" s="399"/>
      <c r="E529" s="398"/>
      <c r="I529" s="411"/>
      <c r="J529" s="411"/>
      <c r="N529" s="411"/>
      <c r="S529" s="411"/>
      <c r="AC529" s="227"/>
      <c r="AD529" s="227"/>
      <c r="AE529" s="227"/>
      <c r="AF529" s="227"/>
      <c r="AG529" s="227"/>
      <c r="AL529" s="224"/>
      <c r="AM529" s="224"/>
      <c r="AN529" s="224"/>
      <c r="AO529" s="224"/>
      <c r="AP529" s="224"/>
      <c r="AQ529" s="224"/>
      <c r="AR529" s="224"/>
      <c r="AS529" s="224"/>
    </row>
    <row r="530">
      <c r="A530" s="398"/>
      <c r="B530" s="399"/>
      <c r="C530" s="398"/>
      <c r="D530" s="399"/>
      <c r="E530" s="398"/>
      <c r="I530" s="411"/>
      <c r="J530" s="411"/>
      <c r="N530" s="411"/>
      <c r="S530" s="411"/>
      <c r="AC530" s="227"/>
      <c r="AD530" s="227"/>
      <c r="AE530" s="227"/>
      <c r="AF530" s="227"/>
      <c r="AG530" s="227"/>
      <c r="AL530" s="224"/>
      <c r="AM530" s="224"/>
      <c r="AN530" s="224"/>
      <c r="AO530" s="224"/>
      <c r="AP530" s="224"/>
      <c r="AQ530" s="224"/>
      <c r="AR530" s="224"/>
      <c r="AS530" s="224"/>
    </row>
    <row r="531">
      <c r="A531" s="398"/>
      <c r="B531" s="399"/>
      <c r="C531" s="398"/>
      <c r="D531" s="399"/>
      <c r="E531" s="398"/>
      <c r="I531" s="411"/>
      <c r="J531" s="411"/>
      <c r="N531" s="411"/>
      <c r="S531" s="411"/>
      <c r="AC531" s="227"/>
      <c r="AD531" s="227"/>
      <c r="AE531" s="227"/>
      <c r="AF531" s="227"/>
      <c r="AG531" s="227"/>
      <c r="AL531" s="224"/>
      <c r="AM531" s="224"/>
      <c r="AN531" s="224"/>
      <c r="AO531" s="224"/>
      <c r="AP531" s="224"/>
      <c r="AQ531" s="224"/>
      <c r="AR531" s="224"/>
      <c r="AS531" s="224"/>
    </row>
    <row r="532">
      <c r="A532" s="398"/>
      <c r="B532" s="399"/>
      <c r="C532" s="398"/>
      <c r="D532" s="399"/>
      <c r="E532" s="398"/>
      <c r="I532" s="411"/>
      <c r="J532" s="411"/>
      <c r="N532" s="411"/>
      <c r="S532" s="411"/>
      <c r="AC532" s="227"/>
      <c r="AD532" s="227"/>
      <c r="AE532" s="227"/>
      <c r="AF532" s="227"/>
      <c r="AG532" s="227"/>
      <c r="AL532" s="224"/>
      <c r="AM532" s="224"/>
      <c r="AN532" s="224"/>
      <c r="AO532" s="224"/>
      <c r="AP532" s="224"/>
      <c r="AQ532" s="224"/>
      <c r="AR532" s="224"/>
      <c r="AS532" s="224"/>
    </row>
    <row r="533">
      <c r="A533" s="398"/>
      <c r="B533" s="399"/>
      <c r="C533" s="398"/>
      <c r="D533" s="399"/>
      <c r="E533" s="398"/>
      <c r="I533" s="411"/>
      <c r="J533" s="411"/>
      <c r="N533" s="411"/>
      <c r="S533" s="411"/>
      <c r="AC533" s="227"/>
      <c r="AD533" s="227"/>
      <c r="AE533" s="227"/>
      <c r="AF533" s="227"/>
      <c r="AG533" s="227"/>
      <c r="AL533" s="224"/>
      <c r="AM533" s="224"/>
      <c r="AN533" s="224"/>
      <c r="AO533" s="224"/>
      <c r="AP533" s="224"/>
      <c r="AQ533" s="224"/>
      <c r="AR533" s="224"/>
      <c r="AS533" s="224"/>
    </row>
    <row r="534">
      <c r="A534" s="398"/>
      <c r="B534" s="399"/>
      <c r="C534" s="398"/>
      <c r="D534" s="399"/>
      <c r="E534" s="398"/>
      <c r="I534" s="411"/>
      <c r="J534" s="411"/>
      <c r="N534" s="411"/>
      <c r="S534" s="411"/>
      <c r="AC534" s="227"/>
      <c r="AD534" s="227"/>
      <c r="AE534" s="227"/>
      <c r="AF534" s="227"/>
      <c r="AG534" s="227"/>
      <c r="AL534" s="224"/>
      <c r="AM534" s="224"/>
      <c r="AN534" s="224"/>
      <c r="AO534" s="224"/>
      <c r="AP534" s="224"/>
      <c r="AQ534" s="224"/>
      <c r="AR534" s="224"/>
      <c r="AS534" s="224"/>
    </row>
    <row r="535">
      <c r="A535" s="398"/>
      <c r="B535" s="399"/>
      <c r="C535" s="398"/>
      <c r="D535" s="399"/>
      <c r="E535" s="398"/>
      <c r="I535" s="411"/>
      <c r="J535" s="411"/>
      <c r="N535" s="411"/>
      <c r="S535" s="411"/>
      <c r="AC535" s="227"/>
      <c r="AD535" s="227"/>
      <c r="AE535" s="227"/>
      <c r="AF535" s="227"/>
      <c r="AG535" s="227"/>
      <c r="AL535" s="224"/>
      <c r="AM535" s="224"/>
      <c r="AN535" s="224"/>
      <c r="AO535" s="224"/>
      <c r="AP535" s="224"/>
      <c r="AQ535" s="224"/>
      <c r="AR535" s="224"/>
      <c r="AS535" s="224"/>
    </row>
    <row r="536">
      <c r="A536" s="398"/>
      <c r="B536" s="399"/>
      <c r="C536" s="398"/>
      <c r="D536" s="399"/>
      <c r="E536" s="398"/>
      <c r="I536" s="411"/>
      <c r="J536" s="411"/>
      <c r="N536" s="411"/>
      <c r="S536" s="411"/>
      <c r="AC536" s="227"/>
      <c r="AD536" s="227"/>
      <c r="AE536" s="227"/>
      <c r="AF536" s="227"/>
      <c r="AG536" s="227"/>
      <c r="AL536" s="224"/>
      <c r="AM536" s="224"/>
      <c r="AN536" s="224"/>
      <c r="AO536" s="224"/>
      <c r="AP536" s="224"/>
      <c r="AQ536" s="224"/>
      <c r="AR536" s="224"/>
      <c r="AS536" s="224"/>
    </row>
    <row r="537">
      <c r="A537" s="398"/>
      <c r="B537" s="399"/>
      <c r="C537" s="398"/>
      <c r="D537" s="399"/>
      <c r="E537" s="398"/>
      <c r="I537" s="411"/>
      <c r="J537" s="411"/>
      <c r="N537" s="411"/>
      <c r="S537" s="411"/>
      <c r="AC537" s="227"/>
      <c r="AD537" s="227"/>
      <c r="AE537" s="227"/>
      <c r="AF537" s="227"/>
      <c r="AG537" s="227"/>
      <c r="AL537" s="224"/>
      <c r="AM537" s="224"/>
      <c r="AN537" s="224"/>
      <c r="AO537" s="224"/>
      <c r="AP537" s="224"/>
      <c r="AQ537" s="224"/>
      <c r="AR537" s="224"/>
      <c r="AS537" s="224"/>
    </row>
    <row r="538">
      <c r="A538" s="398"/>
      <c r="B538" s="399"/>
      <c r="C538" s="398"/>
      <c r="D538" s="399"/>
      <c r="E538" s="398"/>
      <c r="I538" s="411"/>
      <c r="J538" s="411"/>
      <c r="N538" s="411"/>
      <c r="S538" s="411"/>
      <c r="AC538" s="227"/>
      <c r="AD538" s="227"/>
      <c r="AE538" s="227"/>
      <c r="AF538" s="227"/>
      <c r="AG538" s="227"/>
      <c r="AL538" s="224"/>
      <c r="AM538" s="224"/>
      <c r="AN538" s="224"/>
      <c r="AO538" s="224"/>
      <c r="AP538" s="224"/>
      <c r="AQ538" s="224"/>
      <c r="AR538" s="224"/>
      <c r="AS538" s="224"/>
    </row>
    <row r="539">
      <c r="A539" s="398"/>
      <c r="B539" s="399"/>
      <c r="C539" s="398"/>
      <c r="D539" s="399"/>
      <c r="E539" s="398"/>
      <c r="I539" s="411"/>
      <c r="J539" s="411"/>
      <c r="N539" s="411"/>
      <c r="S539" s="411"/>
      <c r="AC539" s="227"/>
      <c r="AD539" s="227"/>
      <c r="AE539" s="227"/>
      <c r="AF539" s="227"/>
      <c r="AG539" s="227"/>
      <c r="AL539" s="224"/>
      <c r="AM539" s="224"/>
      <c r="AN539" s="224"/>
      <c r="AO539" s="224"/>
      <c r="AP539" s="224"/>
      <c r="AQ539" s="224"/>
      <c r="AR539" s="224"/>
      <c r="AS539" s="224"/>
    </row>
    <row r="540">
      <c r="A540" s="398"/>
      <c r="B540" s="399"/>
      <c r="C540" s="398"/>
      <c r="D540" s="399"/>
      <c r="E540" s="398"/>
      <c r="I540" s="411"/>
      <c r="J540" s="411"/>
      <c r="N540" s="411"/>
      <c r="S540" s="411"/>
      <c r="AC540" s="227"/>
      <c r="AD540" s="227"/>
      <c r="AE540" s="227"/>
      <c r="AF540" s="227"/>
      <c r="AG540" s="227"/>
      <c r="AL540" s="224"/>
      <c r="AM540" s="224"/>
      <c r="AN540" s="224"/>
      <c r="AO540" s="224"/>
      <c r="AP540" s="224"/>
      <c r="AQ540" s="224"/>
      <c r="AR540" s="224"/>
      <c r="AS540" s="224"/>
    </row>
    <row r="541">
      <c r="A541" s="398"/>
      <c r="B541" s="399"/>
      <c r="C541" s="398"/>
      <c r="D541" s="399"/>
      <c r="E541" s="398"/>
      <c r="I541" s="411"/>
      <c r="J541" s="411"/>
      <c r="N541" s="411"/>
      <c r="S541" s="411"/>
      <c r="AC541" s="227"/>
      <c r="AD541" s="227"/>
      <c r="AE541" s="227"/>
      <c r="AF541" s="227"/>
      <c r="AG541" s="227"/>
      <c r="AL541" s="224"/>
      <c r="AM541" s="224"/>
      <c r="AN541" s="224"/>
      <c r="AO541" s="224"/>
      <c r="AP541" s="224"/>
      <c r="AQ541" s="224"/>
      <c r="AR541" s="224"/>
      <c r="AS541" s="224"/>
    </row>
    <row r="542">
      <c r="A542" s="398"/>
      <c r="B542" s="399"/>
      <c r="C542" s="398"/>
      <c r="D542" s="399"/>
      <c r="E542" s="398"/>
      <c r="I542" s="411"/>
      <c r="J542" s="411"/>
      <c r="N542" s="411"/>
      <c r="S542" s="411"/>
      <c r="AC542" s="227"/>
      <c r="AD542" s="227"/>
      <c r="AE542" s="227"/>
      <c r="AF542" s="227"/>
      <c r="AG542" s="227"/>
      <c r="AL542" s="224"/>
      <c r="AM542" s="224"/>
      <c r="AN542" s="224"/>
      <c r="AO542" s="224"/>
      <c r="AP542" s="224"/>
      <c r="AQ542" s="224"/>
      <c r="AR542" s="224"/>
      <c r="AS542" s="224"/>
    </row>
    <row r="543">
      <c r="A543" s="398"/>
      <c r="B543" s="399"/>
      <c r="C543" s="398"/>
      <c r="D543" s="399"/>
      <c r="E543" s="398"/>
      <c r="I543" s="411"/>
      <c r="J543" s="411"/>
      <c r="N543" s="411"/>
      <c r="S543" s="411"/>
      <c r="AC543" s="227"/>
      <c r="AD543" s="227"/>
      <c r="AE543" s="227"/>
      <c r="AF543" s="227"/>
      <c r="AG543" s="227"/>
      <c r="AL543" s="224"/>
      <c r="AM543" s="224"/>
      <c r="AN543" s="224"/>
      <c r="AO543" s="224"/>
      <c r="AP543" s="224"/>
      <c r="AQ543" s="224"/>
      <c r="AR543" s="224"/>
      <c r="AS543" s="224"/>
    </row>
    <row r="544">
      <c r="A544" s="398"/>
      <c r="B544" s="399"/>
      <c r="C544" s="398"/>
      <c r="D544" s="399"/>
      <c r="E544" s="398"/>
      <c r="I544" s="411"/>
      <c r="J544" s="411"/>
      <c r="N544" s="411"/>
      <c r="S544" s="411"/>
      <c r="AC544" s="227"/>
      <c r="AD544" s="227"/>
      <c r="AE544" s="227"/>
      <c r="AF544" s="227"/>
      <c r="AG544" s="227"/>
      <c r="AL544" s="224"/>
      <c r="AM544" s="224"/>
      <c r="AN544" s="224"/>
      <c r="AO544" s="224"/>
      <c r="AP544" s="224"/>
      <c r="AQ544" s="224"/>
      <c r="AR544" s="224"/>
      <c r="AS544" s="224"/>
    </row>
    <row r="545">
      <c r="A545" s="398"/>
      <c r="B545" s="399"/>
      <c r="C545" s="398"/>
      <c r="D545" s="399"/>
      <c r="E545" s="398"/>
      <c r="I545" s="411"/>
      <c r="J545" s="411"/>
      <c r="N545" s="411"/>
      <c r="S545" s="411"/>
      <c r="AC545" s="227"/>
      <c r="AD545" s="227"/>
      <c r="AE545" s="227"/>
      <c r="AF545" s="227"/>
      <c r="AG545" s="227"/>
      <c r="AL545" s="224"/>
      <c r="AM545" s="224"/>
      <c r="AN545" s="224"/>
      <c r="AO545" s="224"/>
      <c r="AP545" s="224"/>
      <c r="AQ545" s="224"/>
      <c r="AR545" s="224"/>
      <c r="AS545" s="224"/>
    </row>
    <row r="546">
      <c r="A546" s="398"/>
      <c r="B546" s="399"/>
      <c r="C546" s="398"/>
      <c r="D546" s="399"/>
      <c r="E546" s="398"/>
      <c r="I546" s="411"/>
      <c r="J546" s="411"/>
      <c r="N546" s="411"/>
      <c r="S546" s="411"/>
      <c r="AC546" s="227"/>
      <c r="AD546" s="227"/>
      <c r="AE546" s="227"/>
      <c r="AF546" s="227"/>
      <c r="AG546" s="227"/>
      <c r="AL546" s="224"/>
      <c r="AM546" s="224"/>
      <c r="AN546" s="224"/>
      <c r="AO546" s="224"/>
      <c r="AP546" s="224"/>
      <c r="AQ546" s="224"/>
      <c r="AR546" s="224"/>
      <c r="AS546" s="224"/>
    </row>
    <row r="547">
      <c r="A547" s="398"/>
      <c r="B547" s="399"/>
      <c r="C547" s="398"/>
      <c r="D547" s="399"/>
      <c r="E547" s="398"/>
      <c r="I547" s="411"/>
      <c r="J547" s="411"/>
      <c r="N547" s="411"/>
      <c r="S547" s="411"/>
      <c r="AC547" s="227"/>
      <c r="AD547" s="227"/>
      <c r="AE547" s="227"/>
      <c r="AF547" s="227"/>
      <c r="AG547" s="227"/>
      <c r="AL547" s="224"/>
      <c r="AM547" s="224"/>
      <c r="AN547" s="224"/>
      <c r="AO547" s="224"/>
      <c r="AP547" s="224"/>
      <c r="AQ547" s="224"/>
      <c r="AR547" s="224"/>
      <c r="AS547" s="224"/>
    </row>
    <row r="548">
      <c r="A548" s="398"/>
      <c r="B548" s="399"/>
      <c r="C548" s="398"/>
      <c r="D548" s="399"/>
      <c r="E548" s="398"/>
      <c r="I548" s="411"/>
      <c r="J548" s="411"/>
      <c r="N548" s="411"/>
      <c r="S548" s="411"/>
      <c r="AC548" s="227"/>
      <c r="AD548" s="227"/>
      <c r="AE548" s="227"/>
      <c r="AF548" s="227"/>
      <c r="AG548" s="227"/>
      <c r="AL548" s="224"/>
      <c r="AM548" s="224"/>
      <c r="AN548" s="224"/>
      <c r="AO548" s="224"/>
      <c r="AP548" s="224"/>
      <c r="AQ548" s="224"/>
      <c r="AR548" s="224"/>
      <c r="AS548" s="224"/>
    </row>
    <row r="549">
      <c r="A549" s="398"/>
      <c r="B549" s="399"/>
      <c r="C549" s="398"/>
      <c r="D549" s="399"/>
      <c r="E549" s="398"/>
      <c r="I549" s="411"/>
      <c r="J549" s="411"/>
      <c r="N549" s="411"/>
      <c r="S549" s="411"/>
      <c r="AC549" s="227"/>
      <c r="AD549" s="227"/>
      <c r="AE549" s="227"/>
      <c r="AF549" s="227"/>
      <c r="AG549" s="227"/>
      <c r="AL549" s="224"/>
      <c r="AM549" s="224"/>
      <c r="AN549" s="224"/>
      <c r="AO549" s="224"/>
      <c r="AP549" s="224"/>
      <c r="AQ549" s="224"/>
      <c r="AR549" s="224"/>
      <c r="AS549" s="224"/>
    </row>
    <row r="550">
      <c r="A550" s="398"/>
      <c r="B550" s="399"/>
      <c r="C550" s="398"/>
      <c r="D550" s="399"/>
      <c r="E550" s="398"/>
      <c r="I550" s="411"/>
      <c r="J550" s="411"/>
      <c r="N550" s="411"/>
      <c r="S550" s="411"/>
      <c r="AC550" s="227"/>
      <c r="AD550" s="227"/>
      <c r="AE550" s="227"/>
      <c r="AF550" s="227"/>
      <c r="AG550" s="227"/>
      <c r="AL550" s="224"/>
      <c r="AM550" s="224"/>
      <c r="AN550" s="224"/>
      <c r="AO550" s="224"/>
      <c r="AP550" s="224"/>
      <c r="AQ550" s="224"/>
      <c r="AR550" s="224"/>
      <c r="AS550" s="224"/>
    </row>
    <row r="551">
      <c r="A551" s="398"/>
      <c r="B551" s="399"/>
      <c r="C551" s="398"/>
      <c r="D551" s="399"/>
      <c r="E551" s="398"/>
      <c r="I551" s="411"/>
      <c r="J551" s="411"/>
      <c r="N551" s="411"/>
      <c r="S551" s="411"/>
      <c r="AC551" s="227"/>
      <c r="AD551" s="227"/>
      <c r="AE551" s="227"/>
      <c r="AF551" s="227"/>
      <c r="AG551" s="227"/>
      <c r="AL551" s="224"/>
      <c r="AM551" s="224"/>
      <c r="AN551" s="224"/>
      <c r="AO551" s="224"/>
      <c r="AP551" s="224"/>
      <c r="AQ551" s="224"/>
      <c r="AR551" s="224"/>
      <c r="AS551" s="224"/>
    </row>
    <row r="552">
      <c r="A552" s="398"/>
      <c r="B552" s="399"/>
      <c r="C552" s="398"/>
      <c r="D552" s="399"/>
      <c r="E552" s="398"/>
      <c r="I552" s="411"/>
      <c r="J552" s="411"/>
      <c r="N552" s="411"/>
      <c r="S552" s="411"/>
      <c r="AC552" s="227"/>
      <c r="AD552" s="227"/>
      <c r="AE552" s="227"/>
      <c r="AF552" s="227"/>
      <c r="AG552" s="227"/>
      <c r="AL552" s="224"/>
      <c r="AM552" s="224"/>
      <c r="AN552" s="224"/>
      <c r="AO552" s="224"/>
      <c r="AP552" s="224"/>
      <c r="AQ552" s="224"/>
      <c r="AR552" s="224"/>
      <c r="AS552" s="224"/>
    </row>
    <row r="553">
      <c r="A553" s="398"/>
      <c r="B553" s="399"/>
      <c r="C553" s="398"/>
      <c r="D553" s="399"/>
      <c r="E553" s="398"/>
      <c r="I553" s="411"/>
      <c r="J553" s="411"/>
      <c r="N553" s="411"/>
      <c r="S553" s="411"/>
      <c r="AC553" s="227"/>
      <c r="AD553" s="227"/>
      <c r="AE553" s="227"/>
      <c r="AF553" s="227"/>
      <c r="AG553" s="227"/>
      <c r="AL553" s="224"/>
      <c r="AM553" s="224"/>
      <c r="AN553" s="224"/>
      <c r="AO553" s="224"/>
      <c r="AP553" s="224"/>
      <c r="AQ553" s="224"/>
      <c r="AR553" s="224"/>
      <c r="AS553" s="224"/>
    </row>
    <row r="554">
      <c r="A554" s="398"/>
      <c r="B554" s="399"/>
      <c r="C554" s="398"/>
      <c r="D554" s="399"/>
      <c r="E554" s="398"/>
      <c r="I554" s="411"/>
      <c r="J554" s="411"/>
      <c r="N554" s="411"/>
      <c r="S554" s="411"/>
      <c r="AC554" s="227"/>
      <c r="AD554" s="227"/>
      <c r="AE554" s="227"/>
      <c r="AF554" s="227"/>
      <c r="AG554" s="227"/>
      <c r="AL554" s="224"/>
      <c r="AM554" s="224"/>
      <c r="AN554" s="224"/>
      <c r="AO554" s="224"/>
      <c r="AP554" s="224"/>
      <c r="AQ554" s="224"/>
      <c r="AR554" s="224"/>
      <c r="AS554" s="224"/>
    </row>
    <row r="555">
      <c r="A555" s="398"/>
      <c r="B555" s="399"/>
      <c r="C555" s="398"/>
      <c r="D555" s="399"/>
      <c r="E555" s="398"/>
      <c r="I555" s="411"/>
      <c r="J555" s="411"/>
      <c r="N555" s="411"/>
      <c r="S555" s="411"/>
      <c r="AC555" s="227"/>
      <c r="AD555" s="227"/>
      <c r="AE555" s="227"/>
      <c r="AF555" s="227"/>
      <c r="AG555" s="227"/>
      <c r="AL555" s="224"/>
      <c r="AM555" s="224"/>
      <c r="AN555" s="224"/>
      <c r="AO555" s="224"/>
      <c r="AP555" s="224"/>
      <c r="AQ555" s="224"/>
      <c r="AR555" s="224"/>
      <c r="AS555" s="224"/>
    </row>
    <row r="556">
      <c r="A556" s="398"/>
      <c r="B556" s="399"/>
      <c r="C556" s="398"/>
      <c r="D556" s="399"/>
      <c r="E556" s="398"/>
      <c r="I556" s="411"/>
      <c r="J556" s="411"/>
      <c r="N556" s="411"/>
      <c r="S556" s="411"/>
      <c r="AC556" s="227"/>
      <c r="AD556" s="227"/>
      <c r="AE556" s="227"/>
      <c r="AF556" s="227"/>
      <c r="AG556" s="227"/>
      <c r="AL556" s="224"/>
      <c r="AM556" s="224"/>
      <c r="AN556" s="224"/>
      <c r="AO556" s="224"/>
      <c r="AP556" s="224"/>
      <c r="AQ556" s="224"/>
      <c r="AR556" s="224"/>
      <c r="AS556" s="224"/>
    </row>
    <row r="557">
      <c r="A557" s="398"/>
      <c r="B557" s="399"/>
      <c r="C557" s="398"/>
      <c r="D557" s="399"/>
      <c r="E557" s="398"/>
      <c r="I557" s="411"/>
      <c r="J557" s="411"/>
      <c r="N557" s="411"/>
      <c r="S557" s="411"/>
      <c r="AC557" s="227"/>
      <c r="AD557" s="227"/>
      <c r="AE557" s="227"/>
      <c r="AF557" s="227"/>
      <c r="AG557" s="227"/>
      <c r="AL557" s="224"/>
      <c r="AM557" s="224"/>
      <c r="AN557" s="224"/>
      <c r="AO557" s="224"/>
      <c r="AP557" s="224"/>
      <c r="AQ557" s="224"/>
      <c r="AR557" s="224"/>
      <c r="AS557" s="224"/>
    </row>
    <row r="558">
      <c r="A558" s="398"/>
      <c r="B558" s="399"/>
      <c r="C558" s="398"/>
      <c r="D558" s="399"/>
      <c r="E558" s="398"/>
      <c r="I558" s="411"/>
      <c r="J558" s="411"/>
      <c r="N558" s="411"/>
      <c r="S558" s="411"/>
      <c r="AC558" s="227"/>
      <c r="AD558" s="227"/>
      <c r="AE558" s="227"/>
      <c r="AF558" s="227"/>
      <c r="AG558" s="227"/>
      <c r="AL558" s="224"/>
      <c r="AM558" s="224"/>
      <c r="AN558" s="224"/>
      <c r="AO558" s="224"/>
      <c r="AP558" s="224"/>
      <c r="AQ558" s="224"/>
      <c r="AR558" s="224"/>
      <c r="AS558" s="224"/>
    </row>
    <row r="559">
      <c r="A559" s="398"/>
      <c r="B559" s="399"/>
      <c r="C559" s="398"/>
      <c r="D559" s="399"/>
      <c r="E559" s="398"/>
      <c r="I559" s="411"/>
      <c r="J559" s="411"/>
      <c r="N559" s="411"/>
      <c r="S559" s="411"/>
      <c r="AC559" s="227"/>
      <c r="AD559" s="227"/>
      <c r="AE559" s="227"/>
      <c r="AF559" s="227"/>
      <c r="AG559" s="227"/>
      <c r="AL559" s="224"/>
      <c r="AM559" s="224"/>
      <c r="AN559" s="224"/>
      <c r="AO559" s="224"/>
      <c r="AP559" s="224"/>
      <c r="AQ559" s="224"/>
      <c r="AR559" s="224"/>
      <c r="AS559" s="224"/>
    </row>
    <row r="560">
      <c r="A560" s="398"/>
      <c r="B560" s="399"/>
      <c r="C560" s="398"/>
      <c r="D560" s="399"/>
      <c r="E560" s="398"/>
      <c r="I560" s="411"/>
      <c r="J560" s="411"/>
      <c r="N560" s="411"/>
      <c r="S560" s="411"/>
      <c r="AC560" s="227"/>
      <c r="AD560" s="227"/>
      <c r="AE560" s="227"/>
      <c r="AF560" s="227"/>
      <c r="AG560" s="227"/>
      <c r="AL560" s="224"/>
      <c r="AM560" s="224"/>
      <c r="AN560" s="224"/>
      <c r="AO560" s="224"/>
      <c r="AP560" s="224"/>
      <c r="AQ560" s="224"/>
      <c r="AR560" s="224"/>
      <c r="AS560" s="224"/>
    </row>
    <row r="561">
      <c r="A561" s="398"/>
      <c r="B561" s="399"/>
      <c r="C561" s="398"/>
      <c r="D561" s="399"/>
      <c r="E561" s="398"/>
      <c r="I561" s="411"/>
      <c r="J561" s="411"/>
      <c r="N561" s="411"/>
      <c r="S561" s="411"/>
      <c r="AC561" s="227"/>
      <c r="AD561" s="227"/>
      <c r="AE561" s="227"/>
      <c r="AF561" s="227"/>
      <c r="AG561" s="227"/>
      <c r="AL561" s="224"/>
      <c r="AM561" s="224"/>
      <c r="AN561" s="224"/>
      <c r="AO561" s="224"/>
      <c r="AP561" s="224"/>
      <c r="AQ561" s="224"/>
      <c r="AR561" s="224"/>
      <c r="AS561" s="224"/>
    </row>
    <row r="562">
      <c r="A562" s="398"/>
      <c r="B562" s="399"/>
      <c r="C562" s="398"/>
      <c r="D562" s="399"/>
      <c r="E562" s="398"/>
      <c r="I562" s="411"/>
      <c r="J562" s="411"/>
      <c r="N562" s="411"/>
      <c r="S562" s="411"/>
      <c r="AC562" s="227"/>
      <c r="AD562" s="227"/>
      <c r="AE562" s="227"/>
      <c r="AF562" s="227"/>
      <c r="AG562" s="227"/>
      <c r="AL562" s="224"/>
      <c r="AM562" s="224"/>
      <c r="AN562" s="224"/>
      <c r="AO562" s="224"/>
      <c r="AP562" s="224"/>
      <c r="AQ562" s="224"/>
      <c r="AR562" s="224"/>
      <c r="AS562" s="224"/>
    </row>
    <row r="563">
      <c r="A563" s="398"/>
      <c r="B563" s="399"/>
      <c r="C563" s="398"/>
      <c r="D563" s="399"/>
      <c r="E563" s="398"/>
      <c r="I563" s="411"/>
      <c r="J563" s="411"/>
      <c r="N563" s="411"/>
      <c r="S563" s="411"/>
      <c r="AC563" s="227"/>
      <c r="AD563" s="227"/>
      <c r="AE563" s="227"/>
      <c r="AF563" s="227"/>
      <c r="AG563" s="227"/>
      <c r="AL563" s="224"/>
      <c r="AM563" s="224"/>
      <c r="AN563" s="224"/>
      <c r="AO563" s="224"/>
      <c r="AP563" s="224"/>
      <c r="AQ563" s="224"/>
      <c r="AR563" s="224"/>
      <c r="AS563" s="224"/>
    </row>
    <row r="564">
      <c r="A564" s="398"/>
      <c r="B564" s="399"/>
      <c r="C564" s="398"/>
      <c r="D564" s="399"/>
      <c r="E564" s="398"/>
      <c r="I564" s="411"/>
      <c r="J564" s="411"/>
      <c r="N564" s="411"/>
      <c r="S564" s="411"/>
      <c r="AC564" s="227"/>
      <c r="AD564" s="227"/>
      <c r="AE564" s="227"/>
      <c r="AF564" s="227"/>
      <c r="AG564" s="227"/>
      <c r="AL564" s="224"/>
      <c r="AM564" s="224"/>
      <c r="AN564" s="224"/>
      <c r="AO564" s="224"/>
      <c r="AP564" s="224"/>
      <c r="AQ564" s="224"/>
      <c r="AR564" s="224"/>
      <c r="AS564" s="224"/>
    </row>
    <row r="565">
      <c r="A565" s="398"/>
      <c r="B565" s="399"/>
      <c r="C565" s="398"/>
      <c r="D565" s="399"/>
      <c r="E565" s="398"/>
      <c r="I565" s="411"/>
      <c r="J565" s="411"/>
      <c r="N565" s="411"/>
      <c r="S565" s="411"/>
      <c r="AC565" s="227"/>
      <c r="AD565" s="227"/>
      <c r="AE565" s="227"/>
      <c r="AF565" s="227"/>
      <c r="AG565" s="227"/>
      <c r="AL565" s="224"/>
      <c r="AM565" s="224"/>
      <c r="AN565" s="224"/>
      <c r="AO565" s="224"/>
      <c r="AP565" s="224"/>
      <c r="AQ565" s="224"/>
      <c r="AR565" s="224"/>
      <c r="AS565" s="224"/>
    </row>
    <row r="566">
      <c r="A566" s="398"/>
      <c r="B566" s="399"/>
      <c r="C566" s="398"/>
      <c r="D566" s="399"/>
      <c r="E566" s="398"/>
      <c r="I566" s="411"/>
      <c r="J566" s="411"/>
      <c r="N566" s="411"/>
      <c r="S566" s="411"/>
      <c r="AC566" s="227"/>
      <c r="AD566" s="227"/>
      <c r="AE566" s="227"/>
      <c r="AF566" s="227"/>
      <c r="AG566" s="227"/>
      <c r="AL566" s="224"/>
      <c r="AM566" s="224"/>
      <c r="AN566" s="224"/>
      <c r="AO566" s="224"/>
      <c r="AP566" s="224"/>
      <c r="AQ566" s="224"/>
      <c r="AR566" s="224"/>
      <c r="AS566" s="224"/>
    </row>
    <row r="567">
      <c r="A567" s="398"/>
      <c r="B567" s="399"/>
      <c r="C567" s="398"/>
      <c r="D567" s="399"/>
      <c r="E567" s="398"/>
      <c r="I567" s="411"/>
      <c r="J567" s="411"/>
      <c r="N567" s="411"/>
      <c r="S567" s="411"/>
      <c r="AC567" s="227"/>
      <c r="AD567" s="227"/>
      <c r="AE567" s="227"/>
      <c r="AF567" s="227"/>
      <c r="AG567" s="227"/>
      <c r="AL567" s="224"/>
      <c r="AM567" s="224"/>
      <c r="AN567" s="224"/>
      <c r="AO567" s="224"/>
      <c r="AP567" s="224"/>
      <c r="AQ567" s="224"/>
      <c r="AR567" s="224"/>
      <c r="AS567" s="224"/>
    </row>
    <row r="568">
      <c r="A568" s="398"/>
      <c r="B568" s="399"/>
      <c r="C568" s="398"/>
      <c r="D568" s="399"/>
      <c r="E568" s="398"/>
      <c r="I568" s="411"/>
      <c r="J568" s="411"/>
      <c r="N568" s="411"/>
      <c r="S568" s="411"/>
      <c r="AC568" s="227"/>
      <c r="AD568" s="227"/>
      <c r="AE568" s="227"/>
      <c r="AF568" s="227"/>
      <c r="AG568" s="227"/>
      <c r="AL568" s="224"/>
      <c r="AM568" s="224"/>
      <c r="AN568" s="224"/>
      <c r="AO568" s="224"/>
      <c r="AP568" s="224"/>
      <c r="AQ568" s="224"/>
      <c r="AR568" s="224"/>
      <c r="AS568" s="224"/>
    </row>
    <row r="569">
      <c r="A569" s="398"/>
      <c r="B569" s="399"/>
      <c r="C569" s="398"/>
      <c r="D569" s="399"/>
      <c r="E569" s="398"/>
      <c r="I569" s="411"/>
      <c r="J569" s="411"/>
      <c r="N569" s="411"/>
      <c r="S569" s="411"/>
      <c r="AC569" s="227"/>
      <c r="AD569" s="227"/>
      <c r="AE569" s="227"/>
      <c r="AF569" s="227"/>
      <c r="AG569" s="227"/>
      <c r="AL569" s="224"/>
      <c r="AM569" s="224"/>
      <c r="AN569" s="224"/>
      <c r="AO569" s="224"/>
      <c r="AP569" s="224"/>
      <c r="AQ569" s="224"/>
      <c r="AR569" s="224"/>
      <c r="AS569" s="224"/>
    </row>
    <row r="570">
      <c r="A570" s="398"/>
      <c r="B570" s="399"/>
      <c r="C570" s="398"/>
      <c r="D570" s="399"/>
      <c r="E570" s="398"/>
      <c r="I570" s="411"/>
      <c r="J570" s="411"/>
      <c r="N570" s="411"/>
      <c r="S570" s="411"/>
      <c r="AC570" s="227"/>
      <c r="AD570" s="227"/>
      <c r="AE570" s="227"/>
      <c r="AF570" s="227"/>
      <c r="AG570" s="227"/>
      <c r="AL570" s="224"/>
      <c r="AM570" s="224"/>
      <c r="AN570" s="224"/>
      <c r="AO570" s="224"/>
      <c r="AP570" s="224"/>
      <c r="AQ570" s="224"/>
      <c r="AR570" s="224"/>
      <c r="AS570" s="224"/>
    </row>
    <row r="571">
      <c r="A571" s="398"/>
      <c r="B571" s="399"/>
      <c r="C571" s="398"/>
      <c r="D571" s="399"/>
      <c r="E571" s="398"/>
      <c r="I571" s="411"/>
      <c r="J571" s="411"/>
      <c r="N571" s="411"/>
      <c r="S571" s="411"/>
      <c r="AC571" s="227"/>
      <c r="AD571" s="227"/>
      <c r="AE571" s="227"/>
      <c r="AF571" s="227"/>
      <c r="AG571" s="227"/>
      <c r="AL571" s="224"/>
      <c r="AM571" s="224"/>
      <c r="AN571" s="224"/>
      <c r="AO571" s="224"/>
      <c r="AP571" s="224"/>
      <c r="AQ571" s="224"/>
      <c r="AR571" s="224"/>
      <c r="AS571" s="224"/>
    </row>
    <row r="572">
      <c r="A572" s="398"/>
      <c r="B572" s="399"/>
      <c r="C572" s="398"/>
      <c r="D572" s="399"/>
      <c r="E572" s="398"/>
      <c r="I572" s="411"/>
      <c r="J572" s="411"/>
      <c r="N572" s="411"/>
      <c r="S572" s="411"/>
      <c r="AC572" s="227"/>
      <c r="AD572" s="227"/>
      <c r="AE572" s="227"/>
      <c r="AF572" s="227"/>
      <c r="AG572" s="227"/>
      <c r="AL572" s="224"/>
      <c r="AM572" s="224"/>
      <c r="AN572" s="224"/>
      <c r="AO572" s="224"/>
      <c r="AP572" s="224"/>
      <c r="AQ572" s="224"/>
      <c r="AR572" s="224"/>
      <c r="AS572" s="224"/>
    </row>
    <row r="573">
      <c r="A573" s="398"/>
      <c r="B573" s="399"/>
      <c r="C573" s="398"/>
      <c r="D573" s="399"/>
      <c r="E573" s="398"/>
      <c r="I573" s="411"/>
      <c r="J573" s="411"/>
      <c r="N573" s="411"/>
      <c r="S573" s="411"/>
      <c r="AC573" s="227"/>
      <c r="AD573" s="227"/>
      <c r="AE573" s="227"/>
      <c r="AF573" s="227"/>
      <c r="AG573" s="227"/>
      <c r="AL573" s="224"/>
      <c r="AM573" s="224"/>
      <c r="AN573" s="224"/>
      <c r="AO573" s="224"/>
      <c r="AP573" s="224"/>
      <c r="AQ573" s="224"/>
      <c r="AR573" s="224"/>
      <c r="AS573" s="224"/>
    </row>
    <row r="574">
      <c r="A574" s="398"/>
      <c r="B574" s="399"/>
      <c r="C574" s="398"/>
      <c r="D574" s="399"/>
      <c r="E574" s="398"/>
      <c r="I574" s="411"/>
      <c r="J574" s="411"/>
      <c r="N574" s="411"/>
      <c r="S574" s="411"/>
      <c r="AC574" s="227"/>
      <c r="AD574" s="227"/>
      <c r="AE574" s="227"/>
      <c r="AF574" s="227"/>
      <c r="AG574" s="227"/>
      <c r="AL574" s="224"/>
      <c r="AM574" s="224"/>
      <c r="AN574" s="224"/>
      <c r="AO574" s="224"/>
      <c r="AP574" s="224"/>
      <c r="AQ574" s="224"/>
      <c r="AR574" s="224"/>
      <c r="AS574" s="224"/>
    </row>
    <row r="575">
      <c r="A575" s="398"/>
      <c r="B575" s="399"/>
      <c r="C575" s="398"/>
      <c r="D575" s="399"/>
      <c r="E575" s="398"/>
      <c r="I575" s="411"/>
      <c r="J575" s="411"/>
      <c r="N575" s="411"/>
      <c r="S575" s="411"/>
      <c r="AC575" s="227"/>
      <c r="AD575" s="227"/>
      <c r="AE575" s="227"/>
      <c r="AF575" s="227"/>
      <c r="AG575" s="227"/>
      <c r="AL575" s="224"/>
      <c r="AM575" s="224"/>
      <c r="AN575" s="224"/>
      <c r="AO575" s="224"/>
      <c r="AP575" s="224"/>
      <c r="AQ575" s="224"/>
      <c r="AR575" s="224"/>
      <c r="AS575" s="224"/>
    </row>
    <row r="576">
      <c r="A576" s="398"/>
      <c r="B576" s="399"/>
      <c r="C576" s="398"/>
      <c r="D576" s="399"/>
      <c r="E576" s="398"/>
      <c r="I576" s="411"/>
      <c r="J576" s="411"/>
      <c r="N576" s="411"/>
      <c r="S576" s="411"/>
      <c r="AC576" s="227"/>
      <c r="AD576" s="227"/>
      <c r="AE576" s="227"/>
      <c r="AF576" s="227"/>
      <c r="AG576" s="227"/>
      <c r="AL576" s="224"/>
      <c r="AM576" s="224"/>
      <c r="AN576" s="224"/>
      <c r="AO576" s="224"/>
      <c r="AP576" s="224"/>
      <c r="AQ576" s="224"/>
      <c r="AR576" s="224"/>
      <c r="AS576" s="224"/>
    </row>
    <row r="577">
      <c r="A577" s="398"/>
      <c r="B577" s="399"/>
      <c r="C577" s="398"/>
      <c r="D577" s="399"/>
      <c r="E577" s="398"/>
      <c r="I577" s="411"/>
      <c r="J577" s="411"/>
      <c r="N577" s="411"/>
      <c r="S577" s="411"/>
      <c r="AC577" s="227"/>
      <c r="AD577" s="227"/>
      <c r="AE577" s="227"/>
      <c r="AF577" s="227"/>
      <c r="AG577" s="227"/>
      <c r="AL577" s="224"/>
      <c r="AM577" s="224"/>
      <c r="AN577" s="224"/>
      <c r="AO577" s="224"/>
      <c r="AP577" s="224"/>
      <c r="AQ577" s="224"/>
      <c r="AR577" s="224"/>
      <c r="AS577" s="224"/>
    </row>
    <row r="578">
      <c r="A578" s="398"/>
      <c r="B578" s="399"/>
      <c r="C578" s="398"/>
      <c r="D578" s="399"/>
      <c r="E578" s="398"/>
      <c r="I578" s="411"/>
      <c r="J578" s="411"/>
      <c r="N578" s="411"/>
      <c r="S578" s="411"/>
      <c r="AC578" s="227"/>
      <c r="AD578" s="227"/>
      <c r="AE578" s="227"/>
      <c r="AF578" s="227"/>
      <c r="AG578" s="227"/>
      <c r="AL578" s="224"/>
      <c r="AM578" s="224"/>
      <c r="AN578" s="224"/>
      <c r="AO578" s="224"/>
      <c r="AP578" s="224"/>
      <c r="AQ578" s="224"/>
      <c r="AR578" s="224"/>
      <c r="AS578" s="224"/>
    </row>
    <row r="579">
      <c r="A579" s="398"/>
      <c r="B579" s="399"/>
      <c r="C579" s="398"/>
      <c r="D579" s="399"/>
      <c r="E579" s="398"/>
      <c r="I579" s="411"/>
      <c r="J579" s="411"/>
      <c r="N579" s="411"/>
      <c r="S579" s="411"/>
      <c r="AC579" s="227"/>
      <c r="AD579" s="227"/>
      <c r="AE579" s="227"/>
      <c r="AF579" s="227"/>
      <c r="AG579" s="227"/>
      <c r="AL579" s="224"/>
      <c r="AM579" s="224"/>
      <c r="AN579" s="224"/>
      <c r="AO579" s="224"/>
      <c r="AP579" s="224"/>
      <c r="AQ579" s="224"/>
      <c r="AR579" s="224"/>
      <c r="AS579" s="224"/>
    </row>
    <row r="580">
      <c r="A580" s="398"/>
      <c r="B580" s="399"/>
      <c r="C580" s="398"/>
      <c r="D580" s="399"/>
      <c r="E580" s="398"/>
      <c r="I580" s="411"/>
      <c r="J580" s="411"/>
      <c r="N580" s="411"/>
      <c r="S580" s="411"/>
      <c r="AC580" s="227"/>
      <c r="AD580" s="227"/>
      <c r="AE580" s="227"/>
      <c r="AF580" s="227"/>
      <c r="AG580" s="227"/>
      <c r="AL580" s="224"/>
      <c r="AM580" s="224"/>
      <c r="AN580" s="224"/>
      <c r="AO580" s="224"/>
      <c r="AP580" s="224"/>
      <c r="AQ580" s="224"/>
      <c r="AR580" s="224"/>
      <c r="AS580" s="224"/>
    </row>
    <row r="581">
      <c r="A581" s="398"/>
      <c r="B581" s="399"/>
      <c r="C581" s="398"/>
      <c r="D581" s="399"/>
      <c r="E581" s="398"/>
      <c r="I581" s="411"/>
      <c r="J581" s="411"/>
      <c r="N581" s="411"/>
      <c r="S581" s="411"/>
      <c r="AC581" s="227"/>
      <c r="AD581" s="227"/>
      <c r="AE581" s="227"/>
      <c r="AF581" s="227"/>
      <c r="AG581" s="227"/>
      <c r="AL581" s="224"/>
      <c r="AM581" s="224"/>
      <c r="AN581" s="224"/>
      <c r="AO581" s="224"/>
      <c r="AP581" s="224"/>
      <c r="AQ581" s="224"/>
      <c r="AR581" s="224"/>
      <c r="AS581" s="224"/>
    </row>
    <row r="582">
      <c r="A582" s="398"/>
      <c r="B582" s="399"/>
      <c r="C582" s="398"/>
      <c r="D582" s="399"/>
      <c r="E582" s="398"/>
      <c r="I582" s="411"/>
      <c r="J582" s="411"/>
      <c r="N582" s="411"/>
      <c r="S582" s="411"/>
      <c r="AC582" s="227"/>
      <c r="AD582" s="227"/>
      <c r="AE582" s="227"/>
      <c r="AF582" s="227"/>
      <c r="AG582" s="227"/>
      <c r="AL582" s="224"/>
      <c r="AM582" s="224"/>
      <c r="AN582" s="224"/>
      <c r="AO582" s="224"/>
      <c r="AP582" s="224"/>
      <c r="AQ582" s="224"/>
      <c r="AR582" s="224"/>
      <c r="AS582" s="224"/>
    </row>
    <row r="583">
      <c r="A583" s="398"/>
      <c r="B583" s="399"/>
      <c r="C583" s="398"/>
      <c r="D583" s="399"/>
      <c r="E583" s="398"/>
      <c r="I583" s="411"/>
      <c r="J583" s="411"/>
      <c r="N583" s="411"/>
      <c r="S583" s="411"/>
      <c r="AC583" s="227"/>
      <c r="AD583" s="227"/>
      <c r="AE583" s="227"/>
      <c r="AF583" s="227"/>
      <c r="AG583" s="227"/>
      <c r="AL583" s="224"/>
      <c r="AM583" s="224"/>
      <c r="AN583" s="224"/>
      <c r="AO583" s="224"/>
      <c r="AP583" s="224"/>
      <c r="AQ583" s="224"/>
      <c r="AR583" s="224"/>
      <c r="AS583" s="224"/>
    </row>
    <row r="584">
      <c r="A584" s="398"/>
      <c r="B584" s="399"/>
      <c r="C584" s="398"/>
      <c r="D584" s="399"/>
      <c r="E584" s="398"/>
      <c r="I584" s="411"/>
      <c r="J584" s="411"/>
      <c r="N584" s="411"/>
      <c r="S584" s="411"/>
      <c r="AC584" s="227"/>
      <c r="AD584" s="227"/>
      <c r="AE584" s="227"/>
      <c r="AF584" s="227"/>
      <c r="AG584" s="227"/>
      <c r="AL584" s="224"/>
      <c r="AM584" s="224"/>
      <c r="AN584" s="224"/>
      <c r="AO584" s="224"/>
      <c r="AP584" s="224"/>
      <c r="AQ584" s="224"/>
      <c r="AR584" s="224"/>
      <c r="AS584" s="224"/>
    </row>
    <row r="585">
      <c r="A585" s="398"/>
      <c r="B585" s="399"/>
      <c r="C585" s="398"/>
      <c r="D585" s="399"/>
      <c r="E585" s="398"/>
      <c r="I585" s="411"/>
      <c r="J585" s="411"/>
      <c r="N585" s="411"/>
      <c r="S585" s="411"/>
      <c r="AC585" s="227"/>
      <c r="AD585" s="227"/>
      <c r="AE585" s="227"/>
      <c r="AF585" s="227"/>
      <c r="AG585" s="227"/>
      <c r="AL585" s="224"/>
      <c r="AM585" s="224"/>
      <c r="AN585" s="224"/>
      <c r="AO585" s="224"/>
      <c r="AP585" s="224"/>
      <c r="AQ585" s="224"/>
      <c r="AR585" s="224"/>
      <c r="AS585" s="224"/>
    </row>
    <row r="586">
      <c r="A586" s="398"/>
      <c r="B586" s="399"/>
      <c r="C586" s="398"/>
      <c r="D586" s="399"/>
      <c r="E586" s="398"/>
      <c r="I586" s="411"/>
      <c r="J586" s="411"/>
      <c r="N586" s="411"/>
      <c r="S586" s="411"/>
      <c r="AC586" s="227"/>
      <c r="AD586" s="227"/>
      <c r="AE586" s="227"/>
      <c r="AF586" s="227"/>
      <c r="AG586" s="227"/>
      <c r="AL586" s="224"/>
      <c r="AM586" s="224"/>
      <c r="AN586" s="224"/>
      <c r="AO586" s="224"/>
      <c r="AP586" s="224"/>
      <c r="AQ586" s="224"/>
      <c r="AR586" s="224"/>
      <c r="AS586" s="224"/>
    </row>
    <row r="587">
      <c r="A587" s="398"/>
      <c r="B587" s="399"/>
      <c r="C587" s="398"/>
      <c r="D587" s="399"/>
      <c r="E587" s="398"/>
      <c r="I587" s="411"/>
      <c r="J587" s="411"/>
      <c r="N587" s="411"/>
      <c r="S587" s="411"/>
      <c r="AC587" s="227"/>
      <c r="AD587" s="227"/>
      <c r="AE587" s="227"/>
      <c r="AF587" s="227"/>
      <c r="AG587" s="227"/>
      <c r="AL587" s="224"/>
      <c r="AM587" s="224"/>
      <c r="AN587" s="224"/>
      <c r="AO587" s="224"/>
      <c r="AP587" s="224"/>
      <c r="AQ587" s="224"/>
      <c r="AR587" s="224"/>
      <c r="AS587" s="224"/>
    </row>
    <row r="588">
      <c r="A588" s="398"/>
      <c r="B588" s="399"/>
      <c r="C588" s="398"/>
      <c r="D588" s="399"/>
      <c r="E588" s="398"/>
      <c r="I588" s="411"/>
      <c r="J588" s="411"/>
      <c r="N588" s="411"/>
      <c r="S588" s="411"/>
      <c r="AC588" s="227"/>
      <c r="AD588" s="227"/>
      <c r="AE588" s="227"/>
      <c r="AF588" s="227"/>
      <c r="AG588" s="227"/>
      <c r="AL588" s="224"/>
      <c r="AM588" s="224"/>
      <c r="AN588" s="224"/>
      <c r="AO588" s="224"/>
      <c r="AP588" s="224"/>
      <c r="AQ588" s="224"/>
      <c r="AR588" s="224"/>
      <c r="AS588" s="224"/>
    </row>
    <row r="589">
      <c r="A589" s="398"/>
      <c r="B589" s="399"/>
      <c r="C589" s="398"/>
      <c r="D589" s="399"/>
      <c r="E589" s="398"/>
      <c r="I589" s="411"/>
      <c r="J589" s="411"/>
      <c r="N589" s="411"/>
      <c r="S589" s="411"/>
      <c r="AC589" s="227"/>
      <c r="AD589" s="227"/>
      <c r="AE589" s="227"/>
      <c r="AF589" s="227"/>
      <c r="AG589" s="227"/>
      <c r="AL589" s="224"/>
      <c r="AM589" s="224"/>
      <c r="AN589" s="224"/>
      <c r="AO589" s="224"/>
      <c r="AP589" s="224"/>
      <c r="AQ589" s="224"/>
      <c r="AR589" s="224"/>
      <c r="AS589" s="224"/>
    </row>
    <row r="590">
      <c r="A590" s="398"/>
      <c r="B590" s="399"/>
      <c r="C590" s="398"/>
      <c r="D590" s="399"/>
      <c r="E590" s="398"/>
      <c r="I590" s="411"/>
      <c r="J590" s="411"/>
      <c r="N590" s="411"/>
      <c r="S590" s="411"/>
      <c r="AC590" s="227"/>
      <c r="AD590" s="227"/>
      <c r="AE590" s="227"/>
      <c r="AF590" s="227"/>
      <c r="AG590" s="227"/>
      <c r="AL590" s="224"/>
      <c r="AM590" s="224"/>
      <c r="AN590" s="224"/>
      <c r="AO590" s="224"/>
      <c r="AP590" s="224"/>
      <c r="AQ590" s="224"/>
      <c r="AR590" s="224"/>
      <c r="AS590" s="224"/>
    </row>
    <row r="591">
      <c r="A591" s="398"/>
      <c r="B591" s="399"/>
      <c r="C591" s="398"/>
      <c r="D591" s="399"/>
      <c r="E591" s="398"/>
      <c r="I591" s="411"/>
      <c r="J591" s="411"/>
      <c r="N591" s="411"/>
      <c r="S591" s="411"/>
      <c r="AC591" s="227"/>
      <c r="AD591" s="227"/>
      <c r="AE591" s="227"/>
      <c r="AF591" s="227"/>
      <c r="AG591" s="227"/>
      <c r="AL591" s="224"/>
      <c r="AM591" s="224"/>
      <c r="AN591" s="224"/>
      <c r="AO591" s="224"/>
      <c r="AP591" s="224"/>
      <c r="AQ591" s="224"/>
      <c r="AR591" s="224"/>
      <c r="AS591" s="224"/>
    </row>
    <row r="592">
      <c r="A592" s="398"/>
      <c r="B592" s="399"/>
      <c r="C592" s="398"/>
      <c r="D592" s="399"/>
      <c r="E592" s="398"/>
      <c r="I592" s="411"/>
      <c r="J592" s="411"/>
      <c r="N592" s="411"/>
      <c r="S592" s="411"/>
      <c r="AC592" s="227"/>
      <c r="AD592" s="227"/>
      <c r="AE592" s="227"/>
      <c r="AF592" s="227"/>
      <c r="AG592" s="227"/>
      <c r="AL592" s="224"/>
      <c r="AM592" s="224"/>
      <c r="AN592" s="224"/>
      <c r="AO592" s="224"/>
      <c r="AP592" s="224"/>
      <c r="AQ592" s="224"/>
      <c r="AR592" s="224"/>
      <c r="AS592" s="224"/>
    </row>
    <row r="593">
      <c r="A593" s="398"/>
      <c r="B593" s="399"/>
      <c r="C593" s="398"/>
      <c r="D593" s="399"/>
      <c r="E593" s="398"/>
      <c r="I593" s="411"/>
      <c r="J593" s="411"/>
      <c r="N593" s="411"/>
      <c r="S593" s="411"/>
      <c r="AC593" s="227"/>
      <c r="AD593" s="227"/>
      <c r="AE593" s="227"/>
      <c r="AF593" s="227"/>
      <c r="AG593" s="227"/>
      <c r="AL593" s="224"/>
      <c r="AM593" s="224"/>
      <c r="AN593" s="224"/>
      <c r="AO593" s="224"/>
      <c r="AP593" s="224"/>
      <c r="AQ593" s="224"/>
      <c r="AR593" s="224"/>
      <c r="AS593" s="224"/>
    </row>
    <row r="594">
      <c r="A594" s="398"/>
      <c r="B594" s="399"/>
      <c r="C594" s="398"/>
      <c r="D594" s="399"/>
      <c r="E594" s="398"/>
      <c r="I594" s="411"/>
      <c r="J594" s="411"/>
      <c r="N594" s="411"/>
      <c r="S594" s="411"/>
      <c r="AC594" s="227"/>
      <c r="AD594" s="227"/>
      <c r="AE594" s="227"/>
      <c r="AF594" s="227"/>
      <c r="AG594" s="227"/>
      <c r="AL594" s="224"/>
      <c r="AM594" s="224"/>
      <c r="AN594" s="224"/>
      <c r="AO594" s="224"/>
      <c r="AP594" s="224"/>
      <c r="AQ594" s="224"/>
      <c r="AR594" s="224"/>
      <c r="AS594" s="224"/>
    </row>
    <row r="595">
      <c r="A595" s="398"/>
      <c r="B595" s="399"/>
      <c r="C595" s="398"/>
      <c r="D595" s="399"/>
      <c r="E595" s="398"/>
      <c r="I595" s="411"/>
      <c r="J595" s="411"/>
      <c r="N595" s="411"/>
      <c r="S595" s="411"/>
      <c r="AC595" s="227"/>
      <c r="AD595" s="227"/>
      <c r="AE595" s="227"/>
      <c r="AF595" s="227"/>
      <c r="AG595" s="227"/>
      <c r="AL595" s="224"/>
      <c r="AM595" s="224"/>
      <c r="AN595" s="224"/>
      <c r="AO595" s="224"/>
      <c r="AP595" s="224"/>
      <c r="AQ595" s="224"/>
      <c r="AR595" s="224"/>
      <c r="AS595" s="224"/>
    </row>
    <row r="596">
      <c r="A596" s="398"/>
      <c r="B596" s="399"/>
      <c r="C596" s="398"/>
      <c r="D596" s="399"/>
      <c r="E596" s="398"/>
      <c r="I596" s="411"/>
      <c r="J596" s="411"/>
      <c r="N596" s="411"/>
      <c r="S596" s="411"/>
      <c r="AC596" s="227"/>
      <c r="AD596" s="227"/>
      <c r="AE596" s="227"/>
      <c r="AF596" s="227"/>
      <c r="AG596" s="227"/>
      <c r="AL596" s="224"/>
      <c r="AM596" s="224"/>
      <c r="AN596" s="224"/>
      <c r="AO596" s="224"/>
      <c r="AP596" s="224"/>
      <c r="AQ596" s="224"/>
      <c r="AR596" s="224"/>
      <c r="AS596" s="224"/>
    </row>
    <row r="597">
      <c r="A597" s="398"/>
      <c r="B597" s="399"/>
      <c r="C597" s="398"/>
      <c r="D597" s="399"/>
      <c r="E597" s="398"/>
      <c r="I597" s="411"/>
      <c r="J597" s="411"/>
      <c r="N597" s="411"/>
      <c r="S597" s="411"/>
      <c r="AC597" s="227"/>
      <c r="AD597" s="227"/>
      <c r="AE597" s="227"/>
      <c r="AF597" s="227"/>
      <c r="AG597" s="227"/>
      <c r="AL597" s="224"/>
      <c r="AM597" s="224"/>
      <c r="AN597" s="224"/>
      <c r="AO597" s="224"/>
      <c r="AP597" s="224"/>
      <c r="AQ597" s="224"/>
      <c r="AR597" s="224"/>
      <c r="AS597" s="224"/>
    </row>
    <row r="598">
      <c r="A598" s="398"/>
      <c r="B598" s="399"/>
      <c r="C598" s="398"/>
      <c r="D598" s="399"/>
      <c r="E598" s="398"/>
      <c r="I598" s="411"/>
      <c r="J598" s="411"/>
      <c r="N598" s="411"/>
      <c r="S598" s="411"/>
      <c r="AC598" s="227"/>
      <c r="AD598" s="227"/>
      <c r="AE598" s="227"/>
      <c r="AF598" s="227"/>
      <c r="AG598" s="227"/>
      <c r="AL598" s="224"/>
      <c r="AM598" s="224"/>
      <c r="AN598" s="224"/>
      <c r="AO598" s="224"/>
      <c r="AP598" s="224"/>
      <c r="AQ598" s="224"/>
      <c r="AR598" s="224"/>
      <c r="AS598" s="224"/>
    </row>
    <row r="599">
      <c r="A599" s="398"/>
      <c r="B599" s="399"/>
      <c r="C599" s="398"/>
      <c r="D599" s="399"/>
      <c r="E599" s="398"/>
      <c r="I599" s="411"/>
      <c r="J599" s="411"/>
      <c r="N599" s="411"/>
      <c r="S599" s="411"/>
      <c r="AC599" s="227"/>
      <c r="AD599" s="227"/>
      <c r="AE599" s="227"/>
      <c r="AF599" s="227"/>
      <c r="AG599" s="227"/>
      <c r="AL599" s="224"/>
      <c r="AM599" s="224"/>
      <c r="AN599" s="224"/>
      <c r="AO599" s="224"/>
      <c r="AP599" s="224"/>
      <c r="AQ599" s="224"/>
      <c r="AR599" s="224"/>
      <c r="AS599" s="224"/>
    </row>
    <row r="600">
      <c r="A600" s="398"/>
      <c r="B600" s="399"/>
      <c r="C600" s="398"/>
      <c r="D600" s="399"/>
      <c r="E600" s="398"/>
      <c r="I600" s="411"/>
      <c r="J600" s="411"/>
      <c r="N600" s="411"/>
      <c r="S600" s="411"/>
      <c r="AC600" s="227"/>
      <c r="AD600" s="227"/>
      <c r="AE600" s="227"/>
      <c r="AF600" s="227"/>
      <c r="AG600" s="227"/>
      <c r="AL600" s="224"/>
      <c r="AM600" s="224"/>
      <c r="AN600" s="224"/>
      <c r="AO600" s="224"/>
      <c r="AP600" s="224"/>
      <c r="AQ600" s="224"/>
      <c r="AR600" s="224"/>
      <c r="AS600" s="224"/>
    </row>
    <row r="601">
      <c r="A601" s="398"/>
      <c r="B601" s="399"/>
      <c r="C601" s="398"/>
      <c r="D601" s="399"/>
      <c r="E601" s="398"/>
      <c r="I601" s="411"/>
      <c r="J601" s="411"/>
      <c r="N601" s="411"/>
      <c r="S601" s="411"/>
      <c r="AC601" s="227"/>
      <c r="AD601" s="227"/>
      <c r="AE601" s="227"/>
      <c r="AF601" s="227"/>
      <c r="AG601" s="227"/>
      <c r="AL601" s="224"/>
      <c r="AM601" s="224"/>
      <c r="AN601" s="224"/>
      <c r="AO601" s="224"/>
      <c r="AP601" s="224"/>
      <c r="AQ601" s="224"/>
      <c r="AR601" s="224"/>
      <c r="AS601" s="224"/>
    </row>
    <row r="602">
      <c r="A602" s="398"/>
      <c r="B602" s="399"/>
      <c r="C602" s="398"/>
      <c r="D602" s="399"/>
      <c r="E602" s="398"/>
      <c r="I602" s="411"/>
      <c r="J602" s="411"/>
      <c r="N602" s="411"/>
      <c r="S602" s="411"/>
      <c r="AC602" s="227"/>
      <c r="AD602" s="227"/>
      <c r="AE602" s="227"/>
      <c r="AF602" s="227"/>
      <c r="AG602" s="227"/>
      <c r="AL602" s="224"/>
      <c r="AM602" s="224"/>
      <c r="AN602" s="224"/>
      <c r="AO602" s="224"/>
      <c r="AP602" s="224"/>
      <c r="AQ602" s="224"/>
      <c r="AR602" s="224"/>
      <c r="AS602" s="224"/>
    </row>
    <row r="603">
      <c r="A603" s="398"/>
      <c r="B603" s="399"/>
      <c r="C603" s="398"/>
      <c r="D603" s="399"/>
      <c r="E603" s="398"/>
      <c r="I603" s="411"/>
      <c r="J603" s="411"/>
      <c r="N603" s="411"/>
      <c r="S603" s="411"/>
      <c r="AC603" s="227"/>
      <c r="AD603" s="227"/>
      <c r="AE603" s="227"/>
      <c r="AF603" s="227"/>
      <c r="AG603" s="227"/>
      <c r="AL603" s="224"/>
      <c r="AM603" s="224"/>
      <c r="AN603" s="224"/>
      <c r="AO603" s="224"/>
      <c r="AP603" s="224"/>
      <c r="AQ603" s="224"/>
      <c r="AR603" s="224"/>
      <c r="AS603" s="224"/>
    </row>
    <row r="604">
      <c r="A604" s="398"/>
      <c r="B604" s="399"/>
      <c r="C604" s="398"/>
      <c r="D604" s="399"/>
      <c r="E604" s="398"/>
      <c r="I604" s="411"/>
      <c r="J604" s="411"/>
      <c r="N604" s="411"/>
      <c r="S604" s="411"/>
      <c r="AC604" s="227"/>
      <c r="AD604" s="227"/>
      <c r="AE604" s="227"/>
      <c r="AF604" s="227"/>
      <c r="AG604" s="227"/>
      <c r="AL604" s="224"/>
      <c r="AM604" s="224"/>
      <c r="AN604" s="224"/>
      <c r="AO604" s="224"/>
      <c r="AP604" s="224"/>
      <c r="AQ604" s="224"/>
      <c r="AR604" s="224"/>
      <c r="AS604" s="224"/>
    </row>
    <row r="605">
      <c r="A605" s="398"/>
      <c r="B605" s="399"/>
      <c r="C605" s="398"/>
      <c r="D605" s="399"/>
      <c r="E605" s="398"/>
      <c r="I605" s="411"/>
      <c r="J605" s="411"/>
      <c r="N605" s="411"/>
      <c r="S605" s="411"/>
      <c r="AC605" s="227"/>
      <c r="AD605" s="227"/>
      <c r="AE605" s="227"/>
      <c r="AF605" s="227"/>
      <c r="AG605" s="227"/>
      <c r="AL605" s="224"/>
      <c r="AM605" s="224"/>
      <c r="AN605" s="224"/>
      <c r="AO605" s="224"/>
      <c r="AP605" s="224"/>
      <c r="AQ605" s="224"/>
      <c r="AR605" s="224"/>
      <c r="AS605" s="224"/>
    </row>
    <row r="606">
      <c r="A606" s="398"/>
      <c r="B606" s="399"/>
      <c r="C606" s="398"/>
      <c r="D606" s="399"/>
      <c r="E606" s="398"/>
      <c r="I606" s="411"/>
      <c r="J606" s="411"/>
      <c r="N606" s="411"/>
      <c r="S606" s="411"/>
      <c r="AC606" s="227"/>
      <c r="AD606" s="227"/>
      <c r="AE606" s="227"/>
      <c r="AF606" s="227"/>
      <c r="AG606" s="227"/>
      <c r="AL606" s="224"/>
      <c r="AM606" s="224"/>
      <c r="AN606" s="224"/>
      <c r="AO606" s="224"/>
      <c r="AP606" s="224"/>
      <c r="AQ606" s="224"/>
      <c r="AR606" s="224"/>
      <c r="AS606" s="224"/>
    </row>
    <row r="607">
      <c r="A607" s="398"/>
      <c r="B607" s="399"/>
      <c r="C607" s="398"/>
      <c r="D607" s="399"/>
      <c r="E607" s="398"/>
      <c r="I607" s="411"/>
      <c r="J607" s="411"/>
      <c r="N607" s="411"/>
      <c r="S607" s="411"/>
      <c r="AC607" s="227"/>
      <c r="AD607" s="227"/>
      <c r="AE607" s="227"/>
      <c r="AF607" s="227"/>
      <c r="AG607" s="227"/>
      <c r="AL607" s="224"/>
      <c r="AM607" s="224"/>
      <c r="AN607" s="224"/>
      <c r="AO607" s="224"/>
      <c r="AP607" s="224"/>
      <c r="AQ607" s="224"/>
      <c r="AR607" s="224"/>
      <c r="AS607" s="224"/>
    </row>
    <row r="608">
      <c r="A608" s="398"/>
      <c r="B608" s="399"/>
      <c r="C608" s="398"/>
      <c r="D608" s="399"/>
      <c r="E608" s="398"/>
      <c r="I608" s="411"/>
      <c r="J608" s="411"/>
      <c r="N608" s="411"/>
      <c r="S608" s="411"/>
      <c r="AC608" s="227"/>
      <c r="AD608" s="227"/>
      <c r="AE608" s="227"/>
      <c r="AF608" s="227"/>
      <c r="AG608" s="227"/>
      <c r="AL608" s="224"/>
      <c r="AM608" s="224"/>
      <c r="AN608" s="224"/>
      <c r="AO608" s="224"/>
      <c r="AP608" s="224"/>
      <c r="AQ608" s="224"/>
      <c r="AR608" s="224"/>
      <c r="AS608" s="224"/>
    </row>
    <row r="609">
      <c r="A609" s="398"/>
      <c r="B609" s="399"/>
      <c r="C609" s="398"/>
      <c r="D609" s="399"/>
      <c r="E609" s="398"/>
      <c r="I609" s="411"/>
      <c r="J609" s="411"/>
      <c r="N609" s="411"/>
      <c r="S609" s="411"/>
      <c r="AC609" s="227"/>
      <c r="AD609" s="227"/>
      <c r="AE609" s="227"/>
      <c r="AF609" s="227"/>
      <c r="AG609" s="227"/>
      <c r="AL609" s="224"/>
      <c r="AM609" s="224"/>
      <c r="AN609" s="224"/>
      <c r="AO609" s="224"/>
      <c r="AP609" s="224"/>
      <c r="AQ609" s="224"/>
      <c r="AR609" s="224"/>
      <c r="AS609" s="224"/>
    </row>
    <row r="610">
      <c r="A610" s="398"/>
      <c r="B610" s="399"/>
      <c r="C610" s="398"/>
      <c r="D610" s="399"/>
      <c r="E610" s="398"/>
      <c r="I610" s="411"/>
      <c r="J610" s="411"/>
      <c r="N610" s="411"/>
      <c r="S610" s="411"/>
      <c r="AC610" s="227"/>
      <c r="AD610" s="227"/>
      <c r="AE610" s="227"/>
      <c r="AF610" s="227"/>
      <c r="AG610" s="227"/>
      <c r="AL610" s="224"/>
      <c r="AM610" s="224"/>
      <c r="AN610" s="224"/>
      <c r="AO610" s="224"/>
      <c r="AP610" s="224"/>
      <c r="AQ610" s="224"/>
      <c r="AR610" s="224"/>
      <c r="AS610" s="224"/>
    </row>
    <row r="611">
      <c r="A611" s="398"/>
      <c r="B611" s="399"/>
      <c r="C611" s="398"/>
      <c r="D611" s="399"/>
      <c r="E611" s="398"/>
      <c r="I611" s="411"/>
      <c r="J611" s="411"/>
      <c r="N611" s="411"/>
      <c r="S611" s="411"/>
      <c r="AC611" s="227"/>
      <c r="AD611" s="227"/>
      <c r="AE611" s="227"/>
      <c r="AF611" s="227"/>
      <c r="AG611" s="227"/>
      <c r="AL611" s="224"/>
      <c r="AM611" s="224"/>
      <c r="AN611" s="224"/>
      <c r="AO611" s="224"/>
      <c r="AP611" s="224"/>
      <c r="AQ611" s="224"/>
      <c r="AR611" s="224"/>
      <c r="AS611" s="224"/>
    </row>
    <row r="612">
      <c r="A612" s="398"/>
      <c r="B612" s="399"/>
      <c r="C612" s="398"/>
      <c r="D612" s="399"/>
      <c r="E612" s="398"/>
      <c r="I612" s="411"/>
      <c r="J612" s="411"/>
      <c r="N612" s="411"/>
      <c r="S612" s="411"/>
      <c r="AC612" s="227"/>
      <c r="AD612" s="227"/>
      <c r="AE612" s="227"/>
      <c r="AF612" s="227"/>
      <c r="AG612" s="227"/>
      <c r="AL612" s="224"/>
      <c r="AM612" s="224"/>
      <c r="AN612" s="224"/>
      <c r="AO612" s="224"/>
      <c r="AP612" s="224"/>
      <c r="AQ612" s="224"/>
      <c r="AR612" s="224"/>
      <c r="AS612" s="224"/>
    </row>
    <row r="613">
      <c r="A613" s="398"/>
      <c r="B613" s="399"/>
      <c r="C613" s="398"/>
      <c r="D613" s="399"/>
      <c r="E613" s="398"/>
      <c r="I613" s="411"/>
      <c r="J613" s="411"/>
      <c r="N613" s="411"/>
      <c r="S613" s="411"/>
      <c r="AC613" s="227"/>
      <c r="AD613" s="227"/>
      <c r="AE613" s="227"/>
      <c r="AF613" s="227"/>
      <c r="AG613" s="227"/>
      <c r="AL613" s="224"/>
      <c r="AM613" s="224"/>
      <c r="AN613" s="224"/>
      <c r="AO613" s="224"/>
      <c r="AP613" s="224"/>
      <c r="AQ613" s="224"/>
      <c r="AR613" s="224"/>
      <c r="AS613" s="224"/>
    </row>
    <row r="614">
      <c r="A614" s="398"/>
      <c r="B614" s="399"/>
      <c r="C614" s="398"/>
      <c r="D614" s="399"/>
      <c r="E614" s="398"/>
      <c r="I614" s="411"/>
      <c r="J614" s="411"/>
      <c r="N614" s="411"/>
      <c r="S614" s="411"/>
      <c r="AC614" s="227"/>
      <c r="AD614" s="227"/>
      <c r="AE614" s="227"/>
      <c r="AF614" s="227"/>
      <c r="AG614" s="227"/>
      <c r="AL614" s="224"/>
      <c r="AM614" s="224"/>
      <c r="AN614" s="224"/>
      <c r="AO614" s="224"/>
      <c r="AP614" s="224"/>
      <c r="AQ614" s="224"/>
      <c r="AR614" s="224"/>
      <c r="AS614" s="224"/>
    </row>
    <row r="615">
      <c r="A615" s="398"/>
      <c r="B615" s="399"/>
      <c r="C615" s="398"/>
      <c r="D615" s="399"/>
      <c r="E615" s="398"/>
      <c r="I615" s="411"/>
      <c r="J615" s="411"/>
      <c r="N615" s="411"/>
      <c r="S615" s="411"/>
      <c r="AC615" s="227"/>
      <c r="AD615" s="227"/>
      <c r="AE615" s="227"/>
      <c r="AF615" s="227"/>
      <c r="AG615" s="227"/>
      <c r="AL615" s="224"/>
      <c r="AM615" s="224"/>
      <c r="AN615" s="224"/>
      <c r="AO615" s="224"/>
      <c r="AP615" s="224"/>
      <c r="AQ615" s="224"/>
      <c r="AR615" s="224"/>
      <c r="AS615" s="224"/>
    </row>
    <row r="616">
      <c r="A616" s="398"/>
      <c r="B616" s="399"/>
      <c r="C616" s="398"/>
      <c r="D616" s="399"/>
      <c r="E616" s="398"/>
      <c r="I616" s="411"/>
      <c r="J616" s="411"/>
      <c r="N616" s="411"/>
      <c r="S616" s="411"/>
      <c r="AC616" s="227"/>
      <c r="AD616" s="227"/>
      <c r="AE616" s="227"/>
      <c r="AF616" s="227"/>
      <c r="AG616" s="227"/>
      <c r="AL616" s="224"/>
      <c r="AM616" s="224"/>
      <c r="AN616" s="224"/>
      <c r="AO616" s="224"/>
      <c r="AP616" s="224"/>
      <c r="AQ616" s="224"/>
      <c r="AR616" s="224"/>
      <c r="AS616" s="224"/>
    </row>
    <row r="617">
      <c r="A617" s="398"/>
      <c r="B617" s="399"/>
      <c r="C617" s="398"/>
      <c r="D617" s="399"/>
      <c r="E617" s="398"/>
      <c r="I617" s="411"/>
      <c r="J617" s="411"/>
      <c r="N617" s="411"/>
      <c r="S617" s="411"/>
      <c r="AC617" s="227"/>
      <c r="AD617" s="227"/>
      <c r="AE617" s="227"/>
      <c r="AF617" s="227"/>
      <c r="AG617" s="227"/>
      <c r="AL617" s="224"/>
      <c r="AM617" s="224"/>
      <c r="AN617" s="224"/>
      <c r="AO617" s="224"/>
      <c r="AP617" s="224"/>
      <c r="AQ617" s="224"/>
      <c r="AR617" s="224"/>
      <c r="AS617" s="224"/>
    </row>
    <row r="618">
      <c r="A618" s="398"/>
      <c r="B618" s="399"/>
      <c r="C618" s="398"/>
      <c r="D618" s="399"/>
      <c r="E618" s="398"/>
      <c r="I618" s="411"/>
      <c r="J618" s="411"/>
      <c r="N618" s="411"/>
      <c r="S618" s="411"/>
      <c r="AC618" s="227"/>
      <c r="AD618" s="227"/>
      <c r="AE618" s="227"/>
      <c r="AF618" s="227"/>
      <c r="AG618" s="227"/>
      <c r="AL618" s="224"/>
      <c r="AM618" s="224"/>
      <c r="AN618" s="224"/>
      <c r="AO618" s="224"/>
      <c r="AP618" s="224"/>
      <c r="AQ618" s="224"/>
      <c r="AR618" s="224"/>
      <c r="AS618" s="224"/>
    </row>
    <row r="619">
      <c r="A619" s="398"/>
      <c r="B619" s="399"/>
      <c r="C619" s="398"/>
      <c r="D619" s="399"/>
      <c r="E619" s="398"/>
      <c r="I619" s="411"/>
      <c r="J619" s="411"/>
      <c r="N619" s="411"/>
      <c r="S619" s="411"/>
      <c r="AC619" s="227"/>
      <c r="AD619" s="227"/>
      <c r="AE619" s="227"/>
      <c r="AF619" s="227"/>
      <c r="AG619" s="227"/>
      <c r="AL619" s="224"/>
      <c r="AM619" s="224"/>
      <c r="AN619" s="224"/>
      <c r="AO619" s="224"/>
      <c r="AP619" s="224"/>
      <c r="AQ619" s="224"/>
      <c r="AR619" s="224"/>
      <c r="AS619" s="224"/>
    </row>
    <row r="620">
      <c r="A620" s="398"/>
      <c r="B620" s="399"/>
      <c r="C620" s="398"/>
      <c r="D620" s="399"/>
      <c r="E620" s="398"/>
      <c r="I620" s="411"/>
      <c r="J620" s="411"/>
      <c r="N620" s="411"/>
      <c r="S620" s="411"/>
      <c r="AC620" s="227"/>
      <c r="AD620" s="227"/>
      <c r="AE620" s="227"/>
      <c r="AF620" s="227"/>
      <c r="AG620" s="227"/>
      <c r="AL620" s="224"/>
      <c r="AM620" s="224"/>
      <c r="AN620" s="224"/>
      <c r="AO620" s="224"/>
      <c r="AP620" s="224"/>
      <c r="AQ620" s="224"/>
      <c r="AR620" s="224"/>
      <c r="AS620" s="224"/>
    </row>
    <row r="621">
      <c r="A621" s="398"/>
      <c r="B621" s="399"/>
      <c r="C621" s="398"/>
      <c r="D621" s="399"/>
      <c r="E621" s="398"/>
      <c r="I621" s="411"/>
      <c r="J621" s="411"/>
      <c r="N621" s="411"/>
      <c r="S621" s="411"/>
      <c r="AC621" s="227"/>
      <c r="AD621" s="227"/>
      <c r="AE621" s="227"/>
      <c r="AF621" s="227"/>
      <c r="AG621" s="227"/>
      <c r="AL621" s="224"/>
      <c r="AM621" s="224"/>
      <c r="AN621" s="224"/>
      <c r="AO621" s="224"/>
      <c r="AP621" s="224"/>
      <c r="AQ621" s="224"/>
      <c r="AR621" s="224"/>
      <c r="AS621" s="224"/>
    </row>
    <row r="622">
      <c r="A622" s="398"/>
      <c r="B622" s="399"/>
      <c r="C622" s="398"/>
      <c r="D622" s="399"/>
      <c r="E622" s="398"/>
      <c r="I622" s="411"/>
      <c r="J622" s="411"/>
      <c r="N622" s="411"/>
      <c r="S622" s="411"/>
      <c r="AC622" s="227"/>
      <c r="AD622" s="227"/>
      <c r="AE622" s="227"/>
      <c r="AF622" s="227"/>
      <c r="AG622" s="227"/>
      <c r="AL622" s="224"/>
      <c r="AM622" s="224"/>
      <c r="AN622" s="224"/>
      <c r="AO622" s="224"/>
      <c r="AP622" s="224"/>
      <c r="AQ622" s="224"/>
      <c r="AR622" s="224"/>
      <c r="AS622" s="224"/>
    </row>
    <row r="623">
      <c r="A623" s="398"/>
      <c r="B623" s="399"/>
      <c r="C623" s="398"/>
      <c r="D623" s="399"/>
      <c r="E623" s="398"/>
      <c r="I623" s="411"/>
      <c r="J623" s="411"/>
      <c r="N623" s="411"/>
      <c r="S623" s="411"/>
      <c r="AC623" s="227"/>
      <c r="AD623" s="227"/>
      <c r="AE623" s="227"/>
      <c r="AF623" s="227"/>
      <c r="AG623" s="227"/>
      <c r="AL623" s="224"/>
      <c r="AM623" s="224"/>
      <c r="AN623" s="224"/>
      <c r="AO623" s="224"/>
      <c r="AP623" s="224"/>
      <c r="AQ623" s="224"/>
      <c r="AR623" s="224"/>
      <c r="AS623" s="224"/>
    </row>
    <row r="624">
      <c r="A624" s="398"/>
      <c r="B624" s="399"/>
      <c r="C624" s="398"/>
      <c r="D624" s="399"/>
      <c r="E624" s="398"/>
      <c r="I624" s="411"/>
      <c r="J624" s="411"/>
      <c r="N624" s="411"/>
      <c r="S624" s="411"/>
      <c r="AC624" s="227"/>
      <c r="AD624" s="227"/>
      <c r="AE624" s="227"/>
      <c r="AF624" s="227"/>
      <c r="AG624" s="227"/>
      <c r="AL624" s="224"/>
      <c r="AM624" s="224"/>
      <c r="AN624" s="224"/>
      <c r="AO624" s="224"/>
      <c r="AP624" s="224"/>
      <c r="AQ624" s="224"/>
      <c r="AR624" s="224"/>
      <c r="AS624" s="224"/>
    </row>
    <row r="625">
      <c r="A625" s="398"/>
      <c r="B625" s="399"/>
      <c r="C625" s="398"/>
      <c r="D625" s="399"/>
      <c r="E625" s="398"/>
      <c r="I625" s="411"/>
      <c r="J625" s="411"/>
      <c r="N625" s="411"/>
      <c r="S625" s="411"/>
      <c r="AC625" s="227"/>
      <c r="AD625" s="227"/>
      <c r="AE625" s="227"/>
      <c r="AF625" s="227"/>
      <c r="AG625" s="227"/>
      <c r="AL625" s="224"/>
      <c r="AM625" s="224"/>
      <c r="AN625" s="224"/>
      <c r="AO625" s="224"/>
      <c r="AP625" s="224"/>
      <c r="AQ625" s="224"/>
      <c r="AR625" s="224"/>
      <c r="AS625" s="224"/>
    </row>
    <row r="626">
      <c r="A626" s="398"/>
      <c r="B626" s="399"/>
      <c r="C626" s="398"/>
      <c r="D626" s="399"/>
      <c r="E626" s="398"/>
      <c r="I626" s="411"/>
      <c r="J626" s="411"/>
      <c r="N626" s="411"/>
      <c r="S626" s="411"/>
      <c r="AC626" s="227"/>
      <c r="AD626" s="227"/>
      <c r="AE626" s="227"/>
      <c r="AF626" s="227"/>
      <c r="AG626" s="227"/>
      <c r="AL626" s="224"/>
      <c r="AM626" s="224"/>
      <c r="AN626" s="224"/>
      <c r="AO626" s="224"/>
      <c r="AP626" s="224"/>
      <c r="AQ626" s="224"/>
      <c r="AR626" s="224"/>
      <c r="AS626" s="224"/>
    </row>
    <row r="627">
      <c r="A627" s="398"/>
      <c r="B627" s="399"/>
      <c r="C627" s="398"/>
      <c r="D627" s="399"/>
      <c r="E627" s="398"/>
      <c r="I627" s="411"/>
      <c r="J627" s="411"/>
      <c r="N627" s="411"/>
      <c r="S627" s="411"/>
      <c r="AC627" s="227"/>
      <c r="AD627" s="227"/>
      <c r="AE627" s="227"/>
      <c r="AF627" s="227"/>
      <c r="AG627" s="227"/>
      <c r="AL627" s="224"/>
      <c r="AM627" s="224"/>
      <c r="AN627" s="224"/>
      <c r="AO627" s="224"/>
      <c r="AP627" s="224"/>
      <c r="AQ627" s="224"/>
      <c r="AR627" s="224"/>
      <c r="AS627" s="224"/>
    </row>
    <row r="628">
      <c r="A628" s="398"/>
      <c r="B628" s="399"/>
      <c r="C628" s="398"/>
      <c r="D628" s="399"/>
      <c r="E628" s="398"/>
      <c r="I628" s="411"/>
      <c r="J628" s="411"/>
      <c r="N628" s="411"/>
      <c r="S628" s="411"/>
      <c r="AC628" s="227"/>
      <c r="AD628" s="227"/>
      <c r="AE628" s="227"/>
      <c r="AF628" s="227"/>
      <c r="AG628" s="227"/>
      <c r="AL628" s="224"/>
      <c r="AM628" s="224"/>
      <c r="AN628" s="224"/>
      <c r="AO628" s="224"/>
      <c r="AP628" s="224"/>
      <c r="AQ628" s="224"/>
      <c r="AR628" s="224"/>
      <c r="AS628" s="224"/>
    </row>
    <row r="629">
      <c r="A629" s="398"/>
      <c r="B629" s="399"/>
      <c r="C629" s="398"/>
      <c r="D629" s="399"/>
      <c r="E629" s="398"/>
      <c r="I629" s="411"/>
      <c r="J629" s="411"/>
      <c r="N629" s="411"/>
      <c r="S629" s="411"/>
      <c r="AC629" s="227"/>
      <c r="AD629" s="227"/>
      <c r="AE629" s="227"/>
      <c r="AF629" s="227"/>
      <c r="AG629" s="227"/>
      <c r="AL629" s="224"/>
      <c r="AM629" s="224"/>
      <c r="AN629" s="224"/>
      <c r="AO629" s="224"/>
      <c r="AP629" s="224"/>
      <c r="AQ629" s="224"/>
      <c r="AR629" s="224"/>
      <c r="AS629" s="224"/>
    </row>
    <row r="630">
      <c r="A630" s="398"/>
      <c r="B630" s="399"/>
      <c r="C630" s="398"/>
      <c r="D630" s="399"/>
      <c r="E630" s="398"/>
      <c r="I630" s="411"/>
      <c r="J630" s="411"/>
      <c r="N630" s="411"/>
      <c r="S630" s="411"/>
      <c r="AC630" s="227"/>
      <c r="AD630" s="227"/>
      <c r="AE630" s="227"/>
      <c r="AF630" s="227"/>
      <c r="AG630" s="227"/>
      <c r="AL630" s="224"/>
      <c r="AM630" s="224"/>
      <c r="AN630" s="224"/>
      <c r="AO630" s="224"/>
      <c r="AP630" s="224"/>
      <c r="AQ630" s="224"/>
      <c r="AR630" s="224"/>
      <c r="AS630" s="224"/>
    </row>
    <row r="631">
      <c r="A631" s="398"/>
      <c r="B631" s="399"/>
      <c r="C631" s="398"/>
      <c r="D631" s="399"/>
      <c r="E631" s="398"/>
      <c r="I631" s="411"/>
      <c r="J631" s="411"/>
      <c r="N631" s="411"/>
      <c r="S631" s="411"/>
      <c r="AC631" s="227"/>
      <c r="AD631" s="227"/>
      <c r="AE631" s="227"/>
      <c r="AF631" s="227"/>
      <c r="AG631" s="227"/>
      <c r="AL631" s="224"/>
      <c r="AM631" s="224"/>
      <c r="AN631" s="224"/>
      <c r="AO631" s="224"/>
      <c r="AP631" s="224"/>
      <c r="AQ631" s="224"/>
      <c r="AR631" s="224"/>
      <c r="AS631" s="224"/>
    </row>
    <row r="632">
      <c r="A632" s="398"/>
      <c r="B632" s="399"/>
      <c r="C632" s="398"/>
      <c r="D632" s="399"/>
      <c r="E632" s="398"/>
      <c r="I632" s="411"/>
      <c r="J632" s="411"/>
      <c r="N632" s="411"/>
      <c r="S632" s="411"/>
      <c r="AC632" s="227"/>
      <c r="AD632" s="227"/>
      <c r="AE632" s="227"/>
      <c r="AF632" s="227"/>
      <c r="AG632" s="227"/>
      <c r="AL632" s="224"/>
      <c r="AM632" s="224"/>
      <c r="AN632" s="224"/>
      <c r="AO632" s="224"/>
      <c r="AP632" s="224"/>
      <c r="AQ632" s="224"/>
      <c r="AR632" s="224"/>
      <c r="AS632" s="224"/>
    </row>
    <row r="633">
      <c r="A633" s="398"/>
      <c r="B633" s="399"/>
      <c r="C633" s="398"/>
      <c r="D633" s="399"/>
      <c r="E633" s="398"/>
      <c r="I633" s="411"/>
      <c r="J633" s="411"/>
      <c r="N633" s="411"/>
      <c r="S633" s="411"/>
      <c r="AC633" s="227"/>
      <c r="AD633" s="227"/>
      <c r="AE633" s="227"/>
      <c r="AF633" s="227"/>
      <c r="AG633" s="227"/>
      <c r="AL633" s="224"/>
      <c r="AM633" s="224"/>
      <c r="AN633" s="224"/>
      <c r="AO633" s="224"/>
      <c r="AP633" s="224"/>
      <c r="AQ633" s="224"/>
      <c r="AR633" s="224"/>
      <c r="AS633" s="224"/>
    </row>
    <row r="634">
      <c r="A634" s="398"/>
      <c r="B634" s="399"/>
      <c r="C634" s="398"/>
      <c r="D634" s="399"/>
      <c r="E634" s="398"/>
      <c r="I634" s="411"/>
      <c r="J634" s="411"/>
      <c r="N634" s="411"/>
      <c r="S634" s="411"/>
      <c r="AC634" s="227"/>
      <c r="AD634" s="227"/>
      <c r="AE634" s="227"/>
      <c r="AF634" s="227"/>
      <c r="AG634" s="227"/>
      <c r="AL634" s="224"/>
      <c r="AM634" s="224"/>
      <c r="AN634" s="224"/>
      <c r="AO634" s="224"/>
      <c r="AP634" s="224"/>
      <c r="AQ634" s="224"/>
      <c r="AR634" s="224"/>
      <c r="AS634" s="224"/>
    </row>
    <row r="635">
      <c r="A635" s="398"/>
      <c r="B635" s="399"/>
      <c r="C635" s="398"/>
      <c r="D635" s="399"/>
      <c r="E635" s="398"/>
      <c r="I635" s="411"/>
      <c r="J635" s="411"/>
      <c r="N635" s="411"/>
      <c r="S635" s="411"/>
      <c r="AC635" s="227"/>
      <c r="AD635" s="227"/>
      <c r="AE635" s="227"/>
      <c r="AF635" s="227"/>
      <c r="AG635" s="227"/>
      <c r="AL635" s="224"/>
      <c r="AM635" s="224"/>
      <c r="AN635" s="224"/>
      <c r="AO635" s="224"/>
      <c r="AP635" s="224"/>
      <c r="AQ635" s="224"/>
      <c r="AR635" s="224"/>
      <c r="AS635" s="224"/>
    </row>
    <row r="636">
      <c r="A636" s="398"/>
      <c r="B636" s="399"/>
      <c r="C636" s="398"/>
      <c r="D636" s="399"/>
      <c r="E636" s="398"/>
      <c r="I636" s="411"/>
      <c r="J636" s="411"/>
      <c r="N636" s="411"/>
      <c r="S636" s="411"/>
      <c r="AC636" s="227"/>
      <c r="AD636" s="227"/>
      <c r="AE636" s="227"/>
      <c r="AF636" s="227"/>
      <c r="AG636" s="227"/>
      <c r="AL636" s="224"/>
      <c r="AM636" s="224"/>
      <c r="AN636" s="224"/>
      <c r="AO636" s="224"/>
      <c r="AP636" s="224"/>
      <c r="AQ636" s="224"/>
      <c r="AR636" s="224"/>
      <c r="AS636" s="224"/>
    </row>
    <row r="637">
      <c r="A637" s="398"/>
      <c r="B637" s="399"/>
      <c r="C637" s="398"/>
      <c r="D637" s="399"/>
      <c r="E637" s="398"/>
      <c r="I637" s="411"/>
      <c r="J637" s="411"/>
      <c r="N637" s="411"/>
      <c r="S637" s="411"/>
      <c r="AC637" s="227"/>
      <c r="AD637" s="227"/>
      <c r="AE637" s="227"/>
      <c r="AF637" s="227"/>
      <c r="AG637" s="227"/>
      <c r="AL637" s="224"/>
      <c r="AM637" s="224"/>
      <c r="AN637" s="224"/>
      <c r="AO637" s="224"/>
      <c r="AP637" s="224"/>
      <c r="AQ637" s="224"/>
      <c r="AR637" s="224"/>
      <c r="AS637" s="224"/>
    </row>
    <row r="638">
      <c r="A638" s="398"/>
      <c r="B638" s="399"/>
      <c r="C638" s="398"/>
      <c r="D638" s="399"/>
      <c r="E638" s="398"/>
      <c r="I638" s="411"/>
      <c r="J638" s="411"/>
      <c r="N638" s="411"/>
      <c r="S638" s="411"/>
      <c r="AC638" s="227"/>
      <c r="AD638" s="227"/>
      <c r="AE638" s="227"/>
      <c r="AF638" s="227"/>
      <c r="AG638" s="227"/>
      <c r="AL638" s="224"/>
      <c r="AM638" s="224"/>
      <c r="AN638" s="224"/>
      <c r="AO638" s="224"/>
      <c r="AP638" s="224"/>
      <c r="AQ638" s="224"/>
      <c r="AR638" s="224"/>
      <c r="AS638" s="224"/>
    </row>
    <row r="639">
      <c r="A639" s="398"/>
      <c r="B639" s="399"/>
      <c r="C639" s="398"/>
      <c r="D639" s="399"/>
      <c r="E639" s="398"/>
      <c r="I639" s="411"/>
      <c r="J639" s="411"/>
      <c r="N639" s="411"/>
      <c r="S639" s="411"/>
      <c r="AC639" s="227"/>
      <c r="AD639" s="227"/>
      <c r="AE639" s="227"/>
      <c r="AF639" s="227"/>
      <c r="AG639" s="227"/>
      <c r="AL639" s="224"/>
      <c r="AM639" s="224"/>
      <c r="AN639" s="224"/>
      <c r="AO639" s="224"/>
      <c r="AP639" s="224"/>
      <c r="AQ639" s="224"/>
      <c r="AR639" s="224"/>
      <c r="AS639" s="224"/>
    </row>
    <row r="640">
      <c r="A640" s="398"/>
      <c r="B640" s="399"/>
      <c r="C640" s="398"/>
      <c r="D640" s="399"/>
      <c r="E640" s="398"/>
      <c r="I640" s="411"/>
      <c r="J640" s="411"/>
      <c r="N640" s="411"/>
      <c r="S640" s="411"/>
      <c r="AC640" s="227"/>
      <c r="AD640" s="227"/>
      <c r="AE640" s="227"/>
      <c r="AF640" s="227"/>
      <c r="AG640" s="227"/>
      <c r="AL640" s="224"/>
      <c r="AM640" s="224"/>
      <c r="AN640" s="224"/>
      <c r="AO640" s="224"/>
      <c r="AP640" s="224"/>
      <c r="AQ640" s="224"/>
      <c r="AR640" s="224"/>
      <c r="AS640" s="224"/>
    </row>
    <row r="641">
      <c r="A641" s="398"/>
      <c r="B641" s="399"/>
      <c r="C641" s="398"/>
      <c r="D641" s="399"/>
      <c r="E641" s="398"/>
      <c r="I641" s="411"/>
      <c r="J641" s="411"/>
      <c r="N641" s="411"/>
      <c r="S641" s="411"/>
      <c r="AC641" s="227"/>
      <c r="AD641" s="227"/>
      <c r="AE641" s="227"/>
      <c r="AF641" s="227"/>
      <c r="AG641" s="227"/>
      <c r="AL641" s="224"/>
      <c r="AM641" s="224"/>
      <c r="AN641" s="224"/>
      <c r="AO641" s="224"/>
      <c r="AP641" s="224"/>
      <c r="AQ641" s="224"/>
      <c r="AR641" s="224"/>
      <c r="AS641" s="224"/>
    </row>
    <row r="642">
      <c r="A642" s="398"/>
      <c r="B642" s="399"/>
      <c r="C642" s="398"/>
      <c r="D642" s="399"/>
      <c r="E642" s="398"/>
      <c r="I642" s="411"/>
      <c r="J642" s="411"/>
      <c r="N642" s="411"/>
      <c r="S642" s="411"/>
      <c r="AC642" s="227"/>
      <c r="AD642" s="227"/>
      <c r="AE642" s="227"/>
      <c r="AF642" s="227"/>
      <c r="AG642" s="227"/>
      <c r="AL642" s="224"/>
      <c r="AM642" s="224"/>
      <c r="AN642" s="224"/>
      <c r="AO642" s="224"/>
      <c r="AP642" s="224"/>
      <c r="AQ642" s="224"/>
      <c r="AR642" s="224"/>
      <c r="AS642" s="224"/>
    </row>
    <row r="643">
      <c r="A643" s="398"/>
      <c r="B643" s="399"/>
      <c r="C643" s="398"/>
      <c r="D643" s="399"/>
      <c r="E643" s="398"/>
      <c r="I643" s="411"/>
      <c r="J643" s="411"/>
      <c r="N643" s="411"/>
      <c r="S643" s="411"/>
      <c r="AC643" s="227"/>
      <c r="AD643" s="227"/>
      <c r="AE643" s="227"/>
      <c r="AF643" s="227"/>
      <c r="AG643" s="227"/>
      <c r="AL643" s="224"/>
      <c r="AM643" s="224"/>
      <c r="AN643" s="224"/>
      <c r="AO643" s="224"/>
      <c r="AP643" s="224"/>
      <c r="AQ643" s="224"/>
      <c r="AR643" s="224"/>
      <c r="AS643" s="224"/>
    </row>
    <row r="644">
      <c r="A644" s="398"/>
      <c r="B644" s="399"/>
      <c r="C644" s="398"/>
      <c r="D644" s="399"/>
      <c r="E644" s="398"/>
      <c r="I644" s="411"/>
      <c r="J644" s="411"/>
      <c r="N644" s="411"/>
      <c r="S644" s="411"/>
      <c r="AC644" s="227"/>
      <c r="AD644" s="227"/>
      <c r="AE644" s="227"/>
      <c r="AF644" s="227"/>
      <c r="AG644" s="227"/>
      <c r="AL644" s="224"/>
      <c r="AM644" s="224"/>
      <c r="AN644" s="224"/>
      <c r="AO644" s="224"/>
      <c r="AP644" s="224"/>
      <c r="AQ644" s="224"/>
      <c r="AR644" s="224"/>
      <c r="AS644" s="224"/>
    </row>
    <row r="645">
      <c r="A645" s="398"/>
      <c r="B645" s="399"/>
      <c r="C645" s="398"/>
      <c r="D645" s="399"/>
      <c r="E645" s="398"/>
      <c r="I645" s="411"/>
      <c r="J645" s="411"/>
      <c r="N645" s="411"/>
      <c r="S645" s="411"/>
      <c r="AC645" s="227"/>
      <c r="AD645" s="227"/>
      <c r="AE645" s="227"/>
      <c r="AF645" s="227"/>
      <c r="AG645" s="227"/>
      <c r="AL645" s="224"/>
      <c r="AM645" s="224"/>
      <c r="AN645" s="224"/>
      <c r="AO645" s="224"/>
      <c r="AP645" s="224"/>
      <c r="AQ645" s="224"/>
      <c r="AR645" s="224"/>
      <c r="AS645" s="224"/>
    </row>
    <row r="646">
      <c r="A646" s="398"/>
      <c r="B646" s="399"/>
      <c r="C646" s="398"/>
      <c r="D646" s="399"/>
      <c r="E646" s="398"/>
      <c r="I646" s="411"/>
      <c r="J646" s="411"/>
      <c r="N646" s="411"/>
      <c r="S646" s="411"/>
      <c r="AC646" s="227"/>
      <c r="AD646" s="227"/>
      <c r="AE646" s="227"/>
      <c r="AF646" s="227"/>
      <c r="AG646" s="227"/>
      <c r="AL646" s="224"/>
      <c r="AM646" s="224"/>
      <c r="AN646" s="224"/>
      <c r="AO646" s="224"/>
      <c r="AP646" s="224"/>
      <c r="AQ646" s="224"/>
      <c r="AR646" s="224"/>
      <c r="AS646" s="224"/>
    </row>
    <row r="647">
      <c r="A647" s="398"/>
      <c r="B647" s="399"/>
      <c r="C647" s="398"/>
      <c r="D647" s="399"/>
      <c r="E647" s="398"/>
      <c r="I647" s="411"/>
      <c r="J647" s="411"/>
      <c r="N647" s="411"/>
      <c r="S647" s="411"/>
      <c r="AC647" s="227"/>
      <c r="AD647" s="227"/>
      <c r="AE647" s="227"/>
      <c r="AF647" s="227"/>
      <c r="AG647" s="227"/>
      <c r="AL647" s="224"/>
      <c r="AM647" s="224"/>
      <c r="AN647" s="224"/>
      <c r="AO647" s="224"/>
      <c r="AP647" s="224"/>
      <c r="AQ647" s="224"/>
      <c r="AR647" s="224"/>
      <c r="AS647" s="224"/>
    </row>
    <row r="648">
      <c r="A648" s="398"/>
      <c r="B648" s="399"/>
      <c r="C648" s="398"/>
      <c r="D648" s="399"/>
      <c r="E648" s="398"/>
      <c r="I648" s="411"/>
      <c r="J648" s="411"/>
      <c r="N648" s="411"/>
      <c r="S648" s="411"/>
      <c r="AC648" s="227"/>
      <c r="AD648" s="227"/>
      <c r="AE648" s="227"/>
      <c r="AF648" s="227"/>
      <c r="AG648" s="227"/>
      <c r="AL648" s="224"/>
      <c r="AM648" s="224"/>
      <c r="AN648" s="224"/>
      <c r="AO648" s="224"/>
      <c r="AP648" s="224"/>
      <c r="AQ648" s="224"/>
      <c r="AR648" s="224"/>
      <c r="AS648" s="224"/>
    </row>
    <row r="649">
      <c r="A649" s="398"/>
      <c r="B649" s="399"/>
      <c r="C649" s="398"/>
      <c r="D649" s="399"/>
      <c r="E649" s="398"/>
      <c r="I649" s="411"/>
      <c r="J649" s="411"/>
      <c r="N649" s="411"/>
      <c r="S649" s="411"/>
      <c r="AC649" s="227"/>
      <c r="AD649" s="227"/>
      <c r="AE649" s="227"/>
      <c r="AF649" s="227"/>
      <c r="AG649" s="227"/>
      <c r="AL649" s="224"/>
      <c r="AM649" s="224"/>
      <c r="AN649" s="224"/>
      <c r="AO649" s="224"/>
      <c r="AP649" s="224"/>
      <c r="AQ649" s="224"/>
      <c r="AR649" s="224"/>
      <c r="AS649" s="224"/>
    </row>
    <row r="650">
      <c r="A650" s="398"/>
      <c r="B650" s="399"/>
      <c r="C650" s="398"/>
      <c r="D650" s="399"/>
      <c r="E650" s="398"/>
      <c r="I650" s="411"/>
      <c r="J650" s="411"/>
      <c r="N650" s="411"/>
      <c r="S650" s="411"/>
      <c r="AC650" s="227"/>
      <c r="AD650" s="227"/>
      <c r="AE650" s="227"/>
      <c r="AF650" s="227"/>
      <c r="AG650" s="227"/>
      <c r="AL650" s="224"/>
      <c r="AM650" s="224"/>
      <c r="AN650" s="224"/>
      <c r="AO650" s="224"/>
      <c r="AP650" s="224"/>
      <c r="AQ650" s="224"/>
      <c r="AR650" s="224"/>
      <c r="AS650" s="224"/>
    </row>
    <row r="651">
      <c r="A651" s="398"/>
      <c r="B651" s="399"/>
      <c r="C651" s="398"/>
      <c r="D651" s="399"/>
      <c r="E651" s="398"/>
      <c r="I651" s="411"/>
      <c r="J651" s="411"/>
      <c r="N651" s="411"/>
      <c r="S651" s="411"/>
      <c r="AC651" s="227"/>
      <c r="AD651" s="227"/>
      <c r="AE651" s="227"/>
      <c r="AF651" s="227"/>
      <c r="AG651" s="227"/>
      <c r="AL651" s="224"/>
      <c r="AM651" s="224"/>
      <c r="AN651" s="224"/>
      <c r="AO651" s="224"/>
      <c r="AP651" s="224"/>
      <c r="AQ651" s="224"/>
      <c r="AR651" s="224"/>
      <c r="AS651" s="224"/>
    </row>
    <row r="652">
      <c r="A652" s="398"/>
      <c r="B652" s="399"/>
      <c r="C652" s="398"/>
      <c r="D652" s="399"/>
      <c r="E652" s="398"/>
      <c r="I652" s="411"/>
      <c r="J652" s="411"/>
      <c r="N652" s="411"/>
      <c r="S652" s="411"/>
      <c r="AC652" s="227"/>
      <c r="AD652" s="227"/>
      <c r="AE652" s="227"/>
      <c r="AF652" s="227"/>
      <c r="AG652" s="227"/>
      <c r="AL652" s="224"/>
      <c r="AM652" s="224"/>
      <c r="AN652" s="224"/>
      <c r="AO652" s="224"/>
      <c r="AP652" s="224"/>
      <c r="AQ652" s="224"/>
      <c r="AR652" s="224"/>
      <c r="AS652" s="224"/>
    </row>
    <row r="653">
      <c r="A653" s="398"/>
      <c r="B653" s="399"/>
      <c r="C653" s="398"/>
      <c r="D653" s="399"/>
      <c r="E653" s="398"/>
      <c r="I653" s="411"/>
      <c r="J653" s="411"/>
      <c r="N653" s="411"/>
      <c r="S653" s="411"/>
      <c r="AC653" s="227"/>
      <c r="AD653" s="227"/>
      <c r="AE653" s="227"/>
      <c r="AF653" s="227"/>
      <c r="AG653" s="227"/>
      <c r="AL653" s="224"/>
      <c r="AM653" s="224"/>
      <c r="AN653" s="224"/>
      <c r="AO653" s="224"/>
      <c r="AP653" s="224"/>
      <c r="AQ653" s="224"/>
      <c r="AR653" s="224"/>
      <c r="AS653" s="224"/>
    </row>
    <row r="654">
      <c r="A654" s="398"/>
      <c r="B654" s="399"/>
      <c r="C654" s="398"/>
      <c r="D654" s="399"/>
      <c r="E654" s="398"/>
      <c r="I654" s="411"/>
      <c r="J654" s="411"/>
      <c r="N654" s="411"/>
      <c r="S654" s="411"/>
      <c r="AC654" s="227"/>
      <c r="AD654" s="227"/>
      <c r="AE654" s="227"/>
      <c r="AF654" s="227"/>
      <c r="AG654" s="227"/>
      <c r="AL654" s="224"/>
      <c r="AM654" s="224"/>
      <c r="AN654" s="224"/>
      <c r="AO654" s="224"/>
      <c r="AP654" s="224"/>
      <c r="AQ654" s="224"/>
      <c r="AR654" s="224"/>
      <c r="AS654" s="224"/>
    </row>
    <row r="655">
      <c r="A655" s="398"/>
      <c r="B655" s="399"/>
      <c r="C655" s="398"/>
      <c r="D655" s="399"/>
      <c r="E655" s="398"/>
      <c r="I655" s="411"/>
      <c r="J655" s="411"/>
      <c r="N655" s="411"/>
      <c r="S655" s="411"/>
      <c r="AC655" s="227"/>
      <c r="AD655" s="227"/>
      <c r="AE655" s="227"/>
      <c r="AF655" s="227"/>
      <c r="AG655" s="227"/>
      <c r="AL655" s="224"/>
      <c r="AM655" s="224"/>
      <c r="AN655" s="224"/>
      <c r="AO655" s="224"/>
      <c r="AP655" s="224"/>
      <c r="AQ655" s="224"/>
      <c r="AR655" s="224"/>
      <c r="AS655" s="224"/>
    </row>
    <row r="656">
      <c r="A656" s="398"/>
      <c r="B656" s="399"/>
      <c r="C656" s="398"/>
      <c r="D656" s="399"/>
      <c r="E656" s="398"/>
      <c r="I656" s="411"/>
      <c r="J656" s="411"/>
      <c r="N656" s="411"/>
      <c r="S656" s="411"/>
      <c r="AC656" s="227"/>
      <c r="AD656" s="227"/>
      <c r="AE656" s="227"/>
      <c r="AF656" s="227"/>
      <c r="AG656" s="227"/>
      <c r="AL656" s="224"/>
      <c r="AM656" s="224"/>
      <c r="AN656" s="224"/>
      <c r="AO656" s="224"/>
      <c r="AP656" s="224"/>
      <c r="AQ656" s="224"/>
      <c r="AR656" s="224"/>
      <c r="AS656" s="224"/>
    </row>
    <row r="657">
      <c r="A657" s="398"/>
      <c r="B657" s="399"/>
      <c r="C657" s="398"/>
      <c r="D657" s="399"/>
      <c r="E657" s="398"/>
      <c r="I657" s="411"/>
      <c r="J657" s="411"/>
      <c r="N657" s="411"/>
      <c r="S657" s="411"/>
      <c r="AC657" s="227"/>
      <c r="AD657" s="227"/>
      <c r="AE657" s="227"/>
      <c r="AF657" s="227"/>
      <c r="AG657" s="227"/>
      <c r="AL657" s="224"/>
      <c r="AM657" s="224"/>
      <c r="AN657" s="224"/>
      <c r="AO657" s="224"/>
      <c r="AP657" s="224"/>
      <c r="AQ657" s="224"/>
      <c r="AR657" s="224"/>
      <c r="AS657" s="224"/>
    </row>
    <row r="658">
      <c r="A658" s="398"/>
      <c r="B658" s="399"/>
      <c r="C658" s="398"/>
      <c r="D658" s="399"/>
      <c r="E658" s="398"/>
      <c r="I658" s="411"/>
      <c r="J658" s="411"/>
      <c r="N658" s="411"/>
      <c r="S658" s="411"/>
      <c r="AC658" s="227"/>
      <c r="AD658" s="227"/>
      <c r="AE658" s="227"/>
      <c r="AF658" s="227"/>
      <c r="AG658" s="227"/>
      <c r="AL658" s="224"/>
      <c r="AM658" s="224"/>
      <c r="AN658" s="224"/>
      <c r="AO658" s="224"/>
      <c r="AP658" s="224"/>
      <c r="AQ658" s="224"/>
      <c r="AR658" s="224"/>
      <c r="AS658" s="224"/>
    </row>
    <row r="659">
      <c r="A659" s="398"/>
      <c r="B659" s="399"/>
      <c r="C659" s="398"/>
      <c r="D659" s="399"/>
      <c r="E659" s="398"/>
      <c r="I659" s="411"/>
      <c r="J659" s="411"/>
      <c r="N659" s="411"/>
      <c r="S659" s="411"/>
      <c r="AC659" s="227"/>
      <c r="AD659" s="227"/>
      <c r="AE659" s="227"/>
      <c r="AF659" s="227"/>
      <c r="AG659" s="227"/>
      <c r="AL659" s="224"/>
      <c r="AM659" s="224"/>
      <c r="AN659" s="224"/>
      <c r="AO659" s="224"/>
      <c r="AP659" s="224"/>
      <c r="AQ659" s="224"/>
      <c r="AR659" s="224"/>
      <c r="AS659" s="224"/>
    </row>
    <row r="660">
      <c r="A660" s="398"/>
      <c r="B660" s="399"/>
      <c r="C660" s="398"/>
      <c r="D660" s="399"/>
      <c r="E660" s="398"/>
      <c r="I660" s="411"/>
      <c r="J660" s="411"/>
      <c r="N660" s="411"/>
      <c r="S660" s="411"/>
      <c r="AC660" s="227"/>
      <c r="AD660" s="227"/>
      <c r="AE660" s="227"/>
      <c r="AF660" s="227"/>
      <c r="AG660" s="227"/>
      <c r="AL660" s="224"/>
      <c r="AM660" s="224"/>
      <c r="AN660" s="224"/>
      <c r="AO660" s="224"/>
      <c r="AP660" s="224"/>
      <c r="AQ660" s="224"/>
      <c r="AR660" s="224"/>
      <c r="AS660" s="224"/>
    </row>
    <row r="661">
      <c r="A661" s="398"/>
      <c r="B661" s="399"/>
      <c r="C661" s="398"/>
      <c r="D661" s="399"/>
      <c r="E661" s="398"/>
      <c r="I661" s="411"/>
      <c r="J661" s="411"/>
      <c r="N661" s="411"/>
      <c r="S661" s="411"/>
      <c r="AC661" s="227"/>
      <c r="AD661" s="227"/>
      <c r="AE661" s="227"/>
      <c r="AF661" s="227"/>
      <c r="AG661" s="227"/>
      <c r="AL661" s="224"/>
      <c r="AM661" s="224"/>
      <c r="AN661" s="224"/>
      <c r="AO661" s="224"/>
      <c r="AP661" s="224"/>
      <c r="AQ661" s="224"/>
      <c r="AR661" s="224"/>
      <c r="AS661" s="224"/>
    </row>
    <row r="662">
      <c r="A662" s="398"/>
      <c r="B662" s="399"/>
      <c r="C662" s="398"/>
      <c r="D662" s="399"/>
      <c r="E662" s="398"/>
      <c r="I662" s="411"/>
      <c r="J662" s="411"/>
      <c r="N662" s="411"/>
      <c r="S662" s="411"/>
      <c r="AC662" s="227"/>
      <c r="AD662" s="227"/>
      <c r="AE662" s="227"/>
      <c r="AF662" s="227"/>
      <c r="AG662" s="227"/>
      <c r="AL662" s="224"/>
      <c r="AM662" s="224"/>
      <c r="AN662" s="224"/>
      <c r="AO662" s="224"/>
      <c r="AP662" s="224"/>
      <c r="AQ662" s="224"/>
      <c r="AR662" s="224"/>
      <c r="AS662" s="224"/>
    </row>
    <row r="663">
      <c r="A663" s="398"/>
      <c r="B663" s="399"/>
      <c r="C663" s="398"/>
      <c r="D663" s="399"/>
      <c r="E663" s="398"/>
      <c r="I663" s="411"/>
      <c r="J663" s="411"/>
      <c r="N663" s="411"/>
      <c r="S663" s="411"/>
      <c r="AC663" s="227"/>
      <c r="AD663" s="227"/>
      <c r="AE663" s="227"/>
      <c r="AF663" s="227"/>
      <c r="AG663" s="227"/>
      <c r="AL663" s="224"/>
      <c r="AM663" s="224"/>
      <c r="AN663" s="224"/>
      <c r="AO663" s="224"/>
      <c r="AP663" s="224"/>
      <c r="AQ663" s="224"/>
      <c r="AR663" s="224"/>
      <c r="AS663" s="224"/>
    </row>
    <row r="664">
      <c r="A664" s="398"/>
      <c r="B664" s="399"/>
      <c r="C664" s="398"/>
      <c r="D664" s="399"/>
      <c r="E664" s="398"/>
      <c r="I664" s="411"/>
      <c r="J664" s="411"/>
      <c r="N664" s="411"/>
      <c r="S664" s="411"/>
      <c r="AC664" s="227"/>
      <c r="AD664" s="227"/>
      <c r="AE664" s="227"/>
      <c r="AF664" s="227"/>
      <c r="AG664" s="227"/>
      <c r="AL664" s="224"/>
      <c r="AM664" s="224"/>
      <c r="AN664" s="224"/>
      <c r="AO664" s="224"/>
      <c r="AP664" s="224"/>
      <c r="AQ664" s="224"/>
      <c r="AR664" s="224"/>
      <c r="AS664" s="224"/>
    </row>
    <row r="665">
      <c r="A665" s="398"/>
      <c r="B665" s="399"/>
      <c r="C665" s="398"/>
      <c r="D665" s="399"/>
      <c r="E665" s="398"/>
      <c r="I665" s="411"/>
      <c r="J665" s="411"/>
      <c r="N665" s="411"/>
      <c r="S665" s="411"/>
      <c r="AC665" s="227"/>
      <c r="AD665" s="227"/>
      <c r="AE665" s="227"/>
      <c r="AF665" s="227"/>
      <c r="AG665" s="227"/>
      <c r="AL665" s="224"/>
      <c r="AM665" s="224"/>
      <c r="AN665" s="224"/>
      <c r="AO665" s="224"/>
      <c r="AP665" s="224"/>
      <c r="AQ665" s="224"/>
      <c r="AR665" s="224"/>
      <c r="AS665" s="224"/>
    </row>
    <row r="666">
      <c r="A666" s="398"/>
      <c r="B666" s="399"/>
      <c r="C666" s="398"/>
      <c r="D666" s="399"/>
      <c r="E666" s="398"/>
      <c r="I666" s="411"/>
      <c r="J666" s="411"/>
      <c r="N666" s="411"/>
      <c r="S666" s="411"/>
      <c r="AC666" s="227"/>
      <c r="AD666" s="227"/>
      <c r="AE666" s="227"/>
      <c r="AF666" s="227"/>
      <c r="AG666" s="227"/>
      <c r="AL666" s="224"/>
      <c r="AM666" s="224"/>
      <c r="AN666" s="224"/>
      <c r="AO666" s="224"/>
      <c r="AP666" s="224"/>
      <c r="AQ666" s="224"/>
      <c r="AR666" s="224"/>
      <c r="AS666" s="224"/>
    </row>
    <row r="667">
      <c r="A667" s="398"/>
      <c r="B667" s="399"/>
      <c r="C667" s="398"/>
      <c r="D667" s="399"/>
      <c r="E667" s="398"/>
      <c r="I667" s="411"/>
      <c r="J667" s="411"/>
      <c r="N667" s="411"/>
      <c r="S667" s="411"/>
      <c r="AC667" s="227"/>
      <c r="AD667" s="227"/>
      <c r="AE667" s="227"/>
      <c r="AF667" s="227"/>
      <c r="AG667" s="227"/>
      <c r="AL667" s="224"/>
      <c r="AM667" s="224"/>
      <c r="AN667" s="224"/>
      <c r="AO667" s="224"/>
      <c r="AP667" s="224"/>
      <c r="AQ667" s="224"/>
      <c r="AR667" s="224"/>
      <c r="AS667" s="224"/>
    </row>
    <row r="668">
      <c r="A668" s="398"/>
      <c r="B668" s="399"/>
      <c r="C668" s="398"/>
      <c r="D668" s="399"/>
      <c r="E668" s="398"/>
      <c r="I668" s="411"/>
      <c r="J668" s="411"/>
      <c r="N668" s="411"/>
      <c r="S668" s="411"/>
      <c r="AC668" s="227"/>
      <c r="AD668" s="227"/>
      <c r="AE668" s="227"/>
      <c r="AF668" s="227"/>
      <c r="AG668" s="227"/>
      <c r="AL668" s="224"/>
      <c r="AM668" s="224"/>
      <c r="AN668" s="224"/>
      <c r="AO668" s="224"/>
      <c r="AP668" s="224"/>
      <c r="AQ668" s="224"/>
      <c r="AR668" s="224"/>
      <c r="AS668" s="224"/>
    </row>
    <row r="669">
      <c r="A669" s="398"/>
      <c r="B669" s="399"/>
      <c r="C669" s="398"/>
      <c r="D669" s="399"/>
      <c r="E669" s="398"/>
      <c r="I669" s="411"/>
      <c r="J669" s="411"/>
      <c r="N669" s="411"/>
      <c r="S669" s="411"/>
      <c r="AC669" s="227"/>
      <c r="AD669" s="227"/>
      <c r="AE669" s="227"/>
      <c r="AF669" s="227"/>
      <c r="AG669" s="227"/>
      <c r="AL669" s="224"/>
      <c r="AM669" s="224"/>
      <c r="AN669" s="224"/>
      <c r="AO669" s="224"/>
      <c r="AP669" s="224"/>
      <c r="AQ669" s="224"/>
      <c r="AR669" s="224"/>
      <c r="AS669" s="224"/>
    </row>
    <row r="670">
      <c r="A670" s="398"/>
      <c r="B670" s="399"/>
      <c r="C670" s="398"/>
      <c r="D670" s="399"/>
      <c r="E670" s="398"/>
      <c r="I670" s="411"/>
      <c r="J670" s="411"/>
      <c r="N670" s="411"/>
      <c r="S670" s="411"/>
      <c r="AC670" s="227"/>
      <c r="AD670" s="227"/>
      <c r="AE670" s="227"/>
      <c r="AF670" s="227"/>
      <c r="AG670" s="227"/>
      <c r="AL670" s="224"/>
      <c r="AM670" s="224"/>
      <c r="AN670" s="224"/>
      <c r="AO670" s="224"/>
      <c r="AP670" s="224"/>
      <c r="AQ670" s="224"/>
      <c r="AR670" s="224"/>
      <c r="AS670" s="224"/>
    </row>
    <row r="671">
      <c r="A671" s="398"/>
      <c r="B671" s="399"/>
      <c r="C671" s="398"/>
      <c r="D671" s="399"/>
      <c r="E671" s="398"/>
      <c r="I671" s="411"/>
      <c r="J671" s="411"/>
      <c r="N671" s="411"/>
      <c r="S671" s="411"/>
      <c r="AC671" s="227"/>
      <c r="AD671" s="227"/>
      <c r="AE671" s="227"/>
      <c r="AF671" s="227"/>
      <c r="AG671" s="227"/>
      <c r="AL671" s="224"/>
      <c r="AM671" s="224"/>
      <c r="AN671" s="224"/>
      <c r="AO671" s="224"/>
      <c r="AP671" s="224"/>
      <c r="AQ671" s="224"/>
      <c r="AR671" s="224"/>
      <c r="AS671" s="224"/>
    </row>
    <row r="672">
      <c r="A672" s="398"/>
      <c r="B672" s="399"/>
      <c r="C672" s="398"/>
      <c r="D672" s="399"/>
      <c r="E672" s="398"/>
      <c r="I672" s="411"/>
      <c r="J672" s="411"/>
      <c r="N672" s="411"/>
      <c r="S672" s="411"/>
      <c r="AC672" s="227"/>
      <c r="AD672" s="227"/>
      <c r="AE672" s="227"/>
      <c r="AF672" s="227"/>
      <c r="AG672" s="227"/>
      <c r="AL672" s="224"/>
      <c r="AM672" s="224"/>
      <c r="AN672" s="224"/>
      <c r="AO672" s="224"/>
      <c r="AP672" s="224"/>
      <c r="AQ672" s="224"/>
      <c r="AR672" s="224"/>
      <c r="AS672" s="224"/>
    </row>
    <row r="673">
      <c r="A673" s="398"/>
      <c r="B673" s="399"/>
      <c r="C673" s="398"/>
      <c r="D673" s="399"/>
      <c r="E673" s="398"/>
      <c r="I673" s="411"/>
      <c r="J673" s="411"/>
      <c r="N673" s="411"/>
      <c r="S673" s="411"/>
      <c r="AC673" s="227"/>
      <c r="AD673" s="227"/>
      <c r="AE673" s="227"/>
      <c r="AF673" s="227"/>
      <c r="AG673" s="227"/>
      <c r="AL673" s="224"/>
      <c r="AM673" s="224"/>
      <c r="AN673" s="224"/>
      <c r="AO673" s="224"/>
      <c r="AP673" s="224"/>
      <c r="AQ673" s="224"/>
      <c r="AR673" s="224"/>
      <c r="AS673" s="224"/>
    </row>
    <row r="674">
      <c r="A674" s="398"/>
      <c r="B674" s="399"/>
      <c r="C674" s="398"/>
      <c r="D674" s="399"/>
      <c r="E674" s="398"/>
      <c r="I674" s="411"/>
      <c r="J674" s="411"/>
      <c r="N674" s="411"/>
      <c r="S674" s="411"/>
      <c r="AC674" s="227"/>
      <c r="AD674" s="227"/>
      <c r="AE674" s="227"/>
      <c r="AF674" s="227"/>
      <c r="AG674" s="227"/>
      <c r="AL674" s="224"/>
      <c r="AM674" s="224"/>
      <c r="AN674" s="224"/>
      <c r="AO674" s="224"/>
      <c r="AP674" s="224"/>
      <c r="AQ674" s="224"/>
      <c r="AR674" s="224"/>
      <c r="AS674" s="224"/>
    </row>
    <row r="675">
      <c r="A675" s="398"/>
      <c r="B675" s="399"/>
      <c r="C675" s="398"/>
      <c r="D675" s="399"/>
      <c r="E675" s="398"/>
      <c r="I675" s="411"/>
      <c r="J675" s="411"/>
      <c r="N675" s="411"/>
      <c r="S675" s="411"/>
      <c r="AC675" s="227"/>
      <c r="AD675" s="227"/>
      <c r="AE675" s="227"/>
      <c r="AF675" s="227"/>
      <c r="AG675" s="227"/>
      <c r="AL675" s="224"/>
      <c r="AM675" s="224"/>
      <c r="AN675" s="224"/>
      <c r="AO675" s="224"/>
      <c r="AP675" s="224"/>
      <c r="AQ675" s="224"/>
      <c r="AR675" s="224"/>
      <c r="AS675" s="224"/>
    </row>
    <row r="676">
      <c r="A676" s="398"/>
      <c r="B676" s="399"/>
      <c r="C676" s="398"/>
      <c r="D676" s="399"/>
      <c r="E676" s="398"/>
      <c r="I676" s="411"/>
      <c r="J676" s="411"/>
      <c r="N676" s="411"/>
      <c r="S676" s="411"/>
      <c r="AC676" s="227"/>
      <c r="AD676" s="227"/>
      <c r="AE676" s="227"/>
      <c r="AF676" s="227"/>
      <c r="AG676" s="227"/>
      <c r="AL676" s="224"/>
      <c r="AM676" s="224"/>
      <c r="AN676" s="224"/>
      <c r="AO676" s="224"/>
      <c r="AP676" s="224"/>
      <c r="AQ676" s="224"/>
      <c r="AR676" s="224"/>
      <c r="AS676" s="224"/>
    </row>
    <row r="677">
      <c r="A677" s="398"/>
      <c r="B677" s="399"/>
      <c r="C677" s="398"/>
      <c r="D677" s="399"/>
      <c r="E677" s="398"/>
      <c r="I677" s="411"/>
      <c r="J677" s="411"/>
      <c r="N677" s="411"/>
      <c r="S677" s="411"/>
      <c r="AC677" s="227"/>
      <c r="AD677" s="227"/>
      <c r="AE677" s="227"/>
      <c r="AF677" s="227"/>
      <c r="AG677" s="227"/>
      <c r="AL677" s="224"/>
      <c r="AM677" s="224"/>
      <c r="AN677" s="224"/>
      <c r="AO677" s="224"/>
      <c r="AP677" s="224"/>
      <c r="AQ677" s="224"/>
      <c r="AR677" s="224"/>
      <c r="AS677" s="224"/>
    </row>
    <row r="678">
      <c r="A678" s="398"/>
      <c r="B678" s="399"/>
      <c r="C678" s="398"/>
      <c r="D678" s="399"/>
      <c r="E678" s="398"/>
      <c r="I678" s="411"/>
      <c r="J678" s="411"/>
      <c r="N678" s="411"/>
      <c r="S678" s="411"/>
      <c r="AC678" s="227"/>
      <c r="AD678" s="227"/>
      <c r="AE678" s="227"/>
      <c r="AF678" s="227"/>
      <c r="AG678" s="227"/>
      <c r="AL678" s="224"/>
      <c r="AM678" s="224"/>
      <c r="AN678" s="224"/>
      <c r="AO678" s="224"/>
      <c r="AP678" s="224"/>
      <c r="AQ678" s="224"/>
      <c r="AR678" s="224"/>
      <c r="AS678" s="224"/>
    </row>
    <row r="679">
      <c r="A679" s="398"/>
      <c r="B679" s="399"/>
      <c r="C679" s="398"/>
      <c r="D679" s="399"/>
      <c r="E679" s="398"/>
      <c r="I679" s="411"/>
      <c r="J679" s="411"/>
      <c r="N679" s="411"/>
      <c r="S679" s="411"/>
      <c r="AC679" s="227"/>
      <c r="AD679" s="227"/>
      <c r="AE679" s="227"/>
      <c r="AF679" s="227"/>
      <c r="AG679" s="227"/>
      <c r="AL679" s="224"/>
      <c r="AM679" s="224"/>
      <c r="AN679" s="224"/>
      <c r="AO679" s="224"/>
      <c r="AP679" s="224"/>
      <c r="AQ679" s="224"/>
      <c r="AR679" s="224"/>
      <c r="AS679" s="224"/>
    </row>
    <row r="680">
      <c r="A680" s="398"/>
      <c r="B680" s="399"/>
      <c r="C680" s="398"/>
      <c r="D680" s="399"/>
      <c r="E680" s="398"/>
      <c r="I680" s="411"/>
      <c r="J680" s="411"/>
      <c r="N680" s="411"/>
      <c r="S680" s="411"/>
      <c r="AC680" s="227"/>
      <c r="AD680" s="227"/>
      <c r="AE680" s="227"/>
      <c r="AF680" s="227"/>
      <c r="AG680" s="227"/>
      <c r="AL680" s="224"/>
      <c r="AM680" s="224"/>
      <c r="AN680" s="224"/>
      <c r="AO680" s="224"/>
      <c r="AP680" s="224"/>
      <c r="AQ680" s="224"/>
      <c r="AR680" s="224"/>
      <c r="AS680" s="224"/>
    </row>
    <row r="681">
      <c r="A681" s="398"/>
      <c r="B681" s="399"/>
      <c r="C681" s="398"/>
      <c r="D681" s="399"/>
      <c r="E681" s="398"/>
      <c r="I681" s="411"/>
      <c r="J681" s="411"/>
      <c r="N681" s="411"/>
      <c r="S681" s="411"/>
      <c r="AC681" s="227"/>
      <c r="AD681" s="227"/>
      <c r="AE681" s="227"/>
      <c r="AF681" s="227"/>
      <c r="AG681" s="227"/>
      <c r="AL681" s="224"/>
      <c r="AM681" s="224"/>
      <c r="AN681" s="224"/>
      <c r="AO681" s="224"/>
      <c r="AP681" s="224"/>
      <c r="AQ681" s="224"/>
      <c r="AR681" s="224"/>
      <c r="AS681" s="224"/>
    </row>
    <row r="682">
      <c r="A682" s="398"/>
      <c r="B682" s="399"/>
      <c r="C682" s="398"/>
      <c r="D682" s="399"/>
      <c r="E682" s="398"/>
      <c r="I682" s="411"/>
      <c r="J682" s="411"/>
      <c r="N682" s="411"/>
      <c r="S682" s="411"/>
      <c r="AC682" s="227"/>
      <c r="AD682" s="227"/>
      <c r="AE682" s="227"/>
      <c r="AF682" s="227"/>
      <c r="AG682" s="227"/>
      <c r="AL682" s="224"/>
      <c r="AM682" s="224"/>
      <c r="AN682" s="224"/>
      <c r="AO682" s="224"/>
      <c r="AP682" s="224"/>
      <c r="AQ682" s="224"/>
      <c r="AR682" s="224"/>
      <c r="AS682" s="224"/>
    </row>
    <row r="683">
      <c r="A683" s="398"/>
      <c r="B683" s="399"/>
      <c r="C683" s="398"/>
      <c r="D683" s="399"/>
      <c r="E683" s="398"/>
      <c r="I683" s="411"/>
      <c r="J683" s="411"/>
      <c r="N683" s="411"/>
      <c r="S683" s="411"/>
      <c r="AC683" s="227"/>
      <c r="AD683" s="227"/>
      <c r="AE683" s="227"/>
      <c r="AF683" s="227"/>
      <c r="AG683" s="227"/>
      <c r="AL683" s="224"/>
      <c r="AM683" s="224"/>
      <c r="AN683" s="224"/>
      <c r="AO683" s="224"/>
      <c r="AP683" s="224"/>
      <c r="AQ683" s="224"/>
      <c r="AR683" s="224"/>
      <c r="AS683" s="224"/>
    </row>
    <row r="684">
      <c r="A684" s="398"/>
      <c r="B684" s="399"/>
      <c r="C684" s="398"/>
      <c r="D684" s="399"/>
      <c r="E684" s="398"/>
      <c r="I684" s="411"/>
      <c r="J684" s="411"/>
      <c r="N684" s="411"/>
      <c r="S684" s="411"/>
      <c r="AC684" s="227"/>
      <c r="AD684" s="227"/>
      <c r="AE684" s="227"/>
      <c r="AF684" s="227"/>
      <c r="AG684" s="227"/>
      <c r="AL684" s="224"/>
      <c r="AM684" s="224"/>
      <c r="AN684" s="224"/>
      <c r="AO684" s="224"/>
      <c r="AP684" s="224"/>
      <c r="AQ684" s="224"/>
      <c r="AR684" s="224"/>
      <c r="AS684" s="224"/>
    </row>
    <row r="685">
      <c r="A685" s="398"/>
      <c r="B685" s="399"/>
      <c r="C685" s="398"/>
      <c r="D685" s="399"/>
      <c r="E685" s="398"/>
      <c r="I685" s="411"/>
      <c r="J685" s="411"/>
      <c r="N685" s="411"/>
      <c r="S685" s="411"/>
      <c r="AC685" s="227"/>
      <c r="AD685" s="227"/>
      <c r="AE685" s="227"/>
      <c r="AF685" s="227"/>
      <c r="AG685" s="227"/>
      <c r="AL685" s="224"/>
      <c r="AM685" s="224"/>
      <c r="AN685" s="224"/>
      <c r="AO685" s="224"/>
      <c r="AP685" s="224"/>
      <c r="AQ685" s="224"/>
      <c r="AR685" s="224"/>
      <c r="AS685" s="224"/>
    </row>
    <row r="686">
      <c r="A686" s="398"/>
      <c r="B686" s="399"/>
      <c r="C686" s="398"/>
      <c r="D686" s="399"/>
      <c r="E686" s="398"/>
      <c r="I686" s="411"/>
      <c r="J686" s="411"/>
      <c r="N686" s="411"/>
      <c r="S686" s="411"/>
      <c r="AC686" s="227"/>
      <c r="AD686" s="227"/>
      <c r="AE686" s="227"/>
      <c r="AF686" s="227"/>
      <c r="AG686" s="227"/>
      <c r="AL686" s="224"/>
      <c r="AM686" s="224"/>
      <c r="AN686" s="224"/>
      <c r="AO686" s="224"/>
      <c r="AP686" s="224"/>
      <c r="AQ686" s="224"/>
      <c r="AR686" s="224"/>
      <c r="AS686" s="224"/>
    </row>
    <row r="687">
      <c r="A687" s="398"/>
      <c r="B687" s="399"/>
      <c r="C687" s="398"/>
      <c r="D687" s="399"/>
      <c r="E687" s="398"/>
      <c r="I687" s="411"/>
      <c r="J687" s="411"/>
      <c r="N687" s="411"/>
      <c r="S687" s="411"/>
      <c r="AC687" s="227"/>
      <c r="AD687" s="227"/>
      <c r="AE687" s="227"/>
      <c r="AF687" s="227"/>
      <c r="AG687" s="227"/>
      <c r="AL687" s="224"/>
      <c r="AM687" s="224"/>
      <c r="AN687" s="224"/>
      <c r="AO687" s="224"/>
      <c r="AP687" s="224"/>
      <c r="AQ687" s="224"/>
      <c r="AR687" s="224"/>
      <c r="AS687" s="224"/>
    </row>
    <row r="688">
      <c r="A688" s="398"/>
      <c r="B688" s="399"/>
      <c r="C688" s="398"/>
      <c r="D688" s="399"/>
      <c r="E688" s="398"/>
      <c r="I688" s="411"/>
      <c r="J688" s="411"/>
      <c r="N688" s="411"/>
      <c r="S688" s="411"/>
      <c r="AC688" s="227"/>
      <c r="AD688" s="227"/>
      <c r="AE688" s="227"/>
      <c r="AF688" s="227"/>
      <c r="AG688" s="227"/>
      <c r="AL688" s="224"/>
      <c r="AM688" s="224"/>
      <c r="AN688" s="224"/>
      <c r="AO688" s="224"/>
      <c r="AP688" s="224"/>
      <c r="AQ688" s="224"/>
      <c r="AR688" s="224"/>
      <c r="AS688" s="224"/>
    </row>
    <row r="689">
      <c r="A689" s="398"/>
      <c r="B689" s="399"/>
      <c r="C689" s="398"/>
      <c r="D689" s="399"/>
      <c r="E689" s="398"/>
      <c r="I689" s="411"/>
      <c r="J689" s="411"/>
      <c r="N689" s="411"/>
      <c r="S689" s="411"/>
      <c r="AC689" s="227"/>
      <c r="AD689" s="227"/>
      <c r="AE689" s="227"/>
      <c r="AF689" s="227"/>
      <c r="AG689" s="227"/>
      <c r="AL689" s="224"/>
      <c r="AM689" s="224"/>
      <c r="AN689" s="224"/>
      <c r="AO689" s="224"/>
      <c r="AP689" s="224"/>
      <c r="AQ689" s="224"/>
      <c r="AR689" s="224"/>
      <c r="AS689" s="224"/>
    </row>
    <row r="690">
      <c r="A690" s="398"/>
      <c r="B690" s="399"/>
      <c r="C690" s="398"/>
      <c r="D690" s="399"/>
      <c r="E690" s="398"/>
      <c r="I690" s="411"/>
      <c r="J690" s="411"/>
      <c r="N690" s="411"/>
      <c r="S690" s="411"/>
      <c r="AC690" s="227"/>
      <c r="AD690" s="227"/>
      <c r="AE690" s="227"/>
      <c r="AF690" s="227"/>
      <c r="AG690" s="227"/>
      <c r="AL690" s="224"/>
      <c r="AM690" s="224"/>
      <c r="AN690" s="224"/>
      <c r="AO690" s="224"/>
      <c r="AP690" s="224"/>
      <c r="AQ690" s="224"/>
      <c r="AR690" s="224"/>
      <c r="AS690" s="224"/>
    </row>
    <row r="691">
      <c r="A691" s="398"/>
      <c r="B691" s="399"/>
      <c r="C691" s="398"/>
      <c r="D691" s="399"/>
      <c r="E691" s="398"/>
      <c r="I691" s="411"/>
      <c r="J691" s="411"/>
      <c r="N691" s="411"/>
      <c r="S691" s="411"/>
      <c r="AC691" s="227"/>
      <c r="AD691" s="227"/>
      <c r="AE691" s="227"/>
      <c r="AF691" s="227"/>
      <c r="AG691" s="227"/>
      <c r="AL691" s="224"/>
      <c r="AM691" s="224"/>
      <c r="AN691" s="224"/>
      <c r="AO691" s="224"/>
      <c r="AP691" s="224"/>
      <c r="AQ691" s="224"/>
      <c r="AR691" s="224"/>
      <c r="AS691" s="224"/>
    </row>
    <row r="692">
      <c r="A692" s="398"/>
      <c r="B692" s="399"/>
      <c r="C692" s="398"/>
      <c r="D692" s="399"/>
      <c r="E692" s="398"/>
      <c r="I692" s="411"/>
      <c r="J692" s="411"/>
      <c r="N692" s="411"/>
      <c r="S692" s="411"/>
      <c r="AC692" s="227"/>
      <c r="AD692" s="227"/>
      <c r="AE692" s="227"/>
      <c r="AF692" s="227"/>
      <c r="AG692" s="227"/>
      <c r="AL692" s="224"/>
      <c r="AM692" s="224"/>
      <c r="AN692" s="224"/>
      <c r="AO692" s="224"/>
      <c r="AP692" s="224"/>
      <c r="AQ692" s="224"/>
      <c r="AR692" s="224"/>
      <c r="AS692" s="224"/>
    </row>
    <row r="693">
      <c r="A693" s="398"/>
      <c r="B693" s="399"/>
      <c r="C693" s="398"/>
      <c r="D693" s="399"/>
      <c r="E693" s="398"/>
      <c r="I693" s="411"/>
      <c r="J693" s="411"/>
      <c r="N693" s="411"/>
      <c r="S693" s="411"/>
      <c r="AC693" s="227"/>
      <c r="AD693" s="227"/>
      <c r="AE693" s="227"/>
      <c r="AF693" s="227"/>
      <c r="AG693" s="227"/>
      <c r="AL693" s="224"/>
      <c r="AM693" s="224"/>
      <c r="AN693" s="224"/>
      <c r="AO693" s="224"/>
      <c r="AP693" s="224"/>
      <c r="AQ693" s="224"/>
      <c r="AR693" s="224"/>
      <c r="AS693" s="224"/>
    </row>
    <row r="694">
      <c r="A694" s="398"/>
      <c r="B694" s="399"/>
      <c r="C694" s="398"/>
      <c r="D694" s="399"/>
      <c r="E694" s="398"/>
      <c r="I694" s="411"/>
      <c r="J694" s="411"/>
      <c r="N694" s="411"/>
      <c r="S694" s="411"/>
      <c r="AC694" s="227"/>
      <c r="AD694" s="227"/>
      <c r="AE694" s="227"/>
      <c r="AF694" s="227"/>
      <c r="AG694" s="227"/>
      <c r="AL694" s="224"/>
      <c r="AM694" s="224"/>
      <c r="AN694" s="224"/>
      <c r="AO694" s="224"/>
      <c r="AP694" s="224"/>
      <c r="AQ694" s="224"/>
      <c r="AR694" s="224"/>
      <c r="AS694" s="224"/>
    </row>
    <row r="695">
      <c r="A695" s="398"/>
      <c r="B695" s="399"/>
      <c r="C695" s="398"/>
      <c r="D695" s="399"/>
      <c r="E695" s="398"/>
      <c r="I695" s="411"/>
      <c r="J695" s="411"/>
      <c r="N695" s="411"/>
      <c r="S695" s="411"/>
      <c r="AC695" s="227"/>
      <c r="AD695" s="227"/>
      <c r="AE695" s="227"/>
      <c r="AF695" s="227"/>
      <c r="AG695" s="227"/>
      <c r="AL695" s="224"/>
      <c r="AM695" s="224"/>
      <c r="AN695" s="224"/>
      <c r="AO695" s="224"/>
      <c r="AP695" s="224"/>
      <c r="AQ695" s="224"/>
      <c r="AR695" s="224"/>
      <c r="AS695" s="224"/>
    </row>
    <row r="696">
      <c r="A696" s="398"/>
      <c r="B696" s="399"/>
      <c r="C696" s="398"/>
      <c r="D696" s="399"/>
      <c r="E696" s="398"/>
      <c r="I696" s="411"/>
      <c r="J696" s="411"/>
      <c r="N696" s="411"/>
      <c r="S696" s="411"/>
      <c r="AC696" s="227"/>
      <c r="AD696" s="227"/>
      <c r="AE696" s="227"/>
      <c r="AF696" s="227"/>
      <c r="AG696" s="227"/>
      <c r="AL696" s="224"/>
      <c r="AM696" s="224"/>
      <c r="AN696" s="224"/>
      <c r="AO696" s="224"/>
      <c r="AP696" s="224"/>
      <c r="AQ696" s="224"/>
      <c r="AR696" s="224"/>
      <c r="AS696" s="224"/>
    </row>
    <row r="697">
      <c r="A697" s="398"/>
      <c r="B697" s="399"/>
      <c r="C697" s="398"/>
      <c r="D697" s="399"/>
      <c r="E697" s="398"/>
      <c r="I697" s="411"/>
      <c r="J697" s="411"/>
      <c r="N697" s="411"/>
      <c r="S697" s="411"/>
      <c r="AC697" s="227"/>
      <c r="AD697" s="227"/>
      <c r="AE697" s="227"/>
      <c r="AF697" s="227"/>
      <c r="AG697" s="227"/>
      <c r="AL697" s="224"/>
      <c r="AM697" s="224"/>
      <c r="AN697" s="224"/>
      <c r="AO697" s="224"/>
      <c r="AP697" s="224"/>
      <c r="AQ697" s="224"/>
      <c r="AR697" s="224"/>
      <c r="AS697" s="224"/>
    </row>
    <row r="698">
      <c r="A698" s="398"/>
      <c r="B698" s="399"/>
      <c r="C698" s="398"/>
      <c r="D698" s="399"/>
      <c r="E698" s="398"/>
      <c r="I698" s="411"/>
      <c r="J698" s="411"/>
      <c r="N698" s="411"/>
      <c r="S698" s="411"/>
      <c r="AC698" s="227"/>
      <c r="AD698" s="227"/>
      <c r="AE698" s="227"/>
      <c r="AF698" s="227"/>
      <c r="AG698" s="227"/>
      <c r="AL698" s="224"/>
      <c r="AM698" s="224"/>
      <c r="AN698" s="224"/>
      <c r="AO698" s="224"/>
      <c r="AP698" s="224"/>
      <c r="AQ698" s="224"/>
      <c r="AR698" s="224"/>
      <c r="AS698" s="224"/>
    </row>
    <row r="699">
      <c r="A699" s="398"/>
      <c r="B699" s="399"/>
      <c r="C699" s="398"/>
      <c r="D699" s="399"/>
      <c r="E699" s="398"/>
      <c r="I699" s="411"/>
      <c r="J699" s="411"/>
      <c r="N699" s="411"/>
      <c r="S699" s="411"/>
      <c r="AC699" s="227"/>
      <c r="AD699" s="227"/>
      <c r="AE699" s="227"/>
      <c r="AF699" s="227"/>
      <c r="AG699" s="227"/>
      <c r="AL699" s="224"/>
      <c r="AM699" s="224"/>
      <c r="AN699" s="224"/>
      <c r="AO699" s="224"/>
      <c r="AP699" s="224"/>
      <c r="AQ699" s="224"/>
      <c r="AR699" s="224"/>
      <c r="AS699" s="224"/>
    </row>
    <row r="700">
      <c r="A700" s="398"/>
      <c r="B700" s="399"/>
      <c r="C700" s="398"/>
      <c r="D700" s="399"/>
      <c r="E700" s="398"/>
      <c r="I700" s="411"/>
      <c r="J700" s="411"/>
      <c r="N700" s="411"/>
      <c r="S700" s="411"/>
      <c r="AC700" s="227"/>
      <c r="AD700" s="227"/>
      <c r="AE700" s="227"/>
      <c r="AF700" s="227"/>
      <c r="AG700" s="227"/>
      <c r="AL700" s="224"/>
      <c r="AM700" s="224"/>
      <c r="AN700" s="224"/>
      <c r="AO700" s="224"/>
      <c r="AP700" s="224"/>
      <c r="AQ700" s="224"/>
      <c r="AR700" s="224"/>
      <c r="AS700" s="224"/>
    </row>
    <row r="701">
      <c r="A701" s="398"/>
      <c r="B701" s="399"/>
      <c r="C701" s="398"/>
      <c r="D701" s="399"/>
      <c r="E701" s="398"/>
      <c r="I701" s="411"/>
      <c r="J701" s="411"/>
      <c r="N701" s="411"/>
      <c r="S701" s="411"/>
      <c r="AC701" s="227"/>
      <c r="AD701" s="227"/>
      <c r="AE701" s="227"/>
      <c r="AF701" s="227"/>
      <c r="AG701" s="227"/>
      <c r="AL701" s="224"/>
      <c r="AM701" s="224"/>
      <c r="AN701" s="224"/>
      <c r="AO701" s="224"/>
      <c r="AP701" s="224"/>
      <c r="AQ701" s="224"/>
      <c r="AR701" s="224"/>
      <c r="AS701" s="224"/>
    </row>
    <row r="702">
      <c r="A702" s="398"/>
      <c r="B702" s="399"/>
      <c r="C702" s="398"/>
      <c r="D702" s="399"/>
      <c r="E702" s="398"/>
      <c r="I702" s="411"/>
      <c r="J702" s="411"/>
      <c r="N702" s="411"/>
      <c r="S702" s="411"/>
      <c r="AC702" s="227"/>
      <c r="AD702" s="227"/>
      <c r="AE702" s="227"/>
      <c r="AF702" s="227"/>
      <c r="AG702" s="227"/>
      <c r="AL702" s="224"/>
      <c r="AM702" s="224"/>
      <c r="AN702" s="224"/>
      <c r="AO702" s="224"/>
      <c r="AP702" s="224"/>
      <c r="AQ702" s="224"/>
      <c r="AR702" s="224"/>
      <c r="AS702" s="224"/>
    </row>
    <row r="703">
      <c r="A703" s="398"/>
      <c r="B703" s="399"/>
      <c r="C703" s="398"/>
      <c r="D703" s="399"/>
      <c r="E703" s="398"/>
      <c r="I703" s="411"/>
      <c r="J703" s="411"/>
      <c r="N703" s="411"/>
      <c r="S703" s="411"/>
      <c r="AC703" s="227"/>
      <c r="AD703" s="227"/>
      <c r="AE703" s="227"/>
      <c r="AF703" s="227"/>
      <c r="AG703" s="227"/>
      <c r="AL703" s="224"/>
      <c r="AM703" s="224"/>
      <c r="AN703" s="224"/>
      <c r="AO703" s="224"/>
      <c r="AP703" s="224"/>
      <c r="AQ703" s="224"/>
      <c r="AR703" s="224"/>
      <c r="AS703" s="224"/>
    </row>
    <row r="704">
      <c r="A704" s="398"/>
      <c r="B704" s="399"/>
      <c r="C704" s="398"/>
      <c r="D704" s="399"/>
      <c r="E704" s="398"/>
      <c r="I704" s="411"/>
      <c r="J704" s="411"/>
      <c r="N704" s="411"/>
      <c r="S704" s="411"/>
      <c r="AC704" s="227"/>
      <c r="AD704" s="227"/>
      <c r="AE704" s="227"/>
      <c r="AF704" s="227"/>
      <c r="AG704" s="227"/>
      <c r="AL704" s="224"/>
      <c r="AM704" s="224"/>
      <c r="AN704" s="224"/>
      <c r="AO704" s="224"/>
      <c r="AP704" s="224"/>
      <c r="AQ704" s="224"/>
      <c r="AR704" s="224"/>
      <c r="AS704" s="224"/>
    </row>
    <row r="705">
      <c r="A705" s="398"/>
      <c r="B705" s="399"/>
      <c r="C705" s="398"/>
      <c r="D705" s="399"/>
      <c r="E705" s="398"/>
      <c r="I705" s="411"/>
      <c r="J705" s="411"/>
      <c r="N705" s="411"/>
      <c r="S705" s="411"/>
      <c r="AC705" s="227"/>
      <c r="AD705" s="227"/>
      <c r="AE705" s="227"/>
      <c r="AF705" s="227"/>
      <c r="AG705" s="227"/>
      <c r="AL705" s="224"/>
      <c r="AM705" s="224"/>
      <c r="AN705" s="224"/>
      <c r="AO705" s="224"/>
      <c r="AP705" s="224"/>
      <c r="AQ705" s="224"/>
      <c r="AR705" s="224"/>
      <c r="AS705" s="224"/>
    </row>
    <row r="706">
      <c r="A706" s="398"/>
      <c r="B706" s="399"/>
      <c r="C706" s="398"/>
      <c r="D706" s="399"/>
      <c r="E706" s="398"/>
      <c r="I706" s="411"/>
      <c r="J706" s="411"/>
      <c r="N706" s="411"/>
      <c r="S706" s="411"/>
      <c r="AC706" s="227"/>
      <c r="AD706" s="227"/>
      <c r="AE706" s="227"/>
      <c r="AF706" s="227"/>
      <c r="AG706" s="227"/>
      <c r="AL706" s="224"/>
      <c r="AM706" s="224"/>
      <c r="AN706" s="224"/>
      <c r="AO706" s="224"/>
      <c r="AP706" s="224"/>
      <c r="AQ706" s="224"/>
      <c r="AR706" s="224"/>
      <c r="AS706" s="224"/>
    </row>
    <row r="707">
      <c r="A707" s="398"/>
      <c r="B707" s="399"/>
      <c r="C707" s="398"/>
      <c r="D707" s="399"/>
      <c r="E707" s="398"/>
      <c r="I707" s="411"/>
      <c r="J707" s="411"/>
      <c r="N707" s="411"/>
      <c r="S707" s="411"/>
      <c r="AC707" s="227"/>
      <c r="AD707" s="227"/>
      <c r="AE707" s="227"/>
      <c r="AF707" s="227"/>
      <c r="AG707" s="227"/>
      <c r="AL707" s="224"/>
      <c r="AM707" s="224"/>
      <c r="AN707" s="224"/>
      <c r="AO707" s="224"/>
      <c r="AP707" s="224"/>
      <c r="AQ707" s="224"/>
      <c r="AR707" s="224"/>
      <c r="AS707" s="224"/>
    </row>
    <row r="708">
      <c r="A708" s="398"/>
      <c r="B708" s="399"/>
      <c r="C708" s="398"/>
      <c r="D708" s="399"/>
      <c r="E708" s="398"/>
      <c r="I708" s="411"/>
      <c r="J708" s="411"/>
      <c r="N708" s="411"/>
      <c r="S708" s="411"/>
      <c r="AC708" s="227"/>
      <c r="AD708" s="227"/>
      <c r="AE708" s="227"/>
      <c r="AF708" s="227"/>
      <c r="AG708" s="227"/>
      <c r="AL708" s="224"/>
      <c r="AM708" s="224"/>
      <c r="AN708" s="224"/>
      <c r="AO708" s="224"/>
      <c r="AP708" s="224"/>
      <c r="AQ708" s="224"/>
      <c r="AR708" s="224"/>
      <c r="AS708" s="224"/>
    </row>
    <row r="709">
      <c r="A709" s="398"/>
      <c r="B709" s="399"/>
      <c r="C709" s="398"/>
      <c r="D709" s="399"/>
      <c r="E709" s="398"/>
      <c r="I709" s="411"/>
      <c r="J709" s="411"/>
      <c r="N709" s="411"/>
      <c r="S709" s="411"/>
      <c r="AC709" s="227"/>
      <c r="AD709" s="227"/>
      <c r="AE709" s="227"/>
      <c r="AF709" s="227"/>
      <c r="AG709" s="227"/>
      <c r="AL709" s="224"/>
      <c r="AM709" s="224"/>
      <c r="AN709" s="224"/>
      <c r="AO709" s="224"/>
      <c r="AP709" s="224"/>
      <c r="AQ709" s="224"/>
      <c r="AR709" s="224"/>
      <c r="AS709" s="224"/>
    </row>
    <row r="710">
      <c r="A710" s="398"/>
      <c r="B710" s="399"/>
      <c r="C710" s="398"/>
      <c r="D710" s="399"/>
      <c r="E710" s="398"/>
      <c r="I710" s="411"/>
      <c r="J710" s="411"/>
      <c r="N710" s="411"/>
      <c r="S710" s="411"/>
      <c r="AC710" s="227"/>
      <c r="AD710" s="227"/>
      <c r="AE710" s="227"/>
      <c r="AF710" s="227"/>
      <c r="AG710" s="227"/>
      <c r="AL710" s="224"/>
      <c r="AM710" s="224"/>
      <c r="AN710" s="224"/>
      <c r="AO710" s="224"/>
      <c r="AP710" s="224"/>
      <c r="AQ710" s="224"/>
      <c r="AR710" s="224"/>
      <c r="AS710" s="224"/>
    </row>
    <row r="711">
      <c r="A711" s="398"/>
      <c r="B711" s="399"/>
      <c r="C711" s="398"/>
      <c r="D711" s="399"/>
      <c r="E711" s="398"/>
      <c r="I711" s="411"/>
      <c r="J711" s="411"/>
      <c r="N711" s="411"/>
      <c r="S711" s="411"/>
      <c r="AC711" s="227"/>
      <c r="AD711" s="227"/>
      <c r="AE711" s="227"/>
      <c r="AF711" s="227"/>
      <c r="AG711" s="227"/>
      <c r="AL711" s="224"/>
      <c r="AM711" s="224"/>
      <c r="AN711" s="224"/>
      <c r="AO711" s="224"/>
      <c r="AP711" s="224"/>
      <c r="AQ711" s="224"/>
      <c r="AR711" s="224"/>
      <c r="AS711" s="224"/>
    </row>
    <row r="712">
      <c r="A712" s="398"/>
      <c r="B712" s="399"/>
      <c r="C712" s="398"/>
      <c r="D712" s="399"/>
      <c r="E712" s="398"/>
      <c r="I712" s="411"/>
      <c r="J712" s="411"/>
      <c r="N712" s="411"/>
      <c r="S712" s="411"/>
      <c r="AC712" s="227"/>
      <c r="AD712" s="227"/>
      <c r="AE712" s="227"/>
      <c r="AF712" s="227"/>
      <c r="AG712" s="227"/>
      <c r="AL712" s="224"/>
      <c r="AM712" s="224"/>
      <c r="AN712" s="224"/>
      <c r="AO712" s="224"/>
      <c r="AP712" s="224"/>
      <c r="AQ712" s="224"/>
      <c r="AR712" s="224"/>
      <c r="AS712" s="224"/>
    </row>
    <row r="713">
      <c r="A713" s="398"/>
      <c r="B713" s="399"/>
      <c r="C713" s="398"/>
      <c r="D713" s="399"/>
      <c r="E713" s="398"/>
      <c r="I713" s="411"/>
      <c r="J713" s="411"/>
      <c r="N713" s="411"/>
      <c r="S713" s="411"/>
      <c r="AC713" s="227"/>
      <c r="AD713" s="227"/>
      <c r="AE713" s="227"/>
      <c r="AF713" s="227"/>
      <c r="AG713" s="227"/>
      <c r="AL713" s="224"/>
      <c r="AM713" s="224"/>
      <c r="AN713" s="224"/>
      <c r="AO713" s="224"/>
      <c r="AP713" s="224"/>
      <c r="AQ713" s="224"/>
      <c r="AR713" s="224"/>
      <c r="AS713" s="224"/>
    </row>
    <row r="714">
      <c r="A714" s="398"/>
      <c r="B714" s="399"/>
      <c r="C714" s="398"/>
      <c r="D714" s="399"/>
      <c r="E714" s="398"/>
      <c r="I714" s="411"/>
      <c r="J714" s="411"/>
      <c r="N714" s="411"/>
      <c r="S714" s="411"/>
      <c r="AC714" s="227"/>
      <c r="AD714" s="227"/>
      <c r="AE714" s="227"/>
      <c r="AF714" s="227"/>
      <c r="AG714" s="227"/>
      <c r="AL714" s="224"/>
      <c r="AM714" s="224"/>
      <c r="AN714" s="224"/>
      <c r="AO714" s="224"/>
      <c r="AP714" s="224"/>
      <c r="AQ714" s="224"/>
      <c r="AR714" s="224"/>
      <c r="AS714" s="224"/>
    </row>
    <row r="715">
      <c r="A715" s="398"/>
      <c r="B715" s="399"/>
      <c r="C715" s="398"/>
      <c r="D715" s="399"/>
      <c r="E715" s="398"/>
      <c r="I715" s="411"/>
      <c r="J715" s="411"/>
      <c r="N715" s="411"/>
      <c r="S715" s="411"/>
      <c r="AC715" s="227"/>
      <c r="AD715" s="227"/>
      <c r="AE715" s="227"/>
      <c r="AF715" s="227"/>
      <c r="AG715" s="227"/>
      <c r="AL715" s="224"/>
      <c r="AM715" s="224"/>
      <c r="AN715" s="224"/>
      <c r="AO715" s="224"/>
      <c r="AP715" s="224"/>
      <c r="AQ715" s="224"/>
      <c r="AR715" s="224"/>
      <c r="AS715" s="224"/>
    </row>
    <row r="716">
      <c r="A716" s="398"/>
      <c r="B716" s="399"/>
      <c r="C716" s="398"/>
      <c r="D716" s="399"/>
      <c r="E716" s="398"/>
      <c r="I716" s="411"/>
      <c r="J716" s="411"/>
      <c r="N716" s="411"/>
      <c r="S716" s="411"/>
      <c r="AC716" s="227"/>
      <c r="AD716" s="227"/>
      <c r="AE716" s="227"/>
      <c r="AF716" s="227"/>
      <c r="AG716" s="227"/>
      <c r="AL716" s="224"/>
      <c r="AM716" s="224"/>
      <c r="AN716" s="224"/>
      <c r="AO716" s="224"/>
      <c r="AP716" s="224"/>
      <c r="AQ716" s="224"/>
      <c r="AR716" s="224"/>
      <c r="AS716" s="224"/>
    </row>
    <row r="717">
      <c r="A717" s="398"/>
      <c r="B717" s="399"/>
      <c r="C717" s="398"/>
      <c r="D717" s="399"/>
      <c r="E717" s="398"/>
      <c r="I717" s="411"/>
      <c r="J717" s="411"/>
      <c r="N717" s="411"/>
      <c r="S717" s="411"/>
      <c r="AC717" s="227"/>
      <c r="AD717" s="227"/>
      <c r="AE717" s="227"/>
      <c r="AF717" s="227"/>
      <c r="AG717" s="227"/>
      <c r="AL717" s="224"/>
      <c r="AM717" s="224"/>
      <c r="AN717" s="224"/>
      <c r="AO717" s="224"/>
      <c r="AP717" s="224"/>
      <c r="AQ717" s="224"/>
      <c r="AR717" s="224"/>
      <c r="AS717" s="224"/>
    </row>
    <row r="718">
      <c r="A718" s="398"/>
      <c r="B718" s="399"/>
      <c r="C718" s="398"/>
      <c r="D718" s="399"/>
      <c r="E718" s="398"/>
      <c r="I718" s="411"/>
      <c r="J718" s="411"/>
      <c r="N718" s="411"/>
      <c r="S718" s="411"/>
      <c r="AC718" s="227"/>
      <c r="AD718" s="227"/>
      <c r="AE718" s="227"/>
      <c r="AF718" s="227"/>
      <c r="AG718" s="227"/>
      <c r="AL718" s="224"/>
      <c r="AM718" s="224"/>
      <c r="AN718" s="224"/>
      <c r="AO718" s="224"/>
      <c r="AP718" s="224"/>
      <c r="AQ718" s="224"/>
      <c r="AR718" s="224"/>
      <c r="AS718" s="224"/>
    </row>
    <row r="719">
      <c r="A719" s="398"/>
      <c r="B719" s="399"/>
      <c r="C719" s="398"/>
      <c r="D719" s="399"/>
      <c r="E719" s="398"/>
      <c r="I719" s="411"/>
      <c r="J719" s="411"/>
      <c r="N719" s="411"/>
      <c r="S719" s="411"/>
      <c r="AC719" s="227"/>
      <c r="AD719" s="227"/>
      <c r="AE719" s="227"/>
      <c r="AF719" s="227"/>
      <c r="AG719" s="227"/>
      <c r="AL719" s="224"/>
      <c r="AM719" s="224"/>
      <c r="AN719" s="224"/>
      <c r="AO719" s="224"/>
      <c r="AP719" s="224"/>
      <c r="AQ719" s="224"/>
      <c r="AR719" s="224"/>
      <c r="AS719" s="224"/>
    </row>
    <row r="720">
      <c r="A720" s="398"/>
      <c r="B720" s="399"/>
      <c r="C720" s="398"/>
      <c r="D720" s="399"/>
      <c r="E720" s="398"/>
      <c r="I720" s="411"/>
      <c r="J720" s="411"/>
      <c r="N720" s="411"/>
      <c r="S720" s="411"/>
      <c r="AC720" s="227"/>
      <c r="AD720" s="227"/>
      <c r="AE720" s="227"/>
      <c r="AF720" s="227"/>
      <c r="AG720" s="227"/>
      <c r="AL720" s="224"/>
      <c r="AM720" s="224"/>
      <c r="AN720" s="224"/>
      <c r="AO720" s="224"/>
      <c r="AP720" s="224"/>
      <c r="AQ720" s="224"/>
      <c r="AR720" s="224"/>
      <c r="AS720" s="224"/>
    </row>
    <row r="721">
      <c r="A721" s="398"/>
      <c r="B721" s="399"/>
      <c r="C721" s="398"/>
      <c r="D721" s="399"/>
      <c r="E721" s="398"/>
      <c r="I721" s="411"/>
      <c r="J721" s="411"/>
      <c r="N721" s="411"/>
      <c r="S721" s="411"/>
      <c r="AC721" s="227"/>
      <c r="AD721" s="227"/>
      <c r="AE721" s="227"/>
      <c r="AF721" s="227"/>
      <c r="AG721" s="227"/>
      <c r="AL721" s="224"/>
      <c r="AM721" s="224"/>
      <c r="AN721" s="224"/>
      <c r="AO721" s="224"/>
      <c r="AP721" s="224"/>
      <c r="AQ721" s="224"/>
      <c r="AR721" s="224"/>
      <c r="AS721" s="224"/>
    </row>
    <row r="722">
      <c r="A722" s="398"/>
      <c r="B722" s="399"/>
      <c r="C722" s="398"/>
      <c r="D722" s="399"/>
      <c r="E722" s="398"/>
      <c r="I722" s="411"/>
      <c r="J722" s="411"/>
      <c r="N722" s="411"/>
      <c r="S722" s="411"/>
      <c r="AC722" s="227"/>
      <c r="AD722" s="227"/>
      <c r="AE722" s="227"/>
      <c r="AF722" s="227"/>
      <c r="AG722" s="227"/>
      <c r="AL722" s="224"/>
      <c r="AM722" s="224"/>
      <c r="AN722" s="224"/>
      <c r="AO722" s="224"/>
      <c r="AP722" s="224"/>
      <c r="AQ722" s="224"/>
      <c r="AR722" s="224"/>
      <c r="AS722" s="224"/>
    </row>
    <row r="723">
      <c r="A723" s="398"/>
      <c r="B723" s="399"/>
      <c r="C723" s="398"/>
      <c r="D723" s="399"/>
      <c r="E723" s="398"/>
      <c r="I723" s="411"/>
      <c r="J723" s="411"/>
      <c r="N723" s="411"/>
      <c r="S723" s="411"/>
      <c r="AC723" s="227"/>
      <c r="AD723" s="227"/>
      <c r="AE723" s="227"/>
      <c r="AF723" s="227"/>
      <c r="AG723" s="227"/>
      <c r="AL723" s="224"/>
      <c r="AM723" s="224"/>
      <c r="AN723" s="224"/>
      <c r="AO723" s="224"/>
      <c r="AP723" s="224"/>
      <c r="AQ723" s="224"/>
      <c r="AR723" s="224"/>
      <c r="AS723" s="224"/>
    </row>
    <row r="724">
      <c r="A724" s="398"/>
      <c r="B724" s="399"/>
      <c r="C724" s="398"/>
      <c r="D724" s="399"/>
      <c r="E724" s="398"/>
      <c r="I724" s="411"/>
      <c r="J724" s="411"/>
      <c r="N724" s="411"/>
      <c r="S724" s="411"/>
      <c r="AC724" s="227"/>
      <c r="AD724" s="227"/>
      <c r="AE724" s="227"/>
      <c r="AF724" s="227"/>
      <c r="AG724" s="227"/>
      <c r="AL724" s="224"/>
      <c r="AM724" s="224"/>
      <c r="AN724" s="224"/>
      <c r="AO724" s="224"/>
      <c r="AP724" s="224"/>
      <c r="AQ724" s="224"/>
      <c r="AR724" s="224"/>
      <c r="AS724" s="224"/>
    </row>
    <row r="725">
      <c r="A725" s="398"/>
      <c r="B725" s="399"/>
      <c r="C725" s="398"/>
      <c r="D725" s="399"/>
      <c r="E725" s="398"/>
      <c r="I725" s="411"/>
      <c r="J725" s="411"/>
      <c r="N725" s="411"/>
      <c r="S725" s="411"/>
      <c r="AC725" s="227"/>
      <c r="AD725" s="227"/>
      <c r="AE725" s="227"/>
      <c r="AF725" s="227"/>
      <c r="AG725" s="227"/>
      <c r="AL725" s="224"/>
      <c r="AM725" s="224"/>
      <c r="AN725" s="224"/>
      <c r="AO725" s="224"/>
      <c r="AP725" s="224"/>
      <c r="AQ725" s="224"/>
      <c r="AR725" s="224"/>
      <c r="AS725" s="224"/>
    </row>
    <row r="726">
      <c r="A726" s="398"/>
      <c r="B726" s="399"/>
      <c r="C726" s="398"/>
      <c r="D726" s="399"/>
      <c r="E726" s="398"/>
      <c r="I726" s="411"/>
      <c r="J726" s="411"/>
      <c r="N726" s="411"/>
      <c r="S726" s="411"/>
      <c r="AC726" s="227"/>
      <c r="AD726" s="227"/>
      <c r="AE726" s="227"/>
      <c r="AF726" s="227"/>
      <c r="AG726" s="227"/>
      <c r="AL726" s="224"/>
      <c r="AM726" s="224"/>
      <c r="AN726" s="224"/>
      <c r="AO726" s="224"/>
      <c r="AP726" s="224"/>
      <c r="AQ726" s="224"/>
      <c r="AR726" s="224"/>
      <c r="AS726" s="224"/>
    </row>
    <row r="727">
      <c r="A727" s="398"/>
      <c r="B727" s="399"/>
      <c r="C727" s="398"/>
      <c r="D727" s="399"/>
      <c r="E727" s="398"/>
      <c r="I727" s="411"/>
      <c r="J727" s="411"/>
      <c r="N727" s="411"/>
      <c r="S727" s="411"/>
      <c r="AC727" s="227"/>
      <c r="AD727" s="227"/>
      <c r="AE727" s="227"/>
      <c r="AF727" s="227"/>
      <c r="AG727" s="227"/>
      <c r="AL727" s="224"/>
      <c r="AM727" s="224"/>
      <c r="AN727" s="224"/>
      <c r="AO727" s="224"/>
      <c r="AP727" s="224"/>
      <c r="AQ727" s="224"/>
      <c r="AR727" s="224"/>
      <c r="AS727" s="224"/>
    </row>
    <row r="728">
      <c r="A728" s="398"/>
      <c r="B728" s="399"/>
      <c r="C728" s="398"/>
      <c r="D728" s="399"/>
      <c r="E728" s="398"/>
      <c r="I728" s="411"/>
      <c r="J728" s="411"/>
      <c r="N728" s="411"/>
      <c r="S728" s="411"/>
      <c r="AC728" s="227"/>
      <c r="AD728" s="227"/>
      <c r="AE728" s="227"/>
      <c r="AF728" s="227"/>
      <c r="AG728" s="227"/>
      <c r="AL728" s="224"/>
      <c r="AM728" s="224"/>
      <c r="AN728" s="224"/>
      <c r="AO728" s="224"/>
      <c r="AP728" s="224"/>
      <c r="AQ728" s="224"/>
      <c r="AR728" s="224"/>
      <c r="AS728" s="224"/>
    </row>
    <row r="729">
      <c r="A729" s="398"/>
      <c r="B729" s="399"/>
      <c r="C729" s="398"/>
      <c r="D729" s="399"/>
      <c r="E729" s="398"/>
      <c r="I729" s="411"/>
      <c r="J729" s="411"/>
      <c r="N729" s="411"/>
      <c r="S729" s="411"/>
      <c r="AC729" s="227"/>
      <c r="AD729" s="227"/>
      <c r="AE729" s="227"/>
      <c r="AF729" s="227"/>
      <c r="AG729" s="227"/>
      <c r="AL729" s="224"/>
      <c r="AM729" s="224"/>
      <c r="AN729" s="224"/>
      <c r="AO729" s="224"/>
      <c r="AP729" s="224"/>
      <c r="AQ729" s="224"/>
      <c r="AR729" s="224"/>
      <c r="AS729" s="224"/>
    </row>
    <row r="730">
      <c r="A730" s="398"/>
      <c r="B730" s="399"/>
      <c r="C730" s="398"/>
      <c r="D730" s="399"/>
      <c r="E730" s="398"/>
      <c r="I730" s="411"/>
      <c r="J730" s="411"/>
      <c r="N730" s="411"/>
      <c r="S730" s="411"/>
      <c r="AC730" s="227"/>
      <c r="AD730" s="227"/>
      <c r="AE730" s="227"/>
      <c r="AF730" s="227"/>
      <c r="AG730" s="227"/>
      <c r="AL730" s="224"/>
      <c r="AM730" s="224"/>
      <c r="AN730" s="224"/>
      <c r="AO730" s="224"/>
      <c r="AP730" s="224"/>
      <c r="AQ730" s="224"/>
      <c r="AR730" s="224"/>
      <c r="AS730" s="224"/>
    </row>
    <row r="731">
      <c r="A731" s="398"/>
      <c r="B731" s="399"/>
      <c r="C731" s="398"/>
      <c r="D731" s="399"/>
      <c r="E731" s="398"/>
      <c r="I731" s="411"/>
      <c r="J731" s="411"/>
      <c r="N731" s="411"/>
      <c r="S731" s="411"/>
      <c r="AC731" s="227"/>
      <c r="AD731" s="227"/>
      <c r="AE731" s="227"/>
      <c r="AF731" s="227"/>
      <c r="AG731" s="227"/>
      <c r="AL731" s="224"/>
      <c r="AM731" s="224"/>
      <c r="AN731" s="224"/>
      <c r="AO731" s="224"/>
      <c r="AP731" s="224"/>
      <c r="AQ731" s="224"/>
      <c r="AR731" s="224"/>
      <c r="AS731" s="224"/>
    </row>
    <row r="732">
      <c r="A732" s="398"/>
      <c r="B732" s="399"/>
      <c r="C732" s="398"/>
      <c r="D732" s="399"/>
      <c r="E732" s="398"/>
      <c r="I732" s="411"/>
      <c r="J732" s="411"/>
      <c r="N732" s="411"/>
      <c r="S732" s="411"/>
      <c r="AC732" s="227"/>
      <c r="AD732" s="227"/>
      <c r="AE732" s="227"/>
      <c r="AF732" s="227"/>
      <c r="AG732" s="227"/>
      <c r="AL732" s="224"/>
      <c r="AM732" s="224"/>
      <c r="AN732" s="224"/>
      <c r="AO732" s="224"/>
      <c r="AP732" s="224"/>
      <c r="AQ732" s="224"/>
      <c r="AR732" s="224"/>
      <c r="AS732" s="224"/>
    </row>
    <row r="733">
      <c r="A733" s="398"/>
      <c r="B733" s="399"/>
      <c r="C733" s="398"/>
      <c r="D733" s="399"/>
      <c r="E733" s="398"/>
      <c r="I733" s="411"/>
      <c r="J733" s="411"/>
      <c r="N733" s="411"/>
      <c r="S733" s="411"/>
      <c r="AC733" s="227"/>
      <c r="AD733" s="227"/>
      <c r="AE733" s="227"/>
      <c r="AF733" s="227"/>
      <c r="AG733" s="227"/>
      <c r="AL733" s="224"/>
      <c r="AM733" s="224"/>
      <c r="AN733" s="224"/>
      <c r="AO733" s="224"/>
      <c r="AP733" s="224"/>
      <c r="AQ733" s="224"/>
      <c r="AR733" s="224"/>
      <c r="AS733" s="224"/>
    </row>
    <row r="734">
      <c r="A734" s="398"/>
      <c r="B734" s="399"/>
      <c r="C734" s="398"/>
      <c r="D734" s="399"/>
      <c r="E734" s="398"/>
      <c r="I734" s="411"/>
      <c r="J734" s="411"/>
      <c r="N734" s="411"/>
      <c r="S734" s="411"/>
      <c r="AC734" s="227"/>
      <c r="AD734" s="227"/>
      <c r="AE734" s="227"/>
      <c r="AF734" s="227"/>
      <c r="AG734" s="227"/>
      <c r="AL734" s="224"/>
      <c r="AM734" s="224"/>
      <c r="AN734" s="224"/>
      <c r="AO734" s="224"/>
      <c r="AP734" s="224"/>
      <c r="AQ734" s="224"/>
      <c r="AR734" s="224"/>
      <c r="AS734" s="224"/>
    </row>
    <row r="735">
      <c r="A735" s="398"/>
      <c r="B735" s="399"/>
      <c r="C735" s="398"/>
      <c r="D735" s="399"/>
      <c r="E735" s="398"/>
      <c r="I735" s="411"/>
      <c r="J735" s="411"/>
      <c r="N735" s="411"/>
      <c r="S735" s="411"/>
      <c r="AC735" s="227"/>
      <c r="AD735" s="227"/>
      <c r="AE735" s="227"/>
      <c r="AF735" s="227"/>
      <c r="AG735" s="227"/>
      <c r="AL735" s="224"/>
      <c r="AM735" s="224"/>
      <c r="AN735" s="224"/>
      <c r="AO735" s="224"/>
      <c r="AP735" s="224"/>
      <c r="AQ735" s="224"/>
      <c r="AR735" s="224"/>
      <c r="AS735" s="224"/>
    </row>
    <row r="736">
      <c r="A736" s="398"/>
      <c r="B736" s="399"/>
      <c r="C736" s="398"/>
      <c r="D736" s="399"/>
      <c r="E736" s="398"/>
      <c r="I736" s="411"/>
      <c r="J736" s="411"/>
      <c r="N736" s="411"/>
      <c r="S736" s="411"/>
      <c r="AC736" s="227"/>
      <c r="AD736" s="227"/>
      <c r="AE736" s="227"/>
      <c r="AF736" s="227"/>
      <c r="AG736" s="227"/>
      <c r="AL736" s="224"/>
      <c r="AM736" s="224"/>
      <c r="AN736" s="224"/>
      <c r="AO736" s="224"/>
      <c r="AP736" s="224"/>
      <c r="AQ736" s="224"/>
      <c r="AR736" s="224"/>
      <c r="AS736" s="224"/>
    </row>
    <row r="737">
      <c r="A737" s="398"/>
      <c r="B737" s="399"/>
      <c r="C737" s="398"/>
      <c r="D737" s="399"/>
      <c r="E737" s="398"/>
      <c r="I737" s="411"/>
      <c r="J737" s="411"/>
      <c r="N737" s="411"/>
      <c r="S737" s="411"/>
      <c r="AC737" s="227"/>
      <c r="AD737" s="227"/>
      <c r="AE737" s="227"/>
      <c r="AF737" s="227"/>
      <c r="AG737" s="227"/>
      <c r="AL737" s="224"/>
      <c r="AM737" s="224"/>
      <c r="AN737" s="224"/>
      <c r="AO737" s="224"/>
      <c r="AP737" s="224"/>
      <c r="AQ737" s="224"/>
      <c r="AR737" s="224"/>
      <c r="AS737" s="224"/>
    </row>
    <row r="738">
      <c r="A738" s="398"/>
      <c r="B738" s="399"/>
      <c r="C738" s="398"/>
      <c r="D738" s="399"/>
      <c r="E738" s="398"/>
      <c r="I738" s="411"/>
      <c r="J738" s="411"/>
      <c r="N738" s="411"/>
      <c r="S738" s="411"/>
      <c r="AC738" s="227"/>
      <c r="AD738" s="227"/>
      <c r="AE738" s="227"/>
      <c r="AF738" s="227"/>
      <c r="AG738" s="227"/>
      <c r="AL738" s="224"/>
      <c r="AM738" s="224"/>
      <c r="AN738" s="224"/>
      <c r="AO738" s="224"/>
      <c r="AP738" s="224"/>
      <c r="AQ738" s="224"/>
      <c r="AR738" s="224"/>
      <c r="AS738" s="224"/>
    </row>
    <row r="739">
      <c r="A739" s="398"/>
      <c r="B739" s="399"/>
      <c r="C739" s="398"/>
      <c r="D739" s="399"/>
      <c r="E739" s="398"/>
      <c r="I739" s="411"/>
      <c r="J739" s="411"/>
      <c r="N739" s="411"/>
      <c r="S739" s="411"/>
      <c r="AC739" s="227"/>
      <c r="AD739" s="227"/>
      <c r="AE739" s="227"/>
      <c r="AF739" s="227"/>
      <c r="AG739" s="227"/>
      <c r="AL739" s="224"/>
      <c r="AM739" s="224"/>
      <c r="AN739" s="224"/>
      <c r="AO739" s="224"/>
      <c r="AP739" s="224"/>
      <c r="AQ739" s="224"/>
      <c r="AR739" s="224"/>
      <c r="AS739" s="224"/>
    </row>
    <row r="740">
      <c r="A740" s="398"/>
      <c r="B740" s="399"/>
      <c r="C740" s="398"/>
      <c r="D740" s="399"/>
      <c r="E740" s="398"/>
      <c r="I740" s="411"/>
      <c r="J740" s="411"/>
      <c r="N740" s="411"/>
      <c r="S740" s="411"/>
      <c r="AC740" s="227"/>
      <c r="AD740" s="227"/>
      <c r="AE740" s="227"/>
      <c r="AF740" s="227"/>
      <c r="AG740" s="227"/>
      <c r="AL740" s="224"/>
      <c r="AM740" s="224"/>
      <c r="AN740" s="224"/>
      <c r="AO740" s="224"/>
      <c r="AP740" s="224"/>
      <c r="AQ740" s="224"/>
      <c r="AR740" s="224"/>
      <c r="AS740" s="224"/>
    </row>
    <row r="741">
      <c r="A741" s="398"/>
      <c r="B741" s="399"/>
      <c r="C741" s="398"/>
      <c r="D741" s="399"/>
      <c r="E741" s="398"/>
      <c r="I741" s="411"/>
      <c r="J741" s="411"/>
      <c r="N741" s="411"/>
      <c r="S741" s="411"/>
      <c r="AC741" s="227"/>
      <c r="AD741" s="227"/>
      <c r="AE741" s="227"/>
      <c r="AF741" s="227"/>
      <c r="AG741" s="227"/>
      <c r="AL741" s="224"/>
      <c r="AM741" s="224"/>
      <c r="AN741" s="224"/>
      <c r="AO741" s="224"/>
      <c r="AP741" s="224"/>
      <c r="AQ741" s="224"/>
      <c r="AR741" s="224"/>
      <c r="AS741" s="224"/>
    </row>
    <row r="742">
      <c r="A742" s="398"/>
      <c r="B742" s="399"/>
      <c r="C742" s="398"/>
      <c r="D742" s="399"/>
      <c r="E742" s="398"/>
      <c r="I742" s="411"/>
      <c r="J742" s="411"/>
      <c r="N742" s="411"/>
      <c r="S742" s="411"/>
      <c r="AC742" s="227"/>
      <c r="AD742" s="227"/>
      <c r="AE742" s="227"/>
      <c r="AF742" s="227"/>
      <c r="AG742" s="227"/>
      <c r="AL742" s="224"/>
      <c r="AM742" s="224"/>
      <c r="AN742" s="224"/>
      <c r="AO742" s="224"/>
      <c r="AP742" s="224"/>
      <c r="AQ742" s="224"/>
      <c r="AR742" s="224"/>
      <c r="AS742" s="224"/>
    </row>
    <row r="743">
      <c r="A743" s="398"/>
      <c r="B743" s="399"/>
      <c r="C743" s="398"/>
      <c r="D743" s="399"/>
      <c r="E743" s="398"/>
      <c r="I743" s="411"/>
      <c r="J743" s="411"/>
      <c r="N743" s="411"/>
      <c r="S743" s="411"/>
      <c r="AC743" s="227"/>
      <c r="AD743" s="227"/>
      <c r="AE743" s="227"/>
      <c r="AF743" s="227"/>
      <c r="AG743" s="227"/>
      <c r="AL743" s="224"/>
      <c r="AM743" s="224"/>
      <c r="AN743" s="224"/>
      <c r="AO743" s="224"/>
      <c r="AP743" s="224"/>
      <c r="AQ743" s="224"/>
      <c r="AR743" s="224"/>
      <c r="AS743" s="224"/>
    </row>
    <row r="744">
      <c r="A744" s="398"/>
      <c r="B744" s="399"/>
      <c r="C744" s="398"/>
      <c r="D744" s="399"/>
      <c r="E744" s="398"/>
      <c r="I744" s="411"/>
      <c r="J744" s="411"/>
      <c r="N744" s="411"/>
      <c r="S744" s="411"/>
      <c r="AC744" s="227"/>
      <c r="AD744" s="227"/>
      <c r="AE744" s="227"/>
      <c r="AF744" s="227"/>
      <c r="AG744" s="227"/>
      <c r="AL744" s="224"/>
      <c r="AM744" s="224"/>
      <c r="AN744" s="224"/>
      <c r="AO744" s="224"/>
      <c r="AP744" s="224"/>
      <c r="AQ744" s="224"/>
      <c r="AR744" s="224"/>
      <c r="AS744" s="224"/>
    </row>
    <row r="745">
      <c r="A745" s="398"/>
      <c r="B745" s="399"/>
      <c r="C745" s="398"/>
      <c r="D745" s="399"/>
      <c r="E745" s="398"/>
      <c r="I745" s="411"/>
      <c r="J745" s="411"/>
      <c r="N745" s="411"/>
      <c r="S745" s="411"/>
      <c r="AC745" s="227"/>
      <c r="AD745" s="227"/>
      <c r="AE745" s="227"/>
      <c r="AF745" s="227"/>
      <c r="AG745" s="227"/>
      <c r="AL745" s="224"/>
      <c r="AM745" s="224"/>
      <c r="AN745" s="224"/>
      <c r="AO745" s="224"/>
      <c r="AP745" s="224"/>
      <c r="AQ745" s="224"/>
      <c r="AR745" s="224"/>
      <c r="AS745" s="224"/>
    </row>
    <row r="746">
      <c r="A746" s="398"/>
      <c r="B746" s="399"/>
      <c r="C746" s="398"/>
      <c r="D746" s="399"/>
      <c r="E746" s="398"/>
      <c r="I746" s="411"/>
      <c r="J746" s="411"/>
      <c r="N746" s="411"/>
      <c r="S746" s="411"/>
      <c r="AC746" s="227"/>
      <c r="AD746" s="227"/>
      <c r="AE746" s="227"/>
      <c r="AF746" s="227"/>
      <c r="AG746" s="227"/>
      <c r="AL746" s="224"/>
      <c r="AM746" s="224"/>
      <c r="AN746" s="224"/>
      <c r="AO746" s="224"/>
      <c r="AP746" s="224"/>
      <c r="AQ746" s="224"/>
      <c r="AR746" s="224"/>
      <c r="AS746" s="224"/>
    </row>
    <row r="747">
      <c r="A747" s="398"/>
      <c r="B747" s="399"/>
      <c r="C747" s="398"/>
      <c r="D747" s="399"/>
      <c r="E747" s="398"/>
      <c r="I747" s="411"/>
      <c r="J747" s="411"/>
      <c r="N747" s="411"/>
      <c r="S747" s="411"/>
      <c r="AC747" s="227"/>
      <c r="AD747" s="227"/>
      <c r="AE747" s="227"/>
      <c r="AF747" s="227"/>
      <c r="AG747" s="227"/>
      <c r="AL747" s="224"/>
      <c r="AM747" s="224"/>
      <c r="AN747" s="224"/>
      <c r="AO747" s="224"/>
      <c r="AP747" s="224"/>
      <c r="AQ747" s="224"/>
      <c r="AR747" s="224"/>
      <c r="AS747" s="224"/>
    </row>
    <row r="748">
      <c r="A748" s="398"/>
      <c r="B748" s="399"/>
      <c r="C748" s="398"/>
      <c r="D748" s="399"/>
      <c r="E748" s="398"/>
      <c r="I748" s="411"/>
      <c r="J748" s="411"/>
      <c r="N748" s="411"/>
      <c r="S748" s="411"/>
      <c r="AC748" s="227"/>
      <c r="AD748" s="227"/>
      <c r="AE748" s="227"/>
      <c r="AF748" s="227"/>
      <c r="AG748" s="227"/>
      <c r="AL748" s="224"/>
      <c r="AM748" s="224"/>
      <c r="AN748" s="224"/>
      <c r="AO748" s="224"/>
      <c r="AP748" s="224"/>
      <c r="AQ748" s="224"/>
      <c r="AR748" s="224"/>
      <c r="AS748" s="224"/>
    </row>
    <row r="749">
      <c r="A749" s="398"/>
      <c r="B749" s="399"/>
      <c r="C749" s="398"/>
      <c r="D749" s="399"/>
      <c r="E749" s="398"/>
      <c r="I749" s="411"/>
      <c r="J749" s="411"/>
      <c r="N749" s="411"/>
      <c r="S749" s="411"/>
      <c r="AC749" s="227"/>
      <c r="AD749" s="227"/>
      <c r="AE749" s="227"/>
      <c r="AF749" s="227"/>
      <c r="AG749" s="227"/>
      <c r="AL749" s="224"/>
      <c r="AM749" s="224"/>
      <c r="AN749" s="224"/>
      <c r="AO749" s="224"/>
      <c r="AP749" s="224"/>
      <c r="AQ749" s="224"/>
      <c r="AR749" s="224"/>
      <c r="AS749" s="224"/>
    </row>
    <row r="750">
      <c r="A750" s="398"/>
      <c r="B750" s="399"/>
      <c r="C750" s="398"/>
      <c r="D750" s="399"/>
      <c r="E750" s="398"/>
      <c r="I750" s="411"/>
      <c r="J750" s="411"/>
      <c r="N750" s="411"/>
      <c r="S750" s="411"/>
      <c r="AC750" s="227"/>
      <c r="AD750" s="227"/>
      <c r="AE750" s="227"/>
      <c r="AF750" s="227"/>
      <c r="AG750" s="227"/>
      <c r="AL750" s="224"/>
      <c r="AM750" s="224"/>
      <c r="AN750" s="224"/>
      <c r="AO750" s="224"/>
      <c r="AP750" s="224"/>
      <c r="AQ750" s="224"/>
      <c r="AR750" s="224"/>
      <c r="AS750" s="224"/>
    </row>
    <row r="751">
      <c r="A751" s="398"/>
      <c r="B751" s="399"/>
      <c r="C751" s="398"/>
      <c r="D751" s="399"/>
      <c r="E751" s="398"/>
      <c r="I751" s="411"/>
      <c r="J751" s="411"/>
      <c r="N751" s="411"/>
      <c r="S751" s="411"/>
      <c r="AC751" s="227"/>
      <c r="AD751" s="227"/>
      <c r="AE751" s="227"/>
      <c r="AF751" s="227"/>
      <c r="AG751" s="227"/>
      <c r="AL751" s="224"/>
      <c r="AM751" s="224"/>
      <c r="AN751" s="224"/>
      <c r="AO751" s="224"/>
      <c r="AP751" s="224"/>
      <c r="AQ751" s="224"/>
      <c r="AR751" s="224"/>
      <c r="AS751" s="224"/>
    </row>
    <row r="752">
      <c r="A752" s="398"/>
      <c r="B752" s="399"/>
      <c r="C752" s="398"/>
      <c r="D752" s="399"/>
      <c r="E752" s="398"/>
      <c r="I752" s="411"/>
      <c r="J752" s="411"/>
      <c r="N752" s="411"/>
      <c r="S752" s="411"/>
      <c r="AC752" s="227"/>
      <c r="AD752" s="227"/>
      <c r="AE752" s="227"/>
      <c r="AF752" s="227"/>
      <c r="AG752" s="227"/>
      <c r="AL752" s="224"/>
      <c r="AM752" s="224"/>
      <c r="AN752" s="224"/>
      <c r="AO752" s="224"/>
      <c r="AP752" s="224"/>
      <c r="AQ752" s="224"/>
      <c r="AR752" s="224"/>
      <c r="AS752" s="224"/>
    </row>
    <row r="753">
      <c r="A753" s="398"/>
      <c r="B753" s="399"/>
      <c r="C753" s="398"/>
      <c r="D753" s="399"/>
      <c r="E753" s="398"/>
      <c r="I753" s="411"/>
      <c r="J753" s="411"/>
      <c r="N753" s="411"/>
      <c r="S753" s="411"/>
      <c r="AC753" s="227"/>
      <c r="AD753" s="227"/>
      <c r="AE753" s="227"/>
      <c r="AF753" s="227"/>
      <c r="AG753" s="227"/>
      <c r="AL753" s="224"/>
      <c r="AM753" s="224"/>
      <c r="AN753" s="224"/>
      <c r="AO753" s="224"/>
      <c r="AP753" s="224"/>
      <c r="AQ753" s="224"/>
      <c r="AR753" s="224"/>
      <c r="AS753" s="224"/>
    </row>
    <row r="754">
      <c r="A754" s="398"/>
      <c r="B754" s="399"/>
      <c r="C754" s="398"/>
      <c r="D754" s="399"/>
      <c r="E754" s="398"/>
      <c r="I754" s="411"/>
      <c r="J754" s="411"/>
      <c r="N754" s="411"/>
      <c r="S754" s="411"/>
      <c r="AC754" s="227"/>
      <c r="AD754" s="227"/>
      <c r="AE754" s="227"/>
      <c r="AF754" s="227"/>
      <c r="AG754" s="227"/>
      <c r="AL754" s="224"/>
      <c r="AM754" s="224"/>
      <c r="AN754" s="224"/>
      <c r="AO754" s="224"/>
      <c r="AP754" s="224"/>
      <c r="AQ754" s="224"/>
      <c r="AR754" s="224"/>
      <c r="AS754" s="224"/>
    </row>
    <row r="755">
      <c r="A755" s="398"/>
      <c r="B755" s="399"/>
      <c r="C755" s="398"/>
      <c r="D755" s="399"/>
      <c r="E755" s="398"/>
      <c r="I755" s="411"/>
      <c r="J755" s="411"/>
      <c r="N755" s="411"/>
      <c r="S755" s="411"/>
      <c r="AC755" s="227"/>
      <c r="AD755" s="227"/>
      <c r="AE755" s="227"/>
      <c r="AF755" s="227"/>
      <c r="AG755" s="227"/>
      <c r="AL755" s="224"/>
      <c r="AM755" s="224"/>
      <c r="AN755" s="224"/>
      <c r="AO755" s="224"/>
      <c r="AP755" s="224"/>
      <c r="AQ755" s="224"/>
      <c r="AR755" s="224"/>
      <c r="AS755" s="224"/>
    </row>
    <row r="756">
      <c r="A756" s="398"/>
      <c r="B756" s="399"/>
      <c r="C756" s="398"/>
      <c r="D756" s="399"/>
      <c r="E756" s="398"/>
      <c r="I756" s="411"/>
      <c r="J756" s="411"/>
      <c r="N756" s="411"/>
      <c r="S756" s="411"/>
      <c r="AC756" s="227"/>
      <c r="AD756" s="227"/>
      <c r="AE756" s="227"/>
      <c r="AF756" s="227"/>
      <c r="AG756" s="227"/>
      <c r="AL756" s="224"/>
      <c r="AM756" s="224"/>
      <c r="AN756" s="224"/>
      <c r="AO756" s="224"/>
      <c r="AP756" s="224"/>
      <c r="AQ756" s="224"/>
      <c r="AR756" s="224"/>
      <c r="AS756" s="224"/>
    </row>
    <row r="757">
      <c r="A757" s="398"/>
      <c r="B757" s="399"/>
      <c r="C757" s="398"/>
      <c r="D757" s="399"/>
      <c r="E757" s="398"/>
      <c r="I757" s="411"/>
      <c r="J757" s="411"/>
      <c r="N757" s="411"/>
      <c r="S757" s="411"/>
      <c r="AC757" s="227"/>
      <c r="AD757" s="227"/>
      <c r="AE757" s="227"/>
      <c r="AF757" s="227"/>
      <c r="AG757" s="227"/>
      <c r="AL757" s="224"/>
      <c r="AM757" s="224"/>
      <c r="AN757" s="224"/>
      <c r="AO757" s="224"/>
      <c r="AP757" s="224"/>
      <c r="AQ757" s="224"/>
      <c r="AR757" s="224"/>
      <c r="AS757" s="224"/>
    </row>
    <row r="758">
      <c r="A758" s="398"/>
      <c r="B758" s="399"/>
      <c r="C758" s="398"/>
      <c r="D758" s="399"/>
      <c r="E758" s="398"/>
      <c r="I758" s="411"/>
      <c r="J758" s="411"/>
      <c r="N758" s="411"/>
      <c r="S758" s="411"/>
      <c r="AC758" s="227"/>
      <c r="AD758" s="227"/>
      <c r="AE758" s="227"/>
      <c r="AF758" s="227"/>
      <c r="AG758" s="227"/>
      <c r="AL758" s="224"/>
      <c r="AM758" s="224"/>
      <c r="AN758" s="224"/>
      <c r="AO758" s="224"/>
      <c r="AP758" s="224"/>
      <c r="AQ758" s="224"/>
      <c r="AR758" s="224"/>
      <c r="AS758" s="224"/>
    </row>
    <row r="759">
      <c r="A759" s="398"/>
      <c r="B759" s="399"/>
      <c r="C759" s="398"/>
      <c r="D759" s="399"/>
      <c r="E759" s="398"/>
      <c r="I759" s="411"/>
      <c r="J759" s="411"/>
      <c r="N759" s="411"/>
      <c r="S759" s="411"/>
      <c r="AC759" s="227"/>
      <c r="AD759" s="227"/>
      <c r="AE759" s="227"/>
      <c r="AF759" s="227"/>
      <c r="AG759" s="227"/>
      <c r="AL759" s="224"/>
      <c r="AM759" s="224"/>
      <c r="AN759" s="224"/>
      <c r="AO759" s="224"/>
      <c r="AP759" s="224"/>
      <c r="AQ759" s="224"/>
      <c r="AR759" s="224"/>
      <c r="AS759" s="224"/>
    </row>
    <row r="760">
      <c r="A760" s="398"/>
      <c r="B760" s="399"/>
      <c r="C760" s="398"/>
      <c r="D760" s="399"/>
      <c r="E760" s="398"/>
      <c r="I760" s="411"/>
      <c r="J760" s="411"/>
      <c r="N760" s="411"/>
      <c r="S760" s="411"/>
      <c r="AC760" s="227"/>
      <c r="AD760" s="227"/>
      <c r="AE760" s="227"/>
      <c r="AF760" s="227"/>
      <c r="AG760" s="227"/>
      <c r="AL760" s="224"/>
      <c r="AM760" s="224"/>
      <c r="AN760" s="224"/>
      <c r="AO760" s="224"/>
      <c r="AP760" s="224"/>
      <c r="AQ760" s="224"/>
      <c r="AR760" s="224"/>
      <c r="AS760" s="224"/>
    </row>
    <row r="761">
      <c r="A761" s="398"/>
      <c r="B761" s="399"/>
      <c r="C761" s="398"/>
      <c r="D761" s="399"/>
      <c r="E761" s="398"/>
      <c r="I761" s="411"/>
      <c r="J761" s="411"/>
      <c r="N761" s="411"/>
      <c r="S761" s="411"/>
      <c r="AC761" s="227"/>
      <c r="AD761" s="227"/>
      <c r="AE761" s="227"/>
      <c r="AF761" s="227"/>
      <c r="AG761" s="227"/>
      <c r="AL761" s="224"/>
      <c r="AM761" s="224"/>
      <c r="AN761" s="224"/>
      <c r="AO761" s="224"/>
      <c r="AP761" s="224"/>
      <c r="AQ761" s="224"/>
      <c r="AR761" s="224"/>
      <c r="AS761" s="224"/>
    </row>
    <row r="762">
      <c r="A762" s="398"/>
      <c r="B762" s="399"/>
      <c r="C762" s="398"/>
      <c r="D762" s="399"/>
      <c r="E762" s="398"/>
      <c r="I762" s="411"/>
      <c r="J762" s="411"/>
      <c r="N762" s="411"/>
      <c r="S762" s="411"/>
      <c r="AC762" s="227"/>
      <c r="AD762" s="227"/>
      <c r="AE762" s="227"/>
      <c r="AF762" s="227"/>
      <c r="AG762" s="227"/>
      <c r="AL762" s="224"/>
      <c r="AM762" s="224"/>
      <c r="AN762" s="224"/>
      <c r="AO762" s="224"/>
      <c r="AP762" s="224"/>
      <c r="AQ762" s="224"/>
      <c r="AR762" s="224"/>
      <c r="AS762" s="224"/>
    </row>
    <row r="763">
      <c r="A763" s="398"/>
      <c r="B763" s="399"/>
      <c r="C763" s="398"/>
      <c r="D763" s="399"/>
      <c r="E763" s="398"/>
      <c r="I763" s="411"/>
      <c r="J763" s="411"/>
      <c r="N763" s="411"/>
      <c r="S763" s="411"/>
      <c r="AC763" s="227"/>
      <c r="AD763" s="227"/>
      <c r="AE763" s="227"/>
      <c r="AF763" s="227"/>
      <c r="AG763" s="227"/>
      <c r="AL763" s="224"/>
      <c r="AM763" s="224"/>
      <c r="AN763" s="224"/>
      <c r="AO763" s="224"/>
      <c r="AP763" s="224"/>
      <c r="AQ763" s="224"/>
      <c r="AR763" s="224"/>
      <c r="AS763" s="224"/>
    </row>
    <row r="764">
      <c r="A764" s="398"/>
      <c r="B764" s="399"/>
      <c r="C764" s="398"/>
      <c r="D764" s="399"/>
      <c r="E764" s="398"/>
      <c r="I764" s="411"/>
      <c r="J764" s="411"/>
      <c r="N764" s="411"/>
      <c r="S764" s="411"/>
      <c r="AC764" s="227"/>
      <c r="AD764" s="227"/>
      <c r="AE764" s="227"/>
      <c r="AF764" s="227"/>
      <c r="AG764" s="227"/>
      <c r="AL764" s="224"/>
      <c r="AM764" s="224"/>
      <c r="AN764" s="224"/>
      <c r="AO764" s="224"/>
      <c r="AP764" s="224"/>
      <c r="AQ764" s="224"/>
      <c r="AR764" s="224"/>
      <c r="AS764" s="224"/>
    </row>
    <row r="765">
      <c r="A765" s="398"/>
      <c r="B765" s="399"/>
      <c r="C765" s="398"/>
      <c r="D765" s="399"/>
      <c r="E765" s="398"/>
      <c r="I765" s="411"/>
      <c r="J765" s="411"/>
      <c r="N765" s="411"/>
      <c r="S765" s="411"/>
      <c r="AC765" s="227"/>
      <c r="AD765" s="227"/>
      <c r="AE765" s="227"/>
      <c r="AF765" s="227"/>
      <c r="AG765" s="227"/>
      <c r="AL765" s="224"/>
      <c r="AM765" s="224"/>
      <c r="AN765" s="224"/>
      <c r="AO765" s="224"/>
      <c r="AP765" s="224"/>
      <c r="AQ765" s="224"/>
      <c r="AR765" s="224"/>
      <c r="AS765" s="224"/>
    </row>
    <row r="766">
      <c r="A766" s="398"/>
      <c r="B766" s="399"/>
      <c r="C766" s="398"/>
      <c r="D766" s="399"/>
      <c r="E766" s="398"/>
      <c r="I766" s="411"/>
      <c r="J766" s="411"/>
      <c r="N766" s="411"/>
      <c r="S766" s="411"/>
      <c r="AC766" s="227"/>
      <c r="AD766" s="227"/>
      <c r="AE766" s="227"/>
      <c r="AF766" s="227"/>
      <c r="AG766" s="227"/>
      <c r="AL766" s="224"/>
      <c r="AM766" s="224"/>
      <c r="AN766" s="224"/>
      <c r="AO766" s="224"/>
      <c r="AP766" s="224"/>
      <c r="AQ766" s="224"/>
      <c r="AR766" s="224"/>
      <c r="AS766" s="224"/>
    </row>
    <row r="767">
      <c r="A767" s="398"/>
      <c r="B767" s="399"/>
      <c r="C767" s="398"/>
      <c r="D767" s="399"/>
      <c r="E767" s="398"/>
      <c r="I767" s="411"/>
      <c r="J767" s="411"/>
      <c r="N767" s="411"/>
      <c r="S767" s="411"/>
      <c r="AC767" s="227"/>
      <c r="AD767" s="227"/>
      <c r="AE767" s="227"/>
      <c r="AF767" s="227"/>
      <c r="AG767" s="227"/>
      <c r="AL767" s="224"/>
      <c r="AM767" s="224"/>
      <c r="AN767" s="224"/>
      <c r="AO767" s="224"/>
      <c r="AP767" s="224"/>
      <c r="AQ767" s="224"/>
      <c r="AR767" s="224"/>
      <c r="AS767" s="224"/>
    </row>
    <row r="768">
      <c r="A768" s="398"/>
      <c r="B768" s="399"/>
      <c r="C768" s="398"/>
      <c r="D768" s="399"/>
      <c r="E768" s="398"/>
      <c r="I768" s="411"/>
      <c r="J768" s="411"/>
      <c r="N768" s="411"/>
      <c r="S768" s="411"/>
      <c r="AC768" s="227"/>
      <c r="AD768" s="227"/>
      <c r="AE768" s="227"/>
      <c r="AF768" s="227"/>
      <c r="AG768" s="227"/>
      <c r="AL768" s="224"/>
      <c r="AM768" s="224"/>
      <c r="AN768" s="224"/>
      <c r="AO768" s="224"/>
      <c r="AP768" s="224"/>
      <c r="AQ768" s="224"/>
      <c r="AR768" s="224"/>
      <c r="AS768" s="224"/>
    </row>
    <row r="769">
      <c r="A769" s="398"/>
      <c r="B769" s="399"/>
      <c r="C769" s="398"/>
      <c r="D769" s="399"/>
      <c r="E769" s="398"/>
      <c r="I769" s="411"/>
      <c r="J769" s="411"/>
      <c r="N769" s="411"/>
      <c r="S769" s="411"/>
      <c r="AC769" s="227"/>
      <c r="AD769" s="227"/>
      <c r="AE769" s="227"/>
      <c r="AF769" s="227"/>
      <c r="AG769" s="227"/>
      <c r="AL769" s="224"/>
      <c r="AM769" s="224"/>
      <c r="AN769" s="224"/>
      <c r="AO769" s="224"/>
      <c r="AP769" s="224"/>
      <c r="AQ769" s="224"/>
      <c r="AR769" s="224"/>
      <c r="AS769" s="224"/>
    </row>
    <row r="770">
      <c r="A770" s="398"/>
      <c r="B770" s="399"/>
      <c r="C770" s="398"/>
      <c r="D770" s="399"/>
      <c r="E770" s="398"/>
      <c r="I770" s="411"/>
      <c r="J770" s="411"/>
      <c r="N770" s="411"/>
      <c r="S770" s="411"/>
      <c r="AC770" s="227"/>
      <c r="AD770" s="227"/>
      <c r="AE770" s="227"/>
      <c r="AF770" s="227"/>
      <c r="AG770" s="227"/>
      <c r="AL770" s="224"/>
      <c r="AM770" s="224"/>
      <c r="AN770" s="224"/>
      <c r="AO770" s="224"/>
      <c r="AP770" s="224"/>
      <c r="AQ770" s="224"/>
      <c r="AR770" s="224"/>
      <c r="AS770" s="224"/>
    </row>
    <row r="771">
      <c r="A771" s="398"/>
      <c r="B771" s="399"/>
      <c r="C771" s="398"/>
      <c r="D771" s="399"/>
      <c r="E771" s="398"/>
      <c r="I771" s="411"/>
      <c r="J771" s="411"/>
      <c r="N771" s="411"/>
      <c r="S771" s="411"/>
      <c r="AC771" s="227"/>
      <c r="AD771" s="227"/>
      <c r="AE771" s="227"/>
      <c r="AF771" s="227"/>
      <c r="AG771" s="227"/>
      <c r="AL771" s="224"/>
      <c r="AM771" s="224"/>
      <c r="AN771" s="224"/>
      <c r="AO771" s="224"/>
      <c r="AP771" s="224"/>
      <c r="AQ771" s="224"/>
      <c r="AR771" s="224"/>
      <c r="AS771" s="224"/>
    </row>
    <row r="772">
      <c r="A772" s="398"/>
      <c r="B772" s="399"/>
      <c r="C772" s="398"/>
      <c r="D772" s="399"/>
      <c r="E772" s="398"/>
      <c r="I772" s="411"/>
      <c r="J772" s="411"/>
      <c r="N772" s="411"/>
      <c r="S772" s="411"/>
      <c r="AC772" s="227"/>
      <c r="AD772" s="227"/>
      <c r="AE772" s="227"/>
      <c r="AF772" s="227"/>
      <c r="AG772" s="227"/>
      <c r="AL772" s="224"/>
      <c r="AM772" s="224"/>
      <c r="AN772" s="224"/>
      <c r="AO772" s="224"/>
      <c r="AP772" s="224"/>
      <c r="AQ772" s="224"/>
      <c r="AR772" s="224"/>
      <c r="AS772" s="224"/>
    </row>
    <row r="773">
      <c r="A773" s="398"/>
      <c r="B773" s="399"/>
      <c r="C773" s="398"/>
      <c r="D773" s="399"/>
      <c r="E773" s="398"/>
      <c r="I773" s="411"/>
      <c r="J773" s="411"/>
      <c r="N773" s="411"/>
      <c r="S773" s="411"/>
      <c r="AC773" s="227"/>
      <c r="AD773" s="227"/>
      <c r="AE773" s="227"/>
      <c r="AF773" s="227"/>
      <c r="AG773" s="227"/>
      <c r="AL773" s="224"/>
      <c r="AM773" s="224"/>
      <c r="AN773" s="224"/>
      <c r="AO773" s="224"/>
      <c r="AP773" s="224"/>
      <c r="AQ773" s="224"/>
      <c r="AR773" s="224"/>
      <c r="AS773" s="224"/>
    </row>
    <row r="774">
      <c r="A774" s="398"/>
      <c r="B774" s="399"/>
      <c r="C774" s="398"/>
      <c r="D774" s="399"/>
      <c r="E774" s="398"/>
      <c r="I774" s="411"/>
      <c r="J774" s="411"/>
      <c r="N774" s="411"/>
      <c r="S774" s="411"/>
      <c r="AC774" s="227"/>
      <c r="AD774" s="227"/>
      <c r="AE774" s="227"/>
      <c r="AF774" s="227"/>
      <c r="AG774" s="227"/>
      <c r="AL774" s="224"/>
      <c r="AM774" s="224"/>
      <c r="AN774" s="224"/>
      <c r="AO774" s="224"/>
      <c r="AP774" s="224"/>
      <c r="AQ774" s="224"/>
      <c r="AR774" s="224"/>
      <c r="AS774" s="224"/>
    </row>
    <row r="775">
      <c r="A775" s="398"/>
      <c r="B775" s="399"/>
      <c r="C775" s="398"/>
      <c r="D775" s="399"/>
      <c r="E775" s="398"/>
      <c r="I775" s="411"/>
      <c r="J775" s="411"/>
      <c r="N775" s="411"/>
      <c r="S775" s="411"/>
      <c r="AC775" s="227"/>
      <c r="AD775" s="227"/>
      <c r="AE775" s="227"/>
      <c r="AF775" s="227"/>
      <c r="AG775" s="227"/>
      <c r="AL775" s="224"/>
      <c r="AM775" s="224"/>
      <c r="AN775" s="224"/>
      <c r="AO775" s="224"/>
      <c r="AP775" s="224"/>
      <c r="AQ775" s="224"/>
      <c r="AR775" s="224"/>
      <c r="AS775" s="224"/>
    </row>
    <row r="776">
      <c r="A776" s="398"/>
      <c r="B776" s="399"/>
      <c r="C776" s="398"/>
      <c r="D776" s="399"/>
      <c r="E776" s="398"/>
      <c r="I776" s="411"/>
      <c r="J776" s="411"/>
      <c r="N776" s="411"/>
      <c r="S776" s="411"/>
      <c r="AC776" s="227"/>
      <c r="AD776" s="227"/>
      <c r="AE776" s="227"/>
      <c r="AF776" s="227"/>
      <c r="AG776" s="227"/>
      <c r="AL776" s="224"/>
      <c r="AM776" s="224"/>
      <c r="AN776" s="224"/>
      <c r="AO776" s="224"/>
      <c r="AP776" s="224"/>
      <c r="AQ776" s="224"/>
      <c r="AR776" s="224"/>
      <c r="AS776" s="224"/>
    </row>
    <row r="777">
      <c r="A777" s="398"/>
      <c r="B777" s="399"/>
      <c r="C777" s="398"/>
      <c r="D777" s="399"/>
      <c r="E777" s="398"/>
      <c r="I777" s="411"/>
      <c r="J777" s="411"/>
      <c r="N777" s="411"/>
      <c r="S777" s="411"/>
      <c r="AC777" s="227"/>
      <c r="AD777" s="227"/>
      <c r="AE777" s="227"/>
      <c r="AF777" s="227"/>
      <c r="AG777" s="227"/>
      <c r="AL777" s="224"/>
      <c r="AM777" s="224"/>
      <c r="AN777" s="224"/>
      <c r="AO777" s="224"/>
      <c r="AP777" s="224"/>
      <c r="AQ777" s="224"/>
      <c r="AR777" s="224"/>
      <c r="AS777" s="224"/>
    </row>
    <row r="778">
      <c r="A778" s="398"/>
      <c r="B778" s="399"/>
      <c r="C778" s="398"/>
      <c r="D778" s="399"/>
      <c r="E778" s="398"/>
      <c r="I778" s="411"/>
      <c r="J778" s="411"/>
      <c r="N778" s="411"/>
      <c r="S778" s="411"/>
      <c r="AC778" s="227"/>
      <c r="AD778" s="227"/>
      <c r="AE778" s="227"/>
      <c r="AF778" s="227"/>
      <c r="AG778" s="227"/>
      <c r="AL778" s="224"/>
      <c r="AM778" s="224"/>
      <c r="AN778" s="224"/>
      <c r="AO778" s="224"/>
      <c r="AP778" s="224"/>
      <c r="AQ778" s="224"/>
      <c r="AR778" s="224"/>
      <c r="AS778" s="224"/>
    </row>
    <row r="779">
      <c r="A779" s="398"/>
      <c r="B779" s="399"/>
      <c r="C779" s="398"/>
      <c r="D779" s="399"/>
      <c r="E779" s="398"/>
      <c r="I779" s="411"/>
      <c r="J779" s="411"/>
      <c r="N779" s="411"/>
      <c r="S779" s="411"/>
      <c r="AC779" s="227"/>
      <c r="AD779" s="227"/>
      <c r="AE779" s="227"/>
      <c r="AF779" s="227"/>
      <c r="AG779" s="227"/>
      <c r="AL779" s="224"/>
      <c r="AM779" s="224"/>
      <c r="AN779" s="224"/>
      <c r="AO779" s="224"/>
      <c r="AP779" s="224"/>
      <c r="AQ779" s="224"/>
      <c r="AR779" s="224"/>
      <c r="AS779" s="224"/>
    </row>
    <row r="780">
      <c r="A780" s="398"/>
      <c r="B780" s="399"/>
      <c r="C780" s="398"/>
      <c r="D780" s="399"/>
      <c r="E780" s="398"/>
      <c r="I780" s="411"/>
      <c r="J780" s="411"/>
      <c r="N780" s="411"/>
      <c r="S780" s="411"/>
      <c r="AC780" s="227"/>
      <c r="AD780" s="227"/>
      <c r="AE780" s="227"/>
      <c r="AF780" s="227"/>
      <c r="AG780" s="227"/>
      <c r="AL780" s="224"/>
      <c r="AM780" s="224"/>
      <c r="AN780" s="224"/>
      <c r="AO780" s="224"/>
      <c r="AP780" s="224"/>
      <c r="AQ780" s="224"/>
      <c r="AR780" s="224"/>
      <c r="AS780" s="224"/>
    </row>
    <row r="781">
      <c r="A781" s="398"/>
      <c r="B781" s="399"/>
      <c r="C781" s="398"/>
      <c r="D781" s="399"/>
      <c r="E781" s="398"/>
      <c r="I781" s="411"/>
      <c r="J781" s="411"/>
      <c r="N781" s="411"/>
      <c r="S781" s="411"/>
      <c r="AC781" s="227"/>
      <c r="AD781" s="227"/>
      <c r="AE781" s="227"/>
      <c r="AF781" s="227"/>
      <c r="AG781" s="227"/>
      <c r="AL781" s="224"/>
      <c r="AM781" s="224"/>
      <c r="AN781" s="224"/>
      <c r="AO781" s="224"/>
      <c r="AP781" s="224"/>
      <c r="AQ781" s="224"/>
      <c r="AR781" s="224"/>
      <c r="AS781" s="224"/>
    </row>
    <row r="782">
      <c r="A782" s="398"/>
      <c r="B782" s="399"/>
      <c r="C782" s="398"/>
      <c r="D782" s="399"/>
      <c r="E782" s="398"/>
      <c r="I782" s="411"/>
      <c r="J782" s="411"/>
      <c r="N782" s="411"/>
      <c r="S782" s="411"/>
      <c r="AC782" s="227"/>
      <c r="AD782" s="227"/>
      <c r="AE782" s="227"/>
      <c r="AF782" s="227"/>
      <c r="AG782" s="227"/>
      <c r="AL782" s="224"/>
      <c r="AM782" s="224"/>
      <c r="AN782" s="224"/>
      <c r="AO782" s="224"/>
      <c r="AP782" s="224"/>
      <c r="AQ782" s="224"/>
      <c r="AR782" s="224"/>
      <c r="AS782" s="224"/>
    </row>
    <row r="783">
      <c r="A783" s="398"/>
      <c r="B783" s="399"/>
      <c r="C783" s="398"/>
      <c r="D783" s="399"/>
      <c r="E783" s="398"/>
      <c r="I783" s="411"/>
      <c r="J783" s="411"/>
      <c r="N783" s="411"/>
      <c r="S783" s="411"/>
      <c r="AC783" s="227"/>
      <c r="AD783" s="227"/>
      <c r="AE783" s="227"/>
      <c r="AF783" s="227"/>
      <c r="AG783" s="227"/>
      <c r="AL783" s="224"/>
      <c r="AM783" s="224"/>
      <c r="AN783" s="224"/>
      <c r="AO783" s="224"/>
      <c r="AP783" s="224"/>
      <c r="AQ783" s="224"/>
      <c r="AR783" s="224"/>
      <c r="AS783" s="224"/>
    </row>
    <row r="784">
      <c r="A784" s="398"/>
      <c r="B784" s="399"/>
      <c r="C784" s="398"/>
      <c r="D784" s="399"/>
      <c r="E784" s="398"/>
      <c r="I784" s="411"/>
      <c r="J784" s="411"/>
      <c r="N784" s="411"/>
      <c r="S784" s="411"/>
      <c r="AC784" s="227"/>
      <c r="AD784" s="227"/>
      <c r="AE784" s="227"/>
      <c r="AF784" s="227"/>
      <c r="AG784" s="227"/>
      <c r="AL784" s="224"/>
      <c r="AM784" s="224"/>
      <c r="AN784" s="224"/>
      <c r="AO784" s="224"/>
      <c r="AP784" s="224"/>
      <c r="AQ784" s="224"/>
      <c r="AR784" s="224"/>
      <c r="AS784" s="224"/>
    </row>
    <row r="785">
      <c r="A785" s="398"/>
      <c r="B785" s="399"/>
      <c r="C785" s="398"/>
      <c r="D785" s="399"/>
      <c r="E785" s="398"/>
      <c r="I785" s="411"/>
      <c r="J785" s="411"/>
      <c r="N785" s="411"/>
      <c r="S785" s="411"/>
      <c r="AC785" s="227"/>
      <c r="AD785" s="227"/>
      <c r="AE785" s="227"/>
      <c r="AF785" s="227"/>
      <c r="AG785" s="227"/>
      <c r="AL785" s="224"/>
      <c r="AM785" s="224"/>
      <c r="AN785" s="224"/>
      <c r="AO785" s="224"/>
      <c r="AP785" s="224"/>
      <c r="AQ785" s="224"/>
      <c r="AR785" s="224"/>
      <c r="AS785" s="224"/>
    </row>
    <row r="786">
      <c r="A786" s="398"/>
      <c r="B786" s="399"/>
      <c r="C786" s="398"/>
      <c r="D786" s="399"/>
      <c r="E786" s="398"/>
      <c r="I786" s="411"/>
      <c r="J786" s="411"/>
      <c r="N786" s="411"/>
      <c r="S786" s="411"/>
      <c r="AC786" s="227"/>
      <c r="AD786" s="227"/>
      <c r="AE786" s="227"/>
      <c r="AF786" s="227"/>
      <c r="AG786" s="227"/>
      <c r="AL786" s="224"/>
      <c r="AM786" s="224"/>
      <c r="AN786" s="224"/>
      <c r="AO786" s="224"/>
      <c r="AP786" s="224"/>
      <c r="AQ786" s="224"/>
      <c r="AR786" s="224"/>
      <c r="AS786" s="224"/>
    </row>
    <row r="787">
      <c r="A787" s="398"/>
      <c r="B787" s="399"/>
      <c r="C787" s="398"/>
      <c r="D787" s="399"/>
      <c r="E787" s="398"/>
      <c r="I787" s="411"/>
      <c r="J787" s="411"/>
      <c r="N787" s="411"/>
      <c r="S787" s="411"/>
      <c r="AC787" s="227"/>
      <c r="AD787" s="227"/>
      <c r="AE787" s="227"/>
      <c r="AF787" s="227"/>
      <c r="AG787" s="227"/>
      <c r="AL787" s="224"/>
      <c r="AM787" s="224"/>
      <c r="AN787" s="224"/>
      <c r="AO787" s="224"/>
      <c r="AP787" s="224"/>
      <c r="AQ787" s="224"/>
      <c r="AR787" s="224"/>
      <c r="AS787" s="224"/>
    </row>
    <row r="788">
      <c r="A788" s="398"/>
      <c r="B788" s="399"/>
      <c r="C788" s="398"/>
      <c r="D788" s="399"/>
      <c r="E788" s="398"/>
      <c r="I788" s="411"/>
      <c r="J788" s="411"/>
      <c r="N788" s="411"/>
      <c r="S788" s="411"/>
      <c r="AC788" s="227"/>
      <c r="AD788" s="227"/>
      <c r="AE788" s="227"/>
      <c r="AF788" s="227"/>
      <c r="AG788" s="227"/>
      <c r="AL788" s="224"/>
      <c r="AM788" s="224"/>
      <c r="AN788" s="224"/>
      <c r="AO788" s="224"/>
      <c r="AP788" s="224"/>
      <c r="AQ788" s="224"/>
      <c r="AR788" s="224"/>
      <c r="AS788" s="224"/>
    </row>
    <row r="789">
      <c r="A789" s="398"/>
      <c r="B789" s="399"/>
      <c r="C789" s="398"/>
      <c r="D789" s="399"/>
      <c r="E789" s="398"/>
      <c r="I789" s="411"/>
      <c r="J789" s="411"/>
      <c r="N789" s="411"/>
      <c r="S789" s="411"/>
      <c r="AC789" s="227"/>
      <c r="AD789" s="227"/>
      <c r="AE789" s="227"/>
      <c r="AF789" s="227"/>
      <c r="AG789" s="227"/>
      <c r="AL789" s="224"/>
      <c r="AM789" s="224"/>
      <c r="AN789" s="224"/>
      <c r="AO789" s="224"/>
      <c r="AP789" s="224"/>
      <c r="AQ789" s="224"/>
      <c r="AR789" s="224"/>
      <c r="AS789" s="224"/>
    </row>
    <row r="790">
      <c r="A790" s="398"/>
      <c r="B790" s="399"/>
      <c r="C790" s="398"/>
      <c r="D790" s="399"/>
      <c r="E790" s="398"/>
      <c r="I790" s="411"/>
      <c r="J790" s="411"/>
      <c r="N790" s="411"/>
      <c r="S790" s="411"/>
      <c r="AC790" s="227"/>
      <c r="AD790" s="227"/>
      <c r="AE790" s="227"/>
      <c r="AF790" s="227"/>
      <c r="AG790" s="227"/>
      <c r="AL790" s="224"/>
      <c r="AM790" s="224"/>
      <c r="AN790" s="224"/>
      <c r="AO790" s="224"/>
      <c r="AP790" s="224"/>
      <c r="AQ790" s="224"/>
      <c r="AR790" s="224"/>
      <c r="AS790" s="224"/>
    </row>
    <row r="791">
      <c r="A791" s="398"/>
      <c r="B791" s="399"/>
      <c r="C791" s="398"/>
      <c r="D791" s="399"/>
      <c r="E791" s="398"/>
      <c r="I791" s="411"/>
      <c r="J791" s="411"/>
      <c r="N791" s="411"/>
      <c r="S791" s="411"/>
      <c r="AC791" s="227"/>
      <c r="AD791" s="227"/>
      <c r="AE791" s="227"/>
      <c r="AF791" s="227"/>
      <c r="AG791" s="227"/>
      <c r="AL791" s="224"/>
      <c r="AM791" s="224"/>
      <c r="AN791" s="224"/>
      <c r="AO791" s="224"/>
      <c r="AP791" s="224"/>
      <c r="AQ791" s="224"/>
      <c r="AR791" s="224"/>
      <c r="AS791" s="224"/>
    </row>
    <row r="792">
      <c r="A792" s="398"/>
      <c r="B792" s="399"/>
      <c r="C792" s="398"/>
      <c r="D792" s="399"/>
      <c r="E792" s="398"/>
      <c r="I792" s="411"/>
      <c r="J792" s="411"/>
      <c r="N792" s="411"/>
      <c r="S792" s="411"/>
      <c r="AC792" s="227"/>
      <c r="AD792" s="227"/>
      <c r="AE792" s="227"/>
      <c r="AF792" s="227"/>
      <c r="AG792" s="227"/>
      <c r="AL792" s="224"/>
      <c r="AM792" s="224"/>
      <c r="AN792" s="224"/>
      <c r="AO792" s="224"/>
      <c r="AP792" s="224"/>
      <c r="AQ792" s="224"/>
      <c r="AR792" s="224"/>
      <c r="AS792" s="224"/>
    </row>
    <row r="793">
      <c r="A793" s="398"/>
      <c r="B793" s="399"/>
      <c r="C793" s="398"/>
      <c r="D793" s="399"/>
      <c r="E793" s="398"/>
      <c r="I793" s="411"/>
      <c r="J793" s="411"/>
      <c r="N793" s="411"/>
      <c r="S793" s="411"/>
      <c r="AC793" s="227"/>
      <c r="AD793" s="227"/>
      <c r="AE793" s="227"/>
      <c r="AF793" s="227"/>
      <c r="AG793" s="227"/>
      <c r="AL793" s="224"/>
      <c r="AM793" s="224"/>
      <c r="AN793" s="224"/>
      <c r="AO793" s="224"/>
      <c r="AP793" s="224"/>
      <c r="AQ793" s="224"/>
      <c r="AR793" s="224"/>
      <c r="AS793" s="224"/>
    </row>
    <row r="794">
      <c r="A794" s="398"/>
      <c r="B794" s="399"/>
      <c r="C794" s="398"/>
      <c r="D794" s="399"/>
      <c r="E794" s="398"/>
      <c r="I794" s="411"/>
      <c r="J794" s="411"/>
      <c r="N794" s="411"/>
      <c r="S794" s="411"/>
      <c r="AC794" s="227"/>
      <c r="AD794" s="227"/>
      <c r="AE794" s="227"/>
      <c r="AF794" s="227"/>
      <c r="AG794" s="227"/>
      <c r="AL794" s="224"/>
      <c r="AM794" s="224"/>
      <c r="AN794" s="224"/>
      <c r="AO794" s="224"/>
      <c r="AP794" s="224"/>
      <c r="AQ794" s="224"/>
      <c r="AR794" s="224"/>
      <c r="AS794" s="224"/>
    </row>
    <row r="795">
      <c r="A795" s="398"/>
      <c r="B795" s="399"/>
      <c r="C795" s="398"/>
      <c r="D795" s="399"/>
      <c r="E795" s="398"/>
      <c r="I795" s="411"/>
      <c r="J795" s="411"/>
      <c r="N795" s="411"/>
      <c r="S795" s="411"/>
      <c r="AC795" s="227"/>
      <c r="AD795" s="227"/>
      <c r="AE795" s="227"/>
      <c r="AF795" s="227"/>
      <c r="AG795" s="227"/>
      <c r="AL795" s="224"/>
      <c r="AM795" s="224"/>
      <c r="AN795" s="224"/>
      <c r="AO795" s="224"/>
      <c r="AP795" s="224"/>
      <c r="AQ795" s="224"/>
      <c r="AR795" s="224"/>
      <c r="AS795" s="224"/>
    </row>
    <row r="796">
      <c r="A796" s="398"/>
      <c r="B796" s="399"/>
      <c r="C796" s="398"/>
      <c r="D796" s="399"/>
      <c r="E796" s="398"/>
      <c r="I796" s="411"/>
      <c r="J796" s="411"/>
      <c r="N796" s="411"/>
      <c r="S796" s="411"/>
      <c r="AC796" s="227"/>
      <c r="AD796" s="227"/>
      <c r="AE796" s="227"/>
      <c r="AF796" s="227"/>
      <c r="AG796" s="227"/>
      <c r="AL796" s="224"/>
      <c r="AM796" s="224"/>
      <c r="AN796" s="224"/>
      <c r="AO796" s="224"/>
      <c r="AP796" s="224"/>
      <c r="AQ796" s="224"/>
      <c r="AR796" s="224"/>
      <c r="AS796" s="224"/>
    </row>
    <row r="797">
      <c r="A797" s="398"/>
      <c r="B797" s="399"/>
      <c r="C797" s="398"/>
      <c r="D797" s="399"/>
      <c r="E797" s="398"/>
      <c r="I797" s="411"/>
      <c r="J797" s="411"/>
      <c r="N797" s="411"/>
      <c r="S797" s="411"/>
      <c r="AC797" s="227"/>
      <c r="AD797" s="227"/>
      <c r="AE797" s="227"/>
      <c r="AF797" s="227"/>
      <c r="AG797" s="227"/>
      <c r="AL797" s="224"/>
      <c r="AM797" s="224"/>
      <c r="AN797" s="224"/>
      <c r="AO797" s="224"/>
      <c r="AP797" s="224"/>
      <c r="AQ797" s="224"/>
      <c r="AR797" s="224"/>
      <c r="AS797" s="224"/>
    </row>
    <row r="798">
      <c r="A798" s="398"/>
      <c r="B798" s="399"/>
      <c r="C798" s="398"/>
      <c r="D798" s="399"/>
      <c r="E798" s="398"/>
      <c r="I798" s="411"/>
      <c r="J798" s="411"/>
      <c r="N798" s="411"/>
      <c r="S798" s="411"/>
      <c r="AC798" s="227"/>
      <c r="AD798" s="227"/>
      <c r="AE798" s="227"/>
      <c r="AF798" s="227"/>
      <c r="AG798" s="227"/>
      <c r="AL798" s="224"/>
      <c r="AM798" s="224"/>
      <c r="AN798" s="224"/>
      <c r="AO798" s="224"/>
      <c r="AP798" s="224"/>
      <c r="AQ798" s="224"/>
      <c r="AR798" s="224"/>
      <c r="AS798" s="224"/>
    </row>
    <row r="799">
      <c r="A799" s="398"/>
      <c r="B799" s="399"/>
      <c r="C799" s="398"/>
      <c r="D799" s="399"/>
      <c r="E799" s="398"/>
      <c r="I799" s="411"/>
      <c r="J799" s="411"/>
      <c r="N799" s="411"/>
      <c r="S799" s="411"/>
      <c r="AC799" s="227"/>
      <c r="AD799" s="227"/>
      <c r="AE799" s="227"/>
      <c r="AF799" s="227"/>
      <c r="AG799" s="227"/>
      <c r="AL799" s="224"/>
      <c r="AM799" s="224"/>
      <c r="AN799" s="224"/>
      <c r="AO799" s="224"/>
      <c r="AP799" s="224"/>
      <c r="AQ799" s="224"/>
      <c r="AR799" s="224"/>
      <c r="AS799" s="224"/>
    </row>
    <row r="800">
      <c r="A800" s="398"/>
      <c r="B800" s="399"/>
      <c r="C800" s="398"/>
      <c r="D800" s="399"/>
      <c r="E800" s="398"/>
      <c r="I800" s="411"/>
      <c r="J800" s="411"/>
      <c r="N800" s="411"/>
      <c r="S800" s="411"/>
      <c r="AC800" s="227"/>
      <c r="AD800" s="227"/>
      <c r="AE800" s="227"/>
      <c r="AF800" s="227"/>
      <c r="AG800" s="227"/>
      <c r="AL800" s="224"/>
      <c r="AM800" s="224"/>
      <c r="AN800" s="224"/>
      <c r="AO800" s="224"/>
      <c r="AP800" s="224"/>
      <c r="AQ800" s="224"/>
      <c r="AR800" s="224"/>
      <c r="AS800" s="224"/>
    </row>
    <row r="801">
      <c r="A801" s="398"/>
      <c r="B801" s="399"/>
      <c r="C801" s="398"/>
      <c r="D801" s="399"/>
      <c r="E801" s="398"/>
      <c r="I801" s="411"/>
      <c r="J801" s="411"/>
      <c r="N801" s="411"/>
      <c r="S801" s="411"/>
      <c r="AC801" s="227"/>
      <c r="AD801" s="227"/>
      <c r="AE801" s="227"/>
      <c r="AF801" s="227"/>
      <c r="AG801" s="227"/>
      <c r="AL801" s="224"/>
      <c r="AM801" s="224"/>
      <c r="AN801" s="224"/>
      <c r="AO801" s="224"/>
      <c r="AP801" s="224"/>
      <c r="AQ801" s="224"/>
      <c r="AR801" s="224"/>
      <c r="AS801" s="224"/>
    </row>
    <row r="802">
      <c r="A802" s="398"/>
      <c r="B802" s="399"/>
      <c r="C802" s="398"/>
      <c r="D802" s="399"/>
      <c r="E802" s="398"/>
      <c r="I802" s="411"/>
      <c r="J802" s="411"/>
      <c r="N802" s="411"/>
      <c r="S802" s="411"/>
      <c r="AC802" s="227"/>
      <c r="AD802" s="227"/>
      <c r="AE802" s="227"/>
      <c r="AF802" s="227"/>
      <c r="AG802" s="227"/>
      <c r="AL802" s="224"/>
      <c r="AM802" s="224"/>
      <c r="AN802" s="224"/>
      <c r="AO802" s="224"/>
      <c r="AP802" s="224"/>
      <c r="AQ802" s="224"/>
      <c r="AR802" s="224"/>
      <c r="AS802" s="224"/>
    </row>
    <row r="803">
      <c r="A803" s="398"/>
      <c r="B803" s="399"/>
      <c r="C803" s="398"/>
      <c r="D803" s="399"/>
      <c r="E803" s="398"/>
      <c r="I803" s="411"/>
      <c r="J803" s="411"/>
      <c r="N803" s="411"/>
      <c r="S803" s="411"/>
      <c r="AC803" s="227"/>
      <c r="AD803" s="227"/>
      <c r="AE803" s="227"/>
      <c r="AF803" s="227"/>
      <c r="AG803" s="227"/>
      <c r="AL803" s="224"/>
      <c r="AM803" s="224"/>
      <c r="AN803" s="224"/>
      <c r="AO803" s="224"/>
      <c r="AP803" s="224"/>
      <c r="AQ803" s="224"/>
      <c r="AR803" s="224"/>
      <c r="AS803" s="224"/>
    </row>
    <row r="804">
      <c r="A804" s="398"/>
      <c r="B804" s="399"/>
      <c r="C804" s="398"/>
      <c r="D804" s="399"/>
      <c r="E804" s="398"/>
      <c r="I804" s="411"/>
      <c r="J804" s="411"/>
      <c r="N804" s="411"/>
      <c r="S804" s="411"/>
      <c r="AC804" s="227"/>
      <c r="AD804" s="227"/>
      <c r="AE804" s="227"/>
      <c r="AF804" s="227"/>
      <c r="AG804" s="227"/>
      <c r="AL804" s="224"/>
      <c r="AM804" s="224"/>
      <c r="AN804" s="224"/>
      <c r="AO804" s="224"/>
      <c r="AP804" s="224"/>
      <c r="AQ804" s="224"/>
      <c r="AR804" s="224"/>
      <c r="AS804" s="224"/>
    </row>
    <row r="805">
      <c r="A805" s="398"/>
      <c r="B805" s="399"/>
      <c r="C805" s="398"/>
      <c r="D805" s="399"/>
      <c r="E805" s="398"/>
      <c r="I805" s="411"/>
      <c r="J805" s="411"/>
      <c r="N805" s="411"/>
      <c r="S805" s="411"/>
      <c r="AC805" s="227"/>
      <c r="AD805" s="227"/>
      <c r="AE805" s="227"/>
      <c r="AF805" s="227"/>
      <c r="AG805" s="227"/>
      <c r="AL805" s="224"/>
      <c r="AM805" s="224"/>
      <c r="AN805" s="224"/>
      <c r="AO805" s="224"/>
      <c r="AP805" s="224"/>
      <c r="AQ805" s="224"/>
      <c r="AR805" s="224"/>
      <c r="AS805" s="224"/>
    </row>
    <row r="806">
      <c r="A806" s="398"/>
      <c r="B806" s="399"/>
      <c r="C806" s="398"/>
      <c r="D806" s="399"/>
      <c r="E806" s="398"/>
      <c r="I806" s="411"/>
      <c r="J806" s="411"/>
      <c r="N806" s="411"/>
      <c r="S806" s="411"/>
      <c r="AC806" s="227"/>
      <c r="AD806" s="227"/>
      <c r="AE806" s="227"/>
      <c r="AF806" s="227"/>
      <c r="AG806" s="227"/>
      <c r="AL806" s="224"/>
      <c r="AM806" s="224"/>
      <c r="AN806" s="224"/>
      <c r="AO806" s="224"/>
      <c r="AP806" s="224"/>
      <c r="AQ806" s="224"/>
      <c r="AR806" s="224"/>
      <c r="AS806" s="224"/>
    </row>
    <row r="807">
      <c r="A807" s="398"/>
      <c r="B807" s="399"/>
      <c r="C807" s="398"/>
      <c r="D807" s="399"/>
      <c r="E807" s="398"/>
      <c r="I807" s="411"/>
      <c r="J807" s="411"/>
      <c r="N807" s="411"/>
      <c r="S807" s="411"/>
      <c r="AC807" s="227"/>
      <c r="AD807" s="227"/>
      <c r="AE807" s="227"/>
      <c r="AF807" s="227"/>
      <c r="AG807" s="227"/>
      <c r="AL807" s="224"/>
      <c r="AM807" s="224"/>
      <c r="AN807" s="224"/>
      <c r="AO807" s="224"/>
      <c r="AP807" s="224"/>
      <c r="AQ807" s="224"/>
      <c r="AR807" s="224"/>
      <c r="AS807" s="224"/>
    </row>
    <row r="808">
      <c r="A808" s="398"/>
      <c r="B808" s="399"/>
      <c r="C808" s="398"/>
      <c r="D808" s="399"/>
      <c r="E808" s="398"/>
      <c r="I808" s="411"/>
      <c r="J808" s="411"/>
      <c r="N808" s="411"/>
      <c r="S808" s="411"/>
      <c r="AC808" s="227"/>
      <c r="AD808" s="227"/>
      <c r="AE808" s="227"/>
      <c r="AF808" s="227"/>
      <c r="AG808" s="227"/>
      <c r="AL808" s="224"/>
      <c r="AM808" s="224"/>
      <c r="AN808" s="224"/>
      <c r="AO808" s="224"/>
      <c r="AP808" s="224"/>
      <c r="AQ808" s="224"/>
      <c r="AR808" s="224"/>
      <c r="AS808" s="224"/>
    </row>
    <row r="809">
      <c r="A809" s="398"/>
      <c r="B809" s="399"/>
      <c r="C809" s="398"/>
      <c r="D809" s="399"/>
      <c r="E809" s="398"/>
      <c r="I809" s="411"/>
      <c r="J809" s="411"/>
      <c r="N809" s="411"/>
      <c r="S809" s="411"/>
      <c r="AC809" s="227"/>
      <c r="AD809" s="227"/>
      <c r="AE809" s="227"/>
      <c r="AF809" s="227"/>
      <c r="AG809" s="227"/>
      <c r="AL809" s="224"/>
      <c r="AM809" s="224"/>
      <c r="AN809" s="224"/>
      <c r="AO809" s="224"/>
      <c r="AP809" s="224"/>
      <c r="AQ809" s="224"/>
      <c r="AR809" s="224"/>
      <c r="AS809" s="224"/>
    </row>
    <row r="810">
      <c r="A810" s="398"/>
      <c r="B810" s="399"/>
      <c r="C810" s="398"/>
      <c r="D810" s="399"/>
      <c r="E810" s="398"/>
      <c r="I810" s="411"/>
      <c r="J810" s="411"/>
      <c r="N810" s="411"/>
      <c r="S810" s="411"/>
      <c r="AC810" s="227"/>
      <c r="AD810" s="227"/>
      <c r="AE810" s="227"/>
      <c r="AF810" s="227"/>
      <c r="AG810" s="227"/>
      <c r="AL810" s="224"/>
      <c r="AM810" s="224"/>
      <c r="AN810" s="224"/>
      <c r="AO810" s="224"/>
      <c r="AP810" s="224"/>
      <c r="AQ810" s="224"/>
      <c r="AR810" s="224"/>
      <c r="AS810" s="224"/>
    </row>
    <row r="811">
      <c r="A811" s="398"/>
      <c r="B811" s="399"/>
      <c r="C811" s="398"/>
      <c r="D811" s="399"/>
      <c r="E811" s="398"/>
      <c r="I811" s="411"/>
      <c r="J811" s="411"/>
      <c r="N811" s="411"/>
      <c r="S811" s="411"/>
      <c r="AC811" s="227"/>
      <c r="AD811" s="227"/>
      <c r="AE811" s="227"/>
      <c r="AF811" s="227"/>
      <c r="AG811" s="227"/>
      <c r="AL811" s="224"/>
      <c r="AM811" s="224"/>
      <c r="AN811" s="224"/>
      <c r="AO811" s="224"/>
      <c r="AP811" s="224"/>
      <c r="AQ811" s="224"/>
      <c r="AR811" s="224"/>
      <c r="AS811" s="224"/>
    </row>
    <row r="812">
      <c r="A812" s="398"/>
      <c r="B812" s="399"/>
      <c r="C812" s="398"/>
      <c r="D812" s="399"/>
      <c r="E812" s="398"/>
      <c r="I812" s="411"/>
      <c r="J812" s="411"/>
      <c r="N812" s="411"/>
      <c r="S812" s="411"/>
      <c r="AC812" s="227"/>
      <c r="AD812" s="227"/>
      <c r="AE812" s="227"/>
      <c r="AF812" s="227"/>
      <c r="AG812" s="227"/>
      <c r="AL812" s="224"/>
      <c r="AM812" s="224"/>
      <c r="AN812" s="224"/>
      <c r="AO812" s="224"/>
      <c r="AP812" s="224"/>
      <c r="AQ812" s="224"/>
      <c r="AR812" s="224"/>
      <c r="AS812" s="224"/>
    </row>
    <row r="813">
      <c r="A813" s="398"/>
      <c r="B813" s="399"/>
      <c r="C813" s="398"/>
      <c r="D813" s="399"/>
      <c r="E813" s="398"/>
      <c r="I813" s="411"/>
      <c r="J813" s="411"/>
      <c r="N813" s="411"/>
      <c r="S813" s="411"/>
      <c r="AC813" s="227"/>
      <c r="AD813" s="227"/>
      <c r="AE813" s="227"/>
      <c r="AF813" s="227"/>
      <c r="AG813" s="227"/>
      <c r="AL813" s="224"/>
      <c r="AM813" s="224"/>
      <c r="AN813" s="224"/>
      <c r="AO813" s="224"/>
      <c r="AP813" s="224"/>
      <c r="AQ813" s="224"/>
      <c r="AR813" s="224"/>
      <c r="AS813" s="224"/>
    </row>
    <row r="814">
      <c r="A814" s="398"/>
      <c r="B814" s="399"/>
      <c r="C814" s="398"/>
      <c r="D814" s="399"/>
      <c r="E814" s="398"/>
      <c r="I814" s="411"/>
      <c r="J814" s="411"/>
      <c r="N814" s="411"/>
      <c r="S814" s="411"/>
      <c r="AC814" s="227"/>
      <c r="AD814" s="227"/>
      <c r="AE814" s="227"/>
      <c r="AF814" s="227"/>
      <c r="AG814" s="227"/>
      <c r="AL814" s="224"/>
      <c r="AM814" s="224"/>
      <c r="AN814" s="224"/>
      <c r="AO814" s="224"/>
      <c r="AP814" s="224"/>
      <c r="AQ814" s="224"/>
      <c r="AR814" s="224"/>
      <c r="AS814" s="224"/>
    </row>
    <row r="815">
      <c r="A815" s="398"/>
      <c r="B815" s="399"/>
      <c r="C815" s="398"/>
      <c r="D815" s="399"/>
      <c r="E815" s="398"/>
      <c r="I815" s="411"/>
      <c r="J815" s="411"/>
      <c r="N815" s="411"/>
      <c r="S815" s="411"/>
      <c r="AC815" s="227"/>
      <c r="AD815" s="227"/>
      <c r="AE815" s="227"/>
      <c r="AF815" s="227"/>
      <c r="AG815" s="227"/>
      <c r="AL815" s="224"/>
      <c r="AM815" s="224"/>
      <c r="AN815" s="224"/>
      <c r="AO815" s="224"/>
      <c r="AP815" s="224"/>
      <c r="AQ815" s="224"/>
      <c r="AR815" s="224"/>
      <c r="AS815" s="224"/>
    </row>
    <row r="816">
      <c r="A816" s="398"/>
      <c r="B816" s="399"/>
      <c r="C816" s="398"/>
      <c r="D816" s="399"/>
      <c r="E816" s="398"/>
      <c r="I816" s="411"/>
      <c r="J816" s="411"/>
      <c r="N816" s="411"/>
      <c r="S816" s="411"/>
      <c r="AC816" s="227"/>
      <c r="AD816" s="227"/>
      <c r="AE816" s="227"/>
      <c r="AF816" s="227"/>
      <c r="AG816" s="227"/>
      <c r="AL816" s="224"/>
      <c r="AM816" s="224"/>
      <c r="AN816" s="224"/>
      <c r="AO816" s="224"/>
      <c r="AP816" s="224"/>
      <c r="AQ816" s="224"/>
      <c r="AR816" s="224"/>
      <c r="AS816" s="224"/>
    </row>
    <row r="817">
      <c r="A817" s="398"/>
      <c r="B817" s="399"/>
      <c r="C817" s="398"/>
      <c r="D817" s="399"/>
      <c r="E817" s="398"/>
      <c r="I817" s="411"/>
      <c r="J817" s="411"/>
      <c r="N817" s="411"/>
      <c r="S817" s="411"/>
      <c r="AC817" s="227"/>
      <c r="AD817" s="227"/>
      <c r="AE817" s="227"/>
      <c r="AF817" s="227"/>
      <c r="AG817" s="227"/>
      <c r="AL817" s="224"/>
      <c r="AM817" s="224"/>
      <c r="AN817" s="224"/>
      <c r="AO817" s="224"/>
      <c r="AP817" s="224"/>
      <c r="AQ817" s="224"/>
      <c r="AR817" s="224"/>
      <c r="AS817" s="224"/>
    </row>
    <row r="818">
      <c r="A818" s="398"/>
      <c r="B818" s="399"/>
      <c r="C818" s="398"/>
      <c r="D818" s="399"/>
      <c r="E818" s="398"/>
      <c r="I818" s="411"/>
      <c r="J818" s="411"/>
      <c r="N818" s="411"/>
      <c r="S818" s="411"/>
      <c r="AC818" s="227"/>
      <c r="AD818" s="227"/>
      <c r="AE818" s="227"/>
      <c r="AF818" s="227"/>
      <c r="AG818" s="227"/>
      <c r="AL818" s="224"/>
      <c r="AM818" s="224"/>
      <c r="AN818" s="224"/>
      <c r="AO818" s="224"/>
      <c r="AP818" s="224"/>
      <c r="AQ818" s="224"/>
      <c r="AR818" s="224"/>
      <c r="AS818" s="224"/>
    </row>
    <row r="819">
      <c r="A819" s="398"/>
      <c r="B819" s="399"/>
      <c r="C819" s="398"/>
      <c r="D819" s="399"/>
      <c r="E819" s="398"/>
      <c r="I819" s="411"/>
      <c r="J819" s="411"/>
      <c r="N819" s="411"/>
      <c r="S819" s="411"/>
      <c r="AC819" s="227"/>
      <c r="AD819" s="227"/>
      <c r="AE819" s="227"/>
      <c r="AF819" s="227"/>
      <c r="AG819" s="227"/>
      <c r="AL819" s="224"/>
      <c r="AM819" s="224"/>
      <c r="AN819" s="224"/>
      <c r="AO819" s="224"/>
      <c r="AP819" s="224"/>
      <c r="AQ819" s="224"/>
      <c r="AR819" s="224"/>
      <c r="AS819" s="224"/>
    </row>
    <row r="820">
      <c r="A820" s="398"/>
      <c r="B820" s="399"/>
      <c r="C820" s="398"/>
      <c r="D820" s="399"/>
      <c r="E820" s="398"/>
      <c r="I820" s="411"/>
      <c r="J820" s="411"/>
      <c r="N820" s="411"/>
      <c r="S820" s="411"/>
      <c r="AC820" s="227"/>
      <c r="AD820" s="227"/>
      <c r="AE820" s="227"/>
      <c r="AF820" s="227"/>
      <c r="AG820" s="227"/>
      <c r="AL820" s="224"/>
      <c r="AM820" s="224"/>
      <c r="AN820" s="224"/>
      <c r="AO820" s="224"/>
      <c r="AP820" s="224"/>
      <c r="AQ820" s="224"/>
      <c r="AR820" s="224"/>
      <c r="AS820" s="224"/>
    </row>
    <row r="821">
      <c r="A821" s="398"/>
      <c r="B821" s="399"/>
      <c r="C821" s="398"/>
      <c r="D821" s="399"/>
      <c r="E821" s="398"/>
      <c r="I821" s="411"/>
      <c r="J821" s="411"/>
      <c r="N821" s="411"/>
      <c r="S821" s="411"/>
      <c r="AC821" s="227"/>
      <c r="AD821" s="227"/>
      <c r="AE821" s="227"/>
      <c r="AF821" s="227"/>
      <c r="AG821" s="227"/>
      <c r="AL821" s="224"/>
      <c r="AM821" s="224"/>
      <c r="AN821" s="224"/>
      <c r="AO821" s="224"/>
      <c r="AP821" s="224"/>
      <c r="AQ821" s="224"/>
      <c r="AR821" s="224"/>
      <c r="AS821" s="224"/>
    </row>
    <row r="822">
      <c r="A822" s="398"/>
      <c r="B822" s="399"/>
      <c r="C822" s="398"/>
      <c r="D822" s="399"/>
      <c r="E822" s="398"/>
      <c r="I822" s="411"/>
      <c r="J822" s="411"/>
      <c r="N822" s="411"/>
      <c r="S822" s="411"/>
      <c r="AC822" s="227"/>
      <c r="AD822" s="227"/>
      <c r="AE822" s="227"/>
      <c r="AF822" s="227"/>
      <c r="AG822" s="227"/>
      <c r="AL822" s="224"/>
      <c r="AM822" s="224"/>
      <c r="AN822" s="224"/>
      <c r="AO822" s="224"/>
      <c r="AP822" s="224"/>
      <c r="AQ822" s="224"/>
      <c r="AR822" s="224"/>
      <c r="AS822" s="224"/>
    </row>
    <row r="823">
      <c r="A823" s="398"/>
      <c r="B823" s="399"/>
      <c r="C823" s="398"/>
      <c r="D823" s="399"/>
      <c r="E823" s="398"/>
      <c r="I823" s="411"/>
      <c r="J823" s="411"/>
      <c r="N823" s="411"/>
      <c r="S823" s="411"/>
      <c r="AC823" s="227"/>
      <c r="AD823" s="227"/>
      <c r="AE823" s="227"/>
      <c r="AF823" s="227"/>
      <c r="AG823" s="227"/>
      <c r="AL823" s="224"/>
      <c r="AM823" s="224"/>
      <c r="AN823" s="224"/>
      <c r="AO823" s="224"/>
      <c r="AP823" s="224"/>
      <c r="AQ823" s="224"/>
      <c r="AR823" s="224"/>
      <c r="AS823" s="224"/>
    </row>
    <row r="824">
      <c r="A824" s="398"/>
      <c r="B824" s="399"/>
      <c r="C824" s="398"/>
      <c r="D824" s="399"/>
      <c r="E824" s="398"/>
      <c r="I824" s="411"/>
      <c r="J824" s="411"/>
      <c r="N824" s="411"/>
      <c r="S824" s="411"/>
      <c r="AC824" s="227"/>
      <c r="AD824" s="227"/>
      <c r="AE824" s="227"/>
      <c r="AF824" s="227"/>
      <c r="AG824" s="227"/>
      <c r="AL824" s="224"/>
      <c r="AM824" s="224"/>
      <c r="AN824" s="224"/>
      <c r="AO824" s="224"/>
      <c r="AP824" s="224"/>
      <c r="AQ824" s="224"/>
      <c r="AR824" s="224"/>
      <c r="AS824" s="224"/>
    </row>
    <row r="825">
      <c r="A825" s="398"/>
      <c r="B825" s="399"/>
      <c r="C825" s="398"/>
      <c r="D825" s="399"/>
      <c r="E825" s="398"/>
      <c r="I825" s="411"/>
      <c r="J825" s="411"/>
      <c r="N825" s="411"/>
      <c r="S825" s="411"/>
      <c r="AC825" s="227"/>
      <c r="AD825" s="227"/>
      <c r="AE825" s="227"/>
      <c r="AF825" s="227"/>
      <c r="AG825" s="227"/>
      <c r="AL825" s="224"/>
      <c r="AM825" s="224"/>
      <c r="AN825" s="224"/>
      <c r="AO825" s="224"/>
      <c r="AP825" s="224"/>
      <c r="AQ825" s="224"/>
      <c r="AR825" s="224"/>
      <c r="AS825" s="224"/>
    </row>
    <row r="826">
      <c r="A826" s="398"/>
      <c r="B826" s="399"/>
      <c r="C826" s="398"/>
      <c r="D826" s="399"/>
      <c r="E826" s="398"/>
      <c r="I826" s="411"/>
      <c r="J826" s="411"/>
      <c r="N826" s="411"/>
      <c r="S826" s="411"/>
      <c r="AC826" s="227"/>
      <c r="AD826" s="227"/>
      <c r="AE826" s="227"/>
      <c r="AF826" s="227"/>
      <c r="AG826" s="227"/>
      <c r="AL826" s="224"/>
      <c r="AM826" s="224"/>
      <c r="AN826" s="224"/>
      <c r="AO826" s="224"/>
      <c r="AP826" s="224"/>
      <c r="AQ826" s="224"/>
      <c r="AR826" s="224"/>
      <c r="AS826" s="224"/>
    </row>
    <row r="827">
      <c r="A827" s="398"/>
      <c r="B827" s="399"/>
      <c r="C827" s="398"/>
      <c r="D827" s="399"/>
      <c r="E827" s="398"/>
      <c r="I827" s="411"/>
      <c r="J827" s="411"/>
      <c r="N827" s="411"/>
      <c r="S827" s="411"/>
      <c r="AC827" s="227"/>
      <c r="AD827" s="227"/>
      <c r="AE827" s="227"/>
      <c r="AF827" s="227"/>
      <c r="AG827" s="227"/>
      <c r="AL827" s="224"/>
      <c r="AM827" s="224"/>
      <c r="AN827" s="224"/>
      <c r="AO827" s="224"/>
      <c r="AP827" s="224"/>
      <c r="AQ827" s="224"/>
      <c r="AR827" s="224"/>
      <c r="AS827" s="224"/>
    </row>
    <row r="828">
      <c r="A828" s="398"/>
      <c r="B828" s="399"/>
      <c r="C828" s="398"/>
      <c r="D828" s="399"/>
      <c r="E828" s="398"/>
      <c r="I828" s="411"/>
      <c r="J828" s="411"/>
      <c r="N828" s="411"/>
      <c r="S828" s="411"/>
      <c r="AC828" s="227"/>
      <c r="AD828" s="227"/>
      <c r="AE828" s="227"/>
      <c r="AF828" s="227"/>
      <c r="AG828" s="227"/>
      <c r="AL828" s="224"/>
      <c r="AM828" s="224"/>
      <c r="AN828" s="224"/>
      <c r="AO828" s="224"/>
      <c r="AP828" s="224"/>
      <c r="AQ828" s="224"/>
      <c r="AR828" s="224"/>
      <c r="AS828" s="224"/>
    </row>
    <row r="829">
      <c r="A829" s="398"/>
      <c r="B829" s="399"/>
      <c r="C829" s="398"/>
      <c r="D829" s="399"/>
      <c r="E829" s="398"/>
      <c r="I829" s="411"/>
      <c r="J829" s="411"/>
      <c r="N829" s="411"/>
      <c r="S829" s="411"/>
      <c r="AC829" s="227"/>
      <c r="AD829" s="227"/>
      <c r="AE829" s="227"/>
      <c r="AF829" s="227"/>
      <c r="AG829" s="227"/>
      <c r="AL829" s="224"/>
      <c r="AM829" s="224"/>
      <c r="AN829" s="224"/>
      <c r="AO829" s="224"/>
      <c r="AP829" s="224"/>
      <c r="AQ829" s="224"/>
      <c r="AR829" s="224"/>
      <c r="AS829" s="224"/>
    </row>
    <row r="830">
      <c r="A830" s="398"/>
      <c r="B830" s="399"/>
      <c r="C830" s="398"/>
      <c r="D830" s="399"/>
      <c r="E830" s="398"/>
      <c r="I830" s="411"/>
      <c r="J830" s="411"/>
      <c r="N830" s="411"/>
      <c r="S830" s="411"/>
      <c r="AC830" s="227"/>
      <c r="AD830" s="227"/>
      <c r="AE830" s="227"/>
      <c r="AF830" s="227"/>
      <c r="AG830" s="227"/>
      <c r="AL830" s="224"/>
      <c r="AM830" s="224"/>
      <c r="AN830" s="224"/>
      <c r="AO830" s="224"/>
      <c r="AP830" s="224"/>
      <c r="AQ830" s="224"/>
      <c r="AR830" s="224"/>
      <c r="AS830" s="224"/>
    </row>
    <row r="831">
      <c r="A831" s="398"/>
      <c r="B831" s="399"/>
      <c r="C831" s="398"/>
      <c r="D831" s="399"/>
      <c r="E831" s="398"/>
      <c r="I831" s="411"/>
      <c r="J831" s="411"/>
      <c r="N831" s="411"/>
      <c r="S831" s="411"/>
      <c r="AC831" s="227"/>
      <c r="AD831" s="227"/>
      <c r="AE831" s="227"/>
      <c r="AF831" s="227"/>
      <c r="AG831" s="227"/>
      <c r="AL831" s="224"/>
      <c r="AM831" s="224"/>
      <c r="AN831" s="224"/>
      <c r="AO831" s="224"/>
      <c r="AP831" s="224"/>
      <c r="AQ831" s="224"/>
      <c r="AR831" s="224"/>
      <c r="AS831" s="224"/>
    </row>
    <row r="832">
      <c r="A832" s="398"/>
      <c r="B832" s="399"/>
      <c r="C832" s="398"/>
      <c r="D832" s="399"/>
      <c r="E832" s="398"/>
      <c r="I832" s="411"/>
      <c r="J832" s="411"/>
      <c r="N832" s="411"/>
      <c r="S832" s="411"/>
      <c r="AC832" s="227"/>
      <c r="AD832" s="227"/>
      <c r="AE832" s="227"/>
      <c r="AF832" s="227"/>
      <c r="AG832" s="227"/>
      <c r="AL832" s="224"/>
      <c r="AM832" s="224"/>
      <c r="AN832" s="224"/>
      <c r="AO832" s="224"/>
      <c r="AP832" s="224"/>
      <c r="AQ832" s="224"/>
      <c r="AR832" s="224"/>
      <c r="AS832" s="224"/>
    </row>
    <row r="833">
      <c r="A833" s="398"/>
      <c r="B833" s="399"/>
      <c r="C833" s="398"/>
      <c r="D833" s="399"/>
      <c r="E833" s="398"/>
      <c r="I833" s="411"/>
      <c r="J833" s="411"/>
      <c r="N833" s="411"/>
      <c r="S833" s="411"/>
      <c r="AC833" s="227"/>
      <c r="AD833" s="227"/>
      <c r="AE833" s="227"/>
      <c r="AF833" s="227"/>
      <c r="AG833" s="227"/>
      <c r="AL833" s="224"/>
      <c r="AM833" s="224"/>
      <c r="AN833" s="224"/>
      <c r="AO833" s="224"/>
      <c r="AP833" s="224"/>
      <c r="AQ833" s="224"/>
      <c r="AR833" s="224"/>
      <c r="AS833" s="224"/>
    </row>
    <row r="834">
      <c r="A834" s="398"/>
      <c r="B834" s="399"/>
      <c r="C834" s="398"/>
      <c r="D834" s="399"/>
      <c r="E834" s="398"/>
      <c r="I834" s="411"/>
      <c r="J834" s="411"/>
      <c r="N834" s="411"/>
      <c r="S834" s="411"/>
      <c r="AC834" s="227"/>
      <c r="AD834" s="227"/>
      <c r="AE834" s="227"/>
      <c r="AF834" s="227"/>
      <c r="AG834" s="227"/>
      <c r="AL834" s="224"/>
      <c r="AM834" s="224"/>
      <c r="AN834" s="224"/>
      <c r="AO834" s="224"/>
      <c r="AP834" s="224"/>
      <c r="AQ834" s="224"/>
      <c r="AR834" s="224"/>
      <c r="AS834" s="224"/>
    </row>
    <row r="835">
      <c r="A835" s="398"/>
      <c r="B835" s="399"/>
      <c r="C835" s="398"/>
      <c r="D835" s="399"/>
      <c r="E835" s="398"/>
      <c r="I835" s="411"/>
      <c r="J835" s="411"/>
      <c r="N835" s="411"/>
      <c r="S835" s="411"/>
      <c r="AC835" s="227"/>
      <c r="AD835" s="227"/>
      <c r="AE835" s="227"/>
      <c r="AF835" s="227"/>
      <c r="AG835" s="227"/>
      <c r="AL835" s="224"/>
      <c r="AM835" s="224"/>
      <c r="AN835" s="224"/>
      <c r="AO835" s="224"/>
      <c r="AP835" s="224"/>
      <c r="AQ835" s="224"/>
      <c r="AR835" s="224"/>
      <c r="AS835" s="224"/>
    </row>
    <row r="836">
      <c r="A836" s="398"/>
      <c r="B836" s="399"/>
      <c r="C836" s="398"/>
      <c r="D836" s="399"/>
      <c r="E836" s="398"/>
      <c r="I836" s="411"/>
      <c r="J836" s="411"/>
      <c r="N836" s="411"/>
      <c r="S836" s="411"/>
      <c r="AC836" s="227"/>
      <c r="AD836" s="227"/>
      <c r="AE836" s="227"/>
      <c r="AF836" s="227"/>
      <c r="AG836" s="227"/>
      <c r="AL836" s="224"/>
      <c r="AM836" s="224"/>
      <c r="AN836" s="224"/>
      <c r="AO836" s="224"/>
      <c r="AP836" s="224"/>
      <c r="AQ836" s="224"/>
      <c r="AR836" s="224"/>
      <c r="AS836" s="224"/>
    </row>
    <row r="837">
      <c r="A837" s="398"/>
      <c r="B837" s="399"/>
      <c r="C837" s="398"/>
      <c r="D837" s="399"/>
      <c r="E837" s="398"/>
      <c r="I837" s="411"/>
      <c r="J837" s="411"/>
      <c r="N837" s="411"/>
      <c r="S837" s="411"/>
      <c r="AC837" s="227"/>
      <c r="AD837" s="227"/>
      <c r="AE837" s="227"/>
      <c r="AF837" s="227"/>
      <c r="AG837" s="227"/>
      <c r="AL837" s="224"/>
      <c r="AM837" s="224"/>
      <c r="AN837" s="224"/>
      <c r="AO837" s="224"/>
      <c r="AP837" s="224"/>
      <c r="AQ837" s="224"/>
      <c r="AR837" s="224"/>
      <c r="AS837" s="224"/>
    </row>
    <row r="838">
      <c r="A838" s="398"/>
      <c r="B838" s="399"/>
      <c r="C838" s="398"/>
      <c r="D838" s="399"/>
      <c r="E838" s="398"/>
      <c r="I838" s="411"/>
      <c r="J838" s="411"/>
      <c r="N838" s="411"/>
      <c r="S838" s="411"/>
      <c r="AC838" s="227"/>
      <c r="AD838" s="227"/>
      <c r="AE838" s="227"/>
      <c r="AF838" s="227"/>
      <c r="AG838" s="227"/>
      <c r="AL838" s="224"/>
      <c r="AM838" s="224"/>
      <c r="AN838" s="224"/>
      <c r="AO838" s="224"/>
      <c r="AP838" s="224"/>
      <c r="AQ838" s="224"/>
      <c r="AR838" s="224"/>
      <c r="AS838" s="224"/>
    </row>
    <row r="839">
      <c r="A839" s="398"/>
      <c r="B839" s="399"/>
      <c r="C839" s="398"/>
      <c r="D839" s="399"/>
      <c r="E839" s="398"/>
      <c r="I839" s="411"/>
      <c r="J839" s="411"/>
      <c r="N839" s="411"/>
      <c r="S839" s="411"/>
      <c r="AC839" s="227"/>
      <c r="AD839" s="227"/>
      <c r="AE839" s="227"/>
      <c r="AF839" s="227"/>
      <c r="AG839" s="227"/>
      <c r="AL839" s="224"/>
      <c r="AM839" s="224"/>
      <c r="AN839" s="224"/>
      <c r="AO839" s="224"/>
      <c r="AP839" s="224"/>
      <c r="AQ839" s="224"/>
      <c r="AR839" s="224"/>
      <c r="AS839" s="224"/>
    </row>
    <row r="840">
      <c r="A840" s="398"/>
      <c r="B840" s="399"/>
      <c r="C840" s="398"/>
      <c r="D840" s="399"/>
      <c r="E840" s="398"/>
      <c r="I840" s="411"/>
      <c r="J840" s="411"/>
      <c r="N840" s="411"/>
      <c r="S840" s="411"/>
      <c r="AC840" s="227"/>
      <c r="AD840" s="227"/>
      <c r="AE840" s="227"/>
      <c r="AF840" s="227"/>
      <c r="AG840" s="227"/>
      <c r="AL840" s="224"/>
      <c r="AM840" s="224"/>
      <c r="AN840" s="224"/>
      <c r="AO840" s="224"/>
      <c r="AP840" s="224"/>
      <c r="AQ840" s="224"/>
      <c r="AR840" s="224"/>
      <c r="AS840" s="224"/>
    </row>
    <row r="841">
      <c r="A841" s="398"/>
      <c r="B841" s="399"/>
      <c r="C841" s="398"/>
      <c r="D841" s="399"/>
      <c r="E841" s="398"/>
      <c r="I841" s="411"/>
      <c r="J841" s="411"/>
      <c r="N841" s="411"/>
      <c r="S841" s="411"/>
      <c r="AC841" s="227"/>
      <c r="AD841" s="227"/>
      <c r="AE841" s="227"/>
      <c r="AF841" s="227"/>
      <c r="AG841" s="227"/>
      <c r="AL841" s="224"/>
      <c r="AM841" s="224"/>
      <c r="AN841" s="224"/>
      <c r="AO841" s="224"/>
      <c r="AP841" s="224"/>
      <c r="AQ841" s="224"/>
      <c r="AR841" s="224"/>
      <c r="AS841" s="224"/>
    </row>
    <row r="842">
      <c r="A842" s="398"/>
      <c r="B842" s="399"/>
      <c r="C842" s="398"/>
      <c r="D842" s="399"/>
      <c r="E842" s="398"/>
      <c r="I842" s="411"/>
      <c r="J842" s="411"/>
      <c r="N842" s="411"/>
      <c r="S842" s="411"/>
      <c r="AC842" s="227"/>
      <c r="AD842" s="227"/>
      <c r="AE842" s="227"/>
      <c r="AF842" s="227"/>
      <c r="AG842" s="227"/>
      <c r="AL842" s="224"/>
      <c r="AM842" s="224"/>
      <c r="AN842" s="224"/>
      <c r="AO842" s="224"/>
      <c r="AP842" s="224"/>
      <c r="AQ842" s="224"/>
      <c r="AR842" s="224"/>
      <c r="AS842" s="224"/>
    </row>
    <row r="843">
      <c r="A843" s="398"/>
      <c r="B843" s="399"/>
      <c r="C843" s="398"/>
      <c r="D843" s="399"/>
      <c r="E843" s="398"/>
      <c r="I843" s="411"/>
      <c r="J843" s="411"/>
      <c r="N843" s="411"/>
      <c r="S843" s="411"/>
      <c r="AC843" s="227"/>
      <c r="AD843" s="227"/>
      <c r="AE843" s="227"/>
      <c r="AF843" s="227"/>
      <c r="AG843" s="227"/>
      <c r="AL843" s="224"/>
      <c r="AM843" s="224"/>
      <c r="AN843" s="224"/>
      <c r="AO843" s="224"/>
      <c r="AP843" s="224"/>
      <c r="AQ843" s="224"/>
      <c r="AR843" s="224"/>
      <c r="AS843" s="224"/>
    </row>
    <row r="844">
      <c r="A844" s="398"/>
      <c r="B844" s="399"/>
      <c r="C844" s="398"/>
      <c r="D844" s="399"/>
      <c r="E844" s="398"/>
      <c r="I844" s="411"/>
      <c r="J844" s="411"/>
      <c r="N844" s="411"/>
      <c r="S844" s="411"/>
      <c r="AC844" s="227"/>
      <c r="AD844" s="227"/>
      <c r="AE844" s="227"/>
      <c r="AF844" s="227"/>
      <c r="AG844" s="227"/>
      <c r="AL844" s="224"/>
      <c r="AM844" s="224"/>
      <c r="AN844" s="224"/>
      <c r="AO844" s="224"/>
      <c r="AP844" s="224"/>
      <c r="AQ844" s="224"/>
      <c r="AR844" s="224"/>
      <c r="AS844" s="224"/>
    </row>
    <row r="845">
      <c r="A845" s="398"/>
      <c r="B845" s="399"/>
      <c r="C845" s="398"/>
      <c r="D845" s="399"/>
      <c r="E845" s="398"/>
      <c r="I845" s="411"/>
      <c r="J845" s="411"/>
      <c r="N845" s="411"/>
      <c r="S845" s="411"/>
      <c r="AC845" s="227"/>
      <c r="AD845" s="227"/>
      <c r="AE845" s="227"/>
      <c r="AF845" s="227"/>
      <c r="AG845" s="227"/>
      <c r="AL845" s="224"/>
      <c r="AM845" s="224"/>
      <c r="AN845" s="224"/>
      <c r="AO845" s="224"/>
      <c r="AP845" s="224"/>
      <c r="AQ845" s="224"/>
      <c r="AR845" s="224"/>
      <c r="AS845" s="224"/>
    </row>
    <row r="846">
      <c r="A846" s="398"/>
      <c r="B846" s="399"/>
      <c r="C846" s="398"/>
      <c r="D846" s="399"/>
      <c r="E846" s="398"/>
      <c r="I846" s="411"/>
      <c r="J846" s="411"/>
      <c r="N846" s="411"/>
      <c r="S846" s="411"/>
      <c r="AC846" s="227"/>
      <c r="AD846" s="227"/>
      <c r="AE846" s="227"/>
      <c r="AF846" s="227"/>
      <c r="AG846" s="227"/>
      <c r="AL846" s="224"/>
      <c r="AM846" s="224"/>
      <c r="AN846" s="224"/>
      <c r="AO846" s="224"/>
      <c r="AP846" s="224"/>
      <c r="AQ846" s="224"/>
      <c r="AR846" s="224"/>
      <c r="AS846" s="224"/>
    </row>
    <row r="847">
      <c r="A847" s="398"/>
      <c r="B847" s="399"/>
      <c r="C847" s="398"/>
      <c r="D847" s="399"/>
      <c r="E847" s="398"/>
      <c r="I847" s="411"/>
      <c r="J847" s="411"/>
      <c r="N847" s="411"/>
      <c r="S847" s="411"/>
      <c r="AC847" s="227"/>
      <c r="AD847" s="227"/>
      <c r="AE847" s="227"/>
      <c r="AF847" s="227"/>
      <c r="AG847" s="227"/>
      <c r="AL847" s="224"/>
      <c r="AM847" s="224"/>
      <c r="AN847" s="224"/>
      <c r="AO847" s="224"/>
      <c r="AP847" s="224"/>
      <c r="AQ847" s="224"/>
      <c r="AR847" s="224"/>
      <c r="AS847" s="224"/>
    </row>
    <row r="848">
      <c r="A848" s="398"/>
      <c r="B848" s="399"/>
      <c r="C848" s="398"/>
      <c r="D848" s="399"/>
      <c r="E848" s="398"/>
      <c r="I848" s="411"/>
      <c r="J848" s="411"/>
      <c r="N848" s="411"/>
      <c r="S848" s="411"/>
      <c r="AC848" s="227"/>
      <c r="AD848" s="227"/>
      <c r="AE848" s="227"/>
      <c r="AF848" s="227"/>
      <c r="AG848" s="227"/>
      <c r="AL848" s="224"/>
      <c r="AM848" s="224"/>
      <c r="AN848" s="224"/>
      <c r="AO848" s="224"/>
      <c r="AP848" s="224"/>
      <c r="AQ848" s="224"/>
      <c r="AR848" s="224"/>
      <c r="AS848" s="224"/>
    </row>
    <row r="849">
      <c r="A849" s="398"/>
      <c r="B849" s="399"/>
      <c r="C849" s="398"/>
      <c r="D849" s="399"/>
      <c r="E849" s="398"/>
      <c r="I849" s="411"/>
      <c r="J849" s="411"/>
      <c r="N849" s="411"/>
      <c r="S849" s="411"/>
      <c r="AC849" s="227"/>
      <c r="AD849" s="227"/>
      <c r="AE849" s="227"/>
      <c r="AF849" s="227"/>
      <c r="AG849" s="227"/>
      <c r="AL849" s="224"/>
      <c r="AM849" s="224"/>
      <c r="AN849" s="224"/>
      <c r="AO849" s="224"/>
      <c r="AP849" s="224"/>
      <c r="AQ849" s="224"/>
      <c r="AR849" s="224"/>
      <c r="AS849" s="224"/>
    </row>
    <row r="850">
      <c r="A850" s="398"/>
      <c r="B850" s="399"/>
      <c r="C850" s="398"/>
      <c r="D850" s="399"/>
      <c r="E850" s="398"/>
      <c r="I850" s="411"/>
      <c r="J850" s="411"/>
      <c r="N850" s="411"/>
      <c r="S850" s="411"/>
      <c r="AC850" s="227"/>
      <c r="AD850" s="227"/>
      <c r="AE850" s="227"/>
      <c r="AF850" s="227"/>
      <c r="AG850" s="227"/>
      <c r="AL850" s="224"/>
      <c r="AM850" s="224"/>
      <c r="AN850" s="224"/>
      <c r="AO850" s="224"/>
      <c r="AP850" s="224"/>
      <c r="AQ850" s="224"/>
      <c r="AR850" s="224"/>
      <c r="AS850" s="224"/>
    </row>
    <row r="851">
      <c r="A851" s="398"/>
      <c r="B851" s="399"/>
      <c r="C851" s="398"/>
      <c r="D851" s="399"/>
      <c r="E851" s="398"/>
      <c r="I851" s="411"/>
      <c r="J851" s="411"/>
      <c r="N851" s="411"/>
      <c r="S851" s="411"/>
      <c r="AC851" s="227"/>
      <c r="AD851" s="227"/>
      <c r="AE851" s="227"/>
      <c r="AF851" s="227"/>
      <c r="AG851" s="227"/>
      <c r="AL851" s="224"/>
      <c r="AM851" s="224"/>
      <c r="AN851" s="224"/>
      <c r="AO851" s="224"/>
      <c r="AP851" s="224"/>
      <c r="AQ851" s="224"/>
      <c r="AR851" s="224"/>
      <c r="AS851" s="224"/>
    </row>
    <row r="852">
      <c r="A852" s="398"/>
      <c r="B852" s="399"/>
      <c r="C852" s="398"/>
      <c r="D852" s="399"/>
      <c r="E852" s="398"/>
      <c r="I852" s="411"/>
      <c r="J852" s="411"/>
      <c r="N852" s="411"/>
      <c r="S852" s="411"/>
      <c r="AC852" s="227"/>
      <c r="AD852" s="227"/>
      <c r="AE852" s="227"/>
      <c r="AF852" s="227"/>
      <c r="AG852" s="227"/>
      <c r="AL852" s="224"/>
      <c r="AM852" s="224"/>
      <c r="AN852" s="224"/>
      <c r="AO852" s="224"/>
      <c r="AP852" s="224"/>
      <c r="AQ852" s="224"/>
      <c r="AR852" s="224"/>
      <c r="AS852" s="224"/>
    </row>
    <row r="853">
      <c r="A853" s="398"/>
      <c r="B853" s="399"/>
      <c r="C853" s="398"/>
      <c r="D853" s="399"/>
      <c r="E853" s="398"/>
      <c r="I853" s="411"/>
      <c r="J853" s="411"/>
      <c r="N853" s="411"/>
      <c r="S853" s="411"/>
      <c r="AC853" s="227"/>
      <c r="AD853" s="227"/>
      <c r="AE853" s="227"/>
      <c r="AF853" s="227"/>
      <c r="AG853" s="227"/>
      <c r="AL853" s="224"/>
      <c r="AM853" s="224"/>
      <c r="AN853" s="224"/>
      <c r="AO853" s="224"/>
      <c r="AP853" s="224"/>
      <c r="AQ853" s="224"/>
      <c r="AR853" s="224"/>
      <c r="AS853" s="224"/>
    </row>
    <row r="854">
      <c r="A854" s="398"/>
      <c r="B854" s="399"/>
      <c r="C854" s="398"/>
      <c r="D854" s="399"/>
      <c r="E854" s="398"/>
      <c r="I854" s="411"/>
      <c r="J854" s="411"/>
      <c r="N854" s="411"/>
      <c r="S854" s="411"/>
      <c r="AC854" s="227"/>
      <c r="AD854" s="227"/>
      <c r="AE854" s="227"/>
      <c r="AF854" s="227"/>
      <c r="AG854" s="227"/>
      <c r="AL854" s="224"/>
      <c r="AM854" s="224"/>
      <c r="AN854" s="224"/>
      <c r="AO854" s="224"/>
      <c r="AP854" s="224"/>
      <c r="AQ854" s="224"/>
      <c r="AR854" s="224"/>
      <c r="AS854" s="224"/>
    </row>
    <row r="855">
      <c r="A855" s="398"/>
      <c r="B855" s="399"/>
      <c r="C855" s="398"/>
      <c r="D855" s="399"/>
      <c r="E855" s="398"/>
      <c r="I855" s="411"/>
      <c r="J855" s="411"/>
      <c r="N855" s="411"/>
      <c r="S855" s="411"/>
      <c r="AC855" s="227"/>
      <c r="AD855" s="227"/>
      <c r="AE855" s="227"/>
      <c r="AF855" s="227"/>
      <c r="AG855" s="227"/>
      <c r="AL855" s="224"/>
      <c r="AM855" s="224"/>
      <c r="AN855" s="224"/>
      <c r="AO855" s="224"/>
      <c r="AP855" s="224"/>
      <c r="AQ855" s="224"/>
      <c r="AR855" s="224"/>
      <c r="AS855" s="224"/>
    </row>
    <row r="856">
      <c r="A856" s="398"/>
      <c r="B856" s="399"/>
      <c r="C856" s="398"/>
      <c r="D856" s="399"/>
      <c r="E856" s="398"/>
      <c r="I856" s="411"/>
      <c r="J856" s="411"/>
      <c r="N856" s="411"/>
      <c r="S856" s="411"/>
      <c r="AC856" s="227"/>
      <c r="AD856" s="227"/>
      <c r="AE856" s="227"/>
      <c r="AF856" s="227"/>
      <c r="AG856" s="227"/>
      <c r="AL856" s="224"/>
      <c r="AM856" s="224"/>
      <c r="AN856" s="224"/>
      <c r="AO856" s="224"/>
      <c r="AP856" s="224"/>
      <c r="AQ856" s="224"/>
      <c r="AR856" s="224"/>
      <c r="AS856" s="224"/>
    </row>
    <row r="857">
      <c r="A857" s="398"/>
      <c r="B857" s="399"/>
      <c r="C857" s="398"/>
      <c r="D857" s="399"/>
      <c r="E857" s="398"/>
      <c r="I857" s="411"/>
      <c r="J857" s="411"/>
      <c r="N857" s="411"/>
      <c r="S857" s="411"/>
      <c r="AC857" s="227"/>
      <c r="AD857" s="227"/>
      <c r="AE857" s="227"/>
      <c r="AF857" s="227"/>
      <c r="AG857" s="227"/>
      <c r="AL857" s="224"/>
      <c r="AM857" s="224"/>
      <c r="AN857" s="224"/>
      <c r="AO857" s="224"/>
      <c r="AP857" s="224"/>
      <c r="AQ857" s="224"/>
      <c r="AR857" s="224"/>
      <c r="AS857" s="224"/>
    </row>
    <row r="858">
      <c r="A858" s="398"/>
      <c r="B858" s="399"/>
      <c r="C858" s="398"/>
      <c r="D858" s="399"/>
      <c r="E858" s="398"/>
      <c r="I858" s="411"/>
      <c r="J858" s="411"/>
      <c r="N858" s="411"/>
      <c r="S858" s="411"/>
      <c r="AC858" s="227"/>
      <c r="AD858" s="227"/>
      <c r="AE858" s="227"/>
      <c r="AF858" s="227"/>
      <c r="AG858" s="227"/>
      <c r="AL858" s="224"/>
      <c r="AM858" s="224"/>
      <c r="AN858" s="224"/>
      <c r="AO858" s="224"/>
      <c r="AP858" s="224"/>
      <c r="AQ858" s="224"/>
      <c r="AR858" s="224"/>
      <c r="AS858" s="224"/>
    </row>
    <row r="859">
      <c r="A859" s="398"/>
      <c r="B859" s="399"/>
      <c r="C859" s="398"/>
      <c r="D859" s="399"/>
      <c r="E859" s="398"/>
      <c r="I859" s="411"/>
      <c r="J859" s="411"/>
      <c r="N859" s="411"/>
      <c r="S859" s="411"/>
      <c r="AC859" s="227"/>
      <c r="AD859" s="227"/>
      <c r="AE859" s="227"/>
      <c r="AF859" s="227"/>
      <c r="AG859" s="227"/>
      <c r="AL859" s="224"/>
      <c r="AM859" s="224"/>
      <c r="AN859" s="224"/>
      <c r="AO859" s="224"/>
      <c r="AP859" s="224"/>
      <c r="AQ859" s="224"/>
      <c r="AR859" s="224"/>
      <c r="AS859" s="224"/>
    </row>
    <row r="860">
      <c r="A860" s="398"/>
      <c r="B860" s="399"/>
      <c r="C860" s="398"/>
      <c r="D860" s="399"/>
      <c r="E860" s="398"/>
      <c r="I860" s="411"/>
      <c r="J860" s="411"/>
      <c r="N860" s="411"/>
      <c r="S860" s="411"/>
      <c r="AC860" s="227"/>
      <c r="AD860" s="227"/>
      <c r="AE860" s="227"/>
      <c r="AF860" s="227"/>
      <c r="AG860" s="227"/>
      <c r="AL860" s="224"/>
      <c r="AM860" s="224"/>
      <c r="AN860" s="224"/>
      <c r="AO860" s="224"/>
      <c r="AP860" s="224"/>
      <c r="AQ860" s="224"/>
      <c r="AR860" s="224"/>
      <c r="AS860" s="224"/>
    </row>
    <row r="861">
      <c r="A861" s="398"/>
      <c r="B861" s="399"/>
      <c r="C861" s="398"/>
      <c r="D861" s="399"/>
      <c r="E861" s="398"/>
      <c r="I861" s="411"/>
      <c r="J861" s="411"/>
      <c r="N861" s="411"/>
      <c r="S861" s="411"/>
      <c r="AC861" s="227"/>
      <c r="AD861" s="227"/>
      <c r="AE861" s="227"/>
      <c r="AF861" s="227"/>
      <c r="AG861" s="227"/>
      <c r="AL861" s="224"/>
      <c r="AM861" s="224"/>
      <c r="AN861" s="224"/>
      <c r="AO861" s="224"/>
      <c r="AP861" s="224"/>
      <c r="AQ861" s="224"/>
      <c r="AR861" s="224"/>
      <c r="AS861" s="224"/>
    </row>
    <row r="862">
      <c r="A862" s="398"/>
      <c r="B862" s="399"/>
      <c r="C862" s="398"/>
      <c r="D862" s="399"/>
      <c r="E862" s="398"/>
      <c r="I862" s="411"/>
      <c r="J862" s="411"/>
      <c r="N862" s="411"/>
      <c r="S862" s="411"/>
      <c r="AC862" s="227"/>
      <c r="AD862" s="227"/>
      <c r="AE862" s="227"/>
      <c r="AF862" s="227"/>
      <c r="AG862" s="227"/>
      <c r="AL862" s="224"/>
      <c r="AM862" s="224"/>
      <c r="AN862" s="224"/>
      <c r="AO862" s="224"/>
      <c r="AP862" s="224"/>
      <c r="AQ862" s="224"/>
      <c r="AR862" s="224"/>
      <c r="AS862" s="224"/>
    </row>
    <row r="863">
      <c r="A863" s="398"/>
      <c r="B863" s="399"/>
      <c r="C863" s="398"/>
      <c r="D863" s="399"/>
      <c r="E863" s="398"/>
      <c r="I863" s="411"/>
      <c r="J863" s="411"/>
      <c r="N863" s="411"/>
      <c r="S863" s="411"/>
      <c r="AC863" s="227"/>
      <c r="AD863" s="227"/>
      <c r="AE863" s="227"/>
      <c r="AF863" s="227"/>
      <c r="AG863" s="227"/>
      <c r="AL863" s="224"/>
      <c r="AM863" s="224"/>
      <c r="AN863" s="224"/>
      <c r="AO863" s="224"/>
      <c r="AP863" s="224"/>
      <c r="AQ863" s="224"/>
      <c r="AR863" s="224"/>
      <c r="AS863" s="224"/>
    </row>
    <row r="864">
      <c r="A864" s="398"/>
      <c r="B864" s="399"/>
      <c r="C864" s="398"/>
      <c r="D864" s="399"/>
      <c r="E864" s="398"/>
      <c r="I864" s="411"/>
      <c r="J864" s="411"/>
      <c r="N864" s="411"/>
      <c r="S864" s="411"/>
      <c r="AC864" s="227"/>
      <c r="AD864" s="227"/>
      <c r="AE864" s="227"/>
      <c r="AF864" s="227"/>
      <c r="AG864" s="227"/>
      <c r="AL864" s="224"/>
      <c r="AM864" s="224"/>
      <c r="AN864" s="224"/>
      <c r="AO864" s="224"/>
      <c r="AP864" s="224"/>
      <c r="AQ864" s="224"/>
      <c r="AR864" s="224"/>
      <c r="AS864" s="224"/>
    </row>
    <row r="865">
      <c r="A865" s="398"/>
      <c r="B865" s="399"/>
      <c r="C865" s="398"/>
      <c r="D865" s="399"/>
      <c r="E865" s="398"/>
      <c r="I865" s="411"/>
      <c r="J865" s="411"/>
      <c r="N865" s="411"/>
      <c r="S865" s="411"/>
      <c r="AC865" s="227"/>
      <c r="AD865" s="227"/>
      <c r="AE865" s="227"/>
      <c r="AF865" s="227"/>
      <c r="AG865" s="227"/>
      <c r="AL865" s="224"/>
      <c r="AM865" s="224"/>
      <c r="AN865" s="224"/>
      <c r="AO865" s="224"/>
      <c r="AP865" s="224"/>
      <c r="AQ865" s="224"/>
      <c r="AR865" s="224"/>
      <c r="AS865" s="224"/>
    </row>
    <row r="866">
      <c r="A866" s="398"/>
      <c r="B866" s="399"/>
      <c r="C866" s="398"/>
      <c r="D866" s="399"/>
      <c r="E866" s="398"/>
      <c r="I866" s="411"/>
      <c r="J866" s="411"/>
      <c r="N866" s="411"/>
      <c r="S866" s="411"/>
      <c r="AC866" s="227"/>
      <c r="AD866" s="227"/>
      <c r="AE866" s="227"/>
      <c r="AF866" s="227"/>
      <c r="AG866" s="227"/>
      <c r="AL866" s="224"/>
      <c r="AM866" s="224"/>
      <c r="AN866" s="224"/>
      <c r="AO866" s="224"/>
      <c r="AP866" s="224"/>
      <c r="AQ866" s="224"/>
      <c r="AR866" s="224"/>
      <c r="AS866" s="224"/>
    </row>
    <row r="867">
      <c r="A867" s="398"/>
      <c r="B867" s="399"/>
      <c r="C867" s="398"/>
      <c r="D867" s="399"/>
      <c r="E867" s="398"/>
      <c r="I867" s="411"/>
      <c r="J867" s="411"/>
      <c r="N867" s="411"/>
      <c r="S867" s="411"/>
      <c r="AC867" s="227"/>
      <c r="AD867" s="227"/>
      <c r="AE867" s="227"/>
      <c r="AF867" s="227"/>
      <c r="AG867" s="227"/>
      <c r="AL867" s="224"/>
      <c r="AM867" s="224"/>
      <c r="AN867" s="224"/>
      <c r="AO867" s="224"/>
      <c r="AP867" s="224"/>
      <c r="AQ867" s="224"/>
      <c r="AR867" s="224"/>
      <c r="AS867" s="224"/>
    </row>
    <row r="868">
      <c r="A868" s="398"/>
      <c r="B868" s="399"/>
      <c r="C868" s="398"/>
      <c r="D868" s="399"/>
      <c r="E868" s="398"/>
      <c r="I868" s="411"/>
      <c r="J868" s="411"/>
      <c r="N868" s="411"/>
      <c r="S868" s="411"/>
      <c r="AC868" s="227"/>
      <c r="AD868" s="227"/>
      <c r="AE868" s="227"/>
      <c r="AF868" s="227"/>
      <c r="AG868" s="227"/>
      <c r="AL868" s="224"/>
      <c r="AM868" s="224"/>
      <c r="AN868" s="224"/>
      <c r="AO868" s="224"/>
      <c r="AP868" s="224"/>
      <c r="AQ868" s="224"/>
      <c r="AR868" s="224"/>
      <c r="AS868" s="224"/>
    </row>
    <row r="869">
      <c r="A869" s="398"/>
      <c r="B869" s="399"/>
      <c r="C869" s="398"/>
      <c r="D869" s="399"/>
      <c r="E869" s="398"/>
      <c r="I869" s="411"/>
      <c r="J869" s="411"/>
      <c r="N869" s="411"/>
      <c r="S869" s="411"/>
      <c r="AC869" s="227"/>
      <c r="AD869" s="227"/>
      <c r="AE869" s="227"/>
      <c r="AF869" s="227"/>
      <c r="AG869" s="227"/>
      <c r="AL869" s="224"/>
      <c r="AM869" s="224"/>
      <c r="AN869" s="224"/>
      <c r="AO869" s="224"/>
      <c r="AP869" s="224"/>
      <c r="AQ869" s="224"/>
      <c r="AR869" s="224"/>
      <c r="AS869" s="224"/>
    </row>
    <row r="870">
      <c r="A870" s="398"/>
      <c r="B870" s="399"/>
      <c r="C870" s="398"/>
      <c r="D870" s="399"/>
      <c r="E870" s="398"/>
      <c r="I870" s="411"/>
      <c r="J870" s="411"/>
      <c r="N870" s="411"/>
      <c r="S870" s="411"/>
      <c r="AC870" s="227"/>
      <c r="AD870" s="227"/>
      <c r="AE870" s="227"/>
      <c r="AF870" s="227"/>
      <c r="AG870" s="227"/>
      <c r="AL870" s="224"/>
      <c r="AM870" s="224"/>
      <c r="AN870" s="224"/>
      <c r="AO870" s="224"/>
      <c r="AP870" s="224"/>
      <c r="AQ870" s="224"/>
      <c r="AR870" s="224"/>
      <c r="AS870" s="224"/>
    </row>
    <row r="871">
      <c r="A871" s="398"/>
      <c r="B871" s="399"/>
      <c r="C871" s="398"/>
      <c r="D871" s="399"/>
      <c r="E871" s="398"/>
      <c r="I871" s="411"/>
      <c r="J871" s="411"/>
      <c r="N871" s="411"/>
      <c r="S871" s="411"/>
      <c r="AC871" s="227"/>
      <c r="AD871" s="227"/>
      <c r="AE871" s="227"/>
      <c r="AF871" s="227"/>
      <c r="AG871" s="227"/>
      <c r="AL871" s="224"/>
      <c r="AM871" s="224"/>
      <c r="AN871" s="224"/>
      <c r="AO871" s="224"/>
      <c r="AP871" s="224"/>
      <c r="AQ871" s="224"/>
      <c r="AR871" s="224"/>
      <c r="AS871" s="224"/>
    </row>
    <row r="872">
      <c r="A872" s="398"/>
      <c r="B872" s="399"/>
      <c r="C872" s="398"/>
      <c r="D872" s="399"/>
      <c r="E872" s="398"/>
      <c r="I872" s="411"/>
      <c r="J872" s="411"/>
      <c r="N872" s="411"/>
      <c r="S872" s="411"/>
      <c r="AC872" s="227"/>
      <c r="AD872" s="227"/>
      <c r="AE872" s="227"/>
      <c r="AF872" s="227"/>
      <c r="AG872" s="227"/>
      <c r="AL872" s="224"/>
      <c r="AM872" s="224"/>
      <c r="AN872" s="224"/>
      <c r="AO872" s="224"/>
      <c r="AP872" s="224"/>
      <c r="AQ872" s="224"/>
      <c r="AR872" s="224"/>
      <c r="AS872" s="224"/>
    </row>
    <row r="873">
      <c r="A873" s="398"/>
      <c r="B873" s="399"/>
      <c r="C873" s="398"/>
      <c r="D873" s="399"/>
      <c r="E873" s="398"/>
      <c r="I873" s="411"/>
      <c r="J873" s="411"/>
      <c r="N873" s="411"/>
      <c r="S873" s="411"/>
      <c r="AC873" s="227"/>
      <c r="AD873" s="227"/>
      <c r="AE873" s="227"/>
      <c r="AF873" s="227"/>
      <c r="AG873" s="227"/>
      <c r="AL873" s="224"/>
      <c r="AM873" s="224"/>
      <c r="AN873" s="224"/>
      <c r="AO873" s="224"/>
      <c r="AP873" s="224"/>
      <c r="AQ873" s="224"/>
      <c r="AR873" s="224"/>
      <c r="AS873" s="224"/>
    </row>
    <row r="874">
      <c r="A874" s="398"/>
      <c r="B874" s="399"/>
      <c r="C874" s="398"/>
      <c r="D874" s="399"/>
      <c r="E874" s="398"/>
      <c r="I874" s="411"/>
      <c r="J874" s="411"/>
      <c r="N874" s="411"/>
      <c r="S874" s="411"/>
      <c r="AC874" s="227"/>
      <c r="AD874" s="227"/>
      <c r="AE874" s="227"/>
      <c r="AF874" s="227"/>
      <c r="AG874" s="227"/>
      <c r="AL874" s="224"/>
      <c r="AM874" s="224"/>
      <c r="AN874" s="224"/>
      <c r="AO874" s="224"/>
      <c r="AP874" s="224"/>
      <c r="AQ874" s="224"/>
      <c r="AR874" s="224"/>
      <c r="AS874" s="224"/>
    </row>
    <row r="875">
      <c r="A875" s="398"/>
      <c r="B875" s="399"/>
      <c r="C875" s="398"/>
      <c r="D875" s="399"/>
      <c r="E875" s="398"/>
      <c r="I875" s="411"/>
      <c r="J875" s="411"/>
      <c r="N875" s="411"/>
      <c r="S875" s="411"/>
      <c r="AC875" s="227"/>
      <c r="AD875" s="227"/>
      <c r="AE875" s="227"/>
      <c r="AF875" s="227"/>
      <c r="AG875" s="227"/>
      <c r="AL875" s="224"/>
      <c r="AM875" s="224"/>
      <c r="AN875" s="224"/>
      <c r="AO875" s="224"/>
      <c r="AP875" s="224"/>
      <c r="AQ875" s="224"/>
      <c r="AR875" s="224"/>
      <c r="AS875" s="224"/>
    </row>
    <row r="876">
      <c r="A876" s="398"/>
      <c r="B876" s="399"/>
      <c r="C876" s="398"/>
      <c r="D876" s="399"/>
      <c r="E876" s="398"/>
      <c r="I876" s="411"/>
      <c r="J876" s="411"/>
      <c r="N876" s="411"/>
      <c r="S876" s="411"/>
      <c r="AC876" s="227"/>
      <c r="AD876" s="227"/>
      <c r="AE876" s="227"/>
      <c r="AF876" s="227"/>
      <c r="AG876" s="227"/>
      <c r="AL876" s="224"/>
      <c r="AM876" s="224"/>
      <c r="AN876" s="224"/>
      <c r="AO876" s="224"/>
      <c r="AP876" s="224"/>
      <c r="AQ876" s="224"/>
      <c r="AR876" s="224"/>
      <c r="AS876" s="224"/>
    </row>
    <row r="877">
      <c r="A877" s="398"/>
      <c r="B877" s="399"/>
      <c r="C877" s="398"/>
      <c r="D877" s="399"/>
      <c r="E877" s="398"/>
      <c r="I877" s="411"/>
      <c r="J877" s="411"/>
      <c r="N877" s="411"/>
      <c r="S877" s="411"/>
      <c r="AC877" s="227"/>
      <c r="AD877" s="227"/>
      <c r="AE877" s="227"/>
      <c r="AF877" s="227"/>
      <c r="AG877" s="227"/>
      <c r="AL877" s="224"/>
      <c r="AM877" s="224"/>
      <c r="AN877" s="224"/>
      <c r="AO877" s="224"/>
      <c r="AP877" s="224"/>
      <c r="AQ877" s="224"/>
      <c r="AR877" s="224"/>
      <c r="AS877" s="224"/>
    </row>
    <row r="878">
      <c r="A878" s="398"/>
      <c r="B878" s="399"/>
      <c r="C878" s="398"/>
      <c r="D878" s="399"/>
      <c r="E878" s="398"/>
      <c r="I878" s="411"/>
      <c r="J878" s="411"/>
      <c r="N878" s="411"/>
      <c r="S878" s="411"/>
      <c r="AC878" s="227"/>
      <c r="AD878" s="227"/>
      <c r="AE878" s="227"/>
      <c r="AF878" s="227"/>
      <c r="AG878" s="227"/>
      <c r="AL878" s="224"/>
      <c r="AM878" s="224"/>
      <c r="AN878" s="224"/>
      <c r="AO878" s="224"/>
      <c r="AP878" s="224"/>
      <c r="AQ878" s="224"/>
      <c r="AR878" s="224"/>
      <c r="AS878" s="224"/>
    </row>
    <row r="879">
      <c r="A879" s="398"/>
      <c r="B879" s="399"/>
      <c r="C879" s="398"/>
      <c r="D879" s="399"/>
      <c r="E879" s="398"/>
      <c r="I879" s="411"/>
      <c r="J879" s="411"/>
      <c r="N879" s="411"/>
      <c r="S879" s="411"/>
      <c r="AC879" s="227"/>
      <c r="AD879" s="227"/>
      <c r="AE879" s="227"/>
      <c r="AF879" s="227"/>
      <c r="AG879" s="227"/>
      <c r="AL879" s="224"/>
      <c r="AM879" s="224"/>
      <c r="AN879" s="224"/>
      <c r="AO879" s="224"/>
      <c r="AP879" s="224"/>
      <c r="AQ879" s="224"/>
      <c r="AR879" s="224"/>
      <c r="AS879" s="224"/>
    </row>
    <row r="880">
      <c r="A880" s="398"/>
      <c r="B880" s="399"/>
      <c r="C880" s="398"/>
      <c r="D880" s="399"/>
      <c r="E880" s="398"/>
      <c r="I880" s="411"/>
      <c r="J880" s="411"/>
      <c r="N880" s="411"/>
      <c r="S880" s="411"/>
      <c r="AC880" s="227"/>
      <c r="AD880" s="227"/>
      <c r="AE880" s="227"/>
      <c r="AF880" s="227"/>
      <c r="AG880" s="227"/>
      <c r="AL880" s="224"/>
      <c r="AM880" s="224"/>
      <c r="AN880" s="224"/>
      <c r="AO880" s="224"/>
      <c r="AP880" s="224"/>
      <c r="AQ880" s="224"/>
      <c r="AR880" s="224"/>
      <c r="AS880" s="224"/>
    </row>
    <row r="881">
      <c r="A881" s="398"/>
      <c r="B881" s="399"/>
      <c r="C881" s="398"/>
      <c r="D881" s="399"/>
      <c r="E881" s="398"/>
      <c r="I881" s="411"/>
      <c r="J881" s="411"/>
      <c r="N881" s="411"/>
      <c r="S881" s="411"/>
      <c r="AC881" s="227"/>
      <c r="AD881" s="227"/>
      <c r="AE881" s="227"/>
      <c r="AF881" s="227"/>
      <c r="AG881" s="227"/>
      <c r="AL881" s="224"/>
      <c r="AM881" s="224"/>
      <c r="AN881" s="224"/>
      <c r="AO881" s="224"/>
      <c r="AP881" s="224"/>
      <c r="AQ881" s="224"/>
      <c r="AR881" s="224"/>
      <c r="AS881" s="224"/>
    </row>
    <row r="882">
      <c r="A882" s="398"/>
      <c r="B882" s="399"/>
      <c r="C882" s="398"/>
      <c r="D882" s="399"/>
      <c r="E882" s="398"/>
      <c r="I882" s="411"/>
      <c r="J882" s="411"/>
      <c r="N882" s="411"/>
      <c r="S882" s="411"/>
      <c r="AC882" s="227"/>
      <c r="AD882" s="227"/>
      <c r="AE882" s="227"/>
      <c r="AF882" s="227"/>
      <c r="AG882" s="227"/>
      <c r="AL882" s="224"/>
      <c r="AM882" s="224"/>
      <c r="AN882" s="224"/>
      <c r="AO882" s="224"/>
      <c r="AP882" s="224"/>
      <c r="AQ882" s="224"/>
      <c r="AR882" s="224"/>
      <c r="AS882" s="224"/>
    </row>
    <row r="883">
      <c r="A883" s="398"/>
      <c r="B883" s="399"/>
      <c r="C883" s="398"/>
      <c r="D883" s="399"/>
      <c r="E883" s="398"/>
      <c r="I883" s="411"/>
      <c r="J883" s="411"/>
      <c r="N883" s="411"/>
      <c r="S883" s="411"/>
      <c r="AC883" s="227"/>
      <c r="AD883" s="227"/>
      <c r="AE883" s="227"/>
      <c r="AF883" s="227"/>
      <c r="AG883" s="227"/>
      <c r="AL883" s="224"/>
      <c r="AM883" s="224"/>
      <c r="AN883" s="224"/>
      <c r="AO883" s="224"/>
      <c r="AP883" s="224"/>
      <c r="AQ883" s="224"/>
      <c r="AR883" s="224"/>
      <c r="AS883" s="224"/>
    </row>
    <row r="884">
      <c r="A884" s="398"/>
      <c r="B884" s="399"/>
      <c r="C884" s="398"/>
      <c r="D884" s="399"/>
      <c r="E884" s="398"/>
      <c r="I884" s="411"/>
      <c r="J884" s="411"/>
      <c r="N884" s="411"/>
      <c r="S884" s="411"/>
      <c r="AC884" s="227"/>
      <c r="AD884" s="227"/>
      <c r="AE884" s="227"/>
      <c r="AF884" s="227"/>
      <c r="AG884" s="227"/>
      <c r="AL884" s="224"/>
      <c r="AM884" s="224"/>
      <c r="AN884" s="224"/>
      <c r="AO884" s="224"/>
      <c r="AP884" s="224"/>
      <c r="AQ884" s="224"/>
      <c r="AR884" s="224"/>
      <c r="AS884" s="224"/>
    </row>
    <row r="885">
      <c r="A885" s="398"/>
      <c r="B885" s="399"/>
      <c r="C885" s="398"/>
      <c r="D885" s="399"/>
      <c r="E885" s="398"/>
      <c r="I885" s="411"/>
      <c r="J885" s="411"/>
      <c r="N885" s="411"/>
      <c r="S885" s="411"/>
      <c r="AC885" s="227"/>
      <c r="AD885" s="227"/>
      <c r="AE885" s="227"/>
      <c r="AF885" s="227"/>
      <c r="AG885" s="227"/>
      <c r="AL885" s="224"/>
      <c r="AM885" s="224"/>
      <c r="AN885" s="224"/>
      <c r="AO885" s="224"/>
      <c r="AP885" s="224"/>
      <c r="AQ885" s="224"/>
      <c r="AR885" s="224"/>
      <c r="AS885" s="224"/>
    </row>
    <row r="886">
      <c r="A886" s="398"/>
      <c r="B886" s="399"/>
      <c r="C886" s="398"/>
      <c r="D886" s="399"/>
      <c r="E886" s="398"/>
      <c r="I886" s="411"/>
      <c r="J886" s="411"/>
      <c r="N886" s="411"/>
      <c r="S886" s="411"/>
      <c r="AC886" s="227"/>
      <c r="AD886" s="227"/>
      <c r="AE886" s="227"/>
      <c r="AF886" s="227"/>
      <c r="AG886" s="227"/>
      <c r="AL886" s="224"/>
      <c r="AM886" s="224"/>
      <c r="AN886" s="224"/>
      <c r="AO886" s="224"/>
      <c r="AP886" s="224"/>
      <c r="AQ886" s="224"/>
      <c r="AR886" s="224"/>
      <c r="AS886" s="224"/>
    </row>
    <row r="887">
      <c r="A887" s="398"/>
      <c r="B887" s="399"/>
      <c r="C887" s="398"/>
      <c r="D887" s="399"/>
      <c r="E887" s="398"/>
      <c r="I887" s="411"/>
      <c r="J887" s="411"/>
      <c r="N887" s="411"/>
      <c r="S887" s="411"/>
      <c r="AC887" s="227"/>
      <c r="AD887" s="227"/>
      <c r="AE887" s="227"/>
      <c r="AF887" s="227"/>
      <c r="AG887" s="227"/>
      <c r="AL887" s="224"/>
      <c r="AM887" s="224"/>
      <c r="AN887" s="224"/>
      <c r="AO887" s="224"/>
      <c r="AP887" s="224"/>
      <c r="AQ887" s="224"/>
      <c r="AR887" s="224"/>
      <c r="AS887" s="224"/>
    </row>
    <row r="888">
      <c r="A888" s="398"/>
      <c r="B888" s="399"/>
      <c r="C888" s="398"/>
      <c r="D888" s="399"/>
      <c r="E888" s="398"/>
      <c r="I888" s="411"/>
      <c r="J888" s="411"/>
      <c r="N888" s="411"/>
      <c r="S888" s="411"/>
      <c r="AC888" s="227"/>
      <c r="AD888" s="227"/>
      <c r="AE888" s="227"/>
      <c r="AF888" s="227"/>
      <c r="AG888" s="227"/>
      <c r="AL888" s="224"/>
      <c r="AM888" s="224"/>
      <c r="AN888" s="224"/>
      <c r="AO888" s="224"/>
      <c r="AP888" s="224"/>
      <c r="AQ888" s="224"/>
      <c r="AR888" s="224"/>
      <c r="AS888" s="224"/>
    </row>
    <row r="889">
      <c r="A889" s="398"/>
      <c r="B889" s="399"/>
      <c r="C889" s="398"/>
      <c r="D889" s="399"/>
      <c r="E889" s="398"/>
      <c r="I889" s="411"/>
      <c r="J889" s="411"/>
      <c r="N889" s="411"/>
      <c r="S889" s="411"/>
      <c r="AC889" s="227"/>
      <c r="AD889" s="227"/>
      <c r="AE889" s="227"/>
      <c r="AF889" s="227"/>
      <c r="AG889" s="227"/>
      <c r="AL889" s="224"/>
      <c r="AM889" s="224"/>
      <c r="AN889" s="224"/>
      <c r="AO889" s="224"/>
      <c r="AP889" s="224"/>
      <c r="AQ889" s="224"/>
      <c r="AR889" s="224"/>
      <c r="AS889" s="224"/>
    </row>
    <row r="890">
      <c r="A890" s="398"/>
      <c r="B890" s="399"/>
      <c r="C890" s="398"/>
      <c r="D890" s="399"/>
      <c r="E890" s="398"/>
      <c r="I890" s="411"/>
      <c r="J890" s="411"/>
      <c r="N890" s="411"/>
      <c r="S890" s="411"/>
      <c r="AC890" s="227"/>
      <c r="AD890" s="227"/>
      <c r="AE890" s="227"/>
      <c r="AF890" s="227"/>
      <c r="AG890" s="227"/>
      <c r="AL890" s="224"/>
      <c r="AM890" s="224"/>
      <c r="AN890" s="224"/>
      <c r="AO890" s="224"/>
      <c r="AP890" s="224"/>
      <c r="AQ890" s="224"/>
      <c r="AR890" s="224"/>
      <c r="AS890" s="224"/>
    </row>
    <row r="891">
      <c r="A891" s="398"/>
      <c r="B891" s="399"/>
      <c r="C891" s="398"/>
      <c r="D891" s="399"/>
      <c r="E891" s="398"/>
      <c r="I891" s="411"/>
      <c r="J891" s="411"/>
      <c r="N891" s="411"/>
      <c r="S891" s="411"/>
      <c r="AC891" s="227"/>
      <c r="AD891" s="227"/>
      <c r="AE891" s="227"/>
      <c r="AF891" s="227"/>
      <c r="AG891" s="227"/>
      <c r="AL891" s="224"/>
      <c r="AM891" s="224"/>
      <c r="AN891" s="224"/>
      <c r="AO891" s="224"/>
      <c r="AP891" s="224"/>
      <c r="AQ891" s="224"/>
      <c r="AR891" s="224"/>
      <c r="AS891" s="224"/>
    </row>
    <row r="892">
      <c r="A892" s="398"/>
      <c r="B892" s="399"/>
      <c r="C892" s="398"/>
      <c r="D892" s="399"/>
      <c r="E892" s="398"/>
      <c r="I892" s="411"/>
      <c r="J892" s="411"/>
      <c r="N892" s="411"/>
      <c r="S892" s="411"/>
      <c r="AC892" s="227"/>
      <c r="AD892" s="227"/>
      <c r="AE892" s="227"/>
      <c r="AF892" s="227"/>
      <c r="AG892" s="227"/>
      <c r="AL892" s="224"/>
      <c r="AM892" s="224"/>
      <c r="AN892" s="224"/>
      <c r="AO892" s="224"/>
      <c r="AP892" s="224"/>
      <c r="AQ892" s="224"/>
      <c r="AR892" s="224"/>
      <c r="AS892" s="224"/>
    </row>
    <row r="893">
      <c r="A893" s="398"/>
      <c r="B893" s="399"/>
      <c r="C893" s="398"/>
      <c r="D893" s="399"/>
      <c r="E893" s="398"/>
      <c r="I893" s="411"/>
      <c r="J893" s="411"/>
      <c r="N893" s="411"/>
      <c r="S893" s="411"/>
      <c r="AC893" s="227"/>
      <c r="AD893" s="227"/>
      <c r="AE893" s="227"/>
      <c r="AF893" s="227"/>
      <c r="AG893" s="227"/>
      <c r="AL893" s="224"/>
      <c r="AM893" s="224"/>
      <c r="AN893" s="224"/>
      <c r="AO893" s="224"/>
      <c r="AP893" s="224"/>
      <c r="AQ893" s="224"/>
      <c r="AR893" s="224"/>
      <c r="AS893" s="224"/>
    </row>
    <row r="894">
      <c r="A894" s="398"/>
      <c r="B894" s="399"/>
      <c r="C894" s="398"/>
      <c r="D894" s="399"/>
      <c r="E894" s="398"/>
      <c r="I894" s="411"/>
      <c r="J894" s="411"/>
      <c r="N894" s="411"/>
      <c r="S894" s="411"/>
      <c r="AC894" s="227"/>
      <c r="AD894" s="227"/>
      <c r="AE894" s="227"/>
      <c r="AF894" s="227"/>
      <c r="AG894" s="227"/>
      <c r="AL894" s="224"/>
      <c r="AM894" s="224"/>
      <c r="AN894" s="224"/>
      <c r="AO894" s="224"/>
      <c r="AP894" s="224"/>
      <c r="AQ894" s="224"/>
      <c r="AR894" s="224"/>
      <c r="AS894" s="224"/>
    </row>
    <row r="895">
      <c r="A895" s="398"/>
      <c r="B895" s="399"/>
      <c r="C895" s="398"/>
      <c r="D895" s="399"/>
      <c r="E895" s="398"/>
      <c r="I895" s="411"/>
      <c r="J895" s="411"/>
      <c r="N895" s="411"/>
      <c r="S895" s="411"/>
      <c r="AC895" s="227"/>
      <c r="AD895" s="227"/>
      <c r="AE895" s="227"/>
      <c r="AF895" s="227"/>
      <c r="AG895" s="227"/>
      <c r="AL895" s="224"/>
      <c r="AM895" s="224"/>
      <c r="AN895" s="224"/>
      <c r="AO895" s="224"/>
      <c r="AP895" s="224"/>
      <c r="AQ895" s="224"/>
      <c r="AR895" s="224"/>
      <c r="AS895" s="224"/>
    </row>
    <row r="896">
      <c r="A896" s="398"/>
      <c r="B896" s="399"/>
      <c r="C896" s="398"/>
      <c r="D896" s="399"/>
      <c r="E896" s="398"/>
      <c r="I896" s="411"/>
      <c r="J896" s="411"/>
      <c r="N896" s="411"/>
      <c r="S896" s="411"/>
      <c r="AC896" s="227"/>
      <c r="AD896" s="227"/>
      <c r="AE896" s="227"/>
      <c r="AF896" s="227"/>
      <c r="AG896" s="227"/>
      <c r="AL896" s="224"/>
      <c r="AM896" s="224"/>
      <c r="AN896" s="224"/>
      <c r="AO896" s="224"/>
      <c r="AP896" s="224"/>
      <c r="AQ896" s="224"/>
      <c r="AR896" s="224"/>
      <c r="AS896" s="224"/>
    </row>
    <row r="897">
      <c r="A897" s="398"/>
      <c r="B897" s="399"/>
      <c r="C897" s="398"/>
      <c r="D897" s="399"/>
      <c r="E897" s="398"/>
      <c r="I897" s="411"/>
      <c r="J897" s="411"/>
      <c r="N897" s="411"/>
      <c r="S897" s="411"/>
      <c r="AC897" s="227"/>
      <c r="AD897" s="227"/>
      <c r="AE897" s="227"/>
      <c r="AF897" s="227"/>
      <c r="AG897" s="227"/>
      <c r="AL897" s="224"/>
      <c r="AM897" s="224"/>
      <c r="AN897" s="224"/>
      <c r="AO897" s="224"/>
      <c r="AP897" s="224"/>
      <c r="AQ897" s="224"/>
      <c r="AR897" s="224"/>
      <c r="AS897" s="224"/>
    </row>
    <row r="898">
      <c r="A898" s="398"/>
      <c r="B898" s="399"/>
      <c r="C898" s="398"/>
      <c r="D898" s="399"/>
      <c r="E898" s="398"/>
      <c r="I898" s="411"/>
      <c r="J898" s="411"/>
      <c r="N898" s="411"/>
      <c r="S898" s="411"/>
      <c r="AC898" s="227"/>
      <c r="AD898" s="227"/>
      <c r="AE898" s="227"/>
      <c r="AF898" s="227"/>
      <c r="AG898" s="227"/>
      <c r="AL898" s="224"/>
      <c r="AM898" s="224"/>
      <c r="AN898" s="224"/>
      <c r="AO898" s="224"/>
      <c r="AP898" s="224"/>
      <c r="AQ898" s="224"/>
      <c r="AR898" s="224"/>
      <c r="AS898" s="224"/>
    </row>
    <row r="899">
      <c r="A899" s="398"/>
      <c r="B899" s="399"/>
      <c r="C899" s="398"/>
      <c r="D899" s="399"/>
      <c r="E899" s="398"/>
      <c r="I899" s="411"/>
      <c r="J899" s="411"/>
      <c r="N899" s="411"/>
      <c r="S899" s="411"/>
      <c r="AC899" s="227"/>
      <c r="AD899" s="227"/>
      <c r="AE899" s="227"/>
      <c r="AF899" s="227"/>
      <c r="AG899" s="227"/>
      <c r="AL899" s="224"/>
      <c r="AM899" s="224"/>
      <c r="AN899" s="224"/>
      <c r="AO899" s="224"/>
      <c r="AP899" s="224"/>
      <c r="AQ899" s="224"/>
      <c r="AR899" s="224"/>
      <c r="AS899" s="224"/>
    </row>
    <row r="900">
      <c r="A900" s="398"/>
      <c r="B900" s="399"/>
      <c r="C900" s="398"/>
      <c r="D900" s="399"/>
      <c r="E900" s="398"/>
      <c r="I900" s="411"/>
      <c r="J900" s="411"/>
      <c r="N900" s="411"/>
      <c r="S900" s="411"/>
      <c r="AC900" s="227"/>
      <c r="AD900" s="227"/>
      <c r="AE900" s="227"/>
      <c r="AF900" s="227"/>
      <c r="AG900" s="227"/>
      <c r="AL900" s="224"/>
      <c r="AM900" s="224"/>
      <c r="AN900" s="224"/>
      <c r="AO900" s="224"/>
      <c r="AP900" s="224"/>
      <c r="AQ900" s="224"/>
      <c r="AR900" s="224"/>
      <c r="AS900" s="224"/>
    </row>
    <row r="901">
      <c r="A901" s="398"/>
      <c r="B901" s="399"/>
      <c r="C901" s="398"/>
      <c r="D901" s="399"/>
      <c r="E901" s="398"/>
      <c r="I901" s="411"/>
      <c r="J901" s="411"/>
      <c r="N901" s="411"/>
      <c r="S901" s="411"/>
      <c r="AC901" s="227"/>
      <c r="AD901" s="227"/>
      <c r="AE901" s="227"/>
      <c r="AF901" s="227"/>
      <c r="AG901" s="227"/>
      <c r="AL901" s="224"/>
      <c r="AM901" s="224"/>
      <c r="AN901" s="224"/>
      <c r="AO901" s="224"/>
      <c r="AP901" s="224"/>
      <c r="AQ901" s="224"/>
      <c r="AR901" s="224"/>
      <c r="AS901" s="224"/>
    </row>
    <row r="902">
      <c r="A902" s="398"/>
      <c r="B902" s="399"/>
      <c r="C902" s="398"/>
      <c r="D902" s="399"/>
      <c r="E902" s="398"/>
      <c r="I902" s="411"/>
      <c r="J902" s="411"/>
      <c r="N902" s="411"/>
      <c r="S902" s="411"/>
      <c r="AC902" s="227"/>
      <c r="AD902" s="227"/>
      <c r="AE902" s="227"/>
      <c r="AF902" s="227"/>
      <c r="AG902" s="227"/>
      <c r="AL902" s="224"/>
      <c r="AM902" s="224"/>
      <c r="AN902" s="224"/>
      <c r="AO902" s="224"/>
      <c r="AP902" s="224"/>
      <c r="AQ902" s="224"/>
      <c r="AR902" s="224"/>
      <c r="AS902" s="224"/>
    </row>
    <row r="903">
      <c r="A903" s="398"/>
      <c r="B903" s="399"/>
      <c r="C903" s="398"/>
      <c r="D903" s="399"/>
      <c r="E903" s="398"/>
      <c r="I903" s="411"/>
      <c r="J903" s="411"/>
      <c r="N903" s="411"/>
      <c r="S903" s="411"/>
      <c r="AC903" s="227"/>
      <c r="AD903" s="227"/>
      <c r="AE903" s="227"/>
      <c r="AF903" s="227"/>
      <c r="AG903" s="227"/>
      <c r="AL903" s="224"/>
      <c r="AM903" s="224"/>
      <c r="AN903" s="224"/>
      <c r="AO903" s="224"/>
      <c r="AP903" s="224"/>
      <c r="AQ903" s="224"/>
      <c r="AR903" s="224"/>
      <c r="AS903" s="224"/>
    </row>
    <row r="904">
      <c r="A904" s="398"/>
      <c r="B904" s="399"/>
      <c r="C904" s="398"/>
      <c r="D904" s="399"/>
      <c r="E904" s="398"/>
      <c r="I904" s="411"/>
      <c r="J904" s="411"/>
      <c r="N904" s="411"/>
      <c r="S904" s="411"/>
      <c r="AC904" s="227"/>
      <c r="AD904" s="227"/>
      <c r="AE904" s="227"/>
      <c r="AF904" s="227"/>
      <c r="AG904" s="227"/>
      <c r="AL904" s="224"/>
      <c r="AM904" s="224"/>
      <c r="AN904" s="224"/>
      <c r="AO904" s="224"/>
      <c r="AP904" s="224"/>
      <c r="AQ904" s="224"/>
      <c r="AR904" s="224"/>
      <c r="AS904" s="224"/>
    </row>
    <row r="905">
      <c r="A905" s="398"/>
      <c r="B905" s="399"/>
      <c r="C905" s="398"/>
      <c r="D905" s="399"/>
      <c r="E905" s="398"/>
      <c r="I905" s="411"/>
      <c r="J905" s="411"/>
      <c r="N905" s="411"/>
      <c r="S905" s="411"/>
      <c r="AC905" s="227"/>
      <c r="AD905" s="227"/>
      <c r="AE905" s="227"/>
      <c r="AF905" s="227"/>
      <c r="AG905" s="227"/>
      <c r="AL905" s="224"/>
      <c r="AM905" s="224"/>
      <c r="AN905" s="224"/>
      <c r="AO905" s="224"/>
      <c r="AP905" s="224"/>
      <c r="AQ905" s="224"/>
      <c r="AR905" s="224"/>
      <c r="AS905" s="224"/>
    </row>
    <row r="906">
      <c r="A906" s="398"/>
      <c r="B906" s="399"/>
      <c r="C906" s="398"/>
      <c r="D906" s="399"/>
      <c r="E906" s="398"/>
      <c r="I906" s="411"/>
      <c r="J906" s="411"/>
      <c r="N906" s="411"/>
      <c r="S906" s="411"/>
      <c r="AC906" s="227"/>
      <c r="AD906" s="227"/>
      <c r="AE906" s="227"/>
      <c r="AF906" s="227"/>
      <c r="AG906" s="227"/>
      <c r="AL906" s="224"/>
      <c r="AM906" s="224"/>
      <c r="AN906" s="224"/>
      <c r="AO906" s="224"/>
      <c r="AP906" s="224"/>
      <c r="AQ906" s="224"/>
      <c r="AR906" s="224"/>
      <c r="AS906" s="224"/>
    </row>
    <row r="907">
      <c r="A907" s="398"/>
      <c r="B907" s="399"/>
      <c r="C907" s="398"/>
      <c r="D907" s="399"/>
      <c r="E907" s="398"/>
      <c r="I907" s="411"/>
      <c r="J907" s="411"/>
      <c r="N907" s="411"/>
      <c r="S907" s="411"/>
      <c r="AC907" s="227"/>
      <c r="AD907" s="227"/>
      <c r="AE907" s="227"/>
      <c r="AF907" s="227"/>
      <c r="AG907" s="227"/>
      <c r="AL907" s="224"/>
      <c r="AM907" s="224"/>
      <c r="AN907" s="224"/>
      <c r="AO907" s="224"/>
      <c r="AP907" s="224"/>
      <c r="AQ907" s="224"/>
      <c r="AR907" s="224"/>
      <c r="AS907" s="224"/>
    </row>
    <row r="908">
      <c r="A908" s="398"/>
      <c r="B908" s="399"/>
      <c r="C908" s="398"/>
      <c r="D908" s="399"/>
      <c r="E908" s="398"/>
      <c r="I908" s="411"/>
      <c r="J908" s="411"/>
      <c r="N908" s="411"/>
      <c r="S908" s="411"/>
      <c r="AC908" s="227"/>
      <c r="AD908" s="227"/>
      <c r="AE908" s="227"/>
      <c r="AF908" s="227"/>
      <c r="AG908" s="227"/>
      <c r="AL908" s="224"/>
      <c r="AM908" s="224"/>
      <c r="AN908" s="224"/>
      <c r="AO908" s="224"/>
      <c r="AP908" s="224"/>
      <c r="AQ908" s="224"/>
      <c r="AR908" s="224"/>
      <c r="AS908" s="224"/>
    </row>
    <row r="909">
      <c r="A909" s="398"/>
      <c r="B909" s="399"/>
      <c r="C909" s="398"/>
      <c r="D909" s="399"/>
      <c r="E909" s="398"/>
      <c r="I909" s="411"/>
      <c r="J909" s="411"/>
      <c r="N909" s="411"/>
      <c r="S909" s="411"/>
      <c r="AC909" s="227"/>
      <c r="AD909" s="227"/>
      <c r="AE909" s="227"/>
      <c r="AF909" s="227"/>
      <c r="AG909" s="227"/>
      <c r="AL909" s="224"/>
      <c r="AM909" s="224"/>
      <c r="AN909" s="224"/>
      <c r="AO909" s="224"/>
      <c r="AP909" s="224"/>
      <c r="AQ909" s="224"/>
      <c r="AR909" s="224"/>
      <c r="AS909" s="224"/>
    </row>
    <row r="910">
      <c r="A910" s="398"/>
      <c r="B910" s="399"/>
      <c r="C910" s="398"/>
      <c r="D910" s="399"/>
      <c r="E910" s="398"/>
      <c r="I910" s="411"/>
      <c r="J910" s="411"/>
      <c r="N910" s="411"/>
      <c r="S910" s="411"/>
      <c r="AC910" s="227"/>
      <c r="AD910" s="227"/>
      <c r="AE910" s="227"/>
      <c r="AF910" s="227"/>
      <c r="AG910" s="227"/>
      <c r="AL910" s="224"/>
      <c r="AM910" s="224"/>
      <c r="AN910" s="224"/>
      <c r="AO910" s="224"/>
      <c r="AP910" s="224"/>
      <c r="AQ910" s="224"/>
      <c r="AR910" s="224"/>
      <c r="AS910" s="224"/>
    </row>
    <row r="911">
      <c r="A911" s="398"/>
      <c r="B911" s="399"/>
      <c r="C911" s="398"/>
      <c r="D911" s="399"/>
      <c r="E911" s="398"/>
      <c r="I911" s="411"/>
      <c r="J911" s="411"/>
      <c r="N911" s="411"/>
      <c r="S911" s="411"/>
      <c r="AC911" s="227"/>
      <c r="AD911" s="227"/>
      <c r="AE911" s="227"/>
      <c r="AF911" s="227"/>
      <c r="AG911" s="227"/>
      <c r="AL911" s="224"/>
      <c r="AM911" s="224"/>
      <c r="AN911" s="224"/>
      <c r="AO911" s="224"/>
      <c r="AP911" s="224"/>
      <c r="AQ911" s="224"/>
      <c r="AR911" s="224"/>
      <c r="AS911" s="224"/>
    </row>
    <row r="912">
      <c r="A912" s="398"/>
      <c r="B912" s="399"/>
      <c r="C912" s="398"/>
      <c r="D912" s="399"/>
      <c r="E912" s="398"/>
      <c r="I912" s="411"/>
      <c r="J912" s="411"/>
      <c r="N912" s="411"/>
      <c r="S912" s="411"/>
      <c r="AC912" s="227"/>
      <c r="AD912" s="227"/>
      <c r="AE912" s="227"/>
      <c r="AF912" s="227"/>
      <c r="AG912" s="227"/>
      <c r="AL912" s="224"/>
      <c r="AM912" s="224"/>
      <c r="AN912" s="224"/>
      <c r="AO912" s="224"/>
      <c r="AP912" s="224"/>
      <c r="AQ912" s="224"/>
      <c r="AR912" s="224"/>
      <c r="AS912" s="224"/>
    </row>
    <row r="913">
      <c r="A913" s="398"/>
      <c r="B913" s="399"/>
      <c r="C913" s="398"/>
      <c r="D913" s="399"/>
      <c r="E913" s="398"/>
      <c r="I913" s="411"/>
      <c r="J913" s="411"/>
      <c r="N913" s="411"/>
      <c r="S913" s="411"/>
      <c r="AC913" s="227"/>
      <c r="AD913" s="227"/>
      <c r="AE913" s="227"/>
      <c r="AF913" s="227"/>
      <c r="AG913" s="227"/>
      <c r="AL913" s="224"/>
      <c r="AM913" s="224"/>
      <c r="AN913" s="224"/>
      <c r="AO913" s="224"/>
      <c r="AP913" s="224"/>
      <c r="AQ913" s="224"/>
      <c r="AR913" s="224"/>
      <c r="AS913" s="224"/>
    </row>
    <row r="914">
      <c r="A914" s="398"/>
      <c r="B914" s="399"/>
      <c r="C914" s="398"/>
      <c r="D914" s="399"/>
      <c r="E914" s="398"/>
      <c r="I914" s="411"/>
      <c r="J914" s="411"/>
      <c r="N914" s="411"/>
      <c r="S914" s="411"/>
      <c r="AC914" s="227"/>
      <c r="AD914" s="227"/>
      <c r="AE914" s="227"/>
      <c r="AF914" s="227"/>
      <c r="AG914" s="227"/>
      <c r="AL914" s="224"/>
      <c r="AM914" s="224"/>
      <c r="AN914" s="224"/>
      <c r="AO914" s="224"/>
      <c r="AP914" s="224"/>
      <c r="AQ914" s="224"/>
      <c r="AR914" s="224"/>
      <c r="AS914" s="224"/>
    </row>
    <row r="915">
      <c r="A915" s="398"/>
      <c r="B915" s="399"/>
      <c r="C915" s="398"/>
      <c r="D915" s="399"/>
      <c r="E915" s="398"/>
      <c r="I915" s="411"/>
      <c r="J915" s="411"/>
      <c r="N915" s="411"/>
      <c r="S915" s="411"/>
      <c r="AC915" s="227"/>
      <c r="AD915" s="227"/>
      <c r="AE915" s="227"/>
      <c r="AF915" s="227"/>
      <c r="AG915" s="227"/>
      <c r="AL915" s="224"/>
      <c r="AM915" s="224"/>
      <c r="AN915" s="224"/>
      <c r="AO915" s="224"/>
      <c r="AP915" s="224"/>
      <c r="AQ915" s="224"/>
      <c r="AR915" s="224"/>
      <c r="AS915" s="224"/>
    </row>
    <row r="916">
      <c r="A916" s="398"/>
      <c r="B916" s="399"/>
      <c r="C916" s="398"/>
      <c r="D916" s="399"/>
      <c r="E916" s="398"/>
      <c r="I916" s="411"/>
      <c r="J916" s="411"/>
      <c r="N916" s="411"/>
      <c r="S916" s="411"/>
      <c r="AC916" s="227"/>
      <c r="AD916" s="227"/>
      <c r="AE916" s="227"/>
      <c r="AF916" s="227"/>
      <c r="AG916" s="227"/>
      <c r="AL916" s="224"/>
      <c r="AM916" s="224"/>
      <c r="AN916" s="224"/>
      <c r="AO916" s="224"/>
      <c r="AP916" s="224"/>
      <c r="AQ916" s="224"/>
      <c r="AR916" s="224"/>
      <c r="AS916" s="224"/>
    </row>
    <row r="917">
      <c r="A917" s="398"/>
      <c r="B917" s="399"/>
      <c r="C917" s="398"/>
      <c r="D917" s="399"/>
      <c r="E917" s="398"/>
      <c r="I917" s="411"/>
      <c r="J917" s="411"/>
      <c r="N917" s="411"/>
      <c r="S917" s="411"/>
      <c r="AC917" s="227"/>
      <c r="AD917" s="227"/>
      <c r="AE917" s="227"/>
      <c r="AF917" s="227"/>
      <c r="AG917" s="227"/>
      <c r="AL917" s="224"/>
      <c r="AM917" s="224"/>
      <c r="AN917" s="224"/>
      <c r="AO917" s="224"/>
      <c r="AP917" s="224"/>
      <c r="AQ917" s="224"/>
      <c r="AR917" s="224"/>
      <c r="AS917" s="224"/>
    </row>
    <row r="918">
      <c r="A918" s="398"/>
      <c r="B918" s="399"/>
      <c r="C918" s="398"/>
      <c r="D918" s="399"/>
      <c r="E918" s="398"/>
      <c r="I918" s="411"/>
      <c r="J918" s="411"/>
      <c r="N918" s="411"/>
      <c r="S918" s="411"/>
      <c r="AC918" s="227"/>
      <c r="AD918" s="227"/>
      <c r="AE918" s="227"/>
      <c r="AF918" s="227"/>
      <c r="AG918" s="227"/>
      <c r="AL918" s="224"/>
      <c r="AM918" s="224"/>
      <c r="AN918" s="224"/>
      <c r="AO918" s="224"/>
      <c r="AP918" s="224"/>
      <c r="AQ918" s="224"/>
      <c r="AR918" s="224"/>
      <c r="AS918" s="224"/>
    </row>
    <row r="919">
      <c r="A919" s="398"/>
      <c r="B919" s="399"/>
      <c r="C919" s="398"/>
      <c r="D919" s="399"/>
      <c r="E919" s="398"/>
      <c r="I919" s="411"/>
      <c r="J919" s="411"/>
      <c r="N919" s="411"/>
      <c r="S919" s="411"/>
      <c r="AC919" s="227"/>
      <c r="AD919" s="227"/>
      <c r="AE919" s="227"/>
      <c r="AF919" s="227"/>
      <c r="AG919" s="227"/>
      <c r="AL919" s="224"/>
      <c r="AM919" s="224"/>
      <c r="AN919" s="224"/>
      <c r="AO919" s="224"/>
      <c r="AP919" s="224"/>
      <c r="AQ919" s="224"/>
      <c r="AR919" s="224"/>
      <c r="AS919" s="224"/>
    </row>
    <row r="920">
      <c r="A920" s="398"/>
      <c r="B920" s="399"/>
      <c r="C920" s="398"/>
      <c r="D920" s="399"/>
      <c r="E920" s="398"/>
      <c r="I920" s="411"/>
      <c r="J920" s="411"/>
      <c r="N920" s="411"/>
      <c r="S920" s="411"/>
      <c r="AC920" s="227"/>
      <c r="AD920" s="227"/>
      <c r="AE920" s="227"/>
      <c r="AF920" s="227"/>
      <c r="AG920" s="227"/>
      <c r="AL920" s="224"/>
      <c r="AM920" s="224"/>
      <c r="AN920" s="224"/>
      <c r="AO920" s="224"/>
      <c r="AP920" s="224"/>
      <c r="AQ920" s="224"/>
      <c r="AR920" s="224"/>
      <c r="AS920" s="224"/>
    </row>
    <row r="921">
      <c r="A921" s="398"/>
      <c r="B921" s="399"/>
      <c r="C921" s="398"/>
      <c r="D921" s="399"/>
      <c r="E921" s="398"/>
      <c r="I921" s="411"/>
      <c r="J921" s="411"/>
      <c r="N921" s="411"/>
      <c r="S921" s="411"/>
      <c r="AC921" s="227"/>
      <c r="AD921" s="227"/>
      <c r="AE921" s="227"/>
      <c r="AF921" s="227"/>
      <c r="AG921" s="227"/>
      <c r="AL921" s="224"/>
      <c r="AM921" s="224"/>
      <c r="AN921" s="224"/>
      <c r="AO921" s="224"/>
      <c r="AP921" s="224"/>
      <c r="AQ921" s="224"/>
      <c r="AR921" s="224"/>
      <c r="AS921" s="224"/>
    </row>
    <row r="922">
      <c r="A922" s="398"/>
      <c r="B922" s="399"/>
      <c r="C922" s="398"/>
      <c r="D922" s="399"/>
      <c r="E922" s="398"/>
      <c r="I922" s="411"/>
      <c r="J922" s="411"/>
      <c r="N922" s="411"/>
      <c r="S922" s="411"/>
      <c r="AC922" s="227"/>
      <c r="AD922" s="227"/>
      <c r="AE922" s="227"/>
      <c r="AF922" s="227"/>
      <c r="AG922" s="227"/>
      <c r="AL922" s="224"/>
      <c r="AM922" s="224"/>
      <c r="AN922" s="224"/>
      <c r="AO922" s="224"/>
      <c r="AP922" s="224"/>
      <c r="AQ922" s="224"/>
      <c r="AR922" s="224"/>
      <c r="AS922" s="224"/>
    </row>
    <row r="923">
      <c r="A923" s="398"/>
      <c r="B923" s="399"/>
      <c r="C923" s="398"/>
      <c r="D923" s="399"/>
      <c r="E923" s="398"/>
      <c r="I923" s="411"/>
      <c r="J923" s="411"/>
      <c r="N923" s="411"/>
      <c r="S923" s="411"/>
      <c r="AC923" s="227"/>
      <c r="AD923" s="227"/>
      <c r="AE923" s="227"/>
      <c r="AF923" s="227"/>
      <c r="AG923" s="227"/>
      <c r="AL923" s="224"/>
      <c r="AM923" s="224"/>
      <c r="AN923" s="224"/>
      <c r="AO923" s="224"/>
      <c r="AP923" s="224"/>
      <c r="AQ923" s="224"/>
      <c r="AR923" s="224"/>
      <c r="AS923" s="224"/>
    </row>
    <row r="924">
      <c r="A924" s="398"/>
      <c r="B924" s="399"/>
      <c r="C924" s="398"/>
      <c r="D924" s="399"/>
      <c r="E924" s="398"/>
      <c r="I924" s="411"/>
      <c r="J924" s="411"/>
      <c r="N924" s="411"/>
      <c r="S924" s="411"/>
      <c r="AC924" s="227"/>
      <c r="AD924" s="227"/>
      <c r="AE924" s="227"/>
      <c r="AF924" s="227"/>
      <c r="AG924" s="227"/>
      <c r="AL924" s="224"/>
      <c r="AM924" s="224"/>
      <c r="AN924" s="224"/>
      <c r="AO924" s="224"/>
      <c r="AP924" s="224"/>
      <c r="AQ924" s="224"/>
      <c r="AR924" s="224"/>
      <c r="AS924" s="224"/>
    </row>
    <row r="925">
      <c r="A925" s="398"/>
      <c r="B925" s="399"/>
      <c r="C925" s="398"/>
      <c r="D925" s="399"/>
      <c r="E925" s="398"/>
      <c r="I925" s="411"/>
      <c r="J925" s="411"/>
      <c r="N925" s="411"/>
      <c r="S925" s="411"/>
      <c r="AC925" s="227"/>
      <c r="AD925" s="227"/>
      <c r="AE925" s="227"/>
      <c r="AF925" s="227"/>
      <c r="AG925" s="227"/>
      <c r="AL925" s="224"/>
      <c r="AM925" s="224"/>
      <c r="AN925" s="224"/>
      <c r="AO925" s="224"/>
      <c r="AP925" s="224"/>
      <c r="AQ925" s="224"/>
      <c r="AR925" s="224"/>
      <c r="AS925" s="224"/>
    </row>
    <row r="926">
      <c r="A926" s="398"/>
      <c r="B926" s="399"/>
      <c r="C926" s="398"/>
      <c r="D926" s="399"/>
      <c r="E926" s="398"/>
      <c r="I926" s="411"/>
      <c r="J926" s="411"/>
      <c r="N926" s="411"/>
      <c r="S926" s="411"/>
      <c r="AC926" s="227"/>
      <c r="AD926" s="227"/>
      <c r="AE926" s="227"/>
      <c r="AF926" s="227"/>
      <c r="AG926" s="227"/>
      <c r="AL926" s="224"/>
      <c r="AM926" s="224"/>
      <c r="AN926" s="224"/>
      <c r="AO926" s="224"/>
      <c r="AP926" s="224"/>
      <c r="AQ926" s="224"/>
      <c r="AR926" s="224"/>
      <c r="AS926" s="224"/>
    </row>
    <row r="927">
      <c r="A927" s="398"/>
      <c r="B927" s="399"/>
      <c r="C927" s="398"/>
      <c r="D927" s="399"/>
      <c r="E927" s="398"/>
      <c r="I927" s="411"/>
      <c r="J927" s="411"/>
      <c r="N927" s="411"/>
      <c r="S927" s="411"/>
      <c r="AC927" s="227"/>
      <c r="AD927" s="227"/>
      <c r="AE927" s="227"/>
      <c r="AF927" s="227"/>
      <c r="AG927" s="227"/>
      <c r="AL927" s="224"/>
      <c r="AM927" s="224"/>
      <c r="AN927" s="224"/>
      <c r="AO927" s="224"/>
      <c r="AP927" s="224"/>
      <c r="AQ927" s="224"/>
      <c r="AR927" s="224"/>
      <c r="AS927" s="224"/>
    </row>
    <row r="928">
      <c r="A928" s="398"/>
      <c r="B928" s="399"/>
      <c r="C928" s="398"/>
      <c r="D928" s="399"/>
      <c r="E928" s="398"/>
      <c r="I928" s="411"/>
      <c r="J928" s="411"/>
      <c r="N928" s="411"/>
      <c r="S928" s="411"/>
      <c r="AC928" s="227"/>
      <c r="AD928" s="227"/>
      <c r="AE928" s="227"/>
      <c r="AF928" s="227"/>
      <c r="AG928" s="227"/>
      <c r="AL928" s="224"/>
      <c r="AM928" s="224"/>
      <c r="AN928" s="224"/>
      <c r="AO928" s="224"/>
      <c r="AP928" s="224"/>
      <c r="AQ928" s="224"/>
      <c r="AR928" s="224"/>
      <c r="AS928" s="224"/>
    </row>
    <row r="929">
      <c r="A929" s="398"/>
      <c r="B929" s="399"/>
      <c r="C929" s="398"/>
      <c r="D929" s="399"/>
      <c r="E929" s="398"/>
      <c r="I929" s="411"/>
      <c r="J929" s="411"/>
      <c r="N929" s="411"/>
      <c r="S929" s="411"/>
      <c r="AC929" s="227"/>
      <c r="AD929" s="227"/>
      <c r="AE929" s="227"/>
      <c r="AF929" s="227"/>
      <c r="AG929" s="227"/>
      <c r="AL929" s="224"/>
      <c r="AM929" s="224"/>
      <c r="AN929" s="224"/>
      <c r="AO929" s="224"/>
      <c r="AP929" s="224"/>
      <c r="AQ929" s="224"/>
      <c r="AR929" s="224"/>
      <c r="AS929" s="224"/>
    </row>
    <row r="930">
      <c r="A930" s="398"/>
      <c r="B930" s="399"/>
      <c r="C930" s="398"/>
      <c r="D930" s="399"/>
      <c r="E930" s="398"/>
      <c r="I930" s="411"/>
      <c r="J930" s="411"/>
      <c r="N930" s="411"/>
      <c r="S930" s="411"/>
      <c r="AC930" s="227"/>
      <c r="AD930" s="227"/>
      <c r="AE930" s="227"/>
      <c r="AF930" s="227"/>
      <c r="AG930" s="227"/>
      <c r="AL930" s="224"/>
      <c r="AM930" s="224"/>
      <c r="AN930" s="224"/>
      <c r="AO930" s="224"/>
      <c r="AP930" s="224"/>
      <c r="AQ930" s="224"/>
      <c r="AR930" s="224"/>
      <c r="AS930" s="224"/>
    </row>
    <row r="931">
      <c r="A931" s="398"/>
      <c r="B931" s="399"/>
      <c r="C931" s="398"/>
      <c r="D931" s="399"/>
      <c r="E931" s="398"/>
      <c r="I931" s="411"/>
      <c r="J931" s="411"/>
      <c r="N931" s="411"/>
      <c r="S931" s="411"/>
      <c r="AC931" s="227"/>
      <c r="AD931" s="227"/>
      <c r="AE931" s="227"/>
      <c r="AF931" s="227"/>
      <c r="AG931" s="227"/>
      <c r="AL931" s="224"/>
      <c r="AM931" s="224"/>
      <c r="AN931" s="224"/>
      <c r="AO931" s="224"/>
      <c r="AP931" s="224"/>
      <c r="AQ931" s="224"/>
      <c r="AR931" s="224"/>
      <c r="AS931" s="224"/>
    </row>
    <row r="932">
      <c r="A932" s="398"/>
      <c r="B932" s="399"/>
      <c r="C932" s="398"/>
      <c r="D932" s="399"/>
      <c r="E932" s="398"/>
      <c r="I932" s="411"/>
      <c r="J932" s="411"/>
      <c r="N932" s="411"/>
      <c r="S932" s="411"/>
      <c r="AC932" s="227"/>
      <c r="AD932" s="227"/>
      <c r="AE932" s="227"/>
      <c r="AF932" s="227"/>
      <c r="AG932" s="227"/>
      <c r="AL932" s="224"/>
      <c r="AM932" s="224"/>
      <c r="AN932" s="224"/>
      <c r="AO932" s="224"/>
      <c r="AP932" s="224"/>
      <c r="AQ932" s="224"/>
      <c r="AR932" s="224"/>
      <c r="AS932" s="224"/>
    </row>
    <row r="933">
      <c r="A933" s="398"/>
      <c r="B933" s="399"/>
      <c r="C933" s="398"/>
      <c r="D933" s="399"/>
      <c r="E933" s="398"/>
      <c r="I933" s="411"/>
      <c r="J933" s="411"/>
      <c r="N933" s="411"/>
      <c r="S933" s="411"/>
      <c r="AC933" s="227"/>
      <c r="AD933" s="227"/>
      <c r="AE933" s="227"/>
      <c r="AF933" s="227"/>
      <c r="AG933" s="227"/>
      <c r="AL933" s="224"/>
      <c r="AM933" s="224"/>
      <c r="AN933" s="224"/>
      <c r="AO933" s="224"/>
      <c r="AP933" s="224"/>
      <c r="AQ933" s="224"/>
      <c r="AR933" s="224"/>
      <c r="AS933" s="224"/>
    </row>
    <row r="934">
      <c r="A934" s="398"/>
      <c r="B934" s="399"/>
      <c r="C934" s="398"/>
      <c r="D934" s="399"/>
      <c r="E934" s="398"/>
      <c r="I934" s="411"/>
      <c r="J934" s="411"/>
      <c r="N934" s="411"/>
      <c r="S934" s="411"/>
      <c r="AC934" s="227"/>
      <c r="AD934" s="227"/>
      <c r="AE934" s="227"/>
      <c r="AF934" s="227"/>
      <c r="AG934" s="227"/>
      <c r="AL934" s="224"/>
      <c r="AM934" s="224"/>
      <c r="AN934" s="224"/>
      <c r="AO934" s="224"/>
      <c r="AP934" s="224"/>
      <c r="AQ934" s="224"/>
      <c r="AR934" s="224"/>
      <c r="AS934" s="224"/>
    </row>
    <row r="935">
      <c r="A935" s="398"/>
      <c r="B935" s="399"/>
      <c r="C935" s="398"/>
      <c r="D935" s="399"/>
      <c r="E935" s="398"/>
      <c r="I935" s="411"/>
      <c r="J935" s="411"/>
      <c r="N935" s="411"/>
      <c r="S935" s="411"/>
      <c r="AC935" s="227"/>
      <c r="AD935" s="227"/>
      <c r="AE935" s="227"/>
      <c r="AF935" s="227"/>
      <c r="AG935" s="227"/>
      <c r="AL935" s="224"/>
      <c r="AM935" s="224"/>
      <c r="AN935" s="224"/>
      <c r="AO935" s="224"/>
      <c r="AP935" s="224"/>
      <c r="AQ935" s="224"/>
      <c r="AR935" s="224"/>
      <c r="AS935" s="224"/>
    </row>
    <row r="936">
      <c r="A936" s="398"/>
      <c r="B936" s="399"/>
      <c r="C936" s="398"/>
      <c r="D936" s="399"/>
      <c r="E936" s="398"/>
      <c r="I936" s="411"/>
      <c r="J936" s="411"/>
      <c r="N936" s="411"/>
      <c r="S936" s="411"/>
      <c r="AC936" s="227"/>
      <c r="AD936" s="227"/>
      <c r="AE936" s="227"/>
      <c r="AF936" s="227"/>
      <c r="AG936" s="227"/>
      <c r="AL936" s="224"/>
      <c r="AM936" s="224"/>
      <c r="AN936" s="224"/>
      <c r="AO936" s="224"/>
      <c r="AP936" s="224"/>
      <c r="AQ936" s="224"/>
      <c r="AR936" s="224"/>
      <c r="AS936" s="224"/>
    </row>
    <row r="937">
      <c r="A937" s="398"/>
      <c r="B937" s="399"/>
      <c r="C937" s="398"/>
      <c r="D937" s="399"/>
      <c r="E937" s="398"/>
      <c r="I937" s="411"/>
      <c r="J937" s="411"/>
      <c r="N937" s="411"/>
      <c r="S937" s="411"/>
      <c r="AC937" s="227"/>
      <c r="AD937" s="227"/>
      <c r="AE937" s="227"/>
      <c r="AF937" s="227"/>
      <c r="AG937" s="227"/>
      <c r="AL937" s="224"/>
      <c r="AM937" s="224"/>
      <c r="AN937" s="224"/>
      <c r="AO937" s="224"/>
      <c r="AP937" s="224"/>
      <c r="AQ937" s="224"/>
      <c r="AR937" s="224"/>
      <c r="AS937" s="224"/>
    </row>
    <row r="938">
      <c r="A938" s="398"/>
      <c r="B938" s="399"/>
      <c r="C938" s="398"/>
      <c r="D938" s="399"/>
      <c r="E938" s="398"/>
      <c r="I938" s="411"/>
      <c r="J938" s="411"/>
      <c r="N938" s="411"/>
      <c r="S938" s="411"/>
      <c r="AC938" s="227"/>
      <c r="AD938" s="227"/>
      <c r="AE938" s="227"/>
      <c r="AF938" s="227"/>
      <c r="AG938" s="227"/>
      <c r="AL938" s="224"/>
      <c r="AM938" s="224"/>
      <c r="AN938" s="224"/>
      <c r="AO938" s="224"/>
      <c r="AP938" s="224"/>
      <c r="AQ938" s="224"/>
      <c r="AR938" s="224"/>
      <c r="AS938" s="224"/>
    </row>
    <row r="939">
      <c r="A939" s="398"/>
      <c r="B939" s="399"/>
      <c r="C939" s="398"/>
      <c r="D939" s="399"/>
      <c r="E939" s="398"/>
      <c r="I939" s="411"/>
      <c r="J939" s="411"/>
      <c r="N939" s="411"/>
      <c r="S939" s="411"/>
      <c r="AC939" s="227"/>
      <c r="AD939" s="227"/>
      <c r="AE939" s="227"/>
      <c r="AF939" s="227"/>
      <c r="AG939" s="227"/>
      <c r="AL939" s="224"/>
      <c r="AM939" s="224"/>
      <c r="AN939" s="224"/>
      <c r="AO939" s="224"/>
      <c r="AP939" s="224"/>
      <c r="AQ939" s="224"/>
      <c r="AR939" s="224"/>
      <c r="AS939" s="224"/>
    </row>
    <row r="940">
      <c r="A940" s="398"/>
      <c r="B940" s="399"/>
      <c r="C940" s="398"/>
      <c r="D940" s="399"/>
      <c r="E940" s="398"/>
      <c r="I940" s="411"/>
      <c r="J940" s="411"/>
      <c r="N940" s="411"/>
      <c r="S940" s="411"/>
      <c r="AC940" s="227"/>
      <c r="AD940" s="227"/>
      <c r="AE940" s="227"/>
      <c r="AF940" s="227"/>
      <c r="AG940" s="227"/>
      <c r="AL940" s="224"/>
      <c r="AM940" s="224"/>
      <c r="AN940" s="224"/>
      <c r="AO940" s="224"/>
      <c r="AP940" s="224"/>
      <c r="AQ940" s="224"/>
      <c r="AR940" s="224"/>
      <c r="AS940" s="224"/>
    </row>
    <row r="941">
      <c r="A941" s="398"/>
      <c r="B941" s="399"/>
      <c r="C941" s="398"/>
      <c r="D941" s="399"/>
      <c r="E941" s="398"/>
      <c r="I941" s="411"/>
      <c r="J941" s="411"/>
      <c r="N941" s="411"/>
      <c r="S941" s="411"/>
      <c r="AC941" s="227"/>
      <c r="AD941" s="227"/>
      <c r="AE941" s="227"/>
      <c r="AF941" s="227"/>
      <c r="AG941" s="227"/>
      <c r="AL941" s="224"/>
      <c r="AM941" s="224"/>
      <c r="AN941" s="224"/>
      <c r="AO941" s="224"/>
      <c r="AP941" s="224"/>
      <c r="AQ941" s="224"/>
      <c r="AR941" s="224"/>
      <c r="AS941" s="224"/>
    </row>
    <row r="942">
      <c r="A942" s="398"/>
      <c r="B942" s="399"/>
      <c r="C942" s="398"/>
      <c r="D942" s="399"/>
      <c r="E942" s="398"/>
      <c r="I942" s="411"/>
      <c r="J942" s="411"/>
      <c r="N942" s="411"/>
      <c r="S942" s="411"/>
      <c r="AC942" s="227"/>
      <c r="AD942" s="227"/>
      <c r="AE942" s="227"/>
      <c r="AF942" s="227"/>
      <c r="AG942" s="227"/>
      <c r="AL942" s="224"/>
      <c r="AM942" s="224"/>
      <c r="AN942" s="224"/>
      <c r="AO942" s="224"/>
      <c r="AP942" s="224"/>
      <c r="AQ942" s="224"/>
      <c r="AR942" s="224"/>
      <c r="AS942" s="224"/>
    </row>
    <row r="943">
      <c r="A943" s="398"/>
      <c r="B943" s="399"/>
      <c r="C943" s="398"/>
      <c r="D943" s="399"/>
      <c r="E943" s="398"/>
      <c r="I943" s="411"/>
      <c r="J943" s="411"/>
      <c r="N943" s="411"/>
      <c r="S943" s="411"/>
      <c r="AC943" s="227"/>
      <c r="AD943" s="227"/>
      <c r="AE943" s="227"/>
      <c r="AF943" s="227"/>
      <c r="AG943" s="227"/>
      <c r="AL943" s="224"/>
      <c r="AM943" s="224"/>
      <c r="AN943" s="224"/>
      <c r="AO943" s="224"/>
      <c r="AP943" s="224"/>
      <c r="AQ943" s="224"/>
      <c r="AR943" s="224"/>
      <c r="AS943" s="224"/>
    </row>
    <row r="944">
      <c r="A944" s="398"/>
      <c r="B944" s="399"/>
      <c r="C944" s="398"/>
      <c r="D944" s="399"/>
      <c r="E944" s="398"/>
      <c r="I944" s="411"/>
      <c r="J944" s="411"/>
      <c r="N944" s="411"/>
      <c r="S944" s="411"/>
      <c r="AC944" s="227"/>
      <c r="AD944" s="227"/>
      <c r="AE944" s="227"/>
      <c r="AF944" s="227"/>
      <c r="AG944" s="227"/>
      <c r="AL944" s="224"/>
      <c r="AM944" s="224"/>
      <c r="AN944" s="224"/>
      <c r="AO944" s="224"/>
      <c r="AP944" s="224"/>
      <c r="AQ944" s="224"/>
      <c r="AR944" s="224"/>
      <c r="AS944" s="224"/>
    </row>
    <row r="945">
      <c r="A945" s="398"/>
      <c r="B945" s="399"/>
      <c r="C945" s="398"/>
      <c r="D945" s="399"/>
      <c r="E945" s="398"/>
      <c r="I945" s="411"/>
      <c r="J945" s="411"/>
      <c r="N945" s="411"/>
      <c r="S945" s="411"/>
      <c r="AC945" s="227"/>
      <c r="AD945" s="227"/>
      <c r="AE945" s="227"/>
      <c r="AF945" s="227"/>
      <c r="AG945" s="227"/>
      <c r="AL945" s="224"/>
      <c r="AM945" s="224"/>
      <c r="AN945" s="224"/>
      <c r="AO945" s="224"/>
      <c r="AP945" s="224"/>
      <c r="AQ945" s="224"/>
      <c r="AR945" s="224"/>
      <c r="AS945" s="224"/>
    </row>
    <row r="946">
      <c r="A946" s="398"/>
      <c r="B946" s="399"/>
      <c r="C946" s="398"/>
      <c r="D946" s="399"/>
      <c r="E946" s="398"/>
      <c r="I946" s="411"/>
      <c r="J946" s="411"/>
      <c r="N946" s="411"/>
      <c r="S946" s="411"/>
      <c r="AC946" s="227"/>
      <c r="AD946" s="227"/>
      <c r="AE946" s="227"/>
      <c r="AF946" s="227"/>
      <c r="AG946" s="227"/>
      <c r="AL946" s="224"/>
      <c r="AM946" s="224"/>
      <c r="AN946" s="224"/>
      <c r="AO946" s="224"/>
      <c r="AP946" s="224"/>
      <c r="AQ946" s="224"/>
      <c r="AR946" s="224"/>
      <c r="AS946" s="224"/>
    </row>
    <row r="947">
      <c r="A947" s="398"/>
      <c r="B947" s="399"/>
      <c r="C947" s="398"/>
      <c r="D947" s="399"/>
      <c r="E947" s="398"/>
      <c r="I947" s="411"/>
      <c r="J947" s="411"/>
      <c r="N947" s="411"/>
      <c r="S947" s="411"/>
      <c r="AC947" s="227"/>
      <c r="AD947" s="227"/>
      <c r="AE947" s="227"/>
      <c r="AF947" s="227"/>
      <c r="AG947" s="227"/>
      <c r="AL947" s="224"/>
      <c r="AM947" s="224"/>
      <c r="AN947" s="224"/>
      <c r="AO947" s="224"/>
      <c r="AP947" s="224"/>
      <c r="AQ947" s="224"/>
      <c r="AR947" s="224"/>
      <c r="AS947" s="224"/>
    </row>
    <row r="948">
      <c r="A948" s="398"/>
      <c r="B948" s="399"/>
      <c r="C948" s="398"/>
      <c r="D948" s="399"/>
      <c r="E948" s="398"/>
      <c r="I948" s="411"/>
      <c r="J948" s="411"/>
      <c r="N948" s="411"/>
      <c r="S948" s="411"/>
      <c r="AC948" s="227"/>
      <c r="AD948" s="227"/>
      <c r="AE948" s="227"/>
      <c r="AF948" s="227"/>
      <c r="AG948" s="227"/>
      <c r="AL948" s="224"/>
      <c r="AM948" s="224"/>
      <c r="AN948" s="224"/>
      <c r="AO948" s="224"/>
      <c r="AP948" s="224"/>
      <c r="AQ948" s="224"/>
      <c r="AR948" s="224"/>
      <c r="AS948" s="224"/>
    </row>
    <row r="949">
      <c r="A949" s="398"/>
      <c r="B949" s="528" t="s">
        <v>611</v>
      </c>
      <c r="C949" s="398"/>
      <c r="D949" s="399"/>
      <c r="E949" s="398"/>
      <c r="I949" s="411"/>
      <c r="J949" s="411"/>
      <c r="N949" s="411"/>
      <c r="S949" s="411"/>
      <c r="AC949" s="227"/>
      <c r="AD949" s="227"/>
      <c r="AE949" s="227"/>
      <c r="AF949" s="227"/>
      <c r="AG949" s="227"/>
      <c r="AL949" s="224"/>
      <c r="AM949" s="224"/>
      <c r="AN949" s="224"/>
      <c r="AO949" s="224"/>
      <c r="AP949" s="224"/>
      <c r="AQ949" s="224"/>
      <c r="AR949" s="224"/>
      <c r="AS949" s="224"/>
    </row>
    <row r="950">
      <c r="A950" s="398"/>
      <c r="B950" s="529">
        <v>-13.38</v>
      </c>
      <c r="C950" s="398"/>
      <c r="D950" s="399"/>
      <c r="E950" s="398"/>
      <c r="I950" s="411"/>
      <c r="J950" s="411"/>
      <c r="N950" s="411"/>
      <c r="S950" s="411"/>
      <c r="AC950" s="227"/>
      <c r="AD950" s="227"/>
      <c r="AE950" s="227"/>
      <c r="AF950" s="227"/>
      <c r="AG950" s="227"/>
      <c r="AL950" s="224"/>
      <c r="AM950" s="224"/>
      <c r="AN950" s="224"/>
      <c r="AO950" s="224"/>
      <c r="AP950" s="224"/>
      <c r="AQ950" s="224"/>
      <c r="AR950" s="224"/>
      <c r="AS950" s="224"/>
    </row>
    <row r="951">
      <c r="A951" s="398"/>
      <c r="B951" s="529">
        <v>-11.92</v>
      </c>
      <c r="C951" s="398"/>
      <c r="D951" s="399"/>
      <c r="E951" s="398"/>
      <c r="I951" s="411"/>
      <c r="J951" s="411"/>
      <c r="N951" s="411"/>
      <c r="S951" s="411"/>
      <c r="AC951" s="227"/>
      <c r="AD951" s="227"/>
      <c r="AE951" s="227"/>
      <c r="AF951" s="227"/>
      <c r="AG951" s="227"/>
      <c r="AL951" s="224"/>
      <c r="AM951" s="224"/>
      <c r="AN951" s="224"/>
      <c r="AO951" s="224"/>
      <c r="AP951" s="224"/>
      <c r="AQ951" s="224"/>
      <c r="AR951" s="224"/>
      <c r="AS951" s="224"/>
    </row>
    <row r="952">
      <c r="A952" s="398"/>
      <c r="B952" s="529">
        <v>-11.81</v>
      </c>
      <c r="C952" s="398"/>
      <c r="D952" s="399"/>
      <c r="E952" s="398"/>
      <c r="I952" s="411"/>
      <c r="J952" s="411"/>
      <c r="N952" s="411"/>
      <c r="S952" s="411"/>
      <c r="AC952" s="227"/>
      <c r="AD952" s="227"/>
      <c r="AE952" s="227"/>
      <c r="AF952" s="227"/>
      <c r="AG952" s="227"/>
      <c r="AL952" s="224"/>
      <c r="AM952" s="224"/>
      <c r="AN952" s="224"/>
      <c r="AO952" s="224"/>
      <c r="AP952" s="224"/>
      <c r="AQ952" s="224"/>
      <c r="AR952" s="224"/>
      <c r="AS952" s="224"/>
    </row>
    <row r="953">
      <c r="A953" s="398"/>
      <c r="B953" s="529">
        <v>-8.4</v>
      </c>
      <c r="C953" s="398"/>
      <c r="D953" s="399"/>
      <c r="E953" s="398"/>
      <c r="I953" s="411"/>
      <c r="J953" s="411"/>
      <c r="N953" s="411"/>
      <c r="S953" s="411"/>
      <c r="AC953" s="227"/>
      <c r="AD953" s="227"/>
      <c r="AE953" s="227"/>
      <c r="AF953" s="227"/>
      <c r="AG953" s="227"/>
      <c r="AL953" s="224"/>
      <c r="AM953" s="224"/>
      <c r="AN953" s="224"/>
      <c r="AO953" s="224"/>
      <c r="AP953" s="224"/>
      <c r="AQ953" s="224"/>
      <c r="AR953" s="224"/>
      <c r="AS953" s="224"/>
    </row>
    <row r="954">
      <c r="A954" s="398"/>
      <c r="B954" s="529">
        <v>-13.17</v>
      </c>
      <c r="C954" s="398"/>
      <c r="D954" s="399"/>
      <c r="E954" s="398"/>
      <c r="I954" s="411"/>
      <c r="J954" s="411"/>
      <c r="N954" s="411"/>
      <c r="S954" s="411"/>
      <c r="AC954" s="227"/>
      <c r="AD954" s="227"/>
      <c r="AE954" s="227"/>
      <c r="AF954" s="227"/>
      <c r="AG954" s="227"/>
      <c r="AL954" s="224"/>
      <c r="AM954" s="224"/>
      <c r="AN954" s="224"/>
      <c r="AO954" s="224"/>
      <c r="AP954" s="224"/>
      <c r="AQ954" s="224"/>
      <c r="AR954" s="224"/>
      <c r="AS954" s="224"/>
    </row>
    <row r="955">
      <c r="A955" s="398"/>
      <c r="B955" s="529">
        <v>-16.83</v>
      </c>
      <c r="C955" s="398"/>
      <c r="D955" s="399"/>
      <c r="E955" s="398"/>
      <c r="I955" s="411"/>
      <c r="J955" s="411"/>
      <c r="N955" s="411"/>
      <c r="S955" s="411"/>
      <c r="AC955" s="227"/>
      <c r="AD955" s="227"/>
      <c r="AE955" s="227"/>
      <c r="AF955" s="227"/>
      <c r="AG955" s="227"/>
      <c r="AL955" s="224"/>
      <c r="AM955" s="224"/>
      <c r="AN955" s="224"/>
      <c r="AO955" s="224"/>
      <c r="AP955" s="224"/>
      <c r="AQ955" s="224"/>
      <c r="AR955" s="224"/>
      <c r="AS955" s="224"/>
    </row>
    <row r="956">
      <c r="A956" s="398"/>
      <c r="B956" s="529">
        <v>-16.76</v>
      </c>
      <c r="C956" s="398"/>
      <c r="D956" s="399"/>
      <c r="E956" s="398"/>
      <c r="I956" s="411"/>
      <c r="J956" s="411"/>
      <c r="N956" s="411"/>
      <c r="S956" s="411"/>
      <c r="AC956" s="227"/>
      <c r="AD956" s="227"/>
      <c r="AE956" s="227"/>
      <c r="AF956" s="227"/>
      <c r="AG956" s="227"/>
      <c r="AL956" s="224"/>
      <c r="AM956" s="224"/>
      <c r="AN956" s="224"/>
      <c r="AO956" s="224"/>
      <c r="AP956" s="224"/>
      <c r="AQ956" s="224"/>
      <c r="AR956" s="224"/>
      <c r="AS956" s="224"/>
    </row>
    <row r="957">
      <c r="A957" s="398"/>
      <c r="B957" s="529">
        <v>-8.23</v>
      </c>
      <c r="C957" s="398"/>
      <c r="D957" s="399"/>
      <c r="E957" s="398"/>
      <c r="I957" s="411"/>
      <c r="J957" s="411"/>
      <c r="N957" s="411"/>
      <c r="S957" s="411"/>
      <c r="AC957" s="227"/>
      <c r="AD957" s="227"/>
      <c r="AE957" s="227"/>
      <c r="AF957" s="227"/>
      <c r="AG957" s="227"/>
      <c r="AL957" s="224"/>
      <c r="AM957" s="224"/>
      <c r="AN957" s="224"/>
      <c r="AO957" s="224"/>
      <c r="AP957" s="224"/>
      <c r="AQ957" s="224"/>
      <c r="AR957" s="224"/>
      <c r="AS957" s="224"/>
    </row>
    <row r="958">
      <c r="A958" s="398"/>
      <c r="B958" s="529">
        <v>-8.13</v>
      </c>
      <c r="C958" s="398"/>
      <c r="D958" s="399"/>
      <c r="E958" s="398"/>
      <c r="I958" s="411"/>
      <c r="J958" s="411"/>
      <c r="N958" s="411"/>
      <c r="S958" s="411"/>
      <c r="AC958" s="227"/>
      <c r="AD958" s="227"/>
      <c r="AE958" s="227"/>
      <c r="AF958" s="227"/>
      <c r="AG958" s="227"/>
      <c r="AL958" s="224"/>
      <c r="AM958" s="224"/>
      <c r="AN958" s="224"/>
      <c r="AO958" s="224"/>
      <c r="AP958" s="224"/>
      <c r="AQ958" s="224"/>
      <c r="AR958" s="224"/>
      <c r="AS958" s="224"/>
    </row>
    <row r="959">
      <c r="A959" s="398"/>
      <c r="B959" s="529">
        <v>-0.99</v>
      </c>
      <c r="C959" s="398"/>
      <c r="D959" s="399"/>
      <c r="E959" s="398"/>
      <c r="I959" s="411"/>
      <c r="J959" s="411"/>
      <c r="N959" s="411"/>
      <c r="S959" s="411"/>
      <c r="AC959" s="227"/>
      <c r="AD959" s="227"/>
      <c r="AE959" s="227"/>
      <c r="AF959" s="227"/>
      <c r="AG959" s="227"/>
      <c r="AL959" s="224"/>
      <c r="AM959" s="224"/>
      <c r="AN959" s="224"/>
      <c r="AO959" s="224"/>
      <c r="AP959" s="224"/>
      <c r="AQ959" s="224"/>
      <c r="AR959" s="224"/>
      <c r="AS959" s="224"/>
    </row>
    <row r="960">
      <c r="A960" s="398"/>
      <c r="B960" s="529">
        <v>-4.46</v>
      </c>
      <c r="C960" s="398"/>
      <c r="D960" s="399"/>
      <c r="E960" s="398"/>
      <c r="I960" s="411"/>
      <c r="J960" s="411"/>
      <c r="N960" s="411"/>
      <c r="S960" s="411"/>
      <c r="AC960" s="227"/>
      <c r="AD960" s="227"/>
      <c r="AE960" s="227"/>
      <c r="AF960" s="227"/>
      <c r="AG960" s="227"/>
      <c r="AL960" s="224"/>
      <c r="AM960" s="224"/>
      <c r="AN960" s="224"/>
      <c r="AO960" s="224"/>
      <c r="AP960" s="224"/>
      <c r="AQ960" s="224"/>
      <c r="AR960" s="224"/>
      <c r="AS960" s="224"/>
    </row>
    <row r="961">
      <c r="A961" s="398"/>
      <c r="B961" s="529">
        <v>-1.13</v>
      </c>
      <c r="C961" s="398"/>
      <c r="D961" s="399"/>
      <c r="E961" s="398"/>
      <c r="I961" s="411"/>
      <c r="J961" s="411"/>
      <c r="N961" s="411"/>
      <c r="S961" s="411"/>
      <c r="AC961" s="227"/>
      <c r="AD961" s="227"/>
      <c r="AE961" s="227"/>
      <c r="AF961" s="227"/>
      <c r="AG961" s="227"/>
      <c r="AL961" s="224"/>
      <c r="AM961" s="224"/>
      <c r="AN961" s="224"/>
      <c r="AO961" s="224"/>
      <c r="AP961" s="224"/>
      <c r="AQ961" s="224"/>
      <c r="AR961" s="224"/>
      <c r="AS961" s="224"/>
    </row>
    <row r="962">
      <c r="A962" s="398"/>
      <c r="B962" s="529">
        <v>-5.0</v>
      </c>
      <c r="C962" s="398"/>
      <c r="D962" s="399"/>
      <c r="E962" s="398"/>
      <c r="I962" s="411"/>
      <c r="J962" s="411"/>
      <c r="N962" s="411"/>
      <c r="S962" s="411"/>
      <c r="AC962" s="227"/>
      <c r="AD962" s="227"/>
      <c r="AE962" s="227"/>
      <c r="AF962" s="227"/>
      <c r="AG962" s="227"/>
      <c r="AL962" s="224"/>
      <c r="AM962" s="224"/>
      <c r="AN962" s="224"/>
      <c r="AO962" s="224"/>
      <c r="AP962" s="224"/>
      <c r="AQ962" s="224"/>
      <c r="AR962" s="224"/>
      <c r="AS962" s="224"/>
    </row>
    <row r="963">
      <c r="A963" s="398"/>
      <c r="B963" s="529">
        <v>-2.05</v>
      </c>
      <c r="C963" s="398"/>
      <c r="D963" s="399"/>
      <c r="E963" s="398"/>
      <c r="I963" s="411"/>
      <c r="J963" s="411"/>
      <c r="N963" s="411"/>
      <c r="S963" s="411"/>
      <c r="AC963" s="227"/>
      <c r="AD963" s="227"/>
      <c r="AE963" s="227"/>
      <c r="AF963" s="227"/>
      <c r="AG963" s="227"/>
      <c r="AL963" s="224"/>
      <c r="AM963" s="224"/>
      <c r="AN963" s="224"/>
      <c r="AO963" s="224"/>
      <c r="AP963" s="224"/>
      <c r="AQ963" s="224"/>
      <c r="AR963" s="224"/>
      <c r="AS963" s="224"/>
    </row>
    <row r="964">
      <c r="A964" s="398"/>
      <c r="B964" s="529">
        <v>-8.86</v>
      </c>
      <c r="C964" s="398"/>
      <c r="D964" s="399"/>
      <c r="E964" s="398"/>
      <c r="I964" s="411"/>
      <c r="J964" s="411"/>
      <c r="N964" s="411"/>
      <c r="S964" s="411"/>
      <c r="AC964" s="227"/>
      <c r="AD964" s="227"/>
      <c r="AE964" s="227"/>
      <c r="AF964" s="227"/>
      <c r="AG964" s="227"/>
      <c r="AL964" s="224"/>
      <c r="AM964" s="224"/>
      <c r="AN964" s="224"/>
      <c r="AO964" s="224"/>
      <c r="AP964" s="224"/>
      <c r="AQ964" s="224"/>
      <c r="AR964" s="224"/>
      <c r="AS964" s="224"/>
    </row>
    <row r="965">
      <c r="A965" s="398"/>
      <c r="B965" s="529">
        <v>-9.02</v>
      </c>
      <c r="C965" s="398"/>
      <c r="D965" s="399"/>
      <c r="E965" s="398"/>
      <c r="I965" s="411"/>
      <c r="J965" s="411"/>
      <c r="N965" s="411"/>
      <c r="S965" s="411"/>
      <c r="AC965" s="227"/>
      <c r="AD965" s="227"/>
      <c r="AE965" s="227"/>
      <c r="AF965" s="227"/>
      <c r="AG965" s="227"/>
      <c r="AL965" s="224"/>
      <c r="AM965" s="224"/>
      <c r="AN965" s="224"/>
      <c r="AO965" s="224"/>
      <c r="AP965" s="224"/>
      <c r="AQ965" s="224"/>
      <c r="AR965" s="224"/>
      <c r="AS965" s="224"/>
    </row>
    <row r="966">
      <c r="A966" s="398"/>
      <c r="B966" s="529">
        <v>-11.93</v>
      </c>
      <c r="C966" s="398"/>
      <c r="D966" s="399"/>
      <c r="E966" s="398"/>
      <c r="I966" s="411"/>
      <c r="J966" s="411"/>
      <c r="N966" s="411"/>
      <c r="S966" s="411"/>
      <c r="AC966" s="227"/>
      <c r="AD966" s="227"/>
      <c r="AE966" s="227"/>
      <c r="AF966" s="227"/>
      <c r="AG966" s="227"/>
      <c r="AL966" s="224"/>
      <c r="AM966" s="224"/>
      <c r="AN966" s="224"/>
      <c r="AO966" s="224"/>
      <c r="AP966" s="224"/>
      <c r="AQ966" s="224"/>
      <c r="AR966" s="224"/>
      <c r="AS966" s="224"/>
    </row>
    <row r="967">
      <c r="A967" s="398"/>
      <c r="B967" s="529">
        <v>-9.38</v>
      </c>
      <c r="C967" s="398"/>
      <c r="D967" s="399"/>
      <c r="E967" s="398"/>
      <c r="I967" s="411"/>
      <c r="J967" s="411"/>
      <c r="N967" s="411"/>
      <c r="S967" s="411"/>
      <c r="AC967" s="227"/>
      <c r="AD967" s="227"/>
      <c r="AE967" s="227"/>
      <c r="AF967" s="227"/>
      <c r="AG967" s="227"/>
      <c r="AL967" s="224"/>
      <c r="AM967" s="224"/>
      <c r="AN967" s="224"/>
      <c r="AO967" s="224"/>
      <c r="AP967" s="224"/>
      <c r="AQ967" s="224"/>
      <c r="AR967" s="224"/>
      <c r="AS967" s="224"/>
    </row>
    <row r="968">
      <c r="A968" s="398"/>
      <c r="B968" s="529">
        <v>-4.43</v>
      </c>
      <c r="C968" s="398"/>
      <c r="D968" s="399"/>
      <c r="E968" s="398"/>
      <c r="I968" s="411"/>
      <c r="J968" s="411"/>
      <c r="N968" s="411"/>
      <c r="S968" s="411"/>
      <c r="AC968" s="227"/>
      <c r="AD968" s="227"/>
      <c r="AE968" s="227"/>
      <c r="AF968" s="227"/>
      <c r="AG968" s="227"/>
      <c r="AL968" s="224"/>
      <c r="AM968" s="224"/>
      <c r="AN968" s="224"/>
      <c r="AO968" s="224"/>
      <c r="AP968" s="224"/>
      <c r="AQ968" s="224"/>
      <c r="AR968" s="224"/>
      <c r="AS968" s="224"/>
    </row>
    <row r="969">
      <c r="A969" s="398"/>
      <c r="B969" s="529">
        <v>-7.24</v>
      </c>
      <c r="C969" s="398"/>
      <c r="D969" s="399"/>
      <c r="E969" s="398"/>
      <c r="I969" s="411"/>
      <c r="J969" s="411"/>
      <c r="N969" s="411"/>
      <c r="S969" s="411"/>
      <c r="AC969" s="227"/>
      <c r="AD969" s="227"/>
      <c r="AE969" s="227"/>
      <c r="AF969" s="227"/>
      <c r="AG969" s="227"/>
      <c r="AL969" s="224"/>
      <c r="AM969" s="224"/>
      <c r="AN969" s="224"/>
      <c r="AO969" s="224"/>
      <c r="AP969" s="224"/>
      <c r="AQ969" s="224"/>
      <c r="AR969" s="224"/>
      <c r="AS969" s="224"/>
    </row>
    <row r="970">
      <c r="A970" s="398"/>
      <c r="B970" s="529">
        <v>-2.21</v>
      </c>
      <c r="C970" s="398"/>
      <c r="D970" s="399"/>
      <c r="E970" s="398"/>
      <c r="I970" s="411"/>
      <c r="J970" s="411"/>
      <c r="N970" s="411"/>
      <c r="S970" s="411"/>
      <c r="AC970" s="227"/>
      <c r="AD970" s="227"/>
      <c r="AE970" s="227"/>
      <c r="AF970" s="227"/>
      <c r="AG970" s="227"/>
      <c r="AL970" s="224"/>
      <c r="AM970" s="224"/>
      <c r="AN970" s="224"/>
      <c r="AO970" s="224"/>
      <c r="AP970" s="224"/>
      <c r="AQ970" s="224"/>
      <c r="AR970" s="224"/>
      <c r="AS970" s="224"/>
    </row>
    <row r="971">
      <c r="A971" s="398"/>
      <c r="B971" s="529">
        <v>-3.97</v>
      </c>
      <c r="C971" s="398"/>
      <c r="D971" s="399"/>
      <c r="E971" s="398"/>
      <c r="I971" s="411"/>
      <c r="J971" s="411"/>
      <c r="N971" s="411"/>
      <c r="S971" s="411"/>
      <c r="AC971" s="227"/>
      <c r="AD971" s="227"/>
      <c r="AE971" s="227"/>
      <c r="AF971" s="227"/>
      <c r="AG971" s="227"/>
      <c r="AL971" s="224"/>
      <c r="AM971" s="224"/>
      <c r="AN971" s="224"/>
      <c r="AO971" s="224"/>
      <c r="AP971" s="224"/>
      <c r="AQ971" s="224"/>
      <c r="AR971" s="224"/>
      <c r="AS971" s="224"/>
    </row>
    <row r="972">
      <c r="A972" s="398"/>
      <c r="B972" s="529">
        <v>-6.5</v>
      </c>
      <c r="C972" s="398"/>
      <c r="D972" s="399"/>
      <c r="E972" s="398"/>
      <c r="I972" s="411"/>
      <c r="J972" s="411"/>
      <c r="N972" s="411"/>
      <c r="S972" s="411"/>
      <c r="AC972" s="227"/>
      <c r="AD972" s="227"/>
      <c r="AE972" s="227"/>
      <c r="AF972" s="227"/>
      <c r="AG972" s="227"/>
      <c r="AL972" s="224"/>
      <c r="AM972" s="224"/>
      <c r="AN972" s="224"/>
      <c r="AO972" s="224"/>
      <c r="AP972" s="224"/>
      <c r="AQ972" s="224"/>
      <c r="AR972" s="224"/>
      <c r="AS972" s="224"/>
    </row>
    <row r="973">
      <c r="A973" s="398"/>
      <c r="B973" s="529">
        <v>-10.52</v>
      </c>
      <c r="C973" s="398"/>
      <c r="D973" s="399"/>
      <c r="E973" s="398"/>
      <c r="I973" s="411"/>
      <c r="J973" s="411"/>
      <c r="N973" s="411"/>
      <c r="S973" s="411"/>
      <c r="AC973" s="227"/>
      <c r="AD973" s="227"/>
      <c r="AE973" s="227"/>
      <c r="AF973" s="227"/>
      <c r="AG973" s="227"/>
      <c r="AL973" s="224"/>
      <c r="AM973" s="224"/>
      <c r="AN973" s="224"/>
      <c r="AO973" s="224"/>
      <c r="AP973" s="224"/>
      <c r="AQ973" s="224"/>
      <c r="AR973" s="224"/>
      <c r="AS973" s="224"/>
    </row>
    <row r="974">
      <c r="A974" s="398"/>
      <c r="B974" s="529">
        <v>-10.65</v>
      </c>
      <c r="C974" s="398"/>
      <c r="D974" s="399"/>
      <c r="E974" s="398"/>
      <c r="I974" s="411"/>
      <c r="J974" s="411"/>
      <c r="N974" s="411"/>
      <c r="S974" s="411"/>
      <c r="AC974" s="227"/>
      <c r="AD974" s="227"/>
      <c r="AE974" s="227"/>
      <c r="AF974" s="227"/>
      <c r="AG974" s="227"/>
      <c r="AL974" s="224"/>
      <c r="AM974" s="224"/>
      <c r="AN974" s="224"/>
      <c r="AO974" s="224"/>
      <c r="AP974" s="224"/>
      <c r="AQ974" s="224"/>
      <c r="AR974" s="224"/>
      <c r="AS974" s="224"/>
    </row>
    <row r="975">
      <c r="A975" s="398"/>
      <c r="B975" s="529">
        <v>-8.13</v>
      </c>
      <c r="C975" s="398"/>
      <c r="D975" s="399"/>
      <c r="E975" s="398"/>
      <c r="I975" s="411"/>
      <c r="J975" s="411"/>
      <c r="N975" s="411"/>
      <c r="S975" s="411"/>
      <c r="AC975" s="227"/>
      <c r="AD975" s="227"/>
      <c r="AE975" s="227"/>
      <c r="AF975" s="227"/>
      <c r="AG975" s="227"/>
      <c r="AL975" s="224"/>
      <c r="AM975" s="224"/>
      <c r="AN975" s="224"/>
      <c r="AO975" s="224"/>
      <c r="AP975" s="224"/>
      <c r="AQ975" s="224"/>
      <c r="AR975" s="224"/>
      <c r="AS975" s="224"/>
    </row>
    <row r="976">
      <c r="A976" s="398"/>
      <c r="B976" s="529">
        <v>-13.91</v>
      </c>
      <c r="C976" s="398"/>
      <c r="D976" s="399"/>
      <c r="E976" s="398"/>
      <c r="I976" s="411"/>
      <c r="J976" s="411"/>
      <c r="N976" s="411"/>
      <c r="S976" s="411"/>
      <c r="AC976" s="227"/>
      <c r="AD976" s="227"/>
      <c r="AE976" s="227"/>
      <c r="AF976" s="227"/>
      <c r="AG976" s="227"/>
      <c r="AL976" s="224"/>
      <c r="AM976" s="224"/>
      <c r="AN976" s="224"/>
      <c r="AO976" s="224"/>
      <c r="AP976" s="224"/>
      <c r="AQ976" s="224"/>
      <c r="AR976" s="224"/>
      <c r="AS976" s="224"/>
    </row>
    <row r="977">
      <c r="A977" s="398"/>
      <c r="B977" s="529">
        <v>-4.55</v>
      </c>
      <c r="C977" s="398"/>
      <c r="D977" s="399"/>
      <c r="E977" s="398"/>
      <c r="I977" s="411"/>
      <c r="J977" s="411"/>
      <c r="N977" s="411"/>
      <c r="S977" s="411"/>
      <c r="AC977" s="227"/>
      <c r="AD977" s="227"/>
      <c r="AE977" s="227"/>
      <c r="AF977" s="227"/>
      <c r="AG977" s="227"/>
      <c r="AL977" s="224"/>
      <c r="AM977" s="224"/>
      <c r="AN977" s="224"/>
      <c r="AO977" s="224"/>
      <c r="AP977" s="224"/>
      <c r="AQ977" s="224"/>
      <c r="AR977" s="224"/>
      <c r="AS977" s="224"/>
    </row>
    <row r="978">
      <c r="A978" s="398"/>
      <c r="B978" s="529">
        <v>-8.46</v>
      </c>
      <c r="C978" s="398"/>
      <c r="D978" s="399"/>
      <c r="E978" s="398"/>
      <c r="I978" s="411"/>
      <c r="J978" s="411"/>
      <c r="N978" s="411"/>
      <c r="S978" s="411"/>
      <c r="AC978" s="227"/>
      <c r="AD978" s="227"/>
      <c r="AE978" s="227"/>
      <c r="AF978" s="227"/>
      <c r="AG978" s="227"/>
      <c r="AL978" s="224"/>
      <c r="AM978" s="224"/>
      <c r="AN978" s="224"/>
      <c r="AO978" s="224"/>
      <c r="AP978" s="224"/>
      <c r="AQ978" s="224"/>
      <c r="AR978" s="224"/>
      <c r="AS978" s="224"/>
    </row>
    <row r="979">
      <c r="A979" s="398"/>
      <c r="B979" s="529">
        <v>-10.23</v>
      </c>
      <c r="C979" s="398"/>
      <c r="D979" s="399"/>
      <c r="E979" s="398"/>
      <c r="I979" s="411"/>
      <c r="J979" s="411"/>
      <c r="N979" s="411"/>
      <c r="S979" s="411"/>
      <c r="AC979" s="227"/>
      <c r="AD979" s="227"/>
      <c r="AE979" s="227"/>
      <c r="AF979" s="227"/>
      <c r="AG979" s="227"/>
      <c r="AL979" s="224"/>
      <c r="AM979" s="224"/>
      <c r="AN979" s="224"/>
      <c r="AO979" s="224"/>
      <c r="AP979" s="224"/>
      <c r="AQ979" s="224"/>
      <c r="AR979" s="224"/>
      <c r="AS979" s="224"/>
    </row>
    <row r="980">
      <c r="A980" s="398"/>
      <c r="B980" s="529">
        <v>-4.61</v>
      </c>
      <c r="C980" s="398"/>
      <c r="D980" s="399"/>
      <c r="E980" s="398"/>
      <c r="I980" s="411"/>
      <c r="J980" s="411"/>
      <c r="N980" s="411"/>
      <c r="S980" s="411"/>
      <c r="AC980" s="227"/>
      <c r="AD980" s="227"/>
      <c r="AE980" s="227"/>
      <c r="AF980" s="227"/>
      <c r="AG980" s="227"/>
      <c r="AL980" s="224"/>
      <c r="AM980" s="224"/>
      <c r="AN980" s="224"/>
      <c r="AO980" s="224"/>
      <c r="AP980" s="224"/>
      <c r="AQ980" s="224"/>
      <c r="AR980" s="224"/>
      <c r="AS980" s="224"/>
    </row>
    <row r="981">
      <c r="A981" s="398"/>
      <c r="B981" s="529">
        <v>-8.68</v>
      </c>
      <c r="C981" s="398"/>
      <c r="D981" s="399"/>
      <c r="E981" s="398"/>
      <c r="I981" s="411"/>
      <c r="J981" s="411"/>
      <c r="N981" s="411"/>
      <c r="S981" s="411"/>
      <c r="AC981" s="227"/>
      <c r="AD981" s="227"/>
      <c r="AE981" s="227"/>
      <c r="AF981" s="227"/>
      <c r="AG981" s="227"/>
      <c r="AL981" s="224"/>
      <c r="AM981" s="224"/>
      <c r="AN981" s="224"/>
      <c r="AO981" s="224"/>
      <c r="AP981" s="224"/>
      <c r="AQ981" s="224"/>
      <c r="AR981" s="224"/>
      <c r="AS981" s="224"/>
    </row>
    <row r="982">
      <c r="A982" s="398"/>
      <c r="B982" s="529">
        <v>-13.91</v>
      </c>
      <c r="C982" s="398"/>
      <c r="D982" s="399"/>
      <c r="E982" s="398"/>
      <c r="I982" s="411"/>
      <c r="J982" s="411"/>
      <c r="N982" s="411"/>
      <c r="S982" s="411"/>
      <c r="AC982" s="227"/>
      <c r="AD982" s="227"/>
      <c r="AE982" s="227"/>
      <c r="AF982" s="227"/>
      <c r="AG982" s="227"/>
      <c r="AL982" s="224"/>
      <c r="AM982" s="224"/>
      <c r="AN982" s="224"/>
      <c r="AO982" s="224"/>
      <c r="AP982" s="224"/>
      <c r="AQ982" s="224"/>
      <c r="AR982" s="224"/>
      <c r="AS982" s="224"/>
    </row>
    <row r="983">
      <c r="A983" s="398"/>
      <c r="B983" s="529">
        <v>-21.92</v>
      </c>
      <c r="C983" s="398"/>
      <c r="D983" s="399"/>
      <c r="E983" s="398"/>
      <c r="I983" s="411"/>
      <c r="J983" s="411"/>
      <c r="N983" s="411"/>
      <c r="S983" s="411"/>
      <c r="AC983" s="227"/>
      <c r="AD983" s="227"/>
      <c r="AE983" s="227"/>
      <c r="AF983" s="227"/>
      <c r="AG983" s="227"/>
      <c r="AL983" s="224"/>
      <c r="AM983" s="224"/>
      <c r="AN983" s="224"/>
      <c r="AO983" s="224"/>
      <c r="AP983" s="224"/>
      <c r="AQ983" s="224"/>
      <c r="AR983" s="224"/>
      <c r="AS983" s="224"/>
    </row>
    <row r="984">
      <c r="A984" s="398"/>
      <c r="B984" s="529">
        <v>-13.58</v>
      </c>
      <c r="C984" s="398"/>
      <c r="D984" s="399"/>
      <c r="E984" s="398"/>
      <c r="I984" s="411"/>
      <c r="J984" s="411"/>
      <c r="N984" s="411"/>
      <c r="S984" s="411"/>
      <c r="AC984" s="227"/>
      <c r="AD984" s="227"/>
      <c r="AE984" s="227"/>
      <c r="AF984" s="227"/>
      <c r="AG984" s="227"/>
      <c r="AL984" s="224"/>
      <c r="AM984" s="224"/>
      <c r="AN984" s="224"/>
      <c r="AO984" s="224"/>
      <c r="AP984" s="224"/>
      <c r="AQ984" s="224"/>
      <c r="AR984" s="224"/>
      <c r="AS984" s="224"/>
    </row>
    <row r="985">
      <c r="A985" s="398"/>
      <c r="B985" s="529">
        <v>-8.01</v>
      </c>
      <c r="C985" s="398"/>
      <c r="D985" s="399"/>
      <c r="E985" s="398"/>
      <c r="I985" s="411"/>
      <c r="J985" s="411"/>
      <c r="N985" s="411"/>
      <c r="S985" s="411"/>
      <c r="AC985" s="227"/>
      <c r="AD985" s="227"/>
      <c r="AE985" s="227"/>
      <c r="AF985" s="227"/>
      <c r="AG985" s="227"/>
      <c r="AL985" s="224"/>
      <c r="AM985" s="224"/>
      <c r="AN985" s="224"/>
      <c r="AO985" s="224"/>
      <c r="AP985" s="224"/>
      <c r="AQ985" s="224"/>
      <c r="AR985" s="224"/>
      <c r="AS985" s="224"/>
    </row>
    <row r="986">
      <c r="A986" s="398"/>
      <c r="B986" s="529">
        <v>-5.74</v>
      </c>
      <c r="C986" s="398"/>
      <c r="D986" s="399"/>
      <c r="E986" s="398"/>
      <c r="I986" s="411"/>
      <c r="J986" s="411"/>
      <c r="N986" s="411"/>
      <c r="S986" s="411"/>
      <c r="AC986" s="227"/>
      <c r="AD986" s="227"/>
      <c r="AE986" s="227"/>
      <c r="AF986" s="227"/>
      <c r="AG986" s="227"/>
      <c r="AL986" s="224"/>
      <c r="AM986" s="224"/>
      <c r="AN986" s="224"/>
      <c r="AO986" s="224"/>
      <c r="AP986" s="224"/>
      <c r="AQ986" s="224"/>
      <c r="AR986" s="224"/>
      <c r="AS986" s="224"/>
    </row>
    <row r="987">
      <c r="A987" s="398"/>
      <c r="B987" s="529">
        <v>-2.44</v>
      </c>
      <c r="C987" s="398"/>
      <c r="D987" s="399"/>
      <c r="E987" s="398"/>
      <c r="I987" s="411"/>
      <c r="J987" s="411"/>
      <c r="N987" s="411"/>
      <c r="S987" s="411"/>
      <c r="AC987" s="227"/>
      <c r="AD987" s="227"/>
      <c r="AE987" s="227"/>
      <c r="AF987" s="227"/>
      <c r="AG987" s="227"/>
      <c r="AL987" s="224"/>
      <c r="AM987" s="224"/>
      <c r="AN987" s="224"/>
      <c r="AO987" s="224"/>
      <c r="AP987" s="224"/>
      <c r="AQ987" s="224"/>
      <c r="AR987" s="224"/>
      <c r="AS987" s="224"/>
    </row>
    <row r="988">
      <c r="A988" s="398"/>
      <c r="B988" s="529">
        <v>-1.94</v>
      </c>
      <c r="C988" s="398"/>
      <c r="D988" s="399"/>
      <c r="E988" s="398"/>
      <c r="I988" s="411"/>
      <c r="J988" s="411"/>
      <c r="N988" s="411"/>
      <c r="S988" s="411"/>
      <c r="AC988" s="227"/>
      <c r="AD988" s="227"/>
      <c r="AE988" s="227"/>
      <c r="AF988" s="227"/>
      <c r="AG988" s="227"/>
      <c r="AL988" s="224"/>
      <c r="AM988" s="224"/>
      <c r="AN988" s="224"/>
      <c r="AO988" s="224"/>
      <c r="AP988" s="224"/>
      <c r="AQ988" s="224"/>
      <c r="AR988" s="224"/>
      <c r="AS988" s="224"/>
    </row>
    <row r="989">
      <c r="A989" s="398"/>
      <c r="B989" s="529">
        <v>-5.54</v>
      </c>
      <c r="C989" s="398"/>
      <c r="D989" s="399"/>
      <c r="E989" s="398"/>
      <c r="I989" s="411"/>
      <c r="J989" s="411"/>
      <c r="N989" s="411"/>
      <c r="S989" s="411"/>
      <c r="AC989" s="227"/>
      <c r="AD989" s="227"/>
      <c r="AE989" s="227"/>
      <c r="AF989" s="227"/>
      <c r="AG989" s="227"/>
      <c r="AL989" s="224"/>
      <c r="AM989" s="224"/>
      <c r="AN989" s="224"/>
      <c r="AO989" s="224"/>
      <c r="AP989" s="224"/>
      <c r="AQ989" s="224"/>
      <c r="AR989" s="224"/>
      <c r="AS989" s="224"/>
    </row>
    <row r="990">
      <c r="A990" s="398"/>
      <c r="B990" s="529">
        <v>-3.5</v>
      </c>
      <c r="C990" s="398"/>
      <c r="D990" s="399"/>
      <c r="E990" s="398"/>
      <c r="I990" s="411"/>
      <c r="J990" s="411"/>
      <c r="N990" s="411"/>
      <c r="S990" s="411"/>
      <c r="AC990" s="227"/>
      <c r="AD990" s="227"/>
      <c r="AE990" s="227"/>
      <c r="AF990" s="227"/>
      <c r="AG990" s="227"/>
      <c r="AL990" s="224"/>
      <c r="AM990" s="224"/>
      <c r="AN990" s="224"/>
      <c r="AO990" s="224"/>
      <c r="AP990" s="224"/>
      <c r="AQ990" s="224"/>
      <c r="AR990" s="224"/>
      <c r="AS990" s="224"/>
    </row>
    <row r="991">
      <c r="A991" s="398"/>
      <c r="B991" s="529">
        <v>-8.35</v>
      </c>
      <c r="C991" s="398"/>
      <c r="D991" s="399"/>
      <c r="E991" s="398"/>
      <c r="I991" s="411"/>
      <c r="J991" s="411"/>
      <c r="N991" s="411"/>
      <c r="S991" s="411"/>
      <c r="AC991" s="227"/>
      <c r="AD991" s="227"/>
      <c r="AE991" s="227"/>
      <c r="AF991" s="227"/>
      <c r="AG991" s="227"/>
      <c r="AL991" s="224"/>
      <c r="AM991" s="224"/>
      <c r="AN991" s="224"/>
      <c r="AO991" s="224"/>
      <c r="AP991" s="224"/>
      <c r="AQ991" s="224"/>
      <c r="AR991" s="224"/>
      <c r="AS991" s="224"/>
    </row>
    <row r="992">
      <c r="A992" s="398"/>
      <c r="B992" s="529">
        <v>-10.39</v>
      </c>
      <c r="C992" s="398"/>
      <c r="D992" s="399"/>
      <c r="E992" s="398"/>
      <c r="I992" s="411"/>
      <c r="J992" s="411"/>
      <c r="N992" s="411"/>
      <c r="S992" s="411"/>
      <c r="AC992" s="227"/>
      <c r="AD992" s="227"/>
      <c r="AE992" s="227"/>
      <c r="AF992" s="227"/>
      <c r="AG992" s="227"/>
      <c r="AL992" s="224"/>
      <c r="AM992" s="224"/>
      <c r="AN992" s="224"/>
      <c r="AO992" s="224"/>
      <c r="AP992" s="224"/>
      <c r="AQ992" s="224"/>
      <c r="AR992" s="224"/>
      <c r="AS992" s="224"/>
    </row>
    <row r="993">
      <c r="A993" s="398"/>
      <c r="B993" s="529">
        <v>-7.09</v>
      </c>
      <c r="C993" s="398"/>
      <c r="D993" s="399"/>
      <c r="E993" s="398"/>
      <c r="I993" s="411"/>
      <c r="J993" s="411"/>
      <c r="N993" s="411"/>
      <c r="S993" s="411"/>
      <c r="AC993" s="227"/>
      <c r="AD993" s="227"/>
      <c r="AE993" s="227"/>
      <c r="AF993" s="227"/>
      <c r="AG993" s="227"/>
      <c r="AL993" s="224"/>
      <c r="AM993" s="224"/>
      <c r="AN993" s="224"/>
      <c r="AO993" s="224"/>
      <c r="AP993" s="224"/>
      <c r="AQ993" s="224"/>
      <c r="AR993" s="224"/>
      <c r="AS993" s="224"/>
    </row>
    <row r="994">
      <c r="A994" s="398"/>
      <c r="B994" s="529">
        <v>-13.1</v>
      </c>
      <c r="C994" s="398"/>
      <c r="D994" s="399"/>
      <c r="E994" s="398"/>
      <c r="I994" s="411"/>
      <c r="J994" s="411"/>
      <c r="N994" s="411"/>
      <c r="S994" s="411"/>
      <c r="AC994" s="227"/>
      <c r="AD994" s="227"/>
      <c r="AE994" s="227"/>
      <c r="AF994" s="227"/>
      <c r="AG994" s="227"/>
      <c r="AL994" s="224"/>
      <c r="AM994" s="224"/>
      <c r="AN994" s="224"/>
      <c r="AO994" s="224"/>
      <c r="AP994" s="224"/>
      <c r="AQ994" s="224"/>
      <c r="AR994" s="224"/>
      <c r="AS994" s="224"/>
    </row>
    <row r="995">
      <c r="A995" s="398"/>
      <c r="B995" s="529">
        <v>-8.41</v>
      </c>
      <c r="C995" s="398"/>
      <c r="D995" s="399"/>
      <c r="E995" s="398"/>
      <c r="I995" s="411"/>
      <c r="J995" s="411"/>
      <c r="N995" s="411"/>
      <c r="S995" s="411"/>
      <c r="AC995" s="227"/>
      <c r="AD995" s="227"/>
      <c r="AE995" s="227"/>
      <c r="AF995" s="227"/>
      <c r="AG995" s="227"/>
      <c r="AL995" s="224"/>
      <c r="AM995" s="224"/>
      <c r="AN995" s="224"/>
      <c r="AO995" s="224"/>
      <c r="AP995" s="224"/>
      <c r="AQ995" s="224"/>
      <c r="AR995" s="224"/>
      <c r="AS995" s="224"/>
    </row>
    <row r="996">
      <c r="A996" s="398"/>
      <c r="B996" s="529">
        <v>-8.23</v>
      </c>
      <c r="C996" s="398"/>
      <c r="D996" s="399"/>
      <c r="E996" s="398"/>
      <c r="I996" s="411"/>
      <c r="J996" s="411"/>
      <c r="N996" s="411"/>
      <c r="S996" s="411"/>
      <c r="AC996" s="227"/>
      <c r="AD996" s="227"/>
      <c r="AE996" s="227"/>
      <c r="AF996" s="227"/>
      <c r="AG996" s="227"/>
      <c r="AL996" s="224"/>
      <c r="AM996" s="224"/>
      <c r="AN996" s="224"/>
      <c r="AO996" s="224"/>
      <c r="AP996" s="224"/>
      <c r="AQ996" s="224"/>
      <c r="AR996" s="224"/>
      <c r="AS996" s="224"/>
    </row>
    <row r="997">
      <c r="A997" s="398"/>
      <c r="B997" s="529">
        <v>-9.04</v>
      </c>
      <c r="C997" s="398"/>
      <c r="D997" s="399"/>
      <c r="E997" s="398"/>
      <c r="I997" s="411"/>
      <c r="J997" s="411"/>
      <c r="N997" s="411"/>
      <c r="S997" s="411"/>
      <c r="AC997" s="227"/>
      <c r="AD997" s="227"/>
      <c r="AE997" s="227"/>
      <c r="AF997" s="227"/>
      <c r="AG997" s="227"/>
      <c r="AL997" s="224"/>
      <c r="AM997" s="224"/>
      <c r="AN997" s="224"/>
      <c r="AO997" s="224"/>
      <c r="AP997" s="224"/>
      <c r="AQ997" s="224"/>
      <c r="AR997" s="224"/>
      <c r="AS997" s="224"/>
    </row>
    <row r="998">
      <c r="A998" s="398"/>
      <c r="B998" s="529">
        <v>-7.21</v>
      </c>
      <c r="C998" s="398"/>
      <c r="D998" s="399"/>
      <c r="E998" s="398"/>
      <c r="I998" s="411"/>
      <c r="J998" s="411"/>
      <c r="N998" s="411"/>
      <c r="S998" s="411"/>
      <c r="AC998" s="227"/>
      <c r="AD998" s="227"/>
      <c r="AE998" s="227"/>
      <c r="AF998" s="227"/>
      <c r="AG998" s="227"/>
      <c r="AL998" s="224"/>
      <c r="AM998" s="224"/>
      <c r="AN998" s="224"/>
      <c r="AO998" s="224"/>
      <c r="AP998" s="224"/>
      <c r="AQ998" s="224"/>
      <c r="AR998" s="224"/>
      <c r="AS998" s="224"/>
    </row>
    <row r="999">
      <c r="A999" s="398"/>
      <c r="B999" s="529">
        <v>3.31</v>
      </c>
      <c r="C999" s="398"/>
      <c r="D999" s="399"/>
      <c r="E999" s="398"/>
      <c r="I999" s="411"/>
      <c r="J999" s="411"/>
      <c r="N999" s="411"/>
      <c r="S999" s="411"/>
      <c r="AC999" s="227"/>
      <c r="AD999" s="227"/>
      <c r="AE999" s="227"/>
      <c r="AF999" s="227"/>
      <c r="AG999" s="227"/>
      <c r="AL999" s="224"/>
      <c r="AM999" s="224"/>
      <c r="AN999" s="224"/>
      <c r="AO999" s="224"/>
      <c r="AP999" s="224"/>
      <c r="AQ999" s="224"/>
      <c r="AR999" s="224"/>
      <c r="AS999" s="224"/>
    </row>
    <row r="1000">
      <c r="A1000" s="398"/>
      <c r="B1000" s="529">
        <v>-3.21</v>
      </c>
      <c r="C1000" s="398"/>
      <c r="D1000" s="399"/>
      <c r="E1000" s="398"/>
      <c r="I1000" s="411"/>
      <c r="J1000" s="411"/>
      <c r="N1000" s="411"/>
      <c r="S1000" s="411"/>
      <c r="AC1000" s="227"/>
      <c r="AD1000" s="227"/>
      <c r="AE1000" s="227"/>
      <c r="AF1000" s="227"/>
      <c r="AG1000" s="227"/>
      <c r="AL1000" s="224"/>
      <c r="AM1000" s="224"/>
      <c r="AN1000" s="224"/>
      <c r="AO1000" s="224"/>
      <c r="AP1000" s="224"/>
      <c r="AQ1000" s="224"/>
      <c r="AR1000" s="224"/>
      <c r="AS1000" s="224"/>
    </row>
    <row r="1001">
      <c r="A1001" s="398"/>
      <c r="B1001" s="529">
        <v>-0.4</v>
      </c>
      <c r="C1001" s="398"/>
      <c r="D1001" s="399"/>
      <c r="E1001" s="398"/>
      <c r="I1001" s="411"/>
      <c r="J1001" s="411"/>
      <c r="N1001" s="411"/>
      <c r="S1001" s="411"/>
      <c r="AC1001" s="227"/>
      <c r="AD1001" s="227"/>
      <c r="AE1001" s="227"/>
      <c r="AF1001" s="227"/>
      <c r="AG1001" s="227"/>
      <c r="AL1001" s="224"/>
      <c r="AM1001" s="224"/>
      <c r="AN1001" s="224"/>
      <c r="AO1001" s="224"/>
      <c r="AP1001" s="224"/>
      <c r="AQ1001" s="224"/>
      <c r="AR1001" s="224"/>
      <c r="AS1001" s="224"/>
    </row>
    <row r="1002">
      <c r="A1002" s="398"/>
      <c r="B1002" s="529">
        <v>-5.19</v>
      </c>
      <c r="C1002" s="398"/>
      <c r="D1002" s="399"/>
      <c r="E1002" s="398"/>
      <c r="I1002" s="411"/>
      <c r="J1002" s="411"/>
      <c r="N1002" s="411"/>
      <c r="S1002" s="411"/>
      <c r="AC1002" s="227"/>
      <c r="AD1002" s="227"/>
      <c r="AE1002" s="227"/>
      <c r="AF1002" s="227"/>
      <c r="AG1002" s="227"/>
      <c r="AL1002" s="224"/>
      <c r="AM1002" s="224"/>
      <c r="AN1002" s="224"/>
      <c r="AO1002" s="224"/>
      <c r="AP1002" s="224"/>
      <c r="AQ1002" s="224"/>
      <c r="AR1002" s="224"/>
      <c r="AS1002" s="224"/>
    </row>
    <row r="1003">
      <c r="A1003" s="398"/>
      <c r="B1003" s="529">
        <v>-6.36</v>
      </c>
      <c r="C1003" s="398"/>
      <c r="D1003" s="399"/>
      <c r="E1003" s="398"/>
      <c r="I1003" s="411"/>
      <c r="J1003" s="411"/>
      <c r="N1003" s="411"/>
      <c r="S1003" s="411"/>
      <c r="AC1003" s="227"/>
      <c r="AD1003" s="227"/>
      <c r="AE1003" s="227"/>
      <c r="AF1003" s="227"/>
      <c r="AG1003" s="227"/>
      <c r="AL1003" s="224"/>
      <c r="AM1003" s="224"/>
      <c r="AN1003" s="224"/>
      <c r="AO1003" s="224"/>
      <c r="AP1003" s="224"/>
      <c r="AQ1003" s="224"/>
      <c r="AR1003" s="224"/>
      <c r="AS1003" s="224"/>
    </row>
    <row r="1004">
      <c r="A1004" s="398"/>
      <c r="B1004" s="529">
        <v>-4.56</v>
      </c>
      <c r="C1004" s="398"/>
      <c r="D1004" s="399"/>
      <c r="E1004" s="398"/>
      <c r="I1004" s="411"/>
      <c r="J1004" s="411"/>
      <c r="N1004" s="411"/>
      <c r="S1004" s="411"/>
      <c r="AC1004" s="227"/>
      <c r="AD1004" s="227"/>
      <c r="AE1004" s="227"/>
      <c r="AF1004" s="227"/>
      <c r="AG1004" s="227"/>
      <c r="AL1004" s="224"/>
      <c r="AM1004" s="224"/>
      <c r="AN1004" s="224"/>
      <c r="AO1004" s="224"/>
      <c r="AP1004" s="224"/>
      <c r="AQ1004" s="224"/>
      <c r="AR1004" s="224"/>
      <c r="AS1004" s="224"/>
    </row>
    <row r="1005">
      <c r="A1005" s="398"/>
      <c r="B1005" s="529">
        <v>-8.58</v>
      </c>
      <c r="C1005" s="398"/>
      <c r="D1005" s="399"/>
      <c r="E1005" s="398"/>
      <c r="I1005" s="411"/>
      <c r="J1005" s="411"/>
      <c r="N1005" s="411"/>
      <c r="S1005" s="411"/>
      <c r="AC1005" s="227"/>
      <c r="AD1005" s="227"/>
      <c r="AE1005" s="227"/>
      <c r="AF1005" s="227"/>
      <c r="AG1005" s="227"/>
      <c r="AL1005" s="224"/>
      <c r="AM1005" s="224"/>
      <c r="AN1005" s="224"/>
      <c r="AO1005" s="224"/>
      <c r="AP1005" s="224"/>
      <c r="AQ1005" s="224"/>
      <c r="AR1005" s="224"/>
      <c r="AS1005" s="224"/>
    </row>
    <row r="1006">
      <c r="A1006" s="398"/>
      <c r="B1006" s="529">
        <v>4.66</v>
      </c>
      <c r="C1006" s="398"/>
      <c r="D1006" s="399"/>
      <c r="E1006" s="398"/>
      <c r="I1006" s="411"/>
      <c r="J1006" s="411"/>
      <c r="N1006" s="411"/>
      <c r="S1006" s="411"/>
      <c r="AC1006" s="227"/>
      <c r="AD1006" s="227"/>
      <c r="AE1006" s="227"/>
      <c r="AF1006" s="227"/>
      <c r="AG1006" s="227"/>
      <c r="AL1006" s="224"/>
      <c r="AM1006" s="224"/>
      <c r="AN1006" s="224"/>
      <c r="AO1006" s="224"/>
      <c r="AP1006" s="224"/>
      <c r="AQ1006" s="224"/>
      <c r="AR1006" s="224"/>
      <c r="AS1006" s="224"/>
    </row>
    <row r="1007">
      <c r="A1007" s="398"/>
      <c r="B1007" s="529">
        <v>-4.22</v>
      </c>
      <c r="C1007" s="398"/>
      <c r="D1007" s="399"/>
      <c r="E1007" s="398"/>
      <c r="I1007" s="411"/>
      <c r="J1007" s="411"/>
      <c r="N1007" s="411"/>
      <c r="S1007" s="411"/>
      <c r="AC1007" s="227"/>
      <c r="AD1007" s="227"/>
      <c r="AE1007" s="227"/>
      <c r="AF1007" s="227"/>
      <c r="AG1007" s="227"/>
      <c r="AL1007" s="224"/>
      <c r="AM1007" s="224"/>
      <c r="AN1007" s="224"/>
      <c r="AO1007" s="224"/>
      <c r="AP1007" s="224"/>
      <c r="AQ1007" s="224"/>
      <c r="AR1007" s="224"/>
      <c r="AS1007" s="224"/>
    </row>
    <row r="1008">
      <c r="A1008" s="398"/>
      <c r="B1008" s="529">
        <v>0.06</v>
      </c>
      <c r="C1008" s="398"/>
      <c r="D1008" s="399"/>
      <c r="E1008" s="398"/>
      <c r="I1008" s="411"/>
      <c r="J1008" s="411"/>
      <c r="N1008" s="411"/>
      <c r="S1008" s="411"/>
      <c r="AC1008" s="227"/>
      <c r="AD1008" s="227"/>
      <c r="AE1008" s="227"/>
      <c r="AF1008" s="227"/>
      <c r="AG1008" s="227"/>
      <c r="AL1008" s="224"/>
      <c r="AM1008" s="224"/>
      <c r="AN1008" s="224"/>
      <c r="AO1008" s="224"/>
      <c r="AP1008" s="224"/>
      <c r="AQ1008" s="224"/>
      <c r="AR1008" s="224"/>
      <c r="AS1008" s="224"/>
    </row>
    <row r="1009">
      <c r="A1009" s="398"/>
      <c r="B1009" s="529">
        <v>3.54</v>
      </c>
      <c r="C1009" s="398"/>
      <c r="D1009" s="399"/>
      <c r="E1009" s="398"/>
      <c r="I1009" s="411"/>
      <c r="J1009" s="411"/>
      <c r="N1009" s="411"/>
      <c r="S1009" s="411"/>
      <c r="AC1009" s="227"/>
      <c r="AD1009" s="227"/>
      <c r="AE1009" s="227"/>
      <c r="AF1009" s="227"/>
      <c r="AG1009" s="227"/>
      <c r="AL1009" s="224"/>
      <c r="AM1009" s="224"/>
      <c r="AN1009" s="224"/>
      <c r="AO1009" s="224"/>
      <c r="AP1009" s="224"/>
      <c r="AQ1009" s="224"/>
      <c r="AR1009" s="224"/>
      <c r="AS1009" s="224"/>
    </row>
    <row r="1010">
      <c r="A1010" s="398"/>
      <c r="B1010" s="529">
        <v>-2.59</v>
      </c>
      <c r="C1010" s="398"/>
      <c r="D1010" s="399"/>
      <c r="E1010" s="398"/>
      <c r="I1010" s="411"/>
      <c r="J1010" s="411"/>
      <c r="N1010" s="411"/>
      <c r="S1010" s="411"/>
      <c r="AC1010" s="227"/>
      <c r="AD1010" s="227"/>
      <c r="AE1010" s="227"/>
      <c r="AF1010" s="227"/>
      <c r="AG1010" s="227"/>
      <c r="AL1010" s="224"/>
      <c r="AM1010" s="224"/>
      <c r="AN1010" s="224"/>
      <c r="AO1010" s="224"/>
      <c r="AP1010" s="224"/>
      <c r="AQ1010" s="224"/>
      <c r="AR1010" s="224"/>
      <c r="AS1010" s="224"/>
    </row>
    <row r="1011">
      <c r="A1011" s="398"/>
      <c r="B1011" s="529">
        <v>-3.72</v>
      </c>
      <c r="C1011" s="398"/>
      <c r="D1011" s="399"/>
      <c r="E1011" s="398"/>
      <c r="I1011" s="411"/>
      <c r="J1011" s="411"/>
      <c r="N1011" s="411"/>
      <c r="S1011" s="411"/>
      <c r="AC1011" s="227"/>
      <c r="AD1011" s="227"/>
      <c r="AE1011" s="227"/>
      <c r="AF1011" s="227"/>
      <c r="AG1011" s="227"/>
      <c r="AL1011" s="224"/>
      <c r="AM1011" s="224"/>
      <c r="AN1011" s="224"/>
      <c r="AO1011" s="224"/>
      <c r="AP1011" s="224"/>
      <c r="AQ1011" s="224"/>
      <c r="AR1011" s="224"/>
      <c r="AS1011" s="224"/>
    </row>
    <row r="1012">
      <c r="A1012" s="435"/>
      <c r="B1012" s="529">
        <v>0.69</v>
      </c>
      <c r="C1012" s="398"/>
      <c r="D1012" s="399"/>
      <c r="E1012" s="398"/>
      <c r="I1012" s="411"/>
      <c r="J1012" s="411"/>
      <c r="N1012" s="411"/>
      <c r="S1012" s="411"/>
      <c r="AC1012" s="227"/>
      <c r="AD1012" s="227"/>
      <c r="AE1012" s="227"/>
      <c r="AF1012" s="227"/>
      <c r="AG1012" s="227"/>
      <c r="AL1012" s="224"/>
      <c r="AM1012" s="224"/>
      <c r="AN1012" s="224"/>
      <c r="AO1012" s="224"/>
      <c r="AP1012" s="224"/>
      <c r="AQ1012" s="224"/>
      <c r="AR1012" s="224"/>
      <c r="AS1012" s="224"/>
    </row>
    <row r="1013">
      <c r="A1013" s="530"/>
      <c r="B1013" s="529">
        <v>-0.22</v>
      </c>
      <c r="C1013" s="398"/>
      <c r="D1013" s="399"/>
      <c r="E1013" s="398"/>
      <c r="I1013" s="411"/>
      <c r="J1013" s="411"/>
      <c r="N1013" s="411"/>
      <c r="S1013" s="411"/>
      <c r="AC1013" s="227"/>
      <c r="AD1013" s="227"/>
      <c r="AE1013" s="227"/>
      <c r="AF1013" s="227"/>
      <c r="AG1013" s="227"/>
      <c r="AL1013" s="224"/>
      <c r="AM1013" s="224"/>
      <c r="AN1013" s="224"/>
      <c r="AO1013" s="224"/>
      <c r="AP1013" s="224"/>
      <c r="AQ1013" s="224"/>
      <c r="AR1013" s="224"/>
      <c r="AS1013" s="224"/>
    </row>
    <row r="1014">
      <c r="A1014" s="530"/>
      <c r="B1014" s="529">
        <v>1.61</v>
      </c>
      <c r="C1014" s="398"/>
      <c r="D1014" s="399"/>
      <c r="E1014" s="398"/>
      <c r="I1014" s="411"/>
      <c r="J1014" s="411"/>
      <c r="N1014" s="411"/>
      <c r="S1014" s="411"/>
      <c r="AC1014" s="227"/>
      <c r="AD1014" s="227"/>
      <c r="AE1014" s="227"/>
      <c r="AF1014" s="227"/>
      <c r="AG1014" s="227"/>
      <c r="AL1014" s="224"/>
      <c r="AM1014" s="224"/>
      <c r="AN1014" s="224"/>
      <c r="AO1014" s="224"/>
      <c r="AP1014" s="224"/>
      <c r="AQ1014" s="224"/>
      <c r="AR1014" s="224"/>
      <c r="AS1014" s="224"/>
    </row>
    <row r="1015">
      <c r="A1015" s="530"/>
      <c r="B1015" s="529">
        <v>-2.4</v>
      </c>
      <c r="C1015" s="398"/>
      <c r="D1015" s="399"/>
      <c r="E1015" s="398"/>
      <c r="I1015" s="411"/>
      <c r="J1015" s="411"/>
      <c r="N1015" s="411"/>
      <c r="S1015" s="411"/>
      <c r="AC1015" s="227"/>
      <c r="AD1015" s="227"/>
      <c r="AE1015" s="227"/>
      <c r="AF1015" s="227"/>
      <c r="AG1015" s="227"/>
      <c r="AL1015" s="224"/>
      <c r="AM1015" s="224"/>
      <c r="AN1015" s="224"/>
      <c r="AO1015" s="224"/>
      <c r="AP1015" s="224"/>
      <c r="AQ1015" s="224"/>
      <c r="AR1015" s="224"/>
      <c r="AS1015" s="224"/>
    </row>
    <row r="1016">
      <c r="A1016" s="530"/>
      <c r="B1016" s="529">
        <v>1.11</v>
      </c>
      <c r="C1016" s="398"/>
      <c r="D1016" s="399"/>
      <c r="E1016" s="398"/>
      <c r="I1016" s="411"/>
      <c r="J1016" s="411"/>
      <c r="N1016" s="411"/>
      <c r="S1016" s="411"/>
      <c r="AC1016" s="227"/>
      <c r="AD1016" s="227"/>
      <c r="AE1016" s="227"/>
      <c r="AF1016" s="227"/>
      <c r="AG1016" s="227"/>
      <c r="AL1016" s="224"/>
      <c r="AM1016" s="224"/>
      <c r="AN1016" s="224"/>
      <c r="AO1016" s="224"/>
      <c r="AP1016" s="224"/>
      <c r="AQ1016" s="224"/>
      <c r="AR1016" s="224"/>
      <c r="AS1016" s="224"/>
    </row>
    <row r="1017">
      <c r="A1017" s="530"/>
      <c r="B1017" s="529">
        <v>-1.31</v>
      </c>
      <c r="C1017" s="398"/>
      <c r="D1017" s="399"/>
      <c r="E1017" s="398"/>
      <c r="I1017" s="411"/>
      <c r="J1017" s="411"/>
      <c r="N1017" s="411"/>
      <c r="S1017" s="411"/>
      <c r="AC1017" s="227"/>
      <c r="AD1017" s="227"/>
      <c r="AE1017" s="227"/>
      <c r="AF1017" s="227"/>
      <c r="AG1017" s="227"/>
      <c r="AL1017" s="224"/>
      <c r="AM1017" s="224"/>
      <c r="AN1017" s="224"/>
      <c r="AO1017" s="224"/>
      <c r="AP1017" s="224"/>
      <c r="AQ1017" s="224"/>
      <c r="AR1017" s="224"/>
      <c r="AS1017" s="224"/>
    </row>
    <row r="1018">
      <c r="A1018" s="530"/>
      <c r="B1018" s="529">
        <v>-1.95</v>
      </c>
      <c r="C1018" s="398"/>
      <c r="D1018" s="399"/>
      <c r="E1018" s="398"/>
      <c r="I1018" s="411"/>
      <c r="J1018" s="411"/>
      <c r="N1018" s="411"/>
      <c r="S1018" s="411"/>
      <c r="AC1018" s="227"/>
      <c r="AD1018" s="227"/>
      <c r="AE1018" s="227"/>
      <c r="AF1018" s="227"/>
      <c r="AG1018" s="227"/>
      <c r="AL1018" s="224"/>
      <c r="AM1018" s="224"/>
      <c r="AN1018" s="224"/>
      <c r="AO1018" s="224"/>
      <c r="AP1018" s="224"/>
      <c r="AQ1018" s="224"/>
      <c r="AR1018" s="224"/>
      <c r="AS1018" s="224"/>
    </row>
    <row r="1019">
      <c r="A1019" s="530"/>
      <c r="B1019" s="529">
        <v>2.04</v>
      </c>
      <c r="C1019" s="398"/>
      <c r="D1019" s="399"/>
      <c r="E1019" s="398"/>
      <c r="I1019" s="411"/>
      <c r="J1019" s="411"/>
      <c r="N1019" s="411"/>
      <c r="S1019" s="411"/>
      <c r="AC1019" s="227"/>
      <c r="AD1019" s="227"/>
      <c r="AE1019" s="227"/>
      <c r="AF1019" s="227"/>
      <c r="AG1019" s="227"/>
      <c r="AL1019" s="224"/>
      <c r="AM1019" s="224"/>
      <c r="AN1019" s="224"/>
      <c r="AO1019" s="224"/>
      <c r="AP1019" s="224"/>
      <c r="AQ1019" s="224"/>
      <c r="AR1019" s="224"/>
      <c r="AS1019" s="224"/>
    </row>
    <row r="1020">
      <c r="A1020" s="530"/>
      <c r="B1020" s="529">
        <v>2.57</v>
      </c>
      <c r="C1020" s="398"/>
      <c r="D1020" s="399"/>
      <c r="E1020" s="398"/>
      <c r="I1020" s="411"/>
      <c r="J1020" s="411"/>
      <c r="N1020" s="411"/>
      <c r="S1020" s="411"/>
      <c r="AC1020" s="227"/>
      <c r="AD1020" s="227"/>
      <c r="AE1020" s="227"/>
      <c r="AF1020" s="227"/>
      <c r="AG1020" s="227"/>
      <c r="AL1020" s="224"/>
      <c r="AM1020" s="224"/>
      <c r="AN1020" s="224"/>
      <c r="AO1020" s="224"/>
      <c r="AP1020" s="224"/>
      <c r="AQ1020" s="224"/>
      <c r="AR1020" s="224"/>
      <c r="AS1020" s="224"/>
    </row>
    <row r="1021">
      <c r="A1021" s="530"/>
      <c r="B1021" s="529">
        <v>1.61</v>
      </c>
      <c r="C1021" s="398"/>
      <c r="D1021" s="399"/>
      <c r="E1021" s="398"/>
      <c r="I1021" s="411"/>
      <c r="J1021" s="411"/>
      <c r="N1021" s="411"/>
      <c r="S1021" s="411"/>
      <c r="AC1021" s="227"/>
      <c r="AD1021" s="227"/>
      <c r="AE1021" s="227"/>
      <c r="AF1021" s="227"/>
      <c r="AG1021" s="227"/>
      <c r="AL1021" s="224"/>
      <c r="AM1021" s="224"/>
      <c r="AN1021" s="224"/>
      <c r="AO1021" s="224"/>
      <c r="AP1021" s="224"/>
      <c r="AQ1021" s="224"/>
      <c r="AR1021" s="224"/>
      <c r="AS1021" s="224"/>
    </row>
    <row r="1022">
      <c r="A1022" s="530"/>
      <c r="B1022" s="529">
        <v>-1.72</v>
      </c>
      <c r="C1022" s="398"/>
      <c r="D1022" s="399"/>
      <c r="E1022" s="398"/>
      <c r="I1022" s="411"/>
      <c r="J1022" s="411"/>
      <c r="N1022" s="411"/>
      <c r="S1022" s="411"/>
      <c r="AC1022" s="227"/>
      <c r="AD1022" s="227"/>
      <c r="AE1022" s="227"/>
      <c r="AF1022" s="227"/>
      <c r="AG1022" s="227"/>
      <c r="AL1022" s="224"/>
      <c r="AM1022" s="224"/>
      <c r="AN1022" s="224"/>
      <c r="AO1022" s="224"/>
      <c r="AP1022" s="224"/>
      <c r="AQ1022" s="224"/>
      <c r="AR1022" s="224"/>
      <c r="AS1022" s="224"/>
    </row>
    <row r="1023">
      <c r="A1023" s="530"/>
      <c r="B1023" s="529">
        <v>-3.63</v>
      </c>
      <c r="C1023" s="398"/>
      <c r="D1023" s="399"/>
      <c r="E1023" s="398"/>
      <c r="I1023" s="411"/>
      <c r="J1023" s="411"/>
      <c r="N1023" s="411"/>
      <c r="S1023" s="411"/>
      <c r="AC1023" s="227"/>
      <c r="AD1023" s="227"/>
      <c r="AE1023" s="227"/>
      <c r="AF1023" s="227"/>
      <c r="AG1023" s="227"/>
      <c r="AL1023" s="224"/>
      <c r="AM1023" s="224"/>
      <c r="AN1023" s="224"/>
      <c r="AO1023" s="224"/>
      <c r="AP1023" s="224"/>
      <c r="AQ1023" s="224"/>
      <c r="AR1023" s="224"/>
      <c r="AS1023" s="224"/>
    </row>
    <row r="1024">
      <c r="A1024" s="530"/>
      <c r="B1024" s="529">
        <v>-6.75</v>
      </c>
      <c r="C1024" s="398"/>
      <c r="D1024" s="399"/>
      <c r="E1024" s="398"/>
      <c r="I1024" s="411"/>
      <c r="J1024" s="411"/>
      <c r="N1024" s="411"/>
      <c r="S1024" s="411"/>
      <c r="AC1024" s="227"/>
      <c r="AD1024" s="227"/>
      <c r="AE1024" s="227"/>
      <c r="AF1024" s="227"/>
      <c r="AG1024" s="227"/>
      <c r="AL1024" s="224"/>
      <c r="AM1024" s="224"/>
      <c r="AN1024" s="224"/>
      <c r="AO1024" s="224"/>
      <c r="AP1024" s="224"/>
      <c r="AQ1024" s="224"/>
      <c r="AR1024" s="224"/>
      <c r="AS1024" s="224"/>
    </row>
    <row r="1025">
      <c r="A1025" s="530"/>
      <c r="B1025" s="529">
        <v>-3.5</v>
      </c>
      <c r="C1025" s="398"/>
      <c r="D1025" s="399"/>
      <c r="E1025" s="398"/>
      <c r="I1025" s="411"/>
      <c r="J1025" s="411"/>
      <c r="N1025" s="411"/>
      <c r="S1025" s="411"/>
      <c r="AC1025" s="227"/>
      <c r="AD1025" s="227"/>
      <c r="AE1025" s="227"/>
      <c r="AF1025" s="227"/>
      <c r="AG1025" s="227"/>
      <c r="AL1025" s="224"/>
      <c r="AM1025" s="224"/>
      <c r="AN1025" s="224"/>
      <c r="AO1025" s="224"/>
      <c r="AP1025" s="224"/>
      <c r="AQ1025" s="224"/>
      <c r="AR1025" s="224"/>
      <c r="AS1025" s="224"/>
    </row>
    <row r="1026">
      <c r="A1026" s="530"/>
      <c r="B1026" s="529">
        <v>-7.16</v>
      </c>
      <c r="C1026" s="398"/>
      <c r="D1026" s="399"/>
      <c r="E1026" s="398"/>
      <c r="I1026" s="411"/>
      <c r="J1026" s="411"/>
      <c r="N1026" s="411"/>
      <c r="S1026" s="411"/>
      <c r="AC1026" s="227"/>
      <c r="AD1026" s="227"/>
      <c r="AE1026" s="227"/>
      <c r="AF1026" s="227"/>
      <c r="AG1026" s="227"/>
      <c r="AL1026" s="224"/>
      <c r="AM1026" s="224"/>
      <c r="AN1026" s="224"/>
      <c r="AO1026" s="224"/>
      <c r="AP1026" s="224"/>
      <c r="AQ1026" s="224"/>
      <c r="AR1026" s="224"/>
      <c r="AS1026" s="224"/>
    </row>
    <row r="1027">
      <c r="A1027" s="530"/>
      <c r="B1027" s="529">
        <v>-2.98</v>
      </c>
      <c r="C1027" s="398"/>
      <c r="D1027" s="399"/>
      <c r="E1027" s="398"/>
      <c r="I1027" s="411"/>
      <c r="J1027" s="411"/>
      <c r="N1027" s="411"/>
      <c r="S1027" s="411"/>
      <c r="AC1027" s="227"/>
      <c r="AD1027" s="227"/>
      <c r="AE1027" s="227"/>
      <c r="AF1027" s="227"/>
      <c r="AG1027" s="227"/>
      <c r="AL1027" s="224"/>
      <c r="AM1027" s="224"/>
      <c r="AN1027" s="224"/>
      <c r="AO1027" s="224"/>
      <c r="AP1027" s="224"/>
      <c r="AQ1027" s="224"/>
      <c r="AR1027" s="224"/>
      <c r="AS1027" s="224"/>
    </row>
    <row r="1028">
      <c r="A1028" s="530"/>
      <c r="B1028" s="529">
        <v>0.94</v>
      </c>
      <c r="C1028" s="398"/>
      <c r="D1028" s="399"/>
      <c r="E1028" s="398"/>
      <c r="I1028" s="411"/>
      <c r="J1028" s="411"/>
      <c r="N1028" s="411"/>
      <c r="S1028" s="411"/>
      <c r="AC1028" s="227"/>
      <c r="AD1028" s="227"/>
      <c r="AE1028" s="227"/>
      <c r="AF1028" s="227"/>
      <c r="AG1028" s="227"/>
      <c r="AL1028" s="224"/>
      <c r="AM1028" s="224"/>
      <c r="AN1028" s="224"/>
      <c r="AO1028" s="224"/>
      <c r="AP1028" s="224"/>
      <c r="AQ1028" s="224"/>
      <c r="AR1028" s="224"/>
      <c r="AS1028" s="224"/>
    </row>
    <row r="1029">
      <c r="A1029" s="530"/>
      <c r="B1029" s="529">
        <v>2.53</v>
      </c>
      <c r="C1029" s="398"/>
      <c r="D1029" s="399"/>
      <c r="E1029" s="398"/>
      <c r="I1029" s="411"/>
      <c r="J1029" s="411"/>
      <c r="N1029" s="411"/>
      <c r="S1029" s="411"/>
      <c r="AC1029" s="227"/>
      <c r="AD1029" s="227"/>
      <c r="AE1029" s="227"/>
      <c r="AF1029" s="227"/>
      <c r="AG1029" s="227"/>
      <c r="AL1029" s="224"/>
      <c r="AM1029" s="224"/>
      <c r="AN1029" s="224"/>
      <c r="AO1029" s="224"/>
      <c r="AP1029" s="224"/>
      <c r="AQ1029" s="224"/>
      <c r="AR1029" s="224"/>
      <c r="AS1029" s="224"/>
    </row>
    <row r="1030">
      <c r="A1030" s="530"/>
      <c r="B1030" s="529">
        <v>3.63</v>
      </c>
      <c r="C1030" s="398"/>
      <c r="D1030" s="399"/>
      <c r="E1030" s="398"/>
      <c r="I1030" s="411"/>
      <c r="J1030" s="411"/>
      <c r="N1030" s="411"/>
      <c r="S1030" s="411"/>
      <c r="AC1030" s="227"/>
      <c r="AD1030" s="227"/>
      <c r="AE1030" s="227"/>
      <c r="AF1030" s="227"/>
      <c r="AG1030" s="227"/>
      <c r="AL1030" s="224"/>
      <c r="AM1030" s="224"/>
      <c r="AN1030" s="224"/>
      <c r="AO1030" s="224"/>
      <c r="AP1030" s="224"/>
      <c r="AQ1030" s="224"/>
      <c r="AR1030" s="224"/>
      <c r="AS1030" s="224"/>
    </row>
    <row r="1031">
      <c r="A1031" s="530"/>
      <c r="B1031" s="529">
        <v>-1.1</v>
      </c>
      <c r="C1031" s="398"/>
      <c r="D1031" s="399"/>
      <c r="E1031" s="398"/>
      <c r="I1031" s="411"/>
      <c r="J1031" s="411"/>
      <c r="N1031" s="411"/>
      <c r="S1031" s="411"/>
      <c r="AC1031" s="227"/>
      <c r="AD1031" s="227"/>
      <c r="AE1031" s="227"/>
      <c r="AF1031" s="227"/>
      <c r="AG1031" s="227"/>
      <c r="AL1031" s="224"/>
      <c r="AM1031" s="224"/>
      <c r="AN1031" s="224"/>
      <c r="AO1031" s="224"/>
      <c r="AP1031" s="224"/>
      <c r="AQ1031" s="224"/>
      <c r="AR1031" s="224"/>
      <c r="AS1031" s="224"/>
    </row>
    <row r="1032">
      <c r="A1032" s="530"/>
      <c r="B1032" s="529">
        <v>-0.26</v>
      </c>
      <c r="C1032" s="398"/>
      <c r="D1032" s="399"/>
      <c r="E1032" s="398"/>
      <c r="I1032" s="411"/>
      <c r="J1032" s="411"/>
      <c r="N1032" s="411"/>
      <c r="S1032" s="411"/>
      <c r="AC1032" s="227"/>
      <c r="AD1032" s="227"/>
      <c r="AE1032" s="227"/>
      <c r="AF1032" s="227"/>
      <c r="AG1032" s="227"/>
      <c r="AL1032" s="224"/>
      <c r="AM1032" s="224"/>
      <c r="AN1032" s="224"/>
      <c r="AO1032" s="224"/>
      <c r="AP1032" s="224"/>
      <c r="AQ1032" s="224"/>
      <c r="AR1032" s="224"/>
      <c r="AS1032" s="224"/>
    </row>
    <row r="1033">
      <c r="A1033" s="530"/>
      <c r="B1033" s="529">
        <v>-6.36</v>
      </c>
      <c r="C1033" s="398"/>
      <c r="D1033" s="399"/>
      <c r="E1033" s="398"/>
      <c r="I1033" s="411"/>
      <c r="J1033" s="411"/>
      <c r="N1033" s="411"/>
      <c r="S1033" s="411"/>
      <c r="AC1033" s="227"/>
      <c r="AD1033" s="227"/>
      <c r="AE1033" s="227"/>
      <c r="AF1033" s="227"/>
      <c r="AG1033" s="227"/>
      <c r="AL1033" s="224"/>
      <c r="AM1033" s="224"/>
      <c r="AN1033" s="224"/>
      <c r="AO1033" s="224"/>
      <c r="AP1033" s="224"/>
      <c r="AQ1033" s="224"/>
      <c r="AR1033" s="224"/>
      <c r="AS1033" s="224"/>
    </row>
    <row r="1034">
      <c r="A1034" s="530"/>
      <c r="B1034" s="529">
        <v>-16.16</v>
      </c>
      <c r="C1034" s="398"/>
      <c r="D1034" s="399"/>
      <c r="E1034" s="398"/>
      <c r="I1034" s="411"/>
      <c r="J1034" s="411"/>
      <c r="N1034" s="411"/>
      <c r="S1034" s="411"/>
      <c r="AC1034" s="227"/>
      <c r="AD1034" s="227"/>
      <c r="AE1034" s="227"/>
      <c r="AF1034" s="227"/>
      <c r="AG1034" s="227"/>
      <c r="AL1034" s="224"/>
      <c r="AM1034" s="224"/>
      <c r="AN1034" s="224"/>
      <c r="AO1034" s="224"/>
      <c r="AP1034" s="224"/>
      <c r="AQ1034" s="224"/>
      <c r="AR1034" s="224"/>
      <c r="AS1034" s="224"/>
    </row>
    <row r="1035">
      <c r="A1035" s="530"/>
      <c r="B1035" s="529">
        <v>-6.59</v>
      </c>
      <c r="C1035" s="398"/>
      <c r="D1035" s="399"/>
      <c r="E1035" s="398"/>
      <c r="I1035" s="411"/>
      <c r="J1035" s="411"/>
      <c r="N1035" s="411"/>
      <c r="S1035" s="411"/>
      <c r="AC1035" s="227"/>
      <c r="AD1035" s="227"/>
      <c r="AE1035" s="227"/>
      <c r="AF1035" s="227"/>
      <c r="AG1035" s="227"/>
      <c r="AL1035" s="224"/>
      <c r="AM1035" s="224"/>
      <c r="AN1035" s="224"/>
      <c r="AO1035" s="224"/>
      <c r="AP1035" s="224"/>
      <c r="AQ1035" s="224"/>
      <c r="AR1035" s="224"/>
      <c r="AS1035" s="224"/>
    </row>
    <row r="1036">
      <c r="A1036" s="530"/>
      <c r="B1036" s="529">
        <v>-5.03</v>
      </c>
      <c r="C1036" s="398"/>
      <c r="D1036" s="399"/>
      <c r="E1036" s="398"/>
      <c r="I1036" s="411"/>
      <c r="J1036" s="411"/>
      <c r="N1036" s="411"/>
      <c r="S1036" s="411"/>
      <c r="AC1036" s="227"/>
      <c r="AD1036" s="227"/>
      <c r="AE1036" s="227"/>
      <c r="AF1036" s="227"/>
      <c r="AG1036" s="227"/>
      <c r="AL1036" s="224"/>
      <c r="AM1036" s="224"/>
      <c r="AN1036" s="224"/>
      <c r="AO1036" s="224"/>
      <c r="AP1036" s="224"/>
      <c r="AQ1036" s="224"/>
      <c r="AR1036" s="224"/>
      <c r="AS1036" s="224"/>
    </row>
    <row r="1037">
      <c r="A1037" s="530"/>
      <c r="B1037" s="529">
        <v>-6.05</v>
      </c>
      <c r="C1037" s="398"/>
      <c r="D1037" s="399"/>
      <c r="E1037" s="398"/>
      <c r="I1037" s="411"/>
      <c r="J1037" s="411"/>
      <c r="N1037" s="411"/>
      <c r="S1037" s="411"/>
      <c r="AC1037" s="227"/>
      <c r="AD1037" s="227"/>
      <c r="AE1037" s="227"/>
      <c r="AF1037" s="227"/>
      <c r="AG1037" s="227"/>
      <c r="AL1037" s="224"/>
      <c r="AM1037" s="224"/>
      <c r="AN1037" s="224"/>
      <c r="AO1037" s="224"/>
      <c r="AP1037" s="224"/>
      <c r="AQ1037" s="224"/>
      <c r="AR1037" s="224"/>
      <c r="AS1037" s="224"/>
    </row>
    <row r="1038">
      <c r="A1038" s="530"/>
      <c r="B1038" s="529">
        <v>-5.4</v>
      </c>
      <c r="C1038" s="398"/>
      <c r="D1038" s="399"/>
      <c r="E1038" s="398"/>
      <c r="I1038" s="411"/>
      <c r="J1038" s="411"/>
      <c r="N1038" s="411"/>
      <c r="S1038" s="411"/>
      <c r="AC1038" s="227"/>
      <c r="AD1038" s="227"/>
      <c r="AE1038" s="227"/>
      <c r="AF1038" s="227"/>
      <c r="AG1038" s="227"/>
      <c r="AL1038" s="224"/>
      <c r="AM1038" s="224"/>
      <c r="AN1038" s="224"/>
      <c r="AO1038" s="224"/>
      <c r="AP1038" s="224"/>
      <c r="AQ1038" s="224"/>
      <c r="AR1038" s="224"/>
      <c r="AS1038" s="224"/>
    </row>
    <row r="1039">
      <c r="A1039" s="530"/>
      <c r="B1039" s="529">
        <v>-7.94</v>
      </c>
      <c r="C1039" s="398"/>
      <c r="D1039" s="399"/>
      <c r="E1039" s="398"/>
      <c r="I1039" s="411"/>
      <c r="J1039" s="411"/>
      <c r="N1039" s="411"/>
      <c r="S1039" s="411"/>
      <c r="AC1039" s="227"/>
      <c r="AD1039" s="227"/>
      <c r="AE1039" s="227"/>
      <c r="AF1039" s="227"/>
      <c r="AG1039" s="227"/>
      <c r="AL1039" s="224"/>
      <c r="AM1039" s="224"/>
      <c r="AN1039" s="224"/>
      <c r="AO1039" s="224"/>
      <c r="AP1039" s="224"/>
      <c r="AQ1039" s="224"/>
      <c r="AR1039" s="224"/>
      <c r="AS1039" s="224"/>
    </row>
    <row r="1040">
      <c r="A1040" s="530"/>
      <c r="B1040" s="529">
        <v>-5.27</v>
      </c>
      <c r="C1040" s="398"/>
      <c r="D1040" s="399"/>
      <c r="E1040" s="398"/>
      <c r="I1040" s="411"/>
      <c r="J1040" s="411"/>
      <c r="N1040" s="411"/>
      <c r="S1040" s="411"/>
      <c r="AC1040" s="227"/>
      <c r="AD1040" s="227"/>
      <c r="AE1040" s="227"/>
      <c r="AF1040" s="227"/>
      <c r="AG1040" s="227"/>
      <c r="AL1040" s="224"/>
      <c r="AM1040" s="224"/>
      <c r="AN1040" s="224"/>
      <c r="AO1040" s="224"/>
      <c r="AP1040" s="224"/>
      <c r="AQ1040" s="224"/>
      <c r="AR1040" s="224"/>
      <c r="AS1040" s="224"/>
    </row>
    <row r="1041">
      <c r="A1041" s="530"/>
      <c r="B1041" s="529">
        <v>-4.05</v>
      </c>
      <c r="C1041" s="398"/>
      <c r="D1041" s="399"/>
      <c r="E1041" s="398"/>
      <c r="I1041" s="411"/>
      <c r="J1041" s="411"/>
      <c r="N1041" s="411"/>
      <c r="S1041" s="411"/>
      <c r="AC1041" s="227"/>
      <c r="AD1041" s="227"/>
      <c r="AE1041" s="227"/>
      <c r="AF1041" s="227"/>
      <c r="AG1041" s="227"/>
      <c r="AL1041" s="224"/>
      <c r="AM1041" s="224"/>
      <c r="AN1041" s="224"/>
      <c r="AO1041" s="224"/>
      <c r="AP1041" s="224"/>
      <c r="AQ1041" s="224"/>
      <c r="AR1041" s="224"/>
      <c r="AS1041" s="224"/>
    </row>
    <row r="1042">
      <c r="A1042" s="530"/>
      <c r="B1042" s="529">
        <v>-7.7</v>
      </c>
      <c r="C1042" s="398"/>
      <c r="D1042" s="399"/>
      <c r="E1042" s="398"/>
      <c r="I1042" s="411"/>
      <c r="J1042" s="411"/>
      <c r="N1042" s="411"/>
      <c r="S1042" s="411"/>
      <c r="AC1042" s="227"/>
      <c r="AD1042" s="227"/>
      <c r="AE1042" s="227"/>
      <c r="AF1042" s="227"/>
      <c r="AG1042" s="227"/>
      <c r="AL1042" s="224"/>
      <c r="AM1042" s="224"/>
      <c r="AN1042" s="224"/>
      <c r="AO1042" s="224"/>
      <c r="AP1042" s="224"/>
      <c r="AQ1042" s="224"/>
      <c r="AR1042" s="224"/>
      <c r="AS1042" s="224"/>
    </row>
    <row r="1043">
      <c r="A1043" s="530"/>
      <c r="B1043" s="529">
        <v>-7.43</v>
      </c>
      <c r="C1043" s="398"/>
      <c r="D1043" s="399"/>
      <c r="E1043" s="398"/>
      <c r="I1043" s="411"/>
      <c r="J1043" s="411"/>
      <c r="N1043" s="411"/>
      <c r="S1043" s="411"/>
      <c r="AC1043" s="227"/>
      <c r="AD1043" s="227"/>
      <c r="AE1043" s="227"/>
      <c r="AF1043" s="227"/>
      <c r="AG1043" s="227"/>
      <c r="AL1043" s="224"/>
      <c r="AM1043" s="224"/>
      <c r="AN1043" s="224"/>
      <c r="AO1043" s="224"/>
      <c r="AP1043" s="224"/>
      <c r="AQ1043" s="224"/>
      <c r="AR1043" s="224"/>
      <c r="AS1043" s="224"/>
    </row>
    <row r="1044">
      <c r="A1044" s="530"/>
      <c r="B1044" s="529">
        <v>-4.19</v>
      </c>
      <c r="C1044" s="398"/>
      <c r="D1044" s="399"/>
      <c r="E1044" s="398"/>
      <c r="I1044" s="411"/>
      <c r="J1044" s="411"/>
      <c r="N1044" s="411"/>
      <c r="S1044" s="411"/>
      <c r="AC1044" s="227"/>
      <c r="AD1044" s="227"/>
      <c r="AE1044" s="227"/>
      <c r="AF1044" s="227"/>
      <c r="AG1044" s="227"/>
      <c r="AL1044" s="224"/>
      <c r="AM1044" s="224"/>
      <c r="AN1044" s="224"/>
      <c r="AO1044" s="224"/>
      <c r="AP1044" s="224"/>
      <c r="AQ1044" s="224"/>
      <c r="AR1044" s="224"/>
      <c r="AS1044" s="224"/>
    </row>
    <row r="1045">
      <c r="A1045" s="530"/>
      <c r="B1045" s="529">
        <v>-8.48</v>
      </c>
      <c r="C1045" s="398"/>
      <c r="D1045" s="399"/>
      <c r="E1045" s="398"/>
      <c r="I1045" s="411"/>
      <c r="J1045" s="411"/>
      <c r="N1045" s="411"/>
      <c r="S1045" s="411"/>
      <c r="AC1045" s="227"/>
      <c r="AD1045" s="227"/>
      <c r="AE1045" s="227"/>
      <c r="AF1045" s="227"/>
      <c r="AG1045" s="227"/>
      <c r="AL1045" s="224"/>
      <c r="AM1045" s="224"/>
      <c r="AN1045" s="224"/>
      <c r="AO1045" s="224"/>
      <c r="AP1045" s="224"/>
      <c r="AQ1045" s="224"/>
      <c r="AR1045" s="224"/>
      <c r="AS1045" s="224"/>
    </row>
    <row r="1046">
      <c r="A1046" s="530"/>
      <c r="B1046" s="529">
        <v>-151.18</v>
      </c>
      <c r="C1046" s="398"/>
      <c r="D1046" s="399"/>
      <c r="E1046" s="398"/>
      <c r="I1046" s="411"/>
      <c r="J1046" s="411"/>
      <c r="N1046" s="411"/>
      <c r="S1046" s="411"/>
      <c r="AC1046" s="227"/>
      <c r="AD1046" s="227"/>
      <c r="AE1046" s="227"/>
      <c r="AF1046" s="227"/>
      <c r="AG1046" s="227"/>
      <c r="AL1046" s="224"/>
      <c r="AM1046" s="224"/>
      <c r="AN1046" s="224"/>
      <c r="AO1046" s="224"/>
      <c r="AP1046" s="224"/>
      <c r="AQ1046" s="224"/>
      <c r="AR1046" s="224"/>
      <c r="AS1046" s="224"/>
    </row>
    <row r="1047">
      <c r="A1047" s="530"/>
      <c r="B1047" s="529">
        <v>-6.3</v>
      </c>
      <c r="C1047" s="398"/>
      <c r="D1047" s="399"/>
      <c r="E1047" s="398"/>
      <c r="I1047" s="411"/>
      <c r="J1047" s="411"/>
      <c r="N1047" s="411"/>
      <c r="S1047" s="411"/>
      <c r="AC1047" s="227"/>
      <c r="AD1047" s="227"/>
      <c r="AE1047" s="227"/>
      <c r="AF1047" s="227"/>
      <c r="AG1047" s="227"/>
      <c r="AL1047" s="224"/>
      <c r="AM1047" s="224"/>
      <c r="AN1047" s="224"/>
      <c r="AO1047" s="224"/>
      <c r="AP1047" s="224"/>
      <c r="AQ1047" s="224"/>
      <c r="AR1047" s="224"/>
      <c r="AS1047" s="224"/>
    </row>
    <row r="1048">
      <c r="A1048" s="530"/>
      <c r="B1048" s="529">
        <v>-18.92</v>
      </c>
      <c r="C1048" s="398"/>
      <c r="D1048" s="399"/>
      <c r="E1048" s="398"/>
      <c r="I1048" s="411"/>
      <c r="J1048" s="411"/>
      <c r="N1048" s="411"/>
      <c r="S1048" s="411"/>
      <c r="AC1048" s="227"/>
      <c r="AD1048" s="227"/>
      <c r="AE1048" s="227"/>
      <c r="AF1048" s="227"/>
      <c r="AG1048" s="227"/>
      <c r="AL1048" s="224"/>
      <c r="AM1048" s="224"/>
      <c r="AN1048" s="224"/>
      <c r="AO1048" s="224"/>
      <c r="AP1048" s="224"/>
      <c r="AQ1048" s="224"/>
      <c r="AR1048" s="224"/>
      <c r="AS1048" s="224"/>
    </row>
    <row r="1049">
      <c r="A1049" s="530"/>
      <c r="B1049" s="531"/>
      <c r="C1049" s="398"/>
      <c r="D1049" s="399"/>
      <c r="E1049" s="398"/>
      <c r="I1049" s="411"/>
      <c r="J1049" s="411"/>
      <c r="N1049" s="411"/>
      <c r="S1049" s="411"/>
      <c r="AC1049" s="227"/>
      <c r="AD1049" s="227"/>
      <c r="AE1049" s="227"/>
      <c r="AF1049" s="227"/>
      <c r="AG1049" s="227"/>
      <c r="AL1049" s="224"/>
      <c r="AM1049" s="224"/>
      <c r="AN1049" s="224"/>
      <c r="AO1049" s="224"/>
      <c r="AP1049" s="224"/>
      <c r="AQ1049" s="224"/>
      <c r="AR1049" s="224"/>
      <c r="AS1049" s="224"/>
    </row>
    <row r="1050">
      <c r="A1050" s="530"/>
      <c r="B1050" s="531"/>
      <c r="C1050" s="398"/>
      <c r="D1050" s="399"/>
      <c r="E1050" s="398"/>
      <c r="I1050" s="411"/>
      <c r="J1050" s="411"/>
      <c r="N1050" s="411"/>
      <c r="S1050" s="411"/>
      <c r="AC1050" s="227"/>
      <c r="AD1050" s="227"/>
      <c r="AE1050" s="227"/>
      <c r="AF1050" s="227"/>
      <c r="AG1050" s="227"/>
      <c r="AL1050" s="224"/>
      <c r="AM1050" s="224"/>
      <c r="AN1050" s="224"/>
      <c r="AO1050" s="224"/>
      <c r="AP1050" s="224"/>
      <c r="AQ1050" s="224"/>
      <c r="AR1050" s="224"/>
      <c r="AS1050" s="224"/>
    </row>
    <row r="1051">
      <c r="A1051" s="530"/>
      <c r="B1051" s="531"/>
      <c r="C1051" s="398"/>
      <c r="D1051" s="399"/>
      <c r="E1051" s="398"/>
      <c r="I1051" s="411"/>
      <c r="J1051" s="411"/>
      <c r="N1051" s="411"/>
      <c r="S1051" s="411"/>
      <c r="AC1051" s="227"/>
      <c r="AD1051" s="227"/>
      <c r="AE1051" s="227"/>
      <c r="AF1051" s="227"/>
      <c r="AG1051" s="227"/>
      <c r="AL1051" s="224"/>
      <c r="AM1051" s="224"/>
      <c r="AN1051" s="224"/>
      <c r="AO1051" s="224"/>
      <c r="AP1051" s="224"/>
      <c r="AQ1051" s="224"/>
      <c r="AR1051" s="224"/>
      <c r="AS1051" s="224"/>
    </row>
    <row r="1052">
      <c r="A1052" s="530"/>
      <c r="B1052" s="531"/>
      <c r="C1052" s="398"/>
      <c r="D1052" s="399"/>
      <c r="E1052" s="398"/>
      <c r="I1052" s="411"/>
      <c r="J1052" s="411"/>
      <c r="N1052" s="411"/>
      <c r="S1052" s="411"/>
      <c r="AC1052" s="227"/>
      <c r="AD1052" s="227"/>
      <c r="AE1052" s="227"/>
      <c r="AF1052" s="227"/>
      <c r="AG1052" s="227"/>
      <c r="AL1052" s="224"/>
      <c r="AM1052" s="224"/>
      <c r="AN1052" s="224"/>
      <c r="AO1052" s="224"/>
      <c r="AP1052" s="224"/>
      <c r="AQ1052" s="224"/>
      <c r="AR1052" s="224"/>
      <c r="AS1052" s="224"/>
    </row>
    <row r="1053">
      <c r="A1053" s="530"/>
      <c r="B1053" s="531"/>
      <c r="C1053" s="398"/>
      <c r="D1053" s="399"/>
      <c r="E1053" s="398"/>
      <c r="I1053" s="411"/>
      <c r="J1053" s="411"/>
      <c r="N1053" s="411"/>
      <c r="S1053" s="411"/>
      <c r="AC1053" s="227"/>
      <c r="AD1053" s="227"/>
      <c r="AE1053" s="227"/>
      <c r="AF1053" s="227"/>
      <c r="AG1053" s="227"/>
      <c r="AL1053" s="224"/>
      <c r="AM1053" s="224"/>
      <c r="AN1053" s="224"/>
      <c r="AO1053" s="224"/>
      <c r="AP1053" s="224"/>
      <c r="AQ1053" s="224"/>
      <c r="AR1053" s="224"/>
      <c r="AS1053" s="224"/>
    </row>
    <row r="1054">
      <c r="A1054" s="530"/>
      <c r="B1054" s="531"/>
      <c r="C1054" s="398"/>
      <c r="D1054" s="399"/>
      <c r="E1054" s="398"/>
      <c r="I1054" s="411"/>
      <c r="J1054" s="411"/>
      <c r="N1054" s="411"/>
      <c r="S1054" s="411"/>
      <c r="AC1054" s="227"/>
      <c r="AD1054" s="227"/>
      <c r="AE1054" s="227"/>
      <c r="AF1054" s="227"/>
      <c r="AG1054" s="227"/>
      <c r="AL1054" s="224"/>
      <c r="AM1054" s="224"/>
      <c r="AN1054" s="224"/>
      <c r="AO1054" s="224"/>
      <c r="AP1054" s="224"/>
      <c r="AQ1054" s="224"/>
      <c r="AR1054" s="224"/>
      <c r="AS1054" s="224"/>
    </row>
    <row r="1055">
      <c r="A1055" s="530"/>
      <c r="B1055" s="531"/>
      <c r="C1055" s="398"/>
      <c r="D1055" s="399"/>
      <c r="E1055" s="398"/>
      <c r="I1055" s="411"/>
      <c r="J1055" s="411"/>
      <c r="N1055" s="411"/>
      <c r="S1055" s="411"/>
      <c r="AC1055" s="227"/>
      <c r="AD1055" s="227"/>
      <c r="AE1055" s="227"/>
      <c r="AF1055" s="227"/>
      <c r="AG1055" s="227"/>
      <c r="AL1055" s="224"/>
      <c r="AM1055" s="224"/>
      <c r="AN1055" s="224"/>
      <c r="AO1055" s="224"/>
      <c r="AP1055" s="224"/>
      <c r="AQ1055" s="224"/>
      <c r="AR1055" s="224"/>
      <c r="AS1055" s="224"/>
    </row>
    <row r="1056">
      <c r="A1056" s="530"/>
      <c r="B1056" s="531"/>
      <c r="C1056" s="398"/>
      <c r="D1056" s="399"/>
      <c r="E1056" s="398"/>
      <c r="I1056" s="411"/>
      <c r="J1056" s="411"/>
      <c r="N1056" s="411"/>
      <c r="S1056" s="411"/>
      <c r="AC1056" s="227"/>
      <c r="AD1056" s="227"/>
      <c r="AE1056" s="227"/>
      <c r="AF1056" s="227"/>
      <c r="AG1056" s="227"/>
      <c r="AL1056" s="224"/>
      <c r="AM1056" s="224"/>
      <c r="AN1056" s="224"/>
      <c r="AO1056" s="224"/>
      <c r="AP1056" s="224"/>
      <c r="AQ1056" s="224"/>
      <c r="AR1056" s="224"/>
      <c r="AS1056" s="224"/>
    </row>
    <row r="1057">
      <c r="A1057" s="530"/>
      <c r="B1057" s="531"/>
      <c r="C1057" s="398"/>
      <c r="D1057" s="399"/>
      <c r="E1057" s="398"/>
      <c r="I1057" s="411"/>
      <c r="J1057" s="411"/>
      <c r="N1057" s="411"/>
      <c r="S1057" s="411"/>
      <c r="AC1057" s="227"/>
      <c r="AD1057" s="227"/>
      <c r="AE1057" s="227"/>
      <c r="AF1057" s="227"/>
      <c r="AG1057" s="227"/>
      <c r="AL1057" s="224"/>
      <c r="AM1057" s="224"/>
      <c r="AN1057" s="224"/>
      <c r="AO1057" s="224"/>
      <c r="AP1057" s="224"/>
      <c r="AQ1057" s="224"/>
      <c r="AR1057" s="224"/>
      <c r="AS1057" s="224"/>
    </row>
    <row r="1058">
      <c r="A1058" s="530"/>
      <c r="B1058" s="531"/>
      <c r="C1058" s="398"/>
      <c r="D1058" s="399"/>
      <c r="E1058" s="398"/>
      <c r="I1058" s="411"/>
      <c r="J1058" s="411"/>
      <c r="N1058" s="411"/>
      <c r="S1058" s="411"/>
      <c r="AC1058" s="227"/>
      <c r="AD1058" s="227"/>
      <c r="AE1058" s="227"/>
      <c r="AF1058" s="227"/>
      <c r="AG1058" s="227"/>
      <c r="AL1058" s="224"/>
      <c r="AM1058" s="224"/>
      <c r="AN1058" s="224"/>
      <c r="AO1058" s="224"/>
      <c r="AP1058" s="224"/>
      <c r="AQ1058" s="224"/>
      <c r="AR1058" s="224"/>
      <c r="AS1058" s="224"/>
    </row>
    <row r="1059">
      <c r="A1059" s="530"/>
      <c r="B1059" s="531"/>
      <c r="C1059" s="398"/>
      <c r="D1059" s="399"/>
      <c r="E1059" s="398"/>
      <c r="I1059" s="411"/>
      <c r="J1059" s="411"/>
      <c r="N1059" s="411"/>
      <c r="S1059" s="411"/>
      <c r="AC1059" s="227"/>
      <c r="AD1059" s="227"/>
      <c r="AE1059" s="227"/>
      <c r="AF1059" s="227"/>
      <c r="AG1059" s="227"/>
      <c r="AL1059" s="224"/>
      <c r="AM1059" s="224"/>
      <c r="AN1059" s="224"/>
      <c r="AO1059" s="224"/>
      <c r="AP1059" s="224"/>
      <c r="AQ1059" s="224"/>
      <c r="AR1059" s="224"/>
      <c r="AS1059" s="224"/>
    </row>
    <row r="1060">
      <c r="A1060" s="530"/>
      <c r="B1060" s="531"/>
      <c r="C1060" s="398"/>
      <c r="D1060" s="399"/>
      <c r="E1060" s="398"/>
      <c r="I1060" s="411"/>
      <c r="J1060" s="411"/>
      <c r="N1060" s="411"/>
      <c r="S1060" s="411"/>
      <c r="AC1060" s="227"/>
      <c r="AD1060" s="227"/>
      <c r="AE1060" s="227"/>
      <c r="AF1060" s="227"/>
      <c r="AG1060" s="227"/>
      <c r="AL1060" s="224"/>
      <c r="AM1060" s="224"/>
      <c r="AN1060" s="224"/>
      <c r="AO1060" s="224"/>
      <c r="AP1060" s="224"/>
      <c r="AQ1060" s="224"/>
      <c r="AR1060" s="224"/>
      <c r="AS1060" s="224"/>
    </row>
    <row r="1061">
      <c r="A1061" s="530"/>
      <c r="B1061" s="531"/>
      <c r="C1061" s="398"/>
      <c r="D1061" s="399"/>
      <c r="E1061" s="398"/>
      <c r="I1061" s="411"/>
      <c r="J1061" s="411"/>
      <c r="N1061" s="411"/>
      <c r="S1061" s="411"/>
      <c r="AC1061" s="227"/>
      <c r="AD1061" s="227"/>
      <c r="AE1061" s="227"/>
      <c r="AF1061" s="227"/>
      <c r="AG1061" s="227"/>
      <c r="AL1061" s="224"/>
      <c r="AM1061" s="224"/>
      <c r="AN1061" s="224"/>
      <c r="AO1061" s="224"/>
      <c r="AP1061" s="224"/>
      <c r="AQ1061" s="224"/>
      <c r="AR1061" s="224"/>
      <c r="AS1061" s="224"/>
    </row>
    <row r="1062">
      <c r="A1062" s="530"/>
      <c r="B1062" s="531"/>
      <c r="C1062" s="398"/>
      <c r="D1062" s="399"/>
      <c r="E1062" s="398"/>
      <c r="I1062" s="411"/>
      <c r="J1062" s="411"/>
      <c r="N1062" s="411"/>
      <c r="S1062" s="411"/>
      <c r="AC1062" s="227"/>
      <c r="AD1062" s="227"/>
      <c r="AE1062" s="227"/>
      <c r="AF1062" s="227"/>
      <c r="AG1062" s="227"/>
      <c r="AL1062" s="224"/>
      <c r="AM1062" s="224"/>
      <c r="AN1062" s="224"/>
      <c r="AO1062" s="224"/>
      <c r="AP1062" s="224"/>
      <c r="AQ1062" s="224"/>
      <c r="AR1062" s="224"/>
      <c r="AS1062" s="224"/>
    </row>
    <row r="1063">
      <c r="A1063" s="530"/>
      <c r="B1063" s="531"/>
      <c r="C1063" s="398"/>
      <c r="D1063" s="399"/>
      <c r="E1063" s="398"/>
      <c r="I1063" s="411"/>
      <c r="J1063" s="411"/>
      <c r="N1063" s="411"/>
      <c r="S1063" s="411"/>
      <c r="AC1063" s="227"/>
      <c r="AD1063" s="227"/>
      <c r="AE1063" s="227"/>
      <c r="AF1063" s="227"/>
      <c r="AG1063" s="227"/>
      <c r="AL1063" s="224"/>
      <c r="AM1063" s="224"/>
      <c r="AN1063" s="224"/>
      <c r="AO1063" s="224"/>
      <c r="AP1063" s="224"/>
      <c r="AQ1063" s="224"/>
      <c r="AR1063" s="224"/>
      <c r="AS1063" s="224"/>
    </row>
    <row r="1064">
      <c r="A1064" s="530"/>
      <c r="B1064" s="531"/>
      <c r="C1064" s="398"/>
      <c r="D1064" s="399"/>
      <c r="E1064" s="398"/>
      <c r="I1064" s="411"/>
      <c r="J1064" s="411"/>
      <c r="N1064" s="411"/>
      <c r="S1064" s="411"/>
      <c r="AC1064" s="227"/>
      <c r="AD1064" s="227"/>
      <c r="AE1064" s="227"/>
      <c r="AF1064" s="227"/>
      <c r="AG1064" s="227"/>
      <c r="AL1064" s="224"/>
      <c r="AM1064" s="224"/>
      <c r="AN1064" s="224"/>
      <c r="AO1064" s="224"/>
      <c r="AP1064" s="224"/>
      <c r="AQ1064" s="224"/>
      <c r="AR1064" s="224"/>
      <c r="AS1064" s="224"/>
    </row>
    <row r="1065">
      <c r="A1065" s="530"/>
      <c r="B1065" s="531"/>
      <c r="C1065" s="398"/>
      <c r="D1065" s="399"/>
      <c r="E1065" s="398"/>
      <c r="I1065" s="411"/>
      <c r="J1065" s="411"/>
      <c r="N1065" s="411"/>
      <c r="S1065" s="411"/>
      <c r="AC1065" s="227"/>
      <c r="AD1065" s="227"/>
      <c r="AE1065" s="227"/>
      <c r="AF1065" s="227"/>
      <c r="AG1065" s="227"/>
      <c r="AL1065" s="224"/>
      <c r="AM1065" s="224"/>
      <c r="AN1065" s="224"/>
      <c r="AO1065" s="224"/>
      <c r="AP1065" s="224"/>
      <c r="AQ1065" s="224"/>
      <c r="AR1065" s="224"/>
      <c r="AS1065" s="224"/>
    </row>
    <row r="1066">
      <c r="A1066" s="530"/>
      <c r="B1066" s="531"/>
      <c r="C1066" s="398"/>
      <c r="D1066" s="399"/>
      <c r="E1066" s="398"/>
      <c r="I1066" s="411"/>
      <c r="J1066" s="411"/>
      <c r="N1066" s="411"/>
      <c r="S1066" s="411"/>
      <c r="AC1066" s="227"/>
      <c r="AD1066" s="227"/>
      <c r="AE1066" s="227"/>
      <c r="AF1066" s="227"/>
      <c r="AG1066" s="227"/>
      <c r="AL1066" s="224"/>
      <c r="AM1066" s="224"/>
      <c r="AN1066" s="224"/>
      <c r="AO1066" s="224"/>
      <c r="AP1066" s="224"/>
      <c r="AQ1066" s="224"/>
      <c r="AR1066" s="224"/>
      <c r="AS1066" s="224"/>
    </row>
    <row r="1067">
      <c r="A1067" s="530"/>
      <c r="B1067" s="531"/>
      <c r="C1067" s="398"/>
      <c r="D1067" s="399"/>
      <c r="E1067" s="398"/>
      <c r="I1067" s="411"/>
      <c r="J1067" s="411"/>
      <c r="N1067" s="411"/>
      <c r="S1067" s="411"/>
      <c r="AC1067" s="227"/>
      <c r="AD1067" s="227"/>
      <c r="AE1067" s="227"/>
      <c r="AF1067" s="227"/>
      <c r="AG1067" s="227"/>
      <c r="AL1067" s="224"/>
      <c r="AM1067" s="224"/>
      <c r="AN1067" s="224"/>
      <c r="AO1067" s="224"/>
      <c r="AP1067" s="224"/>
      <c r="AQ1067" s="224"/>
      <c r="AR1067" s="224"/>
      <c r="AS1067" s="224"/>
    </row>
    <row r="1068">
      <c r="A1068" s="530"/>
      <c r="B1068" s="531"/>
      <c r="C1068" s="398"/>
      <c r="D1068" s="399"/>
      <c r="E1068" s="398"/>
      <c r="I1068" s="411"/>
      <c r="J1068" s="411"/>
      <c r="N1068" s="411"/>
      <c r="S1068" s="411"/>
      <c r="AC1068" s="227"/>
      <c r="AD1068" s="227"/>
      <c r="AE1068" s="227"/>
      <c r="AF1068" s="227"/>
      <c r="AG1068" s="227"/>
      <c r="AL1068" s="224"/>
      <c r="AM1068" s="224"/>
      <c r="AN1068" s="224"/>
      <c r="AO1068" s="224"/>
      <c r="AP1068" s="224"/>
      <c r="AQ1068" s="224"/>
      <c r="AR1068" s="224"/>
      <c r="AS1068" s="224"/>
    </row>
    <row r="1069">
      <c r="A1069" s="530"/>
      <c r="B1069" s="531"/>
      <c r="C1069" s="398"/>
      <c r="D1069" s="399"/>
      <c r="E1069" s="398"/>
      <c r="I1069" s="411"/>
      <c r="J1069" s="411"/>
      <c r="N1069" s="411"/>
      <c r="S1069" s="411"/>
      <c r="AC1069" s="227"/>
      <c r="AD1069" s="227"/>
      <c r="AE1069" s="227"/>
      <c r="AF1069" s="227"/>
      <c r="AG1069" s="227"/>
      <c r="AL1069" s="224"/>
      <c r="AM1069" s="224"/>
      <c r="AN1069" s="224"/>
      <c r="AO1069" s="224"/>
      <c r="AP1069" s="224"/>
      <c r="AQ1069" s="224"/>
      <c r="AR1069" s="224"/>
      <c r="AS1069" s="224"/>
    </row>
    <row r="1070">
      <c r="A1070" s="530"/>
      <c r="B1070" s="531"/>
      <c r="C1070" s="398"/>
      <c r="D1070" s="399"/>
      <c r="E1070" s="398"/>
      <c r="I1070" s="411"/>
      <c r="J1070" s="411"/>
      <c r="N1070" s="411"/>
      <c r="S1070" s="411"/>
      <c r="AC1070" s="227"/>
      <c r="AD1070" s="227"/>
      <c r="AE1070" s="227"/>
      <c r="AF1070" s="227"/>
      <c r="AG1070" s="227"/>
      <c r="AL1070" s="224"/>
      <c r="AM1070" s="224"/>
      <c r="AN1070" s="224"/>
      <c r="AO1070" s="224"/>
      <c r="AP1070" s="224"/>
      <c r="AQ1070" s="224"/>
      <c r="AR1070" s="224"/>
      <c r="AS1070" s="224"/>
    </row>
    <row r="1071">
      <c r="A1071" s="530"/>
      <c r="B1071" s="531"/>
      <c r="C1071" s="398"/>
      <c r="D1071" s="399"/>
      <c r="E1071" s="398"/>
      <c r="I1071" s="411"/>
      <c r="J1071" s="411"/>
      <c r="N1071" s="411"/>
      <c r="S1071" s="411"/>
      <c r="AC1071" s="227"/>
      <c r="AD1071" s="227"/>
      <c r="AE1071" s="227"/>
      <c r="AF1071" s="227"/>
      <c r="AG1071" s="227"/>
      <c r="AL1071" s="224"/>
      <c r="AM1071" s="224"/>
      <c r="AN1071" s="224"/>
      <c r="AO1071" s="224"/>
      <c r="AP1071" s="224"/>
      <c r="AQ1071" s="224"/>
      <c r="AR1071" s="224"/>
      <c r="AS1071" s="224"/>
    </row>
    <row r="1072">
      <c r="A1072" s="530"/>
      <c r="B1072" s="531"/>
      <c r="C1072" s="398"/>
      <c r="D1072" s="399"/>
      <c r="E1072" s="398"/>
      <c r="I1072" s="411"/>
      <c r="J1072" s="411"/>
      <c r="N1072" s="411"/>
      <c r="S1072" s="411"/>
      <c r="AC1072" s="227"/>
      <c r="AD1072" s="227"/>
      <c r="AE1072" s="227"/>
      <c r="AF1072" s="227"/>
      <c r="AG1072" s="227"/>
      <c r="AL1072" s="224"/>
      <c r="AM1072" s="224"/>
      <c r="AN1072" s="224"/>
      <c r="AO1072" s="224"/>
      <c r="AP1072" s="224"/>
      <c r="AQ1072" s="224"/>
      <c r="AR1072" s="224"/>
      <c r="AS1072" s="224"/>
    </row>
    <row r="1073">
      <c r="A1073" s="530"/>
      <c r="B1073" s="531"/>
      <c r="C1073" s="398"/>
      <c r="D1073" s="399"/>
      <c r="E1073" s="398"/>
      <c r="I1073" s="411"/>
      <c r="J1073" s="411"/>
      <c r="N1073" s="411"/>
      <c r="S1073" s="411"/>
      <c r="AC1073" s="227"/>
      <c r="AD1073" s="227"/>
      <c r="AE1073" s="227"/>
      <c r="AF1073" s="227"/>
      <c r="AG1073" s="227"/>
      <c r="AL1073" s="224"/>
      <c r="AM1073" s="224"/>
      <c r="AN1073" s="224"/>
      <c r="AO1073" s="224"/>
      <c r="AP1073" s="224"/>
      <c r="AQ1073" s="224"/>
      <c r="AR1073" s="224"/>
      <c r="AS1073" s="224"/>
    </row>
    <row r="1074">
      <c r="A1074" s="530"/>
      <c r="B1074" s="531"/>
      <c r="C1074" s="398"/>
      <c r="D1074" s="399"/>
      <c r="E1074" s="398"/>
      <c r="I1074" s="411"/>
      <c r="J1074" s="411"/>
      <c r="N1074" s="411"/>
      <c r="S1074" s="411"/>
      <c r="AC1074" s="227"/>
      <c r="AD1074" s="227"/>
      <c r="AE1074" s="227"/>
      <c r="AF1074" s="227"/>
      <c r="AG1074" s="227"/>
      <c r="AL1074" s="224"/>
      <c r="AM1074" s="224"/>
      <c r="AN1074" s="224"/>
      <c r="AO1074" s="224"/>
      <c r="AP1074" s="224"/>
      <c r="AQ1074" s="224"/>
      <c r="AR1074" s="224"/>
      <c r="AS1074" s="224"/>
    </row>
    <row r="1075">
      <c r="A1075" s="530"/>
      <c r="B1075" s="531"/>
      <c r="C1075" s="398"/>
      <c r="D1075" s="399"/>
      <c r="E1075" s="398"/>
      <c r="I1075" s="411"/>
      <c r="J1075" s="411"/>
      <c r="N1075" s="411"/>
      <c r="S1075" s="411"/>
      <c r="AC1075" s="227"/>
      <c r="AD1075" s="227"/>
      <c r="AE1075" s="227"/>
      <c r="AF1075" s="227"/>
      <c r="AG1075" s="227"/>
      <c r="AL1075" s="224"/>
      <c r="AM1075" s="224"/>
      <c r="AN1075" s="224"/>
      <c r="AO1075" s="224"/>
      <c r="AP1075" s="224"/>
      <c r="AQ1075" s="224"/>
      <c r="AR1075" s="224"/>
      <c r="AS1075" s="224"/>
    </row>
    <row r="1076">
      <c r="A1076" s="530"/>
      <c r="B1076" s="531"/>
      <c r="C1076" s="398"/>
      <c r="D1076" s="399"/>
      <c r="E1076" s="398"/>
      <c r="I1076" s="411"/>
      <c r="J1076" s="411"/>
      <c r="N1076" s="411"/>
      <c r="S1076" s="411"/>
      <c r="AC1076" s="227"/>
      <c r="AD1076" s="227"/>
      <c r="AE1076" s="227"/>
      <c r="AF1076" s="227"/>
      <c r="AG1076" s="227"/>
      <c r="AL1076" s="224"/>
      <c r="AM1076" s="224"/>
      <c r="AN1076" s="224"/>
      <c r="AO1076" s="224"/>
      <c r="AP1076" s="224"/>
      <c r="AQ1076" s="224"/>
      <c r="AR1076" s="224"/>
      <c r="AS1076" s="224"/>
    </row>
    <row r="1077">
      <c r="A1077" s="530"/>
      <c r="B1077" s="531"/>
      <c r="C1077" s="398"/>
      <c r="D1077" s="399"/>
      <c r="E1077" s="398"/>
      <c r="I1077" s="411"/>
      <c r="J1077" s="411"/>
      <c r="N1077" s="411"/>
      <c r="S1077" s="411"/>
      <c r="AC1077" s="227"/>
      <c r="AD1077" s="227"/>
      <c r="AE1077" s="227"/>
      <c r="AF1077" s="227"/>
      <c r="AG1077" s="227"/>
      <c r="AL1077" s="224"/>
      <c r="AM1077" s="224"/>
      <c r="AN1077" s="224"/>
      <c r="AO1077" s="224"/>
      <c r="AP1077" s="224"/>
      <c r="AQ1077" s="224"/>
      <c r="AR1077" s="224"/>
      <c r="AS1077" s="224"/>
    </row>
    <row r="1078">
      <c r="A1078" s="530"/>
      <c r="B1078" s="531"/>
      <c r="C1078" s="398"/>
      <c r="D1078" s="399"/>
      <c r="E1078" s="398"/>
      <c r="I1078" s="411"/>
      <c r="J1078" s="411"/>
      <c r="N1078" s="411"/>
      <c r="S1078" s="411"/>
      <c r="AC1078" s="227"/>
      <c r="AD1078" s="227"/>
      <c r="AE1078" s="227"/>
      <c r="AF1078" s="227"/>
      <c r="AG1078" s="227"/>
      <c r="AL1078" s="224"/>
      <c r="AM1078" s="224"/>
      <c r="AN1078" s="224"/>
      <c r="AO1078" s="224"/>
      <c r="AP1078" s="224"/>
      <c r="AQ1078" s="224"/>
      <c r="AR1078" s="224"/>
      <c r="AS1078" s="224"/>
    </row>
    <row r="1079">
      <c r="A1079" s="530"/>
      <c r="B1079" s="531"/>
      <c r="C1079" s="398"/>
      <c r="D1079" s="399"/>
      <c r="E1079" s="398"/>
      <c r="I1079" s="411"/>
      <c r="J1079" s="411"/>
      <c r="N1079" s="411"/>
      <c r="S1079" s="411"/>
      <c r="AC1079" s="227"/>
      <c r="AD1079" s="227"/>
      <c r="AE1079" s="227"/>
      <c r="AF1079" s="227"/>
      <c r="AG1079" s="227"/>
      <c r="AL1079" s="224"/>
      <c r="AM1079" s="224"/>
      <c r="AN1079" s="224"/>
      <c r="AO1079" s="224"/>
      <c r="AP1079" s="224"/>
      <c r="AQ1079" s="224"/>
      <c r="AR1079" s="224"/>
      <c r="AS1079" s="224"/>
    </row>
    <row r="1080">
      <c r="A1080" s="530"/>
      <c r="B1080" s="531"/>
      <c r="C1080" s="398"/>
      <c r="D1080" s="399"/>
      <c r="E1080" s="398"/>
      <c r="I1080" s="411"/>
      <c r="J1080" s="411"/>
      <c r="N1080" s="411"/>
      <c r="S1080" s="411"/>
      <c r="AC1080" s="227"/>
      <c r="AD1080" s="227"/>
      <c r="AE1080" s="227"/>
      <c r="AF1080" s="227"/>
      <c r="AG1080" s="227"/>
      <c r="AL1080" s="224"/>
      <c r="AM1080" s="224"/>
      <c r="AN1080" s="224"/>
      <c r="AO1080" s="224"/>
      <c r="AP1080" s="224"/>
      <c r="AQ1080" s="224"/>
      <c r="AR1080" s="224"/>
      <c r="AS1080" s="224"/>
    </row>
    <row r="1081">
      <c r="A1081" s="530"/>
      <c r="B1081" s="531"/>
      <c r="C1081" s="398"/>
      <c r="D1081" s="399"/>
      <c r="E1081" s="398"/>
      <c r="I1081" s="411"/>
      <c r="J1081" s="411"/>
      <c r="N1081" s="411"/>
      <c r="S1081" s="411"/>
      <c r="AC1081" s="227"/>
      <c r="AD1081" s="227"/>
      <c r="AE1081" s="227"/>
      <c r="AF1081" s="227"/>
      <c r="AG1081" s="227"/>
      <c r="AL1081" s="224"/>
      <c r="AM1081" s="224"/>
      <c r="AN1081" s="224"/>
      <c r="AO1081" s="224"/>
      <c r="AP1081" s="224"/>
      <c r="AQ1081" s="224"/>
      <c r="AR1081" s="224"/>
      <c r="AS1081" s="224"/>
    </row>
    <row r="1082">
      <c r="A1082" s="530"/>
      <c r="B1082" s="531"/>
      <c r="C1082" s="398"/>
      <c r="D1082" s="399"/>
      <c r="E1082" s="398"/>
      <c r="I1082" s="411"/>
      <c r="J1082" s="411"/>
      <c r="N1082" s="411"/>
      <c r="S1082" s="411"/>
      <c r="AC1082" s="227"/>
      <c r="AD1082" s="227"/>
      <c r="AE1082" s="227"/>
      <c r="AF1082" s="227"/>
      <c r="AG1082" s="227"/>
      <c r="AL1082" s="224"/>
      <c r="AM1082" s="224"/>
      <c r="AN1082" s="224"/>
      <c r="AO1082" s="224"/>
      <c r="AP1082" s="224"/>
      <c r="AQ1082" s="224"/>
      <c r="AR1082" s="224"/>
      <c r="AS1082" s="224"/>
    </row>
    <row r="1083">
      <c r="A1083" s="530"/>
      <c r="B1083" s="531"/>
      <c r="C1083" s="398"/>
      <c r="D1083" s="399"/>
      <c r="E1083" s="398"/>
      <c r="I1083" s="411"/>
      <c r="J1083" s="411"/>
      <c r="N1083" s="411"/>
      <c r="S1083" s="411"/>
      <c r="AC1083" s="227"/>
      <c r="AD1083" s="227"/>
      <c r="AE1083" s="227"/>
      <c r="AF1083" s="227"/>
      <c r="AG1083" s="227"/>
      <c r="AL1083" s="224"/>
      <c r="AM1083" s="224"/>
      <c r="AN1083" s="224"/>
      <c r="AO1083" s="224"/>
      <c r="AP1083" s="224"/>
      <c r="AQ1083" s="224"/>
      <c r="AR1083" s="224"/>
      <c r="AS1083" s="224"/>
    </row>
    <row r="1084">
      <c r="A1084" s="530"/>
      <c r="B1084" s="531"/>
      <c r="C1084" s="398"/>
      <c r="D1084" s="399"/>
      <c r="E1084" s="398"/>
      <c r="I1084" s="411"/>
      <c r="J1084" s="411"/>
      <c r="N1084" s="411"/>
      <c r="S1084" s="411"/>
      <c r="AC1084" s="227"/>
      <c r="AD1084" s="227"/>
      <c r="AE1084" s="227"/>
      <c r="AF1084" s="227"/>
      <c r="AG1084" s="227"/>
      <c r="AL1084" s="224"/>
      <c r="AM1084" s="224"/>
      <c r="AN1084" s="224"/>
      <c r="AO1084" s="224"/>
      <c r="AP1084" s="224"/>
      <c r="AQ1084" s="224"/>
      <c r="AR1084" s="224"/>
      <c r="AS1084" s="224"/>
    </row>
    <row r="1085">
      <c r="A1085" s="530"/>
      <c r="B1085" s="531"/>
      <c r="C1085" s="398"/>
      <c r="D1085" s="399"/>
      <c r="E1085" s="398"/>
      <c r="I1085" s="411"/>
      <c r="J1085" s="411"/>
      <c r="N1085" s="411"/>
      <c r="S1085" s="411"/>
      <c r="AC1085" s="227"/>
      <c r="AD1085" s="227"/>
      <c r="AE1085" s="227"/>
      <c r="AF1085" s="227"/>
      <c r="AG1085" s="227"/>
      <c r="AL1085" s="224"/>
      <c r="AM1085" s="224"/>
      <c r="AN1085" s="224"/>
      <c r="AO1085" s="224"/>
      <c r="AP1085" s="224"/>
      <c r="AQ1085" s="224"/>
      <c r="AR1085" s="224"/>
      <c r="AS1085" s="224"/>
    </row>
    <row r="1086">
      <c r="A1086" s="530"/>
      <c r="B1086" s="531"/>
      <c r="C1086" s="398"/>
      <c r="D1086" s="399"/>
      <c r="E1086" s="398"/>
      <c r="I1086" s="411"/>
      <c r="J1086" s="411"/>
      <c r="N1086" s="411"/>
      <c r="S1086" s="411"/>
      <c r="AC1086" s="227"/>
      <c r="AD1086" s="227"/>
      <c r="AE1086" s="227"/>
      <c r="AF1086" s="227"/>
      <c r="AG1086" s="227"/>
      <c r="AL1086" s="224"/>
      <c r="AM1086" s="224"/>
      <c r="AN1086" s="224"/>
      <c r="AO1086" s="224"/>
      <c r="AP1086" s="224"/>
      <c r="AQ1086" s="224"/>
      <c r="AR1086" s="224"/>
      <c r="AS1086" s="224"/>
    </row>
    <row r="1087">
      <c r="A1087" s="530"/>
      <c r="B1087" s="531"/>
      <c r="C1087" s="398"/>
      <c r="D1087" s="399"/>
      <c r="E1087" s="398"/>
      <c r="I1087" s="411"/>
      <c r="J1087" s="411"/>
      <c r="N1087" s="411"/>
      <c r="S1087" s="411"/>
      <c r="AC1087" s="227"/>
      <c r="AD1087" s="227"/>
      <c r="AE1087" s="227"/>
      <c r="AF1087" s="227"/>
      <c r="AG1087" s="227"/>
      <c r="AL1087" s="224"/>
      <c r="AM1087" s="224"/>
      <c r="AN1087" s="224"/>
      <c r="AO1087" s="224"/>
      <c r="AP1087" s="224"/>
      <c r="AQ1087" s="224"/>
      <c r="AR1087" s="224"/>
      <c r="AS1087" s="224"/>
    </row>
    <row r="1088">
      <c r="A1088" s="530"/>
      <c r="B1088" s="531"/>
      <c r="C1088" s="398"/>
      <c r="D1088" s="399"/>
      <c r="E1088" s="398"/>
      <c r="I1088" s="411"/>
      <c r="J1088" s="411"/>
      <c r="N1088" s="411"/>
      <c r="S1088" s="411"/>
      <c r="AC1088" s="227"/>
      <c r="AD1088" s="227"/>
      <c r="AE1088" s="227"/>
      <c r="AF1088" s="227"/>
      <c r="AG1088" s="227"/>
      <c r="AL1088" s="224"/>
      <c r="AM1088" s="224"/>
      <c r="AN1088" s="224"/>
      <c r="AO1088" s="224"/>
      <c r="AP1088" s="224"/>
      <c r="AQ1088" s="224"/>
      <c r="AR1088" s="224"/>
      <c r="AS1088" s="224"/>
    </row>
    <row r="1089">
      <c r="A1089" s="530"/>
      <c r="B1089" s="531"/>
      <c r="C1089" s="398"/>
      <c r="D1089" s="399"/>
      <c r="E1089" s="398"/>
      <c r="I1089" s="411"/>
      <c r="J1089" s="411"/>
      <c r="N1089" s="411"/>
      <c r="S1089" s="411"/>
      <c r="AC1089" s="227"/>
      <c r="AD1089" s="227"/>
      <c r="AE1089" s="227"/>
      <c r="AF1089" s="227"/>
      <c r="AG1089" s="227"/>
      <c r="AL1089" s="224"/>
      <c r="AM1089" s="224"/>
      <c r="AN1089" s="224"/>
      <c r="AO1089" s="224"/>
      <c r="AP1089" s="224"/>
      <c r="AQ1089" s="224"/>
      <c r="AR1089" s="224"/>
      <c r="AS1089" s="224"/>
    </row>
    <row r="1090">
      <c r="A1090" s="530"/>
      <c r="B1090" s="531"/>
      <c r="C1090" s="398"/>
      <c r="D1090" s="399"/>
      <c r="E1090" s="398"/>
      <c r="I1090" s="411"/>
      <c r="J1090" s="411"/>
      <c r="N1090" s="411"/>
      <c r="S1090" s="411"/>
      <c r="AC1090" s="227"/>
      <c r="AD1090" s="227"/>
      <c r="AE1090" s="227"/>
      <c r="AF1090" s="227"/>
      <c r="AG1090" s="227"/>
      <c r="AL1090" s="224"/>
      <c r="AM1090" s="224"/>
      <c r="AN1090" s="224"/>
      <c r="AO1090" s="224"/>
      <c r="AP1090" s="224"/>
      <c r="AQ1090" s="224"/>
      <c r="AR1090" s="224"/>
      <c r="AS1090" s="224"/>
    </row>
    <row r="1091">
      <c r="A1091" s="530"/>
      <c r="B1091" s="531"/>
      <c r="C1091" s="398"/>
      <c r="D1091" s="399"/>
      <c r="E1091" s="398"/>
      <c r="I1091" s="411"/>
      <c r="J1091" s="411"/>
      <c r="N1091" s="411"/>
      <c r="S1091" s="411"/>
      <c r="AC1091" s="227"/>
      <c r="AD1091" s="227"/>
      <c r="AE1091" s="227"/>
      <c r="AF1091" s="227"/>
      <c r="AG1091" s="227"/>
      <c r="AL1091" s="224"/>
      <c r="AM1091" s="224"/>
      <c r="AN1091" s="224"/>
      <c r="AO1091" s="224"/>
      <c r="AP1091" s="224"/>
      <c r="AQ1091" s="224"/>
      <c r="AR1091" s="224"/>
      <c r="AS1091" s="224"/>
    </row>
    <row r="1092">
      <c r="A1092" s="530"/>
      <c r="B1092" s="531"/>
      <c r="C1092" s="398"/>
      <c r="D1092" s="399"/>
      <c r="E1092" s="398"/>
      <c r="I1092" s="411"/>
      <c r="J1092" s="411"/>
      <c r="N1092" s="411"/>
      <c r="S1092" s="411"/>
      <c r="AC1092" s="227"/>
      <c r="AD1092" s="227"/>
      <c r="AE1092" s="227"/>
      <c r="AF1092" s="227"/>
      <c r="AG1092" s="227"/>
      <c r="AL1092" s="224"/>
      <c r="AM1092" s="224"/>
      <c r="AN1092" s="224"/>
      <c r="AO1092" s="224"/>
      <c r="AP1092" s="224"/>
      <c r="AQ1092" s="224"/>
      <c r="AR1092" s="224"/>
      <c r="AS1092" s="224"/>
    </row>
    <row r="1093">
      <c r="A1093" s="530"/>
      <c r="B1093" s="531"/>
      <c r="C1093" s="398"/>
      <c r="D1093" s="399"/>
      <c r="E1093" s="398"/>
      <c r="I1093" s="411"/>
      <c r="J1093" s="411"/>
      <c r="N1093" s="411"/>
      <c r="S1093" s="411"/>
      <c r="AC1093" s="227"/>
      <c r="AD1093" s="227"/>
      <c r="AE1093" s="227"/>
      <c r="AF1093" s="227"/>
      <c r="AG1093" s="227"/>
      <c r="AL1093" s="224"/>
      <c r="AM1093" s="224"/>
      <c r="AN1093" s="224"/>
      <c r="AO1093" s="224"/>
      <c r="AP1093" s="224"/>
      <c r="AQ1093" s="224"/>
      <c r="AR1093" s="224"/>
      <c r="AS1093" s="224"/>
    </row>
    <row r="1094">
      <c r="A1094" s="530"/>
      <c r="B1094" s="531"/>
      <c r="C1094" s="398"/>
      <c r="D1094" s="399"/>
      <c r="E1094" s="398"/>
      <c r="I1094" s="411"/>
      <c r="J1094" s="411"/>
      <c r="N1094" s="411"/>
      <c r="S1094" s="411"/>
      <c r="AC1094" s="227"/>
      <c r="AD1094" s="227"/>
      <c r="AE1094" s="227"/>
      <c r="AF1094" s="227"/>
      <c r="AG1094" s="227"/>
      <c r="AL1094" s="224"/>
      <c r="AM1094" s="224"/>
      <c r="AN1094" s="224"/>
      <c r="AO1094" s="224"/>
      <c r="AP1094" s="224"/>
      <c r="AQ1094" s="224"/>
      <c r="AR1094" s="224"/>
      <c r="AS1094" s="224"/>
    </row>
    <row r="1095">
      <c r="A1095" s="530"/>
      <c r="B1095" s="531"/>
      <c r="C1095" s="398"/>
      <c r="D1095" s="399"/>
      <c r="E1095" s="398"/>
      <c r="I1095" s="411"/>
      <c r="J1095" s="411"/>
      <c r="N1095" s="411"/>
      <c r="S1095" s="411"/>
      <c r="AC1095" s="227"/>
      <c r="AD1095" s="227"/>
      <c r="AE1095" s="227"/>
      <c r="AF1095" s="227"/>
      <c r="AG1095" s="227"/>
      <c r="AL1095" s="224"/>
      <c r="AM1095" s="224"/>
      <c r="AN1095" s="224"/>
      <c r="AO1095" s="224"/>
      <c r="AP1095" s="224"/>
      <c r="AQ1095" s="224"/>
      <c r="AR1095" s="224"/>
      <c r="AS1095" s="224"/>
    </row>
    <row r="1096">
      <c r="A1096" s="530"/>
      <c r="B1096" s="531"/>
      <c r="C1096" s="398"/>
      <c r="D1096" s="399"/>
      <c r="E1096" s="398"/>
      <c r="I1096" s="411"/>
      <c r="J1096" s="411"/>
      <c r="N1096" s="411"/>
      <c r="S1096" s="411"/>
      <c r="AC1096" s="227"/>
      <c r="AD1096" s="227"/>
      <c r="AE1096" s="227"/>
      <c r="AF1096" s="227"/>
      <c r="AG1096" s="227"/>
      <c r="AL1096" s="224"/>
      <c r="AM1096" s="224"/>
      <c r="AN1096" s="224"/>
      <c r="AO1096" s="224"/>
      <c r="AP1096" s="224"/>
      <c r="AQ1096" s="224"/>
      <c r="AR1096" s="224"/>
      <c r="AS1096" s="224"/>
    </row>
    <row r="1097">
      <c r="A1097" s="530"/>
      <c r="B1097" s="531"/>
      <c r="C1097" s="398"/>
      <c r="D1097" s="399"/>
      <c r="E1097" s="398"/>
      <c r="I1097" s="411"/>
      <c r="J1097" s="411"/>
      <c r="N1097" s="411"/>
      <c r="S1097" s="411"/>
      <c r="AC1097" s="227"/>
      <c r="AD1097" s="227"/>
      <c r="AE1097" s="227"/>
      <c r="AF1097" s="227"/>
      <c r="AG1097" s="227"/>
      <c r="AL1097" s="224"/>
      <c r="AM1097" s="224"/>
      <c r="AN1097" s="224"/>
      <c r="AO1097" s="224"/>
      <c r="AP1097" s="224"/>
      <c r="AQ1097" s="224"/>
      <c r="AR1097" s="224"/>
      <c r="AS1097" s="224"/>
    </row>
    <row r="1098">
      <c r="A1098" s="530"/>
      <c r="B1098" s="531"/>
      <c r="C1098" s="398"/>
      <c r="D1098" s="399"/>
      <c r="E1098" s="398"/>
      <c r="I1098" s="411"/>
      <c r="J1098" s="411"/>
      <c r="N1098" s="411"/>
      <c r="S1098" s="411"/>
      <c r="AC1098" s="227"/>
      <c r="AD1098" s="227"/>
      <c r="AE1098" s="227"/>
      <c r="AF1098" s="227"/>
      <c r="AG1098" s="227"/>
      <c r="AL1098" s="224"/>
      <c r="AM1098" s="224"/>
      <c r="AN1098" s="224"/>
      <c r="AO1098" s="224"/>
      <c r="AP1098" s="224"/>
      <c r="AQ1098" s="224"/>
      <c r="AR1098" s="224"/>
      <c r="AS1098" s="224"/>
    </row>
    <row r="1099">
      <c r="A1099" s="530"/>
      <c r="B1099" s="531"/>
      <c r="C1099" s="398"/>
      <c r="D1099" s="399"/>
      <c r="E1099" s="398"/>
      <c r="I1099" s="411"/>
      <c r="J1099" s="411"/>
      <c r="N1099" s="411"/>
      <c r="S1099" s="411"/>
      <c r="AC1099" s="227"/>
      <c r="AD1099" s="227"/>
      <c r="AE1099" s="227"/>
      <c r="AF1099" s="227"/>
      <c r="AG1099" s="227"/>
      <c r="AL1099" s="224"/>
      <c r="AM1099" s="224"/>
      <c r="AN1099" s="224"/>
      <c r="AO1099" s="224"/>
      <c r="AP1099" s="224"/>
      <c r="AQ1099" s="224"/>
      <c r="AR1099" s="224"/>
      <c r="AS1099" s="224"/>
    </row>
    <row r="1100">
      <c r="A1100" s="530"/>
      <c r="B1100" s="531"/>
      <c r="C1100" s="398"/>
      <c r="D1100" s="399"/>
      <c r="E1100" s="398"/>
      <c r="I1100" s="411"/>
      <c r="J1100" s="411"/>
      <c r="N1100" s="411"/>
      <c r="S1100" s="411"/>
      <c r="AC1100" s="227"/>
      <c r="AD1100" s="227"/>
      <c r="AE1100" s="227"/>
      <c r="AF1100" s="227"/>
      <c r="AG1100" s="227"/>
      <c r="AL1100" s="224"/>
      <c r="AM1100" s="224"/>
      <c r="AN1100" s="224"/>
      <c r="AO1100" s="224"/>
      <c r="AP1100" s="224"/>
      <c r="AQ1100" s="224"/>
      <c r="AR1100" s="224"/>
      <c r="AS1100" s="224"/>
    </row>
    <row r="1101">
      <c r="A1101" s="530"/>
      <c r="B1101" s="531"/>
      <c r="C1101" s="398"/>
      <c r="D1101" s="399"/>
      <c r="E1101" s="398"/>
      <c r="I1101" s="411"/>
      <c r="J1101" s="411"/>
      <c r="N1101" s="411"/>
      <c r="S1101" s="411"/>
      <c r="AC1101" s="227"/>
      <c r="AD1101" s="227"/>
      <c r="AE1101" s="227"/>
      <c r="AF1101" s="227"/>
      <c r="AG1101" s="227"/>
      <c r="AL1101" s="224"/>
      <c r="AM1101" s="224"/>
      <c r="AN1101" s="224"/>
      <c r="AO1101" s="224"/>
      <c r="AP1101" s="224"/>
      <c r="AQ1101" s="224"/>
      <c r="AR1101" s="224"/>
      <c r="AS1101" s="224"/>
    </row>
    <row r="1102">
      <c r="A1102" s="530"/>
      <c r="B1102" s="531"/>
      <c r="C1102" s="398"/>
      <c r="D1102" s="399"/>
      <c r="E1102" s="398"/>
      <c r="I1102" s="411"/>
      <c r="J1102" s="411"/>
      <c r="N1102" s="411"/>
      <c r="S1102" s="411"/>
      <c r="AC1102" s="227"/>
      <c r="AD1102" s="227"/>
      <c r="AE1102" s="227"/>
      <c r="AF1102" s="227"/>
      <c r="AG1102" s="227"/>
      <c r="AL1102" s="224"/>
      <c r="AM1102" s="224"/>
      <c r="AN1102" s="224"/>
      <c r="AO1102" s="224"/>
      <c r="AP1102" s="224"/>
      <c r="AQ1102" s="224"/>
      <c r="AR1102" s="224"/>
      <c r="AS1102" s="224"/>
    </row>
    <row r="1103">
      <c r="A1103" s="530"/>
      <c r="B1103" s="531"/>
      <c r="C1103" s="398"/>
      <c r="D1103" s="399"/>
      <c r="E1103" s="398"/>
      <c r="I1103" s="411"/>
      <c r="J1103" s="411"/>
      <c r="N1103" s="411"/>
      <c r="S1103" s="411"/>
      <c r="AC1103" s="227"/>
      <c r="AD1103" s="227"/>
      <c r="AE1103" s="227"/>
      <c r="AF1103" s="227"/>
      <c r="AG1103" s="227"/>
      <c r="AL1103" s="224"/>
      <c r="AM1103" s="224"/>
      <c r="AN1103" s="224"/>
      <c r="AO1103" s="224"/>
      <c r="AP1103" s="224"/>
      <c r="AQ1103" s="224"/>
      <c r="AR1103" s="224"/>
      <c r="AS1103" s="224"/>
    </row>
    <row r="1104">
      <c r="A1104" s="530"/>
      <c r="B1104" s="531"/>
      <c r="C1104" s="398"/>
      <c r="D1104" s="399"/>
      <c r="E1104" s="398"/>
      <c r="I1104" s="411"/>
      <c r="J1104" s="411"/>
      <c r="N1104" s="411"/>
      <c r="S1104" s="411"/>
      <c r="AC1104" s="227"/>
      <c r="AD1104" s="227"/>
      <c r="AE1104" s="227"/>
      <c r="AF1104" s="227"/>
      <c r="AG1104" s="227"/>
      <c r="AL1104" s="224"/>
      <c r="AM1104" s="224"/>
      <c r="AN1104" s="224"/>
      <c r="AO1104" s="224"/>
      <c r="AP1104" s="224"/>
      <c r="AQ1104" s="224"/>
      <c r="AR1104" s="224"/>
      <c r="AS1104" s="224"/>
    </row>
    <row r="1105">
      <c r="A1105" s="530"/>
      <c r="B1105" s="531"/>
      <c r="C1105" s="398"/>
      <c r="D1105" s="399"/>
      <c r="E1105" s="398"/>
      <c r="I1105" s="411"/>
      <c r="J1105" s="411"/>
      <c r="N1105" s="411"/>
      <c r="S1105" s="411"/>
      <c r="AC1105" s="227"/>
      <c r="AD1105" s="227"/>
      <c r="AE1105" s="227"/>
      <c r="AF1105" s="227"/>
      <c r="AG1105" s="227"/>
      <c r="AL1105" s="224"/>
      <c r="AM1105" s="224"/>
      <c r="AN1105" s="224"/>
      <c r="AO1105" s="224"/>
      <c r="AP1105" s="224"/>
      <c r="AQ1105" s="224"/>
      <c r="AR1105" s="224"/>
      <c r="AS1105" s="224"/>
    </row>
    <row r="1106">
      <c r="A1106" s="530"/>
      <c r="B1106" s="531"/>
      <c r="C1106" s="398"/>
      <c r="D1106" s="399"/>
      <c r="E1106" s="398"/>
      <c r="I1106" s="411"/>
      <c r="J1106" s="411"/>
      <c r="N1106" s="411"/>
      <c r="S1106" s="411"/>
      <c r="AC1106" s="227"/>
      <c r="AD1106" s="227"/>
      <c r="AE1106" s="227"/>
      <c r="AF1106" s="227"/>
      <c r="AG1106" s="227"/>
      <c r="AL1106" s="224"/>
      <c r="AM1106" s="224"/>
      <c r="AN1106" s="224"/>
      <c r="AO1106" s="224"/>
      <c r="AP1106" s="224"/>
      <c r="AQ1106" s="224"/>
      <c r="AR1106" s="224"/>
      <c r="AS1106" s="224"/>
    </row>
    <row r="1107">
      <c r="A1107" s="530"/>
      <c r="B1107" s="531"/>
      <c r="C1107" s="398"/>
      <c r="D1107" s="399"/>
      <c r="E1107" s="398"/>
      <c r="I1107" s="411"/>
      <c r="J1107" s="411"/>
      <c r="N1107" s="411"/>
      <c r="S1107" s="411"/>
      <c r="AC1107" s="227"/>
      <c r="AD1107" s="227"/>
      <c r="AE1107" s="227"/>
      <c r="AF1107" s="227"/>
      <c r="AG1107" s="227"/>
      <c r="AL1107" s="224"/>
      <c r="AM1107" s="224"/>
      <c r="AN1107" s="224"/>
      <c r="AO1107" s="224"/>
      <c r="AP1107" s="224"/>
      <c r="AQ1107" s="224"/>
      <c r="AR1107" s="224"/>
      <c r="AS1107" s="224"/>
    </row>
    <row r="1108">
      <c r="A1108" s="530"/>
      <c r="B1108" s="531"/>
      <c r="C1108" s="398"/>
      <c r="D1108" s="399"/>
      <c r="E1108" s="398"/>
      <c r="I1108" s="411"/>
      <c r="J1108" s="411"/>
      <c r="N1108" s="411"/>
      <c r="S1108" s="411"/>
      <c r="AC1108" s="227"/>
      <c r="AD1108" s="227"/>
      <c r="AE1108" s="227"/>
      <c r="AF1108" s="227"/>
      <c r="AG1108" s="227"/>
      <c r="AL1108" s="224"/>
      <c r="AM1108" s="224"/>
      <c r="AN1108" s="224"/>
      <c r="AO1108" s="224"/>
      <c r="AP1108" s="224"/>
      <c r="AQ1108" s="224"/>
      <c r="AR1108" s="224"/>
      <c r="AS1108" s="224"/>
    </row>
    <row r="1109">
      <c r="A1109" s="530"/>
      <c r="B1109" s="531"/>
      <c r="C1109" s="398"/>
      <c r="D1109" s="399"/>
      <c r="E1109" s="398"/>
      <c r="I1109" s="411"/>
      <c r="J1109" s="411"/>
      <c r="N1109" s="411"/>
      <c r="S1109" s="411"/>
      <c r="AC1109" s="227"/>
      <c r="AD1109" s="227"/>
      <c r="AE1109" s="227"/>
      <c r="AF1109" s="227"/>
      <c r="AG1109" s="227"/>
      <c r="AL1109" s="224"/>
      <c r="AM1109" s="224"/>
      <c r="AN1109" s="224"/>
      <c r="AO1109" s="224"/>
      <c r="AP1109" s="224"/>
      <c r="AQ1109" s="224"/>
      <c r="AR1109" s="224"/>
      <c r="AS1109" s="224"/>
    </row>
    <row r="1110">
      <c r="A1110" s="530"/>
      <c r="B1110" s="531"/>
      <c r="C1110" s="398"/>
      <c r="D1110" s="399"/>
      <c r="E1110" s="398"/>
      <c r="I1110" s="411"/>
      <c r="J1110" s="411"/>
      <c r="N1110" s="411"/>
      <c r="S1110" s="411"/>
      <c r="AC1110" s="227"/>
      <c r="AD1110" s="227"/>
      <c r="AE1110" s="227"/>
      <c r="AF1110" s="227"/>
      <c r="AG1110" s="227"/>
      <c r="AL1110" s="224"/>
      <c r="AM1110" s="224"/>
      <c r="AN1110" s="224"/>
      <c r="AO1110" s="224"/>
      <c r="AP1110" s="224"/>
      <c r="AQ1110" s="224"/>
      <c r="AR1110" s="224"/>
      <c r="AS1110" s="224"/>
    </row>
    <row r="1111">
      <c r="A1111" s="530"/>
      <c r="B1111" s="531"/>
      <c r="C1111" s="398"/>
      <c r="D1111" s="399"/>
      <c r="E1111" s="398"/>
      <c r="I1111" s="411"/>
      <c r="J1111" s="411"/>
      <c r="N1111" s="411"/>
      <c r="S1111" s="411"/>
      <c r="AC1111" s="227"/>
      <c r="AD1111" s="227"/>
      <c r="AE1111" s="227"/>
      <c r="AF1111" s="227"/>
      <c r="AG1111" s="227"/>
      <c r="AL1111" s="224"/>
      <c r="AM1111" s="224"/>
      <c r="AN1111" s="224"/>
      <c r="AO1111" s="224"/>
      <c r="AP1111" s="224"/>
      <c r="AQ1111" s="224"/>
      <c r="AR1111" s="224"/>
      <c r="AS1111" s="224"/>
    </row>
    <row r="1112">
      <c r="A1112" s="530"/>
      <c r="B1112" s="531"/>
      <c r="C1112" s="398"/>
      <c r="D1112" s="399"/>
      <c r="E1112" s="398"/>
      <c r="I1112" s="411"/>
      <c r="J1112" s="411"/>
      <c r="N1112" s="411"/>
      <c r="S1112" s="411"/>
      <c r="AC1112" s="227"/>
      <c r="AD1112" s="227"/>
      <c r="AE1112" s="227"/>
      <c r="AF1112" s="227"/>
      <c r="AG1112" s="227"/>
      <c r="AL1112" s="224"/>
      <c r="AM1112" s="224"/>
      <c r="AN1112" s="224"/>
      <c r="AO1112" s="224"/>
      <c r="AP1112" s="224"/>
      <c r="AQ1112" s="224"/>
      <c r="AR1112" s="224"/>
      <c r="AS1112" s="224"/>
    </row>
    <row r="1113">
      <c r="A1113" s="530"/>
      <c r="B1113" s="531"/>
      <c r="C1113" s="398"/>
      <c r="D1113" s="399"/>
      <c r="E1113" s="398"/>
      <c r="I1113" s="411"/>
      <c r="J1113" s="411"/>
      <c r="N1113" s="411"/>
      <c r="S1113" s="411"/>
      <c r="AC1113" s="227"/>
      <c r="AD1113" s="227"/>
      <c r="AE1113" s="227"/>
      <c r="AF1113" s="227"/>
      <c r="AG1113" s="227"/>
      <c r="AL1113" s="224"/>
      <c r="AM1113" s="224"/>
      <c r="AN1113" s="224"/>
      <c r="AO1113" s="224"/>
      <c r="AP1113" s="224"/>
      <c r="AQ1113" s="224"/>
      <c r="AR1113" s="224"/>
      <c r="AS1113" s="224"/>
    </row>
    <row r="1114">
      <c r="A1114" s="530"/>
      <c r="B1114" s="531"/>
      <c r="C1114" s="398"/>
      <c r="D1114" s="399"/>
      <c r="E1114" s="398"/>
      <c r="I1114" s="411"/>
      <c r="J1114" s="411"/>
      <c r="N1114" s="411"/>
      <c r="S1114" s="411"/>
      <c r="AC1114" s="227"/>
      <c r="AD1114" s="227"/>
      <c r="AE1114" s="227"/>
      <c r="AF1114" s="227"/>
      <c r="AG1114" s="227"/>
      <c r="AL1114" s="224"/>
      <c r="AM1114" s="224"/>
      <c r="AN1114" s="224"/>
      <c r="AO1114" s="224"/>
      <c r="AP1114" s="224"/>
      <c r="AQ1114" s="224"/>
      <c r="AR1114" s="224"/>
      <c r="AS1114" s="224"/>
    </row>
    <row r="1115">
      <c r="A1115" s="530"/>
      <c r="B1115" s="531"/>
      <c r="C1115" s="398"/>
      <c r="D1115" s="399"/>
      <c r="E1115" s="398"/>
      <c r="I1115" s="411"/>
      <c r="J1115" s="411"/>
      <c r="N1115" s="411"/>
      <c r="S1115" s="411"/>
      <c r="AC1115" s="227"/>
      <c r="AD1115" s="227"/>
      <c r="AE1115" s="227"/>
      <c r="AF1115" s="227"/>
      <c r="AG1115" s="227"/>
      <c r="AL1115" s="224"/>
      <c r="AM1115" s="224"/>
      <c r="AN1115" s="224"/>
      <c r="AO1115" s="224"/>
      <c r="AP1115" s="224"/>
      <c r="AQ1115" s="224"/>
      <c r="AR1115" s="224"/>
      <c r="AS1115" s="224"/>
    </row>
    <row r="1116">
      <c r="A1116" s="530"/>
      <c r="B1116" s="531"/>
      <c r="C1116" s="398"/>
      <c r="D1116" s="399"/>
      <c r="E1116" s="398"/>
      <c r="I1116" s="411"/>
      <c r="J1116" s="411"/>
      <c r="N1116" s="411"/>
      <c r="S1116" s="411"/>
      <c r="AC1116" s="227"/>
      <c r="AD1116" s="227"/>
      <c r="AE1116" s="227"/>
      <c r="AF1116" s="227"/>
      <c r="AG1116" s="227"/>
      <c r="AL1116" s="224"/>
      <c r="AM1116" s="224"/>
      <c r="AN1116" s="224"/>
      <c r="AO1116" s="224"/>
      <c r="AP1116" s="224"/>
      <c r="AQ1116" s="224"/>
      <c r="AR1116" s="224"/>
      <c r="AS1116" s="224"/>
    </row>
    <row r="1117">
      <c r="A1117" s="530"/>
      <c r="B1117" s="531"/>
      <c r="C1117" s="398"/>
      <c r="D1117" s="399"/>
      <c r="E1117" s="398"/>
      <c r="I1117" s="411"/>
      <c r="J1117" s="411"/>
      <c r="N1117" s="411"/>
      <c r="S1117" s="411"/>
      <c r="AC1117" s="227"/>
      <c r="AD1117" s="227"/>
      <c r="AE1117" s="227"/>
      <c r="AF1117" s="227"/>
      <c r="AG1117" s="227"/>
      <c r="AL1117" s="224"/>
      <c r="AM1117" s="224"/>
      <c r="AN1117" s="224"/>
      <c r="AO1117" s="224"/>
      <c r="AP1117" s="224"/>
      <c r="AQ1117" s="224"/>
      <c r="AR1117" s="224"/>
      <c r="AS1117" s="224"/>
    </row>
    <row r="1118">
      <c r="A1118" s="530"/>
      <c r="B1118" s="531"/>
      <c r="C1118" s="398"/>
      <c r="D1118" s="399"/>
      <c r="E1118" s="398"/>
      <c r="I1118" s="411"/>
      <c r="J1118" s="411"/>
      <c r="N1118" s="411"/>
      <c r="S1118" s="411"/>
      <c r="AC1118" s="227"/>
      <c r="AD1118" s="227"/>
      <c r="AE1118" s="227"/>
      <c r="AF1118" s="227"/>
      <c r="AG1118" s="227"/>
      <c r="AL1118" s="224"/>
      <c r="AM1118" s="224"/>
      <c r="AN1118" s="224"/>
      <c r="AO1118" s="224"/>
      <c r="AP1118" s="224"/>
      <c r="AQ1118" s="224"/>
      <c r="AR1118" s="224"/>
      <c r="AS1118" s="224"/>
    </row>
    <row r="1119">
      <c r="A1119" s="530"/>
      <c r="B1119" s="531"/>
      <c r="C1119" s="398"/>
      <c r="D1119" s="399"/>
      <c r="E1119" s="398"/>
      <c r="I1119" s="411"/>
      <c r="J1119" s="411"/>
      <c r="N1119" s="411"/>
      <c r="S1119" s="411"/>
      <c r="AC1119" s="227"/>
      <c r="AD1119" s="227"/>
      <c r="AE1119" s="227"/>
      <c r="AF1119" s="227"/>
      <c r="AG1119" s="227"/>
      <c r="AL1119" s="224"/>
      <c r="AM1119" s="224"/>
      <c r="AN1119" s="224"/>
      <c r="AO1119" s="224"/>
      <c r="AP1119" s="224"/>
      <c r="AQ1119" s="224"/>
      <c r="AR1119" s="224"/>
      <c r="AS1119" s="224"/>
    </row>
    <row r="1120">
      <c r="A1120" s="530"/>
      <c r="B1120" s="531"/>
      <c r="C1120" s="398"/>
      <c r="D1120" s="399"/>
      <c r="E1120" s="398"/>
      <c r="I1120" s="411"/>
      <c r="J1120" s="411"/>
      <c r="N1120" s="411"/>
      <c r="S1120" s="411"/>
      <c r="AC1120" s="227"/>
      <c r="AD1120" s="227"/>
      <c r="AE1120" s="227"/>
      <c r="AF1120" s="227"/>
      <c r="AG1120" s="227"/>
      <c r="AL1120" s="224"/>
      <c r="AM1120" s="224"/>
      <c r="AN1120" s="224"/>
      <c r="AO1120" s="224"/>
      <c r="AP1120" s="224"/>
      <c r="AQ1120" s="224"/>
      <c r="AR1120" s="224"/>
      <c r="AS1120" s="224"/>
    </row>
    <row r="1121">
      <c r="A1121" s="530"/>
      <c r="B1121" s="531"/>
      <c r="C1121" s="398"/>
      <c r="D1121" s="399"/>
      <c r="E1121" s="398"/>
      <c r="I1121" s="411"/>
      <c r="J1121" s="411"/>
      <c r="N1121" s="411"/>
      <c r="S1121" s="411"/>
      <c r="AC1121" s="227"/>
      <c r="AD1121" s="227"/>
      <c r="AE1121" s="227"/>
      <c r="AF1121" s="227"/>
      <c r="AG1121" s="227"/>
      <c r="AL1121" s="224"/>
      <c r="AM1121" s="224"/>
      <c r="AN1121" s="224"/>
      <c r="AO1121" s="224"/>
      <c r="AP1121" s="224"/>
      <c r="AQ1121" s="224"/>
      <c r="AR1121" s="224"/>
      <c r="AS1121" s="224"/>
    </row>
    <row r="1122">
      <c r="A1122" s="530"/>
      <c r="B1122" s="531"/>
      <c r="C1122" s="398"/>
      <c r="D1122" s="399"/>
      <c r="E1122" s="398"/>
      <c r="I1122" s="411"/>
      <c r="J1122" s="411"/>
      <c r="N1122" s="411"/>
      <c r="S1122" s="411"/>
      <c r="AC1122" s="227"/>
      <c r="AD1122" s="227"/>
      <c r="AE1122" s="227"/>
      <c r="AF1122" s="227"/>
      <c r="AG1122" s="227"/>
      <c r="AL1122" s="224"/>
      <c r="AM1122" s="224"/>
      <c r="AN1122" s="224"/>
      <c r="AO1122" s="224"/>
      <c r="AP1122" s="224"/>
      <c r="AQ1122" s="224"/>
      <c r="AR1122" s="224"/>
      <c r="AS1122" s="224"/>
    </row>
    <row r="1123">
      <c r="A1123" s="530"/>
      <c r="B1123" s="531"/>
      <c r="C1123" s="398"/>
      <c r="D1123" s="399"/>
      <c r="E1123" s="398"/>
      <c r="I1123" s="411"/>
      <c r="J1123" s="411"/>
      <c r="N1123" s="411"/>
      <c r="S1123" s="411"/>
      <c r="AC1123" s="227"/>
      <c r="AD1123" s="227"/>
      <c r="AE1123" s="227"/>
      <c r="AF1123" s="227"/>
      <c r="AG1123" s="227"/>
      <c r="AL1123" s="224"/>
      <c r="AM1123" s="224"/>
      <c r="AN1123" s="224"/>
      <c r="AO1123" s="224"/>
      <c r="AP1123" s="224"/>
      <c r="AQ1123" s="224"/>
      <c r="AR1123" s="224"/>
      <c r="AS1123" s="224"/>
    </row>
    <row r="1124">
      <c r="A1124" s="530"/>
      <c r="B1124" s="531"/>
      <c r="C1124" s="398"/>
      <c r="D1124" s="399"/>
      <c r="E1124" s="398"/>
      <c r="I1124" s="411"/>
      <c r="J1124" s="411"/>
      <c r="N1124" s="411"/>
      <c r="S1124" s="411"/>
      <c r="AC1124" s="227"/>
      <c r="AD1124" s="227"/>
      <c r="AE1124" s="227"/>
      <c r="AF1124" s="227"/>
      <c r="AG1124" s="227"/>
      <c r="AL1124" s="224"/>
      <c r="AM1124" s="224"/>
      <c r="AN1124" s="224"/>
      <c r="AO1124" s="224"/>
      <c r="AP1124" s="224"/>
      <c r="AQ1124" s="224"/>
      <c r="AR1124" s="224"/>
      <c r="AS1124" s="224"/>
    </row>
    <row r="1125">
      <c r="A1125" s="530"/>
      <c r="B1125" s="531"/>
      <c r="C1125" s="398"/>
      <c r="D1125" s="399"/>
      <c r="E1125" s="398"/>
      <c r="I1125" s="411"/>
      <c r="J1125" s="411"/>
      <c r="N1125" s="411"/>
      <c r="S1125" s="411"/>
      <c r="AC1125" s="227"/>
      <c r="AD1125" s="227"/>
      <c r="AE1125" s="227"/>
      <c r="AF1125" s="227"/>
      <c r="AG1125" s="227"/>
      <c r="AL1125" s="224"/>
      <c r="AM1125" s="224"/>
      <c r="AN1125" s="224"/>
      <c r="AO1125" s="224"/>
      <c r="AP1125" s="224"/>
      <c r="AQ1125" s="224"/>
      <c r="AR1125" s="224"/>
      <c r="AS1125" s="224"/>
    </row>
    <row r="1126">
      <c r="A1126" s="530"/>
      <c r="B1126" s="531"/>
      <c r="C1126" s="398"/>
      <c r="D1126" s="399"/>
      <c r="E1126" s="398"/>
      <c r="I1126" s="411"/>
      <c r="J1126" s="411"/>
      <c r="N1126" s="411"/>
      <c r="S1126" s="411"/>
      <c r="AC1126" s="227"/>
      <c r="AD1126" s="227"/>
      <c r="AE1126" s="227"/>
      <c r="AF1126" s="227"/>
      <c r="AG1126" s="227"/>
      <c r="AL1126" s="224"/>
      <c r="AM1126" s="224"/>
      <c r="AN1126" s="224"/>
      <c r="AO1126" s="224"/>
      <c r="AP1126" s="224"/>
      <c r="AQ1126" s="224"/>
      <c r="AR1126" s="224"/>
      <c r="AS1126" s="224"/>
    </row>
    <row r="1127">
      <c r="A1127" s="530"/>
      <c r="B1127" s="531"/>
      <c r="C1127" s="398"/>
      <c r="D1127" s="399"/>
      <c r="E1127" s="398"/>
      <c r="I1127" s="411"/>
      <c r="J1127" s="411"/>
      <c r="N1127" s="411"/>
      <c r="S1127" s="411"/>
      <c r="AC1127" s="227"/>
      <c r="AD1127" s="227"/>
      <c r="AE1127" s="227"/>
      <c r="AF1127" s="227"/>
      <c r="AG1127" s="227"/>
      <c r="AL1127" s="224"/>
      <c r="AM1127" s="224"/>
      <c r="AN1127" s="224"/>
      <c r="AO1127" s="224"/>
      <c r="AP1127" s="224"/>
      <c r="AQ1127" s="224"/>
      <c r="AR1127" s="224"/>
      <c r="AS1127" s="224"/>
    </row>
    <row r="1128">
      <c r="A1128" s="530"/>
      <c r="B1128" s="531"/>
      <c r="C1128" s="398"/>
      <c r="D1128" s="399"/>
      <c r="E1128" s="398"/>
      <c r="I1128" s="411"/>
      <c r="J1128" s="411"/>
      <c r="N1128" s="411"/>
      <c r="S1128" s="411"/>
      <c r="AC1128" s="227"/>
      <c r="AD1128" s="227"/>
      <c r="AE1128" s="227"/>
      <c r="AF1128" s="227"/>
      <c r="AG1128" s="227"/>
      <c r="AL1128" s="224"/>
      <c r="AM1128" s="224"/>
      <c r="AN1128" s="224"/>
      <c r="AO1128" s="224"/>
      <c r="AP1128" s="224"/>
      <c r="AQ1128" s="224"/>
      <c r="AR1128" s="224"/>
      <c r="AS1128" s="224"/>
    </row>
    <row r="1129">
      <c r="A1129" s="530"/>
      <c r="B1129" s="531"/>
      <c r="C1129" s="398"/>
      <c r="D1129" s="399"/>
      <c r="E1129" s="398"/>
      <c r="I1129" s="411"/>
      <c r="J1129" s="411"/>
      <c r="N1129" s="411"/>
      <c r="S1129" s="411"/>
      <c r="AC1129" s="227"/>
      <c r="AD1129" s="227"/>
      <c r="AE1129" s="227"/>
      <c r="AF1129" s="227"/>
      <c r="AG1129" s="227"/>
      <c r="AL1129" s="224"/>
      <c r="AM1129" s="224"/>
      <c r="AN1129" s="224"/>
      <c r="AO1129" s="224"/>
      <c r="AP1129" s="224"/>
      <c r="AQ1129" s="224"/>
      <c r="AR1129" s="224"/>
      <c r="AS1129" s="224"/>
    </row>
    <row r="1130">
      <c r="A1130" s="530"/>
      <c r="B1130" s="531"/>
      <c r="C1130" s="398"/>
      <c r="D1130" s="399"/>
      <c r="E1130" s="398"/>
      <c r="I1130" s="411"/>
      <c r="J1130" s="411"/>
      <c r="N1130" s="411"/>
      <c r="S1130" s="411"/>
      <c r="AC1130" s="227"/>
      <c r="AD1130" s="227"/>
      <c r="AE1130" s="227"/>
      <c r="AF1130" s="227"/>
      <c r="AG1130" s="227"/>
      <c r="AL1130" s="224"/>
      <c r="AM1130" s="224"/>
      <c r="AN1130" s="224"/>
      <c r="AO1130" s="224"/>
      <c r="AP1130" s="224"/>
      <c r="AQ1130" s="224"/>
      <c r="AR1130" s="224"/>
      <c r="AS1130" s="224"/>
    </row>
    <row r="1131">
      <c r="A1131" s="530"/>
      <c r="B1131" s="531"/>
      <c r="C1131" s="398"/>
      <c r="D1131" s="399"/>
      <c r="E1131" s="398"/>
      <c r="I1131" s="411"/>
      <c r="J1131" s="411"/>
      <c r="N1131" s="411"/>
      <c r="S1131" s="411"/>
      <c r="AC1131" s="227"/>
      <c r="AD1131" s="227"/>
      <c r="AE1131" s="227"/>
      <c r="AF1131" s="227"/>
      <c r="AG1131" s="227"/>
      <c r="AL1131" s="224"/>
      <c r="AM1131" s="224"/>
      <c r="AN1131" s="224"/>
      <c r="AO1131" s="224"/>
      <c r="AP1131" s="224"/>
      <c r="AQ1131" s="224"/>
      <c r="AR1131" s="224"/>
      <c r="AS1131" s="224"/>
    </row>
    <row r="1132">
      <c r="A1132" s="530"/>
      <c r="B1132" s="531"/>
      <c r="C1132" s="398"/>
      <c r="D1132" s="399"/>
      <c r="E1132" s="398"/>
      <c r="I1132" s="411"/>
      <c r="J1132" s="411"/>
      <c r="N1132" s="411"/>
      <c r="S1132" s="411"/>
      <c r="AC1132" s="227"/>
      <c r="AD1132" s="227"/>
      <c r="AE1132" s="227"/>
      <c r="AF1132" s="227"/>
      <c r="AG1132" s="227"/>
      <c r="AL1132" s="224"/>
      <c r="AM1132" s="224"/>
      <c r="AN1132" s="224"/>
      <c r="AO1132" s="224"/>
      <c r="AP1132" s="224"/>
      <c r="AQ1132" s="224"/>
      <c r="AR1132" s="224"/>
      <c r="AS1132" s="224"/>
    </row>
    <row r="1133">
      <c r="A1133" s="530"/>
      <c r="B1133" s="531"/>
      <c r="C1133" s="398"/>
      <c r="D1133" s="399"/>
      <c r="E1133" s="398"/>
      <c r="I1133" s="411"/>
      <c r="J1133" s="411"/>
      <c r="N1133" s="411"/>
      <c r="S1133" s="411"/>
      <c r="AC1133" s="227"/>
      <c r="AD1133" s="227"/>
      <c r="AE1133" s="227"/>
      <c r="AF1133" s="227"/>
      <c r="AG1133" s="227"/>
      <c r="AL1133" s="224"/>
      <c r="AM1133" s="224"/>
      <c r="AN1133" s="224"/>
      <c r="AO1133" s="224"/>
      <c r="AP1133" s="224"/>
      <c r="AQ1133" s="224"/>
      <c r="AR1133" s="224"/>
      <c r="AS1133" s="224"/>
    </row>
    <row r="1134">
      <c r="A1134" s="530"/>
      <c r="B1134" s="531"/>
      <c r="C1134" s="398"/>
      <c r="D1134" s="399"/>
      <c r="E1134" s="398"/>
      <c r="I1134" s="411"/>
      <c r="J1134" s="411"/>
      <c r="N1134" s="411"/>
      <c r="S1134" s="411"/>
      <c r="AC1134" s="227"/>
      <c r="AD1134" s="227"/>
      <c r="AE1134" s="227"/>
      <c r="AF1134" s="227"/>
      <c r="AG1134" s="227"/>
      <c r="AL1134" s="224"/>
      <c r="AM1134" s="224"/>
      <c r="AN1134" s="224"/>
      <c r="AO1134" s="224"/>
      <c r="AP1134" s="224"/>
      <c r="AQ1134" s="224"/>
      <c r="AR1134" s="224"/>
      <c r="AS1134" s="224"/>
    </row>
    <row r="1135">
      <c r="A1135" s="530"/>
      <c r="B1135" s="531"/>
      <c r="C1135" s="398"/>
      <c r="D1135" s="399"/>
      <c r="E1135" s="398"/>
      <c r="I1135" s="411"/>
      <c r="J1135" s="411"/>
      <c r="N1135" s="411"/>
      <c r="S1135" s="411"/>
      <c r="AC1135" s="227"/>
      <c r="AD1135" s="227"/>
      <c r="AE1135" s="227"/>
      <c r="AF1135" s="227"/>
      <c r="AG1135" s="227"/>
      <c r="AL1135" s="224"/>
      <c r="AM1135" s="224"/>
      <c r="AN1135" s="224"/>
      <c r="AO1135" s="224"/>
      <c r="AP1135" s="224"/>
      <c r="AQ1135" s="224"/>
      <c r="AR1135" s="224"/>
      <c r="AS1135" s="224"/>
    </row>
    <row r="1136">
      <c r="A1136" s="530"/>
      <c r="B1136" s="531"/>
      <c r="C1136" s="398"/>
      <c r="D1136" s="399"/>
      <c r="E1136" s="398"/>
      <c r="I1136" s="411"/>
      <c r="J1136" s="411"/>
      <c r="N1136" s="411"/>
      <c r="S1136" s="411"/>
      <c r="AC1136" s="227"/>
      <c r="AD1136" s="227"/>
      <c r="AE1136" s="227"/>
      <c r="AF1136" s="227"/>
      <c r="AG1136" s="227"/>
      <c r="AL1136" s="224"/>
      <c r="AM1136" s="224"/>
      <c r="AN1136" s="224"/>
      <c r="AO1136" s="224"/>
      <c r="AP1136" s="224"/>
      <c r="AQ1136" s="224"/>
      <c r="AR1136" s="224"/>
      <c r="AS1136" s="224"/>
    </row>
    <row r="1137">
      <c r="A1137" s="530"/>
      <c r="B1137" s="531"/>
      <c r="C1137" s="398"/>
      <c r="D1137" s="399"/>
      <c r="E1137" s="398"/>
      <c r="I1137" s="411"/>
      <c r="J1137" s="411"/>
      <c r="N1137" s="411"/>
      <c r="S1137" s="411"/>
      <c r="AC1137" s="227"/>
      <c r="AD1137" s="227"/>
      <c r="AE1137" s="227"/>
      <c r="AF1137" s="227"/>
      <c r="AG1137" s="227"/>
      <c r="AL1137" s="224"/>
      <c r="AM1137" s="224"/>
      <c r="AN1137" s="224"/>
      <c r="AO1137" s="224"/>
      <c r="AP1137" s="224"/>
      <c r="AQ1137" s="224"/>
      <c r="AR1137" s="224"/>
      <c r="AS1137" s="224"/>
    </row>
    <row r="1138">
      <c r="A1138" s="530"/>
      <c r="B1138" s="531"/>
      <c r="C1138" s="398"/>
      <c r="D1138" s="399"/>
      <c r="E1138" s="398"/>
      <c r="I1138" s="411"/>
      <c r="J1138" s="411"/>
      <c r="N1138" s="411"/>
      <c r="S1138" s="411"/>
      <c r="AC1138" s="227"/>
      <c r="AD1138" s="227"/>
      <c r="AE1138" s="227"/>
      <c r="AF1138" s="227"/>
      <c r="AG1138" s="227"/>
      <c r="AL1138" s="224"/>
      <c r="AM1138" s="224"/>
      <c r="AN1138" s="224"/>
      <c r="AO1138" s="224"/>
      <c r="AP1138" s="224"/>
      <c r="AQ1138" s="224"/>
      <c r="AR1138" s="224"/>
      <c r="AS1138" s="224"/>
    </row>
    <row r="1139">
      <c r="A1139" s="530"/>
      <c r="B1139" s="531"/>
      <c r="C1139" s="398"/>
      <c r="D1139" s="399"/>
      <c r="E1139" s="398"/>
      <c r="I1139" s="411"/>
      <c r="J1139" s="411"/>
      <c r="N1139" s="411"/>
      <c r="S1139" s="411"/>
      <c r="AC1139" s="227"/>
      <c r="AD1139" s="227"/>
      <c r="AE1139" s="227"/>
      <c r="AF1139" s="227"/>
      <c r="AG1139" s="227"/>
      <c r="AL1139" s="224"/>
      <c r="AM1139" s="224"/>
      <c r="AN1139" s="224"/>
      <c r="AO1139" s="224"/>
      <c r="AP1139" s="224"/>
      <c r="AQ1139" s="224"/>
      <c r="AR1139" s="224"/>
      <c r="AS1139" s="224"/>
    </row>
    <row r="1140">
      <c r="A1140" s="530"/>
      <c r="B1140" s="531"/>
      <c r="C1140" s="398"/>
      <c r="D1140" s="399"/>
      <c r="E1140" s="398"/>
      <c r="I1140" s="411"/>
      <c r="J1140" s="411"/>
      <c r="N1140" s="411"/>
      <c r="S1140" s="411"/>
      <c r="AC1140" s="227"/>
      <c r="AD1140" s="227"/>
      <c r="AE1140" s="227"/>
      <c r="AF1140" s="227"/>
      <c r="AG1140" s="227"/>
      <c r="AL1140" s="224"/>
      <c r="AM1140" s="224"/>
      <c r="AN1140" s="224"/>
      <c r="AO1140" s="224"/>
      <c r="AP1140" s="224"/>
      <c r="AQ1140" s="224"/>
      <c r="AR1140" s="224"/>
      <c r="AS1140" s="224"/>
    </row>
    <row r="1141">
      <c r="A1141" s="530"/>
      <c r="B1141" s="531"/>
      <c r="C1141" s="398"/>
      <c r="D1141" s="399"/>
      <c r="E1141" s="398"/>
      <c r="I1141" s="411"/>
      <c r="J1141" s="411"/>
      <c r="N1141" s="411"/>
      <c r="S1141" s="411"/>
      <c r="AC1141" s="227"/>
      <c r="AD1141" s="227"/>
      <c r="AE1141" s="227"/>
      <c r="AF1141" s="227"/>
      <c r="AG1141" s="227"/>
      <c r="AL1141" s="224"/>
      <c r="AM1141" s="224"/>
      <c r="AN1141" s="224"/>
      <c r="AO1141" s="224"/>
      <c r="AP1141" s="224"/>
      <c r="AQ1141" s="224"/>
      <c r="AR1141" s="224"/>
      <c r="AS1141" s="224"/>
    </row>
    <row r="1142">
      <c r="A1142" s="530"/>
      <c r="B1142" s="531"/>
      <c r="C1142" s="398"/>
      <c r="D1142" s="399"/>
      <c r="E1142" s="398"/>
      <c r="I1142" s="411"/>
      <c r="J1142" s="411"/>
      <c r="N1142" s="411"/>
      <c r="S1142" s="411"/>
      <c r="AC1142" s="227"/>
      <c r="AD1142" s="227"/>
      <c r="AE1142" s="227"/>
      <c r="AF1142" s="227"/>
      <c r="AG1142" s="227"/>
      <c r="AL1142" s="224"/>
      <c r="AM1142" s="224"/>
      <c r="AN1142" s="224"/>
      <c r="AO1142" s="224"/>
      <c r="AP1142" s="224"/>
      <c r="AQ1142" s="224"/>
      <c r="AR1142" s="224"/>
      <c r="AS1142" s="224"/>
    </row>
    <row r="1143">
      <c r="A1143" s="530"/>
      <c r="B1143" s="531"/>
      <c r="C1143" s="398"/>
      <c r="D1143" s="399"/>
      <c r="E1143" s="398"/>
      <c r="I1143" s="411"/>
      <c r="J1143" s="411"/>
      <c r="N1143" s="411"/>
      <c r="S1143" s="411"/>
      <c r="AC1143" s="227"/>
      <c r="AD1143" s="227"/>
      <c r="AE1143" s="227"/>
      <c r="AF1143" s="227"/>
      <c r="AG1143" s="227"/>
      <c r="AL1143" s="224"/>
      <c r="AM1143" s="224"/>
      <c r="AN1143" s="224"/>
      <c r="AO1143" s="224"/>
      <c r="AP1143" s="224"/>
      <c r="AQ1143" s="224"/>
      <c r="AR1143" s="224"/>
      <c r="AS1143" s="224"/>
    </row>
    <row r="1144">
      <c r="A1144" s="530"/>
      <c r="B1144" s="531"/>
      <c r="C1144" s="398"/>
      <c r="D1144" s="399"/>
      <c r="E1144" s="398"/>
      <c r="I1144" s="411"/>
      <c r="J1144" s="411"/>
      <c r="N1144" s="411"/>
      <c r="S1144" s="411"/>
      <c r="AC1144" s="227"/>
      <c r="AD1144" s="227"/>
      <c r="AE1144" s="227"/>
      <c r="AF1144" s="227"/>
      <c r="AG1144" s="227"/>
      <c r="AL1144" s="224"/>
      <c r="AM1144" s="224"/>
      <c r="AN1144" s="224"/>
      <c r="AO1144" s="224"/>
      <c r="AP1144" s="224"/>
      <c r="AQ1144" s="224"/>
      <c r="AR1144" s="224"/>
      <c r="AS1144" s="224"/>
    </row>
    <row r="1145">
      <c r="A1145" s="530"/>
      <c r="B1145" s="531"/>
      <c r="C1145" s="398"/>
      <c r="D1145" s="399"/>
      <c r="E1145" s="398"/>
      <c r="I1145" s="411"/>
      <c r="J1145" s="411"/>
      <c r="N1145" s="411"/>
      <c r="S1145" s="411"/>
      <c r="AC1145" s="227"/>
      <c r="AD1145" s="227"/>
      <c r="AE1145" s="227"/>
      <c r="AF1145" s="227"/>
      <c r="AG1145" s="227"/>
      <c r="AL1145" s="224"/>
      <c r="AM1145" s="224"/>
      <c r="AN1145" s="224"/>
      <c r="AO1145" s="224"/>
      <c r="AP1145" s="224"/>
      <c r="AQ1145" s="224"/>
      <c r="AR1145" s="224"/>
      <c r="AS1145" s="224"/>
    </row>
    <row r="1146">
      <c r="A1146" s="530"/>
      <c r="B1146" s="531"/>
      <c r="C1146" s="398"/>
      <c r="D1146" s="399"/>
      <c r="E1146" s="398"/>
      <c r="I1146" s="411"/>
      <c r="J1146" s="411"/>
      <c r="N1146" s="411"/>
      <c r="S1146" s="411"/>
      <c r="AC1146" s="227"/>
      <c r="AD1146" s="227"/>
      <c r="AE1146" s="227"/>
      <c r="AF1146" s="227"/>
      <c r="AG1146" s="227"/>
      <c r="AL1146" s="224"/>
      <c r="AM1146" s="224"/>
      <c r="AN1146" s="224"/>
      <c r="AO1146" s="224"/>
      <c r="AP1146" s="224"/>
      <c r="AQ1146" s="224"/>
      <c r="AR1146" s="224"/>
      <c r="AS1146" s="224"/>
    </row>
    <row r="1147">
      <c r="A1147" s="530"/>
      <c r="B1147" s="531"/>
      <c r="C1147" s="398"/>
      <c r="D1147" s="399"/>
      <c r="E1147" s="398"/>
      <c r="I1147" s="411"/>
      <c r="J1147" s="411"/>
      <c r="N1147" s="411"/>
      <c r="S1147" s="411"/>
      <c r="AC1147" s="227"/>
      <c r="AD1147" s="227"/>
      <c r="AE1147" s="227"/>
      <c r="AF1147" s="227"/>
      <c r="AG1147" s="227"/>
      <c r="AL1147" s="224"/>
      <c r="AM1147" s="224"/>
      <c r="AN1147" s="224"/>
      <c r="AO1147" s="224"/>
      <c r="AP1147" s="224"/>
      <c r="AQ1147" s="224"/>
      <c r="AR1147" s="224"/>
      <c r="AS1147" s="224"/>
    </row>
    <row r="1148">
      <c r="A1148" s="530"/>
      <c r="B1148" s="531"/>
      <c r="C1148" s="398"/>
      <c r="D1148" s="399"/>
      <c r="E1148" s="398"/>
      <c r="I1148" s="411"/>
      <c r="J1148" s="411"/>
      <c r="N1148" s="411"/>
      <c r="S1148" s="411"/>
      <c r="AC1148" s="227"/>
      <c r="AD1148" s="227"/>
      <c r="AE1148" s="227"/>
      <c r="AF1148" s="227"/>
      <c r="AG1148" s="227"/>
      <c r="AL1148" s="224"/>
      <c r="AM1148" s="224"/>
      <c r="AN1148" s="224"/>
      <c r="AO1148" s="224"/>
      <c r="AP1148" s="224"/>
      <c r="AQ1148" s="224"/>
      <c r="AR1148" s="224"/>
      <c r="AS1148" s="224"/>
    </row>
    <row r="1149">
      <c r="A1149" s="530"/>
      <c r="B1149" s="531"/>
      <c r="C1149" s="398"/>
      <c r="D1149" s="399"/>
      <c r="E1149" s="398"/>
      <c r="I1149" s="411"/>
      <c r="J1149" s="411"/>
      <c r="N1149" s="411"/>
      <c r="S1149" s="411"/>
      <c r="AC1149" s="227"/>
      <c r="AD1149" s="227"/>
      <c r="AE1149" s="227"/>
      <c r="AF1149" s="227"/>
      <c r="AG1149" s="227"/>
      <c r="AL1149" s="224"/>
      <c r="AM1149" s="224"/>
      <c r="AN1149" s="224"/>
      <c r="AO1149" s="224"/>
      <c r="AP1149" s="224"/>
      <c r="AQ1149" s="224"/>
      <c r="AR1149" s="224"/>
      <c r="AS1149" s="224"/>
    </row>
    <row r="1150">
      <c r="A1150" s="530"/>
      <c r="B1150" s="531"/>
      <c r="C1150" s="398"/>
      <c r="D1150" s="399"/>
      <c r="E1150" s="398"/>
      <c r="I1150" s="411"/>
      <c r="J1150" s="411"/>
      <c r="N1150" s="411"/>
      <c r="S1150" s="411"/>
      <c r="AC1150" s="227"/>
      <c r="AD1150" s="227"/>
      <c r="AE1150" s="227"/>
      <c r="AF1150" s="227"/>
      <c r="AG1150" s="227"/>
      <c r="AL1150" s="224"/>
      <c r="AM1150" s="224"/>
      <c r="AN1150" s="224"/>
      <c r="AO1150" s="224"/>
      <c r="AP1150" s="224"/>
      <c r="AQ1150" s="224"/>
      <c r="AR1150" s="224"/>
      <c r="AS1150" s="224"/>
    </row>
    <row r="1151">
      <c r="A1151" s="435"/>
      <c r="B1151" s="531"/>
      <c r="C1151" s="398"/>
      <c r="D1151" s="399"/>
      <c r="E1151" s="398"/>
      <c r="I1151" s="411"/>
      <c r="J1151" s="411"/>
      <c r="N1151" s="411"/>
      <c r="S1151" s="411"/>
      <c r="AC1151" s="227"/>
      <c r="AD1151" s="227"/>
      <c r="AE1151" s="227"/>
      <c r="AF1151" s="227"/>
      <c r="AG1151" s="227"/>
      <c r="AL1151" s="224"/>
      <c r="AM1151" s="224"/>
      <c r="AN1151" s="224"/>
      <c r="AO1151" s="224"/>
      <c r="AP1151" s="224"/>
      <c r="AQ1151" s="224"/>
      <c r="AR1151" s="224"/>
      <c r="AS1151" s="224"/>
    </row>
    <row r="1152">
      <c r="A1152" s="435"/>
      <c r="B1152" s="531"/>
      <c r="C1152" s="398"/>
      <c r="D1152" s="399"/>
      <c r="E1152" s="398"/>
      <c r="I1152" s="411"/>
      <c r="J1152" s="411"/>
      <c r="N1152" s="411"/>
      <c r="S1152" s="411"/>
      <c r="AC1152" s="227"/>
      <c r="AD1152" s="227"/>
      <c r="AE1152" s="227"/>
      <c r="AF1152" s="227"/>
      <c r="AG1152" s="227"/>
      <c r="AL1152" s="224"/>
      <c r="AM1152" s="224"/>
      <c r="AN1152" s="224"/>
      <c r="AO1152" s="224"/>
      <c r="AP1152" s="224"/>
      <c r="AQ1152" s="224"/>
      <c r="AR1152" s="224"/>
      <c r="AS1152" s="224"/>
    </row>
    <row r="1153">
      <c r="A1153" s="435"/>
      <c r="B1153" s="531"/>
      <c r="C1153" s="398"/>
      <c r="D1153" s="399"/>
      <c r="E1153" s="398"/>
      <c r="I1153" s="411"/>
      <c r="J1153" s="411"/>
      <c r="N1153" s="411"/>
      <c r="S1153" s="411"/>
      <c r="AC1153" s="227"/>
      <c r="AD1153" s="227"/>
      <c r="AE1153" s="227"/>
      <c r="AF1153" s="227"/>
      <c r="AG1153" s="227"/>
      <c r="AL1153" s="224"/>
      <c r="AM1153" s="224"/>
      <c r="AN1153" s="224"/>
      <c r="AO1153" s="224"/>
      <c r="AP1153" s="224"/>
      <c r="AQ1153" s="224"/>
      <c r="AR1153" s="224"/>
      <c r="AS1153" s="224"/>
    </row>
    <row r="1154">
      <c r="A1154" s="530"/>
      <c r="B1154" s="531"/>
      <c r="C1154" s="398"/>
      <c r="D1154" s="399"/>
      <c r="E1154" s="398"/>
      <c r="I1154" s="411"/>
      <c r="J1154" s="411"/>
      <c r="N1154" s="411"/>
      <c r="S1154" s="411"/>
      <c r="AC1154" s="227"/>
      <c r="AD1154" s="227"/>
      <c r="AE1154" s="227"/>
      <c r="AF1154" s="227"/>
      <c r="AG1154" s="227"/>
      <c r="AL1154" s="224"/>
      <c r="AM1154" s="224"/>
      <c r="AN1154" s="224"/>
      <c r="AO1154" s="224"/>
      <c r="AP1154" s="224"/>
      <c r="AQ1154" s="224"/>
      <c r="AR1154" s="224"/>
      <c r="AS1154" s="224"/>
    </row>
    <row r="1155">
      <c r="A1155" s="530"/>
      <c r="B1155" s="531"/>
      <c r="C1155" s="398"/>
      <c r="D1155" s="399"/>
      <c r="E1155" s="398"/>
      <c r="I1155" s="411"/>
      <c r="J1155" s="411"/>
      <c r="N1155" s="411"/>
      <c r="S1155" s="411"/>
      <c r="AC1155" s="227"/>
      <c r="AD1155" s="227"/>
      <c r="AE1155" s="227"/>
      <c r="AF1155" s="227"/>
      <c r="AG1155" s="227"/>
      <c r="AL1155" s="224"/>
      <c r="AM1155" s="224"/>
      <c r="AN1155" s="224"/>
      <c r="AO1155" s="224"/>
      <c r="AP1155" s="224"/>
      <c r="AQ1155" s="224"/>
      <c r="AR1155" s="224"/>
      <c r="AS1155" s="224"/>
    </row>
    <row r="1156">
      <c r="A1156" s="530"/>
      <c r="B1156" s="531"/>
      <c r="C1156" s="398"/>
      <c r="D1156" s="399"/>
      <c r="E1156" s="398"/>
      <c r="I1156" s="411"/>
      <c r="J1156" s="411"/>
      <c r="N1156" s="411"/>
      <c r="S1156" s="411"/>
      <c r="AC1156" s="227"/>
      <c r="AD1156" s="227"/>
      <c r="AE1156" s="227"/>
      <c r="AF1156" s="227"/>
      <c r="AG1156" s="227"/>
      <c r="AL1156" s="224"/>
      <c r="AM1156" s="224"/>
      <c r="AN1156" s="224"/>
      <c r="AO1156" s="224"/>
      <c r="AP1156" s="224"/>
      <c r="AQ1156" s="224"/>
      <c r="AR1156" s="224"/>
      <c r="AS1156" s="224"/>
    </row>
    <row r="1157">
      <c r="A1157" s="530"/>
      <c r="B1157" s="531"/>
      <c r="C1157" s="398"/>
      <c r="D1157" s="399"/>
      <c r="E1157" s="398"/>
      <c r="I1157" s="411"/>
      <c r="J1157" s="411"/>
      <c r="N1157" s="411"/>
      <c r="S1157" s="411"/>
      <c r="AC1157" s="227"/>
      <c r="AD1157" s="227"/>
      <c r="AE1157" s="227"/>
      <c r="AF1157" s="227"/>
      <c r="AG1157" s="227"/>
      <c r="AL1157" s="224"/>
      <c r="AM1157" s="224"/>
      <c r="AN1157" s="224"/>
      <c r="AO1157" s="224"/>
      <c r="AP1157" s="224"/>
      <c r="AQ1157" s="224"/>
      <c r="AR1157" s="224"/>
      <c r="AS1157" s="224"/>
    </row>
    <row r="1158">
      <c r="A1158" s="530"/>
      <c r="B1158" s="531"/>
      <c r="C1158" s="398"/>
      <c r="D1158" s="399"/>
      <c r="E1158" s="398"/>
      <c r="I1158" s="411"/>
      <c r="J1158" s="411"/>
      <c r="N1158" s="411"/>
      <c r="S1158" s="411"/>
      <c r="AC1158" s="227"/>
      <c r="AD1158" s="227"/>
      <c r="AE1158" s="227"/>
      <c r="AF1158" s="227"/>
      <c r="AG1158" s="227"/>
      <c r="AL1158" s="224"/>
      <c r="AM1158" s="224"/>
      <c r="AN1158" s="224"/>
      <c r="AO1158" s="224"/>
      <c r="AP1158" s="224"/>
      <c r="AQ1158" s="224"/>
      <c r="AR1158" s="224"/>
      <c r="AS1158" s="224"/>
    </row>
    <row r="1159">
      <c r="A1159" s="530"/>
      <c r="B1159" s="531"/>
      <c r="C1159" s="398"/>
      <c r="D1159" s="399"/>
      <c r="E1159" s="398"/>
      <c r="I1159" s="411"/>
      <c r="J1159" s="411"/>
      <c r="N1159" s="411"/>
      <c r="S1159" s="411"/>
      <c r="AC1159" s="227"/>
      <c r="AD1159" s="227"/>
      <c r="AE1159" s="227"/>
      <c r="AF1159" s="227"/>
      <c r="AG1159" s="227"/>
      <c r="AL1159" s="224"/>
      <c r="AM1159" s="224"/>
      <c r="AN1159" s="224"/>
      <c r="AO1159" s="224"/>
      <c r="AP1159" s="224"/>
      <c r="AQ1159" s="224"/>
      <c r="AR1159" s="224"/>
      <c r="AS1159" s="224"/>
    </row>
    <row r="1160">
      <c r="A1160" s="530"/>
      <c r="B1160" s="531"/>
      <c r="C1160" s="398"/>
      <c r="D1160" s="399"/>
      <c r="E1160" s="398"/>
      <c r="I1160" s="411"/>
      <c r="J1160" s="411"/>
      <c r="N1160" s="411"/>
      <c r="S1160" s="411"/>
      <c r="AC1160" s="227"/>
      <c r="AD1160" s="227"/>
      <c r="AE1160" s="227"/>
      <c r="AF1160" s="227"/>
      <c r="AG1160" s="227"/>
      <c r="AL1160" s="224"/>
      <c r="AM1160" s="224"/>
      <c r="AN1160" s="224"/>
      <c r="AO1160" s="224"/>
      <c r="AP1160" s="224"/>
      <c r="AQ1160" s="224"/>
      <c r="AR1160" s="224"/>
      <c r="AS1160" s="224"/>
    </row>
    <row r="1161">
      <c r="A1161" s="530"/>
      <c r="B1161" s="531"/>
      <c r="C1161" s="398"/>
      <c r="D1161" s="399"/>
      <c r="E1161" s="398"/>
      <c r="I1161" s="411"/>
      <c r="J1161" s="411"/>
      <c r="N1161" s="411"/>
      <c r="S1161" s="411"/>
      <c r="AC1161" s="227"/>
      <c r="AD1161" s="227"/>
      <c r="AE1161" s="227"/>
      <c r="AF1161" s="227"/>
      <c r="AG1161" s="227"/>
      <c r="AL1161" s="224"/>
      <c r="AM1161" s="224"/>
      <c r="AN1161" s="224"/>
      <c r="AO1161" s="224"/>
      <c r="AP1161" s="224"/>
      <c r="AQ1161" s="224"/>
      <c r="AR1161" s="224"/>
      <c r="AS1161" s="224"/>
    </row>
    <row r="1162">
      <c r="A1162" s="530"/>
      <c r="B1162" s="531"/>
      <c r="C1162" s="398"/>
      <c r="D1162" s="399"/>
      <c r="E1162" s="398"/>
      <c r="I1162" s="411"/>
      <c r="J1162" s="411"/>
      <c r="N1162" s="411"/>
      <c r="S1162" s="411"/>
      <c r="AC1162" s="227"/>
      <c r="AD1162" s="227"/>
      <c r="AE1162" s="227"/>
      <c r="AF1162" s="227"/>
      <c r="AG1162" s="227"/>
      <c r="AL1162" s="224"/>
      <c r="AM1162" s="224"/>
      <c r="AN1162" s="224"/>
      <c r="AO1162" s="224"/>
      <c r="AP1162" s="224"/>
      <c r="AQ1162" s="224"/>
      <c r="AR1162" s="224"/>
      <c r="AS1162" s="224"/>
    </row>
    <row r="1163">
      <c r="A1163" s="530"/>
      <c r="B1163" s="531"/>
      <c r="C1163" s="398"/>
      <c r="D1163" s="399"/>
      <c r="E1163" s="398"/>
      <c r="I1163" s="411"/>
      <c r="J1163" s="411"/>
      <c r="N1163" s="411"/>
      <c r="S1163" s="411"/>
      <c r="AC1163" s="227"/>
      <c r="AD1163" s="227"/>
      <c r="AE1163" s="227"/>
      <c r="AF1163" s="227"/>
      <c r="AG1163" s="227"/>
      <c r="AL1163" s="224"/>
      <c r="AM1163" s="224"/>
      <c r="AN1163" s="224"/>
      <c r="AO1163" s="224"/>
      <c r="AP1163" s="224"/>
      <c r="AQ1163" s="224"/>
      <c r="AR1163" s="224"/>
      <c r="AS1163" s="224"/>
    </row>
    <row r="1164">
      <c r="A1164" s="530"/>
      <c r="B1164" s="531"/>
      <c r="C1164" s="398"/>
      <c r="D1164" s="399"/>
      <c r="E1164" s="398"/>
      <c r="I1164" s="411"/>
      <c r="J1164" s="411"/>
      <c r="N1164" s="411"/>
      <c r="S1164" s="411"/>
      <c r="AC1164" s="227"/>
      <c r="AD1164" s="227"/>
      <c r="AE1164" s="227"/>
      <c r="AF1164" s="227"/>
      <c r="AG1164" s="227"/>
      <c r="AL1164" s="224"/>
      <c r="AM1164" s="224"/>
      <c r="AN1164" s="224"/>
      <c r="AO1164" s="224"/>
      <c r="AP1164" s="224"/>
      <c r="AQ1164" s="224"/>
      <c r="AR1164" s="224"/>
      <c r="AS1164" s="224"/>
    </row>
    <row r="1165">
      <c r="A1165" s="530"/>
      <c r="B1165" s="531"/>
      <c r="C1165" s="398"/>
      <c r="D1165" s="399"/>
      <c r="E1165" s="398"/>
      <c r="I1165" s="411"/>
      <c r="J1165" s="411"/>
      <c r="N1165" s="411"/>
      <c r="S1165" s="411"/>
      <c r="AC1165" s="227"/>
      <c r="AD1165" s="227"/>
      <c r="AE1165" s="227"/>
      <c r="AF1165" s="227"/>
      <c r="AG1165" s="227"/>
      <c r="AL1165" s="224"/>
      <c r="AM1165" s="224"/>
      <c r="AN1165" s="224"/>
      <c r="AO1165" s="224"/>
      <c r="AP1165" s="224"/>
      <c r="AQ1165" s="224"/>
      <c r="AR1165" s="224"/>
      <c r="AS1165" s="224"/>
    </row>
    <row r="1166">
      <c r="A1166" s="530"/>
      <c r="B1166" s="531"/>
      <c r="C1166" s="398"/>
      <c r="D1166" s="399"/>
      <c r="E1166" s="398"/>
      <c r="I1166" s="411"/>
      <c r="J1166" s="411"/>
      <c r="N1166" s="411"/>
      <c r="S1166" s="411"/>
      <c r="AC1166" s="227"/>
      <c r="AD1166" s="227"/>
      <c r="AE1166" s="227"/>
      <c r="AF1166" s="227"/>
      <c r="AG1166" s="227"/>
      <c r="AL1166" s="224"/>
      <c r="AM1166" s="224"/>
      <c r="AN1166" s="224"/>
      <c r="AO1166" s="224"/>
      <c r="AP1166" s="224"/>
      <c r="AQ1166" s="224"/>
      <c r="AR1166" s="224"/>
      <c r="AS1166" s="224"/>
    </row>
    <row r="1167">
      <c r="A1167" s="530"/>
      <c r="B1167" s="531"/>
      <c r="C1167" s="398"/>
      <c r="D1167" s="399"/>
      <c r="E1167" s="398"/>
      <c r="I1167" s="411"/>
      <c r="J1167" s="411"/>
      <c r="N1167" s="411"/>
      <c r="S1167" s="411"/>
      <c r="AC1167" s="227"/>
      <c r="AD1167" s="227"/>
      <c r="AE1167" s="227"/>
      <c r="AF1167" s="227"/>
      <c r="AG1167" s="227"/>
      <c r="AL1167" s="224"/>
      <c r="AM1167" s="224"/>
      <c r="AN1167" s="224"/>
      <c r="AO1167" s="224"/>
      <c r="AP1167" s="224"/>
      <c r="AQ1167" s="224"/>
      <c r="AR1167" s="224"/>
      <c r="AS1167" s="224"/>
    </row>
    <row r="1168">
      <c r="A1168" s="435"/>
      <c r="B1168" s="531"/>
      <c r="C1168" s="398"/>
      <c r="D1168" s="399"/>
      <c r="E1168" s="398"/>
      <c r="I1168" s="411"/>
      <c r="J1168" s="411"/>
      <c r="N1168" s="411"/>
      <c r="S1168" s="411"/>
      <c r="AC1168" s="227"/>
      <c r="AD1168" s="227"/>
      <c r="AE1168" s="227"/>
      <c r="AF1168" s="227"/>
      <c r="AG1168" s="227"/>
      <c r="AL1168" s="224"/>
      <c r="AM1168" s="224"/>
      <c r="AN1168" s="224"/>
      <c r="AO1168" s="224"/>
      <c r="AP1168" s="224"/>
      <c r="AQ1168" s="224"/>
      <c r="AR1168" s="224"/>
      <c r="AS1168" s="224"/>
    </row>
    <row r="1169">
      <c r="A1169" s="435"/>
      <c r="B1169" s="531"/>
      <c r="C1169" s="398"/>
      <c r="D1169" s="399"/>
      <c r="E1169" s="398"/>
      <c r="I1169" s="411"/>
      <c r="J1169" s="411"/>
      <c r="N1169" s="411"/>
      <c r="S1169" s="411"/>
      <c r="AC1169" s="227"/>
      <c r="AD1169" s="227"/>
      <c r="AE1169" s="227"/>
      <c r="AF1169" s="227"/>
      <c r="AG1169" s="227"/>
      <c r="AL1169" s="224"/>
      <c r="AM1169" s="224"/>
      <c r="AN1169" s="224"/>
      <c r="AO1169" s="224"/>
      <c r="AP1169" s="224"/>
      <c r="AQ1169" s="224"/>
      <c r="AR1169" s="224"/>
      <c r="AS1169" s="224"/>
    </row>
    <row r="1170">
      <c r="A1170" s="435"/>
      <c r="B1170" s="531"/>
      <c r="C1170" s="398"/>
      <c r="D1170" s="399"/>
      <c r="E1170" s="398"/>
      <c r="I1170" s="411"/>
      <c r="J1170" s="411"/>
      <c r="N1170" s="411"/>
      <c r="S1170" s="411"/>
      <c r="AC1170" s="227"/>
      <c r="AD1170" s="227"/>
      <c r="AE1170" s="227"/>
      <c r="AF1170" s="227"/>
      <c r="AG1170" s="227"/>
      <c r="AL1170" s="224"/>
      <c r="AM1170" s="224"/>
      <c r="AN1170" s="224"/>
      <c r="AO1170" s="224"/>
      <c r="AP1170" s="224"/>
      <c r="AQ1170" s="224"/>
      <c r="AR1170" s="224"/>
      <c r="AS1170" s="224"/>
    </row>
  </sheetData>
  <mergeCells count="254">
    <mergeCell ref="L71:M75"/>
    <mergeCell ref="L77:M77"/>
    <mergeCell ref="F71:F75"/>
    <mergeCell ref="G71:H75"/>
    <mergeCell ref="K71:K75"/>
    <mergeCell ref="P71:P75"/>
    <mergeCell ref="Q71:R75"/>
    <mergeCell ref="F76:H76"/>
    <mergeCell ref="Q77:R77"/>
    <mergeCell ref="L56:M60"/>
    <mergeCell ref="L62:M62"/>
    <mergeCell ref="L63:M63"/>
    <mergeCell ref="L64:M64"/>
    <mergeCell ref="L65:M65"/>
    <mergeCell ref="L66:M66"/>
    <mergeCell ref="L67:M67"/>
    <mergeCell ref="L68:M68"/>
    <mergeCell ref="Q63:R63"/>
    <mergeCell ref="Q64:R64"/>
    <mergeCell ref="Q65:R65"/>
    <mergeCell ref="Q66:R66"/>
    <mergeCell ref="Q67:R67"/>
    <mergeCell ref="Q68:R68"/>
    <mergeCell ref="F56:F60"/>
    <mergeCell ref="G56:H60"/>
    <mergeCell ref="K56:K60"/>
    <mergeCell ref="P56:P60"/>
    <mergeCell ref="Q56:R60"/>
    <mergeCell ref="F61:H61"/>
    <mergeCell ref="Q62:R62"/>
    <mergeCell ref="F69:F70"/>
    <mergeCell ref="G69:H70"/>
    <mergeCell ref="K69:K70"/>
    <mergeCell ref="L69:M70"/>
    <mergeCell ref="P69:P70"/>
    <mergeCell ref="Q69:R70"/>
    <mergeCell ref="G62:H62"/>
    <mergeCell ref="G63:H63"/>
    <mergeCell ref="G64:H64"/>
    <mergeCell ref="G65:H65"/>
    <mergeCell ref="G66:H66"/>
    <mergeCell ref="G67:H67"/>
    <mergeCell ref="G68:H68"/>
    <mergeCell ref="K76:M76"/>
    <mergeCell ref="P76:R76"/>
    <mergeCell ref="F84:F85"/>
    <mergeCell ref="F86:F90"/>
    <mergeCell ref="G86:H90"/>
    <mergeCell ref="K86:K90"/>
    <mergeCell ref="L86:M90"/>
    <mergeCell ref="P86:P90"/>
    <mergeCell ref="Q86:R90"/>
    <mergeCell ref="K16:M16"/>
    <mergeCell ref="P16:R16"/>
    <mergeCell ref="AC24:AR24"/>
    <mergeCell ref="F11:F15"/>
    <mergeCell ref="G11:H15"/>
    <mergeCell ref="K11:K15"/>
    <mergeCell ref="P11:P15"/>
    <mergeCell ref="Q11:R15"/>
    <mergeCell ref="F16:H16"/>
    <mergeCell ref="Q17:R17"/>
    <mergeCell ref="Q2:R2"/>
    <mergeCell ref="Q3:R3"/>
    <mergeCell ref="Q5:R5"/>
    <mergeCell ref="Q6:R6"/>
    <mergeCell ref="Q7:R7"/>
    <mergeCell ref="Q8:R8"/>
    <mergeCell ref="P9:P10"/>
    <mergeCell ref="Q9:R10"/>
    <mergeCell ref="L3:M3"/>
    <mergeCell ref="L4:M4"/>
    <mergeCell ref="L5:M5"/>
    <mergeCell ref="L6:M6"/>
    <mergeCell ref="L7:M7"/>
    <mergeCell ref="L8:M8"/>
    <mergeCell ref="K9:K10"/>
    <mergeCell ref="L9:M10"/>
    <mergeCell ref="F1:H1"/>
    <mergeCell ref="K1:M1"/>
    <mergeCell ref="P1:R1"/>
    <mergeCell ref="G2:H2"/>
    <mergeCell ref="L2:M2"/>
    <mergeCell ref="G3:H3"/>
    <mergeCell ref="Q4:R4"/>
    <mergeCell ref="G4:H4"/>
    <mergeCell ref="G5:H5"/>
    <mergeCell ref="G6:H6"/>
    <mergeCell ref="G7:H7"/>
    <mergeCell ref="G8:H8"/>
    <mergeCell ref="F9:F10"/>
    <mergeCell ref="G9:H10"/>
    <mergeCell ref="L11:M15"/>
    <mergeCell ref="L17:M17"/>
    <mergeCell ref="L18:M18"/>
    <mergeCell ref="L19:M19"/>
    <mergeCell ref="L20:M20"/>
    <mergeCell ref="L21:M21"/>
    <mergeCell ref="L22:M22"/>
    <mergeCell ref="L23:M23"/>
    <mergeCell ref="Q18:R18"/>
    <mergeCell ref="Q19:R19"/>
    <mergeCell ref="Q20:R20"/>
    <mergeCell ref="Q21:R21"/>
    <mergeCell ref="Q22:R22"/>
    <mergeCell ref="Q23:R23"/>
    <mergeCell ref="F24:F25"/>
    <mergeCell ref="G24:H25"/>
    <mergeCell ref="K24:K25"/>
    <mergeCell ref="L24:M25"/>
    <mergeCell ref="P24:P25"/>
    <mergeCell ref="Q24:R25"/>
    <mergeCell ref="G17:H17"/>
    <mergeCell ref="G18:H18"/>
    <mergeCell ref="G19:H19"/>
    <mergeCell ref="G20:H20"/>
    <mergeCell ref="G21:H21"/>
    <mergeCell ref="G22:H22"/>
    <mergeCell ref="G23:H23"/>
    <mergeCell ref="K31:M31"/>
    <mergeCell ref="P31:R31"/>
    <mergeCell ref="L26:M30"/>
    <mergeCell ref="L32:M32"/>
    <mergeCell ref="L33:M33"/>
    <mergeCell ref="L34:M34"/>
    <mergeCell ref="L35:M35"/>
    <mergeCell ref="L36:M36"/>
    <mergeCell ref="L37:M37"/>
    <mergeCell ref="L38:M38"/>
    <mergeCell ref="Q33:R33"/>
    <mergeCell ref="Q34:R34"/>
    <mergeCell ref="Q35:R35"/>
    <mergeCell ref="Q36:R36"/>
    <mergeCell ref="Q37:R37"/>
    <mergeCell ref="Q38:R38"/>
    <mergeCell ref="F26:F30"/>
    <mergeCell ref="G26:H30"/>
    <mergeCell ref="K26:K30"/>
    <mergeCell ref="P26:P30"/>
    <mergeCell ref="Q26:R30"/>
    <mergeCell ref="F31:H31"/>
    <mergeCell ref="Q32:R32"/>
    <mergeCell ref="F39:F40"/>
    <mergeCell ref="G39:H40"/>
    <mergeCell ref="K39:K40"/>
    <mergeCell ref="L39:M40"/>
    <mergeCell ref="P39:P40"/>
    <mergeCell ref="Q39:R40"/>
    <mergeCell ref="G32:H32"/>
    <mergeCell ref="G33:H33"/>
    <mergeCell ref="G34:H34"/>
    <mergeCell ref="G35:H35"/>
    <mergeCell ref="G36:H36"/>
    <mergeCell ref="G37:H37"/>
    <mergeCell ref="G38:H38"/>
    <mergeCell ref="K46:M46"/>
    <mergeCell ref="P46:R46"/>
    <mergeCell ref="L41:M45"/>
    <mergeCell ref="L47:M47"/>
    <mergeCell ref="L48:M48"/>
    <mergeCell ref="L49:M49"/>
    <mergeCell ref="L50:M50"/>
    <mergeCell ref="L51:M51"/>
    <mergeCell ref="L52:M52"/>
    <mergeCell ref="L53:M53"/>
    <mergeCell ref="Q48:R48"/>
    <mergeCell ref="Q49:R49"/>
    <mergeCell ref="Q50:R50"/>
    <mergeCell ref="Q51:R51"/>
    <mergeCell ref="Q52:R52"/>
    <mergeCell ref="Q53:R53"/>
    <mergeCell ref="F41:F45"/>
    <mergeCell ref="G41:H45"/>
    <mergeCell ref="K41:K45"/>
    <mergeCell ref="P41:P45"/>
    <mergeCell ref="Q41:R45"/>
    <mergeCell ref="F46:H46"/>
    <mergeCell ref="Q47:R47"/>
    <mergeCell ref="F54:F55"/>
    <mergeCell ref="G54:H55"/>
    <mergeCell ref="K54:K55"/>
    <mergeCell ref="L54:M55"/>
    <mergeCell ref="P54:P55"/>
    <mergeCell ref="Q54:R55"/>
    <mergeCell ref="G47:H47"/>
    <mergeCell ref="G48:H48"/>
    <mergeCell ref="G49:H49"/>
    <mergeCell ref="G50:H50"/>
    <mergeCell ref="G51:H51"/>
    <mergeCell ref="G52:H52"/>
    <mergeCell ref="G53:H53"/>
    <mergeCell ref="K61:M61"/>
    <mergeCell ref="P61:R61"/>
    <mergeCell ref="L79:M79"/>
    <mergeCell ref="L80:M80"/>
    <mergeCell ref="G77:H77"/>
    <mergeCell ref="G78:H78"/>
    <mergeCell ref="L78:M78"/>
    <mergeCell ref="Q78:R78"/>
    <mergeCell ref="G79:H79"/>
    <mergeCell ref="Q79:R79"/>
    <mergeCell ref="Q80:R80"/>
    <mergeCell ref="G80:H80"/>
    <mergeCell ref="G81:H81"/>
    <mergeCell ref="L81:M81"/>
    <mergeCell ref="Q81:R81"/>
    <mergeCell ref="G82:H82"/>
    <mergeCell ref="Q82:R82"/>
    <mergeCell ref="G83:H83"/>
    <mergeCell ref="Q83:R83"/>
    <mergeCell ref="L82:M82"/>
    <mergeCell ref="L83:M83"/>
    <mergeCell ref="G84:H85"/>
    <mergeCell ref="K84:K85"/>
    <mergeCell ref="L84:M85"/>
    <mergeCell ref="P84:P85"/>
    <mergeCell ref="Q84:R85"/>
    <mergeCell ref="L93:M93"/>
    <mergeCell ref="L94:M94"/>
    <mergeCell ref="L95:M95"/>
    <mergeCell ref="L96:M96"/>
    <mergeCell ref="L97:M97"/>
    <mergeCell ref="L98:M98"/>
    <mergeCell ref="K99:K100"/>
    <mergeCell ref="L99:M100"/>
    <mergeCell ref="F91:H91"/>
    <mergeCell ref="K91:M91"/>
    <mergeCell ref="P91:R91"/>
    <mergeCell ref="G92:H92"/>
    <mergeCell ref="L92:M92"/>
    <mergeCell ref="G93:H93"/>
    <mergeCell ref="Q94:R94"/>
    <mergeCell ref="F101:F105"/>
    <mergeCell ref="G101:H105"/>
    <mergeCell ref="K101:K105"/>
    <mergeCell ref="L101:M105"/>
    <mergeCell ref="P101:P105"/>
    <mergeCell ref="Q101:R105"/>
    <mergeCell ref="G94:H94"/>
    <mergeCell ref="G95:H95"/>
    <mergeCell ref="G96:H96"/>
    <mergeCell ref="G97:H97"/>
    <mergeCell ref="G98:H98"/>
    <mergeCell ref="F99:F100"/>
    <mergeCell ref="G99:H100"/>
    <mergeCell ref="Q99:R100"/>
    <mergeCell ref="AC225:AR225"/>
    <mergeCell ref="Q92:R92"/>
    <mergeCell ref="Q93:R93"/>
    <mergeCell ref="Q95:R95"/>
    <mergeCell ref="Q96:R96"/>
    <mergeCell ref="Q97:R97"/>
    <mergeCell ref="Q98:R98"/>
    <mergeCell ref="P99:P100"/>
  </mergeCells>
  <conditionalFormatting sqref="F2:H15 K2:M15 P2:R15 AA2:AB5 AA7:AB24 F17:H30 K17:M30 P17:R30 F32:H45 K32:M45 P32:R45 F47:H60 K47:M60 P47:R60 F62:H75 K62:M75 P62:R75 F77:H90 K77:M90 P77:R90 F92:H105 K92:M105 P92:R105">
    <cfRule type="containsBlanks" dxfId="13" priority="1">
      <formula>LEN(TRIM(F2))=0</formula>
    </cfRule>
  </conditionalFormatting>
  <conditionalFormatting sqref="A1:A1170 C1:C1170 E1:E1170 I2:I14 N2:N14 S2:S15 I17:I30 N17:N29 S17:S30 I32:I45 N32:N44 S32:S45 I47:I60 N47:N60 S47:S60 I62:I75 N62:N75 S62:S75 I77:I90 N77:N90 S77:S90 I92:I105 N92:N105 S92:S105">
    <cfRule type="containsText" dxfId="4" priority="2" operator="containsText" text="AM">
      <formula>NOT(ISERROR(SEARCH(("AM"),(A1))))</formula>
    </cfRule>
  </conditionalFormatting>
  <conditionalFormatting sqref="A1:A1170 C1:C1170 E1:E1170 I2:I14 N2:N14 S2:S15 I17:I30 N17:N29 S17:S30 I32:I45 N32:N44 S32:S45 I47:I60 N47:N60 S47:S60 I62:I75 N62:N75 S62:S75 I77:I90 N77:N90 S77:S90 I92:I105 N92:N105 S92:S105">
    <cfRule type="containsText" dxfId="4" priority="3" operator="containsText" text="PM">
      <formula>NOT(ISERROR(SEARCH(("PM"),(A1))))</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9.13"/>
    <col customWidth="1" min="3" max="3" width="27.5"/>
    <col customWidth="1" min="5" max="5" width="26.25"/>
    <col hidden="1" min="10" max="10" width="12.63"/>
    <col hidden="1" min="15" max="15" width="12.63"/>
    <col hidden="1" min="20" max="20" width="12.63"/>
    <col customWidth="1" min="23" max="23" width="24.88"/>
    <col customWidth="1" min="31" max="33" width="13.38"/>
  </cols>
  <sheetData>
    <row r="1">
      <c r="A1" s="398"/>
      <c r="B1" s="399"/>
      <c r="C1" s="398"/>
      <c r="D1" s="399"/>
      <c r="E1" s="398"/>
      <c r="F1" s="334" t="s">
        <v>546</v>
      </c>
      <c r="G1" s="35"/>
      <c r="H1" s="36"/>
      <c r="I1" s="400"/>
      <c r="J1" s="401"/>
      <c r="K1" s="368" t="s">
        <v>570</v>
      </c>
      <c r="L1" s="35"/>
      <c r="M1" s="36"/>
      <c r="N1" s="400"/>
      <c r="O1" s="198"/>
      <c r="P1" s="390" t="s">
        <v>589</v>
      </c>
      <c r="Q1" s="35"/>
      <c r="R1" s="36"/>
      <c r="S1" s="400"/>
      <c r="W1" s="402">
        <v>0.0</v>
      </c>
      <c r="X1" s="403">
        <f>OriginalIDP!O3</f>
        <v>17.75</v>
      </c>
      <c r="Y1" s="403">
        <f>OriginalIDP!P3</f>
        <v>28.67</v>
      </c>
      <c r="Z1" s="403">
        <f>OriginalIDP!Q3</f>
        <v>10.92</v>
      </c>
      <c r="AC1" s="404">
        <v>0.0</v>
      </c>
      <c r="AD1" s="405">
        <v>0.0</v>
      </c>
      <c r="AE1" s="406">
        <v>0.0</v>
      </c>
      <c r="AF1" s="407"/>
      <c r="AG1" s="407"/>
      <c r="AH1" s="408">
        <v>0.0</v>
      </c>
      <c r="AI1" s="408">
        <v>0.0</v>
      </c>
      <c r="AJ1" s="408"/>
      <c r="AK1" s="408"/>
      <c r="AL1" s="408"/>
      <c r="AM1" s="408"/>
      <c r="AN1" s="408"/>
      <c r="AO1" s="408"/>
      <c r="AP1" s="408"/>
      <c r="AQ1" s="408"/>
      <c r="AR1" s="408"/>
      <c r="AS1" s="408"/>
    </row>
    <row r="2">
      <c r="A2" s="398"/>
      <c r="B2" s="399"/>
      <c r="C2" s="398"/>
      <c r="D2" s="399"/>
      <c r="E2" s="398"/>
      <c r="F2" s="335" t="s">
        <v>94</v>
      </c>
      <c r="G2" s="336" t="str">
        <f t="shared" ref="G2:G4" si="1">J5</f>
        <v/>
      </c>
      <c r="H2" s="337"/>
      <c r="I2" s="410"/>
      <c r="J2" s="411" t="str">
        <f>IFERROR(__xludf.DUMMYFUNCTION("REGEXREPLACE(I2,""(.*)ACK:(.*)"",""$2"")"),"")</f>
        <v/>
      </c>
      <c r="K2" s="335" t="s">
        <v>94</v>
      </c>
      <c r="L2" s="336" t="str">
        <f t="shared" ref="L2:L4" si="2">O5</f>
        <v/>
      </c>
      <c r="M2" s="337"/>
      <c r="N2" s="410"/>
      <c r="O2" s="411" t="str">
        <f>IFERROR(__xludf.DUMMYFUNCTION("REGEXREPLACE(N2,""(.*)ACK:(.*)"",""$2"")"),"")</f>
        <v/>
      </c>
      <c r="P2" s="335" t="s">
        <v>94</v>
      </c>
      <c r="Q2" s="336" t="str">
        <f t="shared" ref="Q2:Q4" si="3">T5</f>
        <v/>
      </c>
      <c r="R2" s="337"/>
      <c r="S2" s="410"/>
      <c r="T2" s="411" t="str">
        <f>IFERROR(__xludf.DUMMYFUNCTION("REGEXREPLACE(S2,""(.*)ACK:(.*)"",""$2"")"),"")</f>
        <v/>
      </c>
      <c r="W2" s="412">
        <v>0.010416666666666666</v>
      </c>
      <c r="X2" s="403">
        <f>OriginalIDP!O4</f>
        <v>18.55</v>
      </c>
      <c r="Y2" s="403">
        <f>OriginalIDP!P4</f>
        <v>29.33</v>
      </c>
      <c r="Z2" s="403">
        <f>OriginalIDP!Q4</f>
        <v>10.78</v>
      </c>
      <c r="AA2" s="41" t="s">
        <v>535</v>
      </c>
      <c r="AB2" s="413">
        <f>AVERAGE(Y1:Y8)</f>
        <v>30.08375</v>
      </c>
      <c r="AC2" s="414" t="s">
        <v>83</v>
      </c>
      <c r="AD2" s="415" t="s">
        <v>472</v>
      </c>
      <c r="AE2" s="416" t="s">
        <v>471</v>
      </c>
      <c r="AF2" s="414" t="s">
        <v>600</v>
      </c>
      <c r="AG2" s="416" t="s">
        <v>601</v>
      </c>
      <c r="AH2" s="417"/>
      <c r="AI2" s="414" t="s">
        <v>83</v>
      </c>
      <c r="AJ2" s="415" t="s">
        <v>472</v>
      </c>
      <c r="AK2" s="416" t="s">
        <v>471</v>
      </c>
      <c r="AL2" s="418" t="s">
        <v>600</v>
      </c>
      <c r="AM2" s="419" t="s">
        <v>601</v>
      </c>
      <c r="AN2" s="420" t="s">
        <v>602</v>
      </c>
      <c r="AO2" s="420" t="s">
        <v>603</v>
      </c>
      <c r="AP2" s="421"/>
      <c r="AQ2" s="421"/>
      <c r="AR2" s="421"/>
      <c r="AS2" s="421"/>
    </row>
    <row r="3">
      <c r="A3" s="422"/>
      <c r="B3" s="399"/>
      <c r="C3" s="422"/>
      <c r="D3" s="399"/>
      <c r="E3" s="422"/>
      <c r="F3" s="338" t="s">
        <v>497</v>
      </c>
      <c r="G3" s="336" t="str">
        <f t="shared" si="1"/>
        <v/>
      </c>
      <c r="H3" s="337"/>
      <c r="I3" s="410"/>
      <c r="J3" s="411" t="str">
        <f>IFERROR(__xludf.DUMMYFUNCTION("REGEXREPLACE(I3,""(.*)SVL OUT:(.*)"",""$2"")"),"")</f>
        <v/>
      </c>
      <c r="K3" s="338" t="s">
        <v>497</v>
      </c>
      <c r="L3" s="336" t="str">
        <f t="shared" si="2"/>
        <v/>
      </c>
      <c r="M3" s="337"/>
      <c r="N3" s="410"/>
      <c r="O3" s="411" t="str">
        <f>IFERROR(__xludf.DUMMYFUNCTION("REGEXREPLACE(N3,""(.*)SVL OUT:(.*)"",""$2"")"),"")</f>
        <v/>
      </c>
      <c r="P3" s="338" t="s">
        <v>497</v>
      </c>
      <c r="Q3" s="336" t="str">
        <f t="shared" si="3"/>
        <v/>
      </c>
      <c r="R3" s="337"/>
      <c r="S3" s="410"/>
      <c r="T3" s="411" t="str">
        <f>IFERROR(__xludf.DUMMYFUNCTION("REGEXREPLACE(S3,""(.*)SVL OUT:(.*)"",""$2"")"),"")</f>
        <v/>
      </c>
      <c r="W3" s="412">
        <v>0.020833333333333332</v>
      </c>
      <c r="X3" s="403">
        <f>OriginalIDP!O5</f>
        <v>15.7</v>
      </c>
      <c r="Y3" s="403">
        <f>OriginalIDP!P5</f>
        <v>28.33</v>
      </c>
      <c r="Z3" s="403">
        <f>OriginalIDP!Q5</f>
        <v>12.63</v>
      </c>
      <c r="AA3" s="41" t="s">
        <v>537</v>
      </c>
      <c r="AB3" s="413">
        <f>AVERAGE(Y9:Y16)</f>
        <v>23.87375</v>
      </c>
      <c r="AC3" s="423" t="s">
        <v>604</v>
      </c>
      <c r="AD3" s="424">
        <f>VALUE(G5)</f>
        <v>0</v>
      </c>
      <c r="AE3" s="425">
        <f>VALUE(G6)</f>
        <v>0</v>
      </c>
      <c r="AF3" s="426">
        <f>VALUE(G7)</f>
        <v>0</v>
      </c>
      <c r="AG3" s="425">
        <f>VALUE(G8)</f>
        <v>0</v>
      </c>
      <c r="AH3" s="427" t="str">
        <f t="shared" ref="AH3:AH23" si="5">IF(AD3 =0, "Missing", "Logged")</f>
        <v>Missing</v>
      </c>
      <c r="AI3" s="423" t="s">
        <v>604</v>
      </c>
      <c r="AJ3" s="428" t="str">
        <f t="shared" ref="AJ3:AM3" si="4">IF(AD3&lt;&gt;0, AD3, "")</f>
        <v/>
      </c>
      <c r="AK3" s="429" t="str">
        <f t="shared" si="4"/>
        <v/>
      </c>
      <c r="AL3" s="430" t="str">
        <f t="shared" si="4"/>
        <v/>
      </c>
      <c r="AM3" s="431" t="str">
        <f t="shared" si="4"/>
        <v/>
      </c>
      <c r="AN3" s="432">
        <f>COUNTIFS(AM25:AM224, "Thu", AO25:AO224, "0:00") +
 COUNTIFS(AM25:AM224, "Thu", AO25:AO224, "0:15") +
 COUNTIFS(AM25:AM224, "Thu", AO25:AO224, "0:30") +
 COUNTIFS(AM25:AM224, "Thu", AO25:AO224, "0:45")
</f>
        <v>0</v>
      </c>
      <c r="AO3" s="432">
        <f>COUNTIFS(AM226:AM1170, "Thu", AO226:AO1170, "0:00") +
 COUNTIFS(AM226:AM1170, "Thu", AO226:AO1170, "0:15") +
 COUNTIFS(AM226:AM1170, "Thu", AO226:AO1170, "0:30") +
 COUNTIFS(AM226:AM1170, "Thu", AO226:AO1170, "0:45")
</f>
        <v>0</v>
      </c>
      <c r="AP3" s="433"/>
      <c r="AQ3" s="433"/>
      <c r="AR3" s="433"/>
      <c r="AS3" s="433"/>
    </row>
    <row r="4">
      <c r="A4" s="398"/>
      <c r="B4" s="399"/>
      <c r="C4" s="398"/>
      <c r="D4" s="399"/>
      <c r="E4" s="398"/>
      <c r="F4" s="338" t="s">
        <v>100</v>
      </c>
      <c r="G4" s="336" t="str">
        <f t="shared" si="1"/>
        <v/>
      </c>
      <c r="H4" s="337"/>
      <c r="I4" s="410"/>
      <c r="J4" s="411" t="str">
        <f>IFERROR(__xludf.DUMMYFUNCTION("REGEXREPLACE(I4,""(.*)SVL IN:(.*)"",""$2"")"),"")</f>
        <v/>
      </c>
      <c r="K4" s="338" t="s">
        <v>100</v>
      </c>
      <c r="L4" s="336" t="str">
        <f t="shared" si="2"/>
        <v/>
      </c>
      <c r="M4" s="337"/>
      <c r="N4" s="410"/>
      <c r="O4" s="411" t="str">
        <f>IFERROR(__xludf.DUMMYFUNCTION("REGEXREPLACE(N4,""(.*)SVL IN:(.*)"",""$2"")"),"")</f>
        <v/>
      </c>
      <c r="P4" s="338" t="s">
        <v>100</v>
      </c>
      <c r="Q4" s="336" t="str">
        <f t="shared" si="3"/>
        <v/>
      </c>
      <c r="R4" s="337"/>
      <c r="S4" s="410"/>
      <c r="T4" s="411" t="str">
        <f>IFERROR(__xludf.DUMMYFUNCTION("REGEXREPLACE(S4,""(.*)SVL IN:(.*)"",""$2"")"),"")</f>
        <v/>
      </c>
      <c r="W4" s="412">
        <v>0.03125</v>
      </c>
      <c r="X4" s="403">
        <f>OriginalIDP!O6</f>
        <v>14.83</v>
      </c>
      <c r="Y4" s="403">
        <f>OriginalIDP!P6</f>
        <v>29.67</v>
      </c>
      <c r="Z4" s="403">
        <f>OriginalIDP!Q6</f>
        <v>14.84</v>
      </c>
      <c r="AA4" s="41" t="s">
        <v>540</v>
      </c>
      <c r="AB4" s="413">
        <f>AVERAGE(Y16:Y24)</f>
        <v>20.70444444</v>
      </c>
      <c r="AC4" s="423" t="s">
        <v>531</v>
      </c>
      <c r="AD4" s="434">
        <f>VALUE(G20)</f>
        <v>0</v>
      </c>
      <c r="AE4" s="425">
        <f>VALUE(G21)</f>
        <v>0</v>
      </c>
      <c r="AF4" s="426">
        <f>VALUE(G22)</f>
        <v>0</v>
      </c>
      <c r="AG4" s="425">
        <f>VALUE(G23)</f>
        <v>0</v>
      </c>
      <c r="AH4" s="427" t="str">
        <f t="shared" si="5"/>
        <v>Missing</v>
      </c>
      <c r="AI4" s="423" t="s">
        <v>531</v>
      </c>
      <c r="AJ4" s="428" t="str">
        <f t="shared" ref="AJ4:AM4" si="6">IF(AD4&lt;&gt;0, AD4, "")</f>
        <v/>
      </c>
      <c r="AK4" s="429" t="str">
        <f t="shared" si="6"/>
        <v/>
      </c>
      <c r="AL4" s="430" t="str">
        <f t="shared" si="6"/>
        <v/>
      </c>
      <c r="AM4" s="431" t="str">
        <f t="shared" si="6"/>
        <v/>
      </c>
      <c r="AN4" s="432">
        <f>COUNTIFS(AM25:AM224, "Thu", AO25:AO224, "1:00") +
 COUNTIFS(AM25:AM224, "Thu", AO25:AO224, "1:15") +
 COUNTIFS(AM25:AM224, "Thu", AO25:AO224, "1:30") +
 COUNTIFS(AM25:AM224, "Thu", AO25:AO224, "1:45")
</f>
        <v>0</v>
      </c>
      <c r="AO4" s="432">
        <f>COUNTIFS(AM226:AM1170, "Thu", AO226:AO1170, "1:00") +
 COUNTIFS(AM226:AM1170, "Thu", AO226:AO1170, "1:15") +
 COUNTIFS(AM226:AM1170, "Thu", AO226:AO1170, "1:30") +
 COUNTIFS(AM226:AM1170, "Thu", AO226:AO1170, "1:45")
</f>
        <v>0</v>
      </c>
      <c r="AP4" s="433"/>
      <c r="AQ4" s="433"/>
      <c r="AR4" s="433"/>
      <c r="AS4" s="433"/>
    </row>
    <row r="5">
      <c r="A5" s="435"/>
      <c r="B5" s="399"/>
      <c r="C5" s="398"/>
      <c r="D5" s="399"/>
      <c r="E5" s="436"/>
      <c r="F5" s="338" t="s">
        <v>547</v>
      </c>
      <c r="G5" s="336" t="str">
        <f t="shared" ref="G5:G6" si="8">J3</f>
        <v/>
      </c>
      <c r="H5" s="337"/>
      <c r="I5" s="410"/>
      <c r="J5" s="411" t="str">
        <f>IFERROR(__xludf.DUMMYFUNCTION("REGEXREPLACE(I5,""(.*)ACK:(.*)"",""$2"")"),"")</f>
        <v/>
      </c>
      <c r="K5" s="338" t="s">
        <v>547</v>
      </c>
      <c r="L5" s="336" t="str">
        <f t="shared" ref="L5:L6" si="9">O3</f>
        <v/>
      </c>
      <c r="M5" s="337"/>
      <c r="N5" s="410"/>
      <c r="O5" s="411" t="str">
        <f>IFERROR(__xludf.DUMMYFUNCTION("REGEXREPLACE(N5,""(.*)ACK:(.*)"",""$2"")"),"")</f>
        <v/>
      </c>
      <c r="P5" s="338" t="s">
        <v>547</v>
      </c>
      <c r="Q5" s="336" t="str">
        <f t="shared" ref="Q5:Q6" si="10">T3</f>
        <v/>
      </c>
      <c r="R5" s="337"/>
      <c r="S5" s="410"/>
      <c r="T5" s="411" t="str">
        <f>IFERROR(__xludf.DUMMYFUNCTION("REGEXREPLACE(S5,""(.*)ACK:(.*)"",""$2"")"),"")</f>
        <v/>
      </c>
      <c r="W5" s="412">
        <v>0.041666666666666664</v>
      </c>
      <c r="X5" s="403">
        <f>OriginalIDP!O7</f>
        <v>16.16</v>
      </c>
      <c r="Y5" s="403">
        <f>OriginalIDP!P7</f>
        <v>30.67</v>
      </c>
      <c r="Z5" s="403">
        <f>OriginalIDP!Q7</f>
        <v>14.51</v>
      </c>
      <c r="AA5" s="41" t="s">
        <v>543</v>
      </c>
      <c r="AB5" s="413">
        <f>AVERAGE(Y24:Y32)</f>
        <v>26.81444444</v>
      </c>
      <c r="AC5" s="423" t="s">
        <v>534</v>
      </c>
      <c r="AD5" s="437">
        <f>VALUE(G35)</f>
        <v>0</v>
      </c>
      <c r="AE5" s="425">
        <f>VALUE(G36)</f>
        <v>0</v>
      </c>
      <c r="AF5" s="426">
        <f>VALUE(G37)</f>
        <v>0</v>
      </c>
      <c r="AG5" s="425">
        <f>VALUE(G38)</f>
        <v>0</v>
      </c>
      <c r="AH5" s="427" t="str">
        <f t="shared" si="5"/>
        <v>Missing</v>
      </c>
      <c r="AI5" s="423" t="s">
        <v>534</v>
      </c>
      <c r="AJ5" s="428" t="str">
        <f t="shared" ref="AJ5:AM5" si="7">IF(AD5&lt;&gt;0, AD5, "")</f>
        <v/>
      </c>
      <c r="AK5" s="429" t="str">
        <f t="shared" si="7"/>
        <v/>
      </c>
      <c r="AL5" s="430" t="str">
        <f t="shared" si="7"/>
        <v/>
      </c>
      <c r="AM5" s="431" t="str">
        <f t="shared" si="7"/>
        <v/>
      </c>
      <c r="AN5" s="432">
        <f>COUNTIFS(AM25:AM224, "Thu", AO25:AO224, "2:00") +
 COUNTIFS(AM25:AM224, "Thu", AO25:AO224, "2:15") +
 COUNTIFS(AM25:AM224, "Thu", AO25:AO224, "2:30") +
 COUNTIFS(AM25:AM224, "Thu", AO25:AO224, "2:45")</f>
        <v>0</v>
      </c>
      <c r="AO5" s="432">
        <f>COUNTIFS(AM226:AM1170, "Thu", AO226:AO1170, "2:00") +
 COUNTIFS(AM226:AM1170, "Thu", AO226:AO1170, "2:15") +
 COUNTIFS(AM226:AM1170, "Thu", AO226:AO1170, "2:30") +
 COUNTIFS(AM226:AM1170, "Thu", AO226:AO1170, "2:45")</f>
        <v>0</v>
      </c>
      <c r="AP5" s="433"/>
      <c r="AQ5" s="433"/>
      <c r="AR5" s="433"/>
      <c r="AS5" s="433"/>
    </row>
    <row r="6">
      <c r="A6" s="435"/>
      <c r="B6" s="399"/>
      <c r="C6" s="398"/>
      <c r="D6" s="399"/>
      <c r="E6" s="398"/>
      <c r="F6" s="338" t="s">
        <v>548</v>
      </c>
      <c r="G6" s="336" t="str">
        <f t="shared" si="8"/>
        <v/>
      </c>
      <c r="H6" s="337"/>
      <c r="I6" s="410"/>
      <c r="J6" s="411" t="str">
        <f>IFERROR(__xludf.DUMMYFUNCTION("REGEXREPLACE(I6,""(.*)ASA:(.*)"",""$2"")"),"")</f>
        <v/>
      </c>
      <c r="K6" s="338" t="s">
        <v>548</v>
      </c>
      <c r="L6" s="336" t="str">
        <f t="shared" si="9"/>
        <v/>
      </c>
      <c r="M6" s="337"/>
      <c r="N6" s="410"/>
      <c r="O6" s="411" t="str">
        <f>IFERROR(__xludf.DUMMYFUNCTION("REGEXREPLACE(N6,""(.*)ASA:(.*)"",""$2"")"),"")</f>
        <v/>
      </c>
      <c r="P6" s="338" t="s">
        <v>548</v>
      </c>
      <c r="Q6" s="336" t="str">
        <f t="shared" si="10"/>
        <v/>
      </c>
      <c r="R6" s="337"/>
      <c r="S6" s="410"/>
      <c r="T6" s="411" t="str">
        <f>IFERROR(__xludf.DUMMYFUNCTION("REGEXREPLACE(S6,""(.*)ASA:(.*)"",""$2"")"),"")</f>
        <v/>
      </c>
      <c r="W6" s="412">
        <v>0.052083333333333336</v>
      </c>
      <c r="X6" s="403">
        <f>OriginalIDP!O8</f>
        <v>14.38</v>
      </c>
      <c r="Y6" s="403">
        <f>OriginalIDP!P8</f>
        <v>31</v>
      </c>
      <c r="Z6" s="403">
        <f>OriginalIDP!Q8</f>
        <v>16.62</v>
      </c>
      <c r="AA6" s="438"/>
      <c r="AB6" s="439"/>
      <c r="AC6" s="423" t="s">
        <v>536</v>
      </c>
      <c r="AD6" s="437">
        <f>VALUE(G50)</f>
        <v>0</v>
      </c>
      <c r="AE6" s="425">
        <f>VALUE(G51)</f>
        <v>0</v>
      </c>
      <c r="AF6" s="426">
        <f>VALUE(G52)</f>
        <v>0</v>
      </c>
      <c r="AG6" s="425">
        <f>VALUE(G53)</f>
        <v>0</v>
      </c>
      <c r="AH6" s="427" t="str">
        <f t="shared" si="5"/>
        <v>Missing</v>
      </c>
      <c r="AI6" s="423" t="s">
        <v>536</v>
      </c>
      <c r="AJ6" s="428" t="str">
        <f t="shared" ref="AJ6:AM6" si="11">IF(AD6&lt;&gt;0, AD6, "")</f>
        <v/>
      </c>
      <c r="AK6" s="429" t="str">
        <f t="shared" si="11"/>
        <v/>
      </c>
      <c r="AL6" s="430" t="str">
        <f t="shared" si="11"/>
        <v/>
      </c>
      <c r="AM6" s="431" t="str">
        <f t="shared" si="11"/>
        <v/>
      </c>
      <c r="AN6" s="432">
        <f>COUNTIFS(AM25:AM224, "Thu", AO25:AO224, "3:00") +
 COUNTIFS(AM25:AM224, "Thu", AO25:AO224, "3:15") +
 COUNTIFS(AM25:AM224, "Thu", AO25:AO224, "3:30") +
 COUNTIFS(AM25:AM224, "Thu", AO25:AO224, "3:45")</f>
        <v>0</v>
      </c>
      <c r="AO6" s="432">
        <f>COUNTIFS(AM226:AM1170, "Thu", AO226:AO1170, "3:00") +
 COUNTIFS(AM226:AM1170, "Thu", AO226:AO1170, "3:15") +
 COUNTIFS(AM226:AM1170, "Thu", AO226:AO1170, "3:30") +
 COUNTIFS(AM226:AM1170, "Thu", AO226:AO1170, "3:45")</f>
        <v>0</v>
      </c>
      <c r="AP6" s="433"/>
      <c r="AQ6" s="433"/>
      <c r="AR6" s="433"/>
      <c r="AS6" s="433"/>
    </row>
    <row r="7">
      <c r="A7" s="435"/>
      <c r="B7" s="399"/>
      <c r="C7" s="398"/>
      <c r="D7" s="399"/>
      <c r="E7" s="435"/>
      <c r="F7" s="338" t="s">
        <v>549</v>
      </c>
      <c r="G7" s="370" t="str">
        <f t="shared" ref="G7:G8" si="13">J10</f>
        <v/>
      </c>
      <c r="H7" s="29"/>
      <c r="I7" s="410"/>
      <c r="J7" s="411" t="str">
        <f>IFERROR(__xludf.DUMMYFUNCTION("REGEXREPLACE(I7,""(.*)SAFE:(.*)"",""$2"")"),"")</f>
        <v/>
      </c>
      <c r="K7" s="338" t="s">
        <v>549</v>
      </c>
      <c r="L7" s="370" t="str">
        <f t="shared" ref="L7:L8" si="14">O10</f>
        <v/>
      </c>
      <c r="M7" s="29"/>
      <c r="N7" s="410"/>
      <c r="O7" s="411" t="str">
        <f>IFERROR(__xludf.DUMMYFUNCTION("REGEXREPLACE(N7,""(.*)SAFE:(.*)"",""$2"")"),"")</f>
        <v/>
      </c>
      <c r="P7" s="338" t="s">
        <v>549</v>
      </c>
      <c r="Q7" s="370" t="str">
        <f t="shared" ref="Q7:Q8" si="15">T10</f>
        <v/>
      </c>
      <c r="R7" s="29"/>
      <c r="S7" s="410"/>
      <c r="T7" s="411" t="str">
        <f>IFERROR(__xludf.DUMMYFUNCTION("REGEXREPLACE(S7,""(.*)SAFE:(.*)"",""$2"")"),"")</f>
        <v/>
      </c>
      <c r="W7" s="412">
        <v>0.0625</v>
      </c>
      <c r="X7" s="403">
        <f>OriginalIDP!O9</f>
        <v>17.82</v>
      </c>
      <c r="Y7" s="403">
        <f>OriginalIDP!P9</f>
        <v>31</v>
      </c>
      <c r="Z7" s="403">
        <f>OriginalIDP!Q9</f>
        <v>13.18</v>
      </c>
      <c r="AA7" s="41" t="s">
        <v>562</v>
      </c>
      <c r="AB7" s="413">
        <f>AVERAGE(Y32:Y39)</f>
        <v>32.4175</v>
      </c>
      <c r="AC7" s="423" t="s">
        <v>539</v>
      </c>
      <c r="AD7" s="437">
        <f>VALUE(G65)</f>
        <v>0</v>
      </c>
      <c r="AE7" s="425">
        <f>VALUE(G66)</f>
        <v>0</v>
      </c>
      <c r="AF7" s="426">
        <f>VALUE(G67)</f>
        <v>0</v>
      </c>
      <c r="AG7" s="425">
        <f>VALUE(G68)</f>
        <v>0</v>
      </c>
      <c r="AH7" s="427" t="str">
        <f t="shared" si="5"/>
        <v>Missing</v>
      </c>
      <c r="AI7" s="423" t="s">
        <v>539</v>
      </c>
      <c r="AJ7" s="428" t="str">
        <f t="shared" ref="AJ7:AM7" si="12">IF(AD7&lt;&gt;0, AD7, "")</f>
        <v/>
      </c>
      <c r="AK7" s="429" t="str">
        <f t="shared" si="12"/>
        <v/>
      </c>
      <c r="AL7" s="430" t="str">
        <f t="shared" si="12"/>
        <v/>
      </c>
      <c r="AM7" s="431" t="str">
        <f t="shared" si="12"/>
        <v/>
      </c>
      <c r="AN7" s="432">
        <f>COUNTIFS(AM25:AM224, "Thu", AO25:AO224, "4:00") +
 COUNTIFS(AM25:AM224, "Thu", AO25:AO224, "4:15") +
 COUNTIFS(AM25:AM224, "Thu", AO25:AO224, "4:30") +
 COUNTIFS(AM25:AM224, "Thu", AO25:AO224, "4:45")</f>
        <v>0</v>
      </c>
      <c r="AO7" s="432">
        <f>COUNTIFS(AM226:AM1170, "Thu", AO226:AO1170, "4:00") +
 COUNTIFS(AM226:AM1170, "Thu", AO226:AO1170, "4:15") +
 COUNTIFS(AM226:AM1170, "Thu", AO226:AO1170, "4:30") +
 COUNTIFS(AM226:AM1170, "Thu", AO226:AO1170, "4:45")</f>
        <v>0</v>
      </c>
      <c r="AP7" s="433"/>
      <c r="AQ7" s="433"/>
      <c r="AR7" s="433"/>
      <c r="AS7" s="433"/>
    </row>
    <row r="8">
      <c r="A8" s="410"/>
      <c r="B8" s="399"/>
      <c r="C8" s="398"/>
      <c r="D8" s="399"/>
      <c r="E8" s="410"/>
      <c r="F8" s="338" t="s">
        <v>550</v>
      </c>
      <c r="G8" s="371" t="str">
        <f t="shared" si="13"/>
        <v/>
      </c>
      <c r="H8" s="372"/>
      <c r="I8" s="398"/>
      <c r="J8" s="411" t="str">
        <f>IFERROR(__xludf.DUMMYFUNCTION("REGEXREPLACE(I2,""(.*)DELAYS:(.*)"",""$2"")"),"")</f>
        <v/>
      </c>
      <c r="K8" s="338" t="s">
        <v>550</v>
      </c>
      <c r="L8" s="371" t="str">
        <f t="shared" si="14"/>
        <v/>
      </c>
      <c r="M8" s="372"/>
      <c r="N8" s="398"/>
      <c r="O8" s="411" t="str">
        <f>IFERROR(__xludf.DUMMYFUNCTION("REGEXREPLACE(N2,""(.*)DELAYS:(.*)"",""$2"")"),"")</f>
        <v/>
      </c>
      <c r="P8" s="338" t="s">
        <v>550</v>
      </c>
      <c r="Q8" s="371" t="str">
        <f t="shared" si="15"/>
        <v/>
      </c>
      <c r="R8" s="372"/>
      <c r="S8" s="398"/>
      <c r="T8" s="411" t="str">
        <f>IFERROR(__xludf.DUMMYFUNCTION("REGEXREPLACE(S2,""(.*)DELAYS:(.*)"",""$2"")"),"")</f>
        <v/>
      </c>
      <c r="W8" s="412">
        <v>0.07291666666666667</v>
      </c>
      <c r="X8" s="403">
        <f>OriginalIDP!O10</f>
        <v>14.42</v>
      </c>
      <c r="Y8" s="403">
        <f>OriginalIDP!P10</f>
        <v>32</v>
      </c>
      <c r="Z8" s="403">
        <f>OriginalIDP!Q10</f>
        <v>17.58</v>
      </c>
      <c r="AA8" s="41" t="s">
        <v>564</v>
      </c>
      <c r="AB8" s="413">
        <f>Average(Y39:Y43)</f>
        <v>32.8</v>
      </c>
      <c r="AC8" s="423" t="s">
        <v>542</v>
      </c>
      <c r="AD8" s="437">
        <f>VALUE(G80)</f>
        <v>0</v>
      </c>
      <c r="AE8" s="425">
        <f>VALUE(G81)</f>
        <v>0</v>
      </c>
      <c r="AF8" s="426">
        <f>VALUE(G82)</f>
        <v>0</v>
      </c>
      <c r="AG8" s="425">
        <f>VALUE(G83)</f>
        <v>0</v>
      </c>
      <c r="AH8" s="427" t="str">
        <f t="shared" si="5"/>
        <v>Missing</v>
      </c>
      <c r="AI8" s="423" t="s">
        <v>542</v>
      </c>
      <c r="AJ8" s="428" t="str">
        <f t="shared" ref="AJ8:AM8" si="16">IF(AD8&lt;&gt;0, AD8, "")</f>
        <v/>
      </c>
      <c r="AK8" s="429" t="str">
        <f t="shared" si="16"/>
        <v/>
      </c>
      <c r="AL8" s="430" t="str">
        <f t="shared" si="16"/>
        <v/>
      </c>
      <c r="AM8" s="431" t="str">
        <f t="shared" si="16"/>
        <v/>
      </c>
      <c r="AN8" s="432">
        <f>COUNTIFS(AM25:AM224, "Thu", AO25:AO224, "5:00") +
 COUNTIFS(AM25:AM224, "Thu", AO25:AO224, "5:15") +
 COUNTIFS(AM25:AM224, "Thu", AO25:AO224, "5:30") +
 COUNTIFS(AM25:AM224, "Thu", AO25:AO224, "5:45")</f>
        <v>0</v>
      </c>
      <c r="AO8" s="432">
        <f>COUNTIFS(AM226:AM1170, "Thu", AO226:AO1170, "5:00") +
 COUNTIFS(AM226:AM1170, "Thu", AO226:AO1170, "5:15") +
 COUNTIFS(AM226:AM1170, "Thu", AO226:AO1170, "5:30") +
 COUNTIFS(AM226:AM1170, "Thu", AO226:AO1170, "5:45")</f>
        <v>0</v>
      </c>
      <c r="AP8" s="433"/>
      <c r="AQ8" s="433"/>
      <c r="AR8" s="433"/>
      <c r="AS8" s="433"/>
    </row>
    <row r="9">
      <c r="A9" s="410"/>
      <c r="B9" s="399"/>
      <c r="C9" s="398"/>
      <c r="D9" s="399"/>
      <c r="E9" s="410"/>
      <c r="F9" s="339" t="s">
        <v>551</v>
      </c>
      <c r="G9" s="340" t="str">
        <f>J13</f>
        <v/>
      </c>
      <c r="H9" s="39"/>
      <c r="I9" s="440"/>
      <c r="J9" s="411" t="str">
        <f>IF(J52=FALSE,"",LEFT(J46,3))</f>
        <v/>
      </c>
      <c r="K9" s="339" t="s">
        <v>551</v>
      </c>
      <c r="L9" s="340" t="str">
        <f>O13</f>
        <v/>
      </c>
      <c r="M9" s="39"/>
      <c r="N9" s="440"/>
      <c r="O9" s="411" t="str">
        <f>IF(O52=FALSE,"",LEFT(O46,3))</f>
        <v/>
      </c>
      <c r="P9" s="339" t="s">
        <v>551</v>
      </c>
      <c r="Q9" s="340" t="str">
        <f>T13</f>
        <v/>
      </c>
      <c r="R9" s="39"/>
      <c r="S9" s="440"/>
      <c r="T9" s="411" t="str">
        <f>IF(T52=FALSE,"",LEFT(T46,3))</f>
        <v/>
      </c>
      <c r="W9" s="412">
        <v>0.09375</v>
      </c>
      <c r="X9" s="403">
        <f>OriginalIDP!O11</f>
        <v>14.86</v>
      </c>
      <c r="Y9" s="403">
        <f>OriginalIDP!P11</f>
        <v>28.33</v>
      </c>
      <c r="Z9" s="403">
        <f>OriginalIDP!Q11</f>
        <v>13.47</v>
      </c>
      <c r="AA9" s="270" t="s">
        <v>566</v>
      </c>
      <c r="AB9" s="441">
        <f>Average(Y43:Y47)</f>
        <v>32.8</v>
      </c>
      <c r="AC9" s="442" t="s">
        <v>544</v>
      </c>
      <c r="AD9" s="443">
        <f>VALUE(G95)</f>
        <v>0</v>
      </c>
      <c r="AE9" s="444">
        <f>VALUE(G96)</f>
        <v>0</v>
      </c>
      <c r="AF9" s="445">
        <f>VALUE(G97)</f>
        <v>0</v>
      </c>
      <c r="AG9" s="444">
        <f>VALUE(G98)</f>
        <v>0</v>
      </c>
      <c r="AH9" s="427" t="str">
        <f t="shared" si="5"/>
        <v>Missing</v>
      </c>
      <c r="AI9" s="442" t="s">
        <v>544</v>
      </c>
      <c r="AJ9" s="446" t="str">
        <f t="shared" ref="AJ9:AM9" si="17">IF(AD9&lt;&gt;0, AD9, "")</f>
        <v/>
      </c>
      <c r="AK9" s="447" t="str">
        <f t="shared" si="17"/>
        <v/>
      </c>
      <c r="AL9" s="448" t="str">
        <f t="shared" si="17"/>
        <v/>
      </c>
      <c r="AM9" s="449" t="str">
        <f t="shared" si="17"/>
        <v/>
      </c>
      <c r="AN9" s="432">
        <f>COUNTIFS(AM25:AM224, "Thu", AO25:AO224, "6:00") +
 COUNTIFS(AM25:AM224, "Thu", AO25:AO224, "6:15") +
 COUNTIFS(AM25:AM224, "Thu", AO25:AO224, "6:30") +
 COUNTIFS(AM25:AM224, "Thu", AO25:AO224, "6:45")</f>
        <v>0</v>
      </c>
      <c r="AO9" s="432">
        <f>COUNTIFS(AM226:AM1170, "Thu", AO226:AO1170, "6:00") +
 COUNTIFS(AM226:AM1170, "Thu", AO226:AO1170, "6:15") +
 COUNTIFS(AM226:AM1170, "Thu", AO226:AO1170, "6:30") +
 COUNTIFS(AM226:AM1170, "Thu", AO226:AO1170, "6:45")</f>
        <v>0</v>
      </c>
      <c r="AP9" s="433"/>
      <c r="AQ9" s="433"/>
      <c r="AR9" s="433"/>
      <c r="AS9" s="433"/>
    </row>
    <row r="10">
      <c r="A10" s="410"/>
      <c r="B10" s="399"/>
      <c r="C10" s="398"/>
      <c r="D10" s="399"/>
      <c r="E10" s="440"/>
      <c r="F10" s="341"/>
      <c r="G10" s="114"/>
      <c r="H10" s="32"/>
      <c r="I10" s="440"/>
      <c r="J10" s="411" t="str">
        <f>IFERROR(__xludf.DUMMYFUNCTION("REGEXREPLACE(I10,""(.*)Inbound:(.*)"",""$2"")"),"")</f>
        <v/>
      </c>
      <c r="K10" s="341"/>
      <c r="L10" s="114"/>
      <c r="M10" s="32"/>
      <c r="N10" s="440"/>
      <c r="O10" s="411" t="str">
        <f>IFERROR(__xludf.DUMMYFUNCTION("REGEXREPLACE(N10,""(.*)Inbound:(.*)"",""$2"")"),"")</f>
        <v/>
      </c>
      <c r="P10" s="341"/>
      <c r="Q10" s="114"/>
      <c r="R10" s="32"/>
      <c r="S10" s="440"/>
      <c r="T10" s="411" t="str">
        <f>IFERROR(__xludf.DUMMYFUNCTION("REGEXREPLACE(S10,""(.*)Inbound:(.*)"",""$2"")"),"")</f>
        <v/>
      </c>
      <c r="W10" s="412">
        <v>0.10416666666666667</v>
      </c>
      <c r="X10" s="403">
        <f>OriginalIDP!O12</f>
        <v>15.8</v>
      </c>
      <c r="Y10" s="403">
        <f>OriginalIDP!P12</f>
        <v>24.33</v>
      </c>
      <c r="Z10" s="403">
        <f>OriginalIDP!Q12</f>
        <v>8.53</v>
      </c>
      <c r="AA10" s="41" t="s">
        <v>568</v>
      </c>
      <c r="AB10" s="413">
        <f>AVERAGE(Y47:Y54)</f>
        <v>35.24875</v>
      </c>
      <c r="AC10" s="450" t="s">
        <v>605</v>
      </c>
      <c r="AD10" s="451">
        <f>VALUE(L5)</f>
        <v>0</v>
      </c>
      <c r="AE10" s="452">
        <f>VALUE(L6)</f>
        <v>0</v>
      </c>
      <c r="AF10" s="453">
        <f>VALUE(L7)</f>
        <v>0</v>
      </c>
      <c r="AG10" s="453">
        <f>VALUE(L8)</f>
        <v>0</v>
      </c>
      <c r="AH10" s="454" t="str">
        <f t="shared" si="5"/>
        <v>Missing</v>
      </c>
      <c r="AI10" s="450" t="s">
        <v>605</v>
      </c>
      <c r="AJ10" s="455" t="str">
        <f t="shared" ref="AJ10:AM10" si="18">IF(AD10&lt;&gt;0, AD10, "")</f>
        <v/>
      </c>
      <c r="AK10" s="456" t="str">
        <f t="shared" si="18"/>
        <v/>
      </c>
      <c r="AL10" s="457" t="str">
        <f t="shared" si="18"/>
        <v/>
      </c>
      <c r="AM10" s="458" t="str">
        <f t="shared" si="18"/>
        <v/>
      </c>
      <c r="AN10" s="459">
        <f>COUNTIFS(AM25:AM224, "Thu", AO25:AO224, "7:00") +
 COUNTIFS(AM25:AM224, "Thu", AO25:AO224, "7:15") +
 COUNTIFS(AM25:AM224, "Thu", AO25:AO224, "7:30") +
 COUNTIFS(AM25:AM224, "Thu", AO25:AO224, "7:45") +
 COUNTIFS(AM25:AM224, "Thu", AO25:AO224, "8:00") +
 COUNTIFS(AM25:AM224, "Thu", AO25:AO224, "8:15") +
 COUNTIFS(AM25:AM224, "Thu", AO25:AO224, "8:30") +
 COUNTIFS(AM25:AM224, "Thu", AO25:AO224, "8:45")</f>
        <v>0</v>
      </c>
      <c r="AO10" s="459">
        <f>COUNTIFS(AM226:AM1170, "Thu", AO226:AO1170, "7:00") +
 COUNTIFS(AM226:AM1170, "Thu", AO226:AO1170, "7:15") +
 COUNTIFS(AM226:AM1170, "Thu", AO226:AO1170, "7:30") +
 COUNTIFS(AM226:AM1170, "Thu", AO226:AO1170, "7:45") +
 COUNTIFS(AM226:AM1170, "Thu", AO226:AO1170, "8:00") +
 COUNTIFS(AM226:AM1170, "Thu", AO226:AO1170, "8:15") +
 COUNTIFS(AM226:AM1170, "Thu", AO226:AO1170, "8:30") +
 COUNTIFS(AM226:AM1170, "Thu", AO226:AO1170, "8:45")</f>
        <v>0</v>
      </c>
      <c r="AP10" s="460"/>
      <c r="AQ10" s="460"/>
      <c r="AR10" s="460"/>
      <c r="AS10" s="460"/>
    </row>
    <row r="11">
      <c r="A11" s="398"/>
      <c r="B11" s="399"/>
      <c r="C11" s="398"/>
      <c r="D11" s="399"/>
      <c r="E11" s="410"/>
      <c r="F11" s="342" t="s">
        <v>485</v>
      </c>
      <c r="G11" s="343" t="str">
        <f>J15</f>
        <v/>
      </c>
      <c r="H11" s="275"/>
      <c r="I11" s="440"/>
      <c r="J11" s="411" t="str">
        <f>IFERROR(__xludf.DUMMYFUNCTION("REGEXREPLACE(I11,""(.*)Outbound:(.*)"",""$2"")"),"")</f>
        <v/>
      </c>
      <c r="K11" s="342" t="s">
        <v>485</v>
      </c>
      <c r="L11" s="343" t="str">
        <f>O15</f>
        <v/>
      </c>
      <c r="M11" s="275"/>
      <c r="N11" s="440"/>
      <c r="O11" s="411" t="str">
        <f>IFERROR(__xludf.DUMMYFUNCTION("REGEXREPLACE(N11,""(.*)Outbound:(.*)"",""$2"")"),"")</f>
        <v/>
      </c>
      <c r="P11" s="342" t="s">
        <v>485</v>
      </c>
      <c r="Q11" s="343" t="str">
        <f>T15</f>
        <v/>
      </c>
      <c r="R11" s="275"/>
      <c r="S11" s="440"/>
      <c r="T11" s="411" t="str">
        <f>IFERROR(__xludf.DUMMYFUNCTION("REGEXREPLACE(S11,""(.*)Outbound:(.*)"",""$2"")"),"")</f>
        <v/>
      </c>
      <c r="W11" s="412">
        <v>0.11458333333333333</v>
      </c>
      <c r="X11" s="403">
        <f>OriginalIDP!O13</f>
        <v>15.52</v>
      </c>
      <c r="Y11" s="403">
        <f>OriginalIDP!P13</f>
        <v>22</v>
      </c>
      <c r="Z11" s="403">
        <f>OriginalIDP!Q13</f>
        <v>6.48</v>
      </c>
      <c r="AA11" s="439"/>
      <c r="AB11" s="439"/>
      <c r="AC11" s="461" t="s">
        <v>560</v>
      </c>
      <c r="AD11" s="462">
        <f>VALUE(L20)</f>
        <v>0</v>
      </c>
      <c r="AE11" s="463">
        <f>VALUE(L21)</f>
        <v>0</v>
      </c>
      <c r="AF11" s="453">
        <f>VALUE(L22)</f>
        <v>0</v>
      </c>
      <c r="AG11" s="453">
        <f>VALUE(L23)</f>
        <v>0</v>
      </c>
      <c r="AH11" s="454" t="str">
        <f t="shared" si="5"/>
        <v>Missing</v>
      </c>
      <c r="AI11" s="461" t="s">
        <v>560</v>
      </c>
      <c r="AJ11" s="455" t="str">
        <f t="shared" ref="AJ11:AM11" si="19">IF(AD11&lt;&gt;0, AD11, "")</f>
        <v/>
      </c>
      <c r="AK11" s="456" t="str">
        <f t="shared" si="19"/>
        <v/>
      </c>
      <c r="AL11" s="457" t="str">
        <f t="shared" si="19"/>
        <v/>
      </c>
      <c r="AM11" s="458" t="str">
        <f t="shared" si="19"/>
        <v/>
      </c>
      <c r="AN11" s="459">
        <f>COUNTIFS(AM25:AM224, "Thu", AO25:AO224, "9:00") +
 COUNTIFS(AM25:AM224, "Thu", AO25:AO224, "9:15") +
 COUNTIFS(AM25:AM224, "Thu", AO25:AO224, "9:30") +
 COUNTIFS(AM25:AM224, "Thu", AO25:AO224, "9:45")</f>
        <v>0</v>
      </c>
      <c r="AO11" s="459">
        <f>COUNTIFS(AM226:AM1170, "Thu", AO226:AO1170, "9:00") +
 COUNTIFS(AM226:AM1170, "Thu", AO226:AO1170, "9:15") +
 COUNTIFS(AM226:AM1170, "Thu", AO226:AO1170, "9:30") +
 COUNTIFS(AM226:AM1170, "Thu", AO226:AO1170, "9:45")</f>
        <v>0</v>
      </c>
      <c r="AP11" s="460"/>
      <c r="AQ11" s="460"/>
      <c r="AR11" s="460"/>
      <c r="AS11" s="460"/>
    </row>
    <row r="12">
      <c r="A12" s="440"/>
      <c r="B12" s="399"/>
      <c r="C12" s="398"/>
      <c r="D12" s="399"/>
      <c r="E12" s="410"/>
      <c r="F12" s="344"/>
      <c r="G12" s="345"/>
      <c r="H12" s="275"/>
      <c r="I12" s="398"/>
      <c r="J12" s="411"/>
      <c r="K12" s="344"/>
      <c r="L12" s="345"/>
      <c r="M12" s="275"/>
      <c r="N12" s="398"/>
      <c r="O12" s="411"/>
      <c r="P12" s="344"/>
      <c r="Q12" s="345"/>
      <c r="R12" s="275"/>
      <c r="S12" s="398"/>
      <c r="T12" s="411"/>
      <c r="W12" s="412">
        <v>0.125</v>
      </c>
      <c r="X12" s="403">
        <f>OriginalIDP!O14</f>
        <v>13.31</v>
      </c>
      <c r="Y12" s="403">
        <f>OriginalIDP!P14</f>
        <v>23</v>
      </c>
      <c r="Z12" s="403">
        <f>OriginalIDP!Q14</f>
        <v>9.69</v>
      </c>
      <c r="AA12" s="41" t="s">
        <v>581</v>
      </c>
      <c r="AB12" s="413">
        <f>AVERAGE(Y62:Y69)</f>
        <v>28.99875</v>
      </c>
      <c r="AC12" s="461" t="s">
        <v>561</v>
      </c>
      <c r="AD12" s="462">
        <f>VALUE(L35)</f>
        <v>0</v>
      </c>
      <c r="AE12" s="463">
        <f>VALUE(L36)</f>
        <v>0</v>
      </c>
      <c r="AF12" s="453">
        <f>VALUE(L37)</f>
        <v>0</v>
      </c>
      <c r="AG12" s="453">
        <f>VALUE(L38)</f>
        <v>0</v>
      </c>
      <c r="AH12" s="454" t="str">
        <f t="shared" si="5"/>
        <v>Missing</v>
      </c>
      <c r="AI12" s="461" t="s">
        <v>561</v>
      </c>
      <c r="AJ12" s="455" t="str">
        <f t="shared" ref="AJ12:AM12" si="20">IF(AD12&lt;&gt;0, AD12, "")</f>
        <v/>
      </c>
      <c r="AK12" s="456" t="str">
        <f t="shared" si="20"/>
        <v/>
      </c>
      <c r="AL12" s="457" t="str">
        <f t="shared" si="20"/>
        <v/>
      </c>
      <c r="AM12" s="458" t="str">
        <f t="shared" si="20"/>
        <v/>
      </c>
      <c r="AN12" s="459">
        <f>COUNTIFS(AM25:AM224, "Thu", AO25:AO224, "10:00") +
 COUNTIFS(AM25:AM224, "Thu", AO25:AO224, "10:15") +
 COUNTIFS(AM25:AM224, "Thu", AO25:AO224, "10:30") +
 COUNTIFS(AM25:AM224, "Thu", AO25:AO224, "10:45")</f>
        <v>0</v>
      </c>
      <c r="AO12" s="459">
        <f>COUNTIFS(AM226:AM1170, "Thu", AO226:AO1170, "10:00") +
 COUNTIFS(AM226:AM1170, "Thu", AO226:AO1170, "10:15") +
 COUNTIFS(AM226:AM1170, "Thu", AO226:AO1170, "10:30") +
 COUNTIFS(AM226:AM1170, "Thu", AO226:AO1170, "10:45")</f>
        <v>0</v>
      </c>
      <c r="AP12" s="460"/>
      <c r="AQ12" s="460"/>
      <c r="AR12" s="460"/>
      <c r="AS12" s="460"/>
    </row>
    <row r="13">
      <c r="A13" s="440"/>
      <c r="B13" s="399"/>
      <c r="C13" s="398"/>
      <c r="D13" s="399"/>
      <c r="E13" s="410"/>
      <c r="F13" s="344"/>
      <c r="G13" s="345"/>
      <c r="H13" s="275"/>
      <c r="I13" s="410"/>
      <c r="J13" s="411" t="str">
        <f>Right(I13,100)</f>
        <v/>
      </c>
      <c r="K13" s="344"/>
      <c r="L13" s="345"/>
      <c r="M13" s="275"/>
      <c r="N13" s="410"/>
      <c r="O13" s="411" t="str">
        <f>Right(N13,100)</f>
        <v/>
      </c>
      <c r="P13" s="344"/>
      <c r="Q13" s="345"/>
      <c r="R13" s="275"/>
      <c r="S13" s="410"/>
      <c r="T13" s="411" t="str">
        <f>Right(S13,100)</f>
        <v/>
      </c>
      <c r="W13" s="412">
        <v>0.13541666666666666</v>
      </c>
      <c r="X13" s="403">
        <f>OriginalIDP!O15</f>
        <v>16.09</v>
      </c>
      <c r="Y13" s="403">
        <f>OriginalIDP!P15</f>
        <v>23</v>
      </c>
      <c r="Z13" s="403">
        <f>OriginalIDP!Q15</f>
        <v>6.91</v>
      </c>
      <c r="AA13" s="41" t="s">
        <v>583</v>
      </c>
      <c r="AB13" s="413">
        <f>AVERAGE(Y69:Y77)</f>
        <v>29.81333333</v>
      </c>
      <c r="AC13" s="461" t="s">
        <v>563</v>
      </c>
      <c r="AD13" s="462">
        <f>VALUE(L50)</f>
        <v>0</v>
      </c>
      <c r="AE13" s="463">
        <f>VALUE(L51)</f>
        <v>0</v>
      </c>
      <c r="AF13" s="453">
        <f>VALUE(L52)</f>
        <v>0</v>
      </c>
      <c r="AG13" s="453">
        <f>VALUE(L53)</f>
        <v>0</v>
      </c>
      <c r="AH13" s="454" t="str">
        <f t="shared" si="5"/>
        <v>Missing</v>
      </c>
      <c r="AI13" s="461" t="s">
        <v>563</v>
      </c>
      <c r="AJ13" s="455" t="str">
        <f t="shared" ref="AJ13:AM13" si="21">IF(AD13&lt;&gt;0, AD13, "")</f>
        <v/>
      </c>
      <c r="AK13" s="456" t="str">
        <f t="shared" si="21"/>
        <v/>
      </c>
      <c r="AL13" s="457" t="str">
        <f t="shared" si="21"/>
        <v/>
      </c>
      <c r="AM13" s="458" t="str">
        <f t="shared" si="21"/>
        <v/>
      </c>
      <c r="AN13" s="459">
        <f>COUNTIFS(AM25:AM224, "Thu", AO25:AO224, "11:00") +
 COUNTIFS(AM25:AM224, "Thu", AO25:AO224, "11:15") +
 COUNTIFS(AM25:AM224, "Thu", AO25:AO224, "11:30") +
 COUNTIFS(AM25:AM224, "Thu", AO25:AO224, "11:45")</f>
        <v>0</v>
      </c>
      <c r="AO13" s="459">
        <f>COUNTIFS(AM226:AM1170, "Thu", AO226:AO1170, "11:00") +
 COUNTIFS(AM226:AM1170, "Thu", AO226:AO1170, "11:15") +
 COUNTIFS(AM226:AM1170, "Thu", AO226:AO1170, "11:30") +
 COUNTIFS(AM226:AM1170, "Thu", AO226:AO1170, "11:45")</f>
        <v>0</v>
      </c>
      <c r="AP13" s="460"/>
      <c r="AQ13" s="460"/>
      <c r="AR13" s="460"/>
      <c r="AS13" s="460"/>
    </row>
    <row r="14">
      <c r="A14" s="440"/>
      <c r="B14" s="399"/>
      <c r="C14" s="398"/>
      <c r="D14" s="399"/>
      <c r="E14" s="435"/>
      <c r="F14" s="344"/>
      <c r="G14" s="345"/>
      <c r="H14" s="275"/>
      <c r="I14" s="435"/>
      <c r="J14" s="411"/>
      <c r="K14" s="344"/>
      <c r="L14" s="345"/>
      <c r="M14" s="275"/>
      <c r="N14" s="435"/>
      <c r="O14" s="411"/>
      <c r="P14" s="344"/>
      <c r="Q14" s="345"/>
      <c r="R14" s="275"/>
      <c r="S14" s="435"/>
      <c r="T14" s="411"/>
      <c r="W14" s="412">
        <v>0.14583333333333334</v>
      </c>
      <c r="X14" s="403">
        <f>OriginalIDP!O16</f>
        <v>26.18</v>
      </c>
      <c r="Y14" s="403">
        <f>OriginalIDP!P16</f>
        <v>23</v>
      </c>
      <c r="Z14" s="403">
        <f>OriginalIDP!Q16</f>
        <v>-3.18</v>
      </c>
      <c r="AA14" s="41" t="s">
        <v>585</v>
      </c>
      <c r="AB14" s="464">
        <f>AVERAGE(Y77:Y85)</f>
        <v>26.77777778</v>
      </c>
      <c r="AC14" s="461" t="s">
        <v>565</v>
      </c>
      <c r="AD14" s="462">
        <f>VALUE(L65)</f>
        <v>0</v>
      </c>
      <c r="AE14" s="463">
        <f>VALUE(L66)</f>
        <v>0</v>
      </c>
      <c r="AF14" s="453">
        <f>VALUE(L67)</f>
        <v>0</v>
      </c>
      <c r="AG14" s="453">
        <f>VALUE(L68)</f>
        <v>0</v>
      </c>
      <c r="AH14" s="454" t="str">
        <f t="shared" si="5"/>
        <v>Missing</v>
      </c>
      <c r="AI14" s="461" t="s">
        <v>565</v>
      </c>
      <c r="AJ14" s="455" t="str">
        <f t="shared" ref="AJ14:AM14" si="22">IF(AD14&lt;&gt;0, AD14, "")</f>
        <v/>
      </c>
      <c r="AK14" s="456" t="str">
        <f t="shared" si="22"/>
        <v/>
      </c>
      <c r="AL14" s="457" t="str">
        <f t="shared" si="22"/>
        <v/>
      </c>
      <c r="AM14" s="458" t="str">
        <f t="shared" si="22"/>
        <v/>
      </c>
      <c r="AN14" s="459">
        <f>COUNTIFS(AM25:AM224, "Thu", AO25:AO224, "12:00") +
 COUNTIFS(AM25:AM224, "Thu", AO25:AO224, "12:15") +
 COUNTIFS(AM25:AM224, "Thu", AO25:AO224, "12:30") +
 COUNTIFS(AM25:AM224, "Thu", AO25:AO224, "12:45")</f>
        <v>0</v>
      </c>
      <c r="AO14" s="459">
        <f>COUNTIFS(AM226:AM1170, "Thu", AO226:AO1170, "12:00") +
 COUNTIFS(AM226:AM1170, "Thu", AO226:AO1170, "12:15") +
 COUNTIFS(AM226:AM1170, "Thu", AO226:AO1170, "12:30") +
 COUNTIFS(AM226:AM1170, "Thu", AO226:AO1170, "12:45")</f>
        <v>0</v>
      </c>
      <c r="AP14" s="460"/>
      <c r="AQ14" s="460"/>
      <c r="AR14" s="460"/>
      <c r="AS14" s="460"/>
    </row>
    <row r="15">
      <c r="A15" s="398"/>
      <c r="B15" s="399"/>
      <c r="C15" s="440"/>
      <c r="D15" s="399"/>
      <c r="E15" s="410"/>
      <c r="F15" s="346"/>
      <c r="G15" s="347"/>
      <c r="H15" s="337"/>
      <c r="I15" s="410"/>
      <c r="J15" s="411" t="str">
        <f>Right(I15,150)</f>
        <v/>
      </c>
      <c r="K15" s="346"/>
      <c r="L15" s="347"/>
      <c r="M15" s="337"/>
      <c r="N15" s="410"/>
      <c r="O15" s="411" t="str">
        <f>Right(N15,150)</f>
        <v/>
      </c>
      <c r="P15" s="346"/>
      <c r="Q15" s="347"/>
      <c r="R15" s="337"/>
      <c r="S15" s="410"/>
      <c r="T15" s="411" t="str">
        <f>Right(S15,150)</f>
        <v/>
      </c>
      <c r="W15" s="412">
        <v>0.15625</v>
      </c>
      <c r="X15" s="403">
        <f>OriginalIDP!O17</f>
        <v>23.15</v>
      </c>
      <c r="Y15" s="403">
        <f>OriginalIDP!P17</f>
        <v>22.33</v>
      </c>
      <c r="Z15" s="403">
        <f>OriginalIDP!Q17</f>
        <v>-0.82</v>
      </c>
      <c r="AA15" s="41" t="s">
        <v>587</v>
      </c>
      <c r="AB15" s="413">
        <f>AVERAGE(Y85:Y92)</f>
        <v>23.24875</v>
      </c>
      <c r="AC15" s="461" t="s">
        <v>567</v>
      </c>
      <c r="AD15" s="462">
        <f>VALUE(L80)</f>
        <v>0</v>
      </c>
      <c r="AE15" s="463">
        <f>VALUE(L81)</f>
        <v>0</v>
      </c>
      <c r="AF15" s="453">
        <f>VALUE(L82)</f>
        <v>0</v>
      </c>
      <c r="AG15" s="453">
        <f>VALUE(L83)</f>
        <v>0</v>
      </c>
      <c r="AH15" s="454" t="str">
        <f t="shared" si="5"/>
        <v>Missing</v>
      </c>
      <c r="AI15" s="461" t="s">
        <v>567</v>
      </c>
      <c r="AJ15" s="455" t="str">
        <f t="shared" ref="AJ15:AM15" si="23">IF(AD15&lt;&gt;0, AD15, "")</f>
        <v/>
      </c>
      <c r="AK15" s="456" t="str">
        <f t="shared" si="23"/>
        <v/>
      </c>
      <c r="AL15" s="457" t="str">
        <f t="shared" si="23"/>
        <v/>
      </c>
      <c r="AM15" s="458" t="str">
        <f t="shared" si="23"/>
        <v/>
      </c>
      <c r="AN15" s="459">
        <f>COUNTIFS(AM25:AM224, "Thu", AO25:AO224, "13:00") +
 COUNTIFS(AM25:AM224, "Thu", AO25:AO224, "13:15") +
 COUNTIFS(AM25:AM224, "Thu", AO25:AO224, "13:30") +
 COUNTIFS(AM25:AM224, "Thu", AO25:AO224, "13:45")</f>
        <v>0</v>
      </c>
      <c r="AO15" s="459">
        <f>COUNTIFS(AM226:AM1170, "Thu", AO226:AO1170, "13:00") +
 COUNTIFS(AM226:AM1170, "Thu", AO226:AO1170, "13:15") +
 COUNTIFS(AM226:AM1170, "Thu", AO226:AO1170, "13:30") +
 COUNTIFS(AM226:AM1170, "Thu", AO226:AO1170, "13:45")</f>
        <v>0</v>
      </c>
      <c r="AP15" s="460"/>
      <c r="AQ15" s="460"/>
      <c r="AR15" s="460"/>
      <c r="AS15" s="460"/>
    </row>
    <row r="16">
      <c r="A16" s="410"/>
      <c r="B16" s="399"/>
      <c r="C16" s="440"/>
      <c r="D16" s="399"/>
      <c r="E16" s="440"/>
      <c r="F16" s="348" t="s">
        <v>552</v>
      </c>
      <c r="G16" s="31"/>
      <c r="H16" s="32"/>
      <c r="I16" s="400"/>
      <c r="J16" s="401"/>
      <c r="K16" s="373" t="s">
        <v>571</v>
      </c>
      <c r="L16" s="31"/>
      <c r="M16" s="32"/>
      <c r="N16" s="400"/>
      <c r="O16" s="198"/>
      <c r="P16" s="391" t="s">
        <v>590</v>
      </c>
      <c r="Q16" s="31"/>
      <c r="R16" s="32"/>
      <c r="S16" s="400"/>
      <c r="W16" s="412">
        <v>0.16666666666666666</v>
      </c>
      <c r="X16" s="403">
        <f>OriginalIDP!O18</f>
        <v>13.34</v>
      </c>
      <c r="Y16" s="403">
        <f>OriginalIDP!P18</f>
        <v>25</v>
      </c>
      <c r="Z16" s="403">
        <f>OriginalIDP!Q18</f>
        <v>11.66</v>
      </c>
      <c r="AA16" s="465"/>
      <c r="AB16" s="465"/>
      <c r="AC16" s="455" t="s">
        <v>569</v>
      </c>
      <c r="AD16" s="462">
        <f>VALUE(L95)</f>
        <v>0</v>
      </c>
      <c r="AE16" s="453">
        <f>VALUE(L96)</f>
        <v>0</v>
      </c>
      <c r="AF16" s="453">
        <f>VALUE(L97)</f>
        <v>0</v>
      </c>
      <c r="AG16" s="453">
        <f>VALUE(L98)</f>
        <v>0</v>
      </c>
      <c r="AH16" s="454" t="str">
        <f t="shared" si="5"/>
        <v>Missing</v>
      </c>
      <c r="AI16" s="455" t="s">
        <v>569</v>
      </c>
      <c r="AJ16" s="455" t="str">
        <f t="shared" ref="AJ16:AM16" si="24">IF(AD16&lt;&gt;0, AD16, "")</f>
        <v/>
      </c>
      <c r="AK16" s="456" t="str">
        <f t="shared" si="24"/>
        <v/>
      </c>
      <c r="AL16" s="457" t="str">
        <f t="shared" si="24"/>
        <v/>
      </c>
      <c r="AM16" s="458" t="str">
        <f t="shared" si="24"/>
        <v/>
      </c>
      <c r="AN16" s="459">
        <f>COUNTIFS(AM25:AM224, "Thu", AO25:AO224, "14:00") +
 COUNTIFS(AM25:AM224, "Thu", AO25:AO224, "14:15") +
 COUNTIFS(AM25:AM224, "Thu", AO25:AO224, "14:30") +
 COUNTIFS(AM25:AM224, "Thu", AO25:AO224, "14:45")</f>
        <v>0</v>
      </c>
      <c r="AO16" s="459">
        <f>COUNTIFS(AM226:AM1170, "Thu", AO226:AO1170, "14:00") +
 COUNTIFS(AM226:AM1170, "Thu", AO226:AO1170, "14:15") +
 COUNTIFS(AM226:AM1170, "Thu", AO226:AO1170, "14:30") +
 COUNTIFS(AM226:AM1170, "Thu", AO226:AO1170, "14:45")</f>
        <v>0</v>
      </c>
      <c r="AP16" s="460"/>
      <c r="AQ16" s="460"/>
      <c r="AR16" s="460"/>
      <c r="AS16" s="460"/>
    </row>
    <row r="17">
      <c r="A17" s="410"/>
      <c r="B17" s="399"/>
      <c r="C17" s="440"/>
      <c r="D17" s="399"/>
      <c r="E17" s="410"/>
      <c r="F17" s="335" t="s">
        <v>94</v>
      </c>
      <c r="G17" s="336" t="str">
        <f t="shared" ref="G17:G19" si="26">J20</f>
        <v/>
      </c>
      <c r="H17" s="337"/>
      <c r="I17" s="410"/>
      <c r="J17" s="411" t="str">
        <f>IFERROR(__xludf.DUMMYFUNCTION("REGEXREPLACE(I17,""(.*)ACK:(.*)"",""$2"")"),"")</f>
        <v/>
      </c>
      <c r="K17" s="335" t="s">
        <v>94</v>
      </c>
      <c r="L17" s="336" t="str">
        <f t="shared" ref="L17:L19" si="27">O20</f>
        <v/>
      </c>
      <c r="M17" s="337"/>
      <c r="N17" s="410"/>
      <c r="O17" s="411" t="str">
        <f>IFERROR(__xludf.DUMMYFUNCTION("REGEXREPLACE(N17,""(.*)ACK:(.*)"",""$2"")"),"")</f>
        <v/>
      </c>
      <c r="P17" s="335" t="s">
        <v>94</v>
      </c>
      <c r="Q17" s="336" t="str">
        <f t="shared" ref="Q17:Q19" si="28">T20</f>
        <v/>
      </c>
      <c r="R17" s="337"/>
      <c r="S17" s="410"/>
      <c r="T17" s="411" t="str">
        <f>IFERROR(__xludf.DUMMYFUNCTION("REGEXREPLACE(S17,""(.*)ACK:(.*)"",""$2"")"),"")</f>
        <v/>
      </c>
      <c r="W17" s="412">
        <v>0.17708333333333334</v>
      </c>
      <c r="X17" s="403">
        <f>OriginalIDP!O19</f>
        <v>14.11</v>
      </c>
      <c r="Y17" s="403">
        <f>OriginalIDP!P19</f>
        <v>22.67</v>
      </c>
      <c r="Z17" s="403">
        <f>OriginalIDP!Q19</f>
        <v>8.56</v>
      </c>
      <c r="AA17" s="465"/>
      <c r="AB17" s="465"/>
      <c r="AC17" s="383" t="s">
        <v>578</v>
      </c>
      <c r="AD17" s="466">
        <f>VALUE(Q5)</f>
        <v>0</v>
      </c>
      <c r="AE17" s="467">
        <f>VALUE(Q6)</f>
        <v>0</v>
      </c>
      <c r="AF17" s="468">
        <f>VALUE(Q7)</f>
        <v>0</v>
      </c>
      <c r="AG17" s="467">
        <f>VALUE(Q8)</f>
        <v>0</v>
      </c>
      <c r="AH17" s="469" t="str">
        <f t="shared" si="5"/>
        <v>Missing</v>
      </c>
      <c r="AI17" s="383" t="s">
        <v>578</v>
      </c>
      <c r="AJ17" s="470" t="str">
        <f t="shared" ref="AJ17:AM17" si="25">IF(AD17&lt;&gt;0, AD17, "")</f>
        <v/>
      </c>
      <c r="AK17" s="471" t="str">
        <f t="shared" si="25"/>
        <v/>
      </c>
      <c r="AL17" s="472" t="str">
        <f t="shared" si="25"/>
        <v/>
      </c>
      <c r="AM17" s="473" t="str">
        <f t="shared" si="25"/>
        <v/>
      </c>
      <c r="AN17" s="474">
        <f>COUNTIFS(AM25:AM224, "Thu", AO25:AO224, "15:00") +
 COUNTIFS(AM25:AM224, "Thu", AO25:AO224, "15:15") +
 COUNTIFS(AM25:AM224, "Thu", AO25:AO224, "15:30") +
 COUNTIFS(AM25:AM224, "Thu", AO25:AO224, "15:45") +
 COUNTIFS(AM25:AM224, "Thu", AO25:AO224, "16:00") +
 COUNTIFS(AM25:AM224, "Thu", AO25:AO224, "16:15") +
 COUNTIFS(AM25:AM224, "Thu", AO25:AO224, "16:30") +
 COUNTIFS(AM25:AM224, "Thu", AO25:AO224, "16:45")</f>
        <v>0</v>
      </c>
      <c r="AO17" s="474">
        <f>COUNTIFS(AM226:AM1170, "Thu", AO226:AO1170, "15:00") +
 COUNTIFS(AM226:AM1170, "Thu", AO226:AO1170, "15:15") +
 COUNTIFS(AM226:AM1170, "Thu", AO226:AO1170, "15:30") +
 COUNTIFS(AM226:AM1170, "Thu", AO226:AO1170, "15:45") +
 COUNTIFS(AM226:AM1170, "Thu", AO226:AO1170, "16:00") +
 COUNTIFS(AM226:AM1170, "Thu", AO226:AO1170, "16:15") +
 COUNTIFS(AM226:AM1170, "Thu", AO226:AO1170, "16:30") +
 COUNTIFS(AM226:AM1170, "Thu", AO226:AO1170, "16:45")</f>
        <v>0</v>
      </c>
      <c r="AP17" s="475"/>
      <c r="AQ17" s="475"/>
      <c r="AR17" s="475"/>
      <c r="AS17" s="475"/>
    </row>
    <row r="18">
      <c r="A18" s="435"/>
      <c r="B18" s="399"/>
      <c r="C18" s="440"/>
      <c r="D18" s="399"/>
      <c r="E18" s="435"/>
      <c r="F18" s="338" t="s">
        <v>497</v>
      </c>
      <c r="G18" s="336" t="str">
        <f t="shared" si="26"/>
        <v/>
      </c>
      <c r="H18" s="337"/>
      <c r="I18" s="410"/>
      <c r="J18" s="411" t="str">
        <f>IFERROR(__xludf.DUMMYFUNCTION("REGEXREPLACE(I18,""(.*)SVL OUT:(.*)"",""$2"")"),"")</f>
        <v/>
      </c>
      <c r="K18" s="338" t="s">
        <v>497</v>
      </c>
      <c r="L18" s="336" t="str">
        <f t="shared" si="27"/>
        <v/>
      </c>
      <c r="M18" s="337"/>
      <c r="N18" s="410"/>
      <c r="O18" s="411" t="str">
        <f>IFERROR(__xludf.DUMMYFUNCTION("REGEXREPLACE(N18,""(.*)SVL OUT:(.*)"",""$2"")"),"")</f>
        <v/>
      </c>
      <c r="P18" s="338" t="s">
        <v>497</v>
      </c>
      <c r="Q18" s="336" t="str">
        <f t="shared" si="28"/>
        <v/>
      </c>
      <c r="R18" s="337"/>
      <c r="S18" s="410"/>
      <c r="T18" s="411" t="str">
        <f>IFERROR(__xludf.DUMMYFUNCTION("REGEXREPLACE(S18,""(.*)SVL OUT:(.*)"",""$2"")"),"")</f>
        <v/>
      </c>
      <c r="W18" s="412">
        <v>0.1875</v>
      </c>
      <c r="X18" s="403">
        <f>OriginalIDP!O20</f>
        <v>13.63</v>
      </c>
      <c r="Y18" s="403">
        <f>OriginalIDP!P20</f>
        <v>18</v>
      </c>
      <c r="Z18" s="403">
        <f>OriginalIDP!Q20</f>
        <v>4.37</v>
      </c>
      <c r="AA18" s="465"/>
      <c r="AB18" s="465"/>
      <c r="AC18" s="386" t="s">
        <v>579</v>
      </c>
      <c r="AD18" s="476">
        <f>VALUE(Q20)</f>
        <v>0</v>
      </c>
      <c r="AE18" s="477">
        <f>VALUE(Q21)</f>
        <v>0</v>
      </c>
      <c r="AF18" s="478">
        <f>VALUE(Q22)</f>
        <v>0</v>
      </c>
      <c r="AG18" s="477">
        <f>VALUE(Q23)</f>
        <v>0</v>
      </c>
      <c r="AH18" s="469" t="str">
        <f t="shared" si="5"/>
        <v>Missing</v>
      </c>
      <c r="AI18" s="386" t="s">
        <v>579</v>
      </c>
      <c r="AJ18" s="479" t="str">
        <f t="shared" ref="AJ18:AM18" si="29">IF(AD18&lt;&gt;0, AD18, "")</f>
        <v/>
      </c>
      <c r="AK18" s="480" t="str">
        <f t="shared" si="29"/>
        <v/>
      </c>
      <c r="AL18" s="481" t="str">
        <f t="shared" si="29"/>
        <v/>
      </c>
      <c r="AM18" s="482" t="str">
        <f t="shared" si="29"/>
        <v/>
      </c>
      <c r="AN18" s="474">
        <f>COUNTIFS(AM25:AM224, "Thu", AO25:AO224, "17:00") +
 COUNTIFS(AM25:AM224, "Thu", AO25:AO224, "17:15") +
 COUNTIFS(AM25:AM224, "Thu", AO25:AO224, "17:30") +
 COUNTIFS(AM25:AM224, "Thu", AO25:AO224, "17:45")</f>
        <v>0</v>
      </c>
      <c r="AO18" s="474">
        <f>COUNTIFS(AM226:AM1170, "Thu", AO226:AO1170, "17:00") +
 COUNTIFS(AM226:AM1170, "Thu", AO226:AO1170, "17:15") +
 COUNTIFS(AM226:AM1170, "Thu", AO226:AO1170, "17:30") +
 COUNTIFS(AM226:AM1170, "Thu", AO226:AO1170, "17:45")</f>
        <v>0</v>
      </c>
      <c r="AP18" s="475"/>
      <c r="AQ18" s="475"/>
      <c r="AR18" s="475"/>
      <c r="AS18" s="475"/>
    </row>
    <row r="19">
      <c r="A19" s="440"/>
      <c r="B19" s="399"/>
      <c r="C19" s="440"/>
      <c r="D19" s="399"/>
      <c r="E19" s="410"/>
      <c r="F19" s="338" t="s">
        <v>100</v>
      </c>
      <c r="G19" s="336" t="str">
        <f t="shared" si="26"/>
        <v/>
      </c>
      <c r="H19" s="337"/>
      <c r="I19" s="410"/>
      <c r="J19" s="411" t="str">
        <f>IFERROR(__xludf.DUMMYFUNCTION("REGEXREPLACE(I19,""(.*)SVL IN:(.*)"",""$2"")"),"")</f>
        <v/>
      </c>
      <c r="K19" s="338" t="s">
        <v>100</v>
      </c>
      <c r="L19" s="336" t="str">
        <f t="shared" si="27"/>
        <v/>
      </c>
      <c r="M19" s="337"/>
      <c r="N19" s="410"/>
      <c r="O19" s="411" t="str">
        <f>IFERROR(__xludf.DUMMYFUNCTION("REGEXREPLACE(N19,""(.*)SVL IN:(.*)"",""$2"")"),"")</f>
        <v/>
      </c>
      <c r="P19" s="338" t="s">
        <v>100</v>
      </c>
      <c r="Q19" s="336" t="str">
        <f t="shared" si="28"/>
        <v/>
      </c>
      <c r="R19" s="337"/>
      <c r="S19" s="410"/>
      <c r="T19" s="411" t="str">
        <f>IFERROR(__xludf.DUMMYFUNCTION("REGEXREPLACE(S19,""(.*)SVL IN:(.*)"",""$2"")"),"")</f>
        <v/>
      </c>
      <c r="W19" s="412">
        <v>0.19791666666666666</v>
      </c>
      <c r="X19" s="403">
        <f>OriginalIDP!O21</f>
        <v>21.11</v>
      </c>
      <c r="Y19" s="403">
        <f>OriginalIDP!P21</f>
        <v>16.67</v>
      </c>
      <c r="Z19" s="403">
        <f>OriginalIDP!Q21</f>
        <v>-4.44</v>
      </c>
      <c r="AA19" s="465"/>
      <c r="AB19" s="465"/>
      <c r="AC19" s="386" t="s">
        <v>580</v>
      </c>
      <c r="AD19" s="476">
        <f>VALUE(Q35)</f>
        <v>0</v>
      </c>
      <c r="AE19" s="477">
        <f>VALUE(Q36)</f>
        <v>0</v>
      </c>
      <c r="AF19" s="478">
        <f>VALUE(Q37)</f>
        <v>0</v>
      </c>
      <c r="AG19" s="477">
        <f>VALUE(Q38)</f>
        <v>0</v>
      </c>
      <c r="AH19" s="469" t="str">
        <f t="shared" si="5"/>
        <v>Missing</v>
      </c>
      <c r="AI19" s="386" t="s">
        <v>580</v>
      </c>
      <c r="AJ19" s="479" t="str">
        <f t="shared" ref="AJ19:AM19" si="30">IF(AD19&lt;&gt;0, AD19, "")</f>
        <v/>
      </c>
      <c r="AK19" s="480" t="str">
        <f t="shared" si="30"/>
        <v/>
      </c>
      <c r="AL19" s="481" t="str">
        <f t="shared" si="30"/>
        <v/>
      </c>
      <c r="AM19" s="482" t="str">
        <f t="shared" si="30"/>
        <v/>
      </c>
      <c r="AN19" s="474">
        <f>COUNTIFS(AM25:AM224, "Thu", AO25:AO224, "18:00") +
 COUNTIFS(AM25:AM224, "Thu", AO25:AO224, "18:15") +
 COUNTIFS(AM25:AM224, "Thu", AO25:AO224, "18:30") +
 COUNTIFS(AM25:AM224, "Thu", AO25:AO224, "18:45")</f>
        <v>0</v>
      </c>
      <c r="AO19" s="474">
        <f>COUNTIFS(AM226:AM1170, "Thu", AO226:AO1170, "18:00") +
 COUNTIFS(AM226:AM1170, "Thu", AO226:AO1170, "18:15") +
 COUNTIFS(AM226:AM1170, "Thu", AO226:AO1170, "18:30") +
 COUNTIFS(AM226:AM1170, "Thu", AO226:AO1170, "18:45")</f>
        <v>0</v>
      </c>
      <c r="AP19" s="475"/>
      <c r="AQ19" s="475"/>
      <c r="AR19" s="475"/>
      <c r="AS19" s="475"/>
    </row>
    <row r="20">
      <c r="A20" s="435"/>
      <c r="B20" s="399"/>
      <c r="C20" s="440"/>
      <c r="D20" s="399"/>
      <c r="E20" s="398"/>
      <c r="F20" s="338" t="s">
        <v>547</v>
      </c>
      <c r="G20" s="336" t="str">
        <f t="shared" ref="G20:G21" si="32">J18</f>
        <v/>
      </c>
      <c r="H20" s="337"/>
      <c r="I20" s="410"/>
      <c r="J20" s="411" t="str">
        <f>IFERROR(__xludf.DUMMYFUNCTION("REGEXREPLACE(I20,""(.*)ACK:(.*)"",""$2"")"),"")</f>
        <v/>
      </c>
      <c r="K20" s="338" t="s">
        <v>547</v>
      </c>
      <c r="L20" s="336" t="str">
        <f t="shared" ref="L20:L21" si="33">O18</f>
        <v/>
      </c>
      <c r="M20" s="337"/>
      <c r="N20" s="410"/>
      <c r="O20" s="411" t="str">
        <f>IFERROR(__xludf.DUMMYFUNCTION("REGEXREPLACE(N20,""(.*)ACK:(.*)"",""$2"")"),"")</f>
        <v/>
      </c>
      <c r="P20" s="338" t="s">
        <v>547</v>
      </c>
      <c r="Q20" s="336" t="str">
        <f t="shared" ref="Q20:Q21" si="34">T18</f>
        <v/>
      </c>
      <c r="R20" s="337"/>
      <c r="S20" s="410"/>
      <c r="T20" s="411" t="str">
        <f>IFERROR(__xludf.DUMMYFUNCTION("REGEXREPLACE(S20,""(.*)ACK:(.*)"",""$2"")"),"")</f>
        <v/>
      </c>
      <c r="W20" s="412">
        <v>0.20833333333333334</v>
      </c>
      <c r="X20" s="403">
        <f>OriginalIDP!O22</f>
        <v>15.11</v>
      </c>
      <c r="Y20" s="403">
        <f>OriginalIDP!P22</f>
        <v>17</v>
      </c>
      <c r="Z20" s="403">
        <f>OriginalIDP!Q22</f>
        <v>1.89</v>
      </c>
      <c r="AA20" s="438"/>
      <c r="AB20" s="438"/>
      <c r="AC20" s="386" t="s">
        <v>582</v>
      </c>
      <c r="AD20" s="476">
        <f>VALUE(Q50)</f>
        <v>0</v>
      </c>
      <c r="AE20" s="477">
        <f>VALUE(Q51)</f>
        <v>0</v>
      </c>
      <c r="AF20" s="478">
        <f>VALUE(Q52)</f>
        <v>0</v>
      </c>
      <c r="AG20" s="477">
        <f>VALUE(Q53)</f>
        <v>0</v>
      </c>
      <c r="AH20" s="469" t="str">
        <f t="shared" si="5"/>
        <v>Missing</v>
      </c>
      <c r="AI20" s="386" t="s">
        <v>582</v>
      </c>
      <c r="AJ20" s="479" t="str">
        <f t="shared" ref="AJ20:AM20" si="31">IF(AD20&lt;&gt;0, AD20, "")</f>
        <v/>
      </c>
      <c r="AK20" s="480" t="str">
        <f t="shared" si="31"/>
        <v/>
      </c>
      <c r="AL20" s="481" t="str">
        <f t="shared" si="31"/>
        <v/>
      </c>
      <c r="AM20" s="482" t="str">
        <f t="shared" si="31"/>
        <v/>
      </c>
      <c r="AN20" s="474">
        <f>COUNTIFS(AM25:AM224, "Thu", AO25:AO224, "19:00") +
 COUNTIFS(AM25:AM224, "Thu", AO25:AO224, "19:15") +
 COUNTIFS(AM25:AM224, "Thu", AO25:AO224, "19:30") +
 COUNTIFS(AM25:AM224, "Thu", AO25:AO224, "19:45")</f>
        <v>0</v>
      </c>
      <c r="AO20" s="474">
        <f>COUNTIFS(AM226:AM1170, "Thu", AO226:AO1170, "19:00") +
 COUNTIFS(AM226:AM1170, "Thu", AO226:AO1170, "19:15") +
 COUNTIFS(AM226:AM1170, "Thu", AO226:AO1170, "19:30") +
 COUNTIFS(AM226:AM1170, "Thu", AO226:AO1170, "19:45")</f>
        <v>0</v>
      </c>
      <c r="AP20" s="475"/>
      <c r="AQ20" s="475"/>
      <c r="AR20" s="475"/>
      <c r="AS20" s="475"/>
    </row>
    <row r="21">
      <c r="A21" s="410"/>
      <c r="B21" s="399"/>
      <c r="C21" s="398"/>
      <c r="D21" s="399"/>
      <c r="E21" s="483"/>
      <c r="F21" s="338" t="s">
        <v>548</v>
      </c>
      <c r="G21" s="336" t="str">
        <f t="shared" si="32"/>
        <v/>
      </c>
      <c r="H21" s="337"/>
      <c r="I21" s="410"/>
      <c r="J21" s="411" t="str">
        <f>IFERROR(__xludf.DUMMYFUNCTION("REGEXREPLACE(I21,""(.*)ASA:(.*)"",""$2"")"),"")</f>
        <v/>
      </c>
      <c r="K21" s="338" t="s">
        <v>548</v>
      </c>
      <c r="L21" s="336" t="str">
        <f t="shared" si="33"/>
        <v/>
      </c>
      <c r="M21" s="337"/>
      <c r="N21" s="410"/>
      <c r="O21" s="411" t="str">
        <f>IFERROR(__xludf.DUMMYFUNCTION("REGEXREPLACE(N21,""(.*)ASA:(.*)"",""$2"")"),"")</f>
        <v/>
      </c>
      <c r="P21" s="338" t="s">
        <v>548</v>
      </c>
      <c r="Q21" s="336" t="str">
        <f t="shared" si="34"/>
        <v/>
      </c>
      <c r="R21" s="337"/>
      <c r="S21" s="410"/>
      <c r="T21" s="411" t="str">
        <f>IFERROR(__xludf.DUMMYFUNCTION("REGEXREPLACE(S21,""(.*)ASA:(.*)"",""$2"")"),"")</f>
        <v/>
      </c>
      <c r="W21" s="412">
        <v>0.21875</v>
      </c>
      <c r="X21" s="403">
        <f>OriginalIDP!O23</f>
        <v>15.53</v>
      </c>
      <c r="Y21" s="403">
        <f>OriginalIDP!P23</f>
        <v>21</v>
      </c>
      <c r="Z21" s="403">
        <f>OriginalIDP!Q23</f>
        <v>5.47</v>
      </c>
      <c r="AA21" s="168"/>
      <c r="AB21" s="168"/>
      <c r="AC21" s="386" t="s">
        <v>584</v>
      </c>
      <c r="AD21" s="476">
        <f>VALUE(Q65)</f>
        <v>0</v>
      </c>
      <c r="AE21" s="477">
        <f>VALUE(Q66)</f>
        <v>0</v>
      </c>
      <c r="AF21" s="478">
        <f>VALUE(Q67)</f>
        <v>0</v>
      </c>
      <c r="AG21" s="477">
        <f>VALUE(Q68)</f>
        <v>0</v>
      </c>
      <c r="AH21" s="469" t="str">
        <f t="shared" si="5"/>
        <v>Missing</v>
      </c>
      <c r="AI21" s="386" t="s">
        <v>584</v>
      </c>
      <c r="AJ21" s="479" t="str">
        <f t="shared" ref="AJ21:AM21" si="35">IF(AD21&lt;&gt;0, AD21, "")</f>
        <v/>
      </c>
      <c r="AK21" s="480" t="str">
        <f t="shared" si="35"/>
        <v/>
      </c>
      <c r="AL21" s="481" t="str">
        <f t="shared" si="35"/>
        <v/>
      </c>
      <c r="AM21" s="482" t="str">
        <f t="shared" si="35"/>
        <v/>
      </c>
      <c r="AN21" s="474">
        <f>COUNTIFS(AM25:AM224, "Thu", AO25:AO224, "20:00") +
 COUNTIFS(AM25:AM224, "Thu", AO25:AO224, "20:15") +
 COUNTIFS(AM25:AM224, "Thu", AO25:AO224, "20:30") +
 COUNTIFS(AM25:AM224, "Thu", AO25:AO224, "20:45")</f>
        <v>0</v>
      </c>
      <c r="AO21" s="474">
        <f>COUNTIFS(AM226:AM1170, "Thu", AO226:AO1170, "20:00") +
 COUNTIFS(AM226:AM1170, "Thu", AO226:AO1170, "20:15") +
 COUNTIFS(AM226:AM1170, "Thu", AO226:AO1170, "20:30") +
 COUNTIFS(AM226:AM1170, "Thu", AO226:AO1170, "20:45")</f>
        <v>0</v>
      </c>
      <c r="AP21" s="475"/>
      <c r="AQ21" s="475"/>
      <c r="AR21" s="475"/>
      <c r="AS21" s="475"/>
    </row>
    <row r="22">
      <c r="A22" s="410"/>
      <c r="B22" s="399"/>
      <c r="C22" s="440"/>
      <c r="D22" s="399"/>
      <c r="E22" s="398"/>
      <c r="F22" s="338" t="s">
        <v>549</v>
      </c>
      <c r="G22" s="370" t="str">
        <f t="shared" ref="G22:G23" si="37">J25</f>
        <v/>
      </c>
      <c r="H22" s="29"/>
      <c r="I22" s="410"/>
      <c r="J22" s="411" t="str">
        <f>IFERROR(__xludf.DUMMYFUNCTION("REGEXREPLACE(I22,""(.*)SAFE:(.*)"",""$2"")"),"")</f>
        <v/>
      </c>
      <c r="K22" s="338" t="s">
        <v>549</v>
      </c>
      <c r="L22" s="370" t="str">
        <f t="shared" ref="L22:L23" si="38">O25</f>
        <v/>
      </c>
      <c r="M22" s="29"/>
      <c r="N22" s="410"/>
      <c r="O22" s="411" t="str">
        <f>IFERROR(__xludf.DUMMYFUNCTION("REGEXREPLACE(N22,""(.*)SAFE:(.*)"",""$2"")"),"")</f>
        <v/>
      </c>
      <c r="P22" s="338" t="s">
        <v>549</v>
      </c>
      <c r="Q22" s="370" t="str">
        <f t="shared" ref="Q22:Q23" si="39">T25</f>
        <v/>
      </c>
      <c r="R22" s="29"/>
      <c r="S22" s="410"/>
      <c r="T22" s="411" t="str">
        <f>IFERROR(__xludf.DUMMYFUNCTION("REGEXREPLACE(S22,""(.*)SAFE:(.*)"",""$2"")"),"")</f>
        <v/>
      </c>
      <c r="W22" s="412">
        <v>0.22916666666666666</v>
      </c>
      <c r="X22" s="403">
        <f>OriginalIDP!O24</f>
        <v>14.1</v>
      </c>
      <c r="Y22" s="403">
        <f>OriginalIDP!P24</f>
        <v>23</v>
      </c>
      <c r="Z22" s="403">
        <f>OriginalIDP!Q24</f>
        <v>8.9</v>
      </c>
      <c r="AA22" s="168"/>
      <c r="AB22" s="168"/>
      <c r="AC22" s="386" t="s">
        <v>586</v>
      </c>
      <c r="AD22" s="476">
        <f>VALUE(Q80)</f>
        <v>0</v>
      </c>
      <c r="AE22" s="477">
        <f>VALUE(Q81)</f>
        <v>0</v>
      </c>
      <c r="AF22" s="478">
        <f>VALUE(Q82)</f>
        <v>0</v>
      </c>
      <c r="AG22" s="477">
        <f>VALUE(Q83)</f>
        <v>0</v>
      </c>
      <c r="AH22" s="469" t="str">
        <f t="shared" si="5"/>
        <v>Missing</v>
      </c>
      <c r="AI22" s="386" t="s">
        <v>586</v>
      </c>
      <c r="AJ22" s="479" t="str">
        <f t="shared" ref="AJ22:AM22" si="36">IF(AD22&lt;&gt;0, AD22, "")</f>
        <v/>
      </c>
      <c r="AK22" s="480" t="str">
        <f t="shared" si="36"/>
        <v/>
      </c>
      <c r="AL22" s="481" t="str">
        <f t="shared" si="36"/>
        <v/>
      </c>
      <c r="AM22" s="482" t="str">
        <f t="shared" si="36"/>
        <v/>
      </c>
      <c r="AN22" s="474">
        <f>COUNTIFS(AM25:AM224, "Thu", AO25:AO224, "21:00") +
 COUNTIFS(AM25:AM224, "Thu", AO25:AO224, "21:15") +
 COUNTIFS(AM25:AM224, "Thu", AO25:AO224, "21:30") +
 COUNTIFS(AM25:AM224, "Thu", AO25:AO224, "21:45")</f>
        <v>0</v>
      </c>
      <c r="AO22" s="474">
        <f>COUNTIFS(AM226:AM1170, "Thu", AO226:AO1170, "21:00") +
 COUNTIFS(AM226:AM1170, "Thu", AO226:AO1170, "21:15") +
 COUNTIFS(AM226:AM1170, "Thu", AO226:AO1170, "21:30") +
 COUNTIFS(AM226:AM1170, "Thu", AO226:AO1170, "21:45")</f>
        <v>0</v>
      </c>
      <c r="AP22" s="475"/>
      <c r="AQ22" s="475"/>
      <c r="AR22" s="475"/>
      <c r="AS22" s="475"/>
    </row>
    <row r="23">
      <c r="A23" s="410"/>
      <c r="B23" s="399"/>
      <c r="C23" s="440"/>
      <c r="D23" s="399"/>
      <c r="E23" s="410"/>
      <c r="F23" s="338" t="s">
        <v>550</v>
      </c>
      <c r="G23" s="371" t="str">
        <f t="shared" si="37"/>
        <v/>
      </c>
      <c r="H23" s="372"/>
      <c r="I23" s="398"/>
      <c r="J23" s="411" t="str">
        <f>IFERROR(__xludf.DUMMYFUNCTION("REGEXREPLACE(I17,""(.*)DELAYS:(.*)"",""$2"")"),"")</f>
        <v/>
      </c>
      <c r="K23" s="338" t="s">
        <v>550</v>
      </c>
      <c r="L23" s="371" t="str">
        <f t="shared" si="38"/>
        <v/>
      </c>
      <c r="M23" s="372"/>
      <c r="N23" s="398"/>
      <c r="O23" s="411" t="str">
        <f>IFERROR(__xludf.DUMMYFUNCTION("REGEXREPLACE(N17,""(.*)DELAYS:(.*)"",""$2"")"),"")</f>
        <v/>
      </c>
      <c r="P23" s="338" t="s">
        <v>550</v>
      </c>
      <c r="Q23" s="371" t="str">
        <f t="shared" si="39"/>
        <v/>
      </c>
      <c r="R23" s="372"/>
      <c r="S23" s="398"/>
      <c r="T23" s="411" t="str">
        <f>IFERROR(__xludf.DUMMYFUNCTION("REGEXREPLACE(S17,""(.*)DELAYS:(.*)"",""$2"")"),"")</f>
        <v/>
      </c>
      <c r="W23" s="412">
        <v>0.23958333333333334</v>
      </c>
      <c r="X23" s="403">
        <f>OriginalIDP!O25</f>
        <v>13.55</v>
      </c>
      <c r="Y23" s="403">
        <f>OriginalIDP!P25</f>
        <v>21</v>
      </c>
      <c r="Z23" s="403">
        <f>OriginalIDP!Q25</f>
        <v>7.45</v>
      </c>
      <c r="AA23" s="168"/>
      <c r="AB23" s="168"/>
      <c r="AC23" s="388" t="s">
        <v>588</v>
      </c>
      <c r="AD23" s="484">
        <f>VALUE(Q95)</f>
        <v>0</v>
      </c>
      <c r="AE23" s="485">
        <f>VALUE(Q96)</f>
        <v>0</v>
      </c>
      <c r="AF23" s="486">
        <f>VALUE(Q97)</f>
        <v>0</v>
      </c>
      <c r="AG23" s="485">
        <f>VALUE(Q98)</f>
        <v>0</v>
      </c>
      <c r="AH23" s="469" t="str">
        <f t="shared" si="5"/>
        <v>Missing</v>
      </c>
      <c r="AI23" s="388" t="s">
        <v>588</v>
      </c>
      <c r="AJ23" s="487" t="str">
        <f t="shared" ref="AJ23:AM23" si="40">IF(AD23&lt;&gt;0, AD23, "")</f>
        <v/>
      </c>
      <c r="AK23" s="488" t="str">
        <f t="shared" si="40"/>
        <v/>
      </c>
      <c r="AL23" s="489" t="str">
        <f t="shared" si="40"/>
        <v/>
      </c>
      <c r="AM23" s="490" t="str">
        <f t="shared" si="40"/>
        <v/>
      </c>
      <c r="AN23" s="474">
        <f>COUNTIFS(AM25:AM224, "Thu", AO25:AO224, "22:00") +
 COUNTIFS(AM25:AM224, "Thu", AO25:AO224, "22:15") +
 COUNTIFS(AM25:AM224, "Thu", AO25:AO224, "22:30") +
 COUNTIFS(AM25:AM224, "Thu", AO25:AO224, "22:45")</f>
        <v>0</v>
      </c>
      <c r="AO23" s="474">
        <f>COUNTIFS(AM226:AM1170, "Thu", AO226:AO1170, "22:00") +
 COUNTIFS(AM226:AM1170, "Thu", AO226:AO1170, "22:15") +
 COUNTIFS(AM226:AM1170, "Thu", AO226:AO1170, "22:30") +
 COUNTIFS(AM226:AM1170, "Thu", AO226:AO1170, "22:45")</f>
        <v>0</v>
      </c>
      <c r="AP23" s="475"/>
      <c r="AQ23" s="475"/>
      <c r="AR23" s="475"/>
      <c r="AS23" s="475"/>
    </row>
    <row r="24">
      <c r="A24" s="410"/>
      <c r="B24" s="399"/>
      <c r="C24" s="440"/>
      <c r="D24" s="399"/>
      <c r="E24" s="440"/>
      <c r="F24" s="339" t="s">
        <v>551</v>
      </c>
      <c r="G24" s="340" t="str">
        <f>J28</f>
        <v/>
      </c>
      <c r="H24" s="39"/>
      <c r="I24" s="440"/>
      <c r="J24" s="411" t="str">
        <f>IF(J67=FALSE,"",LEFT(J61,3))</f>
        <v/>
      </c>
      <c r="K24" s="339" t="s">
        <v>551</v>
      </c>
      <c r="L24" s="340" t="str">
        <f>O28</f>
        <v/>
      </c>
      <c r="M24" s="39"/>
      <c r="N24" s="440"/>
      <c r="O24" s="411" t="str">
        <f>IF(O67=FALSE,"",LEFT(O61,3))</f>
        <v/>
      </c>
      <c r="P24" s="339" t="s">
        <v>551</v>
      </c>
      <c r="Q24" s="340" t="str">
        <f>T28</f>
        <v/>
      </c>
      <c r="R24" s="39"/>
      <c r="S24" s="440"/>
      <c r="T24" s="411" t="str">
        <f>IF(T67=FALSE,"",LEFT(T61,3))</f>
        <v/>
      </c>
      <c r="W24" s="412">
        <v>0.25</v>
      </c>
      <c r="X24" s="403">
        <f>OriginalIDP!O26</f>
        <v>18.93</v>
      </c>
      <c r="Y24" s="403">
        <f>OriginalIDP!P26</f>
        <v>22</v>
      </c>
      <c r="Z24" s="403">
        <f>OriginalIDP!Q26</f>
        <v>3.07</v>
      </c>
      <c r="AA24" s="168"/>
      <c r="AB24" s="168"/>
      <c r="AC24" s="491" t="s">
        <v>606</v>
      </c>
      <c r="AS24" s="502"/>
    </row>
    <row r="25">
      <c r="A25" s="410"/>
      <c r="B25" s="399"/>
      <c r="C25" s="435"/>
      <c r="D25" s="399"/>
      <c r="E25" s="410"/>
      <c r="F25" s="341"/>
      <c r="G25" s="114"/>
      <c r="H25" s="32"/>
      <c r="I25" s="440"/>
      <c r="J25" s="411" t="str">
        <f>IFERROR(__xludf.DUMMYFUNCTION("REGEXREPLACE(I25,""(.*)Inbound:(.*)"",""$2"")"),"")</f>
        <v/>
      </c>
      <c r="K25" s="341"/>
      <c r="L25" s="114"/>
      <c r="M25" s="32"/>
      <c r="N25" s="440"/>
      <c r="O25" s="411" t="str">
        <f>IFERROR(__xludf.DUMMYFUNCTION("REGEXREPLACE(N25,""(.*)Inbound:(.*)"",""$2"")"),"")</f>
        <v/>
      </c>
      <c r="P25" s="341"/>
      <c r="Q25" s="114"/>
      <c r="R25" s="32"/>
      <c r="S25" s="440"/>
      <c r="T25" s="411" t="str">
        <f>IFERROR(__xludf.DUMMYFUNCTION("REGEXREPLACE(S25,""(.*)Inbound:(.*)"",""$2"")"),"")</f>
        <v/>
      </c>
      <c r="W25" s="412">
        <v>0.2604166666666667</v>
      </c>
      <c r="X25" s="403">
        <f>OriginalIDP!O27</f>
        <v>25.49</v>
      </c>
      <c r="Y25" s="403">
        <f>OriginalIDP!P27</f>
        <v>27</v>
      </c>
      <c r="Z25" s="403">
        <f>OriginalIDP!Q27</f>
        <v>1.51</v>
      </c>
      <c r="AC25" s="492">
        <v>1.0</v>
      </c>
      <c r="AD25" s="493"/>
      <c r="AE25" s="493"/>
      <c r="AF25" s="493"/>
      <c r="AG25" s="493"/>
      <c r="AH25" s="493"/>
      <c r="AI25" s="493"/>
      <c r="AJ25" s="493"/>
      <c r="AK25" s="493"/>
      <c r="AL25" s="494"/>
      <c r="AM25" s="495"/>
      <c r="AN25" s="496"/>
      <c r="AO25" s="496"/>
      <c r="AP25" s="493"/>
      <c r="AQ25" s="497"/>
      <c r="AR25" s="498"/>
      <c r="AS25" s="502"/>
    </row>
    <row r="26">
      <c r="A26" s="410"/>
      <c r="B26" s="399"/>
      <c r="C26" s="410"/>
      <c r="D26" s="399"/>
      <c r="E26" s="483"/>
      <c r="F26" s="342" t="s">
        <v>485</v>
      </c>
      <c r="G26" s="343" t="str">
        <f>J30</f>
        <v/>
      </c>
      <c r="H26" s="275"/>
      <c r="I26" s="440"/>
      <c r="J26" s="411" t="str">
        <f>IFERROR(__xludf.DUMMYFUNCTION("REGEXREPLACE(I26,""(.*)Outbound:(.*)"",""$2"")"),"")</f>
        <v/>
      </c>
      <c r="K26" s="342" t="s">
        <v>485</v>
      </c>
      <c r="L26" s="343" t="str">
        <f>O30</f>
        <v/>
      </c>
      <c r="M26" s="275"/>
      <c r="N26" s="440"/>
      <c r="O26" s="411" t="str">
        <f>IFERROR(__xludf.DUMMYFUNCTION("REGEXREPLACE(N26,""(.*)Outbound:(.*)"",""$2"")"),"")</f>
        <v/>
      </c>
      <c r="P26" s="342" t="s">
        <v>485</v>
      </c>
      <c r="Q26" s="343" t="str">
        <f>T30</f>
        <v/>
      </c>
      <c r="R26" s="275"/>
      <c r="S26" s="440"/>
      <c r="T26" s="411" t="str">
        <f>IFERROR(__xludf.DUMMYFUNCTION("REGEXREPLACE(S26,""(.*)Outbound:(.*)"",""$2"")"),"")</f>
        <v/>
      </c>
      <c r="W26" s="412">
        <v>0.2708333333333333</v>
      </c>
      <c r="X26" s="403">
        <f>OriginalIDP!O28</f>
        <v>18.73</v>
      </c>
      <c r="Y26" s="403">
        <f>OriginalIDP!P28</f>
        <v>28.67</v>
      </c>
      <c r="Z26" s="403">
        <f>OriginalIDP!Q28</f>
        <v>9.94</v>
      </c>
      <c r="AC26" s="492">
        <v>2.0</v>
      </c>
      <c r="AD26" s="493"/>
      <c r="AE26" s="493"/>
      <c r="AF26" s="493"/>
      <c r="AG26" s="493"/>
      <c r="AH26" s="493"/>
      <c r="AI26" s="493"/>
      <c r="AJ26" s="493"/>
      <c r="AK26" s="493"/>
      <c r="AL26" s="494"/>
      <c r="AM26" s="495"/>
      <c r="AN26" s="496"/>
      <c r="AO26" s="496"/>
      <c r="AP26" s="493"/>
      <c r="AQ26" s="497"/>
      <c r="AR26" s="498"/>
      <c r="AS26" s="502"/>
    </row>
    <row r="27">
      <c r="A27" s="435"/>
      <c r="B27" s="399"/>
      <c r="C27" s="435"/>
      <c r="D27" s="399"/>
      <c r="E27" s="435"/>
      <c r="F27" s="344"/>
      <c r="G27" s="345"/>
      <c r="H27" s="275"/>
      <c r="I27" s="398"/>
      <c r="J27" s="411"/>
      <c r="K27" s="344"/>
      <c r="L27" s="345"/>
      <c r="M27" s="275"/>
      <c r="N27" s="398"/>
      <c r="O27" s="411"/>
      <c r="P27" s="344"/>
      <c r="Q27" s="345"/>
      <c r="R27" s="275"/>
      <c r="S27" s="398"/>
      <c r="T27" s="411"/>
      <c r="W27" s="412">
        <v>0.28125</v>
      </c>
      <c r="X27" s="403">
        <f>OriginalIDP!O29</f>
        <v>19.31</v>
      </c>
      <c r="Y27" s="403">
        <f>OriginalIDP!P29</f>
        <v>26</v>
      </c>
      <c r="Z27" s="403">
        <f>OriginalIDP!Q29</f>
        <v>6.69</v>
      </c>
      <c r="AC27" s="492">
        <v>3.0</v>
      </c>
      <c r="AD27" s="493"/>
      <c r="AE27" s="493"/>
      <c r="AF27" s="493"/>
      <c r="AG27" s="493"/>
      <c r="AH27" s="493"/>
      <c r="AI27" s="493"/>
      <c r="AJ27" s="493"/>
      <c r="AK27" s="493"/>
      <c r="AL27" s="494"/>
      <c r="AM27" s="495"/>
      <c r="AN27" s="496"/>
      <c r="AO27" s="496"/>
      <c r="AP27" s="493"/>
      <c r="AQ27" s="497"/>
      <c r="AR27" s="498"/>
      <c r="AS27" s="502"/>
    </row>
    <row r="28">
      <c r="A28" s="410"/>
      <c r="B28" s="399"/>
      <c r="C28" s="410"/>
      <c r="D28" s="399"/>
      <c r="E28" s="410"/>
      <c r="F28" s="344"/>
      <c r="G28" s="345"/>
      <c r="H28" s="275"/>
      <c r="I28" s="410"/>
      <c r="J28" s="411" t="str">
        <f>Right(I28,100)</f>
        <v/>
      </c>
      <c r="K28" s="344"/>
      <c r="L28" s="345"/>
      <c r="M28" s="275"/>
      <c r="N28" s="410"/>
      <c r="O28" s="411" t="str">
        <f>Right(N28,100)</f>
        <v/>
      </c>
      <c r="P28" s="344"/>
      <c r="Q28" s="345"/>
      <c r="R28" s="275"/>
      <c r="S28" s="410"/>
      <c r="T28" s="411" t="str">
        <f>Right(S28,100)</f>
        <v/>
      </c>
      <c r="W28" s="412">
        <v>0.2916666666666667</v>
      </c>
      <c r="X28" s="403">
        <f>OriginalIDP!O30</f>
        <v>22.98</v>
      </c>
      <c r="Y28" s="403">
        <f>OriginalIDP!P30</f>
        <v>26.33</v>
      </c>
      <c r="Z28" s="403">
        <f>OriginalIDP!Q30</f>
        <v>3.35</v>
      </c>
      <c r="AC28" s="492">
        <v>4.0</v>
      </c>
      <c r="AD28" s="493"/>
      <c r="AE28" s="493"/>
      <c r="AF28" s="493"/>
      <c r="AG28" s="493"/>
      <c r="AH28" s="493"/>
      <c r="AI28" s="493"/>
      <c r="AJ28" s="493"/>
      <c r="AK28" s="493"/>
      <c r="AL28" s="494"/>
      <c r="AM28" s="495"/>
      <c r="AN28" s="496"/>
      <c r="AO28" s="496"/>
      <c r="AP28" s="493"/>
      <c r="AQ28" s="497"/>
      <c r="AR28" s="498"/>
      <c r="AS28" s="502"/>
    </row>
    <row r="29">
      <c r="A29" s="410"/>
      <c r="B29" s="399"/>
      <c r="C29" s="435"/>
      <c r="D29" s="399"/>
      <c r="E29" s="410"/>
      <c r="F29" s="344"/>
      <c r="G29" s="345"/>
      <c r="H29" s="275"/>
      <c r="I29" s="435"/>
      <c r="J29" s="411"/>
      <c r="K29" s="344"/>
      <c r="L29" s="345"/>
      <c r="M29" s="275"/>
      <c r="N29" s="435"/>
      <c r="O29" s="411"/>
      <c r="P29" s="344"/>
      <c r="Q29" s="345"/>
      <c r="R29" s="275"/>
      <c r="S29" s="435"/>
      <c r="T29" s="411"/>
      <c r="W29" s="412">
        <v>0.3020833333333333</v>
      </c>
      <c r="X29" s="403">
        <f>OriginalIDP!O31</f>
        <v>22.86</v>
      </c>
      <c r="Y29" s="403">
        <f>OriginalIDP!P31</f>
        <v>28.33</v>
      </c>
      <c r="Z29" s="403">
        <f>OriginalIDP!Q31</f>
        <v>5.47</v>
      </c>
      <c r="AC29" s="492">
        <v>5.0</v>
      </c>
      <c r="AD29" s="493"/>
      <c r="AE29" s="493"/>
      <c r="AF29" s="493"/>
      <c r="AG29" s="493"/>
      <c r="AH29" s="493"/>
      <c r="AI29" s="493"/>
      <c r="AJ29" s="493"/>
      <c r="AK29" s="493"/>
      <c r="AL29" s="494"/>
      <c r="AM29" s="495"/>
      <c r="AN29" s="496"/>
      <c r="AO29" s="496"/>
      <c r="AP29" s="493"/>
      <c r="AQ29" s="497"/>
      <c r="AR29" s="498"/>
      <c r="AS29" s="502"/>
    </row>
    <row r="30">
      <c r="A30" s="410"/>
      <c r="B30" s="399"/>
      <c r="C30" s="410"/>
      <c r="D30" s="399"/>
      <c r="E30" s="440"/>
      <c r="F30" s="346"/>
      <c r="G30" s="347"/>
      <c r="H30" s="337"/>
      <c r="I30" s="440"/>
      <c r="J30" s="411" t="str">
        <f>Right(I30,150)</f>
        <v/>
      </c>
      <c r="K30" s="346"/>
      <c r="L30" s="347"/>
      <c r="M30" s="337"/>
      <c r="N30" s="440"/>
      <c r="O30" s="411" t="str">
        <f>Right(N30,150)</f>
        <v/>
      </c>
      <c r="P30" s="346"/>
      <c r="Q30" s="347"/>
      <c r="R30" s="337"/>
      <c r="S30" s="440"/>
      <c r="T30" s="411" t="str">
        <f>Right(S30,150)</f>
        <v/>
      </c>
      <c r="W30" s="412">
        <v>0.3125</v>
      </c>
      <c r="X30" s="403">
        <f>OriginalIDP!O32</f>
        <v>24.56</v>
      </c>
      <c r="Y30" s="403">
        <f>OriginalIDP!P32</f>
        <v>26</v>
      </c>
      <c r="Z30" s="403">
        <f>OriginalIDP!Q32</f>
        <v>1.44</v>
      </c>
      <c r="AC30" s="492">
        <v>6.0</v>
      </c>
      <c r="AD30" s="493"/>
      <c r="AE30" s="493"/>
      <c r="AF30" s="493"/>
      <c r="AG30" s="493"/>
      <c r="AH30" s="493"/>
      <c r="AI30" s="493"/>
      <c r="AJ30" s="493"/>
      <c r="AK30" s="493"/>
      <c r="AL30" s="494"/>
      <c r="AM30" s="495"/>
      <c r="AN30" s="496"/>
      <c r="AO30" s="496"/>
      <c r="AP30" s="493"/>
      <c r="AQ30" s="497"/>
      <c r="AR30" s="498"/>
      <c r="AS30" s="502"/>
    </row>
    <row r="31">
      <c r="A31" s="435"/>
      <c r="B31" s="399"/>
      <c r="C31" s="410"/>
      <c r="D31" s="399"/>
      <c r="E31" s="410"/>
      <c r="F31" s="348" t="s">
        <v>553</v>
      </c>
      <c r="G31" s="31"/>
      <c r="H31" s="32"/>
      <c r="I31" s="400"/>
      <c r="J31" s="401"/>
      <c r="K31" s="373" t="s">
        <v>572</v>
      </c>
      <c r="L31" s="31"/>
      <c r="M31" s="32"/>
      <c r="N31" s="400"/>
      <c r="O31" s="198"/>
      <c r="P31" s="391" t="s">
        <v>591</v>
      </c>
      <c r="Q31" s="31"/>
      <c r="R31" s="32"/>
      <c r="S31" s="400"/>
      <c r="W31" s="412">
        <v>0.3229166666666667</v>
      </c>
      <c r="X31" s="403">
        <f>OriginalIDP!O33</f>
        <v>20.17</v>
      </c>
      <c r="Y31" s="403">
        <f>OriginalIDP!P33</f>
        <v>28</v>
      </c>
      <c r="Z31" s="403">
        <f>OriginalIDP!Q33</f>
        <v>7.83</v>
      </c>
      <c r="AC31" s="492">
        <v>7.0</v>
      </c>
      <c r="AD31" s="493"/>
      <c r="AE31" s="493"/>
      <c r="AF31" s="493"/>
      <c r="AG31" s="493"/>
      <c r="AH31" s="493"/>
      <c r="AI31" s="493"/>
      <c r="AJ31" s="493"/>
      <c r="AK31" s="493"/>
      <c r="AL31" s="494"/>
      <c r="AM31" s="495"/>
      <c r="AN31" s="496"/>
      <c r="AO31" s="496"/>
      <c r="AP31" s="493"/>
      <c r="AQ31" s="497"/>
      <c r="AR31" s="498"/>
      <c r="AS31" s="502"/>
    </row>
    <row r="32">
      <c r="A32" s="410"/>
      <c r="B32" s="399"/>
      <c r="C32" s="483"/>
      <c r="D32" s="399"/>
      <c r="E32" s="440"/>
      <c r="F32" s="335" t="s">
        <v>94</v>
      </c>
      <c r="G32" s="336" t="str">
        <f t="shared" ref="G32:G34" si="41">J35</f>
        <v/>
      </c>
      <c r="H32" s="337"/>
      <c r="I32" s="440"/>
      <c r="J32" s="411" t="str">
        <f>IFERROR(__xludf.DUMMYFUNCTION("REGEXREPLACE(I32,""(.*)ACK:(.*)"",""$2"")"),"")</f>
        <v/>
      </c>
      <c r="K32" s="335" t="s">
        <v>94</v>
      </c>
      <c r="L32" s="336" t="str">
        <f t="shared" ref="L32:L34" si="42">O35</f>
        <v/>
      </c>
      <c r="M32" s="337"/>
      <c r="N32" s="440"/>
      <c r="O32" s="411" t="str">
        <f>IFERROR(__xludf.DUMMYFUNCTION("REGEXREPLACE(N32,""(.*)ACK:(.*)"",""$2"")"),"")</f>
        <v/>
      </c>
      <c r="P32" s="335" t="s">
        <v>94</v>
      </c>
      <c r="Q32" s="336" t="str">
        <f t="shared" ref="Q32:Q34" si="43">T35</f>
        <v/>
      </c>
      <c r="R32" s="337"/>
      <c r="S32" s="440"/>
      <c r="T32" s="411" t="str">
        <f>IFERROR(__xludf.DUMMYFUNCTION("REGEXREPLACE(S32,""(.*)ACK:(.*)"",""$2"")"),"")</f>
        <v/>
      </c>
      <c r="W32" s="412">
        <v>0.3333333333333333</v>
      </c>
      <c r="X32" s="403">
        <f>OriginalIDP!O34</f>
        <v>23.59</v>
      </c>
      <c r="Y32" s="403">
        <f>OriginalIDP!P34</f>
        <v>29</v>
      </c>
      <c r="Z32" s="403">
        <f>OriginalIDP!Q34</f>
        <v>5.41</v>
      </c>
      <c r="AC32" s="492">
        <v>8.0</v>
      </c>
      <c r="AD32" s="493"/>
      <c r="AE32" s="493"/>
      <c r="AF32" s="493"/>
      <c r="AG32" s="493"/>
      <c r="AH32" s="493"/>
      <c r="AI32" s="493"/>
      <c r="AJ32" s="493"/>
      <c r="AK32" s="493"/>
      <c r="AL32" s="494"/>
      <c r="AM32" s="495"/>
      <c r="AN32" s="496"/>
      <c r="AO32" s="496"/>
      <c r="AP32" s="493"/>
      <c r="AQ32" s="497"/>
      <c r="AR32" s="498"/>
      <c r="AS32" s="502"/>
    </row>
    <row r="33">
      <c r="A33" s="435"/>
      <c r="B33" s="399"/>
      <c r="C33" s="435"/>
      <c r="D33" s="399"/>
      <c r="E33" s="410"/>
      <c r="F33" s="338" t="s">
        <v>497</v>
      </c>
      <c r="G33" s="336" t="str">
        <f t="shared" si="41"/>
        <v/>
      </c>
      <c r="H33" s="337"/>
      <c r="I33" s="440"/>
      <c r="J33" s="411" t="str">
        <f>IFERROR(__xludf.DUMMYFUNCTION("REGEXREPLACE(I33,""(.*)SVL OUT:(.*)"",""$2"")"),"")</f>
        <v/>
      </c>
      <c r="K33" s="338" t="s">
        <v>497</v>
      </c>
      <c r="L33" s="336" t="str">
        <f t="shared" si="42"/>
        <v/>
      </c>
      <c r="M33" s="337"/>
      <c r="N33" s="440"/>
      <c r="O33" s="411" t="str">
        <f>IFERROR(__xludf.DUMMYFUNCTION("REGEXREPLACE(N33,""(.*)SVL OUT:(.*)"",""$2"")"),"")</f>
        <v/>
      </c>
      <c r="P33" s="338" t="s">
        <v>497</v>
      </c>
      <c r="Q33" s="336" t="str">
        <f t="shared" si="43"/>
        <v/>
      </c>
      <c r="R33" s="337"/>
      <c r="S33" s="440"/>
      <c r="T33" s="411" t="str">
        <f>IFERROR(__xludf.DUMMYFUNCTION("REGEXREPLACE(S33,""(.*)SVL OUT:(.*)"",""$2"")"),"")</f>
        <v/>
      </c>
      <c r="W33" s="412">
        <v>0.34375</v>
      </c>
      <c r="X33" s="403">
        <f>OriginalIDP!O35</f>
        <v>23.32</v>
      </c>
      <c r="Y33" s="403">
        <f>OriginalIDP!P35</f>
        <v>32</v>
      </c>
      <c r="Z33" s="403">
        <f>OriginalIDP!Q35</f>
        <v>8.68</v>
      </c>
      <c r="AC33" s="492">
        <v>9.0</v>
      </c>
      <c r="AD33" s="493"/>
      <c r="AE33" s="493"/>
      <c r="AF33" s="493"/>
      <c r="AG33" s="493"/>
      <c r="AH33" s="493"/>
      <c r="AI33" s="493"/>
      <c r="AJ33" s="493"/>
      <c r="AK33" s="493"/>
      <c r="AL33" s="494"/>
      <c r="AM33" s="495"/>
      <c r="AN33" s="496"/>
      <c r="AO33" s="496"/>
      <c r="AP33" s="493"/>
      <c r="AQ33" s="497"/>
      <c r="AR33" s="498"/>
      <c r="AS33" s="502"/>
    </row>
    <row r="34">
      <c r="A34" s="410"/>
      <c r="B34" s="399"/>
      <c r="C34" s="410"/>
      <c r="D34" s="399"/>
      <c r="E34" s="398"/>
      <c r="F34" s="338" t="s">
        <v>100</v>
      </c>
      <c r="G34" s="336" t="str">
        <f t="shared" si="41"/>
        <v/>
      </c>
      <c r="H34" s="337"/>
      <c r="I34" s="440"/>
      <c r="J34" s="411" t="str">
        <f>IFERROR(__xludf.DUMMYFUNCTION("REGEXREPLACE(I34,""(.*)SVL IN:(.*)"",""$2"")"),"")</f>
        <v/>
      </c>
      <c r="K34" s="338" t="s">
        <v>100</v>
      </c>
      <c r="L34" s="336" t="str">
        <f t="shared" si="42"/>
        <v/>
      </c>
      <c r="M34" s="337"/>
      <c r="N34" s="440"/>
      <c r="O34" s="411" t="str">
        <f>IFERROR(__xludf.DUMMYFUNCTION("REGEXREPLACE(N34,""(.*)SVL IN:(.*)"",""$2"")"),"")</f>
        <v/>
      </c>
      <c r="P34" s="338" t="s">
        <v>100</v>
      </c>
      <c r="Q34" s="336" t="str">
        <f t="shared" si="43"/>
        <v/>
      </c>
      <c r="R34" s="337"/>
      <c r="S34" s="440"/>
      <c r="T34" s="411" t="str">
        <f>IFERROR(__xludf.DUMMYFUNCTION("REGEXREPLACE(S34,""(.*)SVL IN:(.*)"",""$2"")"),"")</f>
        <v/>
      </c>
      <c r="W34" s="412">
        <v>0.3541666666666667</v>
      </c>
      <c r="X34" s="403">
        <f>OriginalIDP!O36</f>
        <v>25.74</v>
      </c>
      <c r="Y34" s="403">
        <f>OriginalIDP!P36</f>
        <v>32</v>
      </c>
      <c r="Z34" s="403">
        <f>OriginalIDP!Q36</f>
        <v>6.26</v>
      </c>
      <c r="AC34" s="492">
        <v>10.0</v>
      </c>
      <c r="AD34" s="493"/>
      <c r="AE34" s="493"/>
      <c r="AF34" s="493"/>
      <c r="AG34" s="493"/>
      <c r="AH34" s="493"/>
      <c r="AI34" s="493"/>
      <c r="AJ34" s="493"/>
      <c r="AK34" s="493"/>
      <c r="AL34" s="494"/>
      <c r="AM34" s="495"/>
      <c r="AN34" s="496"/>
      <c r="AO34" s="496"/>
      <c r="AP34" s="493"/>
      <c r="AQ34" s="497"/>
      <c r="AR34" s="498"/>
      <c r="AS34" s="502"/>
    </row>
    <row r="35">
      <c r="A35" s="435"/>
      <c r="B35" s="399"/>
      <c r="C35" s="410"/>
      <c r="D35" s="399"/>
      <c r="E35" s="410"/>
      <c r="F35" s="338" t="s">
        <v>547</v>
      </c>
      <c r="G35" s="336" t="str">
        <f t="shared" ref="G35:G36" si="44">J33</f>
        <v/>
      </c>
      <c r="H35" s="337"/>
      <c r="I35" s="440"/>
      <c r="J35" s="411" t="str">
        <f>IFERROR(__xludf.DUMMYFUNCTION("REGEXREPLACE(I35,""(.*)ACK:(.*)"",""$2"")"),"")</f>
        <v/>
      </c>
      <c r="K35" s="338" t="s">
        <v>547</v>
      </c>
      <c r="L35" s="336" t="str">
        <f t="shared" ref="L35:L36" si="45">O33</f>
        <v/>
      </c>
      <c r="M35" s="337"/>
      <c r="N35" s="440"/>
      <c r="O35" s="411" t="str">
        <f>IFERROR(__xludf.DUMMYFUNCTION("REGEXREPLACE(N35,""(.*)ACK:(.*)"",""$2"")"),"")</f>
        <v/>
      </c>
      <c r="P35" s="338" t="s">
        <v>547</v>
      </c>
      <c r="Q35" s="336" t="str">
        <f t="shared" ref="Q35:Q36" si="46">T33</f>
        <v/>
      </c>
      <c r="R35" s="337"/>
      <c r="S35" s="440"/>
      <c r="T35" s="411" t="str">
        <f>IFERROR(__xludf.DUMMYFUNCTION("REGEXREPLACE(S35,""(.*)ACK:(.*)"",""$2"")"),"")</f>
        <v/>
      </c>
      <c r="W35" s="412">
        <v>0.3645833333333333</v>
      </c>
      <c r="X35" s="403">
        <f>OriginalIDP!O37</f>
        <v>27.36</v>
      </c>
      <c r="Y35" s="403">
        <f>OriginalIDP!P37</f>
        <v>32</v>
      </c>
      <c r="Z35" s="403">
        <f>OriginalIDP!Q37</f>
        <v>4.64</v>
      </c>
      <c r="AC35" s="492">
        <v>11.0</v>
      </c>
      <c r="AD35" s="493"/>
      <c r="AE35" s="493"/>
      <c r="AF35" s="493"/>
      <c r="AG35" s="493"/>
      <c r="AH35" s="493"/>
      <c r="AI35" s="493"/>
      <c r="AJ35" s="493"/>
      <c r="AK35" s="493"/>
      <c r="AL35" s="494"/>
      <c r="AM35" s="495"/>
      <c r="AN35" s="496"/>
      <c r="AO35" s="496"/>
      <c r="AP35" s="493"/>
      <c r="AQ35" s="497"/>
      <c r="AR35" s="498"/>
      <c r="AS35" s="502"/>
    </row>
    <row r="36">
      <c r="A36" s="410"/>
      <c r="B36" s="399"/>
      <c r="C36" s="410"/>
      <c r="D36" s="399"/>
      <c r="E36" s="440"/>
      <c r="F36" s="338" t="s">
        <v>548</v>
      </c>
      <c r="G36" s="336" t="str">
        <f t="shared" si="44"/>
        <v/>
      </c>
      <c r="H36" s="337"/>
      <c r="I36" s="440"/>
      <c r="J36" s="411" t="str">
        <f>IFERROR(__xludf.DUMMYFUNCTION("REGEXREPLACE(I36,""(.*)ASA:(.*)"",""$2"")"),"")</f>
        <v/>
      </c>
      <c r="K36" s="338" t="s">
        <v>548</v>
      </c>
      <c r="L36" s="336" t="str">
        <f t="shared" si="45"/>
        <v/>
      </c>
      <c r="M36" s="337"/>
      <c r="N36" s="440"/>
      <c r="O36" s="411" t="str">
        <f>IFERROR(__xludf.DUMMYFUNCTION("REGEXREPLACE(N36,""(.*)ASA:(.*)"",""$2"")"),"")</f>
        <v/>
      </c>
      <c r="P36" s="338" t="s">
        <v>548</v>
      </c>
      <c r="Q36" s="336" t="str">
        <f t="shared" si="46"/>
        <v/>
      </c>
      <c r="R36" s="337"/>
      <c r="S36" s="440"/>
      <c r="T36" s="411" t="str">
        <f>IFERROR(__xludf.DUMMYFUNCTION("REGEXREPLACE(S36,""(.*)ASA:(.*)"",""$2"")"),"")</f>
        <v/>
      </c>
      <c r="W36" s="412">
        <v>0.375</v>
      </c>
      <c r="X36" s="403">
        <f>OriginalIDP!O38</f>
        <v>26.47</v>
      </c>
      <c r="Y36" s="403">
        <f>OriginalIDP!P38</f>
        <v>32.67</v>
      </c>
      <c r="Z36" s="403">
        <f>OriginalIDP!Q38</f>
        <v>6.2</v>
      </c>
      <c r="AC36" s="492">
        <v>12.0</v>
      </c>
      <c r="AD36" s="493"/>
      <c r="AE36" s="493"/>
      <c r="AF36" s="493"/>
      <c r="AG36" s="493"/>
      <c r="AH36" s="493"/>
      <c r="AI36" s="493"/>
      <c r="AJ36" s="493"/>
      <c r="AK36" s="493"/>
      <c r="AL36" s="494"/>
      <c r="AM36" s="495"/>
      <c r="AN36" s="496"/>
      <c r="AO36" s="496"/>
      <c r="AP36" s="493"/>
      <c r="AQ36" s="497"/>
      <c r="AR36" s="498"/>
      <c r="AS36" s="502"/>
    </row>
    <row r="37">
      <c r="A37" s="410"/>
      <c r="B37" s="399"/>
      <c r="C37" s="410"/>
      <c r="D37" s="399"/>
      <c r="E37" s="440"/>
      <c r="F37" s="338" t="s">
        <v>549</v>
      </c>
      <c r="G37" s="370" t="str">
        <f t="shared" ref="G37:G38" si="47">J40</f>
        <v/>
      </c>
      <c r="H37" s="29"/>
      <c r="I37" s="440"/>
      <c r="J37" s="411" t="str">
        <f>IFERROR(__xludf.DUMMYFUNCTION("REGEXREPLACE(I37,""(.*)SAFE:(.*)"",""$2"")"),"")</f>
        <v/>
      </c>
      <c r="K37" s="338" t="s">
        <v>549</v>
      </c>
      <c r="L37" s="370" t="str">
        <f t="shared" ref="L37:L38" si="48">O40</f>
        <v/>
      </c>
      <c r="M37" s="29"/>
      <c r="N37" s="440"/>
      <c r="O37" s="411" t="str">
        <f>IFERROR(__xludf.DUMMYFUNCTION("REGEXREPLACE(N37,""(.*)SAFE:(.*)"",""$2"")"),"")</f>
        <v/>
      </c>
      <c r="P37" s="338" t="s">
        <v>549</v>
      </c>
      <c r="Q37" s="370" t="str">
        <f t="shared" ref="Q37:Q38" si="49">T40</f>
        <v/>
      </c>
      <c r="R37" s="29"/>
      <c r="S37" s="440"/>
      <c r="T37" s="411" t="str">
        <f>IFERROR(__xludf.DUMMYFUNCTION("REGEXREPLACE(S37,""(.*)SAFE:(.*)"",""$2"")"),"")</f>
        <v/>
      </c>
      <c r="W37" s="412">
        <v>0.3854166666666667</v>
      </c>
      <c r="X37" s="403">
        <f>OriginalIDP!O39</f>
        <v>26.66</v>
      </c>
      <c r="Y37" s="403">
        <f>OriginalIDP!P39</f>
        <v>31.67</v>
      </c>
      <c r="Z37" s="403">
        <f>OriginalIDP!Q39</f>
        <v>5.01</v>
      </c>
      <c r="AC37" s="492">
        <v>13.0</v>
      </c>
      <c r="AD37" s="493"/>
      <c r="AE37" s="493"/>
      <c r="AF37" s="493"/>
      <c r="AG37" s="493"/>
      <c r="AH37" s="493"/>
      <c r="AI37" s="493"/>
      <c r="AJ37" s="493"/>
      <c r="AK37" s="493"/>
      <c r="AL37" s="494"/>
      <c r="AM37" s="495"/>
      <c r="AN37" s="496"/>
      <c r="AO37" s="496"/>
      <c r="AP37" s="493"/>
      <c r="AQ37" s="497"/>
      <c r="AR37" s="498"/>
      <c r="AS37" s="502"/>
    </row>
    <row r="38">
      <c r="A38" s="483"/>
      <c r="B38" s="399"/>
      <c r="C38" s="410"/>
      <c r="D38" s="399"/>
      <c r="E38" s="435"/>
      <c r="F38" s="338" t="s">
        <v>550</v>
      </c>
      <c r="G38" s="371" t="str">
        <f t="shared" si="47"/>
        <v/>
      </c>
      <c r="H38" s="372"/>
      <c r="I38" s="398"/>
      <c r="J38" s="411" t="str">
        <f>IFERROR(__xludf.DUMMYFUNCTION("REGEXREPLACE(I32,""(.*)DELAYS:(.*)"",""$2"")"),"")</f>
        <v/>
      </c>
      <c r="K38" s="338" t="s">
        <v>550</v>
      </c>
      <c r="L38" s="371" t="str">
        <f t="shared" si="48"/>
        <v/>
      </c>
      <c r="M38" s="372"/>
      <c r="N38" s="398"/>
      <c r="O38" s="411" t="str">
        <f>IFERROR(__xludf.DUMMYFUNCTION("REGEXREPLACE(N32,""(.*)DELAYS:(.*)"",""$2"")"),"")</f>
        <v/>
      </c>
      <c r="P38" s="338" t="s">
        <v>550</v>
      </c>
      <c r="Q38" s="371" t="str">
        <f t="shared" si="49"/>
        <v/>
      </c>
      <c r="R38" s="372"/>
      <c r="S38" s="398"/>
      <c r="T38" s="411" t="str">
        <f>IFERROR(__xludf.DUMMYFUNCTION("REGEXREPLACE(S32,""(.*)DELAYS:(.*)"",""$2"")"),"")</f>
        <v/>
      </c>
      <c r="W38" s="412">
        <v>0.3958333333333333</v>
      </c>
      <c r="X38" s="403">
        <f>OriginalIDP!O40</f>
        <v>25.81</v>
      </c>
      <c r="Y38" s="403">
        <f>OriginalIDP!P40</f>
        <v>35</v>
      </c>
      <c r="Z38" s="403">
        <f>OriginalIDP!Q40</f>
        <v>9.19</v>
      </c>
      <c r="AC38" s="492">
        <v>14.0</v>
      </c>
      <c r="AD38" s="493"/>
      <c r="AE38" s="493"/>
      <c r="AF38" s="493"/>
      <c r="AG38" s="493"/>
      <c r="AH38" s="493"/>
      <c r="AI38" s="493"/>
      <c r="AJ38" s="493"/>
      <c r="AK38" s="493"/>
      <c r="AL38" s="494"/>
      <c r="AM38" s="495"/>
      <c r="AN38" s="496"/>
      <c r="AO38" s="496"/>
      <c r="AP38" s="493"/>
      <c r="AQ38" s="497"/>
      <c r="AR38" s="498"/>
      <c r="AS38" s="502"/>
    </row>
    <row r="39">
      <c r="A39" s="435"/>
      <c r="B39" s="399"/>
      <c r="C39" s="410"/>
      <c r="D39" s="399"/>
      <c r="E39" s="440"/>
      <c r="F39" s="339" t="s">
        <v>551</v>
      </c>
      <c r="G39" s="340" t="str">
        <f>J43</f>
        <v/>
      </c>
      <c r="H39" s="39"/>
      <c r="I39" s="440"/>
      <c r="J39" s="411" t="str">
        <f>IF(J82=FALSE,"",LEFT(J76,3))</f>
        <v/>
      </c>
      <c r="K39" s="339" t="s">
        <v>551</v>
      </c>
      <c r="L39" s="340" t="str">
        <f>O43</f>
        <v/>
      </c>
      <c r="M39" s="39"/>
      <c r="N39" s="440"/>
      <c r="O39" s="411" t="str">
        <f>IF(O82=FALSE,"",LEFT(O76,3))</f>
        <v/>
      </c>
      <c r="P39" s="339" t="s">
        <v>551</v>
      </c>
      <c r="Q39" s="340" t="str">
        <f>T43</f>
        <v/>
      </c>
      <c r="R39" s="39"/>
      <c r="S39" s="440"/>
      <c r="T39" s="411" t="str">
        <f>IF(T82=FALSE,"",LEFT(T76,3))</f>
        <v/>
      </c>
      <c r="W39" s="412">
        <v>0.4166666666666667</v>
      </c>
      <c r="X39" s="403">
        <f>OriginalIDP!O41</f>
        <v>24.58</v>
      </c>
      <c r="Y39" s="403">
        <f>OriginalIDP!P41</f>
        <v>35</v>
      </c>
      <c r="Z39" s="403">
        <f>OriginalIDP!Q41</f>
        <v>10.42</v>
      </c>
      <c r="AC39" s="492">
        <v>15.0</v>
      </c>
      <c r="AD39" s="493"/>
      <c r="AE39" s="493"/>
      <c r="AF39" s="493"/>
      <c r="AG39" s="493"/>
      <c r="AH39" s="493"/>
      <c r="AI39" s="493"/>
      <c r="AJ39" s="493"/>
      <c r="AK39" s="493"/>
      <c r="AL39" s="494"/>
      <c r="AM39" s="495"/>
      <c r="AN39" s="496"/>
      <c r="AO39" s="496"/>
      <c r="AP39" s="493"/>
      <c r="AQ39" s="497"/>
      <c r="AR39" s="498"/>
      <c r="AS39" s="502"/>
    </row>
    <row r="40">
      <c r="A40" s="410"/>
      <c r="B40" s="399"/>
      <c r="C40" s="435"/>
      <c r="D40" s="399"/>
      <c r="E40" s="435"/>
      <c r="F40" s="341"/>
      <c r="G40" s="114"/>
      <c r="H40" s="32"/>
      <c r="I40" s="440"/>
      <c r="J40" s="411" t="str">
        <f>IFERROR(__xludf.DUMMYFUNCTION("REGEXREPLACE(I40,""(.*)Inbound:(.*)"",""$2"")"),"")</f>
        <v/>
      </c>
      <c r="K40" s="341"/>
      <c r="L40" s="114"/>
      <c r="M40" s="32"/>
      <c r="N40" s="440"/>
      <c r="O40" s="411" t="str">
        <f>IFERROR(__xludf.DUMMYFUNCTION("REGEXREPLACE(N40,""(.*)Inbound:(.*)"",""$2"")"),"")</f>
        <v/>
      </c>
      <c r="P40" s="341"/>
      <c r="Q40" s="114"/>
      <c r="R40" s="32"/>
      <c r="S40" s="440"/>
      <c r="T40" s="411" t="str">
        <f>IFERROR(__xludf.DUMMYFUNCTION("REGEXREPLACE(S40,""(.*)Inbound:(.*)"",""$2"")"),"")</f>
        <v/>
      </c>
      <c r="W40" s="412">
        <v>0.4270833333333333</v>
      </c>
      <c r="X40" s="403">
        <f>OriginalIDP!O42</f>
        <v>28.22</v>
      </c>
      <c r="Y40" s="403">
        <f>OriginalIDP!P42</f>
        <v>31</v>
      </c>
      <c r="Z40" s="403">
        <f>OriginalIDP!Q42</f>
        <v>2.78</v>
      </c>
      <c r="AC40" s="492">
        <v>16.0</v>
      </c>
      <c r="AD40" s="493"/>
      <c r="AE40" s="493"/>
      <c r="AF40" s="493"/>
      <c r="AG40" s="493"/>
      <c r="AH40" s="493"/>
      <c r="AI40" s="493"/>
      <c r="AJ40" s="493"/>
      <c r="AK40" s="493"/>
      <c r="AL40" s="494"/>
      <c r="AM40" s="495"/>
      <c r="AN40" s="496"/>
      <c r="AO40" s="496"/>
      <c r="AP40" s="493"/>
      <c r="AQ40" s="497"/>
      <c r="AR40" s="498"/>
      <c r="AS40" s="502"/>
    </row>
    <row r="41">
      <c r="A41" s="410"/>
      <c r="B41" s="399"/>
      <c r="C41" s="410"/>
      <c r="D41" s="399"/>
      <c r="E41" s="483"/>
      <c r="F41" s="342" t="s">
        <v>485</v>
      </c>
      <c r="G41" s="343" t="str">
        <f>J45</f>
        <v/>
      </c>
      <c r="H41" s="275"/>
      <c r="I41" s="440"/>
      <c r="J41" s="411" t="str">
        <f>IFERROR(__xludf.DUMMYFUNCTION("REGEXREPLACE(I41,""(.*)Outbound:(.*)"",""$2"")"),"")</f>
        <v/>
      </c>
      <c r="K41" s="342" t="s">
        <v>485</v>
      </c>
      <c r="L41" s="343" t="str">
        <f>O45</f>
        <v/>
      </c>
      <c r="M41" s="275"/>
      <c r="N41" s="440"/>
      <c r="O41" s="411" t="str">
        <f>IFERROR(__xludf.DUMMYFUNCTION("REGEXREPLACE(N41,""(.*)Outbound:(.*)"",""$2"")"),"")</f>
        <v/>
      </c>
      <c r="P41" s="342" t="s">
        <v>485</v>
      </c>
      <c r="Q41" s="343" t="str">
        <f>T45</f>
        <v/>
      </c>
      <c r="R41" s="275"/>
      <c r="S41" s="440"/>
      <c r="T41" s="411" t="str">
        <f>IFERROR(__xludf.DUMMYFUNCTION("REGEXREPLACE(S41,""(.*)Outbound:(.*)"",""$2"")"),"")</f>
        <v/>
      </c>
      <c r="W41" s="412">
        <v>0.4375</v>
      </c>
      <c r="X41" s="403">
        <f>OriginalIDP!O43</f>
        <v>30.27</v>
      </c>
      <c r="Y41" s="403">
        <f>OriginalIDP!P43</f>
        <v>32.33</v>
      </c>
      <c r="Z41" s="403">
        <f>OriginalIDP!Q43</f>
        <v>2.06</v>
      </c>
      <c r="AC41" s="492">
        <v>17.0</v>
      </c>
      <c r="AD41" s="493"/>
      <c r="AE41" s="493"/>
      <c r="AF41" s="493"/>
      <c r="AG41" s="493"/>
      <c r="AH41" s="493"/>
      <c r="AI41" s="493"/>
      <c r="AJ41" s="493"/>
      <c r="AK41" s="493"/>
      <c r="AL41" s="494"/>
      <c r="AM41" s="495"/>
      <c r="AN41" s="496"/>
      <c r="AO41" s="496"/>
      <c r="AP41" s="493"/>
      <c r="AQ41" s="497"/>
      <c r="AR41" s="498"/>
      <c r="AS41" s="502"/>
    </row>
    <row r="42">
      <c r="A42" s="410"/>
      <c r="B42" s="399"/>
      <c r="C42" s="410"/>
      <c r="D42" s="399"/>
      <c r="E42" s="435"/>
      <c r="F42" s="344"/>
      <c r="G42" s="345"/>
      <c r="H42" s="275"/>
      <c r="I42" s="398"/>
      <c r="J42" s="411"/>
      <c r="K42" s="344"/>
      <c r="L42" s="345"/>
      <c r="M42" s="275"/>
      <c r="N42" s="398"/>
      <c r="O42" s="411"/>
      <c r="P42" s="344"/>
      <c r="Q42" s="345"/>
      <c r="R42" s="275"/>
      <c r="S42" s="398"/>
      <c r="T42" s="411"/>
      <c r="W42" s="412">
        <v>0.4479166666666667</v>
      </c>
      <c r="X42" s="403">
        <f>OriginalIDP!O44</f>
        <v>26.84</v>
      </c>
      <c r="Y42" s="403">
        <f>OriginalIDP!P44</f>
        <v>33</v>
      </c>
      <c r="Z42" s="403">
        <f>OriginalIDP!Q44</f>
        <v>6.16</v>
      </c>
      <c r="AC42" s="492">
        <v>18.0</v>
      </c>
      <c r="AD42" s="493"/>
      <c r="AE42" s="493"/>
      <c r="AF42" s="493"/>
      <c r="AG42" s="493"/>
      <c r="AH42" s="493"/>
      <c r="AI42" s="493"/>
      <c r="AJ42" s="493"/>
      <c r="AK42" s="493"/>
      <c r="AL42" s="494"/>
      <c r="AM42" s="495"/>
      <c r="AN42" s="496"/>
      <c r="AO42" s="496"/>
      <c r="AP42" s="493"/>
      <c r="AQ42" s="497"/>
      <c r="AR42" s="498"/>
      <c r="AS42" s="502"/>
    </row>
    <row r="43">
      <c r="A43" s="410"/>
      <c r="B43" s="399"/>
      <c r="C43" s="410"/>
      <c r="D43" s="399"/>
      <c r="E43" s="410"/>
      <c r="F43" s="344"/>
      <c r="G43" s="345"/>
      <c r="H43" s="275"/>
      <c r="I43" s="440"/>
      <c r="J43" s="411" t="str">
        <f>Right(I43,100)</f>
        <v/>
      </c>
      <c r="K43" s="344"/>
      <c r="L43" s="345"/>
      <c r="M43" s="275"/>
      <c r="N43" s="440"/>
      <c r="O43" s="411" t="str">
        <f>Right(N43,100)</f>
        <v/>
      </c>
      <c r="P43" s="344"/>
      <c r="Q43" s="345"/>
      <c r="R43" s="275"/>
      <c r="S43" s="440"/>
      <c r="T43" s="411" t="str">
        <f>Right(S43,100)</f>
        <v/>
      </c>
      <c r="W43" s="412">
        <v>0.4583333333333333</v>
      </c>
      <c r="X43" s="403">
        <f>OriginalIDP!O45</f>
        <v>31.94</v>
      </c>
      <c r="Y43" s="403">
        <f>OriginalIDP!P45</f>
        <v>32.67</v>
      </c>
      <c r="Z43" s="403">
        <f>OriginalIDP!Q45</f>
        <v>0.73</v>
      </c>
      <c r="AC43" s="492">
        <v>19.0</v>
      </c>
      <c r="AD43" s="227"/>
      <c r="AE43" s="500"/>
      <c r="AF43" s="278"/>
      <c r="AG43" s="278"/>
      <c r="AJ43" s="501"/>
      <c r="AL43" s="502"/>
      <c r="AM43" s="502"/>
      <c r="AN43" s="503"/>
      <c r="AO43" s="503"/>
      <c r="AP43" s="502"/>
      <c r="AQ43" s="502"/>
      <c r="AR43" s="504"/>
      <c r="AS43" s="502"/>
    </row>
    <row r="44">
      <c r="A44" s="410"/>
      <c r="B44" s="399"/>
      <c r="C44" s="435"/>
      <c r="D44" s="399"/>
      <c r="E44" s="410"/>
      <c r="F44" s="344"/>
      <c r="G44" s="345"/>
      <c r="H44" s="275"/>
      <c r="I44" s="398"/>
      <c r="J44" s="411"/>
      <c r="K44" s="344"/>
      <c r="L44" s="345"/>
      <c r="M44" s="275"/>
      <c r="N44" s="398"/>
      <c r="O44" s="411"/>
      <c r="P44" s="344"/>
      <c r="Q44" s="345"/>
      <c r="R44" s="275"/>
      <c r="S44" s="398"/>
      <c r="T44" s="411"/>
      <c r="W44" s="412">
        <v>0.46875</v>
      </c>
      <c r="X44" s="403">
        <f>OriginalIDP!O46</f>
        <v>29.63</v>
      </c>
      <c r="Y44" s="403">
        <f>OriginalIDP!P46</f>
        <v>32.33</v>
      </c>
      <c r="Z44" s="403">
        <f>OriginalIDP!Q46</f>
        <v>2.7</v>
      </c>
      <c r="AC44" s="492">
        <v>20.0</v>
      </c>
      <c r="AD44" s="227"/>
      <c r="AE44" s="500"/>
      <c r="AF44" s="278"/>
      <c r="AG44" s="278"/>
      <c r="AJ44" s="501"/>
      <c r="AL44" s="502"/>
      <c r="AM44" s="502"/>
      <c r="AN44" s="503"/>
      <c r="AO44" s="503"/>
      <c r="AP44" s="502"/>
      <c r="AQ44" s="502"/>
      <c r="AR44" s="504"/>
      <c r="AS44" s="502"/>
    </row>
    <row r="45">
      <c r="A45" s="410"/>
      <c r="B45" s="399"/>
      <c r="C45" s="410"/>
      <c r="D45" s="399"/>
      <c r="E45" s="483"/>
      <c r="F45" s="346"/>
      <c r="G45" s="347"/>
      <c r="H45" s="337"/>
      <c r="I45" s="440"/>
      <c r="J45" s="411" t="str">
        <f>Right(I45,150)</f>
        <v/>
      </c>
      <c r="K45" s="346"/>
      <c r="L45" s="347"/>
      <c r="M45" s="337"/>
      <c r="N45" s="440"/>
      <c r="O45" s="411" t="str">
        <f>Right(N45,150)</f>
        <v/>
      </c>
      <c r="P45" s="346"/>
      <c r="Q45" s="347"/>
      <c r="R45" s="337"/>
      <c r="S45" s="440"/>
      <c r="T45" s="411" t="str">
        <f>Right(S45,150)</f>
        <v/>
      </c>
      <c r="W45" s="412">
        <v>0.4791666666666667</v>
      </c>
      <c r="X45" s="403">
        <f>OriginalIDP!O47</f>
        <v>30.39</v>
      </c>
      <c r="Y45" s="403">
        <f>OriginalIDP!P47</f>
        <v>30</v>
      </c>
      <c r="Z45" s="403">
        <f>OriginalIDP!Q47</f>
        <v>-0.39</v>
      </c>
      <c r="AC45" s="492">
        <v>21.0</v>
      </c>
      <c r="AD45" s="227"/>
      <c r="AE45" s="500"/>
      <c r="AF45" s="278"/>
      <c r="AG45" s="278"/>
      <c r="AJ45" s="501"/>
      <c r="AL45" s="502"/>
      <c r="AM45" s="502"/>
      <c r="AN45" s="503"/>
      <c r="AO45" s="503"/>
      <c r="AP45" s="502"/>
      <c r="AQ45" s="502"/>
      <c r="AR45" s="504"/>
      <c r="AS45" s="502"/>
    </row>
    <row r="46">
      <c r="A46" s="435"/>
      <c r="B46" s="399"/>
      <c r="C46" s="435"/>
      <c r="D46" s="399"/>
      <c r="E46" s="435"/>
      <c r="F46" s="348" t="s">
        <v>554</v>
      </c>
      <c r="G46" s="31"/>
      <c r="H46" s="32"/>
      <c r="I46" s="400"/>
      <c r="J46" s="401"/>
      <c r="K46" s="373" t="s">
        <v>573</v>
      </c>
      <c r="L46" s="31"/>
      <c r="M46" s="32"/>
      <c r="N46" s="400"/>
      <c r="O46" s="198"/>
      <c r="P46" s="391" t="s">
        <v>592</v>
      </c>
      <c r="Q46" s="31"/>
      <c r="R46" s="32"/>
      <c r="S46" s="400"/>
      <c r="W46" s="412">
        <v>0.4895833333333333</v>
      </c>
      <c r="X46" s="403">
        <f>OriginalIDP!O48</f>
        <v>28.48</v>
      </c>
      <c r="Y46" s="403">
        <f>OriginalIDP!P48</f>
        <v>32</v>
      </c>
      <c r="Z46" s="403">
        <f>OriginalIDP!Q48</f>
        <v>3.52</v>
      </c>
      <c r="AC46" s="492">
        <v>22.0</v>
      </c>
      <c r="AD46" s="227"/>
      <c r="AE46" s="500"/>
      <c r="AF46" s="278"/>
      <c r="AG46" s="278"/>
      <c r="AJ46" s="501"/>
      <c r="AL46" s="502"/>
      <c r="AM46" s="502"/>
      <c r="AN46" s="503"/>
      <c r="AO46" s="503"/>
      <c r="AP46" s="502"/>
      <c r="AQ46" s="502"/>
      <c r="AR46" s="504"/>
      <c r="AS46" s="502"/>
    </row>
    <row r="47">
      <c r="A47" s="410"/>
      <c r="B47" s="399"/>
      <c r="C47" s="410"/>
      <c r="D47" s="399"/>
      <c r="E47" s="440"/>
      <c r="F47" s="335" t="s">
        <v>94</v>
      </c>
      <c r="G47" s="336" t="str">
        <f t="shared" ref="G47:G49" si="50">J50</f>
        <v/>
      </c>
      <c r="H47" s="337"/>
      <c r="I47" s="440"/>
      <c r="J47" s="411" t="str">
        <f>IFERROR(__xludf.DUMMYFUNCTION("REGEXREPLACE(I47,""(.*)ACK:(.*)"",""$2"")"),"")</f>
        <v/>
      </c>
      <c r="K47" s="335" t="s">
        <v>94</v>
      </c>
      <c r="L47" s="336" t="str">
        <f t="shared" ref="L47:L49" si="51">O50</f>
        <v/>
      </c>
      <c r="M47" s="337"/>
      <c r="N47" s="440"/>
      <c r="O47" s="411" t="str">
        <f>IFERROR(__xludf.DUMMYFUNCTION("REGEXREPLACE(N47,""(.*)ACK:(.*)"",""$2"")"),"")</f>
        <v/>
      </c>
      <c r="P47" s="335" t="s">
        <v>94</v>
      </c>
      <c r="Q47" s="336" t="str">
        <f t="shared" ref="Q47:Q49" si="52">T50</f>
        <v/>
      </c>
      <c r="R47" s="337"/>
      <c r="S47" s="440"/>
      <c r="T47" s="411" t="str">
        <f>IFERROR(__xludf.DUMMYFUNCTION("REGEXREPLACE(S47,""(.*)ACK:(.*)"",""$2"")"),"")</f>
        <v/>
      </c>
      <c r="W47" s="412">
        <v>0.5</v>
      </c>
      <c r="X47" s="403">
        <f>OriginalIDP!O49</f>
        <v>33.22</v>
      </c>
      <c r="Y47" s="403">
        <f>OriginalIDP!P49</f>
        <v>37</v>
      </c>
      <c r="Z47" s="403">
        <f>OriginalIDP!Q49</f>
        <v>3.78</v>
      </c>
      <c r="AC47" s="492">
        <v>23.0</v>
      </c>
      <c r="AD47" s="227"/>
      <c r="AE47" s="500"/>
      <c r="AF47" s="278"/>
      <c r="AG47" s="278"/>
      <c r="AJ47" s="501"/>
      <c r="AL47" s="502"/>
      <c r="AM47" s="502"/>
      <c r="AN47" s="503"/>
      <c r="AO47" s="503"/>
      <c r="AP47" s="502"/>
      <c r="AQ47" s="502"/>
      <c r="AR47" s="504"/>
      <c r="AS47" s="502"/>
    </row>
    <row r="48">
      <c r="A48" s="410"/>
      <c r="B48" s="399"/>
      <c r="C48" s="435"/>
      <c r="D48" s="399"/>
      <c r="E48" s="410"/>
      <c r="F48" s="338" t="s">
        <v>497</v>
      </c>
      <c r="G48" s="336" t="str">
        <f t="shared" si="50"/>
        <v/>
      </c>
      <c r="H48" s="337"/>
      <c r="I48" s="440"/>
      <c r="J48" s="411" t="str">
        <f>IFERROR(__xludf.DUMMYFUNCTION("REGEXREPLACE(I48,""(.*)SVL OUT:(.*)"",""$2"")"),"")</f>
        <v/>
      </c>
      <c r="K48" s="338" t="s">
        <v>497</v>
      </c>
      <c r="L48" s="336" t="str">
        <f t="shared" si="51"/>
        <v/>
      </c>
      <c r="M48" s="337"/>
      <c r="N48" s="440"/>
      <c r="O48" s="411" t="str">
        <f>IFERROR(__xludf.DUMMYFUNCTION("REGEXREPLACE(N48,""(.*)SVL OUT:(.*)"",""$2"")"),"")</f>
        <v/>
      </c>
      <c r="P48" s="338" t="s">
        <v>497</v>
      </c>
      <c r="Q48" s="336" t="str">
        <f t="shared" si="52"/>
        <v/>
      </c>
      <c r="R48" s="337"/>
      <c r="S48" s="440"/>
      <c r="T48" s="411" t="str">
        <f>IFERROR(__xludf.DUMMYFUNCTION("REGEXREPLACE(S48,""(.*)SVL OUT:(.*)"",""$2"")"),"")</f>
        <v/>
      </c>
      <c r="W48" s="412">
        <v>0.5208333333333334</v>
      </c>
      <c r="X48" s="403">
        <f>OriginalIDP!O50</f>
        <v>30.72</v>
      </c>
      <c r="Y48" s="403">
        <f>OriginalIDP!P50</f>
        <v>36</v>
      </c>
      <c r="Z48" s="403">
        <f>OriginalIDP!Q50</f>
        <v>5.28</v>
      </c>
      <c r="AC48" s="492">
        <v>24.0</v>
      </c>
      <c r="AD48" s="227"/>
      <c r="AE48" s="500"/>
      <c r="AF48" s="278"/>
      <c r="AG48" s="278"/>
      <c r="AJ48" s="501"/>
      <c r="AL48" s="502"/>
      <c r="AM48" s="502"/>
      <c r="AN48" s="503"/>
      <c r="AO48" s="503"/>
      <c r="AP48" s="502"/>
      <c r="AQ48" s="502"/>
      <c r="AR48" s="504"/>
      <c r="AS48" s="502"/>
    </row>
    <row r="49">
      <c r="A49" s="410"/>
      <c r="B49" s="399"/>
      <c r="C49" s="410"/>
      <c r="D49" s="399"/>
      <c r="E49" s="440"/>
      <c r="F49" s="338" t="s">
        <v>100</v>
      </c>
      <c r="G49" s="336" t="str">
        <f t="shared" si="50"/>
        <v/>
      </c>
      <c r="H49" s="337"/>
      <c r="I49" s="440"/>
      <c r="J49" s="411" t="str">
        <f>IFERROR(__xludf.DUMMYFUNCTION("REGEXREPLACE(I49,""(.*)SVL IN:(.*)"",""$2"")"),"")</f>
        <v/>
      </c>
      <c r="K49" s="338" t="s">
        <v>100</v>
      </c>
      <c r="L49" s="336" t="str">
        <f t="shared" si="51"/>
        <v/>
      </c>
      <c r="M49" s="337"/>
      <c r="N49" s="440"/>
      <c r="O49" s="411" t="str">
        <f>IFERROR(__xludf.DUMMYFUNCTION("REGEXREPLACE(N49,""(.*)SVL IN:(.*)"",""$2"")"),"")</f>
        <v/>
      </c>
      <c r="P49" s="338" t="s">
        <v>100</v>
      </c>
      <c r="Q49" s="336" t="str">
        <f t="shared" si="52"/>
        <v/>
      </c>
      <c r="R49" s="337"/>
      <c r="S49" s="440"/>
      <c r="T49" s="411" t="str">
        <f>IFERROR(__xludf.DUMMYFUNCTION("REGEXREPLACE(S49,""(.*)SVL IN:(.*)"",""$2"")"),"")</f>
        <v/>
      </c>
      <c r="W49" s="412">
        <v>0.53125</v>
      </c>
      <c r="X49" s="403">
        <f>OriginalIDP!O51</f>
        <v>29.15</v>
      </c>
      <c r="Y49" s="403">
        <f>OriginalIDP!P51</f>
        <v>36.33</v>
      </c>
      <c r="Z49" s="403">
        <f>OriginalIDP!Q51</f>
        <v>7.18</v>
      </c>
      <c r="AC49" s="492">
        <v>25.0</v>
      </c>
      <c r="AD49" s="227"/>
      <c r="AE49" s="500"/>
      <c r="AF49" s="278"/>
      <c r="AG49" s="278"/>
      <c r="AJ49" s="501"/>
      <c r="AL49" s="502"/>
      <c r="AM49" s="502"/>
      <c r="AN49" s="503"/>
      <c r="AO49" s="503"/>
      <c r="AP49" s="502"/>
      <c r="AQ49" s="502"/>
      <c r="AR49" s="504"/>
      <c r="AS49" s="502"/>
    </row>
    <row r="50">
      <c r="A50" s="435"/>
      <c r="B50" s="399"/>
      <c r="C50" s="410"/>
      <c r="D50" s="399"/>
      <c r="E50" s="410"/>
      <c r="F50" s="338" t="s">
        <v>547</v>
      </c>
      <c r="G50" s="336" t="str">
        <f t="shared" ref="G50:G51" si="53">J48</f>
        <v/>
      </c>
      <c r="H50" s="337"/>
      <c r="I50" s="440"/>
      <c r="J50" s="411" t="str">
        <f>IFERROR(__xludf.DUMMYFUNCTION("REGEXREPLACE(I50,""(.*)ACK:(.*)"",""$2"")"),"")</f>
        <v/>
      </c>
      <c r="K50" s="338" t="s">
        <v>547</v>
      </c>
      <c r="L50" s="336" t="str">
        <f t="shared" ref="L50:L51" si="54">O48</f>
        <v/>
      </c>
      <c r="M50" s="337"/>
      <c r="N50" s="440"/>
      <c r="O50" s="411" t="str">
        <f>IFERROR(__xludf.DUMMYFUNCTION("REGEXREPLACE(N50,""(.*)ACK:(.*)"",""$2"")"),"")</f>
        <v/>
      </c>
      <c r="P50" s="338" t="s">
        <v>547</v>
      </c>
      <c r="Q50" s="336" t="str">
        <f t="shared" ref="Q50:Q51" si="55">T48</f>
        <v/>
      </c>
      <c r="R50" s="337"/>
      <c r="S50" s="440"/>
      <c r="T50" s="411" t="str">
        <f>IFERROR(__xludf.DUMMYFUNCTION("REGEXREPLACE(S50,""(.*)ACK:(.*)"",""$2"")"),"")</f>
        <v/>
      </c>
      <c r="W50" s="412">
        <v>0.5416666666666666</v>
      </c>
      <c r="X50" s="403">
        <f>OriginalIDP!O52</f>
        <v>30.59</v>
      </c>
      <c r="Y50" s="403">
        <f>OriginalIDP!P52</f>
        <v>35</v>
      </c>
      <c r="Z50" s="403">
        <f>OriginalIDP!Q52</f>
        <v>4.41</v>
      </c>
      <c r="AC50" s="492">
        <v>26.0</v>
      </c>
      <c r="AD50" s="227"/>
      <c r="AE50" s="500"/>
      <c r="AF50" s="278"/>
      <c r="AG50" s="278"/>
      <c r="AJ50" s="501"/>
      <c r="AL50" s="502"/>
      <c r="AM50" s="502"/>
      <c r="AN50" s="503"/>
      <c r="AO50" s="503"/>
      <c r="AP50" s="502"/>
      <c r="AQ50" s="502"/>
      <c r="AR50" s="504"/>
      <c r="AS50" s="502"/>
    </row>
    <row r="51">
      <c r="A51" s="410"/>
      <c r="B51" s="399"/>
      <c r="C51" s="483"/>
      <c r="D51" s="399"/>
      <c r="E51" s="410"/>
      <c r="F51" s="338" t="s">
        <v>548</v>
      </c>
      <c r="G51" s="336" t="str">
        <f t="shared" si="53"/>
        <v/>
      </c>
      <c r="H51" s="337"/>
      <c r="I51" s="440"/>
      <c r="J51" s="411" t="str">
        <f>IFERROR(__xludf.DUMMYFUNCTION("REGEXREPLACE(I51,""(.*)ASA:(.*)"",""$2"")"),"")</f>
        <v/>
      </c>
      <c r="K51" s="338" t="s">
        <v>548</v>
      </c>
      <c r="L51" s="336" t="str">
        <f t="shared" si="54"/>
        <v/>
      </c>
      <c r="M51" s="337"/>
      <c r="N51" s="440"/>
      <c r="O51" s="411" t="str">
        <f>IFERROR(__xludf.DUMMYFUNCTION("REGEXREPLACE(N51,""(.*)ASA:(.*)"",""$2"")"),"")</f>
        <v/>
      </c>
      <c r="P51" s="338" t="s">
        <v>548</v>
      </c>
      <c r="Q51" s="336" t="str">
        <f t="shared" si="55"/>
        <v/>
      </c>
      <c r="R51" s="337"/>
      <c r="S51" s="440"/>
      <c r="T51" s="411" t="str">
        <f>IFERROR(__xludf.DUMMYFUNCTION("REGEXREPLACE(S51,""(.*)ASA:(.*)"",""$2"")"),"")</f>
        <v/>
      </c>
      <c r="W51" s="412">
        <v>0.5520833333333334</v>
      </c>
      <c r="X51" s="403">
        <f>OriginalIDP!O53</f>
        <v>29.66</v>
      </c>
      <c r="Y51" s="403">
        <f>OriginalIDP!P53</f>
        <v>34</v>
      </c>
      <c r="Z51" s="403">
        <f>OriginalIDP!Q53</f>
        <v>4.34</v>
      </c>
      <c r="AC51" s="492">
        <v>27.0</v>
      </c>
      <c r="AD51" s="227"/>
      <c r="AE51" s="500"/>
      <c r="AF51" s="278"/>
      <c r="AG51" s="278"/>
      <c r="AJ51" s="501"/>
      <c r="AL51" s="502"/>
      <c r="AM51" s="502"/>
      <c r="AN51" s="503"/>
      <c r="AO51" s="503"/>
      <c r="AP51" s="502"/>
      <c r="AQ51" s="502"/>
      <c r="AR51" s="504"/>
      <c r="AS51" s="502"/>
    </row>
    <row r="52">
      <c r="A52" s="435"/>
      <c r="B52" s="399"/>
      <c r="C52" s="435"/>
      <c r="D52" s="399"/>
      <c r="E52" s="410"/>
      <c r="F52" s="338" t="s">
        <v>549</v>
      </c>
      <c r="G52" s="370" t="str">
        <f t="shared" ref="G52:G53" si="56">J55</f>
        <v/>
      </c>
      <c r="H52" s="29"/>
      <c r="I52" s="440"/>
      <c r="J52" s="411" t="str">
        <f>IFERROR(__xludf.DUMMYFUNCTION("REGEXREPLACE(I52,""(.*)SAFE:(.*)"",""$2"")"),"")</f>
        <v/>
      </c>
      <c r="K52" s="338" t="s">
        <v>549</v>
      </c>
      <c r="L52" s="370" t="str">
        <f t="shared" ref="L52:L53" si="57">O55</f>
        <v/>
      </c>
      <c r="M52" s="29"/>
      <c r="N52" s="440"/>
      <c r="O52" s="411" t="str">
        <f>IFERROR(__xludf.DUMMYFUNCTION("REGEXREPLACE(N52,""(.*)SAFE:(.*)"",""$2"")"),"")</f>
        <v/>
      </c>
      <c r="P52" s="338" t="s">
        <v>549</v>
      </c>
      <c r="Q52" s="370" t="str">
        <f t="shared" ref="Q52:Q53" si="58">T55</f>
        <v/>
      </c>
      <c r="R52" s="29"/>
      <c r="S52" s="440"/>
      <c r="T52" s="411" t="str">
        <f>IFERROR(__xludf.DUMMYFUNCTION("REGEXREPLACE(S52,""(.*)SAFE:(.*)"",""$2"")"),"")</f>
        <v/>
      </c>
      <c r="W52" s="412">
        <v>0.5625</v>
      </c>
      <c r="X52" s="403">
        <f>OriginalIDP!O54</f>
        <v>28.27</v>
      </c>
      <c r="Y52" s="403">
        <f>OriginalIDP!P54</f>
        <v>38</v>
      </c>
      <c r="Z52" s="403">
        <f>OriginalIDP!Q54</f>
        <v>9.73</v>
      </c>
      <c r="AC52" s="492">
        <v>28.0</v>
      </c>
      <c r="AD52" s="227"/>
      <c r="AE52" s="500"/>
      <c r="AF52" s="278"/>
      <c r="AG52" s="278"/>
      <c r="AJ52" s="501"/>
      <c r="AL52" s="502"/>
      <c r="AM52" s="502"/>
      <c r="AN52" s="503"/>
      <c r="AO52" s="503"/>
      <c r="AP52" s="502"/>
      <c r="AQ52" s="502"/>
      <c r="AR52" s="504"/>
      <c r="AS52" s="502"/>
    </row>
    <row r="53">
      <c r="A53" s="410"/>
      <c r="B53" s="399"/>
      <c r="C53" s="410"/>
      <c r="D53" s="399"/>
      <c r="E53" s="435"/>
      <c r="F53" s="338" t="s">
        <v>550</v>
      </c>
      <c r="G53" s="371" t="str">
        <f t="shared" si="56"/>
        <v/>
      </c>
      <c r="H53" s="372"/>
      <c r="I53" s="398"/>
      <c r="J53" s="411" t="str">
        <f>IFERROR(__xludf.DUMMYFUNCTION("REGEXREPLACE(I47,""(.*)DELAYS:(.*)"",""$2"")"),"")</f>
        <v/>
      </c>
      <c r="K53" s="338" t="s">
        <v>550</v>
      </c>
      <c r="L53" s="371" t="str">
        <f t="shared" si="57"/>
        <v/>
      </c>
      <c r="M53" s="372"/>
      <c r="N53" s="398"/>
      <c r="O53" s="411" t="str">
        <f>IFERROR(__xludf.DUMMYFUNCTION("REGEXREPLACE(N47,""(.*)DELAYS:(.*)"",""$2"")"),"")</f>
        <v/>
      </c>
      <c r="P53" s="338" t="s">
        <v>550</v>
      </c>
      <c r="Q53" s="371" t="str">
        <f t="shared" si="58"/>
        <v/>
      </c>
      <c r="R53" s="372"/>
      <c r="S53" s="398"/>
      <c r="T53" s="411" t="str">
        <f>IFERROR(__xludf.DUMMYFUNCTION("REGEXREPLACE(S47,""(.*)DELAYS:(.*)"",""$2"")"),"")</f>
        <v/>
      </c>
      <c r="W53" s="412">
        <v>0.5729166666666666</v>
      </c>
      <c r="X53" s="403">
        <f>OriginalIDP!O55</f>
        <v>32.66</v>
      </c>
      <c r="Y53" s="403">
        <f>OriginalIDP!P55</f>
        <v>31.66</v>
      </c>
      <c r="Z53" s="403">
        <f>OriginalIDP!Q55</f>
        <v>-1</v>
      </c>
      <c r="AC53" s="492">
        <v>29.0</v>
      </c>
      <c r="AD53" s="227"/>
      <c r="AE53" s="500"/>
      <c r="AF53" s="278"/>
      <c r="AG53" s="278"/>
      <c r="AJ53" s="501"/>
      <c r="AL53" s="502"/>
      <c r="AM53" s="502"/>
      <c r="AN53" s="503"/>
      <c r="AO53" s="503"/>
      <c r="AP53" s="502"/>
      <c r="AQ53" s="502"/>
      <c r="AR53" s="504"/>
      <c r="AS53" s="502"/>
    </row>
    <row r="54">
      <c r="A54" s="435"/>
      <c r="B54" s="399"/>
      <c r="C54" s="440"/>
      <c r="D54" s="399"/>
      <c r="E54" s="440"/>
      <c r="F54" s="339" t="s">
        <v>551</v>
      </c>
      <c r="G54" s="340" t="str">
        <f>J58</f>
        <v/>
      </c>
      <c r="H54" s="39"/>
      <c r="I54" s="440"/>
      <c r="J54" s="411" t="str">
        <f>IF(J97=FALSE,"",LEFT(J91,3))</f>
        <v/>
      </c>
      <c r="K54" s="339" t="s">
        <v>551</v>
      </c>
      <c r="L54" s="340" t="str">
        <f>O58</f>
        <v/>
      </c>
      <c r="M54" s="39"/>
      <c r="N54" s="440"/>
      <c r="O54" s="411" t="str">
        <f>IF(O97=FALSE,"",LEFT(O91,3))</f>
        <v/>
      </c>
      <c r="P54" s="339" t="s">
        <v>551</v>
      </c>
      <c r="Q54" s="340" t="str">
        <f>T58</f>
        <v/>
      </c>
      <c r="R54" s="39"/>
      <c r="S54" s="440"/>
      <c r="T54" s="411" t="str">
        <f>IF(T97=FALSE,"",LEFT(T91,3))</f>
        <v/>
      </c>
      <c r="W54" s="412">
        <v>0.5833333333333334</v>
      </c>
      <c r="X54" s="403">
        <f>OriginalIDP!O56</f>
        <v>34.1</v>
      </c>
      <c r="Y54" s="403">
        <f>OriginalIDP!P56</f>
        <v>34</v>
      </c>
      <c r="Z54" s="403">
        <f>OriginalIDP!Q56</f>
        <v>-0.1</v>
      </c>
      <c r="AC54" s="492">
        <v>30.0</v>
      </c>
      <c r="AD54" s="227"/>
      <c r="AE54" s="500"/>
      <c r="AF54" s="278"/>
      <c r="AG54" s="278"/>
      <c r="AJ54" s="501"/>
      <c r="AL54" s="502"/>
      <c r="AM54" s="502"/>
      <c r="AN54" s="503"/>
      <c r="AO54" s="503"/>
      <c r="AP54" s="502"/>
      <c r="AQ54" s="502"/>
      <c r="AR54" s="504"/>
      <c r="AS54" s="502"/>
    </row>
    <row r="55">
      <c r="A55" s="410"/>
      <c r="B55" s="399"/>
      <c r="C55" s="410"/>
      <c r="D55" s="399"/>
      <c r="E55" s="410"/>
      <c r="F55" s="341"/>
      <c r="G55" s="114"/>
      <c r="H55" s="32"/>
      <c r="I55" s="440"/>
      <c r="J55" s="411" t="str">
        <f>IFERROR(__xludf.DUMMYFUNCTION("REGEXREPLACE(I55,""(.*)Inbound:(.*)"",""$2"")"),"")</f>
        <v/>
      </c>
      <c r="K55" s="341"/>
      <c r="L55" s="114"/>
      <c r="M55" s="32"/>
      <c r="N55" s="440"/>
      <c r="O55" s="411" t="str">
        <f>IFERROR(__xludf.DUMMYFUNCTION("REGEXREPLACE(N55,""(.*)Inbound:(.*)"",""$2"")"),"")</f>
        <v/>
      </c>
      <c r="P55" s="341"/>
      <c r="Q55" s="114"/>
      <c r="R55" s="32"/>
      <c r="S55" s="440"/>
      <c r="T55" s="411" t="str">
        <f>IFERROR(__xludf.DUMMYFUNCTION("REGEXREPLACE(S55,""(.*)Inbound:(.*)"",""$2"")"),"")</f>
        <v/>
      </c>
      <c r="W55" s="412">
        <v>0.59375</v>
      </c>
      <c r="X55" s="403">
        <f>OriginalIDP!O57</f>
        <v>33.3</v>
      </c>
      <c r="Y55" s="403">
        <f>OriginalIDP!P57</f>
        <v>31.33</v>
      </c>
      <c r="Z55" s="403">
        <f>OriginalIDP!Q57</f>
        <v>-1.97</v>
      </c>
      <c r="AC55" s="492">
        <v>31.0</v>
      </c>
      <c r="AD55" s="227"/>
      <c r="AE55" s="500"/>
      <c r="AF55" s="278"/>
      <c r="AG55" s="278"/>
      <c r="AJ55" s="501"/>
      <c r="AL55" s="502"/>
      <c r="AM55" s="502"/>
      <c r="AN55" s="503"/>
      <c r="AO55" s="503"/>
      <c r="AP55" s="502"/>
      <c r="AQ55" s="502"/>
      <c r="AR55" s="504"/>
      <c r="AS55" s="502"/>
    </row>
    <row r="56">
      <c r="A56" s="410"/>
      <c r="B56" s="399"/>
      <c r="C56" s="410"/>
      <c r="D56" s="399"/>
      <c r="E56" s="410"/>
      <c r="F56" s="342" t="s">
        <v>485</v>
      </c>
      <c r="G56" s="343" t="str">
        <f>J60</f>
        <v/>
      </c>
      <c r="H56" s="275"/>
      <c r="I56" s="440"/>
      <c r="J56" s="411" t="str">
        <f>IFERROR(__xludf.DUMMYFUNCTION("REGEXREPLACE(I56,""(.*)Outbound:(.*)"",""$2"")"),"")</f>
        <v/>
      </c>
      <c r="K56" s="342" t="s">
        <v>485</v>
      </c>
      <c r="L56" s="343" t="str">
        <f>O60</f>
        <v/>
      </c>
      <c r="M56" s="275"/>
      <c r="N56" s="440"/>
      <c r="O56" s="411" t="str">
        <f>IFERROR(__xludf.DUMMYFUNCTION("REGEXREPLACE(N56,""(.*)Outbound:(.*)"",""$2"")"),"")</f>
        <v/>
      </c>
      <c r="P56" s="342" t="s">
        <v>485</v>
      </c>
      <c r="Q56" s="343" t="str">
        <f>T60</f>
        <v/>
      </c>
      <c r="R56" s="275"/>
      <c r="S56" s="440"/>
      <c r="T56" s="411" t="str">
        <f>IFERROR(__xludf.DUMMYFUNCTION("REGEXREPLACE(S56,""(.*)Outbound:(.*)"",""$2"")"),"")</f>
        <v/>
      </c>
      <c r="W56" s="412">
        <v>0.6041666666666666</v>
      </c>
      <c r="X56" s="403">
        <f>OriginalIDP!O58</f>
        <v>27.46</v>
      </c>
      <c r="Y56" s="403">
        <f>OriginalIDP!P58</f>
        <v>35</v>
      </c>
      <c r="Z56" s="403">
        <f>OriginalIDP!Q58</f>
        <v>7.54</v>
      </c>
      <c r="AC56" s="492">
        <v>32.0</v>
      </c>
      <c r="AD56" s="227"/>
      <c r="AE56" s="500"/>
      <c r="AF56" s="278"/>
      <c r="AG56" s="278"/>
      <c r="AJ56" s="501"/>
      <c r="AL56" s="502"/>
      <c r="AM56" s="502"/>
      <c r="AN56" s="503"/>
      <c r="AO56" s="503"/>
      <c r="AP56" s="502"/>
      <c r="AQ56" s="502"/>
      <c r="AR56" s="504"/>
      <c r="AS56" s="502"/>
    </row>
    <row r="57">
      <c r="A57" s="483"/>
      <c r="B57" s="399"/>
      <c r="C57" s="410"/>
      <c r="D57" s="399"/>
      <c r="E57" s="435"/>
      <c r="F57" s="344"/>
      <c r="G57" s="345"/>
      <c r="H57" s="275"/>
      <c r="I57" s="398"/>
      <c r="J57" s="411"/>
      <c r="K57" s="344"/>
      <c r="L57" s="345"/>
      <c r="M57" s="275"/>
      <c r="N57" s="398"/>
      <c r="O57" s="411"/>
      <c r="P57" s="344"/>
      <c r="Q57" s="345"/>
      <c r="R57" s="275"/>
      <c r="S57" s="398"/>
      <c r="T57" s="411"/>
      <c r="W57" s="412">
        <v>0.6145833333333334</v>
      </c>
      <c r="X57" s="403">
        <f>OriginalIDP!O59</f>
        <v>28.75</v>
      </c>
      <c r="Y57" s="403">
        <f>OriginalIDP!P59</f>
        <v>32</v>
      </c>
      <c r="Z57" s="403">
        <f>OriginalIDP!Q59</f>
        <v>3.25</v>
      </c>
      <c r="AC57" s="492">
        <v>33.0</v>
      </c>
      <c r="AD57" s="227"/>
      <c r="AE57" s="500"/>
      <c r="AF57" s="278"/>
      <c r="AG57" s="278"/>
      <c r="AJ57" s="501"/>
      <c r="AL57" s="502"/>
      <c r="AM57" s="502"/>
      <c r="AN57" s="503"/>
      <c r="AO57" s="503"/>
      <c r="AP57" s="502"/>
      <c r="AQ57" s="502"/>
      <c r="AR57" s="504"/>
      <c r="AS57" s="502"/>
    </row>
    <row r="58">
      <c r="A58" s="435"/>
      <c r="B58" s="399"/>
      <c r="C58" s="410"/>
      <c r="D58" s="399"/>
      <c r="E58" s="410"/>
      <c r="F58" s="344"/>
      <c r="G58" s="345"/>
      <c r="H58" s="275"/>
      <c r="I58" s="440"/>
      <c r="J58" s="411" t="str">
        <f>Right(I58,100)</f>
        <v/>
      </c>
      <c r="K58" s="344"/>
      <c r="L58" s="345"/>
      <c r="M58" s="275"/>
      <c r="N58" s="440"/>
      <c r="O58" s="411" t="str">
        <f>Right(N58,100)</f>
        <v/>
      </c>
      <c r="P58" s="344"/>
      <c r="Q58" s="345"/>
      <c r="R58" s="275"/>
      <c r="S58" s="440"/>
      <c r="T58" s="411" t="str">
        <f>Right(S58,100)</f>
        <v/>
      </c>
      <c r="W58" s="412">
        <v>0.625</v>
      </c>
      <c r="X58" s="403">
        <f>OriginalIDP!O60</f>
        <v>29.68</v>
      </c>
      <c r="Y58" s="403">
        <f>OriginalIDP!P60</f>
        <v>31.33</v>
      </c>
      <c r="Z58" s="403">
        <f>OriginalIDP!Q60</f>
        <v>1.65</v>
      </c>
      <c r="AC58" s="492">
        <v>34.0</v>
      </c>
      <c r="AD58" s="227"/>
      <c r="AE58" s="500"/>
      <c r="AF58" s="278"/>
      <c r="AG58" s="278"/>
      <c r="AJ58" s="501"/>
      <c r="AL58" s="502"/>
      <c r="AM58" s="502"/>
      <c r="AN58" s="503"/>
      <c r="AO58" s="503"/>
      <c r="AP58" s="502"/>
      <c r="AQ58" s="502"/>
      <c r="AR58" s="504"/>
      <c r="AS58" s="502"/>
    </row>
    <row r="59">
      <c r="A59" s="410"/>
      <c r="B59" s="399"/>
      <c r="C59" s="435"/>
      <c r="D59" s="399"/>
      <c r="E59" s="435"/>
      <c r="F59" s="344"/>
      <c r="G59" s="345"/>
      <c r="H59" s="275"/>
      <c r="I59" s="398"/>
      <c r="J59" s="411"/>
      <c r="K59" s="344"/>
      <c r="L59" s="345"/>
      <c r="M59" s="275"/>
      <c r="N59" s="398"/>
      <c r="O59" s="411"/>
      <c r="P59" s="344"/>
      <c r="Q59" s="345"/>
      <c r="R59" s="275"/>
      <c r="S59" s="398"/>
      <c r="T59" s="411"/>
      <c r="W59" s="412">
        <v>0.6354166666666666</v>
      </c>
      <c r="X59" s="403">
        <f>OriginalIDP!O61</f>
        <v>26.86</v>
      </c>
      <c r="Y59" s="403">
        <f>OriginalIDP!P61</f>
        <v>35.33</v>
      </c>
      <c r="Z59" s="403">
        <f>OriginalIDP!Q61</f>
        <v>8.47</v>
      </c>
      <c r="AC59" s="492">
        <v>35.0</v>
      </c>
      <c r="AD59" s="227"/>
      <c r="AE59" s="500"/>
      <c r="AF59" s="278"/>
      <c r="AG59" s="278"/>
      <c r="AJ59" s="501"/>
      <c r="AL59" s="502"/>
      <c r="AM59" s="502"/>
      <c r="AN59" s="503"/>
      <c r="AO59" s="503"/>
      <c r="AP59" s="502"/>
      <c r="AQ59" s="502"/>
      <c r="AR59" s="504"/>
      <c r="AS59" s="502"/>
    </row>
    <row r="60">
      <c r="A60" s="410"/>
      <c r="B60" s="399"/>
      <c r="C60" s="410"/>
      <c r="D60" s="399"/>
      <c r="E60" s="483"/>
      <c r="F60" s="346"/>
      <c r="G60" s="347"/>
      <c r="H60" s="337"/>
      <c r="I60" s="440"/>
      <c r="J60" s="411" t="str">
        <f>Right(I60,150)</f>
        <v/>
      </c>
      <c r="K60" s="346"/>
      <c r="L60" s="347"/>
      <c r="M60" s="337"/>
      <c r="N60" s="440"/>
      <c r="O60" s="411" t="str">
        <f>Right(N60,150)</f>
        <v/>
      </c>
      <c r="P60" s="346"/>
      <c r="Q60" s="347"/>
      <c r="R60" s="337"/>
      <c r="S60" s="440"/>
      <c r="T60" s="411" t="str">
        <f>Right(S60,150)</f>
        <v/>
      </c>
      <c r="W60" s="412">
        <v>0.6458333333333334</v>
      </c>
      <c r="X60" s="403">
        <f>OriginalIDP!O62</f>
        <v>30.22</v>
      </c>
      <c r="Y60" s="403">
        <f>OriginalIDP!P62</f>
        <v>35</v>
      </c>
      <c r="Z60" s="403">
        <f>OriginalIDP!Q62</f>
        <v>4.78</v>
      </c>
      <c r="AC60" s="492">
        <v>36.0</v>
      </c>
      <c r="AD60" s="227"/>
      <c r="AE60" s="500"/>
      <c r="AF60" s="278"/>
      <c r="AG60" s="278"/>
      <c r="AJ60" s="501"/>
      <c r="AL60" s="502"/>
      <c r="AM60" s="502"/>
      <c r="AN60" s="503"/>
      <c r="AO60" s="503"/>
      <c r="AP60" s="502"/>
      <c r="AQ60" s="502"/>
      <c r="AR60" s="504"/>
      <c r="AS60" s="502"/>
    </row>
    <row r="61">
      <c r="A61" s="410"/>
      <c r="B61" s="399"/>
      <c r="C61" s="410"/>
      <c r="D61" s="399"/>
      <c r="E61" s="435"/>
      <c r="F61" s="348" t="s">
        <v>555</v>
      </c>
      <c r="G61" s="31"/>
      <c r="H61" s="32"/>
      <c r="I61" s="400"/>
      <c r="J61" s="401"/>
      <c r="K61" s="373" t="s">
        <v>574</v>
      </c>
      <c r="L61" s="31"/>
      <c r="M61" s="32"/>
      <c r="N61" s="400"/>
      <c r="O61" s="198"/>
      <c r="P61" s="391" t="s">
        <v>593</v>
      </c>
      <c r="Q61" s="31"/>
      <c r="R61" s="32"/>
      <c r="S61" s="400"/>
      <c r="W61" s="412">
        <v>0.65625</v>
      </c>
      <c r="X61" s="403">
        <f>OriginalIDP!O63</f>
        <v>29.2</v>
      </c>
      <c r="Y61" s="403">
        <f>OriginalIDP!P63</f>
        <v>34</v>
      </c>
      <c r="Z61" s="403">
        <f>OriginalIDP!Q63</f>
        <v>4.8</v>
      </c>
      <c r="AC61" s="492">
        <v>37.0</v>
      </c>
      <c r="AD61" s="227"/>
      <c r="AE61" s="500"/>
      <c r="AF61" s="278"/>
      <c r="AG61" s="278"/>
      <c r="AJ61" s="501"/>
      <c r="AL61" s="502"/>
      <c r="AM61" s="502"/>
      <c r="AN61" s="503"/>
      <c r="AO61" s="503"/>
      <c r="AP61" s="502"/>
      <c r="AQ61" s="502"/>
      <c r="AR61" s="504"/>
      <c r="AS61" s="502"/>
    </row>
    <row r="62">
      <c r="A62" s="410"/>
      <c r="B62" s="399"/>
      <c r="C62" s="410"/>
      <c r="D62" s="399"/>
      <c r="E62" s="410"/>
      <c r="F62" s="335" t="s">
        <v>94</v>
      </c>
      <c r="G62" s="336" t="str">
        <f t="shared" ref="G62:G64" si="59">J65</f>
        <v/>
      </c>
      <c r="H62" s="337"/>
      <c r="I62" s="440"/>
      <c r="J62" s="411" t="str">
        <f>IFERROR(__xludf.DUMMYFUNCTION("REGEXREPLACE(I62,""(.*)ACK:(.*)"",""$2"")"),"")</f>
        <v/>
      </c>
      <c r="K62" s="335" t="s">
        <v>94</v>
      </c>
      <c r="L62" s="336" t="str">
        <f t="shared" ref="L62:L64" si="60">O65</f>
        <v/>
      </c>
      <c r="M62" s="337"/>
      <c r="N62" s="440"/>
      <c r="O62" s="411" t="str">
        <f>IFERROR(__xludf.DUMMYFUNCTION("REGEXREPLACE(N62,""(.*)ACK:(.*)"",""$2"")"),"")</f>
        <v/>
      </c>
      <c r="P62" s="335" t="s">
        <v>94</v>
      </c>
      <c r="Q62" s="336" t="str">
        <f t="shared" ref="Q62:Q64" si="61">T65</f>
        <v/>
      </c>
      <c r="R62" s="337"/>
      <c r="S62" s="440"/>
      <c r="T62" s="411" t="str">
        <f>IFERROR(__xludf.DUMMYFUNCTION("REGEXREPLACE(S62,""(.*)ACK:(.*)"",""$2"")"),"")</f>
        <v/>
      </c>
      <c r="W62" s="412">
        <v>0.6666666666666666</v>
      </c>
      <c r="X62" s="403">
        <f>OriginalIDP!O64</f>
        <v>28.81</v>
      </c>
      <c r="Y62" s="403">
        <f>OriginalIDP!P64</f>
        <v>32.33</v>
      </c>
      <c r="Z62" s="403">
        <f>OriginalIDP!Q64</f>
        <v>3.52</v>
      </c>
      <c r="AC62" s="492">
        <v>38.0</v>
      </c>
      <c r="AD62" s="505"/>
      <c r="AE62" s="500"/>
      <c r="AF62" s="278"/>
      <c r="AG62" s="278"/>
      <c r="AJ62" s="501"/>
      <c r="AL62" s="502"/>
      <c r="AM62" s="502"/>
      <c r="AN62" s="503"/>
      <c r="AO62" s="503"/>
      <c r="AP62" s="502"/>
      <c r="AQ62" s="502"/>
      <c r="AR62" s="504"/>
      <c r="AS62" s="502"/>
    </row>
    <row r="63">
      <c r="A63" s="410"/>
      <c r="B63" s="399"/>
      <c r="C63" s="435"/>
      <c r="D63" s="399"/>
      <c r="E63" s="410"/>
      <c r="F63" s="338" t="s">
        <v>497</v>
      </c>
      <c r="G63" s="336" t="str">
        <f t="shared" si="59"/>
        <v/>
      </c>
      <c r="H63" s="337"/>
      <c r="I63" s="440"/>
      <c r="J63" s="411" t="str">
        <f>IFERROR(__xludf.DUMMYFUNCTION("REGEXREPLACE(I63,""(.*)SVL OUT:(.*)"",""$2"")"),"")</f>
        <v/>
      </c>
      <c r="K63" s="338" t="s">
        <v>497</v>
      </c>
      <c r="L63" s="336" t="str">
        <f t="shared" si="60"/>
        <v/>
      </c>
      <c r="M63" s="337"/>
      <c r="N63" s="440"/>
      <c r="O63" s="411" t="str">
        <f>IFERROR(__xludf.DUMMYFUNCTION("REGEXREPLACE(N63,""(.*)SVL OUT:(.*)"",""$2"")"),"")</f>
        <v/>
      </c>
      <c r="P63" s="338" t="s">
        <v>497</v>
      </c>
      <c r="Q63" s="336" t="str">
        <f t="shared" si="61"/>
        <v/>
      </c>
      <c r="R63" s="337"/>
      <c r="S63" s="440"/>
      <c r="T63" s="411" t="str">
        <f>IFERROR(__xludf.DUMMYFUNCTION("REGEXREPLACE(S63,""(.*)SVL OUT:(.*)"",""$2"")"),"")</f>
        <v/>
      </c>
      <c r="W63" s="412">
        <v>0.6770833333333334</v>
      </c>
      <c r="X63" s="403">
        <f>OriginalIDP!O65</f>
        <v>26.31</v>
      </c>
      <c r="Y63" s="403">
        <f>OriginalIDP!P65</f>
        <v>31.33</v>
      </c>
      <c r="Z63" s="403">
        <f>OriginalIDP!Q65</f>
        <v>5.02</v>
      </c>
      <c r="AC63" s="492">
        <v>39.0</v>
      </c>
      <c r="AD63" s="227"/>
      <c r="AE63" s="500"/>
      <c r="AF63" s="278"/>
      <c r="AG63" s="278"/>
      <c r="AJ63" s="501"/>
      <c r="AL63" s="502"/>
      <c r="AM63" s="502"/>
      <c r="AN63" s="503"/>
      <c r="AO63" s="503"/>
      <c r="AP63" s="502"/>
      <c r="AQ63" s="502"/>
      <c r="AR63" s="504"/>
      <c r="AS63" s="502"/>
    </row>
    <row r="64">
      <c r="A64" s="410"/>
      <c r="B64" s="399"/>
      <c r="C64" s="410"/>
      <c r="D64" s="399"/>
      <c r="E64" s="483"/>
      <c r="F64" s="338" t="s">
        <v>100</v>
      </c>
      <c r="G64" s="336" t="str">
        <f t="shared" si="59"/>
        <v/>
      </c>
      <c r="H64" s="337"/>
      <c r="I64" s="440"/>
      <c r="J64" s="411" t="str">
        <f>IFERROR(__xludf.DUMMYFUNCTION("REGEXREPLACE(I64,""(.*)SVL IN:(.*)"",""$2"")"),"")</f>
        <v/>
      </c>
      <c r="K64" s="338" t="s">
        <v>100</v>
      </c>
      <c r="L64" s="336" t="str">
        <f t="shared" si="60"/>
        <v/>
      </c>
      <c r="M64" s="337"/>
      <c r="N64" s="440"/>
      <c r="O64" s="411" t="str">
        <f>IFERROR(__xludf.DUMMYFUNCTION("REGEXREPLACE(N64,""(.*)SVL IN:(.*)"",""$2"")"),"")</f>
        <v/>
      </c>
      <c r="P64" s="338" t="s">
        <v>100</v>
      </c>
      <c r="Q64" s="336" t="str">
        <f t="shared" si="61"/>
        <v/>
      </c>
      <c r="R64" s="337"/>
      <c r="S64" s="440"/>
      <c r="T64" s="411" t="str">
        <f>IFERROR(__xludf.DUMMYFUNCTION("REGEXREPLACE(S64,""(.*)SVL IN:(.*)"",""$2"")"),"")</f>
        <v/>
      </c>
      <c r="W64" s="412">
        <v>0.6875</v>
      </c>
      <c r="X64" s="403">
        <f>OriginalIDP!O66</f>
        <v>25.59</v>
      </c>
      <c r="Y64" s="403">
        <f>OriginalIDP!P66</f>
        <v>30.67</v>
      </c>
      <c r="Z64" s="403">
        <f>OriginalIDP!Q66</f>
        <v>5.08</v>
      </c>
      <c r="AC64" s="492">
        <v>40.0</v>
      </c>
      <c r="AD64" s="227"/>
      <c r="AE64" s="500"/>
      <c r="AF64" s="278"/>
      <c r="AG64" s="278"/>
      <c r="AJ64" s="501"/>
      <c r="AL64" s="502"/>
      <c r="AM64" s="502"/>
      <c r="AN64" s="503"/>
      <c r="AO64" s="503"/>
      <c r="AP64" s="502"/>
      <c r="AQ64" s="502"/>
      <c r="AR64" s="504"/>
      <c r="AS64" s="502"/>
    </row>
    <row r="65">
      <c r="A65" s="435"/>
      <c r="B65" s="399"/>
      <c r="C65" s="435"/>
      <c r="D65" s="399"/>
      <c r="E65" s="398"/>
      <c r="F65" s="338" t="s">
        <v>547</v>
      </c>
      <c r="G65" s="336" t="str">
        <f t="shared" ref="G65:G66" si="62">J63</f>
        <v/>
      </c>
      <c r="H65" s="337"/>
      <c r="I65" s="440"/>
      <c r="J65" s="411" t="str">
        <f>IFERROR(__xludf.DUMMYFUNCTION("REGEXREPLACE(I65,""(.*)ACK:(.*)"",""$2"")"),"")</f>
        <v/>
      </c>
      <c r="K65" s="338" t="s">
        <v>547</v>
      </c>
      <c r="L65" s="336" t="str">
        <f t="shared" ref="L65:L66" si="63">O63</f>
        <v/>
      </c>
      <c r="M65" s="337"/>
      <c r="N65" s="440"/>
      <c r="O65" s="411" t="str">
        <f>IFERROR(__xludf.DUMMYFUNCTION("REGEXREPLACE(N65,""(.*)ACK:(.*)"",""$2"")"),"")</f>
        <v/>
      </c>
      <c r="P65" s="338" t="s">
        <v>547</v>
      </c>
      <c r="Q65" s="336" t="str">
        <f t="shared" ref="Q65:Q66" si="64">T63</f>
        <v/>
      </c>
      <c r="R65" s="337"/>
      <c r="S65" s="440"/>
      <c r="T65" s="411" t="str">
        <f>IFERROR(__xludf.DUMMYFUNCTION("REGEXREPLACE(S65,""(.*)ACK:(.*)"",""$2"")"),"")</f>
        <v/>
      </c>
      <c r="W65" s="412">
        <v>0.6979166666666666</v>
      </c>
      <c r="X65" s="403">
        <f>OriginalIDP!O67</f>
        <v>24.7</v>
      </c>
      <c r="Y65" s="403">
        <f>OriginalIDP!P67</f>
        <v>30.33</v>
      </c>
      <c r="Z65" s="403">
        <f>OriginalIDP!Q67</f>
        <v>5.63</v>
      </c>
      <c r="AC65" s="492">
        <v>41.0</v>
      </c>
      <c r="AD65" s="227"/>
      <c r="AE65" s="500"/>
      <c r="AF65" s="278"/>
      <c r="AG65" s="278"/>
      <c r="AJ65" s="501"/>
      <c r="AL65" s="502"/>
      <c r="AM65" s="502"/>
      <c r="AN65" s="503"/>
      <c r="AO65" s="503"/>
      <c r="AP65" s="502"/>
      <c r="AQ65" s="502"/>
      <c r="AR65" s="504"/>
      <c r="AS65" s="502"/>
    </row>
    <row r="66">
      <c r="A66" s="410"/>
      <c r="B66" s="399"/>
      <c r="C66" s="410"/>
      <c r="D66" s="399"/>
      <c r="E66" s="410"/>
      <c r="F66" s="338" t="s">
        <v>548</v>
      </c>
      <c r="G66" s="336" t="str">
        <f t="shared" si="62"/>
        <v/>
      </c>
      <c r="H66" s="337"/>
      <c r="I66" s="440"/>
      <c r="J66" s="411" t="str">
        <f>IFERROR(__xludf.DUMMYFUNCTION("REGEXREPLACE(I66,""(.*)ASA:(.*)"",""$2"")"),"")</f>
        <v/>
      </c>
      <c r="K66" s="338" t="s">
        <v>548</v>
      </c>
      <c r="L66" s="336" t="str">
        <f t="shared" si="63"/>
        <v/>
      </c>
      <c r="M66" s="337"/>
      <c r="N66" s="440"/>
      <c r="O66" s="411" t="str">
        <f>IFERROR(__xludf.DUMMYFUNCTION("REGEXREPLACE(N66,""(.*)ASA:(.*)"",""$2"")"),"")</f>
        <v/>
      </c>
      <c r="P66" s="338" t="s">
        <v>548</v>
      </c>
      <c r="Q66" s="336" t="str">
        <f t="shared" si="64"/>
        <v/>
      </c>
      <c r="R66" s="337"/>
      <c r="S66" s="440"/>
      <c r="T66" s="411" t="str">
        <f>IFERROR(__xludf.DUMMYFUNCTION("REGEXREPLACE(S66,""(.*)ASA:(.*)"",""$2"")"),"")</f>
        <v/>
      </c>
      <c r="W66" s="412">
        <v>0.7083333333333334</v>
      </c>
      <c r="X66" s="403">
        <f>OriginalIDP!O68</f>
        <v>22.84</v>
      </c>
      <c r="Y66" s="403">
        <f>OriginalIDP!P68</f>
        <v>28.33</v>
      </c>
      <c r="Z66" s="403">
        <f>OriginalIDP!Q68</f>
        <v>5.49</v>
      </c>
      <c r="AC66" s="492">
        <v>42.0</v>
      </c>
      <c r="AD66" s="227"/>
      <c r="AE66" s="500"/>
      <c r="AF66" s="278"/>
      <c r="AG66" s="278"/>
      <c r="AJ66" s="501"/>
      <c r="AL66" s="502"/>
      <c r="AM66" s="502"/>
      <c r="AN66" s="503"/>
      <c r="AO66" s="503"/>
      <c r="AP66" s="502"/>
      <c r="AQ66" s="502"/>
      <c r="AR66" s="504"/>
      <c r="AS66" s="502"/>
    </row>
    <row r="67">
      <c r="A67" s="410"/>
      <c r="B67" s="399"/>
      <c r="C67" s="483"/>
      <c r="D67" s="399"/>
      <c r="E67" s="410"/>
      <c r="F67" s="338" t="s">
        <v>549</v>
      </c>
      <c r="G67" s="370" t="str">
        <f t="shared" ref="G67:G68" si="65">J70</f>
        <v/>
      </c>
      <c r="H67" s="29"/>
      <c r="I67" s="440"/>
      <c r="J67" s="411" t="str">
        <f>IFERROR(__xludf.DUMMYFUNCTION("REGEXREPLACE(I67,""(.*)SAFE:(.*)"",""$2"")"),"")</f>
        <v/>
      </c>
      <c r="K67" s="338" t="s">
        <v>549</v>
      </c>
      <c r="L67" s="370" t="str">
        <f t="shared" ref="L67:L68" si="66">O70</f>
        <v/>
      </c>
      <c r="M67" s="29"/>
      <c r="N67" s="440"/>
      <c r="O67" s="411" t="str">
        <f>IFERROR(__xludf.DUMMYFUNCTION("REGEXREPLACE(N67,""(.*)SAFE:(.*)"",""$2"")"),"")</f>
        <v/>
      </c>
      <c r="P67" s="338" t="s">
        <v>549</v>
      </c>
      <c r="Q67" s="370" t="str">
        <f t="shared" ref="Q67:Q68" si="67">T70</f>
        <v/>
      </c>
      <c r="R67" s="29"/>
      <c r="S67" s="440"/>
      <c r="T67" s="411" t="str">
        <f>IFERROR(__xludf.DUMMYFUNCTION("REGEXREPLACE(S67,""(.*)SAFE:(.*)"",""$2"")"),"")</f>
        <v/>
      </c>
      <c r="W67" s="412">
        <v>0.71875</v>
      </c>
      <c r="X67" s="403">
        <f>OriginalIDP!O69</f>
        <v>23.98</v>
      </c>
      <c r="Y67" s="403">
        <f>OriginalIDP!P69</f>
        <v>25.33</v>
      </c>
      <c r="Z67" s="403">
        <f>OriginalIDP!Q69</f>
        <v>1.35</v>
      </c>
      <c r="AC67" s="492">
        <v>43.0</v>
      </c>
      <c r="AD67" s="227"/>
      <c r="AE67" s="500"/>
      <c r="AF67" s="278"/>
      <c r="AG67" s="278"/>
      <c r="AJ67" s="501"/>
      <c r="AL67" s="502"/>
      <c r="AM67" s="502"/>
      <c r="AN67" s="503"/>
      <c r="AO67" s="503"/>
      <c r="AP67" s="502"/>
      <c r="AQ67" s="502"/>
      <c r="AR67" s="504"/>
      <c r="AS67" s="502"/>
    </row>
    <row r="68">
      <c r="A68" s="410"/>
      <c r="B68" s="399"/>
      <c r="C68" s="435"/>
      <c r="D68" s="399"/>
      <c r="E68" s="410"/>
      <c r="F68" s="338" t="s">
        <v>550</v>
      </c>
      <c r="G68" s="371" t="str">
        <f t="shared" si="65"/>
        <v/>
      </c>
      <c r="H68" s="372"/>
      <c r="I68" s="398"/>
      <c r="J68" s="411" t="str">
        <f>IFERROR(__xludf.DUMMYFUNCTION("REGEXREPLACE(I62,""(.*)DELAYS:(.*)"",""$2"")"),"")</f>
        <v/>
      </c>
      <c r="K68" s="338" t="s">
        <v>550</v>
      </c>
      <c r="L68" s="371" t="str">
        <f t="shared" si="66"/>
        <v/>
      </c>
      <c r="M68" s="372"/>
      <c r="N68" s="398"/>
      <c r="O68" s="411" t="str">
        <f>IFERROR(__xludf.DUMMYFUNCTION("REGEXREPLACE(N62,""(.*)DELAYS:(.*)"",""$2"")"),"")</f>
        <v/>
      </c>
      <c r="P68" s="338" t="s">
        <v>550</v>
      </c>
      <c r="Q68" s="371" t="str">
        <f t="shared" si="67"/>
        <v/>
      </c>
      <c r="R68" s="372"/>
      <c r="S68" s="398"/>
      <c r="T68" s="411" t="str">
        <f>IFERROR(__xludf.DUMMYFUNCTION("REGEXREPLACE(S62,""(.*)DELAYS:(.*)"",""$2"")"),"")</f>
        <v/>
      </c>
      <c r="W68" s="412">
        <v>0.7291666666666666</v>
      </c>
      <c r="X68" s="403">
        <f>OriginalIDP!O70</f>
        <v>25.04</v>
      </c>
      <c r="Y68" s="403">
        <f>OriginalIDP!P70</f>
        <v>27.67</v>
      </c>
      <c r="Z68" s="403">
        <f>OriginalIDP!Q70</f>
        <v>2.63</v>
      </c>
      <c r="AC68" s="492">
        <v>44.0</v>
      </c>
      <c r="AD68" s="227"/>
      <c r="AE68" s="500"/>
      <c r="AF68" s="278"/>
      <c r="AG68" s="278"/>
      <c r="AJ68" s="501"/>
      <c r="AL68" s="502"/>
      <c r="AM68" s="502"/>
      <c r="AN68" s="503"/>
      <c r="AO68" s="503"/>
      <c r="AP68" s="502"/>
      <c r="AQ68" s="502"/>
      <c r="AR68" s="504"/>
      <c r="AS68" s="502"/>
    </row>
    <row r="69">
      <c r="A69" s="435"/>
      <c r="B69" s="399"/>
      <c r="C69" s="410"/>
      <c r="D69" s="399"/>
      <c r="E69" s="410"/>
      <c r="F69" s="339" t="s">
        <v>551</v>
      </c>
      <c r="G69" s="340" t="str">
        <f>J73</f>
        <v/>
      </c>
      <c r="H69" s="39"/>
      <c r="I69" s="440"/>
      <c r="J69" s="411" t="str">
        <f>IF(J112=FALSE,"",LEFT(J106,3))</f>
        <v/>
      </c>
      <c r="K69" s="339" t="s">
        <v>551</v>
      </c>
      <c r="L69" s="340" t="str">
        <f>O73</f>
        <v/>
      </c>
      <c r="M69" s="39"/>
      <c r="N69" s="440"/>
      <c r="O69" s="411" t="str">
        <f>IF(O112=FALSE,"",LEFT(O106,3))</f>
        <v/>
      </c>
      <c r="P69" s="339" t="s">
        <v>551</v>
      </c>
      <c r="Q69" s="340" t="str">
        <f>T73</f>
        <v/>
      </c>
      <c r="R69" s="39"/>
      <c r="S69" s="440"/>
      <c r="T69" s="411" t="str">
        <f>IF(T112=FALSE,"",LEFT(T106,3))</f>
        <v/>
      </c>
      <c r="W69" s="412">
        <v>0.75</v>
      </c>
      <c r="X69" s="403">
        <f>OriginalIDP!O71</f>
        <v>31.04</v>
      </c>
      <c r="Y69" s="403">
        <f>OriginalIDP!P71</f>
        <v>26</v>
      </c>
      <c r="Z69" s="403">
        <f>OriginalIDP!Q71</f>
        <v>-5.04</v>
      </c>
      <c r="AC69" s="492">
        <v>45.0</v>
      </c>
      <c r="AD69" s="227"/>
      <c r="AE69" s="500"/>
      <c r="AF69" s="278"/>
      <c r="AG69" s="278"/>
      <c r="AJ69" s="501"/>
      <c r="AL69" s="502"/>
      <c r="AM69" s="502"/>
      <c r="AN69" s="503"/>
      <c r="AO69" s="503"/>
      <c r="AP69" s="502"/>
      <c r="AQ69" s="502"/>
      <c r="AR69" s="504"/>
      <c r="AS69" s="502"/>
    </row>
    <row r="70">
      <c r="A70" s="410"/>
      <c r="B70" s="399"/>
      <c r="C70" s="410"/>
      <c r="D70" s="399"/>
      <c r="E70" s="440"/>
      <c r="F70" s="341"/>
      <c r="G70" s="114"/>
      <c r="H70" s="32"/>
      <c r="I70" s="440"/>
      <c r="J70" s="411" t="str">
        <f>IFERROR(__xludf.DUMMYFUNCTION("REGEXREPLACE(I70,""(.*)Inbound:(.*)"",""$2"")"),"")</f>
        <v/>
      </c>
      <c r="K70" s="341"/>
      <c r="L70" s="114"/>
      <c r="M70" s="32"/>
      <c r="N70" s="440"/>
      <c r="O70" s="411" t="str">
        <f>IFERROR(__xludf.DUMMYFUNCTION("REGEXREPLACE(N70,""(.*)Inbound:(.*)"",""$2"")"),"")</f>
        <v/>
      </c>
      <c r="P70" s="341"/>
      <c r="Q70" s="114"/>
      <c r="R70" s="32"/>
      <c r="S70" s="440"/>
      <c r="T70" s="411" t="str">
        <f>IFERROR(__xludf.DUMMYFUNCTION("REGEXREPLACE(S70,""(.*)Inbound:(.*)"",""$2"")"),"")</f>
        <v/>
      </c>
      <c r="W70" s="412">
        <v>0.7604166666666666</v>
      </c>
      <c r="X70" s="403">
        <f>OriginalIDP!O72</f>
        <v>25.61</v>
      </c>
      <c r="Y70" s="403">
        <f>OriginalIDP!P72</f>
        <v>30</v>
      </c>
      <c r="Z70" s="403">
        <f>OriginalIDP!Q72</f>
        <v>4.39</v>
      </c>
      <c r="AC70" s="492">
        <v>46.0</v>
      </c>
      <c r="AD70" s="227"/>
      <c r="AE70" s="500"/>
      <c r="AF70" s="278"/>
      <c r="AG70" s="278"/>
      <c r="AJ70" s="501"/>
      <c r="AL70" s="502"/>
      <c r="AM70" s="502"/>
      <c r="AN70" s="503"/>
      <c r="AO70" s="503"/>
      <c r="AP70" s="502"/>
      <c r="AQ70" s="502"/>
      <c r="AR70" s="504"/>
      <c r="AS70" s="502"/>
    </row>
    <row r="71">
      <c r="A71" s="435"/>
      <c r="B71" s="399"/>
      <c r="C71" s="483"/>
      <c r="D71" s="399"/>
      <c r="E71" s="440"/>
      <c r="F71" s="342" t="s">
        <v>485</v>
      </c>
      <c r="G71" s="343" t="str">
        <f>J75</f>
        <v/>
      </c>
      <c r="H71" s="275"/>
      <c r="I71" s="440"/>
      <c r="J71" s="411" t="str">
        <f>IFERROR(__xludf.DUMMYFUNCTION("REGEXREPLACE(I71,""(.*)Outbound:(.*)"",""$2"")"),"")</f>
        <v/>
      </c>
      <c r="K71" s="342" t="s">
        <v>485</v>
      </c>
      <c r="L71" s="343" t="str">
        <f>O75</f>
        <v/>
      </c>
      <c r="M71" s="275"/>
      <c r="N71" s="440"/>
      <c r="O71" s="411" t="str">
        <f>IFERROR(__xludf.DUMMYFUNCTION("REGEXREPLACE(N71,""(.*)Outbound:(.*)"",""$2"")"),"")</f>
        <v/>
      </c>
      <c r="P71" s="342" t="s">
        <v>485</v>
      </c>
      <c r="Q71" s="343" t="str">
        <f>T75</f>
        <v/>
      </c>
      <c r="R71" s="275"/>
      <c r="S71" s="440"/>
      <c r="T71" s="411" t="str">
        <f>IFERROR(__xludf.DUMMYFUNCTION("REGEXREPLACE(S71,""(.*)Outbound:(.*)"",""$2"")"),"")</f>
        <v/>
      </c>
      <c r="W71" s="412">
        <v>0.7708333333333334</v>
      </c>
      <c r="X71" s="403">
        <f>OriginalIDP!O73</f>
        <v>23.86</v>
      </c>
      <c r="Y71" s="403">
        <f>OriginalIDP!P73</f>
        <v>30</v>
      </c>
      <c r="Z71" s="403">
        <f>OriginalIDP!Q73</f>
        <v>6.14</v>
      </c>
      <c r="AC71" s="492">
        <v>47.0</v>
      </c>
      <c r="AD71" s="227"/>
      <c r="AE71" s="500"/>
      <c r="AF71" s="278"/>
      <c r="AG71" s="278"/>
      <c r="AJ71" s="501"/>
      <c r="AL71" s="502"/>
      <c r="AM71" s="502"/>
      <c r="AN71" s="503"/>
      <c r="AO71" s="503"/>
      <c r="AP71" s="502"/>
      <c r="AQ71" s="502"/>
      <c r="AR71" s="504"/>
      <c r="AS71" s="502"/>
    </row>
    <row r="72">
      <c r="A72" s="410"/>
      <c r="B72" s="399"/>
      <c r="C72" s="435"/>
      <c r="D72" s="399"/>
      <c r="E72" s="398"/>
      <c r="F72" s="344"/>
      <c r="G72" s="345"/>
      <c r="H72" s="275"/>
      <c r="I72" s="398"/>
      <c r="J72" s="411"/>
      <c r="K72" s="344"/>
      <c r="L72" s="345"/>
      <c r="M72" s="275"/>
      <c r="N72" s="398"/>
      <c r="O72" s="411"/>
      <c r="P72" s="344"/>
      <c r="Q72" s="345"/>
      <c r="R72" s="275"/>
      <c r="S72" s="398"/>
      <c r="T72" s="411"/>
      <c r="W72" s="412">
        <v>0.78125</v>
      </c>
      <c r="X72" s="403">
        <f>OriginalIDP!O74</f>
        <v>28.74</v>
      </c>
      <c r="Y72" s="403">
        <f>OriginalIDP!P74</f>
        <v>30.33</v>
      </c>
      <c r="Z72" s="403">
        <f>OriginalIDP!Q74</f>
        <v>1.59</v>
      </c>
      <c r="AC72" s="492">
        <v>48.0</v>
      </c>
      <c r="AD72" s="227"/>
      <c r="AE72" s="500"/>
      <c r="AF72" s="278"/>
      <c r="AG72" s="278"/>
      <c r="AJ72" s="501"/>
      <c r="AL72" s="502"/>
      <c r="AM72" s="502"/>
      <c r="AN72" s="503"/>
      <c r="AO72" s="503"/>
      <c r="AP72" s="502"/>
      <c r="AQ72" s="502"/>
      <c r="AR72" s="504"/>
      <c r="AS72" s="502"/>
    </row>
    <row r="73">
      <c r="A73" s="435"/>
      <c r="B73" s="399"/>
      <c r="C73" s="410"/>
      <c r="D73" s="399"/>
      <c r="E73" s="440"/>
      <c r="F73" s="344"/>
      <c r="G73" s="345"/>
      <c r="H73" s="275"/>
      <c r="I73" s="440"/>
      <c r="J73" s="411" t="str">
        <f>Right(I73,100)</f>
        <v/>
      </c>
      <c r="K73" s="344"/>
      <c r="L73" s="345"/>
      <c r="M73" s="275"/>
      <c r="N73" s="440"/>
      <c r="O73" s="411" t="str">
        <f>Right(N73,100)</f>
        <v/>
      </c>
      <c r="P73" s="344"/>
      <c r="Q73" s="345"/>
      <c r="R73" s="275"/>
      <c r="S73" s="440"/>
      <c r="T73" s="411" t="str">
        <f>Right(S73,100)</f>
        <v/>
      </c>
      <c r="W73" s="412">
        <v>0.7916666666666666</v>
      </c>
      <c r="X73" s="403">
        <f>OriginalIDP!O75</f>
        <v>29.35</v>
      </c>
      <c r="Y73" s="403">
        <f>OriginalIDP!P75</f>
        <v>32</v>
      </c>
      <c r="Z73" s="403">
        <f>OriginalIDP!Q75</f>
        <v>2.65</v>
      </c>
      <c r="AC73" s="492">
        <v>49.0</v>
      </c>
      <c r="AD73" s="227"/>
      <c r="AE73" s="500"/>
      <c r="AF73" s="278"/>
      <c r="AG73" s="278"/>
      <c r="AJ73" s="501"/>
      <c r="AL73" s="502"/>
      <c r="AM73" s="502"/>
      <c r="AN73" s="503"/>
      <c r="AO73" s="503"/>
      <c r="AP73" s="502"/>
      <c r="AQ73" s="502"/>
      <c r="AR73" s="504"/>
      <c r="AS73" s="502"/>
    </row>
    <row r="74">
      <c r="A74" s="410"/>
      <c r="B74" s="399"/>
      <c r="C74" s="410"/>
      <c r="D74" s="399"/>
      <c r="E74" s="440"/>
      <c r="F74" s="344"/>
      <c r="G74" s="345"/>
      <c r="H74" s="275"/>
      <c r="I74" s="398"/>
      <c r="J74" s="411"/>
      <c r="K74" s="344"/>
      <c r="L74" s="345"/>
      <c r="M74" s="275"/>
      <c r="N74" s="398"/>
      <c r="O74" s="411"/>
      <c r="P74" s="344"/>
      <c r="Q74" s="345"/>
      <c r="R74" s="275"/>
      <c r="S74" s="398"/>
      <c r="T74" s="411"/>
      <c r="W74" s="412">
        <v>0.8020833333333334</v>
      </c>
      <c r="X74" s="403">
        <f>OriginalIDP!O76</f>
        <v>27.69</v>
      </c>
      <c r="Y74" s="403">
        <f>OriginalIDP!P76</f>
        <v>33.33</v>
      </c>
      <c r="Z74" s="403">
        <f>OriginalIDP!Q76</f>
        <v>5.64</v>
      </c>
      <c r="AC74" s="492">
        <v>50.0</v>
      </c>
      <c r="AD74" s="227"/>
      <c r="AE74" s="500"/>
      <c r="AF74" s="278"/>
      <c r="AG74" s="278"/>
      <c r="AJ74" s="501"/>
      <c r="AL74" s="502"/>
      <c r="AM74" s="502"/>
      <c r="AN74" s="503"/>
      <c r="AO74" s="503"/>
      <c r="AP74" s="502"/>
      <c r="AQ74" s="502"/>
      <c r="AR74" s="504"/>
      <c r="AS74" s="502"/>
    </row>
    <row r="75">
      <c r="A75" s="410"/>
      <c r="B75" s="399"/>
      <c r="C75" s="410"/>
      <c r="D75" s="399"/>
      <c r="E75" s="410"/>
      <c r="F75" s="346"/>
      <c r="G75" s="347"/>
      <c r="H75" s="337"/>
      <c r="I75" s="440"/>
      <c r="J75" s="411" t="str">
        <f>Right(I75,150)</f>
        <v/>
      </c>
      <c r="K75" s="346"/>
      <c r="L75" s="347"/>
      <c r="M75" s="337"/>
      <c r="N75" s="440"/>
      <c r="O75" s="411" t="str">
        <f>Right(N75,150)</f>
        <v/>
      </c>
      <c r="P75" s="346"/>
      <c r="Q75" s="347"/>
      <c r="R75" s="337"/>
      <c r="S75" s="440"/>
      <c r="T75" s="411" t="str">
        <f>Right(S75,150)</f>
        <v/>
      </c>
      <c r="W75" s="412">
        <v>0.8125</v>
      </c>
      <c r="X75" s="403">
        <f>OriginalIDP!O77</f>
        <v>30.15</v>
      </c>
      <c r="Y75" s="403">
        <f>OriginalIDP!P77</f>
        <v>31</v>
      </c>
      <c r="Z75" s="403">
        <f>OriginalIDP!Q77</f>
        <v>0.85</v>
      </c>
      <c r="AC75" s="492">
        <v>51.0</v>
      </c>
      <c r="AD75" s="227"/>
      <c r="AE75" s="500"/>
      <c r="AF75" s="278"/>
      <c r="AG75" s="278"/>
      <c r="AJ75" s="501"/>
      <c r="AL75" s="502"/>
      <c r="AM75" s="502"/>
      <c r="AN75" s="503"/>
      <c r="AO75" s="503"/>
      <c r="AP75" s="502"/>
      <c r="AQ75" s="502"/>
      <c r="AR75" s="504"/>
      <c r="AS75" s="502"/>
    </row>
    <row r="76">
      <c r="A76" s="483"/>
      <c r="B76" s="399"/>
      <c r="C76" s="410"/>
      <c r="D76" s="399"/>
      <c r="E76" s="435"/>
      <c r="F76" s="348" t="s">
        <v>556</v>
      </c>
      <c r="G76" s="31"/>
      <c r="H76" s="32"/>
      <c r="I76" s="400"/>
      <c r="J76" s="401"/>
      <c r="K76" s="373" t="s">
        <v>575</v>
      </c>
      <c r="L76" s="31"/>
      <c r="M76" s="32"/>
      <c r="N76" s="400"/>
      <c r="O76" s="198"/>
      <c r="P76" s="391" t="s">
        <v>594</v>
      </c>
      <c r="Q76" s="31"/>
      <c r="R76" s="32"/>
      <c r="S76" s="400"/>
      <c r="W76" s="412">
        <v>0.8229166666666666</v>
      </c>
      <c r="X76" s="403">
        <f>OriginalIDP!O78</f>
        <v>29.88</v>
      </c>
      <c r="Y76" s="403">
        <f>OriginalIDP!P78</f>
        <v>29.33</v>
      </c>
      <c r="Z76" s="403">
        <f>OriginalIDP!Q78</f>
        <v>-0.55</v>
      </c>
      <c r="AC76" s="492">
        <v>52.0</v>
      </c>
      <c r="AD76" s="227"/>
      <c r="AE76" s="500"/>
      <c r="AF76" s="278"/>
      <c r="AG76" s="278"/>
      <c r="AJ76" s="501"/>
      <c r="AL76" s="502"/>
      <c r="AM76" s="502"/>
      <c r="AN76" s="503"/>
      <c r="AO76" s="503"/>
      <c r="AP76" s="502"/>
      <c r="AQ76" s="502"/>
      <c r="AR76" s="504"/>
      <c r="AS76" s="502"/>
    </row>
    <row r="77">
      <c r="A77" s="435"/>
      <c r="B77" s="399"/>
      <c r="C77" s="410"/>
      <c r="D77" s="399"/>
      <c r="E77" s="410"/>
      <c r="F77" s="335" t="s">
        <v>94</v>
      </c>
      <c r="G77" s="336" t="str">
        <f t="shared" ref="G77:G79" si="68">J80</f>
        <v/>
      </c>
      <c r="H77" s="337"/>
      <c r="I77" s="440"/>
      <c r="J77" s="411" t="str">
        <f>IFERROR(__xludf.DUMMYFUNCTION("REGEXREPLACE(I77,""(.*)ACK:(.*)"",""$2"")"),"")</f>
        <v/>
      </c>
      <c r="K77" s="335" t="s">
        <v>94</v>
      </c>
      <c r="L77" s="336" t="str">
        <f t="shared" ref="L77:L79" si="69">O80</f>
        <v/>
      </c>
      <c r="M77" s="337"/>
      <c r="N77" s="440"/>
      <c r="O77" s="411" t="str">
        <f>IFERROR(__xludf.DUMMYFUNCTION("REGEXREPLACE(N77,""(.*)ACK:(.*)"",""$2"")"),"")</f>
        <v/>
      </c>
      <c r="P77" s="335" t="s">
        <v>94</v>
      </c>
      <c r="Q77" s="336" t="str">
        <f t="shared" ref="Q77:Q79" si="70">T80</f>
        <v/>
      </c>
      <c r="R77" s="337"/>
      <c r="S77" s="440"/>
      <c r="T77" s="411" t="str">
        <f>IFERROR(__xludf.DUMMYFUNCTION("REGEXREPLACE(S77,""(.*)ACK:(.*)"",""$2"")"),"")</f>
        <v/>
      </c>
      <c r="W77" s="412">
        <v>0.8333333333333334</v>
      </c>
      <c r="X77" s="403">
        <f>OriginalIDP!O79</f>
        <v>31.12</v>
      </c>
      <c r="Y77" s="403">
        <f>OriginalIDP!P79</f>
        <v>26.33</v>
      </c>
      <c r="Z77" s="403">
        <f>OriginalIDP!Q79</f>
        <v>-4.79</v>
      </c>
      <c r="AC77" s="492">
        <v>53.0</v>
      </c>
      <c r="AD77" s="227"/>
      <c r="AE77" s="500"/>
      <c r="AF77" s="278"/>
      <c r="AG77" s="278"/>
      <c r="AJ77" s="501"/>
      <c r="AL77" s="502"/>
      <c r="AM77" s="502"/>
      <c r="AN77" s="503"/>
      <c r="AO77" s="503"/>
      <c r="AP77" s="502"/>
      <c r="AQ77" s="502"/>
      <c r="AR77" s="504"/>
      <c r="AS77" s="502"/>
    </row>
    <row r="78">
      <c r="A78" s="410"/>
      <c r="B78" s="399"/>
      <c r="C78" s="410"/>
      <c r="D78" s="399"/>
      <c r="E78" s="398"/>
      <c r="F78" s="338" t="s">
        <v>497</v>
      </c>
      <c r="G78" s="336" t="str">
        <f t="shared" si="68"/>
        <v/>
      </c>
      <c r="H78" s="337"/>
      <c r="I78" s="440"/>
      <c r="J78" s="411" t="str">
        <f>IFERROR(__xludf.DUMMYFUNCTION("REGEXREPLACE(I78,""(.*)SVL OUT:(.*)"",""$2"")"),"")</f>
        <v/>
      </c>
      <c r="K78" s="338" t="s">
        <v>497</v>
      </c>
      <c r="L78" s="336" t="str">
        <f t="shared" si="69"/>
        <v/>
      </c>
      <c r="M78" s="337"/>
      <c r="N78" s="440"/>
      <c r="O78" s="411" t="str">
        <f>IFERROR(__xludf.DUMMYFUNCTION("REGEXREPLACE(N78,""(.*)SVL OUT:(.*)"",""$2"")"),"")</f>
        <v/>
      </c>
      <c r="P78" s="338" t="s">
        <v>497</v>
      </c>
      <c r="Q78" s="336" t="str">
        <f t="shared" si="70"/>
        <v/>
      </c>
      <c r="R78" s="337"/>
      <c r="S78" s="440"/>
      <c r="T78" s="411" t="str">
        <f>IFERROR(__xludf.DUMMYFUNCTION("REGEXREPLACE(S78,""(.*)SVL OUT:(.*)"",""$2"")"),"")</f>
        <v/>
      </c>
      <c r="W78" s="412">
        <v>0.84375</v>
      </c>
      <c r="X78" s="403">
        <f>OriginalIDP!O80</f>
        <v>23.04</v>
      </c>
      <c r="Y78" s="403">
        <f>OriginalIDP!P80</f>
        <v>27</v>
      </c>
      <c r="Z78" s="403">
        <f>OriginalIDP!Q80</f>
        <v>3.96</v>
      </c>
      <c r="AC78" s="492">
        <v>54.0</v>
      </c>
      <c r="AD78" s="227"/>
      <c r="AE78" s="500"/>
      <c r="AF78" s="278"/>
      <c r="AG78" s="278"/>
      <c r="AJ78" s="501"/>
      <c r="AL78" s="502"/>
      <c r="AM78" s="502"/>
      <c r="AN78" s="503"/>
      <c r="AO78" s="503"/>
      <c r="AP78" s="502"/>
      <c r="AQ78" s="502"/>
      <c r="AR78" s="504"/>
      <c r="AS78" s="502"/>
    </row>
    <row r="79">
      <c r="A79" s="410"/>
      <c r="B79" s="399"/>
      <c r="C79" s="435"/>
      <c r="D79" s="399"/>
      <c r="E79" s="506"/>
      <c r="F79" s="338" t="s">
        <v>100</v>
      </c>
      <c r="G79" s="336" t="str">
        <f t="shared" si="68"/>
        <v/>
      </c>
      <c r="H79" s="337"/>
      <c r="I79" s="440"/>
      <c r="J79" s="411" t="str">
        <f>IFERROR(__xludf.DUMMYFUNCTION("REGEXREPLACE(I79,""(.*)SVL IN:(.*)"",""$2"")"),"")</f>
        <v/>
      </c>
      <c r="K79" s="338" t="s">
        <v>100</v>
      </c>
      <c r="L79" s="336" t="str">
        <f t="shared" si="69"/>
        <v/>
      </c>
      <c r="M79" s="337"/>
      <c r="N79" s="440"/>
      <c r="O79" s="411" t="str">
        <f>IFERROR(__xludf.DUMMYFUNCTION("REGEXREPLACE(N79,""(.*)SVL IN:(.*)"",""$2"")"),"")</f>
        <v/>
      </c>
      <c r="P79" s="338" t="s">
        <v>100</v>
      </c>
      <c r="Q79" s="336" t="str">
        <f t="shared" si="70"/>
        <v/>
      </c>
      <c r="R79" s="337"/>
      <c r="S79" s="440"/>
      <c r="T79" s="411" t="str">
        <f>IFERROR(__xludf.DUMMYFUNCTION("REGEXREPLACE(S79,""(.*)SVL IN:(.*)"",""$2"")"),"")</f>
        <v/>
      </c>
      <c r="W79" s="412">
        <v>0.8541666666666666</v>
      </c>
      <c r="X79" s="403">
        <f>OriginalIDP!O81</f>
        <v>29.23</v>
      </c>
      <c r="Y79" s="403">
        <f>OriginalIDP!P81</f>
        <v>28</v>
      </c>
      <c r="Z79" s="403">
        <f>OriginalIDP!Q81</f>
        <v>-1.23</v>
      </c>
      <c r="AC79" s="492">
        <v>55.0</v>
      </c>
      <c r="AD79" s="227"/>
      <c r="AE79" s="500"/>
      <c r="AF79" s="278"/>
      <c r="AG79" s="278"/>
      <c r="AJ79" s="501"/>
      <c r="AL79" s="502"/>
      <c r="AM79" s="502"/>
      <c r="AN79" s="503"/>
      <c r="AO79" s="503"/>
      <c r="AP79" s="502"/>
      <c r="AQ79" s="502"/>
      <c r="AR79" s="504"/>
      <c r="AS79" s="502"/>
    </row>
    <row r="80">
      <c r="A80" s="410"/>
      <c r="B80" s="399"/>
      <c r="C80" s="410"/>
      <c r="D80" s="399"/>
      <c r="E80" s="398"/>
      <c r="F80" s="338" t="s">
        <v>547</v>
      </c>
      <c r="G80" s="336" t="str">
        <f t="shared" ref="G80:G81" si="71">J78</f>
        <v/>
      </c>
      <c r="H80" s="337"/>
      <c r="I80" s="440"/>
      <c r="J80" s="411" t="str">
        <f>IFERROR(__xludf.DUMMYFUNCTION("REGEXREPLACE(I80,""(.*)ACK:(.*)"",""$2"")"),"")</f>
        <v/>
      </c>
      <c r="K80" s="338" t="s">
        <v>547</v>
      </c>
      <c r="L80" s="336" t="str">
        <f t="shared" ref="L80:L81" si="72">O78</f>
        <v/>
      </c>
      <c r="M80" s="337"/>
      <c r="N80" s="440"/>
      <c r="O80" s="411" t="str">
        <f>IFERROR(__xludf.DUMMYFUNCTION("REGEXREPLACE(N80,""(.*)ACK:(.*)"",""$2"")"),"")</f>
        <v/>
      </c>
      <c r="P80" s="338" t="s">
        <v>547</v>
      </c>
      <c r="Q80" s="336" t="str">
        <f t="shared" ref="Q80:Q81" si="73">T78</f>
        <v/>
      </c>
      <c r="R80" s="337"/>
      <c r="S80" s="440"/>
      <c r="T80" s="411" t="str">
        <f>IFERROR(__xludf.DUMMYFUNCTION("REGEXREPLACE(S80,""(.*)ACK:(.*)"",""$2"")"),"")</f>
        <v/>
      </c>
      <c r="W80" s="412">
        <v>0.8645833333333334</v>
      </c>
      <c r="X80" s="403">
        <f>OriginalIDP!O82</f>
        <v>24.34</v>
      </c>
      <c r="Y80" s="403">
        <f>OriginalIDP!P82</f>
        <v>29</v>
      </c>
      <c r="Z80" s="403">
        <f>OriginalIDP!Q82</f>
        <v>4.66</v>
      </c>
      <c r="AC80" s="492">
        <v>56.0</v>
      </c>
      <c r="AD80" s="227"/>
      <c r="AE80" s="500"/>
      <c r="AF80" s="278"/>
      <c r="AG80" s="278"/>
      <c r="AJ80" s="501"/>
      <c r="AL80" s="502"/>
      <c r="AM80" s="502"/>
      <c r="AN80" s="503"/>
      <c r="AO80" s="503"/>
      <c r="AP80" s="502"/>
      <c r="AQ80" s="502"/>
      <c r="AR80" s="504"/>
      <c r="AS80" s="502"/>
    </row>
    <row r="81">
      <c r="A81" s="410"/>
      <c r="B81" s="399"/>
      <c r="C81" s="410"/>
      <c r="D81" s="399"/>
      <c r="E81" s="410"/>
      <c r="F81" s="338" t="s">
        <v>548</v>
      </c>
      <c r="G81" s="336" t="str">
        <f t="shared" si="71"/>
        <v/>
      </c>
      <c r="H81" s="337"/>
      <c r="I81" s="440"/>
      <c r="J81" s="411" t="str">
        <f>IFERROR(__xludf.DUMMYFUNCTION("REGEXREPLACE(I81,""(.*)ASA:(.*)"",""$2"")"),"")</f>
        <v/>
      </c>
      <c r="K81" s="338" t="s">
        <v>548</v>
      </c>
      <c r="L81" s="336" t="str">
        <f t="shared" si="72"/>
        <v/>
      </c>
      <c r="M81" s="337"/>
      <c r="N81" s="440"/>
      <c r="O81" s="411" t="str">
        <f>IFERROR(__xludf.DUMMYFUNCTION("REGEXREPLACE(N81,""(.*)ASA:(.*)"",""$2"")"),"")</f>
        <v/>
      </c>
      <c r="P81" s="338" t="s">
        <v>548</v>
      </c>
      <c r="Q81" s="336" t="str">
        <f t="shared" si="73"/>
        <v/>
      </c>
      <c r="R81" s="337"/>
      <c r="S81" s="440"/>
      <c r="T81" s="411" t="str">
        <f>IFERROR(__xludf.DUMMYFUNCTION("REGEXREPLACE(S81,""(.*)ASA:(.*)"",""$2"")"),"")</f>
        <v/>
      </c>
      <c r="W81" s="412">
        <v>0.875</v>
      </c>
      <c r="X81" s="403">
        <f>OriginalIDP!O83</f>
        <v>26.2</v>
      </c>
      <c r="Y81" s="403">
        <f>OriginalIDP!P83</f>
        <v>27</v>
      </c>
      <c r="Z81" s="403">
        <f>OriginalIDP!Q83</f>
        <v>0.8</v>
      </c>
      <c r="AC81" s="492">
        <v>57.0</v>
      </c>
      <c r="AD81" s="227"/>
      <c r="AE81" s="500"/>
      <c r="AF81" s="278"/>
      <c r="AG81" s="278"/>
      <c r="AJ81" s="501"/>
      <c r="AL81" s="502"/>
      <c r="AM81" s="502"/>
      <c r="AN81" s="503"/>
      <c r="AO81" s="503"/>
      <c r="AP81" s="502"/>
      <c r="AQ81" s="502"/>
      <c r="AR81" s="504"/>
      <c r="AS81" s="502"/>
    </row>
    <row r="82">
      <c r="A82" s="410"/>
      <c r="B82" s="399"/>
      <c r="C82" s="410"/>
      <c r="D82" s="399"/>
      <c r="E82" s="440"/>
      <c r="F82" s="338" t="s">
        <v>549</v>
      </c>
      <c r="G82" s="370" t="str">
        <f t="shared" ref="G82:G83" si="74">J85</f>
        <v/>
      </c>
      <c r="H82" s="29"/>
      <c r="I82" s="440"/>
      <c r="J82" s="411" t="str">
        <f>IFERROR(__xludf.DUMMYFUNCTION("REGEXREPLACE(I82,""(.*)SAFE:(.*)"",""$2"")"),"")</f>
        <v/>
      </c>
      <c r="K82" s="338" t="s">
        <v>549</v>
      </c>
      <c r="L82" s="370" t="str">
        <f t="shared" ref="L82:L83" si="75">O85</f>
        <v/>
      </c>
      <c r="M82" s="29"/>
      <c r="N82" s="440"/>
      <c r="O82" s="411" t="str">
        <f>IFERROR(__xludf.DUMMYFUNCTION("REGEXREPLACE(N82,""(.*)SAFE:(.*)"",""$2"")"),"")</f>
        <v/>
      </c>
      <c r="P82" s="338" t="s">
        <v>549</v>
      </c>
      <c r="Q82" s="392" t="str">
        <f t="shared" ref="Q82:Q83" si="76">T85</f>
        <v/>
      </c>
      <c r="R82" s="29"/>
      <c r="S82" s="440"/>
      <c r="T82" s="411" t="str">
        <f>IFERROR(__xludf.DUMMYFUNCTION("REGEXREPLACE(S82,""(.*)SAFE:(.*)"",""$2"")"),"")</f>
        <v/>
      </c>
      <c r="W82" s="412">
        <v>0.8854166666666666</v>
      </c>
      <c r="X82" s="403">
        <f>OriginalIDP!O84</f>
        <v>27.2</v>
      </c>
      <c r="Y82" s="403">
        <f>OriginalIDP!P84</f>
        <v>27.67</v>
      </c>
      <c r="Z82" s="403">
        <f>OriginalIDP!Q84</f>
        <v>0.47</v>
      </c>
      <c r="AC82" s="492">
        <v>58.0</v>
      </c>
      <c r="AD82" s="227"/>
      <c r="AE82" s="500"/>
      <c r="AF82" s="278"/>
      <c r="AG82" s="278"/>
      <c r="AJ82" s="501"/>
      <c r="AL82" s="502"/>
      <c r="AM82" s="502"/>
      <c r="AN82" s="503"/>
      <c r="AO82" s="503"/>
      <c r="AP82" s="502"/>
      <c r="AQ82" s="502"/>
      <c r="AR82" s="504"/>
      <c r="AS82" s="502"/>
    </row>
    <row r="83">
      <c r="A83" s="410"/>
      <c r="B83" s="399"/>
      <c r="C83" s="435"/>
      <c r="D83" s="399"/>
      <c r="E83" s="483"/>
      <c r="F83" s="338" t="s">
        <v>550</v>
      </c>
      <c r="G83" s="371" t="str">
        <f t="shared" si="74"/>
        <v/>
      </c>
      <c r="H83" s="372"/>
      <c r="I83" s="398"/>
      <c r="J83" s="411" t="str">
        <f>IFERROR(__xludf.DUMMYFUNCTION("REGEXREPLACE(I77,""(.*)DELAYS:(.*)"",""$2"")"),"")</f>
        <v/>
      </c>
      <c r="K83" s="338" t="s">
        <v>550</v>
      </c>
      <c r="L83" s="371" t="str">
        <f t="shared" si="75"/>
        <v/>
      </c>
      <c r="M83" s="372"/>
      <c r="N83" s="398"/>
      <c r="O83" s="411" t="str">
        <f>IFERROR(__xludf.DUMMYFUNCTION("REGEXREPLACE(N77,""(.*)DELAYS:(.*)"",""$2"")"),"")</f>
        <v/>
      </c>
      <c r="P83" s="338" t="s">
        <v>550</v>
      </c>
      <c r="Q83" s="371" t="str">
        <f t="shared" si="76"/>
        <v/>
      </c>
      <c r="R83" s="372"/>
      <c r="S83" s="398"/>
      <c r="T83" s="411" t="str">
        <f>IFERROR(__xludf.DUMMYFUNCTION("REGEXREPLACE(S77,""(.*)DELAYS:(.*)"",""$2"")"),"")</f>
        <v/>
      </c>
      <c r="W83" s="412">
        <v>0.8958333333333334</v>
      </c>
      <c r="X83" s="403">
        <f>OriginalIDP!O85</f>
        <v>27.41</v>
      </c>
      <c r="Y83" s="403">
        <f>OriginalIDP!P85</f>
        <v>25</v>
      </c>
      <c r="Z83" s="403">
        <f>OriginalIDP!Q85</f>
        <v>-2.41</v>
      </c>
      <c r="AC83" s="492">
        <v>59.0</v>
      </c>
      <c r="AD83" s="227"/>
      <c r="AE83" s="500"/>
      <c r="AF83" s="278"/>
      <c r="AG83" s="278"/>
      <c r="AJ83" s="501"/>
      <c r="AL83" s="502"/>
      <c r="AM83" s="502"/>
      <c r="AN83" s="503"/>
      <c r="AO83" s="503"/>
      <c r="AP83" s="502"/>
      <c r="AQ83" s="502"/>
      <c r="AR83" s="504"/>
      <c r="AS83" s="502"/>
    </row>
    <row r="84">
      <c r="A84" s="435"/>
      <c r="B84" s="399"/>
      <c r="C84" s="410"/>
      <c r="D84" s="399"/>
      <c r="E84" s="435"/>
      <c r="F84" s="339" t="s">
        <v>551</v>
      </c>
      <c r="G84" s="340" t="str">
        <f>J88</f>
        <v/>
      </c>
      <c r="H84" s="39"/>
      <c r="I84" s="440"/>
      <c r="J84" s="411" t="str">
        <f>IF(J127=FALSE,"",LEFT(J121,3))</f>
        <v/>
      </c>
      <c r="K84" s="339" t="s">
        <v>551</v>
      </c>
      <c r="L84" s="340" t="str">
        <f>O88</f>
        <v/>
      </c>
      <c r="M84" s="39"/>
      <c r="N84" s="440"/>
      <c r="O84" s="411" t="str">
        <f>IF(O127=FALSE,"",LEFT(O121,3))</f>
        <v/>
      </c>
      <c r="P84" s="339" t="s">
        <v>551</v>
      </c>
      <c r="Q84" s="340" t="str">
        <f>T88</f>
        <v/>
      </c>
      <c r="R84" s="39"/>
      <c r="S84" s="440"/>
      <c r="T84" s="411" t="str">
        <f>IF(T127=FALSE,"",LEFT(T121,3))</f>
        <v/>
      </c>
      <c r="W84" s="412">
        <v>0.90625</v>
      </c>
      <c r="X84" s="403">
        <f>OriginalIDP!O86</f>
        <v>26.24</v>
      </c>
      <c r="Y84" s="403">
        <f>OriginalIDP!P86</f>
        <v>27</v>
      </c>
      <c r="Z84" s="403">
        <f>OriginalIDP!Q86</f>
        <v>0.76</v>
      </c>
      <c r="AC84" s="492">
        <v>60.0</v>
      </c>
      <c r="AD84" s="227"/>
      <c r="AE84" s="500"/>
      <c r="AF84" s="278"/>
      <c r="AG84" s="278"/>
      <c r="AJ84" s="501"/>
      <c r="AL84" s="502"/>
      <c r="AM84" s="502"/>
      <c r="AN84" s="503"/>
      <c r="AO84" s="503"/>
      <c r="AP84" s="502"/>
      <c r="AQ84" s="502"/>
      <c r="AR84" s="504"/>
      <c r="AS84" s="502"/>
    </row>
    <row r="85">
      <c r="A85" s="410"/>
      <c r="B85" s="399"/>
      <c r="C85" s="435"/>
      <c r="D85" s="399"/>
      <c r="E85" s="410"/>
      <c r="F85" s="341"/>
      <c r="G85" s="114"/>
      <c r="H85" s="32"/>
      <c r="I85" s="440"/>
      <c r="J85" s="411" t="str">
        <f>IFERROR(__xludf.DUMMYFUNCTION("REGEXREPLACE(I85,""(.*)Inbound:(.*)"",""$2"")"),"")</f>
        <v/>
      </c>
      <c r="K85" s="341"/>
      <c r="L85" s="114"/>
      <c r="M85" s="32"/>
      <c r="N85" s="440"/>
      <c r="O85" s="411" t="str">
        <f>IFERROR(__xludf.DUMMYFUNCTION("REGEXREPLACE(N85,""(.*)Inbound:(.*)"",""$2"")"),"")</f>
        <v/>
      </c>
      <c r="P85" s="341"/>
      <c r="Q85" s="114"/>
      <c r="R85" s="32"/>
      <c r="S85" s="440"/>
      <c r="T85" s="411" t="str">
        <f>IFERROR(__xludf.DUMMYFUNCTION("REGEXREPLACE(S85,""(.*)Inbound:(.*)"",""$2"")"),"")</f>
        <v/>
      </c>
      <c r="U85" s="465" t="str">
        <f>IFERROR(__xludf.DUMMYFUNCTION("REGEXREPLACE(S85,""(.*)Inbound:(.*)"",""$2"")"),"")</f>
        <v/>
      </c>
      <c r="W85" s="412">
        <v>0.9166666666666666</v>
      </c>
      <c r="X85" s="403">
        <f>OriginalIDP!O87</f>
        <v>25.87</v>
      </c>
      <c r="Y85" s="403">
        <f>OriginalIDP!P87</f>
        <v>24</v>
      </c>
      <c r="Z85" s="403">
        <f>OriginalIDP!Q87</f>
        <v>-1.87</v>
      </c>
      <c r="AC85" s="492">
        <v>61.0</v>
      </c>
      <c r="AD85" s="227"/>
      <c r="AE85" s="500"/>
      <c r="AF85" s="278"/>
      <c r="AG85" s="278"/>
      <c r="AJ85" s="501"/>
      <c r="AL85" s="502"/>
      <c r="AM85" s="502"/>
      <c r="AN85" s="503"/>
      <c r="AO85" s="503"/>
      <c r="AP85" s="502"/>
      <c r="AQ85" s="502"/>
      <c r="AR85" s="504"/>
      <c r="AS85" s="502"/>
    </row>
    <row r="86">
      <c r="A86" s="410"/>
      <c r="B86" s="399"/>
      <c r="C86" s="410"/>
      <c r="D86" s="399"/>
      <c r="E86" s="410"/>
      <c r="F86" s="342" t="s">
        <v>485</v>
      </c>
      <c r="G86" s="343" t="str">
        <f>J90</f>
        <v/>
      </c>
      <c r="H86" s="275"/>
      <c r="I86" s="440"/>
      <c r="J86" s="411" t="str">
        <f>IFERROR(__xludf.DUMMYFUNCTION("REGEXREPLACE(I86,""(.*)Outbound:(.*)"",""$2"")"),"")</f>
        <v/>
      </c>
      <c r="K86" s="342" t="s">
        <v>485</v>
      </c>
      <c r="L86" s="343" t="str">
        <f>O90</f>
        <v/>
      </c>
      <c r="M86" s="275"/>
      <c r="N86" s="440"/>
      <c r="O86" s="411" t="str">
        <f>IFERROR(__xludf.DUMMYFUNCTION("REGEXREPLACE(N86,""(.*)Outbound:(.*)"",""$2"")"),"")</f>
        <v/>
      </c>
      <c r="P86" s="342" t="s">
        <v>485</v>
      </c>
      <c r="Q86" s="343" t="str">
        <f>T90</f>
        <v/>
      </c>
      <c r="R86" s="275"/>
      <c r="S86" s="440"/>
      <c r="T86" s="411" t="str">
        <f>IFERROR(__xludf.DUMMYFUNCTION("REGEXREPLACE(S86,""(.*)Outbound:(.*)"",""$2"")"),"")</f>
        <v/>
      </c>
      <c r="W86" s="412">
        <v>0.9270833333333334</v>
      </c>
      <c r="X86" s="403">
        <f>OriginalIDP!O88</f>
        <v>22.89</v>
      </c>
      <c r="Y86" s="403">
        <f>OriginalIDP!P88</f>
        <v>20.33</v>
      </c>
      <c r="Z86" s="403">
        <f>OriginalIDP!Q88</f>
        <v>-2.56</v>
      </c>
      <c r="AC86" s="492">
        <v>62.0</v>
      </c>
      <c r="AD86" s="227"/>
      <c r="AE86" s="500"/>
      <c r="AF86" s="278"/>
      <c r="AG86" s="278"/>
      <c r="AJ86" s="501"/>
      <c r="AL86" s="502"/>
      <c r="AM86" s="502"/>
      <c r="AN86" s="503"/>
      <c r="AO86" s="503"/>
      <c r="AP86" s="502"/>
      <c r="AQ86" s="502"/>
      <c r="AR86" s="504"/>
      <c r="AS86" s="502"/>
    </row>
    <row r="87">
      <c r="A87" s="410"/>
      <c r="B87" s="399"/>
      <c r="C87" s="410"/>
      <c r="D87" s="399"/>
      <c r="E87" s="410"/>
      <c r="F87" s="344"/>
      <c r="G87" s="345"/>
      <c r="H87" s="275"/>
      <c r="I87" s="398"/>
      <c r="J87" s="411"/>
      <c r="K87" s="344"/>
      <c r="L87" s="345"/>
      <c r="M87" s="275"/>
      <c r="N87" s="398"/>
      <c r="O87" s="411"/>
      <c r="P87" s="344"/>
      <c r="Q87" s="345"/>
      <c r="R87" s="275"/>
      <c r="S87" s="398"/>
      <c r="T87" s="411"/>
      <c r="W87" s="412">
        <v>0.9375</v>
      </c>
      <c r="X87" s="403">
        <f>OriginalIDP!O89</f>
        <v>20.16</v>
      </c>
      <c r="Y87" s="403">
        <f>OriginalIDP!P89</f>
        <v>21</v>
      </c>
      <c r="Z87" s="403">
        <f>OriginalIDP!Q89</f>
        <v>0.84</v>
      </c>
      <c r="AC87" s="492">
        <v>63.0</v>
      </c>
      <c r="AD87" s="227"/>
      <c r="AE87" s="500"/>
      <c r="AF87" s="278"/>
      <c r="AG87" s="278"/>
      <c r="AJ87" s="501"/>
      <c r="AL87" s="502"/>
      <c r="AM87" s="502"/>
      <c r="AN87" s="503"/>
      <c r="AO87" s="503"/>
      <c r="AP87" s="502"/>
      <c r="AQ87" s="502"/>
      <c r="AR87" s="504"/>
      <c r="AS87" s="502"/>
    </row>
    <row r="88">
      <c r="A88" s="435"/>
      <c r="B88" s="399"/>
      <c r="C88" s="435"/>
      <c r="D88" s="399"/>
      <c r="E88" s="410"/>
      <c r="F88" s="344"/>
      <c r="G88" s="345"/>
      <c r="H88" s="275"/>
      <c r="I88" s="440"/>
      <c r="J88" s="411" t="str">
        <f>Right(I88,100)</f>
        <v/>
      </c>
      <c r="K88" s="344"/>
      <c r="L88" s="345"/>
      <c r="M88" s="275"/>
      <c r="N88" s="440"/>
      <c r="O88" s="411" t="str">
        <f>Right(N88,100)</f>
        <v/>
      </c>
      <c r="P88" s="344"/>
      <c r="Q88" s="345"/>
      <c r="R88" s="275"/>
      <c r="S88" s="440"/>
      <c r="T88" s="411" t="str">
        <f>Right(S88,100)</f>
        <v/>
      </c>
      <c r="W88" s="412">
        <v>0.9479166666666666</v>
      </c>
      <c r="X88" s="403">
        <f>OriginalIDP!O90</f>
        <v>20.95</v>
      </c>
      <c r="Y88" s="403">
        <f>OriginalIDP!P90</f>
        <v>22</v>
      </c>
      <c r="Z88" s="403">
        <f>OriginalIDP!Q90</f>
        <v>1.05</v>
      </c>
      <c r="AC88" s="492">
        <v>64.0</v>
      </c>
      <c r="AD88" s="227"/>
      <c r="AE88" s="500"/>
      <c r="AF88" s="278"/>
      <c r="AG88" s="278"/>
      <c r="AJ88" s="501"/>
      <c r="AL88" s="502"/>
      <c r="AM88" s="502"/>
      <c r="AN88" s="503"/>
      <c r="AO88" s="503"/>
      <c r="AP88" s="502"/>
      <c r="AQ88" s="502"/>
      <c r="AR88" s="504"/>
      <c r="AS88" s="502"/>
    </row>
    <row r="89">
      <c r="A89" s="410"/>
      <c r="B89" s="399"/>
      <c r="C89" s="410"/>
      <c r="D89" s="399"/>
      <c r="E89" s="410"/>
      <c r="F89" s="344"/>
      <c r="G89" s="345"/>
      <c r="H89" s="275"/>
      <c r="I89" s="398"/>
      <c r="J89" s="411"/>
      <c r="K89" s="344"/>
      <c r="L89" s="345"/>
      <c r="M89" s="275"/>
      <c r="N89" s="398"/>
      <c r="O89" s="411"/>
      <c r="P89" s="344"/>
      <c r="Q89" s="345"/>
      <c r="R89" s="275"/>
      <c r="S89" s="398"/>
      <c r="T89" s="411"/>
      <c r="W89" s="412">
        <v>0.9583333333333334</v>
      </c>
      <c r="X89" s="403">
        <f>OriginalIDP!O91</f>
        <v>22.54</v>
      </c>
      <c r="Y89" s="403">
        <f>OriginalIDP!P91</f>
        <v>22</v>
      </c>
      <c r="Z89" s="403">
        <f>OriginalIDP!Q91</f>
        <v>-0.54</v>
      </c>
      <c r="AC89" s="492">
        <v>65.0</v>
      </c>
      <c r="AD89" s="227"/>
      <c r="AE89" s="500"/>
      <c r="AF89" s="278"/>
      <c r="AG89" s="278"/>
      <c r="AJ89" s="501"/>
      <c r="AL89" s="502"/>
      <c r="AM89" s="502"/>
      <c r="AN89" s="503"/>
      <c r="AO89" s="503"/>
      <c r="AP89" s="502"/>
      <c r="AQ89" s="502"/>
      <c r="AR89" s="504"/>
      <c r="AS89" s="502"/>
    </row>
    <row r="90">
      <c r="A90" s="435"/>
      <c r="B90" s="399"/>
      <c r="C90" s="410"/>
      <c r="D90" s="399"/>
      <c r="E90" s="410"/>
      <c r="F90" s="346"/>
      <c r="G90" s="347"/>
      <c r="H90" s="337"/>
      <c r="I90" s="440"/>
      <c r="J90" s="411" t="str">
        <f>Right(I90,150)</f>
        <v/>
      </c>
      <c r="K90" s="346"/>
      <c r="L90" s="347"/>
      <c r="M90" s="337"/>
      <c r="N90" s="440"/>
      <c r="O90" s="411" t="str">
        <f>Right(N90,150)</f>
        <v/>
      </c>
      <c r="P90" s="346"/>
      <c r="Q90" s="347"/>
      <c r="R90" s="337"/>
      <c r="S90" s="440"/>
      <c r="T90" s="411" t="str">
        <f>Right(S90,150)</f>
        <v/>
      </c>
      <c r="W90" s="412">
        <v>0.96875</v>
      </c>
      <c r="X90" s="403">
        <f>OriginalIDP!O92</f>
        <v>18.75</v>
      </c>
      <c r="Y90" s="403">
        <f>OriginalIDP!P92</f>
        <v>23</v>
      </c>
      <c r="Z90" s="403">
        <f>OriginalIDP!Q92</f>
        <v>4.25</v>
      </c>
      <c r="AC90" s="492">
        <v>66.0</v>
      </c>
      <c r="AD90" s="227"/>
      <c r="AE90" s="500"/>
      <c r="AF90" s="278"/>
      <c r="AG90" s="278"/>
      <c r="AJ90" s="501"/>
      <c r="AL90" s="502"/>
      <c r="AM90" s="502"/>
      <c r="AN90" s="503"/>
      <c r="AO90" s="503"/>
      <c r="AP90" s="502"/>
      <c r="AQ90" s="502"/>
      <c r="AR90" s="504"/>
      <c r="AS90" s="502"/>
    </row>
    <row r="91">
      <c r="A91" s="410"/>
      <c r="B91" s="399"/>
      <c r="C91" s="483"/>
      <c r="D91" s="399"/>
      <c r="E91" s="398"/>
      <c r="F91" s="348" t="s">
        <v>557</v>
      </c>
      <c r="G91" s="31"/>
      <c r="H91" s="32"/>
      <c r="I91" s="400"/>
      <c r="J91" s="401"/>
      <c r="K91" s="373" t="s">
        <v>576</v>
      </c>
      <c r="L91" s="31"/>
      <c r="M91" s="32"/>
      <c r="N91" s="400"/>
      <c r="O91" s="198"/>
      <c r="P91" s="391" t="s">
        <v>595</v>
      </c>
      <c r="Q91" s="31"/>
      <c r="R91" s="32"/>
      <c r="S91" s="400"/>
      <c r="W91" s="412">
        <v>0.9791666666666666</v>
      </c>
      <c r="X91" s="403">
        <f>OriginalIDP!O93</f>
        <v>18.81</v>
      </c>
      <c r="Y91" s="403">
        <f>OriginalIDP!P93</f>
        <v>25.33</v>
      </c>
      <c r="Z91" s="403">
        <f>OriginalIDP!Q93</f>
        <v>6.52</v>
      </c>
      <c r="AC91" s="492">
        <v>67.0</v>
      </c>
      <c r="AD91" s="227"/>
      <c r="AE91" s="500"/>
      <c r="AF91" s="278"/>
      <c r="AG91" s="278"/>
      <c r="AJ91" s="501"/>
      <c r="AL91" s="502"/>
      <c r="AM91" s="502"/>
      <c r="AN91" s="503"/>
      <c r="AO91" s="503"/>
      <c r="AP91" s="502"/>
      <c r="AQ91" s="502"/>
      <c r="AR91" s="504"/>
      <c r="AS91" s="502"/>
    </row>
    <row r="92">
      <c r="A92" s="435"/>
      <c r="B92" s="399"/>
      <c r="C92" s="435"/>
      <c r="D92" s="399"/>
      <c r="E92" s="410"/>
      <c r="F92" s="335" t="s">
        <v>94</v>
      </c>
      <c r="G92" s="336" t="str">
        <f t="shared" ref="G92:G94" si="77">J95</f>
        <v/>
      </c>
      <c r="H92" s="337"/>
      <c r="I92" s="440"/>
      <c r="J92" s="411" t="str">
        <f>IFERROR(__xludf.DUMMYFUNCTION("REGEXREPLACE(I92,""(.*)ACK:(.*)"",""$2"")"),"")</f>
        <v/>
      </c>
      <c r="K92" s="335" t="s">
        <v>94</v>
      </c>
      <c r="L92" s="336" t="str">
        <f t="shared" ref="L92:L94" si="78">O95</f>
        <v/>
      </c>
      <c r="M92" s="337"/>
      <c r="N92" s="440"/>
      <c r="O92" s="411" t="str">
        <f>IFERROR(__xludf.DUMMYFUNCTION("REGEXREPLACE(N92,""(.*)ACK:(.*)"",""$2"")"),"")</f>
        <v/>
      </c>
      <c r="P92" s="335" t="s">
        <v>94</v>
      </c>
      <c r="Q92" s="336" t="str">
        <f t="shared" ref="Q92:Q94" si="79">T95</f>
        <v/>
      </c>
      <c r="R92" s="337"/>
      <c r="S92" s="440"/>
      <c r="T92" s="411" t="str">
        <f>IFERROR(__xludf.DUMMYFUNCTION("REGEXREPLACE(S92,""(.*)ACK:(.*)"",""$2"")"),"")</f>
        <v/>
      </c>
      <c r="W92" s="507">
        <v>0.9895833333333334</v>
      </c>
      <c r="X92" s="403">
        <f>OriginalIDP!O94</f>
        <v>17.02</v>
      </c>
      <c r="Y92" s="403">
        <f>OriginalIDP!P94</f>
        <v>28.33</v>
      </c>
      <c r="Z92" s="403">
        <f>OriginalIDP!Q94</f>
        <v>11.31</v>
      </c>
      <c r="AC92" s="492">
        <v>68.0</v>
      </c>
      <c r="AD92" s="227"/>
      <c r="AE92" s="500"/>
      <c r="AF92" s="278"/>
      <c r="AG92" s="278"/>
      <c r="AJ92" s="501"/>
      <c r="AL92" s="502"/>
      <c r="AM92" s="502"/>
      <c r="AN92" s="503"/>
      <c r="AO92" s="503"/>
      <c r="AP92" s="502"/>
      <c r="AQ92" s="502"/>
      <c r="AR92" s="504"/>
      <c r="AS92" s="502"/>
    </row>
    <row r="93">
      <c r="A93" s="410"/>
      <c r="B93" s="399"/>
      <c r="C93" s="410"/>
      <c r="D93" s="399"/>
      <c r="E93" s="440"/>
      <c r="F93" s="338" t="s">
        <v>497</v>
      </c>
      <c r="G93" s="336" t="str">
        <f t="shared" si="77"/>
        <v/>
      </c>
      <c r="H93" s="337"/>
      <c r="I93" s="440"/>
      <c r="J93" s="411" t="str">
        <f>IFERROR(__xludf.DUMMYFUNCTION("REGEXREPLACE(I93,""(.*)SVL OUT:(.*)"",""$2"")"),"")</f>
        <v/>
      </c>
      <c r="K93" s="338" t="s">
        <v>497</v>
      </c>
      <c r="L93" s="336" t="str">
        <f t="shared" si="78"/>
        <v/>
      </c>
      <c r="M93" s="337"/>
      <c r="N93" s="440"/>
      <c r="O93" s="411" t="str">
        <f>IFERROR(__xludf.DUMMYFUNCTION("REGEXREPLACE(N93,""(.*)SVL OUT:(.*)"",""$2"")"),"")</f>
        <v/>
      </c>
      <c r="P93" s="338" t="s">
        <v>497</v>
      </c>
      <c r="Q93" s="336" t="str">
        <f t="shared" si="79"/>
        <v/>
      </c>
      <c r="R93" s="337"/>
      <c r="S93" s="440"/>
      <c r="T93" s="411" t="str">
        <f>IFERROR(__xludf.DUMMYFUNCTION("REGEXREPLACE(S93,""(.*)SVL OUT:(.*)"",""$2"")"),"")</f>
        <v/>
      </c>
      <c r="AC93" s="492">
        <v>69.0</v>
      </c>
      <c r="AD93" s="227"/>
      <c r="AE93" s="500"/>
      <c r="AF93" s="278"/>
      <c r="AG93" s="278"/>
      <c r="AJ93" s="501"/>
      <c r="AL93" s="502"/>
      <c r="AM93" s="502"/>
      <c r="AN93" s="503"/>
      <c r="AO93" s="503"/>
      <c r="AP93" s="502"/>
      <c r="AQ93" s="502"/>
      <c r="AR93" s="504"/>
      <c r="AS93" s="502"/>
    </row>
    <row r="94">
      <c r="A94" s="410"/>
      <c r="B94" s="399"/>
      <c r="C94" s="410"/>
      <c r="D94" s="399"/>
      <c r="E94" s="410"/>
      <c r="F94" s="338" t="s">
        <v>100</v>
      </c>
      <c r="G94" s="336" t="str">
        <f t="shared" si="77"/>
        <v/>
      </c>
      <c r="H94" s="337"/>
      <c r="I94" s="440"/>
      <c r="J94" s="411" t="str">
        <f>IFERROR(__xludf.DUMMYFUNCTION("REGEXREPLACE(I94,""(.*)SVL IN:(.*)"",""$2"")"),"")</f>
        <v/>
      </c>
      <c r="K94" s="338" t="s">
        <v>100</v>
      </c>
      <c r="L94" s="336" t="str">
        <f t="shared" si="78"/>
        <v/>
      </c>
      <c r="M94" s="337"/>
      <c r="N94" s="440"/>
      <c r="O94" s="411" t="str">
        <f>IFERROR(__xludf.DUMMYFUNCTION("REGEXREPLACE(N94,""(.*)SVL IN:(.*)"",""$2"")"),"")</f>
        <v/>
      </c>
      <c r="P94" s="338" t="s">
        <v>100</v>
      </c>
      <c r="Q94" s="336" t="str">
        <f t="shared" si="79"/>
        <v/>
      </c>
      <c r="R94" s="337"/>
      <c r="S94" s="440"/>
      <c r="T94" s="411" t="str">
        <f>IFERROR(__xludf.DUMMYFUNCTION("REGEXREPLACE(S94,""(.*)SVL IN:(.*)"",""$2"")"),"")</f>
        <v/>
      </c>
      <c r="AC94" s="492">
        <v>70.0</v>
      </c>
      <c r="AD94" s="227"/>
      <c r="AE94" s="500"/>
      <c r="AF94" s="278"/>
      <c r="AG94" s="278"/>
      <c r="AJ94" s="501"/>
      <c r="AL94" s="502"/>
      <c r="AM94" s="502"/>
      <c r="AN94" s="503"/>
      <c r="AO94" s="503"/>
      <c r="AP94" s="502"/>
      <c r="AQ94" s="502"/>
      <c r="AR94" s="504"/>
      <c r="AS94" s="502"/>
    </row>
    <row r="95">
      <c r="A95" s="483"/>
      <c r="B95" s="399"/>
      <c r="C95" s="410"/>
      <c r="D95" s="399"/>
      <c r="E95" s="435"/>
      <c r="F95" s="338" t="s">
        <v>547</v>
      </c>
      <c r="G95" s="336" t="str">
        <f t="shared" ref="G95:G96" si="80">J93</f>
        <v/>
      </c>
      <c r="H95" s="337"/>
      <c r="I95" s="440"/>
      <c r="J95" s="411" t="str">
        <f>IFERROR(__xludf.DUMMYFUNCTION("REGEXREPLACE(I95,""(.*)ACK:(.*)"",""$2"")"),"")</f>
        <v/>
      </c>
      <c r="K95" s="338" t="s">
        <v>547</v>
      </c>
      <c r="L95" s="336" t="str">
        <f t="shared" ref="L95:L96" si="81">O93</f>
        <v/>
      </c>
      <c r="M95" s="337"/>
      <c r="N95" s="440"/>
      <c r="O95" s="411" t="str">
        <f>IFERROR(__xludf.DUMMYFUNCTION("REGEXREPLACE(N95,""(.*)ACK:(.*)"",""$2"")"),"")</f>
        <v/>
      </c>
      <c r="P95" s="338" t="s">
        <v>547</v>
      </c>
      <c r="Q95" s="336" t="str">
        <f t="shared" ref="Q95:Q96" si="82">T93</f>
        <v/>
      </c>
      <c r="R95" s="337"/>
      <c r="S95" s="440"/>
      <c r="T95" s="411" t="str">
        <f>IFERROR(__xludf.DUMMYFUNCTION("REGEXREPLACE(S95,""(.*)ACK:(.*)"",""$2"")"),"")</f>
        <v/>
      </c>
      <c r="AC95" s="492">
        <v>71.0</v>
      </c>
      <c r="AD95" s="227"/>
      <c r="AE95" s="500"/>
      <c r="AF95" s="278"/>
      <c r="AG95" s="278"/>
      <c r="AJ95" s="501"/>
      <c r="AL95" s="502"/>
      <c r="AM95" s="502"/>
      <c r="AN95" s="503"/>
      <c r="AO95" s="503"/>
      <c r="AP95" s="502"/>
      <c r="AQ95" s="502"/>
      <c r="AR95" s="504"/>
      <c r="AS95" s="502"/>
    </row>
    <row r="96">
      <c r="A96" s="435"/>
      <c r="B96" s="399"/>
      <c r="C96" s="410"/>
      <c r="D96" s="399"/>
      <c r="E96" s="410"/>
      <c r="F96" s="338" t="s">
        <v>548</v>
      </c>
      <c r="G96" s="336" t="str">
        <f t="shared" si="80"/>
        <v/>
      </c>
      <c r="H96" s="337"/>
      <c r="I96" s="440"/>
      <c r="J96" s="411" t="str">
        <f>IFERROR(__xludf.DUMMYFUNCTION("REGEXREPLACE(I96,""(.*)ASA:(.*)"",""$2"")"),"")</f>
        <v/>
      </c>
      <c r="K96" s="338" t="s">
        <v>548</v>
      </c>
      <c r="L96" s="336" t="str">
        <f t="shared" si="81"/>
        <v/>
      </c>
      <c r="M96" s="337"/>
      <c r="N96" s="440"/>
      <c r="O96" s="411" t="str">
        <f>IFERROR(__xludf.DUMMYFUNCTION("REGEXREPLACE(N96,""(.*)ASA:(.*)"",""$2"")"),"")</f>
        <v/>
      </c>
      <c r="P96" s="338" t="s">
        <v>548</v>
      </c>
      <c r="Q96" s="336" t="str">
        <f t="shared" si="82"/>
        <v/>
      </c>
      <c r="R96" s="337"/>
      <c r="S96" s="440"/>
      <c r="T96" s="411" t="str">
        <f>IFERROR(__xludf.DUMMYFUNCTION("REGEXREPLACE(S96,""(.*)ASA:(.*)"",""$2"")"),"")</f>
        <v/>
      </c>
      <c r="AC96" s="492">
        <v>72.0</v>
      </c>
      <c r="AD96" s="227"/>
      <c r="AE96" s="500"/>
      <c r="AF96" s="278"/>
      <c r="AG96" s="278"/>
      <c r="AJ96" s="501"/>
      <c r="AL96" s="502"/>
      <c r="AM96" s="502"/>
      <c r="AN96" s="503"/>
      <c r="AO96" s="503"/>
      <c r="AP96" s="502"/>
      <c r="AQ96" s="502"/>
      <c r="AR96" s="504"/>
      <c r="AS96" s="502"/>
    </row>
    <row r="97">
      <c r="A97" s="410"/>
      <c r="B97" s="399"/>
      <c r="C97" s="410"/>
      <c r="D97" s="399"/>
      <c r="E97" s="398"/>
      <c r="F97" s="338" t="s">
        <v>549</v>
      </c>
      <c r="G97" s="370" t="str">
        <f t="shared" ref="G97:G98" si="83">J100</f>
        <v/>
      </c>
      <c r="H97" s="29"/>
      <c r="I97" s="440"/>
      <c r="J97" s="411" t="str">
        <f>IFERROR(__xludf.DUMMYFUNCTION("REGEXREPLACE(I97,""(.*)SAFE:(.*)"",""$2"")"),"")</f>
        <v/>
      </c>
      <c r="K97" s="338" t="s">
        <v>549</v>
      </c>
      <c r="L97" s="370" t="str">
        <f t="shared" ref="L97:L98" si="84">O100</f>
        <v/>
      </c>
      <c r="M97" s="29"/>
      <c r="N97" s="440"/>
      <c r="O97" s="411" t="str">
        <f>IFERROR(__xludf.DUMMYFUNCTION("REGEXREPLACE(N97,""(.*)SAFE:(.*)"",""$2"")"),"")</f>
        <v/>
      </c>
      <c r="P97" s="338" t="s">
        <v>549</v>
      </c>
      <c r="Q97" s="370" t="str">
        <f t="shared" ref="Q97:Q98" si="85">T100</f>
        <v/>
      </c>
      <c r="R97" s="29"/>
      <c r="S97" s="440"/>
      <c r="T97" s="411" t="str">
        <f>IFERROR(__xludf.DUMMYFUNCTION("REGEXREPLACE(S97,""(.*)SAFE:(.*)"",""$2"")"),"")</f>
        <v/>
      </c>
      <c r="AC97" s="492">
        <v>73.0</v>
      </c>
      <c r="AD97" s="227"/>
      <c r="AE97" s="500"/>
      <c r="AF97" s="278"/>
      <c r="AG97" s="278"/>
      <c r="AJ97" s="501"/>
      <c r="AL97" s="502"/>
      <c r="AM97" s="502"/>
      <c r="AN97" s="503"/>
      <c r="AO97" s="503"/>
      <c r="AP97" s="502"/>
      <c r="AQ97" s="502"/>
      <c r="AR97" s="504"/>
      <c r="AS97" s="502"/>
    </row>
    <row r="98">
      <c r="A98" s="435"/>
      <c r="B98" s="399"/>
      <c r="C98" s="410"/>
      <c r="D98" s="399"/>
      <c r="E98" s="483"/>
      <c r="F98" s="338" t="s">
        <v>550</v>
      </c>
      <c r="G98" s="371" t="str">
        <f t="shared" si="83"/>
        <v/>
      </c>
      <c r="H98" s="372"/>
      <c r="I98" s="398"/>
      <c r="J98" s="411" t="str">
        <f>IFERROR(__xludf.DUMMYFUNCTION("REGEXREPLACE(I92,""(.*)DELAYS:(.*)"",""$2"")"),"")</f>
        <v/>
      </c>
      <c r="K98" s="338" t="s">
        <v>550</v>
      </c>
      <c r="L98" s="371" t="str">
        <f t="shared" si="84"/>
        <v/>
      </c>
      <c r="M98" s="372"/>
      <c r="N98" s="398"/>
      <c r="O98" s="411" t="str">
        <f>IFERROR(__xludf.DUMMYFUNCTION("REGEXREPLACE(N92,""(.*)DELAYS:(.*)"",""$2"")"),"")</f>
        <v/>
      </c>
      <c r="P98" s="338" t="s">
        <v>550</v>
      </c>
      <c r="Q98" s="371" t="str">
        <f t="shared" si="85"/>
        <v/>
      </c>
      <c r="R98" s="372"/>
      <c r="S98" s="398"/>
      <c r="T98" s="411" t="str">
        <f>IFERROR(__xludf.DUMMYFUNCTION("REGEXREPLACE(S92,""(.*)DELAYS:(.*)"",""$2"")"),"")</f>
        <v/>
      </c>
      <c r="AC98" s="492">
        <v>74.0</v>
      </c>
      <c r="AD98" s="227"/>
      <c r="AE98" s="500"/>
      <c r="AF98" s="278"/>
      <c r="AG98" s="278"/>
      <c r="AJ98" s="501"/>
      <c r="AL98" s="502"/>
      <c r="AM98" s="502"/>
      <c r="AN98" s="503"/>
      <c r="AO98" s="503"/>
      <c r="AP98" s="502"/>
      <c r="AQ98" s="502"/>
      <c r="AR98" s="504"/>
      <c r="AS98" s="502"/>
    </row>
    <row r="99">
      <c r="A99" s="410"/>
      <c r="B99" s="399"/>
      <c r="C99" s="435"/>
      <c r="D99" s="399"/>
      <c r="E99" s="435"/>
      <c r="F99" s="339" t="s">
        <v>551</v>
      </c>
      <c r="G99" s="340" t="str">
        <f>J103</f>
        <v/>
      </c>
      <c r="H99" s="39"/>
      <c r="I99" s="440"/>
      <c r="J99" s="411" t="str">
        <f>IF(J142=FALSE,"",LEFT(J136,3))</f>
        <v/>
      </c>
      <c r="K99" s="339" t="s">
        <v>551</v>
      </c>
      <c r="L99" s="340" t="str">
        <f>O103</f>
        <v/>
      </c>
      <c r="M99" s="39"/>
      <c r="N99" s="440"/>
      <c r="O99" s="411" t="str">
        <f>IF(O142=FALSE,"",LEFT(O136,3))</f>
        <v/>
      </c>
      <c r="P99" s="339" t="s">
        <v>551</v>
      </c>
      <c r="Q99" s="340" t="str">
        <f>T103</f>
        <v/>
      </c>
      <c r="R99" s="39"/>
      <c r="S99" s="440"/>
      <c r="T99" s="411" t="str">
        <f>IF(T142=FALSE,"",LEFT(T136,3))</f>
        <v/>
      </c>
      <c r="AC99" s="492">
        <v>75.0</v>
      </c>
      <c r="AD99" s="227"/>
      <c r="AE99" s="500"/>
      <c r="AF99" s="278"/>
      <c r="AG99" s="278"/>
      <c r="AJ99" s="501"/>
      <c r="AL99" s="502"/>
      <c r="AM99" s="502"/>
      <c r="AN99" s="503"/>
      <c r="AO99" s="503"/>
      <c r="AP99" s="502"/>
      <c r="AQ99" s="502"/>
      <c r="AR99" s="504"/>
      <c r="AS99" s="502"/>
    </row>
    <row r="100">
      <c r="A100" s="410"/>
      <c r="B100" s="399"/>
      <c r="C100" s="410"/>
      <c r="D100" s="399"/>
      <c r="E100" s="410"/>
      <c r="F100" s="341"/>
      <c r="G100" s="114"/>
      <c r="H100" s="32"/>
      <c r="I100" s="440"/>
      <c r="J100" s="411" t="str">
        <f>IFERROR(__xludf.DUMMYFUNCTION("REGEXREPLACE(I100,""(.*)Inbound:(.*)"",""$2"")"),"")</f>
        <v/>
      </c>
      <c r="K100" s="341"/>
      <c r="L100" s="114"/>
      <c r="M100" s="32"/>
      <c r="N100" s="440"/>
      <c r="O100" s="411" t="str">
        <f>IFERROR(__xludf.DUMMYFUNCTION("REGEXREPLACE(N100,""(.*)Inbound:(.*)"",""$2"")"),"")</f>
        <v/>
      </c>
      <c r="P100" s="341"/>
      <c r="Q100" s="114"/>
      <c r="R100" s="32"/>
      <c r="S100" s="440"/>
      <c r="T100" s="411" t="str">
        <f>IFERROR(__xludf.DUMMYFUNCTION("REGEXREPLACE(S100,""(.*)Inbound:(.*)"",""$2"")"),"")</f>
        <v/>
      </c>
      <c r="W100" s="412"/>
      <c r="X100" s="403"/>
      <c r="Y100" s="403"/>
      <c r="Z100" s="403"/>
      <c r="AC100" s="492">
        <v>76.0</v>
      </c>
      <c r="AD100" s="227"/>
      <c r="AE100" s="500"/>
      <c r="AF100" s="278"/>
      <c r="AG100" s="278"/>
      <c r="AJ100" s="501"/>
      <c r="AL100" s="502"/>
      <c r="AM100" s="502"/>
      <c r="AN100" s="503"/>
      <c r="AO100" s="503"/>
      <c r="AP100" s="502"/>
      <c r="AQ100" s="502"/>
      <c r="AR100" s="504"/>
      <c r="AS100" s="502"/>
    </row>
    <row r="101">
      <c r="A101" s="483"/>
      <c r="B101" s="399"/>
      <c r="C101" s="410"/>
      <c r="D101" s="399"/>
      <c r="E101" s="410"/>
      <c r="F101" s="342" t="s">
        <v>485</v>
      </c>
      <c r="G101" s="343" t="str">
        <f>J105</f>
        <v/>
      </c>
      <c r="H101" s="275"/>
      <c r="I101" s="440"/>
      <c r="J101" s="411" t="str">
        <f>IFERROR(__xludf.DUMMYFUNCTION("REGEXREPLACE(I101,""(.*)Outbound:(.*)"",""$2"")"),"")</f>
        <v/>
      </c>
      <c r="K101" s="342" t="s">
        <v>485</v>
      </c>
      <c r="L101" s="343" t="str">
        <f>O105</f>
        <v/>
      </c>
      <c r="M101" s="275"/>
      <c r="N101" s="440"/>
      <c r="O101" s="411" t="str">
        <f>IFERROR(__xludf.DUMMYFUNCTION("REGEXREPLACE(N101,""(.*)Outbound:(.*)"",""$2"")"),"")</f>
        <v/>
      </c>
      <c r="P101" s="342" t="s">
        <v>485</v>
      </c>
      <c r="Q101" s="343" t="str">
        <f>T105</f>
        <v/>
      </c>
      <c r="R101" s="275"/>
      <c r="S101" s="440"/>
      <c r="T101" s="411" t="str">
        <f>IFERROR(__xludf.DUMMYFUNCTION("REGEXREPLACE(S101,""(.*)Outbound:(.*)"",""$2"")"),"")</f>
        <v/>
      </c>
      <c r="W101" s="412"/>
      <c r="X101" s="403"/>
      <c r="Y101" s="403"/>
      <c r="Z101" s="403"/>
      <c r="AC101" s="492">
        <v>77.0</v>
      </c>
      <c r="AD101" s="227"/>
      <c r="AE101" s="500"/>
      <c r="AF101" s="278"/>
      <c r="AG101" s="278"/>
      <c r="AJ101" s="501"/>
      <c r="AL101" s="502"/>
      <c r="AM101" s="502"/>
      <c r="AN101" s="503"/>
      <c r="AO101" s="503"/>
      <c r="AP101" s="502"/>
      <c r="AQ101" s="502"/>
      <c r="AR101" s="504"/>
      <c r="AS101" s="502"/>
    </row>
    <row r="102">
      <c r="A102" s="410"/>
      <c r="B102" s="399"/>
      <c r="C102" s="410"/>
      <c r="D102" s="399"/>
      <c r="E102" s="483"/>
      <c r="F102" s="344"/>
      <c r="G102" s="345"/>
      <c r="H102" s="275"/>
      <c r="I102" s="398"/>
      <c r="J102" s="411"/>
      <c r="K102" s="344"/>
      <c r="L102" s="345"/>
      <c r="M102" s="275"/>
      <c r="N102" s="398"/>
      <c r="O102" s="411"/>
      <c r="P102" s="344"/>
      <c r="Q102" s="345"/>
      <c r="R102" s="275"/>
      <c r="S102" s="398"/>
      <c r="T102" s="411"/>
      <c r="W102" s="412"/>
      <c r="X102" s="403"/>
      <c r="Y102" s="403"/>
      <c r="Z102" s="403"/>
      <c r="AC102" s="492">
        <v>78.0</v>
      </c>
      <c r="AD102" s="227"/>
      <c r="AE102" s="500"/>
      <c r="AF102" s="278"/>
      <c r="AG102" s="278"/>
      <c r="AJ102" s="501"/>
      <c r="AL102" s="502"/>
      <c r="AM102" s="502"/>
      <c r="AN102" s="503"/>
      <c r="AO102" s="503"/>
      <c r="AP102" s="502"/>
      <c r="AQ102" s="502"/>
      <c r="AR102" s="504"/>
      <c r="AS102" s="502"/>
    </row>
    <row r="103">
      <c r="A103" s="435"/>
      <c r="B103" s="399"/>
      <c r="C103" s="435"/>
      <c r="D103" s="399"/>
      <c r="E103" s="410"/>
      <c r="F103" s="344"/>
      <c r="G103" s="345"/>
      <c r="H103" s="275"/>
      <c r="I103" s="440"/>
      <c r="J103" s="411" t="str">
        <f>Right(I103,100)</f>
        <v/>
      </c>
      <c r="K103" s="344"/>
      <c r="L103" s="345"/>
      <c r="M103" s="275"/>
      <c r="N103" s="440"/>
      <c r="O103" s="411" t="str">
        <f>Right(N103,100)</f>
        <v/>
      </c>
      <c r="P103" s="344"/>
      <c r="Q103" s="345"/>
      <c r="R103" s="275"/>
      <c r="S103" s="440"/>
      <c r="T103" s="411" t="str">
        <f>Right(S103,100)</f>
        <v/>
      </c>
      <c r="AC103" s="492">
        <v>79.0</v>
      </c>
      <c r="AD103" s="227"/>
      <c r="AE103" s="500"/>
      <c r="AF103" s="278"/>
      <c r="AG103" s="278"/>
      <c r="AJ103" s="501"/>
      <c r="AL103" s="502"/>
      <c r="AM103" s="502"/>
      <c r="AN103" s="503"/>
      <c r="AO103" s="503"/>
      <c r="AP103" s="502"/>
      <c r="AQ103" s="502"/>
      <c r="AR103" s="504"/>
      <c r="AS103" s="502"/>
    </row>
    <row r="104">
      <c r="A104" s="410"/>
      <c r="B104" s="399"/>
      <c r="C104" s="410"/>
      <c r="D104" s="399"/>
      <c r="E104" s="435"/>
      <c r="F104" s="344"/>
      <c r="G104" s="345"/>
      <c r="H104" s="275"/>
      <c r="I104" s="398"/>
      <c r="J104" s="411"/>
      <c r="K104" s="344"/>
      <c r="L104" s="345"/>
      <c r="M104" s="275"/>
      <c r="N104" s="398"/>
      <c r="O104" s="411"/>
      <c r="P104" s="344"/>
      <c r="Q104" s="345"/>
      <c r="R104" s="275"/>
      <c r="S104" s="398"/>
      <c r="T104" s="411"/>
      <c r="AC104" s="492">
        <v>80.0</v>
      </c>
      <c r="AD104" s="227"/>
      <c r="AE104" s="500"/>
      <c r="AF104" s="278"/>
      <c r="AG104" s="278"/>
      <c r="AJ104" s="501"/>
      <c r="AL104" s="502"/>
      <c r="AM104" s="502"/>
      <c r="AN104" s="503"/>
      <c r="AO104" s="503"/>
      <c r="AP104" s="502"/>
      <c r="AQ104" s="502"/>
      <c r="AR104" s="504"/>
      <c r="AS104" s="502"/>
    </row>
    <row r="105">
      <c r="A105" s="435"/>
      <c r="B105" s="399"/>
      <c r="C105" s="435"/>
      <c r="D105" s="399"/>
      <c r="E105" s="410"/>
      <c r="F105" s="346"/>
      <c r="G105" s="347"/>
      <c r="H105" s="337"/>
      <c r="I105" s="440"/>
      <c r="J105" s="411" t="str">
        <f>Right(I105,150)</f>
        <v/>
      </c>
      <c r="K105" s="346"/>
      <c r="L105" s="347"/>
      <c r="M105" s="337"/>
      <c r="N105" s="440"/>
      <c r="O105" s="411" t="str">
        <f>Right(N105,150)</f>
        <v/>
      </c>
      <c r="P105" s="346"/>
      <c r="Q105" s="347"/>
      <c r="R105" s="337"/>
      <c r="S105" s="440"/>
      <c r="T105" s="411" t="str">
        <f>Right(S105,150)</f>
        <v/>
      </c>
      <c r="AC105" s="492">
        <v>81.0</v>
      </c>
      <c r="AD105" s="227"/>
      <c r="AE105" s="500"/>
      <c r="AF105" s="278"/>
      <c r="AG105" s="278"/>
      <c r="AJ105" s="501"/>
      <c r="AL105" s="502"/>
      <c r="AM105" s="502"/>
      <c r="AN105" s="503"/>
      <c r="AO105" s="503"/>
      <c r="AP105" s="502"/>
      <c r="AQ105" s="502"/>
      <c r="AR105" s="504"/>
      <c r="AS105" s="502"/>
    </row>
    <row r="106">
      <c r="A106" s="410"/>
      <c r="B106" s="399"/>
      <c r="C106" s="410"/>
      <c r="D106" s="399"/>
      <c r="E106" s="410"/>
      <c r="I106" s="411"/>
      <c r="J106" s="411"/>
      <c r="N106" s="411"/>
      <c r="S106" s="411"/>
      <c r="AC106" s="492">
        <v>82.0</v>
      </c>
      <c r="AD106" s="227"/>
      <c r="AE106" s="500"/>
      <c r="AF106" s="278"/>
      <c r="AG106" s="278"/>
      <c r="AJ106" s="501"/>
      <c r="AL106" s="502"/>
      <c r="AM106" s="502"/>
      <c r="AN106" s="503"/>
      <c r="AO106" s="503"/>
      <c r="AP106" s="502"/>
      <c r="AQ106" s="502"/>
      <c r="AR106" s="504"/>
      <c r="AS106" s="502"/>
    </row>
    <row r="107">
      <c r="A107" s="410"/>
      <c r="B107" s="399"/>
      <c r="C107" s="398"/>
      <c r="D107" s="399"/>
      <c r="E107" s="440"/>
      <c r="I107" s="411"/>
      <c r="J107" s="411"/>
      <c r="N107" s="411"/>
      <c r="S107" s="411"/>
      <c r="AC107" s="492">
        <v>83.0</v>
      </c>
      <c r="AD107" s="227"/>
      <c r="AE107" s="500"/>
      <c r="AF107" s="278"/>
      <c r="AG107" s="278"/>
      <c r="AJ107" s="501"/>
      <c r="AL107" s="502"/>
      <c r="AM107" s="502"/>
      <c r="AN107" s="503"/>
      <c r="AO107" s="503"/>
      <c r="AP107" s="502"/>
      <c r="AQ107" s="502"/>
      <c r="AR107" s="504"/>
      <c r="AS107" s="502"/>
    </row>
    <row r="108">
      <c r="A108" s="483"/>
      <c r="B108" s="399"/>
      <c r="C108" s="410"/>
      <c r="D108" s="399"/>
      <c r="E108" s="410"/>
      <c r="I108" s="411"/>
      <c r="J108" s="411"/>
      <c r="N108" s="411"/>
      <c r="S108" s="411"/>
      <c r="AC108" s="492">
        <v>84.0</v>
      </c>
      <c r="AD108" s="227"/>
      <c r="AE108" s="500"/>
      <c r="AF108" s="278"/>
      <c r="AG108" s="278"/>
      <c r="AJ108" s="501"/>
      <c r="AL108" s="502"/>
      <c r="AM108" s="502"/>
      <c r="AN108" s="503"/>
      <c r="AO108" s="503"/>
      <c r="AP108" s="502"/>
      <c r="AQ108" s="502"/>
      <c r="AR108" s="504"/>
      <c r="AS108" s="502"/>
    </row>
    <row r="109">
      <c r="A109" s="435"/>
      <c r="B109" s="399"/>
      <c r="C109" s="410"/>
      <c r="D109" s="399"/>
      <c r="E109" s="410"/>
      <c r="I109" s="411"/>
      <c r="J109" s="411"/>
      <c r="N109" s="411"/>
      <c r="S109" s="411"/>
      <c r="AC109" s="492">
        <v>85.0</v>
      </c>
      <c r="AD109" s="227"/>
      <c r="AE109" s="500"/>
      <c r="AF109" s="278"/>
      <c r="AG109" s="278"/>
      <c r="AJ109" s="501"/>
      <c r="AL109" s="502"/>
      <c r="AM109" s="502"/>
      <c r="AN109" s="503"/>
      <c r="AO109" s="503"/>
      <c r="AP109" s="502"/>
      <c r="AQ109" s="502"/>
      <c r="AR109" s="504"/>
      <c r="AS109" s="502"/>
    </row>
    <row r="110">
      <c r="A110" s="410"/>
      <c r="B110" s="399"/>
      <c r="C110" s="410"/>
      <c r="D110" s="399"/>
      <c r="E110" s="410"/>
      <c r="I110" s="411"/>
      <c r="J110" s="411"/>
      <c r="N110" s="411"/>
      <c r="S110" s="411"/>
      <c r="AC110" s="492">
        <v>86.0</v>
      </c>
      <c r="AD110" s="227"/>
      <c r="AE110" s="500"/>
      <c r="AF110" s="278"/>
      <c r="AG110" s="278"/>
      <c r="AJ110" s="501"/>
      <c r="AL110" s="502"/>
      <c r="AM110" s="502"/>
      <c r="AN110" s="503"/>
      <c r="AO110" s="503"/>
      <c r="AP110" s="502"/>
      <c r="AQ110" s="502"/>
      <c r="AR110" s="504"/>
      <c r="AS110" s="502"/>
    </row>
    <row r="111">
      <c r="A111" s="410"/>
      <c r="B111" s="399"/>
      <c r="C111" s="506"/>
      <c r="D111" s="399"/>
      <c r="E111" s="435"/>
      <c r="I111" s="411"/>
      <c r="J111" s="411"/>
      <c r="N111" s="411"/>
      <c r="S111" s="411"/>
      <c r="AC111" s="492">
        <v>87.0</v>
      </c>
      <c r="AD111" s="227"/>
      <c r="AE111" s="500"/>
      <c r="AF111" s="278"/>
      <c r="AG111" s="278"/>
      <c r="AJ111" s="501"/>
      <c r="AL111" s="502"/>
      <c r="AM111" s="502"/>
      <c r="AN111" s="503"/>
      <c r="AO111" s="503"/>
      <c r="AP111" s="502"/>
      <c r="AQ111" s="502"/>
      <c r="AR111" s="504"/>
      <c r="AS111" s="502"/>
    </row>
    <row r="112">
      <c r="A112" s="410"/>
      <c r="B112" s="399"/>
      <c r="C112" s="435"/>
      <c r="D112" s="399"/>
      <c r="E112" s="440"/>
      <c r="I112" s="411"/>
      <c r="J112" s="411"/>
      <c r="N112" s="411"/>
      <c r="S112" s="411"/>
      <c r="AC112" s="492">
        <v>88.0</v>
      </c>
      <c r="AD112" s="227"/>
      <c r="AE112" s="500"/>
      <c r="AF112" s="278"/>
      <c r="AG112" s="278"/>
      <c r="AJ112" s="501"/>
      <c r="AL112" s="502"/>
      <c r="AM112" s="502"/>
      <c r="AN112" s="503"/>
      <c r="AO112" s="503"/>
      <c r="AP112" s="502"/>
      <c r="AQ112" s="502"/>
      <c r="AR112" s="504"/>
      <c r="AS112" s="502"/>
    </row>
    <row r="113">
      <c r="A113" s="410"/>
      <c r="B113" s="399"/>
      <c r="C113" s="410"/>
      <c r="D113" s="399"/>
      <c r="E113" s="410"/>
      <c r="I113" s="411"/>
      <c r="J113" s="411"/>
      <c r="N113" s="411"/>
      <c r="S113" s="411"/>
      <c r="AC113" s="492">
        <v>89.0</v>
      </c>
      <c r="AD113" s="227"/>
      <c r="AE113" s="500"/>
      <c r="AF113" s="278"/>
      <c r="AG113" s="278"/>
      <c r="AJ113" s="501"/>
      <c r="AL113" s="502"/>
      <c r="AM113" s="502"/>
      <c r="AN113" s="503"/>
      <c r="AO113" s="503"/>
      <c r="AP113" s="502"/>
      <c r="AQ113" s="502"/>
      <c r="AR113" s="504"/>
      <c r="AS113" s="502"/>
    </row>
    <row r="114">
      <c r="A114" s="410"/>
      <c r="B114" s="399"/>
      <c r="C114" s="410"/>
      <c r="D114" s="399"/>
      <c r="E114" s="410"/>
      <c r="I114" s="411"/>
      <c r="J114" s="411"/>
      <c r="N114" s="411"/>
      <c r="S114" s="411"/>
      <c r="AC114" s="492">
        <v>90.0</v>
      </c>
      <c r="AD114" s="227"/>
      <c r="AE114" s="500"/>
      <c r="AF114" s="278"/>
      <c r="AG114" s="278"/>
      <c r="AJ114" s="501"/>
      <c r="AL114" s="502"/>
      <c r="AM114" s="502"/>
      <c r="AN114" s="503"/>
      <c r="AO114" s="503"/>
      <c r="AP114" s="502"/>
      <c r="AQ114" s="502"/>
      <c r="AR114" s="504"/>
      <c r="AS114" s="502"/>
    </row>
    <row r="115">
      <c r="A115" s="410"/>
      <c r="B115" s="399"/>
      <c r="C115" s="410"/>
      <c r="D115" s="399"/>
      <c r="E115" s="435"/>
      <c r="I115" s="411"/>
      <c r="J115" s="411"/>
      <c r="N115" s="411"/>
      <c r="S115" s="411"/>
      <c r="AC115" s="492">
        <v>91.0</v>
      </c>
      <c r="AD115" s="227"/>
      <c r="AE115" s="500"/>
      <c r="AF115" s="278"/>
      <c r="AG115" s="278"/>
      <c r="AJ115" s="501"/>
      <c r="AL115" s="502"/>
      <c r="AM115" s="502"/>
      <c r="AN115" s="503"/>
      <c r="AO115" s="503"/>
      <c r="AP115" s="502"/>
      <c r="AQ115" s="502"/>
      <c r="AR115" s="504"/>
      <c r="AS115" s="502"/>
    </row>
    <row r="116">
      <c r="A116" s="435"/>
      <c r="B116" s="399"/>
      <c r="C116" s="410"/>
      <c r="D116" s="399"/>
      <c r="E116" s="410"/>
      <c r="I116" s="411"/>
      <c r="J116" s="411"/>
      <c r="N116" s="411"/>
      <c r="S116" s="411"/>
      <c r="AC116" s="492">
        <v>92.0</v>
      </c>
      <c r="AD116" s="227"/>
      <c r="AE116" s="500"/>
      <c r="AF116" s="278"/>
      <c r="AG116" s="278"/>
      <c r="AJ116" s="501"/>
      <c r="AL116" s="502"/>
      <c r="AM116" s="502"/>
      <c r="AN116" s="503"/>
      <c r="AO116" s="503"/>
      <c r="AP116" s="502"/>
      <c r="AQ116" s="502"/>
      <c r="AR116" s="504"/>
      <c r="AS116" s="502"/>
    </row>
    <row r="117">
      <c r="A117" s="410"/>
      <c r="B117" s="399"/>
      <c r="C117" s="410"/>
      <c r="D117" s="399"/>
      <c r="E117" s="435"/>
      <c r="I117" s="411"/>
      <c r="J117" s="411"/>
      <c r="N117" s="411"/>
      <c r="S117" s="411"/>
      <c r="AC117" s="492">
        <v>93.0</v>
      </c>
      <c r="AD117" s="227"/>
      <c r="AE117" s="500"/>
      <c r="AF117" s="278"/>
      <c r="AG117" s="278"/>
      <c r="AJ117" s="501"/>
      <c r="AL117" s="502"/>
      <c r="AM117" s="502"/>
      <c r="AN117" s="503"/>
      <c r="AO117" s="503"/>
      <c r="AP117" s="502"/>
      <c r="AQ117" s="502"/>
      <c r="AR117" s="504"/>
      <c r="AS117" s="502"/>
    </row>
    <row r="118">
      <c r="A118" s="410"/>
      <c r="B118" s="399"/>
      <c r="C118" s="440"/>
      <c r="D118" s="399"/>
      <c r="E118" s="440"/>
      <c r="I118" s="411"/>
      <c r="J118" s="411"/>
      <c r="N118" s="411"/>
      <c r="S118" s="411"/>
      <c r="AC118" s="492">
        <v>94.0</v>
      </c>
      <c r="AD118" s="227"/>
      <c r="AE118" s="500"/>
      <c r="AF118" s="278"/>
      <c r="AG118" s="278"/>
      <c r="AJ118" s="501"/>
      <c r="AL118" s="502"/>
      <c r="AM118" s="502"/>
      <c r="AN118" s="503"/>
      <c r="AO118" s="503"/>
      <c r="AP118" s="502"/>
      <c r="AQ118" s="502"/>
      <c r="AR118" s="504"/>
      <c r="AS118" s="502"/>
    </row>
    <row r="119">
      <c r="A119" s="410"/>
      <c r="B119" s="399"/>
      <c r="C119" s="435"/>
      <c r="D119" s="399"/>
      <c r="E119" s="410"/>
      <c r="I119" s="411"/>
      <c r="J119" s="411"/>
      <c r="N119" s="411"/>
      <c r="S119" s="411"/>
      <c r="AC119" s="492">
        <v>95.0</v>
      </c>
      <c r="AD119" s="227"/>
      <c r="AE119" s="500"/>
      <c r="AF119" s="278"/>
      <c r="AG119" s="278"/>
      <c r="AJ119" s="501"/>
      <c r="AL119" s="502"/>
      <c r="AM119" s="502"/>
      <c r="AN119" s="503"/>
      <c r="AO119" s="503"/>
      <c r="AP119" s="502"/>
      <c r="AQ119" s="502"/>
      <c r="AR119" s="504"/>
      <c r="AS119" s="502"/>
    </row>
    <row r="120">
      <c r="A120" s="435"/>
      <c r="B120" s="399"/>
      <c r="C120" s="410"/>
      <c r="D120" s="399"/>
      <c r="E120" s="483"/>
      <c r="I120" s="411"/>
      <c r="J120" s="411"/>
      <c r="N120" s="411"/>
      <c r="S120" s="411"/>
      <c r="W120" s="41"/>
      <c r="X120" s="403">
        <f>OriginalIDP!C99</f>
        <v>523.36</v>
      </c>
      <c r="Y120" s="41"/>
      <c r="AC120" s="492">
        <v>96.0</v>
      </c>
      <c r="AD120" s="508"/>
      <c r="AE120" s="500"/>
      <c r="AF120" s="278"/>
      <c r="AG120" s="278"/>
      <c r="AJ120" s="501"/>
      <c r="AL120" s="502"/>
      <c r="AM120" s="502"/>
      <c r="AN120" s="503"/>
      <c r="AO120" s="503"/>
      <c r="AP120" s="502"/>
      <c r="AQ120" s="502"/>
      <c r="AR120" s="504"/>
      <c r="AS120" s="502"/>
    </row>
    <row r="121">
      <c r="A121" s="410"/>
      <c r="B121" s="399"/>
      <c r="C121" s="410"/>
      <c r="D121" s="399"/>
      <c r="E121" s="435"/>
      <c r="I121" s="411"/>
      <c r="J121" s="411"/>
      <c r="N121" s="411"/>
      <c r="S121" s="411"/>
      <c r="W121" s="41"/>
      <c r="X121" s="403">
        <f>OriginalIDP!C100</f>
        <v>21.81</v>
      </c>
      <c r="Y121" s="41"/>
      <c r="AC121" s="492">
        <v>97.0</v>
      </c>
      <c r="AD121" s="227"/>
      <c r="AE121" s="500"/>
      <c r="AF121" s="278"/>
      <c r="AG121" s="278"/>
      <c r="AJ121" s="501"/>
      <c r="AL121" s="502"/>
      <c r="AM121" s="502"/>
      <c r="AN121" s="503"/>
      <c r="AO121" s="503"/>
      <c r="AP121" s="502"/>
      <c r="AQ121" s="502"/>
      <c r="AR121" s="504"/>
      <c r="AS121" s="502"/>
    </row>
    <row r="122">
      <c r="A122" s="435"/>
      <c r="B122" s="399"/>
      <c r="C122" s="440"/>
      <c r="D122" s="399"/>
      <c r="E122" s="440"/>
      <c r="I122" s="411"/>
      <c r="J122" s="411"/>
      <c r="N122" s="411"/>
      <c r="S122" s="411"/>
      <c r="W122" s="41" t="s">
        <v>83</v>
      </c>
      <c r="X122" s="41" t="s">
        <v>607</v>
      </c>
      <c r="Y122" s="41" t="s">
        <v>608</v>
      </c>
      <c r="AC122" s="492">
        <v>98.0</v>
      </c>
      <c r="AD122" s="227"/>
      <c r="AE122" s="500"/>
      <c r="AF122" s="278"/>
      <c r="AG122" s="278"/>
      <c r="AJ122" s="501"/>
      <c r="AL122" s="502"/>
      <c r="AM122" s="502"/>
      <c r="AN122" s="503"/>
      <c r="AO122" s="503"/>
      <c r="AP122" s="502"/>
      <c r="AQ122" s="502"/>
      <c r="AR122" s="504"/>
      <c r="AS122" s="502"/>
    </row>
    <row r="123">
      <c r="A123" s="410"/>
      <c r="B123" s="399"/>
      <c r="C123" s="435"/>
      <c r="D123" s="399"/>
      <c r="E123" s="410"/>
      <c r="I123" s="411"/>
      <c r="J123" s="411"/>
      <c r="N123" s="411"/>
      <c r="S123" s="411"/>
      <c r="W123" s="509">
        <v>0.0</v>
      </c>
      <c r="X123" s="214">
        <f t="shared" ref="X123:Y123" si="86">AVERAGE(X1:X4)</f>
        <v>16.7075</v>
      </c>
      <c r="Y123" s="214">
        <f t="shared" si="86"/>
        <v>29</v>
      </c>
      <c r="AC123" s="492">
        <v>99.0</v>
      </c>
      <c r="AD123" s="227"/>
      <c r="AE123" s="500"/>
      <c r="AF123" s="278"/>
      <c r="AG123" s="278"/>
      <c r="AJ123" s="501"/>
      <c r="AL123" s="502"/>
      <c r="AM123" s="502"/>
      <c r="AN123" s="503"/>
      <c r="AO123" s="503"/>
      <c r="AP123" s="502"/>
      <c r="AQ123" s="502"/>
      <c r="AR123" s="504"/>
      <c r="AS123" s="502"/>
    </row>
    <row r="124">
      <c r="A124" s="435"/>
      <c r="B124" s="399"/>
      <c r="C124" s="410"/>
      <c r="D124" s="399"/>
      <c r="E124" s="506"/>
      <c r="I124" s="411"/>
      <c r="J124" s="411"/>
      <c r="N124" s="411"/>
      <c r="S124" s="411"/>
      <c r="W124" s="510">
        <v>0.041666666666666664</v>
      </c>
      <c r="X124" s="214">
        <f t="shared" ref="X124:Y124" si="87">AVERAGE(X5:X8)</f>
        <v>15.695</v>
      </c>
      <c r="Y124" s="214">
        <f t="shared" si="87"/>
        <v>31.1675</v>
      </c>
      <c r="AC124" s="492">
        <v>100.0</v>
      </c>
      <c r="AD124" s="511"/>
      <c r="AE124" s="512"/>
      <c r="AF124" s="278"/>
      <c r="AG124" s="278"/>
      <c r="AJ124" s="501"/>
      <c r="AL124" s="502"/>
      <c r="AM124" s="502"/>
      <c r="AN124" s="503"/>
      <c r="AO124" s="503"/>
      <c r="AP124" s="502"/>
      <c r="AQ124" s="502"/>
      <c r="AR124" s="504"/>
      <c r="AS124" s="502"/>
    </row>
    <row r="125">
      <c r="A125" s="410"/>
      <c r="B125" s="399"/>
      <c r="C125" s="435"/>
      <c r="D125" s="399"/>
      <c r="E125" s="435"/>
      <c r="I125" s="411"/>
      <c r="J125" s="411"/>
      <c r="N125" s="411"/>
      <c r="S125" s="411"/>
      <c r="W125" s="510">
        <v>0.08333333333333333</v>
      </c>
      <c r="X125" s="214">
        <f t="shared" ref="X125:Y125" si="88">AVERAGE(X9:X11)</f>
        <v>15.39333333</v>
      </c>
      <c r="Y125" s="214">
        <f t="shared" si="88"/>
        <v>24.88666667</v>
      </c>
      <c r="AC125" s="492">
        <v>101.0</v>
      </c>
      <c r="AD125" s="269"/>
      <c r="AE125" s="513"/>
      <c r="AF125" s="269"/>
      <c r="AG125" s="269"/>
      <c r="AL125" s="224"/>
      <c r="AM125" s="224"/>
      <c r="AN125" s="514"/>
      <c r="AO125" s="514"/>
      <c r="AP125" s="224"/>
      <c r="AQ125" s="224"/>
      <c r="AR125" s="515"/>
      <c r="AS125" s="224"/>
    </row>
    <row r="126">
      <c r="A126" s="410"/>
      <c r="B126" s="399"/>
      <c r="C126" s="410"/>
      <c r="D126" s="399"/>
      <c r="E126" s="410"/>
      <c r="I126" s="411"/>
      <c r="J126" s="411"/>
      <c r="N126" s="411"/>
      <c r="S126" s="411"/>
      <c r="W126" s="510">
        <v>0.125</v>
      </c>
      <c r="X126" s="214">
        <f t="shared" ref="X126:Y126" si="89">AVERAGE(X12:X15)</f>
        <v>19.6825</v>
      </c>
      <c r="Y126" s="214">
        <f t="shared" si="89"/>
        <v>22.8325</v>
      </c>
      <c r="AC126" s="492">
        <v>102.0</v>
      </c>
      <c r="AD126" s="516"/>
      <c r="AE126" s="517"/>
      <c r="AF126" s="269"/>
      <c r="AG126" s="269"/>
      <c r="AL126" s="224"/>
      <c r="AM126" s="224"/>
      <c r="AN126" s="514"/>
      <c r="AO126" s="514"/>
      <c r="AP126" s="224"/>
      <c r="AQ126" s="224"/>
      <c r="AR126" s="515"/>
      <c r="AS126" s="224"/>
    </row>
    <row r="127">
      <c r="A127" s="483"/>
      <c r="B127" s="399"/>
      <c r="C127" s="410"/>
      <c r="D127" s="399"/>
      <c r="E127" s="410"/>
      <c r="I127" s="411"/>
      <c r="J127" s="411"/>
      <c r="N127" s="411"/>
      <c r="S127" s="411"/>
      <c r="W127" s="510">
        <v>0.16666666666666666</v>
      </c>
      <c r="X127" s="214">
        <f t="shared" ref="X127:Y127" si="90">AVERAGE(X16:X19)</f>
        <v>15.5475</v>
      </c>
      <c r="Y127" s="214">
        <f t="shared" si="90"/>
        <v>20.585</v>
      </c>
      <c r="AC127" s="492">
        <v>103.0</v>
      </c>
      <c r="AD127" s="278"/>
      <c r="AE127" s="227"/>
      <c r="AF127" s="227"/>
      <c r="AG127" s="227"/>
      <c r="AL127" s="224"/>
      <c r="AM127" s="224"/>
      <c r="AN127" s="514"/>
      <c r="AO127" s="514"/>
      <c r="AP127" s="224"/>
      <c r="AQ127" s="224"/>
      <c r="AR127" s="515"/>
      <c r="AS127" s="224"/>
    </row>
    <row r="128">
      <c r="A128" s="435"/>
      <c r="B128" s="399"/>
      <c r="C128" s="435"/>
      <c r="D128" s="399"/>
      <c r="E128" s="440"/>
      <c r="I128" s="411"/>
      <c r="J128" s="411"/>
      <c r="N128" s="411"/>
      <c r="S128" s="411"/>
      <c r="W128" s="510">
        <v>0.20833333333333334</v>
      </c>
      <c r="X128" s="214">
        <f t="shared" ref="X128:Y128" si="91">AVERAGE(X20:X23)</f>
        <v>14.5725</v>
      </c>
      <c r="Y128" s="214">
        <f t="shared" si="91"/>
        <v>20.5</v>
      </c>
      <c r="AC128" s="492">
        <v>104.0</v>
      </c>
      <c r="AD128" s="278"/>
      <c r="AE128" s="227"/>
      <c r="AF128" s="227"/>
      <c r="AG128" s="227"/>
      <c r="AL128" s="224"/>
      <c r="AM128" s="224"/>
      <c r="AN128" s="514"/>
      <c r="AO128" s="514"/>
      <c r="AP128" s="224"/>
      <c r="AQ128" s="224"/>
      <c r="AR128" s="515"/>
      <c r="AS128" s="224"/>
    </row>
    <row r="129">
      <c r="A129" s="410"/>
      <c r="B129" s="399"/>
      <c r="C129" s="436"/>
      <c r="D129" s="399"/>
      <c r="E129" s="410"/>
      <c r="I129" s="411"/>
      <c r="J129" s="411"/>
      <c r="N129" s="411"/>
      <c r="S129" s="411"/>
      <c r="W129" s="510">
        <v>0.25</v>
      </c>
      <c r="X129" s="214">
        <f t="shared" ref="X129:Y129" si="92">AVERAGE(X24:X27)</f>
        <v>20.615</v>
      </c>
      <c r="Y129" s="214">
        <f t="shared" si="92"/>
        <v>25.9175</v>
      </c>
      <c r="AC129" s="492">
        <v>105.0</v>
      </c>
      <c r="AD129" s="278"/>
      <c r="AE129" s="227"/>
      <c r="AF129" s="227"/>
      <c r="AG129" s="227"/>
      <c r="AL129" s="224"/>
      <c r="AM129" s="224"/>
      <c r="AN129" s="514"/>
      <c r="AO129" s="514"/>
      <c r="AP129" s="224"/>
      <c r="AQ129" s="224"/>
      <c r="AR129" s="515"/>
      <c r="AS129" s="224"/>
    </row>
    <row r="130">
      <c r="A130" s="410"/>
      <c r="B130" s="399"/>
      <c r="C130" s="435"/>
      <c r="D130" s="399"/>
      <c r="E130" s="410"/>
      <c r="I130" s="411"/>
      <c r="J130" s="411"/>
      <c r="N130" s="411"/>
      <c r="S130" s="411"/>
      <c r="W130" s="510">
        <v>0.2916666666666667</v>
      </c>
      <c r="X130" s="214">
        <f t="shared" ref="X130:Y130" si="93">AVERAGE(X28:X31)</f>
        <v>22.6425</v>
      </c>
      <c r="Y130" s="214">
        <f t="shared" si="93"/>
        <v>27.165</v>
      </c>
      <c r="AC130" s="492">
        <v>106.0</v>
      </c>
      <c r="AD130" s="278"/>
      <c r="AE130" s="227"/>
      <c r="AF130" s="227"/>
      <c r="AG130" s="227"/>
      <c r="AL130" s="224"/>
      <c r="AM130" s="224"/>
      <c r="AN130" s="514"/>
      <c r="AO130" s="514"/>
      <c r="AP130" s="224"/>
      <c r="AQ130" s="224"/>
      <c r="AR130" s="515"/>
      <c r="AS130" s="224"/>
    </row>
    <row r="131">
      <c r="A131" s="410"/>
      <c r="B131" s="399"/>
      <c r="C131" s="435"/>
      <c r="D131" s="399"/>
      <c r="E131" s="410"/>
      <c r="I131" s="411"/>
      <c r="J131" s="411"/>
      <c r="N131" s="411"/>
      <c r="S131" s="411"/>
      <c r="W131" s="510">
        <v>0.3333333333333333</v>
      </c>
      <c r="X131" s="214">
        <f t="shared" ref="X131:Y131" si="94">AVERAGE(X32:X35)</f>
        <v>25.0025</v>
      </c>
      <c r="Y131" s="214">
        <f t="shared" si="94"/>
        <v>31.25</v>
      </c>
      <c r="AC131" s="492">
        <v>107.0</v>
      </c>
      <c r="AD131" s="278"/>
      <c r="AE131" s="227"/>
      <c r="AF131" s="227"/>
      <c r="AG131" s="227"/>
      <c r="AL131" s="224"/>
      <c r="AM131" s="224"/>
      <c r="AN131" s="514"/>
      <c r="AO131" s="514"/>
      <c r="AP131" s="224"/>
      <c r="AQ131" s="224"/>
      <c r="AR131" s="515"/>
      <c r="AS131" s="224"/>
    </row>
    <row r="132">
      <c r="A132" s="410"/>
      <c r="B132" s="399"/>
      <c r="C132" s="435"/>
      <c r="D132" s="399"/>
      <c r="E132" s="435"/>
      <c r="I132" s="411"/>
      <c r="J132" s="411"/>
      <c r="N132" s="411"/>
      <c r="S132" s="411"/>
      <c r="W132" s="510">
        <v>0.375</v>
      </c>
      <c r="X132" s="214">
        <f t="shared" ref="X132:Y132" si="95">AVERAGE(X36:X38)</f>
        <v>26.31333333</v>
      </c>
      <c r="Y132" s="214">
        <f t="shared" si="95"/>
        <v>33.11333333</v>
      </c>
      <c r="AC132" s="492">
        <v>108.0</v>
      </c>
      <c r="AD132" s="278"/>
      <c r="AE132" s="227"/>
      <c r="AF132" s="227"/>
      <c r="AG132" s="227"/>
      <c r="AL132" s="224"/>
      <c r="AM132" s="224"/>
      <c r="AN132" s="514"/>
      <c r="AO132" s="514"/>
      <c r="AP132" s="224"/>
      <c r="AQ132" s="224"/>
      <c r="AR132" s="515"/>
      <c r="AS132" s="224"/>
    </row>
    <row r="133">
      <c r="A133" s="410"/>
      <c r="B133" s="399"/>
      <c r="C133" s="435"/>
      <c r="D133" s="399"/>
      <c r="E133" s="410"/>
      <c r="I133" s="411"/>
      <c r="J133" s="411"/>
      <c r="N133" s="411"/>
      <c r="S133" s="411"/>
      <c r="W133" s="510">
        <v>0.4166666666666667</v>
      </c>
      <c r="X133" s="214">
        <f t="shared" ref="X133:Y133" si="96">AVERAGE(X39:X42)</f>
        <v>27.4775</v>
      </c>
      <c r="Y133" s="214">
        <f t="shared" si="96"/>
        <v>32.8325</v>
      </c>
      <c r="AC133" s="492">
        <v>109.0</v>
      </c>
      <c r="AD133" s="278"/>
      <c r="AE133" s="227"/>
      <c r="AF133" s="227"/>
      <c r="AG133" s="227"/>
      <c r="AL133" s="224"/>
      <c r="AM133" s="224"/>
      <c r="AN133" s="514"/>
      <c r="AO133" s="514"/>
      <c r="AP133" s="224"/>
      <c r="AQ133" s="224"/>
      <c r="AR133" s="515"/>
      <c r="AS133" s="224"/>
    </row>
    <row r="134">
      <c r="A134" s="410"/>
      <c r="B134" s="399"/>
      <c r="C134" s="435"/>
      <c r="D134" s="399"/>
      <c r="E134" s="410"/>
      <c r="I134" s="411"/>
      <c r="J134" s="411"/>
      <c r="N134" s="411"/>
      <c r="S134" s="411"/>
      <c r="W134" s="510">
        <v>0.4583333333333333</v>
      </c>
      <c r="X134" s="214">
        <f t="shared" ref="X134:Y134" si="97">AVERAGE(X43:X46)</f>
        <v>30.11</v>
      </c>
      <c r="Y134" s="214">
        <f t="shared" si="97"/>
        <v>31.75</v>
      </c>
      <c r="AC134" s="492">
        <v>110.0</v>
      </c>
      <c r="AD134" s="278"/>
      <c r="AE134" s="227"/>
      <c r="AF134" s="227"/>
      <c r="AG134" s="227"/>
      <c r="AL134" s="224"/>
      <c r="AM134" s="224"/>
      <c r="AN134" s="514"/>
      <c r="AO134" s="514"/>
      <c r="AP134" s="224"/>
      <c r="AQ134" s="224"/>
      <c r="AR134" s="515"/>
      <c r="AS134" s="224"/>
    </row>
    <row r="135">
      <c r="A135" s="435"/>
      <c r="B135" s="399"/>
      <c r="C135" s="435"/>
      <c r="D135" s="399"/>
      <c r="E135" s="440"/>
      <c r="I135" s="411"/>
      <c r="J135" s="411"/>
      <c r="N135" s="411"/>
      <c r="S135" s="411"/>
      <c r="W135" s="510">
        <v>0.5</v>
      </c>
      <c r="X135" s="214">
        <f t="shared" ref="X135:Y135" si="98">AVERAGE(X47:X49)</f>
        <v>31.03</v>
      </c>
      <c r="Y135" s="214">
        <f t="shared" si="98"/>
        <v>36.44333333</v>
      </c>
      <c r="AC135" s="492">
        <v>111.0</v>
      </c>
      <c r="AD135" s="278"/>
      <c r="AE135" s="227"/>
      <c r="AF135" s="227"/>
      <c r="AG135" s="227"/>
      <c r="AL135" s="224"/>
      <c r="AM135" s="224"/>
      <c r="AN135" s="514"/>
      <c r="AO135" s="514"/>
      <c r="AP135" s="224"/>
      <c r="AQ135" s="224"/>
      <c r="AR135" s="515"/>
      <c r="AS135" s="224"/>
    </row>
    <row r="136">
      <c r="A136" s="410"/>
      <c r="B136" s="399"/>
      <c r="C136" s="398"/>
      <c r="D136" s="399"/>
      <c r="E136" s="435"/>
      <c r="I136" s="411"/>
      <c r="J136" s="411"/>
      <c r="N136" s="411"/>
      <c r="S136" s="411"/>
      <c r="W136" s="510">
        <v>0.5416666666666666</v>
      </c>
      <c r="X136" s="214">
        <f t="shared" ref="X136:Y136" si="99">AVERAGE(X50:X53)</f>
        <v>30.295</v>
      </c>
      <c r="Y136" s="214">
        <f t="shared" si="99"/>
        <v>34.665</v>
      </c>
      <c r="AC136" s="492">
        <v>112.0</v>
      </c>
      <c r="AD136" s="278"/>
      <c r="AE136" s="227"/>
      <c r="AF136" s="227"/>
      <c r="AG136" s="227"/>
      <c r="AL136" s="224"/>
      <c r="AM136" s="224"/>
      <c r="AN136" s="514"/>
      <c r="AO136" s="514"/>
      <c r="AP136" s="224"/>
      <c r="AQ136" s="224"/>
      <c r="AR136" s="515"/>
      <c r="AS136" s="224"/>
    </row>
    <row r="137">
      <c r="A137" s="410"/>
      <c r="B137" s="399"/>
      <c r="C137" s="435"/>
      <c r="D137" s="399"/>
      <c r="E137" s="410"/>
      <c r="I137" s="411"/>
      <c r="J137" s="411"/>
      <c r="N137" s="411"/>
      <c r="S137" s="411"/>
      <c r="W137" s="510">
        <v>0.5833333333333334</v>
      </c>
      <c r="X137" s="214">
        <f t="shared" ref="X137:Y137" si="100">AVERAGE(X54:X57)</f>
        <v>30.9025</v>
      </c>
      <c r="Y137" s="214">
        <f t="shared" si="100"/>
        <v>33.0825</v>
      </c>
      <c r="AC137" s="492">
        <v>113.0</v>
      </c>
      <c r="AD137" s="278"/>
      <c r="AE137" s="227"/>
      <c r="AF137" s="227"/>
      <c r="AG137" s="227"/>
      <c r="AL137" s="224"/>
      <c r="AM137" s="224"/>
      <c r="AN137" s="514"/>
      <c r="AO137" s="514"/>
      <c r="AP137" s="224"/>
      <c r="AQ137" s="224"/>
      <c r="AR137" s="515"/>
      <c r="AS137" s="224"/>
    </row>
    <row r="138">
      <c r="A138" s="410"/>
      <c r="B138" s="399"/>
      <c r="C138" s="435"/>
      <c r="D138" s="399"/>
      <c r="E138" s="435"/>
      <c r="I138" s="411"/>
      <c r="J138" s="411"/>
      <c r="N138" s="411"/>
      <c r="S138" s="411"/>
      <c r="W138" s="510">
        <v>0.625</v>
      </c>
      <c r="X138" s="214">
        <f t="shared" ref="X138:Y138" si="101">AVERAGE(X58:X61)</f>
        <v>28.99</v>
      </c>
      <c r="Y138" s="214">
        <f t="shared" si="101"/>
        <v>33.915</v>
      </c>
      <c r="AC138" s="492">
        <v>114.0</v>
      </c>
      <c r="AD138" s="278"/>
      <c r="AE138" s="227"/>
      <c r="AF138" s="227"/>
      <c r="AG138" s="227"/>
      <c r="AL138" s="224"/>
      <c r="AM138" s="224"/>
      <c r="AN138" s="514"/>
      <c r="AO138" s="514"/>
      <c r="AP138" s="224"/>
      <c r="AQ138" s="224"/>
      <c r="AR138" s="515"/>
      <c r="AS138" s="224"/>
    </row>
    <row r="139">
      <c r="A139" s="435"/>
      <c r="B139" s="399"/>
      <c r="C139" s="435"/>
      <c r="D139" s="399"/>
      <c r="E139" s="410"/>
      <c r="I139" s="411"/>
      <c r="J139" s="411"/>
      <c r="N139" s="411"/>
      <c r="S139" s="411"/>
      <c r="W139" s="510">
        <v>0.6666666666666666</v>
      </c>
      <c r="X139" s="214">
        <f t="shared" ref="X139:Y139" si="102">AVERAGE(X62:X65)</f>
        <v>26.3525</v>
      </c>
      <c r="Y139" s="214">
        <f t="shared" si="102"/>
        <v>31.165</v>
      </c>
      <c r="AC139" s="492">
        <v>115.0</v>
      </c>
      <c r="AD139" s="278"/>
      <c r="AE139" s="227"/>
      <c r="AF139" s="227"/>
      <c r="AG139" s="227"/>
      <c r="AL139" s="224"/>
      <c r="AM139" s="224"/>
      <c r="AN139" s="514"/>
      <c r="AO139" s="514"/>
      <c r="AP139" s="224"/>
      <c r="AQ139" s="224"/>
      <c r="AR139" s="515"/>
      <c r="AS139" s="224"/>
    </row>
    <row r="140">
      <c r="A140" s="410"/>
      <c r="B140" s="399"/>
      <c r="C140" s="398"/>
      <c r="D140" s="399"/>
      <c r="E140" s="440"/>
      <c r="I140" s="411"/>
      <c r="J140" s="411"/>
      <c r="N140" s="411"/>
      <c r="S140" s="411"/>
      <c r="W140" s="510">
        <v>0.7083333333333334</v>
      </c>
      <c r="X140" s="214">
        <f t="shared" ref="X140:Y140" si="103">AVERAGE(X66:X68)</f>
        <v>23.95333333</v>
      </c>
      <c r="Y140" s="214">
        <f t="shared" si="103"/>
        <v>27.11</v>
      </c>
      <c r="AC140" s="492">
        <v>116.0</v>
      </c>
      <c r="AD140" s="278"/>
      <c r="AE140" s="227"/>
      <c r="AF140" s="227"/>
      <c r="AG140" s="227"/>
      <c r="AL140" s="224"/>
      <c r="AM140" s="224"/>
      <c r="AN140" s="514"/>
      <c r="AO140" s="514"/>
      <c r="AP140" s="224"/>
      <c r="AQ140" s="224"/>
      <c r="AR140" s="515"/>
      <c r="AS140" s="224"/>
    </row>
    <row r="141">
      <c r="A141" s="435"/>
      <c r="B141" s="399"/>
      <c r="C141" s="435"/>
      <c r="D141" s="399"/>
      <c r="E141" s="483"/>
      <c r="I141" s="411"/>
      <c r="J141" s="411"/>
      <c r="N141" s="411"/>
      <c r="S141" s="411"/>
      <c r="W141" s="510">
        <v>0.75</v>
      </c>
      <c r="X141" s="214">
        <f t="shared" ref="X141:Y141" si="104">AVERAGE(X69:X72)</f>
        <v>27.3125</v>
      </c>
      <c r="Y141" s="214">
        <f t="shared" si="104"/>
        <v>29.0825</v>
      </c>
      <c r="AC141" s="492">
        <v>117.0</v>
      </c>
      <c r="AD141" s="278"/>
      <c r="AE141" s="227"/>
      <c r="AF141" s="227"/>
      <c r="AG141" s="227"/>
      <c r="AL141" s="224"/>
      <c r="AM141" s="224"/>
      <c r="AN141" s="514"/>
      <c r="AO141" s="514"/>
      <c r="AP141" s="224"/>
      <c r="AQ141" s="224"/>
      <c r="AR141" s="515"/>
      <c r="AS141" s="224"/>
    </row>
    <row r="142">
      <c r="A142" s="410"/>
      <c r="B142" s="399"/>
      <c r="C142" s="435"/>
      <c r="D142" s="399"/>
      <c r="E142" s="435"/>
      <c r="I142" s="411"/>
      <c r="J142" s="411"/>
      <c r="N142" s="411"/>
      <c r="S142" s="411"/>
      <c r="W142" s="510">
        <v>0.7916666666666666</v>
      </c>
      <c r="X142" s="214">
        <f t="shared" ref="X142:Y142" si="105">AVERAGE(X73:X76)</f>
        <v>29.2675</v>
      </c>
      <c r="Y142" s="214">
        <f t="shared" si="105"/>
        <v>31.415</v>
      </c>
      <c r="AC142" s="492">
        <v>118.0</v>
      </c>
      <c r="AD142" s="278"/>
      <c r="AE142" s="227"/>
      <c r="AF142" s="227"/>
      <c r="AG142" s="227"/>
      <c r="AL142" s="224"/>
      <c r="AM142" s="224"/>
      <c r="AN142" s="514"/>
      <c r="AO142" s="514"/>
      <c r="AP142" s="224"/>
      <c r="AQ142" s="224"/>
      <c r="AR142" s="515"/>
      <c r="AS142" s="224"/>
    </row>
    <row r="143">
      <c r="A143" s="435"/>
      <c r="B143" s="399"/>
      <c r="C143" s="435"/>
      <c r="D143" s="399"/>
      <c r="E143" s="410"/>
      <c r="I143" s="411"/>
      <c r="J143" s="411"/>
      <c r="N143" s="411"/>
      <c r="S143" s="411"/>
      <c r="W143" s="510">
        <v>0.8333333333333334</v>
      </c>
      <c r="X143" s="214">
        <f t="shared" ref="X143:Y143" si="106">AVERAGE(X77:X80)</f>
        <v>26.9325</v>
      </c>
      <c r="Y143" s="214">
        <f t="shared" si="106"/>
        <v>27.5825</v>
      </c>
      <c r="AC143" s="492">
        <v>119.0</v>
      </c>
      <c r="AD143" s="278"/>
      <c r="AE143" s="227"/>
      <c r="AF143" s="227"/>
      <c r="AG143" s="227"/>
      <c r="AL143" s="224"/>
      <c r="AM143" s="224"/>
      <c r="AN143" s="514"/>
      <c r="AO143" s="514"/>
      <c r="AP143" s="224"/>
      <c r="AQ143" s="224"/>
      <c r="AR143" s="515"/>
      <c r="AS143" s="224"/>
    </row>
    <row r="144">
      <c r="A144" s="410"/>
      <c r="B144" s="399"/>
      <c r="C144" s="435"/>
      <c r="D144" s="399"/>
      <c r="E144" s="440"/>
      <c r="I144" s="411"/>
      <c r="J144" s="411"/>
      <c r="N144" s="411"/>
      <c r="S144" s="411"/>
      <c r="W144" s="510">
        <v>0.875</v>
      </c>
      <c r="X144" s="214">
        <f t="shared" ref="X144:Y144" si="107">AVERAGE(X81:X84)</f>
        <v>26.7625</v>
      </c>
      <c r="Y144" s="214">
        <f t="shared" si="107"/>
        <v>26.6675</v>
      </c>
      <c r="AC144" s="492">
        <v>120.0</v>
      </c>
      <c r="AD144" s="278"/>
      <c r="AE144" s="227"/>
      <c r="AF144" s="227"/>
      <c r="AG144" s="227"/>
      <c r="AL144" s="224"/>
      <c r="AM144" s="224"/>
      <c r="AN144" s="514"/>
      <c r="AO144" s="514"/>
      <c r="AP144" s="224"/>
      <c r="AQ144" s="224"/>
      <c r="AR144" s="515"/>
      <c r="AS144" s="224"/>
    </row>
    <row r="145">
      <c r="A145" s="410"/>
      <c r="B145" s="399"/>
      <c r="C145" s="435"/>
      <c r="D145" s="399"/>
      <c r="E145" s="506"/>
      <c r="I145" s="411"/>
      <c r="J145" s="411"/>
      <c r="N145" s="411"/>
      <c r="S145" s="411"/>
      <c r="W145" s="510">
        <v>0.9166666666666666</v>
      </c>
      <c r="X145" s="214">
        <f t="shared" ref="X145:Y145" si="108">AVERAGE(X85:X88)</f>
        <v>22.4675</v>
      </c>
      <c r="Y145" s="214">
        <f t="shared" si="108"/>
        <v>21.8325</v>
      </c>
      <c r="AC145" s="492">
        <v>121.0</v>
      </c>
      <c r="AD145" s="278"/>
      <c r="AE145" s="227"/>
      <c r="AF145" s="227"/>
      <c r="AG145" s="227"/>
      <c r="AL145" s="224"/>
      <c r="AM145" s="224"/>
      <c r="AN145" s="514"/>
      <c r="AO145" s="514"/>
      <c r="AP145" s="224"/>
      <c r="AQ145" s="224"/>
      <c r="AR145" s="515"/>
      <c r="AS145" s="224"/>
    </row>
    <row r="146">
      <c r="A146" s="483"/>
      <c r="B146" s="399"/>
      <c r="C146" s="435"/>
      <c r="D146" s="399"/>
      <c r="E146" s="398"/>
      <c r="I146" s="411"/>
      <c r="J146" s="411"/>
      <c r="N146" s="411"/>
      <c r="S146" s="411"/>
      <c r="W146" s="510">
        <v>0.9583333333333334</v>
      </c>
      <c r="X146" s="214">
        <f t="shared" ref="X146:Y146" si="109">AVERAGE(X89:X92)</f>
        <v>19.28</v>
      </c>
      <c r="Y146" s="214">
        <f t="shared" si="109"/>
        <v>24.665</v>
      </c>
      <c r="AC146" s="492">
        <v>122.0</v>
      </c>
      <c r="AD146" s="278"/>
      <c r="AE146" s="227"/>
      <c r="AF146" s="227"/>
      <c r="AG146" s="227"/>
      <c r="AL146" s="224"/>
      <c r="AM146" s="224"/>
      <c r="AN146" s="514"/>
      <c r="AO146" s="514"/>
      <c r="AP146" s="224"/>
      <c r="AQ146" s="224"/>
      <c r="AR146" s="515"/>
      <c r="AS146" s="224"/>
    </row>
    <row r="147">
      <c r="A147" s="435"/>
      <c r="B147" s="399"/>
      <c r="C147" s="435"/>
      <c r="D147" s="399"/>
      <c r="E147" s="410"/>
      <c r="I147" s="411"/>
      <c r="J147" s="411"/>
      <c r="N147" s="411"/>
      <c r="S147" s="411"/>
      <c r="W147" s="518"/>
      <c r="X147" s="518"/>
      <c r="Y147" s="518"/>
      <c r="Z147" s="518"/>
      <c r="AA147" s="518"/>
      <c r="AB147" s="518"/>
      <c r="AC147" s="492">
        <v>123.0</v>
      </c>
      <c r="AD147" s="519"/>
      <c r="AE147" s="520"/>
      <c r="AF147" s="520"/>
      <c r="AG147" s="520"/>
      <c r="AH147" s="518"/>
      <c r="AI147" s="518"/>
      <c r="AJ147" s="518"/>
      <c r="AK147" s="518"/>
      <c r="AL147" s="521"/>
      <c r="AM147" s="521"/>
      <c r="AN147" s="522"/>
      <c r="AO147" s="522"/>
      <c r="AP147" s="521"/>
      <c r="AQ147" s="521"/>
      <c r="AR147" s="523"/>
      <c r="AS147" s="521"/>
    </row>
    <row r="148">
      <c r="A148" s="483"/>
      <c r="B148" s="399"/>
      <c r="C148" s="435"/>
      <c r="D148" s="399"/>
      <c r="E148" s="440"/>
      <c r="I148" s="411"/>
      <c r="J148" s="411"/>
      <c r="N148" s="411"/>
      <c r="S148" s="411"/>
      <c r="W148" s="465" t="str">
        <f>IFERROR(__xludf.DUMMYFUNCTION("FLATTEN(
  {
    FILTER(StaffingWeekA!B:B, StaffingWeekA!O:O = ""x"");
    FILTER(StaffingWeekB!B:B, StaffingWeekB!O:O = ""x"");
    FILTER(Staffingfourthree!B:B, Staffingfourthree!O:O = ""x"");
    FILTER(StaffingFiveTwo!B:B, StaffingFiveTwo!O:O = ""x"")"&amp;";
    FILTER(StaffingCasual!B:B, StaffingCasual!O:O = ""x"")
  }
)"),"#REF!")</f>
        <v>#REF!</v>
      </c>
      <c r="X148" s="465" t="str">
        <f>IFERROR(__xludf.DUMMYFUNCTION("FLATTEN(
  {
    FILTER(StaffingWeekA!E:E, StaffingWeekA!K:K = ""x"");
    FILTER(StaffingWeekB!E:E, StaffingWeekB!K:K = ""x"");
    FILTER(Staffingfourthree!E:E, Staffingfourthree!K:K = ""x"");
    FILTER(StaffingFiveTwo!E:E, StaffingFiveTwo!K:K = ""x"")"&amp;";
    FILTER(StaffingCasual!E:E, StaffingCasual!K:K = ""x"")
  }
)"),"#REF!")</f>
        <v>#REF!</v>
      </c>
      <c r="Y148" s="465" t="str">
        <f>IFERROR(__xludf.DUMMYFUNCTION("FLATTEN(
  {
    FILTER(StaffingWeekA!G:G, StaffingWeekA!K:K = ""x"");
    FILTER(StaffingWeekB!G:G, StaffingWeekB!K:K = ""x"");
    FILTER(Staffingfourthree!G:G, Staffingfourthree!K:K = ""x"");
    FILTER(StaffingFiveTwo!G:G, StaffingFiveTwo!K:K = ""x"")"&amp;";
    FILTER(StaffingCasual!G:G, StaffingCasual!K:K = ""x"")
  }
)"),"#REF!")</f>
        <v>#REF!</v>
      </c>
      <c r="Z148" s="465" t="str">
        <f>IFERROR(__xludf.DUMMYFUNCTION("FLATTEN(
  {
    FILTER(StaffingWeekA!R:R, StaffingWeekA!K:K = ""x"");
    FILTER(StaffingWeekB!R:R, StaffingWeekB!K:K = ""x"");
    FILTER(Staffingfourthree!R:R, Staffingfourthree!K:K = ""x"");
    FILTER(StaffingFiveTwo!R:R, StaffingFiveTwo!K:K = ""x"")"&amp;";
    FILTER(StaffingCasual!R:R, StaffingCasual!K:K = ""x"")
  }
)"),"#REF!")</f>
        <v>#REF!</v>
      </c>
      <c r="AA148" s="465" t="str">
        <f>IFERROR(__xludf.DUMMYFUNCTION("FLATTEN(
  {
    FILTER(StaffingWeekA!S:S, StaffingWeekA!K:K = ""x"");
    FILTER(StaffingWeekB!S:S, StaffingWeekB!K:K = ""x"");
    FILTER(Staffingfourthree!S:S, Staffingfourthree!K:K = ""x"");
    FILTER(StaffingFiveTwo!S:S, StaffingFiveTwo!K:K = ""x"")"&amp;";
    FILTER(StaffingCasual!S:S, StaffingCasual!K:K = ""x"")
  }
)"),"#REF!")</f>
        <v>#REF!</v>
      </c>
      <c r="AB148" s="465" t="str">
        <f>IFERROR(__xludf.DUMMYFUNCTION("FLATTEN(
  {
    FILTER(StaffingWeekA!U:U, StaffingWeekA!K:K = ""x"");
    FILTER(StaffingWeekB!U:U, StaffingWeekB!K:K = ""x"");
    FILTER(Staffingfourthree!U:U, Staffingfourthree!K:K = ""x"");
    FILTER(StaffingFiveTwo!U:U, StaffingFiveTwo!K:K = ""x"")"&amp;";
    FILTER(StaffingCasual!U:U, StaffingCasual!K:K = ""x"")
  }
)"),"#REF!")</f>
        <v>#REF!</v>
      </c>
      <c r="AC148" s="492">
        <v>124.0</v>
      </c>
      <c r="AD148" s="519"/>
      <c r="AE148" s="227"/>
      <c r="AF148" s="227"/>
      <c r="AG148" s="227"/>
      <c r="AN148" s="514"/>
      <c r="AO148" s="514"/>
      <c r="AR148" s="524"/>
      <c r="AS148" s="224"/>
    </row>
    <row r="149">
      <c r="A149" s="410"/>
      <c r="B149" s="399"/>
      <c r="C149" s="435"/>
      <c r="D149" s="399"/>
      <c r="E149" s="410"/>
      <c r="I149" s="411"/>
      <c r="J149" s="411"/>
      <c r="N149" s="411"/>
      <c r="S149" s="411"/>
      <c r="W149" s="465" t="str">
        <f>IFERROR(__xludf.DUMMYFUNCTION("""COMPUTED_VALUE"""),"#REF!")</f>
        <v>#REF!</v>
      </c>
      <c r="X149" s="465" t="str">
        <f>IFERROR(__xludf.DUMMYFUNCTION("""COMPUTED_VALUE"""),"#REF!")</f>
        <v>#REF!</v>
      </c>
      <c r="Y149" s="465" t="str">
        <f>IFERROR(__xludf.DUMMYFUNCTION("""COMPUTED_VALUE"""),"#REF!")</f>
        <v>#REF!</v>
      </c>
      <c r="Z149" s="465" t="str">
        <f>IFERROR(__xludf.DUMMYFUNCTION("""COMPUTED_VALUE"""),"#REF!")</f>
        <v>#REF!</v>
      </c>
      <c r="AA149" s="465" t="str">
        <f>IFERROR(__xludf.DUMMYFUNCTION("""COMPUTED_VALUE"""),"#REF!")</f>
        <v>#REF!</v>
      </c>
      <c r="AB149" s="465" t="str">
        <f>IFERROR(__xludf.DUMMYFUNCTION("""COMPUTED_VALUE"""),"#REF!")</f>
        <v>#REF!</v>
      </c>
      <c r="AC149" s="492">
        <v>125.0</v>
      </c>
      <c r="AD149" s="519"/>
      <c r="AE149" s="227"/>
      <c r="AF149" s="227"/>
      <c r="AG149" s="227"/>
      <c r="AN149" s="514"/>
      <c r="AO149" s="514"/>
      <c r="AR149" s="524"/>
      <c r="AS149" s="224"/>
    </row>
    <row r="150">
      <c r="A150" s="435"/>
      <c r="B150" s="399"/>
      <c r="C150" s="435"/>
      <c r="D150" s="399"/>
      <c r="E150" s="410"/>
      <c r="I150" s="411"/>
      <c r="J150" s="411"/>
      <c r="N150" s="411"/>
      <c r="S150" s="411"/>
      <c r="W150" s="465" t="str">
        <f>IFERROR(__xludf.DUMMYFUNCTION("""COMPUTED_VALUE"""),"#REF!")</f>
        <v>#REF!</v>
      </c>
      <c r="X150" s="465" t="str">
        <f>IFERROR(__xludf.DUMMYFUNCTION("""COMPUTED_VALUE"""),"#REF!")</f>
        <v>#REF!</v>
      </c>
      <c r="Y150" s="465" t="str">
        <f>IFERROR(__xludf.DUMMYFUNCTION("""COMPUTED_VALUE"""),"#REF!")</f>
        <v>#REF!</v>
      </c>
      <c r="Z150" s="465" t="str">
        <f>IFERROR(__xludf.DUMMYFUNCTION("""COMPUTED_VALUE"""),"#REF!")</f>
        <v>#REF!</v>
      </c>
      <c r="AA150" s="465" t="str">
        <f>IFERROR(__xludf.DUMMYFUNCTION("""COMPUTED_VALUE"""),"#REF!")</f>
        <v>#REF!</v>
      </c>
      <c r="AB150" s="465" t="str">
        <f>IFERROR(__xludf.DUMMYFUNCTION("""COMPUTED_VALUE"""),"#REF!")</f>
        <v>#REF!</v>
      </c>
      <c r="AC150" s="492">
        <v>126.0</v>
      </c>
      <c r="AD150" s="519"/>
      <c r="AE150" s="227"/>
      <c r="AF150" s="227"/>
      <c r="AG150" s="227"/>
      <c r="AN150" s="514"/>
      <c r="AO150" s="514"/>
      <c r="AR150" s="524"/>
      <c r="AS150" s="224"/>
    </row>
    <row r="151">
      <c r="A151" s="410"/>
      <c r="B151" s="399"/>
      <c r="C151" s="436"/>
      <c r="D151" s="399"/>
      <c r="E151" s="410"/>
      <c r="I151" s="411"/>
      <c r="J151" s="411"/>
      <c r="N151" s="411"/>
      <c r="S151" s="411"/>
      <c r="W151" s="465" t="str">
        <f>IFERROR(__xludf.DUMMYFUNCTION("""COMPUTED_VALUE"""),"#REF!")</f>
        <v>#REF!</v>
      </c>
      <c r="X151" s="465" t="str">
        <f>IFERROR(__xludf.DUMMYFUNCTION("""COMPUTED_VALUE"""),"#REF!")</f>
        <v>#REF!</v>
      </c>
      <c r="Y151" s="465" t="str">
        <f>IFERROR(__xludf.DUMMYFUNCTION("""COMPUTED_VALUE"""),"#REF!")</f>
        <v>#REF!</v>
      </c>
      <c r="Z151" s="465" t="str">
        <f>IFERROR(__xludf.DUMMYFUNCTION("""COMPUTED_VALUE"""),"#REF!")</f>
        <v>#REF!</v>
      </c>
      <c r="AA151" s="465" t="str">
        <f>IFERROR(__xludf.DUMMYFUNCTION("""COMPUTED_VALUE"""),"#REF!")</f>
        <v>#REF!</v>
      </c>
      <c r="AB151" s="465" t="str">
        <f>IFERROR(__xludf.DUMMYFUNCTION("""COMPUTED_VALUE"""),"#REF!")</f>
        <v>#REF!</v>
      </c>
      <c r="AC151" s="492">
        <v>127.0</v>
      </c>
      <c r="AD151" s="519"/>
      <c r="AE151" s="227"/>
      <c r="AF151" s="227"/>
      <c r="AG151" s="227"/>
      <c r="AN151" s="514"/>
      <c r="AO151" s="514"/>
      <c r="AR151" s="524"/>
      <c r="AS151" s="224"/>
    </row>
    <row r="152">
      <c r="A152" s="410"/>
      <c r="B152" s="399"/>
      <c r="C152" s="435"/>
      <c r="D152" s="399"/>
      <c r="E152" s="440"/>
      <c r="I152" s="411"/>
      <c r="J152" s="411"/>
      <c r="N152" s="411"/>
      <c r="S152" s="411"/>
      <c r="W152" s="465" t="str">
        <f>IFERROR(__xludf.DUMMYFUNCTION("""COMPUTED_VALUE"""),"#REF!")</f>
        <v>#REF!</v>
      </c>
      <c r="X152" s="465" t="str">
        <f>IFERROR(__xludf.DUMMYFUNCTION("""COMPUTED_VALUE"""),"#REF!")</f>
        <v>#REF!</v>
      </c>
      <c r="Y152" s="465" t="str">
        <f>IFERROR(__xludf.DUMMYFUNCTION("""COMPUTED_VALUE"""),"#REF!")</f>
        <v>#REF!</v>
      </c>
      <c r="Z152" s="465" t="str">
        <f>IFERROR(__xludf.DUMMYFUNCTION("""COMPUTED_VALUE"""),"#REF!")</f>
        <v>#REF!</v>
      </c>
      <c r="AA152" s="465" t="str">
        <f>IFERROR(__xludf.DUMMYFUNCTION("""COMPUTED_VALUE"""),"#REF!")</f>
        <v>#REF!</v>
      </c>
      <c r="AB152" s="465" t="str">
        <f>IFERROR(__xludf.DUMMYFUNCTION("""COMPUTED_VALUE"""),"#REF!")</f>
        <v>#REF!</v>
      </c>
      <c r="AC152" s="492">
        <v>128.0</v>
      </c>
      <c r="AD152" s="519"/>
      <c r="AE152" s="227"/>
      <c r="AF152" s="227"/>
      <c r="AG152" s="227"/>
      <c r="AN152" s="514"/>
      <c r="AO152" s="514"/>
      <c r="AR152" s="524"/>
      <c r="AS152" s="224"/>
    </row>
    <row r="153">
      <c r="A153" s="483"/>
      <c r="B153" s="399"/>
      <c r="C153" s="435"/>
      <c r="D153" s="399"/>
      <c r="E153" s="435"/>
      <c r="I153" s="411"/>
      <c r="J153" s="411"/>
      <c r="N153" s="411"/>
      <c r="S153" s="411"/>
      <c r="AC153" s="492">
        <v>129.0</v>
      </c>
      <c r="AD153" s="519"/>
      <c r="AE153" s="227"/>
      <c r="AF153" s="227"/>
      <c r="AG153" s="227"/>
      <c r="AN153" s="514"/>
      <c r="AO153" s="514"/>
      <c r="AR153" s="524"/>
      <c r="AS153" s="224"/>
    </row>
    <row r="154">
      <c r="A154" s="435"/>
      <c r="B154" s="399"/>
      <c r="C154" s="435"/>
      <c r="D154" s="399"/>
      <c r="E154" s="410"/>
      <c r="I154" s="411"/>
      <c r="J154" s="411"/>
      <c r="N154" s="411"/>
      <c r="S154" s="411"/>
      <c r="AC154" s="492">
        <v>130.0</v>
      </c>
      <c r="AD154" s="519"/>
      <c r="AE154" s="227"/>
      <c r="AF154" s="227"/>
      <c r="AG154" s="227"/>
      <c r="AN154" s="514"/>
      <c r="AO154" s="514"/>
      <c r="AR154" s="524"/>
      <c r="AS154" s="224"/>
    </row>
    <row r="155">
      <c r="A155" s="410"/>
      <c r="B155" s="399"/>
      <c r="C155" s="435"/>
      <c r="D155" s="399"/>
      <c r="E155" s="410"/>
      <c r="I155" s="411"/>
      <c r="J155" s="411"/>
      <c r="N155" s="411"/>
      <c r="S155" s="411"/>
      <c r="AC155" s="492">
        <v>131.0</v>
      </c>
      <c r="AD155" s="519"/>
      <c r="AE155" s="227"/>
      <c r="AF155" s="227"/>
      <c r="AG155" s="227"/>
      <c r="AN155" s="514"/>
      <c r="AO155" s="514"/>
      <c r="AR155" s="524"/>
      <c r="AS155" s="224"/>
    </row>
    <row r="156">
      <c r="A156" s="410"/>
      <c r="B156" s="399"/>
      <c r="C156" s="435"/>
      <c r="D156" s="399"/>
      <c r="E156" s="410"/>
      <c r="I156" s="411"/>
      <c r="J156" s="411"/>
      <c r="N156" s="411"/>
      <c r="S156" s="411"/>
      <c r="AC156" s="492">
        <v>132.0</v>
      </c>
      <c r="AD156" s="519"/>
      <c r="AE156" s="227"/>
      <c r="AF156" s="227"/>
      <c r="AG156" s="227"/>
      <c r="AN156" s="514"/>
      <c r="AO156" s="514"/>
      <c r="AR156" s="524"/>
      <c r="AS156" s="224"/>
    </row>
    <row r="157">
      <c r="A157" s="410"/>
      <c r="B157" s="399"/>
      <c r="C157" s="436"/>
      <c r="D157" s="399"/>
      <c r="E157" s="435"/>
      <c r="I157" s="411"/>
      <c r="J157" s="411"/>
      <c r="N157" s="411"/>
      <c r="S157" s="411"/>
      <c r="AC157" s="492">
        <v>133.0</v>
      </c>
      <c r="AD157" s="519"/>
      <c r="AE157" s="227"/>
      <c r="AF157" s="227"/>
      <c r="AG157" s="227"/>
      <c r="AN157" s="514"/>
      <c r="AO157" s="514"/>
      <c r="AR157" s="524"/>
      <c r="AS157" s="224"/>
    </row>
    <row r="158">
      <c r="A158" s="410"/>
      <c r="B158" s="399"/>
      <c r="C158" s="435"/>
      <c r="D158" s="399"/>
      <c r="E158" s="410"/>
      <c r="I158" s="411"/>
      <c r="J158" s="411"/>
      <c r="N158" s="411"/>
      <c r="S158" s="411"/>
      <c r="AC158" s="492">
        <v>134.0</v>
      </c>
      <c r="AD158" s="519"/>
      <c r="AE158" s="227"/>
      <c r="AF158" s="227"/>
      <c r="AG158" s="227"/>
      <c r="AN158" s="514"/>
      <c r="AO158" s="514"/>
      <c r="AR158" s="524"/>
      <c r="AS158" s="224"/>
    </row>
    <row r="159">
      <c r="A159" s="410"/>
      <c r="B159" s="399"/>
      <c r="C159" s="435"/>
      <c r="D159" s="399"/>
      <c r="E159" s="398"/>
      <c r="I159" s="411"/>
      <c r="J159" s="411"/>
      <c r="N159" s="411"/>
      <c r="S159" s="411"/>
      <c r="AC159" s="492">
        <v>135.0</v>
      </c>
      <c r="AD159" s="519"/>
      <c r="AE159" s="227"/>
      <c r="AF159" s="227"/>
      <c r="AG159" s="227"/>
      <c r="AN159" s="514"/>
      <c r="AO159" s="514"/>
      <c r="AR159" s="524"/>
      <c r="AS159" s="224"/>
    </row>
    <row r="160">
      <c r="A160" s="410"/>
      <c r="B160" s="399"/>
      <c r="C160" s="435"/>
      <c r="D160" s="399"/>
      <c r="E160" s="410"/>
      <c r="I160" s="411"/>
      <c r="J160" s="411"/>
      <c r="N160" s="411"/>
      <c r="S160" s="411"/>
      <c r="AC160" s="492">
        <v>136.0</v>
      </c>
      <c r="AD160" s="519"/>
      <c r="AE160" s="227"/>
      <c r="AF160" s="227"/>
      <c r="AG160" s="227"/>
      <c r="AN160" s="514"/>
      <c r="AO160" s="514"/>
      <c r="AR160" s="524"/>
      <c r="AS160" s="224"/>
    </row>
    <row r="161">
      <c r="A161" s="435"/>
      <c r="B161" s="399"/>
      <c r="C161" s="435"/>
      <c r="D161" s="399"/>
      <c r="E161" s="410"/>
      <c r="I161" s="411"/>
      <c r="J161" s="411"/>
      <c r="N161" s="411"/>
      <c r="S161" s="411"/>
      <c r="AC161" s="492">
        <v>137.0</v>
      </c>
      <c r="AD161" s="519"/>
      <c r="AE161" s="227"/>
      <c r="AF161" s="227"/>
      <c r="AG161" s="227"/>
      <c r="AN161" s="514"/>
      <c r="AO161" s="514"/>
      <c r="AR161" s="524"/>
      <c r="AS161" s="224"/>
    </row>
    <row r="162">
      <c r="A162" s="410"/>
      <c r="B162" s="399"/>
      <c r="C162" s="435"/>
      <c r="D162" s="399"/>
      <c r="E162" s="483"/>
      <c r="I162" s="411"/>
      <c r="J162" s="411"/>
      <c r="N162" s="411"/>
      <c r="S162" s="411"/>
      <c r="AC162" s="492">
        <v>138.0</v>
      </c>
      <c r="AD162" s="519"/>
      <c r="AE162" s="227"/>
      <c r="AF162" s="227"/>
      <c r="AG162" s="227"/>
      <c r="AN162" s="514"/>
      <c r="AO162" s="514"/>
      <c r="AR162" s="524"/>
      <c r="AS162" s="224"/>
    </row>
    <row r="163">
      <c r="A163" s="410"/>
      <c r="B163" s="399"/>
      <c r="C163" s="435"/>
      <c r="D163" s="399"/>
      <c r="E163" s="435"/>
      <c r="I163" s="411"/>
      <c r="J163" s="411"/>
      <c r="N163" s="411"/>
      <c r="S163" s="411"/>
      <c r="AC163" s="492">
        <v>139.0</v>
      </c>
      <c r="AD163" s="519"/>
      <c r="AE163" s="227"/>
      <c r="AF163" s="227"/>
      <c r="AG163" s="227"/>
      <c r="AN163" s="514"/>
      <c r="AO163" s="514"/>
      <c r="AR163" s="524"/>
      <c r="AS163" s="224"/>
    </row>
    <row r="164">
      <c r="A164" s="410"/>
      <c r="B164" s="399"/>
      <c r="C164" s="435"/>
      <c r="D164" s="399"/>
      <c r="E164" s="398"/>
      <c r="I164" s="411"/>
      <c r="J164" s="411"/>
      <c r="N164" s="411"/>
      <c r="S164" s="411"/>
      <c r="AC164" s="492">
        <v>140.0</v>
      </c>
      <c r="AD164" s="519"/>
      <c r="AE164" s="227"/>
      <c r="AF164" s="227"/>
      <c r="AG164" s="227"/>
      <c r="AN164" s="514"/>
      <c r="AO164" s="514"/>
      <c r="AR164" s="524"/>
      <c r="AS164" s="224"/>
    </row>
    <row r="165">
      <c r="A165" s="435"/>
      <c r="B165" s="399"/>
      <c r="C165" s="435"/>
      <c r="D165" s="399"/>
      <c r="E165" s="435"/>
      <c r="I165" s="411"/>
      <c r="J165" s="411"/>
      <c r="N165" s="411"/>
      <c r="S165" s="411"/>
      <c r="AC165" s="492">
        <v>141.0</v>
      </c>
      <c r="AD165" s="519"/>
      <c r="AE165" s="227"/>
      <c r="AF165" s="227"/>
      <c r="AG165" s="227"/>
      <c r="AN165" s="514"/>
      <c r="AO165" s="514"/>
      <c r="AR165" s="524"/>
      <c r="AS165" s="224"/>
    </row>
    <row r="166">
      <c r="A166" s="410"/>
      <c r="B166" s="399"/>
      <c r="C166" s="435"/>
      <c r="D166" s="399"/>
      <c r="E166" s="435"/>
      <c r="I166" s="411"/>
      <c r="J166" s="411"/>
      <c r="N166" s="411"/>
      <c r="S166" s="411"/>
      <c r="AC166" s="492">
        <v>142.0</v>
      </c>
      <c r="AD166" s="519"/>
      <c r="AE166" s="227"/>
      <c r="AF166" s="227"/>
      <c r="AG166" s="227"/>
      <c r="AN166" s="514"/>
      <c r="AO166" s="514"/>
      <c r="AR166" s="524"/>
      <c r="AS166" s="224"/>
    </row>
    <row r="167">
      <c r="A167" s="435"/>
      <c r="B167" s="399"/>
      <c r="C167" s="435"/>
      <c r="D167" s="399"/>
      <c r="E167" s="435"/>
      <c r="I167" s="411"/>
      <c r="J167" s="411"/>
      <c r="N167" s="411"/>
      <c r="S167" s="411"/>
      <c r="AC167" s="492">
        <v>143.0</v>
      </c>
      <c r="AD167" s="519"/>
      <c r="AE167" s="227"/>
      <c r="AF167" s="227"/>
      <c r="AG167" s="227"/>
      <c r="AN167" s="514"/>
      <c r="AO167" s="514"/>
      <c r="AR167" s="524"/>
      <c r="AS167" s="224"/>
    </row>
    <row r="168">
      <c r="A168" s="410"/>
      <c r="B168" s="399"/>
      <c r="C168" s="435"/>
      <c r="D168" s="399"/>
      <c r="E168" s="435"/>
      <c r="I168" s="411"/>
      <c r="J168" s="411"/>
      <c r="N168" s="411"/>
      <c r="S168" s="411"/>
      <c r="AC168" s="492">
        <v>144.0</v>
      </c>
      <c r="AD168" s="519"/>
      <c r="AE168" s="227"/>
      <c r="AF168" s="227"/>
      <c r="AG168" s="227"/>
      <c r="AN168" s="514"/>
      <c r="AO168" s="514"/>
      <c r="AR168" s="524"/>
      <c r="AS168" s="224"/>
    </row>
    <row r="169">
      <c r="A169" s="435"/>
      <c r="B169" s="399"/>
      <c r="C169" s="398"/>
      <c r="D169" s="399"/>
      <c r="E169" s="398"/>
      <c r="I169" s="411"/>
      <c r="J169" s="411"/>
      <c r="N169" s="411"/>
      <c r="S169" s="411"/>
      <c r="AC169" s="492">
        <v>145.0</v>
      </c>
      <c r="AD169" s="519"/>
      <c r="AE169" s="227"/>
      <c r="AF169" s="227"/>
      <c r="AG169" s="227"/>
      <c r="AN169" s="514"/>
      <c r="AO169" s="514"/>
      <c r="AR169" s="524"/>
      <c r="AS169" s="224"/>
    </row>
    <row r="170">
      <c r="A170" s="410"/>
      <c r="B170" s="399"/>
      <c r="C170" s="435"/>
      <c r="D170" s="399"/>
      <c r="E170" s="422"/>
      <c r="I170" s="411"/>
      <c r="J170" s="411"/>
      <c r="N170" s="411"/>
      <c r="S170" s="411"/>
      <c r="AC170" s="492">
        <v>146.0</v>
      </c>
      <c r="AD170" s="519"/>
      <c r="AE170" s="227"/>
      <c r="AF170" s="227"/>
      <c r="AG170" s="227"/>
      <c r="AN170" s="514"/>
      <c r="AO170" s="514"/>
      <c r="AR170" s="524"/>
      <c r="AS170" s="224"/>
    </row>
    <row r="171">
      <c r="A171" s="410"/>
      <c r="B171" s="399"/>
      <c r="C171" s="435"/>
      <c r="D171" s="399"/>
      <c r="E171" s="398"/>
      <c r="I171" s="411"/>
      <c r="J171" s="411"/>
      <c r="N171" s="411"/>
      <c r="S171" s="411"/>
      <c r="AC171" s="492">
        <v>147.0</v>
      </c>
      <c r="AD171" s="519"/>
      <c r="AE171" s="227"/>
      <c r="AF171" s="227"/>
      <c r="AG171" s="227"/>
      <c r="AN171" s="514"/>
      <c r="AO171" s="514"/>
      <c r="AR171" s="524"/>
      <c r="AS171" s="224"/>
    </row>
    <row r="172">
      <c r="A172" s="483"/>
      <c r="B172" s="399"/>
      <c r="C172" s="435"/>
      <c r="D172" s="399"/>
      <c r="E172" s="435"/>
      <c r="I172" s="411"/>
      <c r="J172" s="411"/>
      <c r="N172" s="411"/>
      <c r="S172" s="411"/>
      <c r="AC172" s="492">
        <v>148.0</v>
      </c>
      <c r="AD172" s="519"/>
      <c r="AE172" s="227"/>
      <c r="AF172" s="227"/>
      <c r="AG172" s="227"/>
      <c r="AN172" s="514"/>
      <c r="AO172" s="514"/>
      <c r="AR172" s="524"/>
      <c r="AS172" s="224"/>
    </row>
    <row r="173">
      <c r="A173" s="435"/>
      <c r="B173" s="399"/>
      <c r="C173" s="435"/>
      <c r="D173" s="399"/>
      <c r="E173" s="398"/>
      <c r="I173" s="411"/>
      <c r="J173" s="411"/>
      <c r="N173" s="411"/>
      <c r="S173" s="411"/>
      <c r="AC173" s="492">
        <v>149.0</v>
      </c>
      <c r="AD173" s="519"/>
      <c r="AE173" s="227"/>
      <c r="AF173" s="227"/>
      <c r="AG173" s="227"/>
      <c r="AN173" s="514"/>
      <c r="AO173" s="514"/>
      <c r="AR173" s="524"/>
      <c r="AS173" s="224"/>
    </row>
    <row r="174">
      <c r="A174" s="410"/>
      <c r="B174" s="399"/>
      <c r="C174" s="435"/>
      <c r="D174" s="399"/>
      <c r="E174" s="435"/>
      <c r="I174" s="411"/>
      <c r="J174" s="411"/>
      <c r="N174" s="411"/>
      <c r="S174" s="411"/>
      <c r="AC174" s="492">
        <v>150.0</v>
      </c>
      <c r="AD174" s="519"/>
      <c r="AE174" s="227"/>
      <c r="AF174" s="227"/>
      <c r="AG174" s="227"/>
      <c r="AN174" s="514"/>
      <c r="AO174" s="514"/>
      <c r="AR174" s="524"/>
      <c r="AS174" s="224"/>
    </row>
    <row r="175">
      <c r="A175" s="410"/>
      <c r="B175" s="399"/>
      <c r="C175" s="435"/>
      <c r="D175" s="399"/>
      <c r="E175" s="435"/>
      <c r="I175" s="411"/>
      <c r="J175" s="411"/>
      <c r="N175" s="411"/>
      <c r="S175" s="411"/>
      <c r="AC175" s="492">
        <v>151.0</v>
      </c>
      <c r="AD175" s="519"/>
      <c r="AE175" s="227"/>
      <c r="AF175" s="227"/>
      <c r="AG175" s="227"/>
      <c r="AN175" s="514"/>
      <c r="AO175" s="514"/>
      <c r="AR175" s="524"/>
      <c r="AS175" s="224"/>
    </row>
    <row r="176">
      <c r="A176" s="410"/>
      <c r="B176" s="399"/>
      <c r="C176" s="435"/>
      <c r="D176" s="399"/>
      <c r="E176" s="436"/>
      <c r="I176" s="411"/>
      <c r="J176" s="411"/>
      <c r="N176" s="411"/>
      <c r="S176" s="411"/>
      <c r="AC176" s="492">
        <v>152.0</v>
      </c>
      <c r="AD176" s="519"/>
      <c r="AE176" s="227"/>
      <c r="AF176" s="227"/>
      <c r="AG176" s="227"/>
      <c r="AL176" s="224"/>
      <c r="AM176" s="224"/>
      <c r="AN176" s="514"/>
      <c r="AO176" s="514"/>
      <c r="AP176" s="224"/>
      <c r="AQ176" s="224"/>
      <c r="AR176" s="515"/>
      <c r="AS176" s="224"/>
    </row>
    <row r="177">
      <c r="A177" s="410"/>
      <c r="B177" s="399"/>
      <c r="C177" s="435"/>
      <c r="D177" s="399"/>
      <c r="E177" s="398"/>
      <c r="I177" s="411"/>
      <c r="J177" s="411"/>
      <c r="N177" s="411"/>
      <c r="S177" s="411"/>
      <c r="AC177" s="492">
        <v>153.0</v>
      </c>
      <c r="AD177" s="519"/>
      <c r="AE177" s="227"/>
      <c r="AF177" s="227"/>
      <c r="AG177" s="227"/>
      <c r="AL177" s="224"/>
      <c r="AM177" s="224"/>
      <c r="AN177" s="514"/>
      <c r="AO177" s="514"/>
      <c r="AP177" s="224"/>
      <c r="AQ177" s="224"/>
      <c r="AR177" s="515"/>
      <c r="AS177" s="224"/>
    </row>
    <row r="178">
      <c r="A178" s="410"/>
      <c r="B178" s="399"/>
      <c r="C178" s="435"/>
      <c r="D178" s="399"/>
      <c r="E178" s="435"/>
      <c r="I178" s="411"/>
      <c r="J178" s="411"/>
      <c r="N178" s="411"/>
      <c r="S178" s="411"/>
      <c r="AC178" s="492">
        <v>154.0</v>
      </c>
      <c r="AD178" s="519"/>
      <c r="AE178" s="227"/>
      <c r="AF178" s="227"/>
      <c r="AG178" s="227"/>
      <c r="AL178" s="224"/>
      <c r="AM178" s="224"/>
      <c r="AN178" s="514"/>
      <c r="AO178" s="514"/>
      <c r="AP178" s="224"/>
      <c r="AQ178" s="224"/>
      <c r="AR178" s="515"/>
      <c r="AS178" s="224"/>
    </row>
    <row r="179">
      <c r="A179" s="410"/>
      <c r="B179" s="399"/>
      <c r="C179" s="435"/>
      <c r="D179" s="399"/>
      <c r="E179" s="435"/>
      <c r="I179" s="411"/>
      <c r="J179" s="411"/>
      <c r="N179" s="411"/>
      <c r="S179" s="411"/>
      <c r="AC179" s="492">
        <v>155.0</v>
      </c>
      <c r="AD179" s="519"/>
      <c r="AE179" s="227"/>
      <c r="AF179" s="227"/>
      <c r="AG179" s="227"/>
      <c r="AL179" s="224"/>
      <c r="AM179" s="224"/>
      <c r="AN179" s="514"/>
      <c r="AO179" s="514"/>
      <c r="AP179" s="224"/>
      <c r="AQ179" s="224"/>
      <c r="AR179" s="515"/>
      <c r="AS179" s="224"/>
    </row>
    <row r="180">
      <c r="A180" s="435"/>
      <c r="B180" s="399"/>
      <c r="C180" s="435"/>
      <c r="D180" s="399"/>
      <c r="E180" s="435"/>
      <c r="I180" s="411"/>
      <c r="J180" s="411"/>
      <c r="N180" s="411"/>
      <c r="S180" s="411"/>
      <c r="AC180" s="492">
        <v>156.0</v>
      </c>
      <c r="AD180" s="519"/>
      <c r="AE180" s="227"/>
      <c r="AF180" s="227"/>
      <c r="AG180" s="227"/>
      <c r="AL180" s="224"/>
      <c r="AM180" s="224"/>
      <c r="AN180" s="514"/>
      <c r="AO180" s="514"/>
      <c r="AP180" s="224"/>
      <c r="AQ180" s="224"/>
      <c r="AR180" s="515"/>
      <c r="AS180" s="224"/>
    </row>
    <row r="181">
      <c r="A181" s="410"/>
      <c r="B181" s="399"/>
      <c r="C181" s="435"/>
      <c r="D181" s="399"/>
      <c r="E181" s="435"/>
      <c r="I181" s="411"/>
      <c r="J181" s="411"/>
      <c r="N181" s="411"/>
      <c r="S181" s="411"/>
      <c r="AC181" s="492">
        <v>157.0</v>
      </c>
      <c r="AD181" s="519"/>
      <c r="AE181" s="227"/>
      <c r="AF181" s="227"/>
      <c r="AG181" s="227"/>
      <c r="AL181" s="224"/>
      <c r="AM181" s="224"/>
      <c r="AN181" s="514"/>
      <c r="AO181" s="514"/>
      <c r="AP181" s="224"/>
      <c r="AQ181" s="224"/>
      <c r="AR181" s="515"/>
      <c r="AS181" s="224"/>
    </row>
    <row r="182">
      <c r="A182" s="410"/>
      <c r="B182" s="399"/>
      <c r="C182" s="435"/>
      <c r="D182" s="399"/>
      <c r="E182" s="436"/>
      <c r="I182" s="411"/>
      <c r="J182" s="411"/>
      <c r="N182" s="411"/>
      <c r="S182" s="411"/>
      <c r="AC182" s="492">
        <v>158.0</v>
      </c>
      <c r="AD182" s="519"/>
      <c r="AE182" s="227"/>
      <c r="AF182" s="227"/>
      <c r="AG182" s="227"/>
      <c r="AL182" s="224"/>
      <c r="AM182" s="224"/>
      <c r="AN182" s="514"/>
      <c r="AO182" s="514"/>
      <c r="AP182" s="224"/>
      <c r="AQ182" s="224"/>
      <c r="AR182" s="515"/>
      <c r="AS182" s="224"/>
    </row>
    <row r="183">
      <c r="A183" s="410"/>
      <c r="B183" s="399"/>
      <c r="C183" s="435"/>
      <c r="D183" s="399"/>
      <c r="E183" s="435"/>
      <c r="I183" s="411"/>
      <c r="J183" s="411"/>
      <c r="N183" s="411"/>
      <c r="S183" s="411"/>
      <c r="AC183" s="492">
        <v>159.0</v>
      </c>
      <c r="AD183" s="519"/>
      <c r="AE183" s="227"/>
      <c r="AF183" s="227"/>
      <c r="AG183" s="227"/>
      <c r="AL183" s="224"/>
      <c r="AM183" s="224"/>
      <c r="AN183" s="514"/>
      <c r="AO183" s="514"/>
      <c r="AP183" s="224"/>
      <c r="AQ183" s="224"/>
      <c r="AR183" s="515"/>
      <c r="AS183" s="224"/>
    </row>
    <row r="184">
      <c r="A184" s="435"/>
      <c r="B184" s="399"/>
      <c r="C184" s="435"/>
      <c r="D184" s="399"/>
      <c r="E184" s="398"/>
      <c r="I184" s="411"/>
      <c r="J184" s="411"/>
      <c r="N184" s="411"/>
      <c r="S184" s="411"/>
      <c r="AC184" s="492">
        <v>160.0</v>
      </c>
      <c r="AD184" s="519"/>
      <c r="AE184" s="227"/>
      <c r="AF184" s="227"/>
      <c r="AG184" s="227"/>
      <c r="AL184" s="224"/>
      <c r="AM184" s="224"/>
      <c r="AN184" s="514"/>
      <c r="AO184" s="514"/>
      <c r="AP184" s="224"/>
      <c r="AQ184" s="224"/>
      <c r="AR184" s="515"/>
      <c r="AS184" s="224"/>
    </row>
    <row r="185">
      <c r="A185" s="410"/>
      <c r="B185" s="399"/>
      <c r="C185" s="435"/>
      <c r="D185" s="399"/>
      <c r="E185" s="435"/>
      <c r="I185" s="411"/>
      <c r="J185" s="411"/>
      <c r="N185" s="411"/>
      <c r="S185" s="411"/>
      <c r="AC185" s="492">
        <v>161.0</v>
      </c>
      <c r="AD185" s="519"/>
      <c r="AE185" s="227"/>
      <c r="AF185" s="227"/>
      <c r="AG185" s="227"/>
      <c r="AL185" s="224"/>
      <c r="AM185" s="224"/>
      <c r="AN185" s="514"/>
      <c r="AO185" s="514"/>
      <c r="AP185" s="224"/>
      <c r="AQ185" s="224"/>
      <c r="AR185" s="515"/>
      <c r="AS185" s="224"/>
    </row>
    <row r="186">
      <c r="A186" s="435"/>
      <c r="B186" s="399"/>
      <c r="C186" s="435"/>
      <c r="D186" s="399"/>
      <c r="E186" s="435"/>
      <c r="I186" s="411"/>
      <c r="J186" s="411"/>
      <c r="N186" s="411"/>
      <c r="S186" s="411"/>
      <c r="AC186" s="492">
        <v>162.0</v>
      </c>
      <c r="AD186" s="519"/>
      <c r="AE186" s="227"/>
      <c r="AF186" s="227"/>
      <c r="AG186" s="227"/>
      <c r="AL186" s="224"/>
      <c r="AM186" s="224"/>
      <c r="AN186" s="514"/>
      <c r="AO186" s="514"/>
      <c r="AP186" s="224"/>
      <c r="AQ186" s="224"/>
      <c r="AR186" s="515"/>
      <c r="AS186" s="224"/>
    </row>
    <row r="187">
      <c r="A187" s="410"/>
      <c r="B187" s="399"/>
      <c r="C187" s="435"/>
      <c r="D187" s="399"/>
      <c r="E187" s="435"/>
      <c r="I187" s="411"/>
      <c r="J187" s="411"/>
      <c r="N187" s="411"/>
      <c r="S187" s="411"/>
      <c r="AC187" s="492">
        <v>163.0</v>
      </c>
      <c r="AD187" s="519"/>
      <c r="AE187" s="227"/>
      <c r="AF187" s="227"/>
      <c r="AG187" s="227"/>
      <c r="AL187" s="224"/>
      <c r="AM187" s="224"/>
      <c r="AN187" s="514"/>
      <c r="AO187" s="514"/>
      <c r="AP187" s="224"/>
      <c r="AQ187" s="224"/>
      <c r="AR187" s="515"/>
      <c r="AS187" s="224"/>
    </row>
    <row r="188">
      <c r="A188" s="435"/>
      <c r="B188" s="399"/>
      <c r="C188" s="435"/>
      <c r="D188" s="399"/>
      <c r="E188" s="398"/>
      <c r="I188" s="411"/>
      <c r="J188" s="411"/>
      <c r="N188" s="411"/>
      <c r="S188" s="411"/>
      <c r="AC188" s="492">
        <v>164.0</v>
      </c>
      <c r="AD188" s="519"/>
      <c r="AE188" s="227"/>
      <c r="AF188" s="227"/>
      <c r="AG188" s="227"/>
      <c r="AL188" s="224"/>
      <c r="AM188" s="224"/>
      <c r="AN188" s="514"/>
      <c r="AO188" s="514"/>
      <c r="AP188" s="224"/>
      <c r="AQ188" s="224"/>
      <c r="AR188" s="515"/>
      <c r="AS188" s="224"/>
    </row>
    <row r="189">
      <c r="A189" s="435"/>
      <c r="B189" s="399"/>
      <c r="C189" s="435"/>
      <c r="D189" s="399"/>
      <c r="E189" s="435"/>
      <c r="I189" s="411"/>
      <c r="J189" s="411"/>
      <c r="N189" s="411"/>
      <c r="S189" s="411"/>
      <c r="AC189" s="492">
        <v>165.0</v>
      </c>
      <c r="AD189" s="519"/>
      <c r="AE189" s="227"/>
      <c r="AF189" s="227"/>
      <c r="AG189" s="227"/>
      <c r="AL189" s="224"/>
      <c r="AM189" s="224"/>
      <c r="AN189" s="514"/>
      <c r="AO189" s="514"/>
      <c r="AP189" s="224"/>
      <c r="AQ189" s="224"/>
      <c r="AR189" s="515"/>
      <c r="AS189" s="224"/>
    </row>
    <row r="190">
      <c r="A190" s="435"/>
      <c r="B190" s="399"/>
      <c r="C190" s="435"/>
      <c r="D190" s="399"/>
      <c r="E190" s="435"/>
      <c r="I190" s="411"/>
      <c r="J190" s="411"/>
      <c r="N190" s="411"/>
      <c r="S190" s="411"/>
      <c r="AC190" s="492">
        <v>166.0</v>
      </c>
      <c r="AD190" s="519"/>
      <c r="AE190" s="227"/>
      <c r="AF190" s="227"/>
      <c r="AG190" s="227"/>
      <c r="AL190" s="224"/>
      <c r="AM190" s="224"/>
      <c r="AN190" s="514"/>
      <c r="AO190" s="514"/>
      <c r="AP190" s="224"/>
      <c r="AQ190" s="224"/>
      <c r="AR190" s="515"/>
      <c r="AS190" s="224"/>
    </row>
    <row r="191">
      <c r="A191" s="435"/>
      <c r="B191" s="399"/>
      <c r="C191" s="435"/>
      <c r="D191" s="399"/>
      <c r="E191" s="435"/>
      <c r="I191" s="411"/>
      <c r="J191" s="411"/>
      <c r="N191" s="411"/>
      <c r="S191" s="411"/>
      <c r="AC191" s="492">
        <v>167.0</v>
      </c>
      <c r="AD191" s="519"/>
      <c r="AE191" s="227"/>
      <c r="AF191" s="227"/>
      <c r="AG191" s="227"/>
      <c r="AL191" s="224"/>
      <c r="AM191" s="224"/>
      <c r="AN191" s="514"/>
      <c r="AO191" s="514"/>
      <c r="AP191" s="224"/>
      <c r="AQ191" s="224"/>
      <c r="AR191" s="515"/>
      <c r="AS191" s="224"/>
    </row>
    <row r="192">
      <c r="A192" s="435"/>
      <c r="B192" s="399"/>
      <c r="C192" s="435"/>
      <c r="D192" s="399"/>
      <c r="E192" s="435"/>
      <c r="I192" s="411"/>
      <c r="J192" s="411"/>
      <c r="N192" s="411"/>
      <c r="S192" s="411"/>
      <c r="AC192" s="492">
        <v>168.0</v>
      </c>
      <c r="AD192" s="519"/>
      <c r="AE192" s="227"/>
      <c r="AF192" s="227"/>
      <c r="AG192" s="227"/>
      <c r="AL192" s="224"/>
      <c r="AM192" s="224"/>
      <c r="AN192" s="514"/>
      <c r="AO192" s="514"/>
      <c r="AP192" s="224"/>
      <c r="AQ192" s="224"/>
      <c r="AR192" s="515"/>
      <c r="AS192" s="224"/>
    </row>
    <row r="193">
      <c r="A193" s="435"/>
      <c r="B193" s="399"/>
      <c r="C193" s="435"/>
      <c r="D193" s="399"/>
      <c r="E193" s="398"/>
      <c r="I193" s="411"/>
      <c r="J193" s="411"/>
      <c r="N193" s="411"/>
      <c r="S193" s="411"/>
      <c r="AC193" s="492">
        <v>169.0</v>
      </c>
      <c r="AD193" s="519"/>
      <c r="AE193" s="227"/>
      <c r="AF193" s="227"/>
      <c r="AG193" s="227"/>
      <c r="AL193" s="224"/>
      <c r="AM193" s="224"/>
      <c r="AN193" s="514"/>
      <c r="AO193" s="514"/>
      <c r="AP193" s="224"/>
      <c r="AQ193" s="224"/>
      <c r="AR193" s="515"/>
      <c r="AS193" s="224"/>
    </row>
    <row r="194">
      <c r="A194" s="435"/>
      <c r="B194" s="399"/>
      <c r="C194" s="435"/>
      <c r="D194" s="399"/>
      <c r="E194" s="435"/>
      <c r="I194" s="411"/>
      <c r="J194" s="411"/>
      <c r="N194" s="411"/>
      <c r="S194" s="411"/>
      <c r="AC194" s="492">
        <v>170.0</v>
      </c>
      <c r="AD194" s="519"/>
      <c r="AE194" s="227"/>
      <c r="AF194" s="227"/>
      <c r="AG194" s="227"/>
      <c r="AL194" s="224"/>
      <c r="AM194" s="224"/>
      <c r="AN194" s="514"/>
      <c r="AO194" s="514"/>
      <c r="AP194" s="224"/>
      <c r="AQ194" s="224"/>
      <c r="AR194" s="515"/>
      <c r="AS194" s="224"/>
    </row>
    <row r="195">
      <c r="A195" s="435"/>
      <c r="B195" s="399"/>
      <c r="C195" s="435"/>
      <c r="D195" s="399"/>
      <c r="E195" s="435"/>
      <c r="I195" s="411"/>
      <c r="J195" s="411"/>
      <c r="N195" s="411"/>
      <c r="S195" s="411"/>
      <c r="AC195" s="492">
        <v>171.0</v>
      </c>
      <c r="AD195" s="519"/>
      <c r="AE195" s="227"/>
      <c r="AF195" s="227"/>
      <c r="AG195" s="227"/>
      <c r="AL195" s="224"/>
      <c r="AM195" s="224"/>
      <c r="AN195" s="514"/>
      <c r="AO195" s="514"/>
      <c r="AP195" s="224"/>
      <c r="AQ195" s="224"/>
      <c r="AR195" s="515"/>
      <c r="AS195" s="224"/>
    </row>
    <row r="196">
      <c r="A196" s="435"/>
      <c r="B196" s="399"/>
      <c r="C196" s="435"/>
      <c r="D196" s="399"/>
      <c r="E196" s="398"/>
      <c r="I196" s="411"/>
      <c r="J196" s="411"/>
      <c r="N196" s="411"/>
      <c r="S196" s="411"/>
      <c r="AC196" s="492">
        <v>172.0</v>
      </c>
      <c r="AD196" s="519"/>
      <c r="AE196" s="227"/>
      <c r="AF196" s="227"/>
      <c r="AG196" s="227"/>
      <c r="AL196" s="224"/>
      <c r="AM196" s="224"/>
      <c r="AN196" s="514"/>
      <c r="AO196" s="514"/>
      <c r="AP196" s="224"/>
      <c r="AQ196" s="224"/>
      <c r="AR196" s="515"/>
      <c r="AS196" s="224"/>
    </row>
    <row r="197">
      <c r="A197" s="435"/>
      <c r="B197" s="399"/>
      <c r="C197" s="435"/>
      <c r="D197" s="399"/>
      <c r="E197" s="398"/>
      <c r="I197" s="411"/>
      <c r="J197" s="411"/>
      <c r="N197" s="411"/>
      <c r="S197" s="411"/>
      <c r="AC197" s="492">
        <v>173.0</v>
      </c>
      <c r="AD197" s="519"/>
      <c r="AE197" s="227"/>
      <c r="AF197" s="227"/>
      <c r="AG197" s="227"/>
      <c r="AL197" s="224"/>
      <c r="AM197" s="224"/>
      <c r="AN197" s="514"/>
      <c r="AO197" s="514"/>
      <c r="AP197" s="224"/>
      <c r="AQ197" s="224"/>
      <c r="AR197" s="515"/>
      <c r="AS197" s="224"/>
    </row>
    <row r="198">
      <c r="A198" s="435"/>
      <c r="B198" s="399"/>
      <c r="C198" s="398"/>
      <c r="D198" s="399"/>
      <c r="E198" s="435"/>
      <c r="I198" s="411"/>
      <c r="J198" s="411"/>
      <c r="N198" s="411"/>
      <c r="S198" s="411"/>
      <c r="AC198" s="492">
        <v>174.0</v>
      </c>
      <c r="AD198" s="519"/>
      <c r="AE198" s="227"/>
      <c r="AF198" s="227"/>
      <c r="AG198" s="227"/>
      <c r="AL198" s="224"/>
      <c r="AM198" s="224"/>
      <c r="AN198" s="514"/>
      <c r="AO198" s="514"/>
      <c r="AP198" s="224"/>
      <c r="AQ198" s="224"/>
      <c r="AR198" s="515"/>
      <c r="AS198" s="224"/>
    </row>
    <row r="199">
      <c r="A199" s="435"/>
      <c r="B199" s="399"/>
      <c r="C199" s="435"/>
      <c r="D199" s="399"/>
      <c r="E199" s="398"/>
      <c r="I199" s="411"/>
      <c r="J199" s="411"/>
      <c r="N199" s="411"/>
      <c r="S199" s="411"/>
      <c r="AC199" s="492">
        <v>175.0</v>
      </c>
      <c r="AD199" s="519"/>
      <c r="AE199" s="227"/>
      <c r="AF199" s="227"/>
      <c r="AG199" s="227"/>
      <c r="AL199" s="224"/>
      <c r="AM199" s="224"/>
      <c r="AN199" s="514"/>
      <c r="AO199" s="514"/>
      <c r="AP199" s="224"/>
      <c r="AQ199" s="224"/>
      <c r="AR199" s="515"/>
      <c r="AS199" s="224"/>
    </row>
    <row r="200">
      <c r="A200" s="435"/>
      <c r="B200" s="399"/>
      <c r="C200" s="435"/>
      <c r="D200" s="399"/>
      <c r="E200" s="435"/>
      <c r="I200" s="411"/>
      <c r="J200" s="411"/>
      <c r="N200" s="411"/>
      <c r="S200" s="411"/>
      <c r="AC200" s="492">
        <v>176.0</v>
      </c>
      <c r="AD200" s="519"/>
      <c r="AE200" s="227"/>
      <c r="AF200" s="227"/>
      <c r="AG200" s="227"/>
      <c r="AL200" s="224"/>
      <c r="AM200" s="224"/>
      <c r="AN200" s="514"/>
      <c r="AO200" s="514"/>
      <c r="AP200" s="224"/>
      <c r="AQ200" s="224"/>
      <c r="AR200" s="515"/>
      <c r="AS200" s="224"/>
    </row>
    <row r="201">
      <c r="A201" s="435"/>
      <c r="B201" s="399"/>
      <c r="C201" s="435"/>
      <c r="D201" s="399"/>
      <c r="E201" s="398"/>
      <c r="I201" s="411"/>
      <c r="J201" s="411"/>
      <c r="N201" s="411"/>
      <c r="S201" s="411"/>
      <c r="AC201" s="492">
        <v>177.0</v>
      </c>
      <c r="AD201" s="519"/>
      <c r="AE201" s="227"/>
      <c r="AF201" s="227"/>
      <c r="AG201" s="227"/>
      <c r="AL201" s="224"/>
      <c r="AM201" s="224"/>
      <c r="AN201" s="514"/>
      <c r="AO201" s="514"/>
      <c r="AP201" s="224"/>
      <c r="AQ201" s="224"/>
      <c r="AR201" s="515"/>
      <c r="AS201" s="224"/>
    </row>
    <row r="202">
      <c r="A202" s="435"/>
      <c r="B202" s="399"/>
      <c r="C202" s="398"/>
      <c r="D202" s="399"/>
      <c r="E202" s="435"/>
      <c r="I202" s="411"/>
      <c r="J202" s="411"/>
      <c r="N202" s="411"/>
      <c r="S202" s="411"/>
      <c r="AC202" s="492">
        <v>178.0</v>
      </c>
      <c r="AD202" s="519"/>
      <c r="AE202" s="227"/>
      <c r="AF202" s="227"/>
      <c r="AG202" s="227"/>
      <c r="AL202" s="224"/>
      <c r="AM202" s="224"/>
      <c r="AN202" s="514"/>
      <c r="AO202" s="514"/>
      <c r="AP202" s="224"/>
      <c r="AQ202" s="224"/>
      <c r="AR202" s="515"/>
      <c r="AS202" s="224"/>
    </row>
    <row r="203">
      <c r="A203" s="435"/>
      <c r="B203" s="399"/>
      <c r="C203" s="435"/>
      <c r="D203" s="399"/>
      <c r="E203" s="435"/>
      <c r="I203" s="411"/>
      <c r="J203" s="411"/>
      <c r="N203" s="411"/>
      <c r="S203" s="411"/>
      <c r="AC203" s="492">
        <v>179.0</v>
      </c>
      <c r="AD203" s="519"/>
      <c r="AE203" s="227"/>
      <c r="AF203" s="227"/>
      <c r="AG203" s="227"/>
      <c r="AL203" s="224"/>
      <c r="AM203" s="224"/>
      <c r="AN203" s="514"/>
      <c r="AO203" s="514"/>
      <c r="AP203" s="224"/>
      <c r="AQ203" s="224"/>
      <c r="AR203" s="515"/>
      <c r="AS203" s="224"/>
    </row>
    <row r="204">
      <c r="A204" s="435"/>
      <c r="B204" s="399"/>
      <c r="C204" s="435"/>
      <c r="D204" s="399"/>
      <c r="E204" s="435"/>
      <c r="I204" s="411"/>
      <c r="J204" s="411"/>
      <c r="N204" s="411"/>
      <c r="S204" s="411"/>
      <c r="AC204" s="492">
        <v>180.0</v>
      </c>
      <c r="AD204" s="519"/>
      <c r="AE204" s="227"/>
      <c r="AF204" s="227"/>
      <c r="AG204" s="227"/>
      <c r="AL204" s="224"/>
      <c r="AM204" s="224"/>
      <c r="AN204" s="514"/>
      <c r="AO204" s="514"/>
      <c r="AP204" s="224"/>
      <c r="AQ204" s="224"/>
      <c r="AR204" s="515"/>
      <c r="AS204" s="224"/>
    </row>
    <row r="205">
      <c r="A205" s="435"/>
      <c r="B205" s="399"/>
      <c r="C205" s="435"/>
      <c r="D205" s="399"/>
      <c r="E205" s="422"/>
      <c r="I205" s="411"/>
      <c r="J205" s="411"/>
      <c r="N205" s="411"/>
      <c r="S205" s="411"/>
      <c r="AC205" s="492">
        <v>181.0</v>
      </c>
      <c r="AD205" s="519"/>
      <c r="AE205" s="227"/>
      <c r="AF205" s="227"/>
      <c r="AG205" s="227"/>
      <c r="AL205" s="224"/>
      <c r="AM205" s="224"/>
      <c r="AN205" s="514"/>
      <c r="AO205" s="514"/>
      <c r="AP205" s="224"/>
      <c r="AQ205" s="224"/>
      <c r="AR205" s="515"/>
      <c r="AS205" s="224"/>
    </row>
    <row r="206">
      <c r="A206" s="435"/>
      <c r="B206" s="399"/>
      <c r="C206" s="435"/>
      <c r="D206" s="399"/>
      <c r="E206" s="435"/>
      <c r="I206" s="411"/>
      <c r="J206" s="411"/>
      <c r="N206" s="411"/>
      <c r="S206" s="411"/>
      <c r="AC206" s="492">
        <v>182.0</v>
      </c>
      <c r="AD206" s="519"/>
      <c r="AE206" s="227"/>
      <c r="AF206" s="227"/>
      <c r="AG206" s="227"/>
      <c r="AL206" s="224"/>
      <c r="AM206" s="224"/>
      <c r="AN206" s="514"/>
      <c r="AO206" s="514"/>
      <c r="AP206" s="224"/>
      <c r="AQ206" s="224"/>
      <c r="AR206" s="515"/>
      <c r="AS206" s="224"/>
    </row>
    <row r="207">
      <c r="A207" s="435"/>
      <c r="B207" s="399"/>
      <c r="C207" s="435"/>
      <c r="D207" s="399"/>
      <c r="E207" s="398"/>
      <c r="I207" s="411"/>
      <c r="J207" s="411"/>
      <c r="N207" s="411"/>
      <c r="S207" s="411"/>
      <c r="AC207" s="492">
        <v>183.0</v>
      </c>
      <c r="AD207" s="519"/>
      <c r="AE207" s="227"/>
      <c r="AF207" s="227"/>
      <c r="AG207" s="227"/>
      <c r="AL207" s="224"/>
      <c r="AM207" s="224"/>
      <c r="AN207" s="514"/>
      <c r="AO207" s="514"/>
      <c r="AP207" s="224"/>
      <c r="AQ207" s="224"/>
      <c r="AR207" s="515"/>
      <c r="AS207" s="224"/>
    </row>
    <row r="208">
      <c r="A208" s="435"/>
      <c r="B208" s="399"/>
      <c r="C208" s="398"/>
      <c r="D208" s="399"/>
      <c r="E208" s="435"/>
      <c r="I208" s="411"/>
      <c r="J208" s="411"/>
      <c r="N208" s="411"/>
      <c r="S208" s="411"/>
      <c r="AC208" s="492">
        <v>184.0</v>
      </c>
      <c r="AD208" s="519"/>
      <c r="AE208" s="227"/>
      <c r="AF208" s="227"/>
      <c r="AG208" s="227"/>
      <c r="AL208" s="224"/>
      <c r="AM208" s="224"/>
      <c r="AN208" s="514"/>
      <c r="AO208" s="514"/>
      <c r="AP208" s="224"/>
      <c r="AQ208" s="224"/>
      <c r="AR208" s="515"/>
      <c r="AS208" s="224"/>
    </row>
    <row r="209">
      <c r="A209" s="435"/>
      <c r="B209" s="399"/>
      <c r="C209" s="435"/>
      <c r="D209" s="399"/>
      <c r="E209" s="435"/>
      <c r="I209" s="411"/>
      <c r="J209" s="411"/>
      <c r="N209" s="411"/>
      <c r="S209" s="411"/>
      <c r="AC209" s="492">
        <v>185.0</v>
      </c>
      <c r="AD209" s="519"/>
      <c r="AE209" s="227"/>
      <c r="AF209" s="227"/>
      <c r="AG209" s="227"/>
      <c r="AL209" s="224"/>
      <c r="AM209" s="224"/>
      <c r="AN209" s="514"/>
      <c r="AO209" s="514"/>
      <c r="AP209" s="224"/>
      <c r="AQ209" s="224"/>
      <c r="AR209" s="515"/>
      <c r="AS209" s="224"/>
    </row>
    <row r="210">
      <c r="A210" s="435"/>
      <c r="B210" s="399"/>
      <c r="C210" s="398"/>
      <c r="D210" s="399"/>
      <c r="E210" s="398"/>
      <c r="I210" s="411"/>
      <c r="J210" s="411"/>
      <c r="N210" s="411"/>
      <c r="S210" s="411"/>
      <c r="AC210" s="492">
        <v>186.0</v>
      </c>
      <c r="AD210" s="519"/>
      <c r="AE210" s="227"/>
      <c r="AF210" s="227"/>
      <c r="AG210" s="227"/>
      <c r="AL210" s="224"/>
      <c r="AM210" s="224"/>
      <c r="AN210" s="514"/>
      <c r="AO210" s="514"/>
      <c r="AP210" s="224"/>
      <c r="AQ210" s="224"/>
      <c r="AR210" s="515"/>
      <c r="AS210" s="224"/>
    </row>
    <row r="211">
      <c r="A211" s="435"/>
      <c r="B211" s="399"/>
      <c r="C211" s="435"/>
      <c r="D211" s="399"/>
      <c r="E211" s="435"/>
      <c r="I211" s="411"/>
      <c r="J211" s="411"/>
      <c r="N211" s="411"/>
      <c r="S211" s="411"/>
      <c r="AC211" s="492">
        <v>187.0</v>
      </c>
      <c r="AD211" s="519"/>
      <c r="AE211" s="227"/>
      <c r="AF211" s="227"/>
      <c r="AG211" s="227"/>
      <c r="AL211" s="224"/>
      <c r="AM211" s="224"/>
      <c r="AN211" s="514"/>
      <c r="AO211" s="514"/>
      <c r="AP211" s="224"/>
      <c r="AQ211" s="224"/>
      <c r="AR211" s="515"/>
      <c r="AS211" s="224"/>
    </row>
    <row r="212">
      <c r="A212" s="435"/>
      <c r="B212" s="399"/>
      <c r="C212" s="435"/>
      <c r="D212" s="399"/>
      <c r="E212" s="398"/>
      <c r="I212" s="411"/>
      <c r="J212" s="411"/>
      <c r="N212" s="411"/>
      <c r="S212" s="411"/>
      <c r="AC212" s="492">
        <v>188.0</v>
      </c>
      <c r="AD212" s="519"/>
      <c r="AE212" s="227"/>
      <c r="AF212" s="227"/>
      <c r="AG212" s="227"/>
      <c r="AL212" s="224"/>
      <c r="AM212" s="224"/>
      <c r="AN212" s="514"/>
      <c r="AO212" s="514"/>
      <c r="AP212" s="224"/>
      <c r="AQ212" s="224"/>
      <c r="AR212" s="515"/>
      <c r="AS212" s="224"/>
    </row>
    <row r="213">
      <c r="A213" s="435"/>
      <c r="B213" s="399"/>
      <c r="C213" s="435"/>
      <c r="D213" s="399"/>
      <c r="E213" s="435"/>
      <c r="I213" s="411"/>
      <c r="J213" s="411"/>
      <c r="N213" s="411"/>
      <c r="S213" s="411"/>
      <c r="AC213" s="492">
        <v>189.0</v>
      </c>
      <c r="AD213" s="519"/>
      <c r="AE213" s="227"/>
      <c r="AF213" s="227"/>
      <c r="AG213" s="227"/>
      <c r="AL213" s="224"/>
      <c r="AM213" s="224"/>
      <c r="AN213" s="514"/>
      <c r="AO213" s="514"/>
      <c r="AP213" s="224"/>
      <c r="AQ213" s="224"/>
      <c r="AR213" s="515"/>
      <c r="AS213" s="224"/>
    </row>
    <row r="214">
      <c r="A214" s="435"/>
      <c r="B214" s="399"/>
      <c r="C214" s="398"/>
      <c r="D214" s="399"/>
      <c r="E214" s="398"/>
      <c r="I214" s="411"/>
      <c r="J214" s="411"/>
      <c r="N214" s="411"/>
      <c r="S214" s="411"/>
      <c r="AC214" s="492">
        <v>190.0</v>
      </c>
      <c r="AD214" s="519"/>
      <c r="AE214" s="227"/>
      <c r="AF214" s="227"/>
      <c r="AG214" s="227"/>
      <c r="AL214" s="224"/>
      <c r="AM214" s="224"/>
      <c r="AN214" s="514"/>
      <c r="AO214" s="514"/>
      <c r="AP214" s="224"/>
      <c r="AQ214" s="224"/>
      <c r="AR214" s="515"/>
      <c r="AS214" s="224"/>
    </row>
    <row r="215">
      <c r="A215" s="435"/>
      <c r="B215" s="399"/>
      <c r="C215" s="435"/>
      <c r="D215" s="399"/>
      <c r="E215" s="435"/>
      <c r="I215" s="411"/>
      <c r="J215" s="411"/>
      <c r="N215" s="411"/>
      <c r="S215" s="411"/>
      <c r="AC215" s="492">
        <v>191.0</v>
      </c>
      <c r="AD215" s="519"/>
      <c r="AE215" s="227"/>
      <c r="AF215" s="227"/>
      <c r="AG215" s="227"/>
      <c r="AL215" s="224"/>
      <c r="AM215" s="224"/>
      <c r="AN215" s="514"/>
      <c r="AO215" s="514"/>
      <c r="AP215" s="224"/>
      <c r="AQ215" s="224"/>
      <c r="AR215" s="515"/>
      <c r="AS215" s="224"/>
    </row>
    <row r="216">
      <c r="A216" s="435"/>
      <c r="B216" s="399"/>
      <c r="C216" s="398"/>
      <c r="D216" s="399"/>
      <c r="E216" s="435"/>
      <c r="I216" s="411"/>
      <c r="J216" s="411"/>
      <c r="N216" s="411"/>
      <c r="S216" s="411"/>
      <c r="AC216" s="492">
        <v>192.0</v>
      </c>
      <c r="AD216" s="519"/>
      <c r="AE216" s="227"/>
      <c r="AF216" s="227"/>
      <c r="AG216" s="227"/>
      <c r="AL216" s="224"/>
      <c r="AM216" s="224"/>
      <c r="AN216" s="514"/>
      <c r="AO216" s="514"/>
      <c r="AP216" s="224"/>
      <c r="AQ216" s="224"/>
      <c r="AR216" s="515"/>
      <c r="AS216" s="224"/>
    </row>
    <row r="217">
      <c r="A217" s="435"/>
      <c r="B217" s="399"/>
      <c r="C217" s="435"/>
      <c r="D217" s="399"/>
      <c r="E217" s="398"/>
      <c r="I217" s="411"/>
      <c r="J217" s="411"/>
      <c r="N217" s="411"/>
      <c r="S217" s="411"/>
      <c r="AC217" s="492">
        <v>193.0</v>
      </c>
      <c r="AD217" s="519"/>
      <c r="AE217" s="227"/>
      <c r="AF217" s="227"/>
      <c r="AG217" s="227"/>
      <c r="AL217" s="224"/>
      <c r="AM217" s="224"/>
      <c r="AN217" s="514"/>
      <c r="AO217" s="514"/>
      <c r="AP217" s="224"/>
      <c r="AQ217" s="224"/>
      <c r="AR217" s="515"/>
      <c r="AS217" s="224"/>
    </row>
    <row r="218">
      <c r="A218" s="435"/>
      <c r="B218" s="399"/>
      <c r="C218" s="435"/>
      <c r="D218" s="399"/>
      <c r="E218" s="398"/>
      <c r="I218" s="411"/>
      <c r="J218" s="411"/>
      <c r="N218" s="411"/>
      <c r="S218" s="411"/>
      <c r="AC218" s="492">
        <v>194.0</v>
      </c>
      <c r="AD218" s="519"/>
      <c r="AE218" s="227"/>
      <c r="AF218" s="227"/>
      <c r="AG218" s="227"/>
      <c r="AL218" s="224"/>
      <c r="AM218" s="224"/>
      <c r="AN218" s="514"/>
      <c r="AO218" s="514"/>
      <c r="AP218" s="224"/>
      <c r="AQ218" s="224"/>
      <c r="AR218" s="515"/>
      <c r="AS218" s="224"/>
    </row>
    <row r="219">
      <c r="A219" s="435"/>
      <c r="B219" s="399"/>
      <c r="C219" s="435"/>
      <c r="D219" s="399"/>
      <c r="E219" s="435"/>
      <c r="I219" s="411"/>
      <c r="J219" s="411"/>
      <c r="N219" s="411"/>
      <c r="S219" s="411"/>
      <c r="AC219" s="492">
        <v>195.0</v>
      </c>
      <c r="AD219" s="519"/>
      <c r="AE219" s="227"/>
      <c r="AF219" s="227"/>
      <c r="AG219" s="227"/>
      <c r="AL219" s="224"/>
      <c r="AM219" s="224"/>
      <c r="AN219" s="514"/>
      <c r="AO219" s="514"/>
      <c r="AP219" s="224"/>
      <c r="AQ219" s="224"/>
      <c r="AR219" s="515"/>
      <c r="AS219" s="224"/>
    </row>
    <row r="220">
      <c r="A220" s="435"/>
      <c r="B220" s="399"/>
      <c r="C220" s="398"/>
      <c r="D220" s="399"/>
      <c r="E220" s="435"/>
      <c r="I220" s="411"/>
      <c r="J220" s="411"/>
      <c r="N220" s="411"/>
      <c r="S220" s="411"/>
      <c r="AC220" s="492">
        <v>196.0</v>
      </c>
      <c r="AD220" s="519"/>
      <c r="AE220" s="227"/>
      <c r="AF220" s="227"/>
      <c r="AG220" s="227"/>
      <c r="AL220" s="224"/>
      <c r="AM220" s="224"/>
      <c r="AN220" s="514"/>
      <c r="AO220" s="514"/>
      <c r="AP220" s="224"/>
      <c r="AQ220" s="224"/>
      <c r="AR220" s="515"/>
      <c r="AS220" s="224"/>
    </row>
    <row r="221">
      <c r="A221" s="435"/>
      <c r="B221" s="399"/>
      <c r="C221" s="435"/>
      <c r="D221" s="399"/>
      <c r="E221" s="398"/>
      <c r="I221" s="411"/>
      <c r="J221" s="411"/>
      <c r="N221" s="411"/>
      <c r="S221" s="411"/>
      <c r="AC221" s="492">
        <v>197.0</v>
      </c>
      <c r="AD221" s="519"/>
      <c r="AE221" s="227"/>
      <c r="AF221" s="227"/>
      <c r="AG221" s="227"/>
      <c r="AL221" s="224"/>
      <c r="AM221" s="224"/>
      <c r="AN221" s="514"/>
      <c r="AO221" s="514"/>
      <c r="AP221" s="224"/>
      <c r="AQ221" s="224"/>
      <c r="AR221" s="515"/>
      <c r="AS221" s="224"/>
    </row>
    <row r="222">
      <c r="A222" s="435"/>
      <c r="B222" s="399"/>
      <c r="C222" s="398"/>
      <c r="D222" s="399"/>
      <c r="E222" s="435"/>
      <c r="I222" s="411"/>
      <c r="J222" s="411"/>
      <c r="N222" s="411"/>
      <c r="S222" s="411"/>
      <c r="AC222" s="492">
        <v>198.0</v>
      </c>
      <c r="AD222" s="519"/>
      <c r="AE222" s="227"/>
      <c r="AF222" s="227"/>
      <c r="AG222" s="227"/>
      <c r="AL222" s="224"/>
      <c r="AM222" s="224"/>
      <c r="AN222" s="514"/>
      <c r="AO222" s="514"/>
      <c r="AP222" s="224"/>
      <c r="AQ222" s="224"/>
      <c r="AR222" s="515"/>
      <c r="AS222" s="224"/>
    </row>
    <row r="223">
      <c r="A223" s="435"/>
      <c r="B223" s="399"/>
      <c r="C223" s="435"/>
      <c r="D223" s="399"/>
      <c r="E223" s="435"/>
      <c r="I223" s="411"/>
      <c r="J223" s="411"/>
      <c r="N223" s="411"/>
      <c r="S223" s="411"/>
      <c r="AC223" s="492">
        <v>199.0</v>
      </c>
      <c r="AD223" s="519"/>
      <c r="AE223" s="227"/>
      <c r="AF223" s="227"/>
      <c r="AG223" s="227"/>
      <c r="AL223" s="224"/>
      <c r="AM223" s="224"/>
      <c r="AN223" s="514"/>
      <c r="AO223" s="514"/>
      <c r="AP223" s="224"/>
      <c r="AQ223" s="224"/>
      <c r="AR223" s="515"/>
      <c r="AS223" s="224"/>
    </row>
    <row r="224">
      <c r="A224" s="435"/>
      <c r="B224" s="399"/>
      <c r="C224" s="435"/>
      <c r="D224" s="399"/>
      <c r="E224" s="398"/>
      <c r="I224" s="411"/>
      <c r="J224" s="411"/>
      <c r="N224" s="411"/>
      <c r="S224" s="411"/>
      <c r="AC224" s="492">
        <v>200.0</v>
      </c>
      <c r="AD224" s="519"/>
      <c r="AE224" s="227"/>
      <c r="AF224" s="227"/>
      <c r="AG224" s="227"/>
      <c r="AL224" s="224"/>
      <c r="AM224" s="224"/>
      <c r="AN224" s="514"/>
      <c r="AO224" s="514"/>
      <c r="AP224" s="224"/>
      <c r="AQ224" s="224"/>
      <c r="AR224" s="515"/>
      <c r="AS224" s="224"/>
    </row>
    <row r="225">
      <c r="A225" s="435"/>
      <c r="B225" s="399"/>
      <c r="C225" s="435"/>
      <c r="D225" s="399"/>
      <c r="E225" s="435"/>
      <c r="I225" s="411"/>
      <c r="J225" s="411"/>
      <c r="N225" s="411"/>
      <c r="S225" s="411"/>
      <c r="AC225" s="525" t="s">
        <v>609</v>
      </c>
      <c r="AS225" s="224"/>
    </row>
    <row r="226">
      <c r="A226" s="435"/>
      <c r="B226" s="399"/>
      <c r="C226" s="398"/>
      <c r="D226" s="399"/>
      <c r="E226" s="398"/>
      <c r="I226" s="411"/>
      <c r="J226" s="411"/>
      <c r="N226" s="411"/>
      <c r="S226" s="411"/>
      <c r="AC226" s="495">
        <v>1.0</v>
      </c>
      <c r="AD226" s="493"/>
      <c r="AE226" s="493"/>
      <c r="AF226" s="493"/>
      <c r="AG226" s="493"/>
      <c r="AH226" s="493"/>
      <c r="AI226" s="493"/>
      <c r="AJ226" s="493"/>
      <c r="AK226" s="493"/>
      <c r="AL226" s="494"/>
      <c r="AM226" s="495"/>
      <c r="AN226" s="496"/>
      <c r="AO226" s="496"/>
      <c r="AP226" s="493"/>
      <c r="AQ226" s="526"/>
      <c r="AR226" s="499"/>
      <c r="AS226" s="224"/>
    </row>
    <row r="227">
      <c r="A227" s="435"/>
      <c r="B227" s="399"/>
      <c r="C227" s="435"/>
      <c r="D227" s="399"/>
      <c r="E227" s="435"/>
      <c r="I227" s="411"/>
      <c r="J227" s="411"/>
      <c r="N227" s="411"/>
      <c r="S227" s="411"/>
      <c r="AC227" s="495">
        <v>2.0</v>
      </c>
      <c r="AD227" s="493"/>
      <c r="AE227" s="493"/>
      <c r="AF227" s="493"/>
      <c r="AG227" s="493"/>
      <c r="AH227" s="493"/>
      <c r="AI227" s="493"/>
      <c r="AJ227" s="493"/>
      <c r="AK227" s="493"/>
      <c r="AL227" s="494"/>
      <c r="AM227" s="495"/>
      <c r="AN227" s="496"/>
      <c r="AO227" s="496"/>
      <c r="AP227" s="493"/>
      <c r="AQ227" s="526"/>
      <c r="AR227" s="499"/>
      <c r="AS227" s="224"/>
    </row>
    <row r="228">
      <c r="A228" s="435"/>
      <c r="B228" s="399"/>
      <c r="C228" s="398"/>
      <c r="D228" s="399"/>
      <c r="E228" s="398"/>
      <c r="I228" s="411"/>
      <c r="J228" s="411"/>
      <c r="N228" s="411"/>
      <c r="S228" s="411"/>
      <c r="AC228" s="495">
        <v>3.0</v>
      </c>
      <c r="AD228" s="493"/>
      <c r="AE228" s="493"/>
      <c r="AF228" s="493"/>
      <c r="AG228" s="493"/>
      <c r="AH228" s="493"/>
      <c r="AI228" s="493"/>
      <c r="AJ228" s="493"/>
      <c r="AK228" s="493"/>
      <c r="AL228" s="494"/>
      <c r="AM228" s="495"/>
      <c r="AN228" s="496"/>
      <c r="AO228" s="496"/>
      <c r="AP228" s="493"/>
      <c r="AQ228" s="526"/>
      <c r="AR228" s="499"/>
      <c r="AS228" s="224"/>
    </row>
    <row r="229">
      <c r="A229" s="435"/>
      <c r="B229" s="399"/>
      <c r="C229" s="435"/>
      <c r="D229" s="399"/>
      <c r="E229" s="435"/>
      <c r="I229" s="411"/>
      <c r="J229" s="411"/>
      <c r="N229" s="411"/>
      <c r="S229" s="411"/>
      <c r="AC229" s="495">
        <v>4.0</v>
      </c>
      <c r="AD229" s="493"/>
      <c r="AE229" s="493"/>
      <c r="AF229" s="493"/>
      <c r="AG229" s="493"/>
      <c r="AH229" s="493"/>
      <c r="AI229" s="493"/>
      <c r="AJ229" s="493"/>
      <c r="AK229" s="493"/>
      <c r="AL229" s="494"/>
      <c r="AM229" s="495"/>
      <c r="AN229" s="496"/>
      <c r="AO229" s="496"/>
      <c r="AP229" s="493"/>
      <c r="AQ229" s="526"/>
      <c r="AR229" s="499"/>
      <c r="AS229" s="224"/>
    </row>
    <row r="230">
      <c r="A230" s="435"/>
      <c r="B230" s="399"/>
      <c r="C230" s="435"/>
      <c r="D230" s="399"/>
      <c r="E230" s="398"/>
      <c r="I230" s="411"/>
      <c r="J230" s="411"/>
      <c r="N230" s="411"/>
      <c r="S230" s="411"/>
      <c r="AC230" s="495">
        <v>5.0</v>
      </c>
      <c r="AD230" s="493"/>
      <c r="AE230" s="493"/>
      <c r="AF230" s="493"/>
      <c r="AG230" s="493"/>
      <c r="AH230" s="493"/>
      <c r="AI230" s="493"/>
      <c r="AJ230" s="493"/>
      <c r="AK230" s="493"/>
      <c r="AL230" s="494"/>
      <c r="AM230" s="495"/>
      <c r="AN230" s="496"/>
      <c r="AO230" s="496"/>
      <c r="AP230" s="493"/>
      <c r="AQ230" s="526"/>
      <c r="AR230" s="499"/>
      <c r="AS230" s="224"/>
    </row>
    <row r="231">
      <c r="A231" s="435"/>
      <c r="B231" s="399"/>
      <c r="C231" s="435"/>
      <c r="D231" s="399"/>
      <c r="E231" s="435"/>
      <c r="I231" s="411"/>
      <c r="J231" s="411"/>
      <c r="N231" s="411"/>
      <c r="S231" s="411"/>
      <c r="AC231" s="495">
        <v>6.0</v>
      </c>
      <c r="AD231" s="493"/>
      <c r="AE231" s="493"/>
      <c r="AF231" s="493"/>
      <c r="AG231" s="493"/>
      <c r="AH231" s="493"/>
      <c r="AI231" s="493"/>
      <c r="AJ231" s="493"/>
      <c r="AK231" s="493"/>
      <c r="AL231" s="494"/>
      <c r="AM231" s="495"/>
      <c r="AN231" s="496"/>
      <c r="AO231" s="496"/>
      <c r="AP231" s="493"/>
      <c r="AQ231" s="526"/>
      <c r="AR231" s="499"/>
      <c r="AS231" s="224"/>
    </row>
    <row r="232">
      <c r="A232" s="435"/>
      <c r="B232" s="399"/>
      <c r="C232" s="398"/>
      <c r="D232" s="399"/>
      <c r="E232" s="435"/>
      <c r="I232" s="411"/>
      <c r="J232" s="411"/>
      <c r="N232" s="411"/>
      <c r="S232" s="411"/>
      <c r="AC232" s="495">
        <v>7.0</v>
      </c>
      <c r="AD232" s="493"/>
      <c r="AE232" s="493"/>
      <c r="AF232" s="493"/>
      <c r="AG232" s="493"/>
      <c r="AH232" s="493"/>
      <c r="AI232" s="493"/>
      <c r="AJ232" s="493"/>
      <c r="AK232" s="493"/>
      <c r="AL232" s="494"/>
      <c r="AM232" s="495"/>
      <c r="AN232" s="496"/>
      <c r="AO232" s="496"/>
      <c r="AP232" s="493"/>
      <c r="AQ232" s="526"/>
      <c r="AR232" s="499"/>
      <c r="AS232" s="224"/>
    </row>
    <row r="233">
      <c r="A233" s="435"/>
      <c r="B233" s="399"/>
      <c r="C233" s="435"/>
      <c r="D233" s="399"/>
      <c r="E233" s="435"/>
      <c r="I233" s="411"/>
      <c r="J233" s="411"/>
      <c r="N233" s="411"/>
      <c r="S233" s="411"/>
      <c r="AC233" s="495">
        <v>8.0</v>
      </c>
      <c r="AD233" s="493"/>
      <c r="AE233" s="493"/>
      <c r="AF233" s="493"/>
      <c r="AG233" s="493"/>
      <c r="AH233" s="493"/>
      <c r="AI233" s="493"/>
      <c r="AJ233" s="493"/>
      <c r="AK233" s="493"/>
      <c r="AL233" s="494"/>
      <c r="AM233" s="495"/>
      <c r="AN233" s="496"/>
      <c r="AO233" s="496"/>
      <c r="AP233" s="493"/>
      <c r="AQ233" s="526"/>
      <c r="AR233" s="499"/>
      <c r="AS233" s="224"/>
    </row>
    <row r="234">
      <c r="A234" s="435"/>
      <c r="B234" s="399"/>
      <c r="C234" s="435"/>
      <c r="D234" s="399"/>
      <c r="E234" s="435"/>
      <c r="I234" s="411"/>
      <c r="J234" s="411"/>
      <c r="N234" s="411"/>
      <c r="S234" s="411"/>
      <c r="AC234" s="495">
        <v>9.0</v>
      </c>
      <c r="AD234" s="493"/>
      <c r="AE234" s="493"/>
      <c r="AF234" s="493"/>
      <c r="AG234" s="493"/>
      <c r="AH234" s="493"/>
      <c r="AI234" s="493"/>
      <c r="AJ234" s="493"/>
      <c r="AK234" s="493"/>
      <c r="AL234" s="494"/>
      <c r="AM234" s="495"/>
      <c r="AN234" s="496"/>
      <c r="AO234" s="496"/>
      <c r="AP234" s="493"/>
      <c r="AQ234" s="526"/>
      <c r="AR234" s="499"/>
      <c r="AS234" s="224"/>
    </row>
    <row r="235">
      <c r="A235" s="435"/>
      <c r="B235" s="399"/>
      <c r="C235" s="435"/>
      <c r="D235" s="399"/>
      <c r="E235" s="398"/>
      <c r="I235" s="411"/>
      <c r="J235" s="411"/>
      <c r="N235" s="411"/>
      <c r="S235" s="411"/>
      <c r="AC235" s="495">
        <v>10.0</v>
      </c>
      <c r="AD235" s="493"/>
      <c r="AE235" s="493"/>
      <c r="AF235" s="493"/>
      <c r="AG235" s="493"/>
      <c r="AH235" s="493"/>
      <c r="AI235" s="493"/>
      <c r="AJ235" s="493"/>
      <c r="AK235" s="493"/>
      <c r="AL235" s="494"/>
      <c r="AM235" s="495"/>
      <c r="AN235" s="496"/>
      <c r="AO235" s="496"/>
      <c r="AP235" s="493"/>
      <c r="AQ235" s="526"/>
      <c r="AR235" s="499"/>
      <c r="AS235" s="224"/>
    </row>
    <row r="236">
      <c r="A236" s="435"/>
      <c r="B236" s="399"/>
      <c r="C236" s="435"/>
      <c r="D236" s="399"/>
      <c r="E236" s="435"/>
      <c r="I236" s="411"/>
      <c r="J236" s="411"/>
      <c r="N236" s="411"/>
      <c r="S236" s="411"/>
      <c r="AC236" s="495">
        <v>11.0</v>
      </c>
      <c r="AD236" s="493"/>
      <c r="AE236" s="493"/>
      <c r="AF236" s="493"/>
      <c r="AG236" s="493"/>
      <c r="AH236" s="493"/>
      <c r="AI236" s="493"/>
      <c r="AJ236" s="493"/>
      <c r="AK236" s="493"/>
      <c r="AL236" s="494"/>
      <c r="AM236" s="495"/>
      <c r="AN236" s="496"/>
      <c r="AO236" s="496"/>
      <c r="AP236" s="493"/>
      <c r="AQ236" s="526"/>
      <c r="AR236" s="499"/>
      <c r="AS236" s="224"/>
    </row>
    <row r="237">
      <c r="A237" s="435"/>
      <c r="B237" s="399"/>
      <c r="C237" s="435"/>
      <c r="D237" s="399"/>
      <c r="E237" s="398"/>
      <c r="I237" s="411"/>
      <c r="J237" s="411"/>
      <c r="N237" s="411"/>
      <c r="S237" s="411"/>
      <c r="AC237" s="495">
        <v>12.0</v>
      </c>
      <c r="AD237" s="493"/>
      <c r="AE237" s="493"/>
      <c r="AF237" s="493"/>
      <c r="AG237" s="493"/>
      <c r="AH237" s="493"/>
      <c r="AI237" s="493"/>
      <c r="AJ237" s="493"/>
      <c r="AK237" s="493"/>
      <c r="AL237" s="494"/>
      <c r="AM237" s="495"/>
      <c r="AN237" s="496"/>
      <c r="AO237" s="496"/>
      <c r="AP237" s="493"/>
      <c r="AQ237" s="526"/>
      <c r="AR237" s="499"/>
      <c r="AS237" s="224"/>
    </row>
    <row r="238">
      <c r="A238" s="435"/>
      <c r="B238" s="399"/>
      <c r="C238" s="435"/>
      <c r="D238" s="399"/>
      <c r="E238" s="435"/>
      <c r="I238" s="411"/>
      <c r="J238" s="411"/>
      <c r="N238" s="411"/>
      <c r="S238" s="411"/>
      <c r="AC238" s="495">
        <v>13.0</v>
      </c>
      <c r="AD238" s="493"/>
      <c r="AE238" s="493"/>
      <c r="AF238" s="493"/>
      <c r="AG238" s="493"/>
      <c r="AH238" s="493"/>
      <c r="AI238" s="493"/>
      <c r="AJ238" s="493"/>
      <c r="AK238" s="493"/>
      <c r="AL238" s="494"/>
      <c r="AM238" s="495"/>
      <c r="AN238" s="496"/>
      <c r="AO238" s="496"/>
      <c r="AP238" s="493"/>
      <c r="AQ238" s="526"/>
      <c r="AR238" s="499"/>
      <c r="AS238" s="224"/>
    </row>
    <row r="239">
      <c r="A239" s="435"/>
      <c r="B239" s="399"/>
      <c r="C239" s="398"/>
      <c r="D239" s="399"/>
      <c r="E239" s="435"/>
      <c r="I239" s="411"/>
      <c r="J239" s="411"/>
      <c r="N239" s="411"/>
      <c r="S239" s="411"/>
      <c r="AC239" s="495">
        <v>14.0</v>
      </c>
      <c r="AD239" s="493"/>
      <c r="AE239" s="493"/>
      <c r="AF239" s="493"/>
      <c r="AG239" s="493"/>
      <c r="AH239" s="493"/>
      <c r="AI239" s="493"/>
      <c r="AJ239" s="493"/>
      <c r="AK239" s="493"/>
      <c r="AL239" s="494"/>
      <c r="AM239" s="495"/>
      <c r="AN239" s="496"/>
      <c r="AO239" s="496"/>
      <c r="AP239" s="493"/>
      <c r="AQ239" s="526"/>
      <c r="AR239" s="499"/>
      <c r="AS239" s="224"/>
    </row>
    <row r="240">
      <c r="A240" s="435"/>
      <c r="B240" s="399"/>
      <c r="C240" s="435"/>
      <c r="D240" s="399"/>
      <c r="E240" s="435"/>
      <c r="I240" s="411"/>
      <c r="J240" s="411"/>
      <c r="N240" s="411"/>
      <c r="S240" s="411"/>
      <c r="AC240" s="495">
        <v>15.0</v>
      </c>
      <c r="AD240" s="493"/>
      <c r="AE240" s="493"/>
      <c r="AF240" s="493"/>
      <c r="AG240" s="493"/>
      <c r="AH240" s="493"/>
      <c r="AI240" s="493"/>
      <c r="AJ240" s="493"/>
      <c r="AK240" s="493"/>
      <c r="AL240" s="494"/>
      <c r="AM240" s="495"/>
      <c r="AN240" s="496"/>
      <c r="AO240" s="496"/>
      <c r="AP240" s="493"/>
      <c r="AQ240" s="526"/>
      <c r="AR240" s="499"/>
      <c r="AS240" s="224"/>
    </row>
    <row r="241">
      <c r="A241" s="435"/>
      <c r="B241" s="399"/>
      <c r="C241" s="435"/>
      <c r="D241" s="399"/>
      <c r="E241" s="435"/>
      <c r="I241" s="411"/>
      <c r="J241" s="411"/>
      <c r="N241" s="411"/>
      <c r="S241" s="411"/>
      <c r="AC241" s="495">
        <v>16.0</v>
      </c>
      <c r="AD241" s="493"/>
      <c r="AE241" s="493"/>
      <c r="AF241" s="493"/>
      <c r="AG241" s="493"/>
      <c r="AH241" s="493"/>
      <c r="AI241" s="493"/>
      <c r="AJ241" s="493"/>
      <c r="AK241" s="493"/>
      <c r="AL241" s="494"/>
      <c r="AM241" s="495"/>
      <c r="AN241" s="496"/>
      <c r="AO241" s="496"/>
      <c r="AP241" s="493"/>
      <c r="AQ241" s="526"/>
      <c r="AR241" s="499"/>
      <c r="AS241" s="224"/>
    </row>
    <row r="242">
      <c r="A242" s="435"/>
      <c r="B242" s="399"/>
      <c r="C242" s="435"/>
      <c r="D242" s="399"/>
      <c r="E242" s="435"/>
      <c r="I242" s="411"/>
      <c r="J242" s="411"/>
      <c r="N242" s="411"/>
      <c r="S242" s="411"/>
      <c r="AC242" s="495">
        <v>17.0</v>
      </c>
      <c r="AD242" s="493"/>
      <c r="AE242" s="493"/>
      <c r="AF242" s="493"/>
      <c r="AG242" s="493"/>
      <c r="AH242" s="493"/>
      <c r="AI242" s="493"/>
      <c r="AJ242" s="493"/>
      <c r="AK242" s="493"/>
      <c r="AL242" s="494"/>
      <c r="AM242" s="495"/>
      <c r="AN242" s="496"/>
      <c r="AO242" s="496"/>
      <c r="AP242" s="493"/>
      <c r="AQ242" s="526"/>
      <c r="AR242" s="499"/>
      <c r="AS242" s="224"/>
    </row>
    <row r="243">
      <c r="A243" s="435"/>
      <c r="B243" s="399"/>
      <c r="C243" s="398"/>
      <c r="D243" s="399"/>
      <c r="E243" s="398"/>
      <c r="I243" s="411"/>
      <c r="J243" s="411"/>
      <c r="N243" s="411"/>
      <c r="S243" s="411"/>
      <c r="AC243" s="495">
        <v>18.0</v>
      </c>
      <c r="AD243" s="493"/>
      <c r="AE243" s="493"/>
      <c r="AF243" s="493"/>
      <c r="AG243" s="493"/>
      <c r="AH243" s="493"/>
      <c r="AI243" s="493"/>
      <c r="AJ243" s="493"/>
      <c r="AK243" s="493"/>
      <c r="AL243" s="494"/>
      <c r="AM243" s="495"/>
      <c r="AN243" s="496"/>
      <c r="AO243" s="496"/>
      <c r="AP243" s="493"/>
      <c r="AQ243" s="526"/>
      <c r="AR243" s="499"/>
      <c r="AS243" s="224"/>
    </row>
    <row r="244">
      <c r="A244" s="435"/>
      <c r="B244" s="399"/>
      <c r="C244" s="435"/>
      <c r="D244" s="399"/>
      <c r="E244" s="435"/>
      <c r="I244" s="411"/>
      <c r="J244" s="411"/>
      <c r="N244" s="411"/>
      <c r="S244" s="411"/>
      <c r="AC244" s="495">
        <v>19.0</v>
      </c>
      <c r="AD244" s="493"/>
      <c r="AE244" s="493"/>
      <c r="AF244" s="493"/>
      <c r="AG244" s="493"/>
      <c r="AH244" s="493"/>
      <c r="AI244" s="493"/>
      <c r="AJ244" s="493"/>
      <c r="AK244" s="493"/>
      <c r="AL244" s="494"/>
      <c r="AM244" s="495"/>
      <c r="AN244" s="496"/>
      <c r="AO244" s="496"/>
      <c r="AP244" s="493"/>
      <c r="AQ244" s="526"/>
      <c r="AR244" s="499"/>
      <c r="AS244" s="224"/>
    </row>
    <row r="245">
      <c r="A245" s="435"/>
      <c r="B245" s="399"/>
      <c r="C245" s="435"/>
      <c r="D245" s="399"/>
      <c r="E245" s="398"/>
      <c r="I245" s="411"/>
      <c r="J245" s="411"/>
      <c r="N245" s="411"/>
      <c r="S245" s="411"/>
      <c r="AC245" s="495">
        <v>20.0</v>
      </c>
      <c r="AD245" s="493"/>
      <c r="AE245" s="493"/>
      <c r="AF245" s="493"/>
      <c r="AG245" s="493"/>
      <c r="AH245" s="493"/>
      <c r="AI245" s="493"/>
      <c r="AJ245" s="493"/>
      <c r="AK245" s="493"/>
      <c r="AL245" s="494"/>
      <c r="AM245" s="495"/>
      <c r="AN245" s="496"/>
      <c r="AO245" s="496"/>
      <c r="AP245" s="493"/>
      <c r="AQ245" s="526"/>
      <c r="AR245" s="499"/>
      <c r="AS245" s="224"/>
    </row>
    <row r="246">
      <c r="A246" s="435"/>
      <c r="B246" s="399"/>
      <c r="C246" s="435"/>
      <c r="D246" s="399"/>
      <c r="E246" s="435"/>
      <c r="I246" s="411"/>
      <c r="J246" s="411"/>
      <c r="N246" s="411"/>
      <c r="S246" s="411"/>
      <c r="AC246" s="495">
        <v>21.0</v>
      </c>
      <c r="AD246" s="493"/>
      <c r="AE246" s="493"/>
      <c r="AF246" s="493"/>
      <c r="AG246" s="493"/>
      <c r="AH246" s="493"/>
      <c r="AI246" s="493"/>
      <c r="AJ246" s="493"/>
      <c r="AK246" s="493"/>
      <c r="AL246" s="494"/>
      <c r="AM246" s="495"/>
      <c r="AN246" s="496"/>
      <c r="AO246" s="496"/>
      <c r="AP246" s="493"/>
      <c r="AQ246" s="526"/>
      <c r="AR246" s="499"/>
      <c r="AS246" s="224"/>
    </row>
    <row r="247">
      <c r="A247" s="435"/>
      <c r="B247" s="399"/>
      <c r="C247" s="398"/>
      <c r="D247" s="399"/>
      <c r="E247" s="435"/>
      <c r="I247" s="411"/>
      <c r="J247" s="411"/>
      <c r="N247" s="411"/>
      <c r="S247" s="411"/>
      <c r="AC247" s="495">
        <v>22.0</v>
      </c>
      <c r="AD247" s="493"/>
      <c r="AE247" s="493"/>
      <c r="AF247" s="493"/>
      <c r="AG247" s="493"/>
      <c r="AH247" s="493"/>
      <c r="AI247" s="493"/>
      <c r="AJ247" s="493"/>
      <c r="AK247" s="493"/>
      <c r="AL247" s="494"/>
      <c r="AM247" s="495"/>
      <c r="AN247" s="496"/>
      <c r="AO247" s="496"/>
      <c r="AP247" s="493"/>
      <c r="AQ247" s="526"/>
      <c r="AR247" s="499"/>
      <c r="AS247" s="224"/>
    </row>
    <row r="248">
      <c r="A248" s="435"/>
      <c r="B248" s="399"/>
      <c r="C248" s="435"/>
      <c r="D248" s="399"/>
      <c r="E248" s="398"/>
      <c r="I248" s="411"/>
      <c r="J248" s="411"/>
      <c r="N248" s="411"/>
      <c r="S248" s="411"/>
      <c r="AC248" s="495">
        <v>23.0</v>
      </c>
      <c r="AD248" s="493"/>
      <c r="AE248" s="493"/>
      <c r="AF248" s="493"/>
      <c r="AG248" s="493"/>
      <c r="AH248" s="493"/>
      <c r="AI248" s="493"/>
      <c r="AJ248" s="493"/>
      <c r="AK248" s="493"/>
      <c r="AL248" s="494"/>
      <c r="AM248" s="495"/>
      <c r="AN248" s="496"/>
      <c r="AO248" s="496"/>
      <c r="AP248" s="493"/>
      <c r="AQ248" s="526"/>
      <c r="AR248" s="499"/>
      <c r="AS248" s="224"/>
    </row>
    <row r="249">
      <c r="A249" s="435"/>
      <c r="B249" s="399"/>
      <c r="C249" s="435"/>
      <c r="D249" s="399"/>
      <c r="E249" s="435"/>
      <c r="I249" s="411"/>
      <c r="J249" s="411"/>
      <c r="N249" s="411"/>
      <c r="S249" s="411"/>
      <c r="AC249" s="495">
        <v>24.0</v>
      </c>
      <c r="AD249" s="493"/>
      <c r="AE249" s="493"/>
      <c r="AF249" s="493"/>
      <c r="AG249" s="493"/>
      <c r="AH249" s="493"/>
      <c r="AI249" s="493"/>
      <c r="AJ249" s="493"/>
      <c r="AK249" s="493"/>
      <c r="AL249" s="494"/>
      <c r="AM249" s="495"/>
      <c r="AN249" s="496"/>
      <c r="AO249" s="496"/>
      <c r="AP249" s="493"/>
      <c r="AQ249" s="526"/>
      <c r="AR249" s="499"/>
      <c r="AS249" s="224"/>
    </row>
    <row r="250">
      <c r="A250" s="435"/>
      <c r="B250" s="399"/>
      <c r="C250" s="435"/>
      <c r="D250" s="399"/>
      <c r="E250" s="398"/>
      <c r="I250" s="411"/>
      <c r="J250" s="411"/>
      <c r="N250" s="411"/>
      <c r="S250" s="411"/>
      <c r="AC250" s="495">
        <v>25.0</v>
      </c>
      <c r="AD250" s="493"/>
      <c r="AE250" s="493"/>
      <c r="AF250" s="493"/>
      <c r="AG250" s="493"/>
      <c r="AH250" s="493"/>
      <c r="AI250" s="493"/>
      <c r="AJ250" s="493"/>
      <c r="AK250" s="493"/>
      <c r="AL250" s="494"/>
      <c r="AM250" s="495"/>
      <c r="AN250" s="496"/>
      <c r="AO250" s="496"/>
      <c r="AP250" s="493"/>
      <c r="AQ250" s="526"/>
      <c r="AR250" s="499"/>
      <c r="AS250" s="224"/>
    </row>
    <row r="251">
      <c r="A251" s="435"/>
      <c r="B251" s="399"/>
      <c r="C251" s="398"/>
      <c r="D251" s="399"/>
      <c r="E251" s="435"/>
      <c r="I251" s="411"/>
      <c r="J251" s="411"/>
      <c r="N251" s="411"/>
      <c r="S251" s="411"/>
      <c r="AC251" s="495">
        <v>26.0</v>
      </c>
      <c r="AD251" s="493"/>
      <c r="AE251" s="493"/>
      <c r="AF251" s="493"/>
      <c r="AG251" s="493"/>
      <c r="AH251" s="493"/>
      <c r="AI251" s="493"/>
      <c r="AJ251" s="493"/>
      <c r="AK251" s="493"/>
      <c r="AL251" s="494"/>
      <c r="AM251" s="495"/>
      <c r="AN251" s="496"/>
      <c r="AO251" s="496"/>
      <c r="AP251" s="493"/>
      <c r="AQ251" s="526"/>
      <c r="AR251" s="499"/>
      <c r="AS251" s="224"/>
    </row>
    <row r="252">
      <c r="A252" s="435"/>
      <c r="B252" s="399"/>
      <c r="C252" s="435"/>
      <c r="D252" s="399"/>
      <c r="E252" s="398"/>
      <c r="I252" s="411"/>
      <c r="J252" s="411"/>
      <c r="N252" s="411"/>
      <c r="S252" s="411"/>
      <c r="AC252" s="495">
        <v>27.0</v>
      </c>
      <c r="AD252" s="493"/>
      <c r="AE252" s="493"/>
      <c r="AF252" s="493"/>
      <c r="AG252" s="493"/>
      <c r="AH252" s="493"/>
      <c r="AI252" s="493"/>
      <c r="AJ252" s="493"/>
      <c r="AK252" s="493"/>
      <c r="AL252" s="494"/>
      <c r="AM252" s="495"/>
      <c r="AN252" s="496"/>
      <c r="AO252" s="496"/>
      <c r="AP252" s="493"/>
      <c r="AQ252" s="526"/>
      <c r="AR252" s="499"/>
      <c r="AS252" s="224"/>
    </row>
    <row r="253">
      <c r="A253" s="435"/>
      <c r="B253" s="399"/>
      <c r="C253" s="435"/>
      <c r="D253" s="399"/>
      <c r="E253" s="435"/>
      <c r="I253" s="411"/>
      <c r="J253" s="411"/>
      <c r="N253" s="411"/>
      <c r="S253" s="411"/>
      <c r="AC253" s="495">
        <v>28.0</v>
      </c>
      <c r="AD253" s="493"/>
      <c r="AE253" s="493"/>
      <c r="AF253" s="493"/>
      <c r="AG253" s="493"/>
      <c r="AH253" s="493"/>
      <c r="AI253" s="493"/>
      <c r="AJ253" s="493"/>
      <c r="AK253" s="493"/>
      <c r="AL253" s="494"/>
      <c r="AM253" s="495"/>
      <c r="AN253" s="496"/>
      <c r="AO253" s="496"/>
      <c r="AP253" s="493"/>
      <c r="AQ253" s="526"/>
      <c r="AR253" s="499"/>
      <c r="AS253" s="224"/>
    </row>
    <row r="254">
      <c r="A254" s="435"/>
      <c r="B254" s="399"/>
      <c r="C254" s="435"/>
      <c r="D254" s="399"/>
      <c r="E254" s="435"/>
      <c r="I254" s="411"/>
      <c r="J254" s="411"/>
      <c r="N254" s="411"/>
      <c r="S254" s="411"/>
      <c r="AC254" s="495">
        <v>29.0</v>
      </c>
      <c r="AD254" s="493"/>
      <c r="AE254" s="493"/>
      <c r="AF254" s="493"/>
      <c r="AG254" s="493"/>
      <c r="AH254" s="493"/>
      <c r="AI254" s="493"/>
      <c r="AJ254" s="493"/>
      <c r="AK254" s="493"/>
      <c r="AL254" s="494"/>
      <c r="AM254" s="495"/>
      <c r="AN254" s="496"/>
      <c r="AO254" s="496"/>
      <c r="AP254" s="493"/>
      <c r="AQ254" s="526"/>
      <c r="AR254" s="499"/>
      <c r="AS254" s="224"/>
    </row>
    <row r="255">
      <c r="A255" s="435"/>
      <c r="B255" s="399"/>
      <c r="C255" s="435"/>
      <c r="D255" s="399"/>
      <c r="E255" s="398"/>
      <c r="I255" s="411"/>
      <c r="J255" s="411"/>
      <c r="N255" s="411"/>
      <c r="S255" s="411"/>
      <c r="AC255" s="495">
        <v>30.0</v>
      </c>
      <c r="AD255" s="493"/>
      <c r="AE255" s="493"/>
      <c r="AF255" s="493"/>
      <c r="AG255" s="493"/>
      <c r="AH255" s="493"/>
      <c r="AI255" s="493"/>
      <c r="AJ255" s="493"/>
      <c r="AK255" s="493"/>
      <c r="AL255" s="494"/>
      <c r="AM255" s="495"/>
      <c r="AN255" s="496"/>
      <c r="AO255" s="496"/>
      <c r="AP255" s="493"/>
      <c r="AQ255" s="526"/>
      <c r="AR255" s="499"/>
      <c r="AS255" s="224"/>
    </row>
    <row r="256">
      <c r="A256" s="435"/>
      <c r="B256" s="399"/>
      <c r="C256" s="435"/>
      <c r="D256" s="399"/>
      <c r="E256" s="398"/>
      <c r="I256" s="411"/>
      <c r="J256" s="411"/>
      <c r="N256" s="411"/>
      <c r="S256" s="411"/>
      <c r="AC256" s="495">
        <v>31.0</v>
      </c>
      <c r="AD256" s="493"/>
      <c r="AE256" s="493"/>
      <c r="AF256" s="493"/>
      <c r="AG256" s="493"/>
      <c r="AH256" s="493"/>
      <c r="AI256" s="493"/>
      <c r="AJ256" s="493"/>
      <c r="AK256" s="493"/>
      <c r="AL256" s="494"/>
      <c r="AM256" s="495"/>
      <c r="AN256" s="496"/>
      <c r="AO256" s="496"/>
      <c r="AP256" s="493"/>
      <c r="AQ256" s="526"/>
      <c r="AR256" s="499"/>
      <c r="AS256" s="224"/>
    </row>
    <row r="257">
      <c r="A257" s="435"/>
      <c r="B257" s="399"/>
      <c r="C257" s="435"/>
      <c r="D257" s="399"/>
      <c r="E257" s="398"/>
      <c r="I257" s="411"/>
      <c r="J257" s="411"/>
      <c r="N257" s="411"/>
      <c r="S257" s="411"/>
      <c r="AC257" s="495">
        <v>32.0</v>
      </c>
      <c r="AD257" s="493"/>
      <c r="AE257" s="493"/>
      <c r="AF257" s="493"/>
      <c r="AG257" s="493"/>
      <c r="AH257" s="493"/>
      <c r="AI257" s="493"/>
      <c r="AJ257" s="493"/>
      <c r="AK257" s="493"/>
      <c r="AL257" s="494"/>
      <c r="AM257" s="495"/>
      <c r="AN257" s="496"/>
      <c r="AO257" s="496"/>
      <c r="AP257" s="493"/>
      <c r="AQ257" s="526"/>
      <c r="AR257" s="499"/>
      <c r="AS257" s="224"/>
    </row>
    <row r="258">
      <c r="A258" s="435"/>
      <c r="B258" s="399"/>
      <c r="C258" s="398"/>
      <c r="D258" s="399"/>
      <c r="E258" s="398"/>
      <c r="I258" s="411"/>
      <c r="J258" s="411"/>
      <c r="N258" s="411"/>
      <c r="S258" s="411"/>
      <c r="AC258" s="495">
        <v>33.0</v>
      </c>
      <c r="AD258" s="493"/>
      <c r="AE258" s="493"/>
      <c r="AF258" s="493"/>
      <c r="AG258" s="493"/>
      <c r="AH258" s="493"/>
      <c r="AI258" s="493"/>
      <c r="AJ258" s="493"/>
      <c r="AK258" s="493"/>
      <c r="AL258" s="494"/>
      <c r="AM258" s="495"/>
      <c r="AN258" s="496"/>
      <c r="AO258" s="496"/>
      <c r="AP258" s="493"/>
      <c r="AQ258" s="526"/>
      <c r="AR258" s="499"/>
      <c r="AS258" s="224"/>
    </row>
    <row r="259">
      <c r="A259" s="435"/>
      <c r="B259" s="399"/>
      <c r="C259" s="435"/>
      <c r="D259" s="399"/>
      <c r="E259" s="398"/>
      <c r="I259" s="411"/>
      <c r="J259" s="411"/>
      <c r="N259" s="411"/>
      <c r="S259" s="411"/>
      <c r="AC259" s="495">
        <v>34.0</v>
      </c>
      <c r="AD259" s="493"/>
      <c r="AE259" s="493"/>
      <c r="AF259" s="493"/>
      <c r="AG259" s="493"/>
      <c r="AH259" s="493"/>
      <c r="AI259" s="493"/>
      <c r="AJ259" s="493"/>
      <c r="AK259" s="493"/>
      <c r="AL259" s="494"/>
      <c r="AM259" s="495"/>
      <c r="AN259" s="496"/>
      <c r="AO259" s="496"/>
      <c r="AP259" s="493"/>
      <c r="AQ259" s="526"/>
      <c r="AR259" s="499"/>
      <c r="AS259" s="224"/>
    </row>
    <row r="260">
      <c r="A260" s="435"/>
      <c r="B260" s="399"/>
      <c r="C260" s="435"/>
      <c r="D260" s="399"/>
      <c r="E260" s="398"/>
      <c r="I260" s="411"/>
      <c r="J260" s="411"/>
      <c r="N260" s="411"/>
      <c r="S260" s="411"/>
      <c r="AC260" s="495">
        <v>35.0</v>
      </c>
      <c r="AD260" s="493"/>
      <c r="AE260" s="493"/>
      <c r="AF260" s="493"/>
      <c r="AG260" s="493"/>
      <c r="AH260" s="493"/>
      <c r="AI260" s="493"/>
      <c r="AJ260" s="493"/>
      <c r="AK260" s="493"/>
      <c r="AL260" s="494"/>
      <c r="AM260" s="495"/>
      <c r="AN260" s="496"/>
      <c r="AO260" s="496"/>
      <c r="AP260" s="493"/>
      <c r="AQ260" s="526"/>
      <c r="AR260" s="499"/>
      <c r="AS260" s="224"/>
    </row>
    <row r="261">
      <c r="A261" s="435"/>
      <c r="B261" s="399"/>
      <c r="C261" s="435"/>
      <c r="D261" s="399"/>
      <c r="E261" s="398"/>
      <c r="I261" s="411"/>
      <c r="J261" s="411"/>
      <c r="N261" s="411"/>
      <c r="S261" s="411"/>
      <c r="AC261" s="495">
        <v>36.0</v>
      </c>
      <c r="AD261" s="493"/>
      <c r="AE261" s="493"/>
      <c r="AF261" s="493"/>
      <c r="AG261" s="493"/>
      <c r="AH261" s="493"/>
      <c r="AI261" s="493"/>
      <c r="AJ261" s="493"/>
      <c r="AK261" s="493"/>
      <c r="AL261" s="494"/>
      <c r="AM261" s="495"/>
      <c r="AN261" s="496"/>
      <c r="AO261" s="496"/>
      <c r="AP261" s="493"/>
      <c r="AQ261" s="526"/>
      <c r="AR261" s="499"/>
      <c r="AS261" s="224"/>
    </row>
    <row r="262">
      <c r="A262" s="435"/>
      <c r="B262" s="399"/>
      <c r="C262" s="398"/>
      <c r="D262" s="399"/>
      <c r="E262" s="398"/>
      <c r="I262" s="411"/>
      <c r="J262" s="411"/>
      <c r="N262" s="411"/>
      <c r="S262" s="411"/>
      <c r="AC262" s="495">
        <v>37.0</v>
      </c>
      <c r="AD262" s="493"/>
      <c r="AE262" s="493"/>
      <c r="AF262" s="493"/>
      <c r="AG262" s="493"/>
      <c r="AH262" s="493"/>
      <c r="AI262" s="493"/>
      <c r="AJ262" s="493"/>
      <c r="AK262" s="493"/>
      <c r="AL262" s="494"/>
      <c r="AM262" s="495"/>
      <c r="AN262" s="496"/>
      <c r="AO262" s="496"/>
      <c r="AP262" s="493"/>
      <c r="AQ262" s="526"/>
      <c r="AR262" s="499"/>
      <c r="AS262" s="224"/>
    </row>
    <row r="263">
      <c r="A263" s="435"/>
      <c r="B263" s="399"/>
      <c r="C263" s="435"/>
      <c r="D263" s="399"/>
      <c r="E263" s="398"/>
      <c r="I263" s="411"/>
      <c r="J263" s="411"/>
      <c r="N263" s="411"/>
      <c r="S263" s="411"/>
      <c r="AC263" s="495">
        <v>38.0</v>
      </c>
      <c r="AD263" s="493"/>
      <c r="AE263" s="493"/>
      <c r="AF263" s="493"/>
      <c r="AG263" s="493"/>
      <c r="AH263" s="493"/>
      <c r="AI263" s="493"/>
      <c r="AJ263" s="493"/>
      <c r="AK263" s="493"/>
      <c r="AL263" s="494"/>
      <c r="AM263" s="495"/>
      <c r="AN263" s="496"/>
      <c r="AO263" s="496"/>
      <c r="AP263" s="493"/>
      <c r="AQ263" s="526"/>
      <c r="AR263" s="499"/>
      <c r="AS263" s="224"/>
    </row>
    <row r="264">
      <c r="A264" s="435"/>
      <c r="B264" s="399"/>
      <c r="C264" s="435"/>
      <c r="D264" s="399"/>
      <c r="E264" s="398"/>
      <c r="I264" s="411"/>
      <c r="J264" s="411"/>
      <c r="N264" s="411"/>
      <c r="S264" s="411"/>
      <c r="AC264" s="495">
        <v>39.0</v>
      </c>
      <c r="AD264" s="493"/>
      <c r="AE264" s="493"/>
      <c r="AF264" s="493"/>
      <c r="AG264" s="493"/>
      <c r="AH264" s="493"/>
      <c r="AI264" s="493"/>
      <c r="AJ264" s="493"/>
      <c r="AK264" s="493"/>
      <c r="AL264" s="494"/>
      <c r="AM264" s="495"/>
      <c r="AN264" s="496"/>
      <c r="AO264" s="496"/>
      <c r="AP264" s="493"/>
      <c r="AQ264" s="526"/>
      <c r="AR264" s="499"/>
      <c r="AS264" s="224"/>
    </row>
    <row r="265">
      <c r="A265" s="435"/>
      <c r="B265" s="399"/>
      <c r="C265" s="435"/>
      <c r="D265" s="399"/>
      <c r="E265" s="398"/>
      <c r="I265" s="411"/>
      <c r="J265" s="411"/>
      <c r="N265" s="411"/>
      <c r="S265" s="411"/>
      <c r="AC265" s="495">
        <v>40.0</v>
      </c>
      <c r="AD265" s="493"/>
      <c r="AE265" s="493"/>
      <c r="AF265" s="493"/>
      <c r="AG265" s="493"/>
      <c r="AH265" s="493"/>
      <c r="AI265" s="493"/>
      <c r="AJ265" s="493"/>
      <c r="AK265" s="493"/>
      <c r="AL265" s="494"/>
      <c r="AM265" s="495"/>
      <c r="AN265" s="496"/>
      <c r="AO265" s="496"/>
      <c r="AP265" s="493"/>
      <c r="AQ265" s="526"/>
      <c r="AR265" s="499"/>
      <c r="AS265" s="224"/>
    </row>
    <row r="266">
      <c r="A266" s="435"/>
      <c r="B266" s="399"/>
      <c r="C266" s="435"/>
      <c r="D266" s="399"/>
      <c r="E266" s="398"/>
      <c r="I266" s="411"/>
      <c r="J266" s="411"/>
      <c r="N266" s="411"/>
      <c r="S266" s="411"/>
      <c r="AC266" s="495">
        <v>41.0</v>
      </c>
      <c r="AD266" s="493"/>
      <c r="AE266" s="493"/>
      <c r="AF266" s="493"/>
      <c r="AG266" s="493"/>
      <c r="AH266" s="493"/>
      <c r="AI266" s="493"/>
      <c r="AJ266" s="493"/>
      <c r="AK266" s="493"/>
      <c r="AL266" s="494"/>
      <c r="AM266" s="495"/>
      <c r="AN266" s="496"/>
      <c r="AO266" s="496"/>
      <c r="AP266" s="493"/>
      <c r="AQ266" s="526"/>
      <c r="AR266" s="499"/>
      <c r="AS266" s="224"/>
    </row>
    <row r="267">
      <c r="A267" s="435"/>
      <c r="B267" s="399"/>
      <c r="C267" s="398"/>
      <c r="D267" s="399"/>
      <c r="E267" s="398"/>
      <c r="I267" s="411"/>
      <c r="J267" s="411"/>
      <c r="N267" s="411"/>
      <c r="S267" s="411"/>
      <c r="AC267" s="495">
        <v>42.0</v>
      </c>
      <c r="AD267" s="493"/>
      <c r="AE267" s="493"/>
      <c r="AF267" s="493"/>
      <c r="AG267" s="493"/>
      <c r="AH267" s="493"/>
      <c r="AI267" s="493"/>
      <c r="AJ267" s="493"/>
      <c r="AK267" s="493"/>
      <c r="AL267" s="494"/>
      <c r="AM267" s="495"/>
      <c r="AN267" s="496"/>
      <c r="AO267" s="496"/>
      <c r="AP267" s="493"/>
      <c r="AQ267" s="526"/>
      <c r="AR267" s="499"/>
      <c r="AS267" s="224"/>
    </row>
    <row r="268">
      <c r="A268" s="435"/>
      <c r="B268" s="399"/>
      <c r="C268" s="398"/>
      <c r="D268" s="399"/>
      <c r="E268" s="398"/>
      <c r="I268" s="411"/>
      <c r="J268" s="411"/>
      <c r="N268" s="411"/>
      <c r="S268" s="411"/>
      <c r="AC268" s="495">
        <v>43.0</v>
      </c>
      <c r="AD268" s="493"/>
      <c r="AE268" s="493"/>
      <c r="AF268" s="493"/>
      <c r="AG268" s="493"/>
      <c r="AH268" s="493"/>
      <c r="AI268" s="493"/>
      <c r="AJ268" s="493"/>
      <c r="AK268" s="493"/>
      <c r="AL268" s="494"/>
      <c r="AM268" s="495"/>
      <c r="AN268" s="496"/>
      <c r="AO268" s="496"/>
      <c r="AP268" s="493"/>
      <c r="AQ268" s="526"/>
      <c r="AR268" s="499"/>
      <c r="AS268" s="224"/>
    </row>
    <row r="269">
      <c r="A269" s="435"/>
      <c r="B269" s="399"/>
      <c r="C269" s="398"/>
      <c r="D269" s="399"/>
      <c r="E269" s="398"/>
      <c r="I269" s="411"/>
      <c r="J269" s="411"/>
      <c r="N269" s="411"/>
      <c r="S269" s="411"/>
      <c r="AC269" s="495">
        <v>44.0</v>
      </c>
      <c r="AD269" s="493"/>
      <c r="AE269" s="493"/>
      <c r="AF269" s="493"/>
      <c r="AG269" s="493"/>
      <c r="AH269" s="493"/>
      <c r="AI269" s="493"/>
      <c r="AJ269" s="493"/>
      <c r="AK269" s="493"/>
      <c r="AL269" s="494"/>
      <c r="AM269" s="495"/>
      <c r="AN269" s="496"/>
      <c r="AO269" s="496"/>
      <c r="AP269" s="493"/>
      <c r="AQ269" s="526"/>
      <c r="AR269" s="499"/>
      <c r="AS269" s="224"/>
    </row>
    <row r="270">
      <c r="A270" s="398"/>
      <c r="B270" s="399"/>
      <c r="C270" s="398"/>
      <c r="D270" s="399"/>
      <c r="E270" s="398"/>
      <c r="I270" s="411"/>
      <c r="J270" s="411"/>
      <c r="N270" s="411"/>
      <c r="S270" s="411"/>
      <c r="AC270" s="495">
        <v>45.0</v>
      </c>
      <c r="AD270" s="493"/>
      <c r="AE270" s="493"/>
      <c r="AF270" s="493"/>
      <c r="AG270" s="493"/>
      <c r="AH270" s="493"/>
      <c r="AI270" s="493"/>
      <c r="AJ270" s="493"/>
      <c r="AK270" s="493"/>
      <c r="AL270" s="494"/>
      <c r="AM270" s="495"/>
      <c r="AN270" s="496"/>
      <c r="AO270" s="496"/>
      <c r="AP270" s="493"/>
      <c r="AQ270" s="526"/>
      <c r="AR270" s="499"/>
      <c r="AS270" s="224"/>
    </row>
    <row r="271">
      <c r="A271" s="435"/>
      <c r="B271" s="399"/>
      <c r="C271" s="398"/>
      <c r="D271" s="399"/>
      <c r="E271" s="398"/>
      <c r="I271" s="411"/>
      <c r="J271" s="411"/>
      <c r="N271" s="411"/>
      <c r="S271" s="411"/>
      <c r="AC271" s="495">
        <v>46.0</v>
      </c>
      <c r="AD271" s="493"/>
      <c r="AE271" s="493"/>
      <c r="AF271" s="493"/>
      <c r="AG271" s="493"/>
      <c r="AH271" s="493"/>
      <c r="AI271" s="493"/>
      <c r="AJ271" s="493"/>
      <c r="AK271" s="493"/>
      <c r="AL271" s="494"/>
      <c r="AM271" s="495"/>
      <c r="AN271" s="496"/>
      <c r="AO271" s="496"/>
      <c r="AP271" s="493"/>
      <c r="AQ271" s="497"/>
      <c r="AR271" s="499"/>
      <c r="AS271" s="224"/>
    </row>
    <row r="272">
      <c r="A272" s="435"/>
      <c r="B272" s="399"/>
      <c r="C272" s="398"/>
      <c r="D272" s="399"/>
      <c r="E272" s="398"/>
      <c r="I272" s="411"/>
      <c r="J272" s="411"/>
      <c r="N272" s="411"/>
      <c r="S272" s="411"/>
      <c r="AC272" s="495">
        <v>47.0</v>
      </c>
      <c r="AD272" s="493"/>
      <c r="AE272" s="493"/>
      <c r="AF272" s="493"/>
      <c r="AG272" s="493"/>
      <c r="AH272" s="493"/>
      <c r="AI272" s="493"/>
      <c r="AJ272" s="493"/>
      <c r="AK272" s="493"/>
      <c r="AL272" s="494"/>
      <c r="AM272" s="495"/>
      <c r="AN272" s="496"/>
      <c r="AO272" s="496"/>
      <c r="AP272" s="493"/>
      <c r="AQ272" s="497"/>
      <c r="AR272" s="499"/>
      <c r="AS272" s="224"/>
    </row>
    <row r="273">
      <c r="A273" s="435"/>
      <c r="B273" s="399"/>
      <c r="C273" s="398"/>
      <c r="D273" s="399"/>
      <c r="E273" s="398"/>
      <c r="I273" s="411"/>
      <c r="J273" s="411"/>
      <c r="N273" s="411"/>
      <c r="S273" s="411"/>
      <c r="AC273" s="495">
        <v>48.0</v>
      </c>
      <c r="AD273" s="493"/>
      <c r="AE273" s="493"/>
      <c r="AF273" s="493"/>
      <c r="AG273" s="493"/>
      <c r="AH273" s="493"/>
      <c r="AI273" s="493"/>
      <c r="AJ273" s="493"/>
      <c r="AK273" s="493"/>
      <c r="AL273" s="494"/>
      <c r="AM273" s="495"/>
      <c r="AN273" s="496"/>
      <c r="AO273" s="496"/>
      <c r="AP273" s="493"/>
      <c r="AQ273" s="497"/>
      <c r="AR273" s="499"/>
      <c r="AS273" s="224"/>
    </row>
    <row r="274">
      <c r="A274" s="435"/>
      <c r="B274" s="399"/>
      <c r="C274" s="398"/>
      <c r="D274" s="399"/>
      <c r="E274" s="398"/>
      <c r="I274" s="411"/>
      <c r="J274" s="411"/>
      <c r="N274" s="411"/>
      <c r="S274" s="411"/>
      <c r="AC274" s="495">
        <v>49.0</v>
      </c>
      <c r="AD274" s="493"/>
      <c r="AE274" s="493"/>
      <c r="AF274" s="493"/>
      <c r="AG274" s="493"/>
      <c r="AH274" s="493"/>
      <c r="AI274" s="493"/>
      <c r="AJ274" s="493"/>
      <c r="AK274" s="493"/>
      <c r="AL274" s="494"/>
      <c r="AM274" s="495"/>
      <c r="AN274" s="496"/>
      <c r="AO274" s="496"/>
      <c r="AP274" s="493"/>
      <c r="AQ274" s="497"/>
      <c r="AR274" s="499"/>
      <c r="AS274" s="224"/>
    </row>
    <row r="275">
      <c r="A275" s="398"/>
      <c r="B275" s="399"/>
      <c r="C275" s="398"/>
      <c r="D275" s="399"/>
      <c r="E275" s="398"/>
      <c r="I275" s="411"/>
      <c r="J275" s="411"/>
      <c r="N275" s="411"/>
      <c r="S275" s="411"/>
      <c r="AC275" s="495">
        <v>50.0</v>
      </c>
      <c r="AD275" s="493"/>
      <c r="AE275" s="493"/>
      <c r="AF275" s="493"/>
      <c r="AG275" s="493"/>
      <c r="AH275" s="493"/>
      <c r="AI275" s="493"/>
      <c r="AJ275" s="493"/>
      <c r="AK275" s="493"/>
      <c r="AL275" s="494"/>
      <c r="AM275" s="495"/>
      <c r="AN275" s="496"/>
      <c r="AO275" s="496"/>
      <c r="AP275" s="493"/>
      <c r="AQ275" s="497"/>
      <c r="AR275" s="499"/>
      <c r="AS275" s="224"/>
    </row>
    <row r="276">
      <c r="A276" s="398"/>
      <c r="B276" s="399"/>
      <c r="C276" s="398"/>
      <c r="D276" s="399"/>
      <c r="E276" s="398"/>
      <c r="I276" s="411"/>
      <c r="J276" s="411"/>
      <c r="N276" s="411"/>
      <c r="S276" s="411"/>
      <c r="AC276" s="495">
        <v>51.0</v>
      </c>
      <c r="AD276" s="493"/>
      <c r="AE276" s="493"/>
      <c r="AF276" s="493"/>
      <c r="AG276" s="493"/>
      <c r="AH276" s="493"/>
      <c r="AI276" s="493"/>
      <c r="AJ276" s="493"/>
      <c r="AK276" s="493"/>
      <c r="AL276" s="494"/>
      <c r="AM276" s="495"/>
      <c r="AN276" s="496"/>
      <c r="AO276" s="496"/>
      <c r="AP276" s="493"/>
      <c r="AQ276" s="497"/>
      <c r="AR276" s="499"/>
      <c r="AS276" s="224"/>
    </row>
    <row r="277">
      <c r="A277" s="398"/>
      <c r="B277" s="399"/>
      <c r="C277" s="398"/>
      <c r="D277" s="399"/>
      <c r="E277" s="398"/>
      <c r="I277" s="411"/>
      <c r="J277" s="411"/>
      <c r="N277" s="411"/>
      <c r="S277" s="411"/>
      <c r="AC277" s="495">
        <v>52.0</v>
      </c>
      <c r="AD277" s="493"/>
      <c r="AE277" s="493"/>
      <c r="AF277" s="493"/>
      <c r="AG277" s="493"/>
      <c r="AH277" s="493"/>
      <c r="AI277" s="493"/>
      <c r="AJ277" s="493"/>
      <c r="AK277" s="493"/>
      <c r="AL277" s="494"/>
      <c r="AM277" s="495"/>
      <c r="AN277" s="496"/>
      <c r="AO277" s="496"/>
      <c r="AP277" s="493"/>
      <c r="AQ277" s="497"/>
      <c r="AR277" s="499"/>
      <c r="AS277" s="224"/>
    </row>
    <row r="278">
      <c r="A278" s="398"/>
      <c r="B278" s="399"/>
      <c r="C278" s="398"/>
      <c r="D278" s="399"/>
      <c r="E278" s="398"/>
      <c r="I278" s="411"/>
      <c r="J278" s="411"/>
      <c r="N278" s="411"/>
      <c r="S278" s="411"/>
      <c r="AC278" s="495">
        <v>53.0</v>
      </c>
      <c r="AD278" s="493"/>
      <c r="AE278" s="493"/>
      <c r="AF278" s="493"/>
      <c r="AG278" s="493"/>
      <c r="AH278" s="493"/>
      <c r="AI278" s="493"/>
      <c r="AJ278" s="493"/>
      <c r="AK278" s="493"/>
      <c r="AL278" s="494"/>
      <c r="AM278" s="495"/>
      <c r="AN278" s="496"/>
      <c r="AO278" s="496"/>
      <c r="AP278" s="493"/>
      <c r="AQ278" s="497"/>
      <c r="AR278" s="499"/>
      <c r="AS278" s="224"/>
    </row>
    <row r="279">
      <c r="A279" s="398"/>
      <c r="B279" s="399"/>
      <c r="C279" s="398"/>
      <c r="D279" s="399"/>
      <c r="E279" s="398"/>
      <c r="I279" s="411"/>
      <c r="J279" s="411"/>
      <c r="N279" s="411"/>
      <c r="S279" s="411"/>
      <c r="AC279" s="495">
        <v>54.0</v>
      </c>
      <c r="AD279" s="493"/>
      <c r="AE279" s="493"/>
      <c r="AF279" s="493"/>
      <c r="AG279" s="493"/>
      <c r="AH279" s="493"/>
      <c r="AI279" s="493"/>
      <c r="AJ279" s="493"/>
      <c r="AK279" s="493"/>
      <c r="AL279" s="494"/>
      <c r="AM279" s="495"/>
      <c r="AN279" s="496"/>
      <c r="AO279" s="496"/>
      <c r="AP279" s="493"/>
      <c r="AQ279" s="497"/>
      <c r="AR279" s="499"/>
      <c r="AS279" s="224"/>
    </row>
    <row r="280">
      <c r="A280" s="398"/>
      <c r="B280" s="399"/>
      <c r="C280" s="398"/>
      <c r="D280" s="399"/>
      <c r="E280" s="398"/>
      <c r="I280" s="411"/>
      <c r="J280" s="411"/>
      <c r="N280" s="411"/>
      <c r="S280" s="411"/>
      <c r="AC280" s="495">
        <v>55.0</v>
      </c>
      <c r="AD280" s="493"/>
      <c r="AE280" s="493"/>
      <c r="AF280" s="493"/>
      <c r="AG280" s="493"/>
      <c r="AH280" s="493"/>
      <c r="AI280" s="493"/>
      <c r="AJ280" s="493"/>
      <c r="AK280" s="493"/>
      <c r="AL280" s="494"/>
      <c r="AM280" s="495"/>
      <c r="AN280" s="496"/>
      <c r="AO280" s="496"/>
      <c r="AP280" s="493"/>
      <c r="AQ280" s="497"/>
      <c r="AR280" s="499"/>
      <c r="AS280" s="224"/>
    </row>
    <row r="281">
      <c r="A281" s="398"/>
      <c r="B281" s="399"/>
      <c r="C281" s="398"/>
      <c r="D281" s="399"/>
      <c r="E281" s="398"/>
      <c r="I281" s="411"/>
      <c r="J281" s="411"/>
      <c r="N281" s="411"/>
      <c r="S281" s="411"/>
      <c r="AC281" s="495">
        <v>56.0</v>
      </c>
      <c r="AD281" s="493"/>
      <c r="AE281" s="493"/>
      <c r="AF281" s="493"/>
      <c r="AG281" s="493"/>
      <c r="AH281" s="493"/>
      <c r="AI281" s="493"/>
      <c r="AJ281" s="493"/>
      <c r="AK281" s="493"/>
      <c r="AL281" s="494"/>
      <c r="AM281" s="495"/>
      <c r="AN281" s="496"/>
      <c r="AO281" s="496"/>
      <c r="AP281" s="493"/>
      <c r="AQ281" s="497"/>
      <c r="AR281" s="499"/>
      <c r="AS281" s="224"/>
    </row>
    <row r="282">
      <c r="A282" s="398"/>
      <c r="B282" s="399"/>
      <c r="C282" s="398"/>
      <c r="D282" s="399"/>
      <c r="E282" s="398"/>
      <c r="I282" s="411"/>
      <c r="J282" s="411"/>
      <c r="N282" s="411"/>
      <c r="S282" s="411"/>
      <c r="AC282" s="495">
        <v>57.0</v>
      </c>
      <c r="AD282" s="493"/>
      <c r="AE282" s="493"/>
      <c r="AF282" s="493"/>
      <c r="AG282" s="493"/>
      <c r="AH282" s="493"/>
      <c r="AI282" s="493"/>
      <c r="AJ282" s="493"/>
      <c r="AK282" s="493"/>
      <c r="AL282" s="494"/>
      <c r="AM282" s="495"/>
      <c r="AN282" s="496"/>
      <c r="AO282" s="496"/>
      <c r="AP282" s="493"/>
      <c r="AQ282" s="497"/>
      <c r="AR282" s="499"/>
      <c r="AS282" s="224"/>
    </row>
    <row r="283">
      <c r="A283" s="398"/>
      <c r="B283" s="399"/>
      <c r="C283" s="398"/>
      <c r="D283" s="399"/>
      <c r="E283" s="398"/>
      <c r="I283" s="411"/>
      <c r="J283" s="411"/>
      <c r="N283" s="411"/>
      <c r="S283" s="411"/>
      <c r="AC283" s="495">
        <v>58.0</v>
      </c>
      <c r="AD283" s="493"/>
      <c r="AE283" s="493"/>
      <c r="AF283" s="493"/>
      <c r="AG283" s="493"/>
      <c r="AH283" s="493"/>
      <c r="AI283" s="493"/>
      <c r="AJ283" s="493"/>
      <c r="AK283" s="493"/>
      <c r="AL283" s="494"/>
      <c r="AM283" s="495"/>
      <c r="AN283" s="496"/>
      <c r="AO283" s="496"/>
      <c r="AP283" s="493"/>
      <c r="AQ283" s="497"/>
      <c r="AR283" s="499"/>
      <c r="AS283" s="224"/>
    </row>
    <row r="284">
      <c r="A284" s="398"/>
      <c r="B284" s="399"/>
      <c r="C284" s="398"/>
      <c r="D284" s="399"/>
      <c r="E284" s="398"/>
      <c r="I284" s="411"/>
      <c r="J284" s="411"/>
      <c r="N284" s="411"/>
      <c r="S284" s="411"/>
      <c r="AC284" s="495">
        <v>59.0</v>
      </c>
      <c r="AD284" s="493"/>
      <c r="AE284" s="493"/>
      <c r="AF284" s="493"/>
      <c r="AG284" s="493"/>
      <c r="AH284" s="493"/>
      <c r="AI284" s="493"/>
      <c r="AJ284" s="493"/>
      <c r="AK284" s="493"/>
      <c r="AL284" s="494"/>
      <c r="AM284" s="495"/>
      <c r="AN284" s="496"/>
      <c r="AO284" s="496"/>
      <c r="AP284" s="493"/>
      <c r="AQ284" s="497"/>
      <c r="AR284" s="499"/>
      <c r="AS284" s="224"/>
    </row>
    <row r="285">
      <c r="A285" s="398"/>
      <c r="B285" s="399"/>
      <c r="C285" s="398"/>
      <c r="D285" s="399"/>
      <c r="E285" s="398"/>
      <c r="I285" s="411"/>
      <c r="J285" s="411"/>
      <c r="N285" s="411"/>
      <c r="S285" s="411"/>
      <c r="AC285" s="495">
        <v>60.0</v>
      </c>
      <c r="AD285" s="493"/>
      <c r="AE285" s="493"/>
      <c r="AF285" s="493"/>
      <c r="AG285" s="493"/>
      <c r="AH285" s="493"/>
      <c r="AI285" s="493"/>
      <c r="AJ285" s="493"/>
      <c r="AK285" s="493"/>
      <c r="AL285" s="494"/>
      <c r="AM285" s="495"/>
      <c r="AN285" s="496"/>
      <c r="AO285" s="496"/>
      <c r="AP285" s="493"/>
      <c r="AQ285" s="497"/>
      <c r="AR285" s="499"/>
      <c r="AS285" s="224"/>
    </row>
    <row r="286">
      <c r="A286" s="398"/>
      <c r="B286" s="399"/>
      <c r="C286" s="398"/>
      <c r="D286" s="399"/>
      <c r="E286" s="398"/>
      <c r="I286" s="411"/>
      <c r="J286" s="411"/>
      <c r="N286" s="411"/>
      <c r="S286" s="411"/>
      <c r="AC286" s="495">
        <v>61.0</v>
      </c>
      <c r="AD286" s="493"/>
      <c r="AE286" s="493"/>
      <c r="AF286" s="493"/>
      <c r="AG286" s="493"/>
      <c r="AH286" s="493"/>
      <c r="AI286" s="493"/>
      <c r="AJ286" s="493"/>
      <c r="AK286" s="493"/>
      <c r="AL286" s="494"/>
      <c r="AM286" s="495"/>
      <c r="AN286" s="496"/>
      <c r="AO286" s="496"/>
      <c r="AP286" s="493"/>
      <c r="AQ286" s="497"/>
      <c r="AR286" s="499"/>
      <c r="AS286" s="224"/>
    </row>
    <row r="287">
      <c r="A287" s="398"/>
      <c r="B287" s="399"/>
      <c r="C287" s="398"/>
      <c r="D287" s="399"/>
      <c r="E287" s="398"/>
      <c r="I287" s="411"/>
      <c r="J287" s="411"/>
      <c r="N287" s="411"/>
      <c r="S287" s="411"/>
      <c r="AC287" s="495">
        <v>62.0</v>
      </c>
      <c r="AD287" s="493"/>
      <c r="AE287" s="493"/>
      <c r="AF287" s="493"/>
      <c r="AG287" s="493"/>
      <c r="AH287" s="493"/>
      <c r="AI287" s="493"/>
      <c r="AJ287" s="493"/>
      <c r="AK287" s="493"/>
      <c r="AL287" s="494"/>
      <c r="AM287" s="495"/>
      <c r="AN287" s="496"/>
      <c r="AO287" s="496"/>
      <c r="AP287" s="493"/>
      <c r="AQ287" s="497"/>
      <c r="AR287" s="499"/>
      <c r="AS287" s="224"/>
    </row>
    <row r="288">
      <c r="A288" s="398"/>
      <c r="B288" s="399"/>
      <c r="C288" s="398"/>
      <c r="D288" s="399"/>
      <c r="E288" s="398"/>
      <c r="I288" s="411"/>
      <c r="J288" s="411"/>
      <c r="N288" s="411"/>
      <c r="S288" s="411"/>
      <c r="AC288" s="495">
        <v>63.0</v>
      </c>
      <c r="AD288" s="493"/>
      <c r="AE288" s="493"/>
      <c r="AF288" s="493"/>
      <c r="AG288" s="493"/>
      <c r="AH288" s="493"/>
      <c r="AI288" s="493"/>
      <c r="AJ288" s="493"/>
      <c r="AK288" s="493"/>
      <c r="AL288" s="494"/>
      <c r="AM288" s="495"/>
      <c r="AN288" s="496"/>
      <c r="AO288" s="496"/>
      <c r="AP288" s="493"/>
      <c r="AQ288" s="497"/>
      <c r="AR288" s="499"/>
      <c r="AS288" s="224"/>
    </row>
    <row r="289">
      <c r="A289" s="398"/>
      <c r="B289" s="399"/>
      <c r="C289" s="398"/>
      <c r="D289" s="399"/>
      <c r="E289" s="398"/>
      <c r="I289" s="411"/>
      <c r="J289" s="411"/>
      <c r="N289" s="411"/>
      <c r="S289" s="411"/>
      <c r="AC289" s="495">
        <v>64.0</v>
      </c>
      <c r="AD289" s="493"/>
      <c r="AE289" s="493"/>
      <c r="AF289" s="493"/>
      <c r="AG289" s="493"/>
      <c r="AH289" s="493"/>
      <c r="AI289" s="493"/>
      <c r="AJ289" s="493"/>
      <c r="AK289" s="493"/>
      <c r="AL289" s="494"/>
      <c r="AM289" s="495"/>
      <c r="AN289" s="496"/>
      <c r="AO289" s="496"/>
      <c r="AP289" s="493"/>
      <c r="AQ289" s="497"/>
      <c r="AR289" s="499"/>
      <c r="AS289" s="224"/>
    </row>
    <row r="290">
      <c r="A290" s="398"/>
      <c r="B290" s="399"/>
      <c r="C290" s="398"/>
      <c r="D290" s="399"/>
      <c r="E290" s="398"/>
      <c r="I290" s="411"/>
      <c r="J290" s="411"/>
      <c r="N290" s="411"/>
      <c r="S290" s="411"/>
      <c r="AC290" s="495">
        <v>65.0</v>
      </c>
      <c r="AD290" s="493"/>
      <c r="AE290" s="493"/>
      <c r="AF290" s="493"/>
      <c r="AG290" s="493"/>
      <c r="AH290" s="493"/>
      <c r="AI290" s="493"/>
      <c r="AJ290" s="493"/>
      <c r="AK290" s="493"/>
      <c r="AL290" s="494"/>
      <c r="AM290" s="495"/>
      <c r="AN290" s="496"/>
      <c r="AO290" s="496"/>
      <c r="AP290" s="493"/>
      <c r="AQ290" s="497"/>
      <c r="AR290" s="499"/>
      <c r="AS290" s="224"/>
    </row>
    <row r="291">
      <c r="A291" s="398"/>
      <c r="B291" s="399"/>
      <c r="C291" s="398"/>
      <c r="D291" s="399"/>
      <c r="E291" s="398"/>
      <c r="I291" s="411"/>
      <c r="J291" s="411"/>
      <c r="N291" s="411"/>
      <c r="S291" s="411"/>
      <c r="AC291" s="495">
        <v>66.0</v>
      </c>
      <c r="AD291" s="493"/>
      <c r="AE291" s="493"/>
      <c r="AF291" s="493"/>
      <c r="AG291" s="493"/>
      <c r="AH291" s="493"/>
      <c r="AI291" s="493"/>
      <c r="AJ291" s="493"/>
      <c r="AK291" s="493"/>
      <c r="AL291" s="494"/>
      <c r="AM291" s="495"/>
      <c r="AN291" s="496"/>
      <c r="AO291" s="496"/>
      <c r="AP291" s="493"/>
      <c r="AQ291" s="497"/>
      <c r="AR291" s="499"/>
      <c r="AS291" s="224"/>
    </row>
    <row r="292">
      <c r="A292" s="398"/>
      <c r="B292" s="399"/>
      <c r="C292" s="398"/>
      <c r="D292" s="399"/>
      <c r="E292" s="398"/>
      <c r="I292" s="411"/>
      <c r="J292" s="411"/>
      <c r="N292" s="411"/>
      <c r="S292" s="411"/>
      <c r="AC292" s="495">
        <v>67.0</v>
      </c>
      <c r="AD292" s="493"/>
      <c r="AE292" s="493"/>
      <c r="AF292" s="493"/>
      <c r="AG292" s="493"/>
      <c r="AH292" s="493"/>
      <c r="AI292" s="493"/>
      <c r="AJ292" s="493"/>
      <c r="AK292" s="493"/>
      <c r="AL292" s="494"/>
      <c r="AM292" s="495"/>
      <c r="AN292" s="496"/>
      <c r="AO292" s="496"/>
      <c r="AP292" s="493"/>
      <c r="AQ292" s="497"/>
      <c r="AR292" s="499"/>
      <c r="AS292" s="224"/>
    </row>
    <row r="293">
      <c r="A293" s="398"/>
      <c r="B293" s="399"/>
      <c r="C293" s="398"/>
      <c r="D293" s="399"/>
      <c r="E293" s="398"/>
      <c r="I293" s="411"/>
      <c r="J293" s="411"/>
      <c r="N293" s="411"/>
      <c r="S293" s="411"/>
      <c r="AC293" s="495">
        <v>68.0</v>
      </c>
      <c r="AD293" s="493"/>
      <c r="AE293" s="493"/>
      <c r="AF293" s="493"/>
      <c r="AG293" s="493"/>
      <c r="AH293" s="493"/>
      <c r="AI293" s="493"/>
      <c r="AJ293" s="493"/>
      <c r="AK293" s="493"/>
      <c r="AL293" s="494"/>
      <c r="AM293" s="495"/>
      <c r="AN293" s="496"/>
      <c r="AO293" s="496"/>
      <c r="AP293" s="493"/>
      <c r="AQ293" s="497"/>
      <c r="AR293" s="499"/>
      <c r="AS293" s="224"/>
    </row>
    <row r="294">
      <c r="A294" s="398"/>
      <c r="B294" s="399"/>
      <c r="C294" s="398"/>
      <c r="D294" s="399"/>
      <c r="E294" s="398"/>
      <c r="I294" s="411"/>
      <c r="J294" s="411"/>
      <c r="N294" s="411"/>
      <c r="S294" s="411"/>
      <c r="AC294" s="495">
        <v>69.0</v>
      </c>
      <c r="AD294" s="493"/>
      <c r="AE294" s="493"/>
      <c r="AF294" s="493"/>
      <c r="AG294" s="493"/>
      <c r="AH294" s="493"/>
      <c r="AI294" s="493"/>
      <c r="AJ294" s="493"/>
      <c r="AK294" s="493"/>
      <c r="AL294" s="494"/>
      <c r="AM294" s="495"/>
      <c r="AN294" s="496"/>
      <c r="AO294" s="496"/>
      <c r="AP294" s="493"/>
      <c r="AQ294" s="497"/>
      <c r="AR294" s="499"/>
      <c r="AS294" s="224"/>
    </row>
    <row r="295">
      <c r="A295" s="398"/>
      <c r="B295" s="399"/>
      <c r="C295" s="398"/>
      <c r="D295" s="399"/>
      <c r="E295" s="398"/>
      <c r="I295" s="411"/>
      <c r="J295" s="411"/>
      <c r="N295" s="411"/>
      <c r="S295" s="411"/>
      <c r="AC295" s="495">
        <v>70.0</v>
      </c>
      <c r="AD295" s="493"/>
      <c r="AE295" s="493"/>
      <c r="AF295" s="493"/>
      <c r="AG295" s="493"/>
      <c r="AH295" s="493"/>
      <c r="AI295" s="493"/>
      <c r="AJ295" s="493"/>
      <c r="AK295" s="493"/>
      <c r="AL295" s="494"/>
      <c r="AM295" s="495"/>
      <c r="AN295" s="496"/>
      <c r="AO295" s="496"/>
      <c r="AP295" s="493"/>
      <c r="AQ295" s="497"/>
      <c r="AR295" s="499"/>
      <c r="AS295" s="224"/>
    </row>
    <row r="296">
      <c r="A296" s="398"/>
      <c r="B296" s="399"/>
      <c r="C296" s="398"/>
      <c r="D296" s="399"/>
      <c r="E296" s="398"/>
      <c r="I296" s="411"/>
      <c r="J296" s="411"/>
      <c r="N296" s="411"/>
      <c r="S296" s="411"/>
      <c r="AC296" s="495">
        <v>71.0</v>
      </c>
      <c r="AD296" s="493"/>
      <c r="AE296" s="493"/>
      <c r="AF296" s="493"/>
      <c r="AG296" s="493"/>
      <c r="AH296" s="493"/>
      <c r="AI296" s="493"/>
      <c r="AJ296" s="493"/>
      <c r="AK296" s="493"/>
      <c r="AL296" s="494"/>
      <c r="AM296" s="495"/>
      <c r="AN296" s="496"/>
      <c r="AO296" s="496"/>
      <c r="AP296" s="493"/>
      <c r="AQ296" s="497"/>
      <c r="AR296" s="499"/>
      <c r="AS296" s="224"/>
    </row>
    <row r="297">
      <c r="A297" s="398"/>
      <c r="B297" s="399"/>
      <c r="C297" s="398"/>
      <c r="D297" s="399"/>
      <c r="E297" s="398"/>
      <c r="I297" s="411"/>
      <c r="J297" s="411"/>
      <c r="N297" s="411"/>
      <c r="S297" s="411"/>
      <c r="AC297" s="495">
        <v>72.0</v>
      </c>
      <c r="AD297" s="493"/>
      <c r="AE297" s="493"/>
      <c r="AF297" s="493"/>
      <c r="AG297" s="493"/>
      <c r="AH297" s="493"/>
      <c r="AI297" s="493"/>
      <c r="AJ297" s="493"/>
      <c r="AK297" s="493"/>
      <c r="AL297" s="494"/>
      <c r="AM297" s="495"/>
      <c r="AN297" s="496"/>
      <c r="AO297" s="496"/>
      <c r="AP297" s="493"/>
      <c r="AQ297" s="497"/>
      <c r="AR297" s="499"/>
      <c r="AS297" s="224"/>
    </row>
    <row r="298">
      <c r="A298" s="398"/>
      <c r="B298" s="399"/>
      <c r="C298" s="398"/>
      <c r="D298" s="399"/>
      <c r="E298" s="398"/>
      <c r="I298" s="411"/>
      <c r="J298" s="411"/>
      <c r="N298" s="411"/>
      <c r="S298" s="411"/>
      <c r="AC298" s="495">
        <v>73.0</v>
      </c>
      <c r="AD298" s="493"/>
      <c r="AE298" s="493"/>
      <c r="AF298" s="493"/>
      <c r="AG298" s="493"/>
      <c r="AH298" s="493"/>
      <c r="AI298" s="493"/>
      <c r="AJ298" s="493"/>
      <c r="AK298" s="493"/>
      <c r="AL298" s="494"/>
      <c r="AM298" s="495"/>
      <c r="AN298" s="496"/>
      <c r="AO298" s="496"/>
      <c r="AP298" s="493"/>
      <c r="AQ298" s="497"/>
      <c r="AR298" s="499"/>
      <c r="AS298" s="224"/>
    </row>
    <row r="299">
      <c r="A299" s="398"/>
      <c r="B299" s="399"/>
      <c r="C299" s="398"/>
      <c r="D299" s="399"/>
      <c r="E299" s="398"/>
      <c r="I299" s="411"/>
      <c r="J299" s="411"/>
      <c r="N299" s="411"/>
      <c r="S299" s="411"/>
      <c r="AC299" s="495">
        <v>74.0</v>
      </c>
      <c r="AD299" s="493"/>
      <c r="AE299" s="493"/>
      <c r="AF299" s="493"/>
      <c r="AG299" s="493"/>
      <c r="AH299" s="493"/>
      <c r="AI299" s="493"/>
      <c r="AJ299" s="493"/>
      <c r="AK299" s="493"/>
      <c r="AL299" s="494"/>
      <c r="AM299" s="495"/>
      <c r="AN299" s="496"/>
      <c r="AO299" s="496"/>
      <c r="AP299" s="493"/>
      <c r="AQ299" s="497"/>
      <c r="AR299" s="499"/>
      <c r="AS299" s="224"/>
    </row>
    <row r="300">
      <c r="A300" s="398"/>
      <c r="B300" s="399"/>
      <c r="C300" s="398"/>
      <c r="D300" s="399"/>
      <c r="E300" s="398"/>
      <c r="I300" s="411"/>
      <c r="J300" s="411"/>
      <c r="N300" s="411"/>
      <c r="S300" s="411"/>
      <c r="AC300" s="495">
        <v>75.0</v>
      </c>
      <c r="AD300" s="493"/>
      <c r="AE300" s="493"/>
      <c r="AF300" s="493"/>
      <c r="AG300" s="493"/>
      <c r="AH300" s="493"/>
      <c r="AI300" s="493"/>
      <c r="AJ300" s="493"/>
      <c r="AK300" s="493"/>
      <c r="AL300" s="494"/>
      <c r="AM300" s="495"/>
      <c r="AN300" s="496"/>
      <c r="AO300" s="496"/>
      <c r="AP300" s="493"/>
      <c r="AQ300" s="497"/>
      <c r="AR300" s="499"/>
      <c r="AS300" s="224"/>
    </row>
    <row r="301">
      <c r="A301" s="398"/>
      <c r="B301" s="399"/>
      <c r="C301" s="398"/>
      <c r="D301" s="399"/>
      <c r="E301" s="398"/>
      <c r="I301" s="411"/>
      <c r="J301" s="411"/>
      <c r="N301" s="411"/>
      <c r="S301" s="411"/>
      <c r="AC301" s="495">
        <v>76.0</v>
      </c>
      <c r="AD301" s="493"/>
      <c r="AE301" s="493"/>
      <c r="AF301" s="493"/>
      <c r="AG301" s="493"/>
      <c r="AH301" s="493"/>
      <c r="AI301" s="493"/>
      <c r="AJ301" s="493"/>
      <c r="AK301" s="493"/>
      <c r="AL301" s="494"/>
      <c r="AM301" s="495"/>
      <c r="AN301" s="496"/>
      <c r="AO301" s="496"/>
      <c r="AP301" s="493"/>
      <c r="AQ301" s="497"/>
      <c r="AR301" s="499"/>
      <c r="AS301" s="224"/>
    </row>
    <row r="302">
      <c r="A302" s="398"/>
      <c r="B302" s="399"/>
      <c r="C302" s="398"/>
      <c r="D302" s="399"/>
      <c r="E302" s="398"/>
      <c r="I302" s="411"/>
      <c r="J302" s="411"/>
      <c r="N302" s="411"/>
      <c r="S302" s="411"/>
      <c r="AC302" s="495">
        <v>77.0</v>
      </c>
      <c r="AD302" s="493"/>
      <c r="AE302" s="493"/>
      <c r="AF302" s="493"/>
      <c r="AG302" s="493"/>
      <c r="AH302" s="493"/>
      <c r="AI302" s="493"/>
      <c r="AJ302" s="493"/>
      <c r="AK302" s="493"/>
      <c r="AL302" s="494"/>
      <c r="AM302" s="495"/>
      <c r="AN302" s="496"/>
      <c r="AO302" s="496"/>
      <c r="AP302" s="493"/>
      <c r="AQ302" s="497"/>
      <c r="AR302" s="499"/>
      <c r="AS302" s="224"/>
    </row>
    <row r="303">
      <c r="A303" s="398"/>
      <c r="B303" s="399"/>
      <c r="C303" s="398"/>
      <c r="D303" s="399"/>
      <c r="E303" s="398"/>
      <c r="I303" s="411"/>
      <c r="J303" s="411"/>
      <c r="N303" s="411"/>
      <c r="S303" s="411"/>
      <c r="AC303" s="495">
        <v>78.0</v>
      </c>
      <c r="AD303" s="493"/>
      <c r="AE303" s="493"/>
      <c r="AF303" s="493"/>
      <c r="AG303" s="493"/>
      <c r="AH303" s="493"/>
      <c r="AI303" s="493"/>
      <c r="AJ303" s="493"/>
      <c r="AK303" s="493"/>
      <c r="AL303" s="494"/>
      <c r="AM303" s="495"/>
      <c r="AN303" s="496"/>
      <c r="AO303" s="496"/>
      <c r="AP303" s="493"/>
      <c r="AQ303" s="497"/>
      <c r="AR303" s="499"/>
      <c r="AS303" s="224"/>
    </row>
    <row r="304">
      <c r="A304" s="398"/>
      <c r="B304" s="399"/>
      <c r="C304" s="398"/>
      <c r="D304" s="399"/>
      <c r="E304" s="398"/>
      <c r="I304" s="411"/>
      <c r="J304" s="411"/>
      <c r="N304" s="411"/>
      <c r="S304" s="411"/>
      <c r="AC304" s="495">
        <v>79.0</v>
      </c>
      <c r="AD304" s="493"/>
      <c r="AE304" s="493"/>
      <c r="AF304" s="493"/>
      <c r="AG304" s="493"/>
      <c r="AH304" s="493"/>
      <c r="AI304" s="493"/>
      <c r="AJ304" s="493"/>
      <c r="AK304" s="493"/>
      <c r="AL304" s="494"/>
      <c r="AM304" s="495"/>
      <c r="AN304" s="496"/>
      <c r="AO304" s="496"/>
      <c r="AP304" s="493"/>
      <c r="AQ304" s="497"/>
      <c r="AR304" s="499"/>
      <c r="AS304" s="224"/>
    </row>
    <row r="305">
      <c r="A305" s="398"/>
      <c r="B305" s="399"/>
      <c r="C305" s="398"/>
      <c r="D305" s="399"/>
      <c r="E305" s="398"/>
      <c r="I305" s="411"/>
      <c r="J305" s="411"/>
      <c r="N305" s="411"/>
      <c r="S305" s="411"/>
      <c r="AC305" s="495">
        <v>80.0</v>
      </c>
      <c r="AD305" s="493"/>
      <c r="AE305" s="493"/>
      <c r="AF305" s="493"/>
      <c r="AG305" s="493"/>
      <c r="AH305" s="493"/>
      <c r="AI305" s="493"/>
      <c r="AJ305" s="493"/>
      <c r="AK305" s="493"/>
      <c r="AL305" s="494"/>
      <c r="AM305" s="495"/>
      <c r="AN305" s="496"/>
      <c r="AO305" s="496"/>
      <c r="AP305" s="493"/>
      <c r="AQ305" s="497"/>
      <c r="AR305" s="499"/>
      <c r="AS305" s="224"/>
    </row>
    <row r="306">
      <c r="A306" s="398"/>
      <c r="B306" s="399"/>
      <c r="C306" s="398"/>
      <c r="D306" s="399"/>
      <c r="E306" s="398"/>
      <c r="I306" s="411"/>
      <c r="J306" s="411"/>
      <c r="N306" s="411"/>
      <c r="S306" s="411"/>
      <c r="AC306" s="495">
        <v>81.0</v>
      </c>
      <c r="AD306" s="493"/>
      <c r="AE306" s="493"/>
      <c r="AF306" s="493"/>
      <c r="AG306" s="493"/>
      <c r="AH306" s="493"/>
      <c r="AI306" s="493"/>
      <c r="AJ306" s="493"/>
      <c r="AK306" s="493"/>
      <c r="AL306" s="494"/>
      <c r="AM306" s="495"/>
      <c r="AN306" s="496"/>
      <c r="AO306" s="496"/>
      <c r="AP306" s="493"/>
      <c r="AQ306" s="497"/>
      <c r="AR306" s="499"/>
      <c r="AS306" s="224"/>
    </row>
    <row r="307">
      <c r="A307" s="398"/>
      <c r="B307" s="399"/>
      <c r="C307" s="398"/>
      <c r="D307" s="399"/>
      <c r="E307" s="398"/>
      <c r="I307" s="411"/>
      <c r="J307" s="411"/>
      <c r="N307" s="411"/>
      <c r="S307" s="411"/>
      <c r="AC307" s="495">
        <v>82.0</v>
      </c>
      <c r="AD307" s="493"/>
      <c r="AE307" s="493"/>
      <c r="AF307" s="493"/>
      <c r="AG307" s="493"/>
      <c r="AH307" s="493"/>
      <c r="AI307" s="493"/>
      <c r="AJ307" s="493"/>
      <c r="AK307" s="493"/>
      <c r="AL307" s="494"/>
      <c r="AM307" s="495"/>
      <c r="AN307" s="496"/>
      <c r="AO307" s="496"/>
      <c r="AP307" s="493"/>
      <c r="AQ307" s="497"/>
      <c r="AR307" s="499"/>
      <c r="AS307" s="224"/>
    </row>
    <row r="308">
      <c r="A308" s="398"/>
      <c r="B308" s="399"/>
      <c r="C308" s="398"/>
      <c r="D308" s="399"/>
      <c r="E308" s="398"/>
      <c r="I308" s="411"/>
      <c r="J308" s="411"/>
      <c r="N308" s="411"/>
      <c r="S308" s="411"/>
      <c r="AC308" s="495">
        <v>83.0</v>
      </c>
      <c r="AD308" s="493"/>
      <c r="AE308" s="493"/>
      <c r="AF308" s="493"/>
      <c r="AG308" s="493"/>
      <c r="AH308" s="493"/>
      <c r="AI308" s="493"/>
      <c r="AJ308" s="493"/>
      <c r="AK308" s="493"/>
      <c r="AL308" s="494"/>
      <c r="AM308" s="495"/>
      <c r="AN308" s="496"/>
      <c r="AO308" s="496"/>
      <c r="AP308" s="493"/>
      <c r="AQ308" s="497"/>
      <c r="AR308" s="499"/>
      <c r="AS308" s="224"/>
    </row>
    <row r="309">
      <c r="A309" s="398"/>
      <c r="B309" s="399"/>
      <c r="C309" s="398"/>
      <c r="D309" s="399"/>
      <c r="E309" s="398"/>
      <c r="I309" s="411"/>
      <c r="J309" s="411"/>
      <c r="N309" s="411"/>
      <c r="S309" s="411"/>
      <c r="AC309" s="495">
        <v>84.0</v>
      </c>
      <c r="AD309" s="493"/>
      <c r="AE309" s="493"/>
      <c r="AF309" s="493"/>
      <c r="AG309" s="493"/>
      <c r="AH309" s="493"/>
      <c r="AI309" s="493"/>
      <c r="AJ309" s="493"/>
      <c r="AK309" s="493"/>
      <c r="AL309" s="494"/>
      <c r="AM309" s="495"/>
      <c r="AN309" s="496"/>
      <c r="AO309" s="496"/>
      <c r="AP309" s="493"/>
      <c r="AQ309" s="497"/>
      <c r="AR309" s="499"/>
      <c r="AS309" s="224"/>
    </row>
    <row r="310">
      <c r="A310" s="398"/>
      <c r="B310" s="399"/>
      <c r="C310" s="398"/>
      <c r="D310" s="399"/>
      <c r="E310" s="398"/>
      <c r="I310" s="411"/>
      <c r="J310" s="411"/>
      <c r="N310" s="411"/>
      <c r="S310" s="411"/>
      <c r="AC310" s="495">
        <v>85.0</v>
      </c>
      <c r="AD310" s="493"/>
      <c r="AE310" s="493"/>
      <c r="AF310" s="493"/>
      <c r="AG310" s="493"/>
      <c r="AH310" s="493"/>
      <c r="AI310" s="493"/>
      <c r="AJ310" s="493"/>
      <c r="AK310" s="493"/>
      <c r="AL310" s="494"/>
      <c r="AM310" s="495"/>
      <c r="AN310" s="496"/>
      <c r="AO310" s="496"/>
      <c r="AP310" s="493"/>
      <c r="AQ310" s="497"/>
      <c r="AR310" s="499"/>
      <c r="AS310" s="224"/>
    </row>
    <row r="311">
      <c r="A311" s="398"/>
      <c r="B311" s="399"/>
      <c r="C311" s="398"/>
      <c r="D311" s="399"/>
      <c r="E311" s="398"/>
      <c r="I311" s="411"/>
      <c r="J311" s="411"/>
      <c r="N311" s="411"/>
      <c r="S311" s="411"/>
      <c r="AC311" s="495">
        <v>86.0</v>
      </c>
      <c r="AD311" s="493"/>
      <c r="AE311" s="493"/>
      <c r="AF311" s="493"/>
      <c r="AG311" s="493"/>
      <c r="AH311" s="493"/>
      <c r="AI311" s="493"/>
      <c r="AJ311" s="493"/>
      <c r="AK311" s="493"/>
      <c r="AL311" s="494"/>
      <c r="AM311" s="495"/>
      <c r="AN311" s="496"/>
      <c r="AO311" s="496"/>
      <c r="AP311" s="493"/>
      <c r="AQ311" s="497"/>
      <c r="AR311" s="499"/>
      <c r="AS311" s="224"/>
    </row>
    <row r="312">
      <c r="A312" s="398"/>
      <c r="B312" s="399"/>
      <c r="C312" s="398"/>
      <c r="D312" s="399"/>
      <c r="E312" s="398"/>
      <c r="I312" s="411"/>
      <c r="J312" s="411"/>
      <c r="N312" s="411"/>
      <c r="S312" s="411"/>
      <c r="AC312" s="495">
        <v>87.0</v>
      </c>
      <c r="AD312" s="493"/>
      <c r="AE312" s="493"/>
      <c r="AF312" s="493"/>
      <c r="AG312" s="493"/>
      <c r="AH312" s="493"/>
      <c r="AI312" s="493"/>
      <c r="AJ312" s="493"/>
      <c r="AK312" s="493"/>
      <c r="AL312" s="494"/>
      <c r="AM312" s="495"/>
      <c r="AN312" s="496"/>
      <c r="AO312" s="496"/>
      <c r="AP312" s="493"/>
      <c r="AQ312" s="497"/>
      <c r="AR312" s="499"/>
      <c r="AS312" s="224"/>
    </row>
    <row r="313">
      <c r="A313" s="398"/>
      <c r="B313" s="399"/>
      <c r="C313" s="398"/>
      <c r="D313" s="399"/>
      <c r="E313" s="398"/>
      <c r="I313" s="411"/>
      <c r="J313" s="411"/>
      <c r="N313" s="411"/>
      <c r="S313" s="411"/>
      <c r="AC313" s="495">
        <v>88.0</v>
      </c>
      <c r="AD313" s="493"/>
      <c r="AE313" s="493"/>
      <c r="AF313" s="493"/>
      <c r="AG313" s="493"/>
      <c r="AH313" s="493"/>
      <c r="AI313" s="493"/>
      <c r="AJ313" s="493"/>
      <c r="AK313" s="493"/>
      <c r="AL313" s="494"/>
      <c r="AM313" s="495"/>
      <c r="AN313" s="496"/>
      <c r="AO313" s="496"/>
      <c r="AP313" s="493"/>
      <c r="AQ313" s="497"/>
      <c r="AR313" s="499"/>
      <c r="AS313" s="224"/>
    </row>
    <row r="314">
      <c r="A314" s="398"/>
      <c r="B314" s="399"/>
      <c r="C314" s="398"/>
      <c r="D314" s="399"/>
      <c r="E314" s="398"/>
      <c r="I314" s="411"/>
      <c r="J314" s="411"/>
      <c r="N314" s="411"/>
      <c r="S314" s="411"/>
      <c r="AC314" s="495">
        <v>89.0</v>
      </c>
      <c r="AD314" s="493"/>
      <c r="AE314" s="493"/>
      <c r="AF314" s="493"/>
      <c r="AG314" s="493"/>
      <c r="AH314" s="493"/>
      <c r="AI314" s="493"/>
      <c r="AJ314" s="493"/>
      <c r="AK314" s="493"/>
      <c r="AL314" s="494"/>
      <c r="AM314" s="495"/>
      <c r="AN314" s="496"/>
      <c r="AO314" s="496"/>
      <c r="AP314" s="493"/>
      <c r="AQ314" s="497"/>
      <c r="AR314" s="499"/>
      <c r="AS314" s="224"/>
    </row>
    <row r="315">
      <c r="A315" s="398"/>
      <c r="B315" s="399"/>
      <c r="C315" s="398"/>
      <c r="D315" s="399"/>
      <c r="E315" s="398"/>
      <c r="I315" s="411"/>
      <c r="J315" s="411"/>
      <c r="N315" s="411"/>
      <c r="S315" s="411"/>
      <c r="AC315" s="495">
        <v>90.0</v>
      </c>
      <c r="AD315" s="493"/>
      <c r="AE315" s="493"/>
      <c r="AF315" s="493"/>
      <c r="AG315" s="493"/>
      <c r="AH315" s="493"/>
      <c r="AI315" s="493"/>
      <c r="AJ315" s="493"/>
      <c r="AK315" s="493"/>
      <c r="AL315" s="494"/>
      <c r="AM315" s="495"/>
      <c r="AN315" s="496"/>
      <c r="AO315" s="496"/>
      <c r="AP315" s="493"/>
      <c r="AQ315" s="497"/>
      <c r="AR315" s="499"/>
      <c r="AS315" s="224"/>
    </row>
    <row r="316">
      <c r="A316" s="398"/>
      <c r="B316" s="399"/>
      <c r="C316" s="398"/>
      <c r="D316" s="399"/>
      <c r="E316" s="398"/>
      <c r="I316" s="411"/>
      <c r="J316" s="411"/>
      <c r="N316" s="411"/>
      <c r="S316" s="411"/>
      <c r="AC316" s="495">
        <v>91.0</v>
      </c>
      <c r="AD316" s="493"/>
      <c r="AE316" s="493"/>
      <c r="AF316" s="493"/>
      <c r="AG316" s="493"/>
      <c r="AH316" s="493"/>
      <c r="AI316" s="493"/>
      <c r="AJ316" s="493"/>
      <c r="AK316" s="493"/>
      <c r="AL316" s="494"/>
      <c r="AM316" s="495"/>
      <c r="AN316" s="496"/>
      <c r="AO316" s="496"/>
      <c r="AP316" s="493"/>
      <c r="AQ316" s="497"/>
      <c r="AR316" s="499"/>
      <c r="AS316" s="224"/>
    </row>
    <row r="317">
      <c r="A317" s="398"/>
      <c r="B317" s="399"/>
      <c r="C317" s="398"/>
      <c r="D317" s="399"/>
      <c r="E317" s="398"/>
      <c r="I317" s="411"/>
      <c r="J317" s="411"/>
      <c r="N317" s="411"/>
      <c r="S317" s="411"/>
      <c r="AC317" s="495">
        <v>92.0</v>
      </c>
      <c r="AD317" s="493"/>
      <c r="AE317" s="493"/>
      <c r="AF317" s="493"/>
      <c r="AG317" s="493"/>
      <c r="AH317" s="493"/>
      <c r="AI317" s="493"/>
      <c r="AJ317" s="493"/>
      <c r="AK317" s="493"/>
      <c r="AL317" s="494"/>
      <c r="AM317" s="495"/>
      <c r="AN317" s="496"/>
      <c r="AO317" s="496"/>
      <c r="AP317" s="493"/>
      <c r="AQ317" s="497"/>
      <c r="AR317" s="499"/>
      <c r="AS317" s="224"/>
    </row>
    <row r="318">
      <c r="A318" s="398"/>
      <c r="B318" s="399"/>
      <c r="C318" s="398"/>
      <c r="D318" s="399"/>
      <c r="E318" s="398"/>
      <c r="I318" s="411"/>
      <c r="J318" s="411"/>
      <c r="N318" s="411"/>
      <c r="S318" s="411"/>
      <c r="AC318" s="495">
        <v>93.0</v>
      </c>
      <c r="AD318" s="493"/>
      <c r="AE318" s="493"/>
      <c r="AF318" s="493"/>
      <c r="AG318" s="493"/>
      <c r="AH318" s="493"/>
      <c r="AI318" s="493"/>
      <c r="AJ318" s="493"/>
      <c r="AK318" s="493"/>
      <c r="AL318" s="494"/>
      <c r="AM318" s="495"/>
      <c r="AN318" s="496"/>
      <c r="AO318" s="496"/>
      <c r="AP318" s="493"/>
      <c r="AQ318" s="497"/>
      <c r="AR318" s="499"/>
      <c r="AS318" s="224"/>
    </row>
    <row r="319">
      <c r="A319" s="398"/>
      <c r="B319" s="399"/>
      <c r="C319" s="398"/>
      <c r="D319" s="399"/>
      <c r="E319" s="398"/>
      <c r="I319" s="411"/>
      <c r="J319" s="411"/>
      <c r="N319" s="411"/>
      <c r="S319" s="411"/>
      <c r="AC319" s="495">
        <v>94.0</v>
      </c>
      <c r="AD319" s="493"/>
      <c r="AE319" s="493"/>
      <c r="AF319" s="493"/>
      <c r="AG319" s="493"/>
      <c r="AH319" s="493"/>
      <c r="AI319" s="493"/>
      <c r="AJ319" s="493"/>
      <c r="AK319" s="493"/>
      <c r="AL319" s="494"/>
      <c r="AM319" s="495"/>
      <c r="AN319" s="496"/>
      <c r="AO319" s="496"/>
      <c r="AP319" s="493"/>
      <c r="AQ319" s="497"/>
      <c r="AR319" s="499"/>
      <c r="AS319" s="224"/>
    </row>
    <row r="320">
      <c r="A320" s="398"/>
      <c r="B320" s="399"/>
      <c r="C320" s="398"/>
      <c r="D320" s="399"/>
      <c r="E320" s="398"/>
      <c r="I320" s="411"/>
      <c r="J320" s="411"/>
      <c r="N320" s="411"/>
      <c r="S320" s="411"/>
      <c r="AC320" s="495">
        <v>95.0</v>
      </c>
      <c r="AD320" s="493"/>
      <c r="AE320" s="493"/>
      <c r="AF320" s="493"/>
      <c r="AG320" s="493"/>
      <c r="AH320" s="493"/>
      <c r="AI320" s="493"/>
      <c r="AJ320" s="493"/>
      <c r="AK320" s="493"/>
      <c r="AL320" s="494"/>
      <c r="AM320" s="495"/>
      <c r="AN320" s="496"/>
      <c r="AO320" s="496"/>
      <c r="AP320" s="493"/>
      <c r="AQ320" s="497"/>
      <c r="AR320" s="499"/>
      <c r="AS320" s="224"/>
    </row>
    <row r="321">
      <c r="A321" s="398"/>
      <c r="B321" s="399"/>
      <c r="C321" s="398"/>
      <c r="D321" s="399"/>
      <c r="E321" s="398"/>
      <c r="I321" s="411"/>
      <c r="J321" s="411"/>
      <c r="N321" s="411"/>
      <c r="S321" s="411"/>
      <c r="AC321" s="495">
        <v>96.0</v>
      </c>
      <c r="AD321" s="493"/>
      <c r="AE321" s="493"/>
      <c r="AF321" s="493"/>
      <c r="AG321" s="493"/>
      <c r="AH321" s="493"/>
      <c r="AI321" s="493"/>
      <c r="AJ321" s="493"/>
      <c r="AK321" s="493"/>
      <c r="AL321" s="494"/>
      <c r="AM321" s="495"/>
      <c r="AN321" s="496"/>
      <c r="AO321" s="496"/>
      <c r="AP321" s="493"/>
      <c r="AQ321" s="497"/>
      <c r="AR321" s="499"/>
      <c r="AS321" s="224"/>
    </row>
    <row r="322">
      <c r="A322" s="398"/>
      <c r="B322" s="399"/>
      <c r="C322" s="398"/>
      <c r="D322" s="399"/>
      <c r="E322" s="398"/>
      <c r="I322" s="411"/>
      <c r="J322" s="411"/>
      <c r="N322" s="411"/>
      <c r="S322" s="411"/>
      <c r="AC322" s="495">
        <v>97.0</v>
      </c>
      <c r="AD322" s="493"/>
      <c r="AE322" s="493"/>
      <c r="AF322" s="493"/>
      <c r="AG322" s="493"/>
      <c r="AH322" s="493"/>
      <c r="AI322" s="493"/>
      <c r="AJ322" s="493"/>
      <c r="AK322" s="493"/>
      <c r="AL322" s="494"/>
      <c r="AM322" s="495"/>
      <c r="AN322" s="496"/>
      <c r="AO322" s="496"/>
      <c r="AP322" s="493"/>
      <c r="AQ322" s="497"/>
      <c r="AR322" s="499"/>
      <c r="AS322" s="224"/>
    </row>
    <row r="323">
      <c r="A323" s="398"/>
      <c r="B323" s="399"/>
      <c r="C323" s="398"/>
      <c r="D323" s="399"/>
      <c r="E323" s="398"/>
      <c r="I323" s="411"/>
      <c r="J323" s="411"/>
      <c r="N323" s="411"/>
      <c r="S323" s="411"/>
      <c r="AC323" s="495">
        <v>98.0</v>
      </c>
      <c r="AD323" s="493"/>
      <c r="AE323" s="493"/>
      <c r="AF323" s="493"/>
      <c r="AG323" s="493"/>
      <c r="AH323" s="493"/>
      <c r="AI323" s="493"/>
      <c r="AJ323" s="493"/>
      <c r="AK323" s="493"/>
      <c r="AL323" s="494"/>
      <c r="AM323" s="495"/>
      <c r="AN323" s="496"/>
      <c r="AO323" s="496"/>
      <c r="AP323" s="493"/>
      <c r="AQ323" s="497"/>
      <c r="AR323" s="499"/>
      <c r="AS323" s="224"/>
    </row>
    <row r="324">
      <c r="A324" s="398"/>
      <c r="B324" s="399"/>
      <c r="C324" s="398"/>
      <c r="D324" s="399"/>
      <c r="E324" s="398"/>
      <c r="I324" s="411"/>
      <c r="J324" s="411"/>
      <c r="N324" s="411"/>
      <c r="S324" s="411"/>
      <c r="AC324" s="495">
        <v>99.0</v>
      </c>
      <c r="AD324" s="493"/>
      <c r="AE324" s="493"/>
      <c r="AF324" s="493"/>
      <c r="AG324" s="493"/>
      <c r="AH324" s="493"/>
      <c r="AI324" s="493"/>
      <c r="AJ324" s="493"/>
      <c r="AK324" s="493"/>
      <c r="AL324" s="494"/>
      <c r="AM324" s="495"/>
      <c r="AN324" s="496"/>
      <c r="AO324" s="496"/>
      <c r="AP324" s="493"/>
      <c r="AQ324" s="497"/>
      <c r="AR324" s="499"/>
      <c r="AS324" s="224"/>
    </row>
    <row r="325">
      <c r="A325" s="398"/>
      <c r="B325" s="399"/>
      <c r="C325" s="398"/>
      <c r="D325" s="399"/>
      <c r="E325" s="398"/>
      <c r="I325" s="411"/>
      <c r="J325" s="411"/>
      <c r="N325" s="411"/>
      <c r="S325" s="411"/>
      <c r="AC325" s="495">
        <v>100.0</v>
      </c>
      <c r="AD325" s="493"/>
      <c r="AE325" s="493"/>
      <c r="AF325" s="493"/>
      <c r="AG325" s="493"/>
      <c r="AH325" s="493"/>
      <c r="AI325" s="493"/>
      <c r="AJ325" s="493"/>
      <c r="AK325" s="493"/>
      <c r="AL325" s="494"/>
      <c r="AM325" s="495"/>
      <c r="AN325" s="496"/>
      <c r="AO325" s="496"/>
      <c r="AP325" s="493"/>
      <c r="AQ325" s="497"/>
      <c r="AR325" s="499"/>
      <c r="AS325" s="224"/>
    </row>
    <row r="326">
      <c r="A326" s="398"/>
      <c r="B326" s="399"/>
      <c r="C326" s="398"/>
      <c r="D326" s="399"/>
      <c r="E326" s="398"/>
      <c r="I326" s="411"/>
      <c r="J326" s="411"/>
      <c r="N326" s="411"/>
      <c r="S326" s="411"/>
      <c r="AC326" s="495">
        <v>101.0</v>
      </c>
      <c r="AD326" s="493"/>
      <c r="AE326" s="493"/>
      <c r="AF326" s="493"/>
      <c r="AG326" s="493"/>
      <c r="AH326" s="493"/>
      <c r="AI326" s="493"/>
      <c r="AJ326" s="493"/>
      <c r="AK326" s="493"/>
      <c r="AL326" s="494"/>
      <c r="AM326" s="495"/>
      <c r="AN326" s="496"/>
      <c r="AO326" s="496"/>
      <c r="AP326" s="493"/>
      <c r="AQ326" s="497"/>
      <c r="AR326" s="499"/>
      <c r="AS326" s="224"/>
    </row>
    <row r="327">
      <c r="A327" s="399"/>
      <c r="B327" s="399"/>
      <c r="C327" s="399"/>
      <c r="D327" s="399"/>
      <c r="E327" s="399"/>
      <c r="F327" s="518"/>
      <c r="G327" s="518"/>
      <c r="H327" s="518"/>
      <c r="I327" s="527"/>
      <c r="J327" s="527"/>
      <c r="K327" s="518"/>
      <c r="L327" s="518"/>
      <c r="M327" s="518"/>
      <c r="N327" s="527"/>
      <c r="O327" s="518"/>
      <c r="P327" s="518"/>
      <c r="Q327" s="518"/>
      <c r="R327" s="518"/>
      <c r="S327" s="527"/>
      <c r="T327" s="518"/>
      <c r="U327" s="518"/>
      <c r="V327" s="518"/>
      <c r="W327" s="518"/>
      <c r="X327" s="518"/>
      <c r="AC327" s="495">
        <v>102.0</v>
      </c>
      <c r="AD327" s="493"/>
      <c r="AE327" s="493"/>
      <c r="AF327" s="493"/>
      <c r="AG327" s="493"/>
      <c r="AH327" s="493"/>
      <c r="AI327" s="493"/>
      <c r="AJ327" s="493"/>
      <c r="AK327" s="493"/>
      <c r="AL327" s="494"/>
      <c r="AM327" s="495"/>
      <c r="AN327" s="496"/>
      <c r="AO327" s="496"/>
      <c r="AP327" s="493"/>
      <c r="AQ327" s="497"/>
      <c r="AR327" s="499"/>
      <c r="AS327" s="224"/>
    </row>
    <row r="328">
      <c r="A328" s="398"/>
      <c r="B328" s="399"/>
      <c r="C328" s="398"/>
      <c r="D328" s="399"/>
      <c r="E328" s="398"/>
      <c r="I328" s="411"/>
      <c r="J328" s="411"/>
      <c r="N328" s="411"/>
      <c r="S328" s="411"/>
      <c r="AC328" s="495">
        <v>103.0</v>
      </c>
      <c r="AD328" s="493"/>
      <c r="AE328" s="493"/>
      <c r="AF328" s="493"/>
      <c r="AG328" s="493"/>
      <c r="AH328" s="493"/>
      <c r="AI328" s="493"/>
      <c r="AJ328" s="493"/>
      <c r="AK328" s="493"/>
      <c r="AL328" s="494"/>
      <c r="AM328" s="495"/>
      <c r="AN328" s="496"/>
      <c r="AO328" s="496"/>
      <c r="AP328" s="493"/>
      <c r="AQ328" s="497"/>
      <c r="AR328" s="499"/>
      <c r="AS328" s="224"/>
    </row>
    <row r="329">
      <c r="A329" s="398"/>
      <c r="B329" s="399"/>
      <c r="C329" s="398"/>
      <c r="D329" s="399"/>
      <c r="E329" s="398"/>
      <c r="I329" s="411"/>
      <c r="J329" s="411"/>
      <c r="N329" s="411"/>
      <c r="S329" s="411"/>
      <c r="AC329" s="495">
        <v>104.0</v>
      </c>
      <c r="AD329" s="493"/>
      <c r="AE329" s="493"/>
      <c r="AF329" s="493"/>
      <c r="AG329" s="493"/>
      <c r="AH329" s="493"/>
      <c r="AI329" s="493"/>
      <c r="AJ329" s="493"/>
      <c r="AK329" s="493"/>
      <c r="AL329" s="494"/>
      <c r="AM329" s="495"/>
      <c r="AN329" s="496"/>
      <c r="AO329" s="496"/>
      <c r="AP329" s="493"/>
      <c r="AQ329" s="497"/>
      <c r="AR329" s="499"/>
      <c r="AS329" s="224"/>
    </row>
    <row r="330">
      <c r="A330" s="398"/>
      <c r="B330" s="399"/>
      <c r="C330" s="398"/>
      <c r="D330" s="399"/>
      <c r="E330" s="398"/>
      <c r="I330" s="411"/>
      <c r="J330" s="411"/>
      <c r="N330" s="411"/>
      <c r="S330" s="411"/>
      <c r="AC330" s="495">
        <v>105.0</v>
      </c>
      <c r="AD330" s="493"/>
      <c r="AE330" s="493"/>
      <c r="AF330" s="493"/>
      <c r="AG330" s="493"/>
      <c r="AH330" s="493"/>
      <c r="AI330" s="493"/>
      <c r="AJ330" s="493"/>
      <c r="AK330" s="493"/>
      <c r="AL330" s="494"/>
      <c r="AM330" s="495"/>
      <c r="AN330" s="496"/>
      <c r="AO330" s="496"/>
      <c r="AP330" s="493"/>
      <c r="AQ330" s="497"/>
      <c r="AR330" s="499"/>
      <c r="AS330" s="224"/>
    </row>
    <row r="331">
      <c r="A331" s="398"/>
      <c r="B331" s="399"/>
      <c r="C331" s="398"/>
      <c r="D331" s="399"/>
      <c r="E331" s="398"/>
      <c r="I331" s="411"/>
      <c r="J331" s="411"/>
      <c r="N331" s="411"/>
      <c r="S331" s="411"/>
      <c r="AC331" s="495">
        <v>106.0</v>
      </c>
      <c r="AD331" s="493"/>
      <c r="AE331" s="493"/>
      <c r="AF331" s="493"/>
      <c r="AG331" s="493"/>
      <c r="AH331" s="493"/>
      <c r="AI331" s="493"/>
      <c r="AJ331" s="493"/>
      <c r="AK331" s="493"/>
      <c r="AL331" s="494"/>
      <c r="AM331" s="495"/>
      <c r="AN331" s="496"/>
      <c r="AO331" s="496"/>
      <c r="AP331" s="493"/>
      <c r="AQ331" s="497"/>
      <c r="AR331" s="499"/>
      <c r="AS331" s="224"/>
    </row>
    <row r="332">
      <c r="A332" s="398"/>
      <c r="B332" s="399"/>
      <c r="C332" s="398"/>
      <c r="D332" s="399"/>
      <c r="E332" s="398"/>
      <c r="I332" s="411"/>
      <c r="J332" s="411"/>
      <c r="N332" s="411"/>
      <c r="S332" s="411"/>
      <c r="AC332" s="495">
        <v>107.0</v>
      </c>
      <c r="AD332" s="493"/>
      <c r="AE332" s="493"/>
      <c r="AF332" s="493"/>
      <c r="AG332" s="493"/>
      <c r="AH332" s="493"/>
      <c r="AI332" s="493"/>
      <c r="AJ332" s="493"/>
      <c r="AK332" s="493"/>
      <c r="AL332" s="494"/>
      <c r="AM332" s="495"/>
      <c r="AN332" s="496"/>
      <c r="AO332" s="496"/>
      <c r="AP332" s="493"/>
      <c r="AQ332" s="497"/>
      <c r="AR332" s="499"/>
      <c r="AS332" s="224"/>
    </row>
    <row r="333">
      <c r="A333" s="398"/>
      <c r="B333" s="399"/>
      <c r="C333" s="398"/>
      <c r="D333" s="399"/>
      <c r="E333" s="398"/>
      <c r="I333" s="411"/>
      <c r="J333" s="411"/>
      <c r="N333" s="411"/>
      <c r="S333" s="411"/>
      <c r="AC333" s="495">
        <v>108.0</v>
      </c>
      <c r="AD333" s="493"/>
      <c r="AE333" s="493"/>
      <c r="AF333" s="493"/>
      <c r="AG333" s="493"/>
      <c r="AH333" s="493"/>
      <c r="AI333" s="493"/>
      <c r="AJ333" s="493"/>
      <c r="AK333" s="493"/>
      <c r="AL333" s="494"/>
      <c r="AM333" s="495"/>
      <c r="AN333" s="496"/>
      <c r="AO333" s="496"/>
      <c r="AP333" s="493"/>
      <c r="AQ333" s="497"/>
      <c r="AR333" s="499"/>
      <c r="AS333" s="224"/>
    </row>
    <row r="334">
      <c r="A334" s="398"/>
      <c r="B334" s="399"/>
      <c r="C334" s="398"/>
      <c r="D334" s="399"/>
      <c r="E334" s="398"/>
      <c r="I334" s="411"/>
      <c r="J334" s="411"/>
      <c r="N334" s="411"/>
      <c r="S334" s="411"/>
      <c r="AC334" s="495">
        <v>109.0</v>
      </c>
      <c r="AD334" s="493"/>
      <c r="AE334" s="493"/>
      <c r="AF334" s="493"/>
      <c r="AG334" s="493"/>
      <c r="AH334" s="493"/>
      <c r="AI334" s="493"/>
      <c r="AJ334" s="493"/>
      <c r="AK334" s="493"/>
      <c r="AL334" s="494"/>
      <c r="AM334" s="495"/>
      <c r="AN334" s="496"/>
      <c r="AO334" s="496"/>
      <c r="AP334" s="493"/>
      <c r="AQ334" s="497"/>
      <c r="AR334" s="499"/>
      <c r="AS334" s="224"/>
    </row>
    <row r="335">
      <c r="A335" s="398"/>
      <c r="B335" s="399"/>
      <c r="C335" s="398"/>
      <c r="D335" s="399"/>
      <c r="E335" s="398"/>
      <c r="I335" s="411"/>
      <c r="J335" s="411"/>
      <c r="N335" s="411"/>
      <c r="S335" s="411"/>
      <c r="AC335" s="495">
        <v>110.0</v>
      </c>
      <c r="AD335" s="493"/>
      <c r="AE335" s="493"/>
      <c r="AF335" s="493"/>
      <c r="AG335" s="493"/>
      <c r="AH335" s="493"/>
      <c r="AI335" s="493"/>
      <c r="AJ335" s="493"/>
      <c r="AK335" s="493"/>
      <c r="AL335" s="494"/>
      <c r="AM335" s="495"/>
      <c r="AN335" s="496"/>
      <c r="AO335" s="496"/>
      <c r="AP335" s="493"/>
      <c r="AQ335" s="497"/>
      <c r="AR335" s="499"/>
      <c r="AS335" s="224"/>
    </row>
    <row r="336">
      <c r="A336" s="398"/>
      <c r="B336" s="399"/>
      <c r="C336" s="398"/>
      <c r="D336" s="399"/>
      <c r="E336" s="398"/>
      <c r="I336" s="411"/>
      <c r="J336" s="411"/>
      <c r="N336" s="411"/>
      <c r="S336" s="411"/>
      <c r="AC336" s="495">
        <v>111.0</v>
      </c>
      <c r="AD336" s="493"/>
      <c r="AE336" s="493"/>
      <c r="AF336" s="493"/>
      <c r="AG336" s="493"/>
      <c r="AH336" s="493"/>
      <c r="AI336" s="493"/>
      <c r="AJ336" s="493"/>
      <c r="AK336" s="493"/>
      <c r="AL336" s="494"/>
      <c r="AM336" s="495"/>
      <c r="AN336" s="496"/>
      <c r="AO336" s="496"/>
      <c r="AP336" s="493"/>
      <c r="AQ336" s="497"/>
      <c r="AR336" s="499"/>
      <c r="AS336" s="224"/>
    </row>
    <row r="337">
      <c r="A337" s="398"/>
      <c r="B337" s="399"/>
      <c r="C337" s="398"/>
      <c r="D337" s="399"/>
      <c r="E337" s="398"/>
      <c r="I337" s="411"/>
      <c r="J337" s="411"/>
      <c r="N337" s="411"/>
      <c r="S337" s="411"/>
      <c r="AC337" s="495">
        <v>112.0</v>
      </c>
      <c r="AD337" s="493"/>
      <c r="AE337" s="493"/>
      <c r="AF337" s="493"/>
      <c r="AG337" s="493"/>
      <c r="AH337" s="493"/>
      <c r="AI337" s="493"/>
      <c r="AJ337" s="493"/>
      <c r="AK337" s="493"/>
      <c r="AL337" s="494"/>
      <c r="AM337" s="495"/>
      <c r="AN337" s="496"/>
      <c r="AO337" s="496"/>
      <c r="AP337" s="493"/>
      <c r="AQ337" s="497"/>
      <c r="AR337" s="499"/>
      <c r="AS337" s="224"/>
    </row>
    <row r="338">
      <c r="A338" s="398"/>
      <c r="B338" s="399"/>
      <c r="C338" s="398"/>
      <c r="D338" s="399"/>
      <c r="E338" s="398"/>
      <c r="I338" s="411"/>
      <c r="J338" s="411"/>
      <c r="N338" s="411"/>
      <c r="S338" s="411"/>
      <c r="AC338" s="495">
        <v>113.0</v>
      </c>
      <c r="AD338" s="493"/>
      <c r="AE338" s="493"/>
      <c r="AF338" s="493"/>
      <c r="AG338" s="493"/>
      <c r="AH338" s="493"/>
      <c r="AI338" s="493"/>
      <c r="AJ338" s="493"/>
      <c r="AK338" s="493"/>
      <c r="AL338" s="494"/>
      <c r="AM338" s="495"/>
      <c r="AN338" s="496"/>
      <c r="AO338" s="496"/>
      <c r="AP338" s="493"/>
      <c r="AQ338" s="497"/>
      <c r="AR338" s="499"/>
      <c r="AS338" s="224"/>
    </row>
    <row r="339">
      <c r="A339" s="398"/>
      <c r="B339" s="399"/>
      <c r="C339" s="398"/>
      <c r="D339" s="399"/>
      <c r="E339" s="398"/>
      <c r="I339" s="411"/>
      <c r="J339" s="411"/>
      <c r="N339" s="411"/>
      <c r="S339" s="411"/>
      <c r="AC339" s="495">
        <v>114.0</v>
      </c>
      <c r="AD339" s="493"/>
      <c r="AE339" s="493"/>
      <c r="AF339" s="493"/>
      <c r="AG339" s="493"/>
      <c r="AH339" s="493"/>
      <c r="AI339" s="493"/>
      <c r="AJ339" s="493"/>
      <c r="AK339" s="493"/>
      <c r="AL339" s="494"/>
      <c r="AM339" s="495"/>
      <c r="AN339" s="496"/>
      <c r="AO339" s="496"/>
      <c r="AP339" s="493"/>
      <c r="AQ339" s="497"/>
      <c r="AR339" s="499"/>
      <c r="AS339" s="224"/>
    </row>
    <row r="340">
      <c r="A340" s="398"/>
      <c r="B340" s="399"/>
      <c r="C340" s="398"/>
      <c r="D340" s="399"/>
      <c r="E340" s="398"/>
      <c r="I340" s="411"/>
      <c r="J340" s="411"/>
      <c r="N340" s="411"/>
      <c r="S340" s="411"/>
      <c r="AC340" s="495">
        <v>115.0</v>
      </c>
      <c r="AD340" s="493"/>
      <c r="AE340" s="493"/>
      <c r="AF340" s="493"/>
      <c r="AG340" s="493"/>
      <c r="AH340" s="493"/>
      <c r="AI340" s="493"/>
      <c r="AJ340" s="493"/>
      <c r="AK340" s="493"/>
      <c r="AL340" s="494"/>
      <c r="AM340" s="495"/>
      <c r="AN340" s="496"/>
      <c r="AO340" s="496"/>
      <c r="AP340" s="493"/>
      <c r="AQ340" s="497"/>
      <c r="AR340" s="499"/>
      <c r="AS340" s="224"/>
    </row>
    <row r="341">
      <c r="A341" s="398"/>
      <c r="B341" s="399"/>
      <c r="C341" s="398"/>
      <c r="D341" s="399"/>
      <c r="E341" s="398"/>
      <c r="I341" s="411"/>
      <c r="J341" s="411"/>
      <c r="N341" s="411"/>
      <c r="S341" s="411"/>
      <c r="AC341" s="495">
        <v>116.0</v>
      </c>
      <c r="AD341" s="493"/>
      <c r="AE341" s="493"/>
      <c r="AF341" s="493"/>
      <c r="AG341" s="493"/>
      <c r="AH341" s="493"/>
      <c r="AI341" s="493"/>
      <c r="AJ341" s="493"/>
      <c r="AK341" s="493"/>
      <c r="AL341" s="494"/>
      <c r="AM341" s="495"/>
      <c r="AN341" s="496"/>
      <c r="AO341" s="496"/>
      <c r="AP341" s="493"/>
      <c r="AQ341" s="497"/>
      <c r="AR341" s="499"/>
      <c r="AS341" s="224"/>
    </row>
    <row r="342">
      <c r="A342" s="398"/>
      <c r="B342" s="399"/>
      <c r="C342" s="398"/>
      <c r="D342" s="399"/>
      <c r="E342" s="398"/>
      <c r="I342" s="411"/>
      <c r="J342" s="411"/>
      <c r="N342" s="411"/>
      <c r="S342" s="411"/>
      <c r="AC342" s="495">
        <v>117.0</v>
      </c>
      <c r="AD342" s="493"/>
      <c r="AE342" s="493"/>
      <c r="AF342" s="493"/>
      <c r="AG342" s="493"/>
      <c r="AH342" s="493"/>
      <c r="AI342" s="493"/>
      <c r="AJ342" s="493"/>
      <c r="AK342" s="493"/>
      <c r="AL342" s="494"/>
      <c r="AM342" s="495"/>
      <c r="AN342" s="496"/>
      <c r="AO342" s="496"/>
      <c r="AP342" s="493"/>
      <c r="AQ342" s="497"/>
      <c r="AR342" s="499"/>
      <c r="AS342" s="224"/>
    </row>
    <row r="343">
      <c r="A343" s="398"/>
      <c r="B343" s="399"/>
      <c r="C343" s="398"/>
      <c r="D343" s="399"/>
      <c r="E343" s="398"/>
      <c r="I343" s="411"/>
      <c r="J343" s="411"/>
      <c r="N343" s="411"/>
      <c r="S343" s="411"/>
      <c r="AC343" s="495">
        <v>118.0</v>
      </c>
      <c r="AD343" s="493"/>
      <c r="AE343" s="493"/>
      <c r="AF343" s="493"/>
      <c r="AG343" s="493"/>
      <c r="AH343" s="493"/>
      <c r="AI343" s="493"/>
      <c r="AJ343" s="493"/>
      <c r="AK343" s="493"/>
      <c r="AL343" s="494"/>
      <c r="AM343" s="495"/>
      <c r="AN343" s="496"/>
      <c r="AO343" s="496"/>
      <c r="AP343" s="493"/>
      <c r="AQ343" s="497"/>
      <c r="AR343" s="499"/>
      <c r="AS343" s="224"/>
    </row>
    <row r="344">
      <c r="A344" s="398"/>
      <c r="B344" s="399"/>
      <c r="C344" s="398"/>
      <c r="D344" s="399"/>
      <c r="E344" s="398"/>
      <c r="I344" s="411"/>
      <c r="J344" s="411"/>
      <c r="N344" s="411"/>
      <c r="S344" s="411"/>
      <c r="AC344" s="495">
        <v>119.0</v>
      </c>
      <c r="AD344" s="493"/>
      <c r="AE344" s="493"/>
      <c r="AF344" s="493"/>
      <c r="AG344" s="493"/>
      <c r="AH344" s="493"/>
      <c r="AI344" s="493"/>
      <c r="AJ344" s="493"/>
      <c r="AK344" s="493"/>
      <c r="AL344" s="494"/>
      <c r="AM344" s="495"/>
      <c r="AN344" s="496"/>
      <c r="AO344" s="496"/>
      <c r="AP344" s="493"/>
      <c r="AQ344" s="497"/>
      <c r="AR344" s="499"/>
      <c r="AS344" s="224"/>
    </row>
    <row r="345">
      <c r="A345" s="398"/>
      <c r="B345" s="399"/>
      <c r="C345" s="398"/>
      <c r="D345" s="399"/>
      <c r="E345" s="398"/>
      <c r="I345" s="411"/>
      <c r="J345" s="411"/>
      <c r="N345" s="411"/>
      <c r="S345" s="411"/>
      <c r="AC345" s="495">
        <v>120.0</v>
      </c>
      <c r="AD345" s="493"/>
      <c r="AE345" s="493"/>
      <c r="AF345" s="493"/>
      <c r="AG345" s="493"/>
      <c r="AH345" s="493"/>
      <c r="AI345" s="493"/>
      <c r="AJ345" s="493"/>
      <c r="AK345" s="493"/>
      <c r="AL345" s="494"/>
      <c r="AM345" s="495"/>
      <c r="AN345" s="496"/>
      <c r="AO345" s="496"/>
      <c r="AP345" s="493"/>
      <c r="AQ345" s="497"/>
      <c r="AR345" s="499"/>
      <c r="AS345" s="224"/>
    </row>
    <row r="346">
      <c r="A346" s="398"/>
      <c r="B346" s="399"/>
      <c r="C346" s="398"/>
      <c r="D346" s="399"/>
      <c r="E346" s="398"/>
      <c r="I346" s="411"/>
      <c r="J346" s="411"/>
      <c r="N346" s="411"/>
      <c r="S346" s="411"/>
      <c r="AC346" s="495">
        <v>121.0</v>
      </c>
      <c r="AD346" s="493"/>
      <c r="AE346" s="493"/>
      <c r="AF346" s="493"/>
      <c r="AG346" s="493"/>
      <c r="AH346" s="493"/>
      <c r="AI346" s="493"/>
      <c r="AJ346" s="493"/>
      <c r="AK346" s="493"/>
      <c r="AL346" s="494"/>
      <c r="AM346" s="495"/>
      <c r="AN346" s="496"/>
      <c r="AO346" s="496"/>
      <c r="AP346" s="493"/>
      <c r="AQ346" s="497"/>
      <c r="AR346" s="499"/>
      <c r="AS346" s="224"/>
    </row>
    <row r="347">
      <c r="A347" s="398"/>
      <c r="B347" s="399"/>
      <c r="C347" s="398"/>
      <c r="D347" s="399"/>
      <c r="E347" s="398"/>
      <c r="I347" s="411"/>
      <c r="J347" s="411"/>
      <c r="N347" s="411"/>
      <c r="S347" s="411"/>
      <c r="AC347" s="495">
        <v>122.0</v>
      </c>
      <c r="AD347" s="493"/>
      <c r="AE347" s="493"/>
      <c r="AF347" s="493"/>
      <c r="AG347" s="493"/>
      <c r="AH347" s="493"/>
      <c r="AI347" s="493"/>
      <c r="AJ347" s="493"/>
      <c r="AK347" s="493"/>
      <c r="AL347" s="494"/>
      <c r="AM347" s="495"/>
      <c r="AN347" s="496"/>
      <c r="AO347" s="496"/>
      <c r="AP347" s="493"/>
      <c r="AQ347" s="497"/>
      <c r="AR347" s="499"/>
      <c r="AS347" s="224"/>
    </row>
    <row r="348">
      <c r="A348" s="398"/>
      <c r="B348" s="399"/>
      <c r="C348" s="398"/>
      <c r="D348" s="399"/>
      <c r="E348" s="398"/>
      <c r="I348" s="411"/>
      <c r="J348" s="411"/>
      <c r="N348" s="411"/>
      <c r="S348" s="411"/>
      <c r="AC348" s="495">
        <v>123.0</v>
      </c>
      <c r="AD348" s="493"/>
      <c r="AE348" s="493"/>
      <c r="AF348" s="493"/>
      <c r="AG348" s="493"/>
      <c r="AH348" s="493"/>
      <c r="AI348" s="493"/>
      <c r="AJ348" s="493"/>
      <c r="AK348" s="493"/>
      <c r="AL348" s="494"/>
      <c r="AM348" s="495"/>
      <c r="AN348" s="496"/>
      <c r="AO348" s="496"/>
      <c r="AP348" s="493"/>
      <c r="AQ348" s="497"/>
      <c r="AR348" s="499"/>
      <c r="AS348" s="224"/>
    </row>
    <row r="349">
      <c r="A349" s="398"/>
      <c r="B349" s="399"/>
      <c r="C349" s="398"/>
      <c r="D349" s="399"/>
      <c r="E349" s="398"/>
      <c r="I349" s="411"/>
      <c r="J349" s="411"/>
      <c r="N349" s="411"/>
      <c r="S349" s="411"/>
      <c r="AC349" s="495">
        <v>124.0</v>
      </c>
      <c r="AD349" s="493"/>
      <c r="AE349" s="493"/>
      <c r="AF349" s="493"/>
      <c r="AG349" s="493"/>
      <c r="AH349" s="493"/>
      <c r="AI349" s="493"/>
      <c r="AJ349" s="493"/>
      <c r="AK349" s="493"/>
      <c r="AL349" s="494"/>
      <c r="AM349" s="495"/>
      <c r="AN349" s="496"/>
      <c r="AO349" s="496"/>
      <c r="AP349" s="493"/>
      <c r="AQ349" s="497"/>
      <c r="AR349" s="499"/>
      <c r="AS349" s="224"/>
    </row>
    <row r="350">
      <c r="A350" s="398"/>
      <c r="B350" s="399"/>
      <c r="C350" s="398"/>
      <c r="D350" s="399"/>
      <c r="E350" s="398"/>
      <c r="I350" s="411"/>
      <c r="J350" s="411"/>
      <c r="N350" s="411"/>
      <c r="S350" s="411"/>
      <c r="AC350" s="495">
        <v>125.0</v>
      </c>
      <c r="AD350" s="493"/>
      <c r="AE350" s="493"/>
      <c r="AF350" s="493"/>
      <c r="AG350" s="493"/>
      <c r="AH350" s="493"/>
      <c r="AI350" s="493"/>
      <c r="AJ350" s="493"/>
      <c r="AK350" s="493"/>
      <c r="AL350" s="494"/>
      <c r="AM350" s="495"/>
      <c r="AN350" s="496"/>
      <c r="AO350" s="496"/>
      <c r="AP350" s="493"/>
      <c r="AQ350" s="497"/>
      <c r="AR350" s="499"/>
      <c r="AS350" s="224"/>
    </row>
    <row r="351">
      <c r="A351" s="398"/>
      <c r="B351" s="399"/>
      <c r="C351" s="398"/>
      <c r="D351" s="399"/>
      <c r="E351" s="398"/>
      <c r="I351" s="411"/>
      <c r="J351" s="411"/>
      <c r="N351" s="411"/>
      <c r="S351" s="411"/>
      <c r="AC351" s="495">
        <v>126.0</v>
      </c>
      <c r="AD351" s="493"/>
      <c r="AE351" s="493"/>
      <c r="AF351" s="493"/>
      <c r="AG351" s="493"/>
      <c r="AH351" s="493"/>
      <c r="AI351" s="493"/>
      <c r="AJ351" s="493"/>
      <c r="AK351" s="493"/>
      <c r="AL351" s="494"/>
      <c r="AM351" s="495"/>
      <c r="AN351" s="496"/>
      <c r="AO351" s="496"/>
      <c r="AP351" s="493"/>
      <c r="AQ351" s="497"/>
      <c r="AR351" s="499"/>
      <c r="AS351" s="224"/>
    </row>
    <row r="352">
      <c r="A352" s="398"/>
      <c r="B352" s="399"/>
      <c r="C352" s="398"/>
      <c r="D352" s="399"/>
      <c r="E352" s="398"/>
      <c r="I352" s="411"/>
      <c r="J352" s="411"/>
      <c r="N352" s="411"/>
      <c r="S352" s="411"/>
      <c r="AC352" s="495">
        <v>127.0</v>
      </c>
      <c r="AD352" s="493"/>
      <c r="AE352" s="493"/>
      <c r="AF352" s="493"/>
      <c r="AG352" s="493"/>
      <c r="AH352" s="493"/>
      <c r="AI352" s="493"/>
      <c r="AJ352" s="493"/>
      <c r="AK352" s="493"/>
      <c r="AL352" s="494"/>
      <c r="AM352" s="495"/>
      <c r="AN352" s="496"/>
      <c r="AO352" s="496"/>
      <c r="AP352" s="493"/>
      <c r="AQ352" s="497"/>
      <c r="AR352" s="499"/>
      <c r="AS352" s="224"/>
    </row>
    <row r="353">
      <c r="A353" s="398"/>
      <c r="B353" s="399"/>
      <c r="C353" s="398"/>
      <c r="D353" s="399"/>
      <c r="E353" s="398"/>
      <c r="I353" s="411"/>
      <c r="J353" s="411"/>
      <c r="N353" s="411"/>
      <c r="S353" s="411"/>
      <c r="AC353" s="495">
        <v>128.0</v>
      </c>
      <c r="AD353" s="493"/>
      <c r="AE353" s="493"/>
      <c r="AF353" s="493"/>
      <c r="AG353" s="493"/>
      <c r="AH353" s="493"/>
      <c r="AI353" s="493"/>
      <c r="AJ353" s="493"/>
      <c r="AK353" s="493"/>
      <c r="AL353" s="494"/>
      <c r="AM353" s="495"/>
      <c r="AN353" s="496"/>
      <c r="AO353" s="496"/>
      <c r="AP353" s="493"/>
      <c r="AQ353" s="497"/>
      <c r="AR353" s="499"/>
      <c r="AS353" s="224"/>
    </row>
    <row r="354">
      <c r="A354" s="398"/>
      <c r="B354" s="399"/>
      <c r="C354" s="398"/>
      <c r="D354" s="399"/>
      <c r="E354" s="398"/>
      <c r="I354" s="411"/>
      <c r="J354" s="411"/>
      <c r="N354" s="411"/>
      <c r="S354" s="411"/>
      <c r="AC354" s="495">
        <v>129.0</v>
      </c>
      <c r="AD354" s="493"/>
      <c r="AE354" s="493"/>
      <c r="AF354" s="493"/>
      <c r="AG354" s="493"/>
      <c r="AH354" s="493"/>
      <c r="AI354" s="493"/>
      <c r="AJ354" s="493"/>
      <c r="AK354" s="493"/>
      <c r="AL354" s="494"/>
      <c r="AM354" s="495"/>
      <c r="AN354" s="496"/>
      <c r="AO354" s="496"/>
      <c r="AP354" s="493"/>
      <c r="AQ354" s="497"/>
      <c r="AR354" s="499"/>
      <c r="AS354" s="224"/>
    </row>
    <row r="355">
      <c r="A355" s="398"/>
      <c r="B355" s="399"/>
      <c r="C355" s="398"/>
      <c r="D355" s="399"/>
      <c r="E355" s="398"/>
      <c r="I355" s="411"/>
      <c r="J355" s="411"/>
      <c r="N355" s="411"/>
      <c r="S355" s="411"/>
      <c r="AC355" s="495">
        <v>130.0</v>
      </c>
      <c r="AD355" s="493"/>
      <c r="AE355" s="493"/>
      <c r="AF355" s="493"/>
      <c r="AG355" s="493"/>
      <c r="AH355" s="493"/>
      <c r="AI355" s="493"/>
      <c r="AJ355" s="493"/>
      <c r="AK355" s="493"/>
      <c r="AL355" s="494"/>
      <c r="AM355" s="495"/>
      <c r="AN355" s="496"/>
      <c r="AO355" s="496"/>
      <c r="AP355" s="493"/>
      <c r="AQ355" s="497"/>
      <c r="AR355" s="499"/>
      <c r="AS355" s="224"/>
    </row>
    <row r="356">
      <c r="A356" s="398"/>
      <c r="B356" s="399"/>
      <c r="C356" s="398"/>
      <c r="D356" s="399"/>
      <c r="E356" s="398"/>
      <c r="I356" s="411"/>
      <c r="J356" s="411"/>
      <c r="N356" s="411"/>
      <c r="S356" s="411"/>
      <c r="AC356" s="495">
        <v>131.0</v>
      </c>
      <c r="AD356" s="493"/>
      <c r="AE356" s="493"/>
      <c r="AF356" s="493"/>
      <c r="AG356" s="493"/>
      <c r="AH356" s="493"/>
      <c r="AI356" s="493"/>
      <c r="AJ356" s="493"/>
      <c r="AK356" s="493"/>
      <c r="AL356" s="494"/>
      <c r="AM356" s="495"/>
      <c r="AN356" s="496"/>
      <c r="AO356" s="496"/>
      <c r="AP356" s="493"/>
      <c r="AQ356" s="497"/>
      <c r="AR356" s="499"/>
      <c r="AS356" s="224"/>
    </row>
    <row r="357">
      <c r="A357" s="398"/>
      <c r="B357" s="399"/>
      <c r="C357" s="398"/>
      <c r="D357" s="399"/>
      <c r="E357" s="398"/>
      <c r="I357" s="411"/>
      <c r="J357" s="411"/>
      <c r="N357" s="411"/>
      <c r="S357" s="411"/>
      <c r="AC357" s="495">
        <v>132.0</v>
      </c>
      <c r="AD357" s="493"/>
      <c r="AE357" s="493"/>
      <c r="AF357" s="493"/>
      <c r="AG357" s="493"/>
      <c r="AH357" s="493"/>
      <c r="AI357" s="493"/>
      <c r="AJ357" s="493"/>
      <c r="AK357" s="493"/>
      <c r="AL357" s="494"/>
      <c r="AM357" s="495"/>
      <c r="AN357" s="496"/>
      <c r="AO357" s="496"/>
      <c r="AP357" s="493"/>
      <c r="AQ357" s="497"/>
      <c r="AR357" s="499"/>
      <c r="AS357" s="224"/>
    </row>
    <row r="358">
      <c r="A358" s="398"/>
      <c r="B358" s="399"/>
      <c r="C358" s="398"/>
      <c r="D358" s="399"/>
      <c r="E358" s="398"/>
      <c r="I358" s="411"/>
      <c r="J358" s="411"/>
      <c r="N358" s="411"/>
      <c r="S358" s="411"/>
      <c r="AC358" s="495">
        <v>133.0</v>
      </c>
      <c r="AD358" s="493"/>
      <c r="AE358" s="493"/>
      <c r="AF358" s="493"/>
      <c r="AG358" s="493"/>
      <c r="AH358" s="493"/>
      <c r="AI358" s="493"/>
      <c r="AJ358" s="493"/>
      <c r="AK358" s="493"/>
      <c r="AL358" s="494"/>
      <c r="AM358" s="495"/>
      <c r="AN358" s="496"/>
      <c r="AO358" s="496"/>
      <c r="AP358" s="493"/>
      <c r="AQ358" s="497"/>
      <c r="AR358" s="499"/>
      <c r="AS358" s="224"/>
    </row>
    <row r="359">
      <c r="A359" s="398"/>
      <c r="B359" s="399"/>
      <c r="C359" s="398"/>
      <c r="D359" s="399"/>
      <c r="E359" s="398"/>
      <c r="I359" s="411"/>
      <c r="J359" s="411"/>
      <c r="N359" s="411"/>
      <c r="S359" s="411"/>
      <c r="AC359" s="495">
        <v>134.0</v>
      </c>
      <c r="AD359" s="493"/>
      <c r="AE359" s="493"/>
      <c r="AF359" s="493"/>
      <c r="AG359" s="493"/>
      <c r="AH359" s="493"/>
      <c r="AI359" s="493"/>
      <c r="AJ359" s="493"/>
      <c r="AK359" s="493"/>
      <c r="AL359" s="494"/>
      <c r="AM359" s="495"/>
      <c r="AN359" s="496"/>
      <c r="AO359" s="496"/>
      <c r="AP359" s="493"/>
      <c r="AQ359" s="497"/>
      <c r="AR359" s="499"/>
      <c r="AS359" s="224"/>
    </row>
    <row r="360">
      <c r="A360" s="398"/>
      <c r="B360" s="399"/>
      <c r="C360" s="398"/>
      <c r="D360" s="399"/>
      <c r="E360" s="398"/>
      <c r="I360" s="411"/>
      <c r="J360" s="411"/>
      <c r="N360" s="411"/>
      <c r="S360" s="411"/>
      <c r="AC360" s="495">
        <v>135.0</v>
      </c>
      <c r="AD360" s="493"/>
      <c r="AE360" s="493"/>
      <c r="AF360" s="493"/>
      <c r="AG360" s="493"/>
      <c r="AH360" s="493"/>
      <c r="AI360" s="493"/>
      <c r="AJ360" s="493"/>
      <c r="AK360" s="493"/>
      <c r="AL360" s="494"/>
      <c r="AM360" s="495"/>
      <c r="AN360" s="496"/>
      <c r="AO360" s="496"/>
      <c r="AP360" s="493"/>
      <c r="AQ360" s="497"/>
      <c r="AR360" s="499"/>
      <c r="AS360" s="224"/>
    </row>
    <row r="361">
      <c r="A361" s="398"/>
      <c r="B361" s="399"/>
      <c r="C361" s="398"/>
      <c r="D361" s="399"/>
      <c r="E361" s="398"/>
      <c r="I361" s="411"/>
      <c r="J361" s="411"/>
      <c r="N361" s="411"/>
      <c r="S361" s="411"/>
      <c r="AC361" s="495">
        <v>136.0</v>
      </c>
      <c r="AD361" s="493"/>
      <c r="AE361" s="493"/>
      <c r="AF361" s="493"/>
      <c r="AG361" s="493"/>
      <c r="AH361" s="493"/>
      <c r="AI361" s="493"/>
      <c r="AJ361" s="493"/>
      <c r="AK361" s="493"/>
      <c r="AL361" s="494"/>
      <c r="AM361" s="495"/>
      <c r="AN361" s="496"/>
      <c r="AO361" s="496"/>
      <c r="AP361" s="493"/>
      <c r="AQ361" s="497"/>
      <c r="AR361" s="499"/>
      <c r="AS361" s="224"/>
    </row>
    <row r="362">
      <c r="A362" s="398"/>
      <c r="B362" s="399"/>
      <c r="C362" s="398"/>
      <c r="D362" s="399"/>
      <c r="E362" s="398"/>
      <c r="I362" s="411"/>
      <c r="J362" s="411"/>
      <c r="N362" s="411"/>
      <c r="S362" s="411"/>
      <c r="AC362" s="495">
        <v>137.0</v>
      </c>
      <c r="AD362" s="493"/>
      <c r="AE362" s="493"/>
      <c r="AF362" s="493"/>
      <c r="AG362" s="493"/>
      <c r="AH362" s="493"/>
      <c r="AI362" s="493"/>
      <c r="AJ362" s="493"/>
      <c r="AK362" s="493"/>
      <c r="AL362" s="494"/>
      <c r="AM362" s="495"/>
      <c r="AN362" s="496"/>
      <c r="AO362" s="496"/>
      <c r="AP362" s="493"/>
      <c r="AQ362" s="497"/>
      <c r="AR362" s="499"/>
      <c r="AS362" s="224"/>
    </row>
    <row r="363">
      <c r="A363" s="398"/>
      <c r="B363" s="399"/>
      <c r="C363" s="398"/>
      <c r="D363" s="399"/>
      <c r="E363" s="398"/>
      <c r="I363" s="411"/>
      <c r="J363" s="411"/>
      <c r="N363" s="411"/>
      <c r="S363" s="411"/>
      <c r="AC363" s="495">
        <v>138.0</v>
      </c>
      <c r="AD363" s="493"/>
      <c r="AE363" s="493"/>
      <c r="AF363" s="493"/>
      <c r="AG363" s="493"/>
      <c r="AH363" s="493"/>
      <c r="AI363" s="493"/>
      <c r="AJ363" s="493"/>
      <c r="AK363" s="493"/>
      <c r="AL363" s="494"/>
      <c r="AM363" s="495"/>
      <c r="AN363" s="496"/>
      <c r="AO363" s="496"/>
      <c r="AP363" s="493"/>
      <c r="AQ363" s="497"/>
      <c r="AR363" s="499"/>
      <c r="AS363" s="224"/>
    </row>
    <row r="364">
      <c r="A364" s="398"/>
      <c r="B364" s="399"/>
      <c r="C364" s="398"/>
      <c r="D364" s="399"/>
      <c r="E364" s="398"/>
      <c r="I364" s="411"/>
      <c r="J364" s="411"/>
      <c r="N364" s="411"/>
      <c r="S364" s="411"/>
      <c r="AC364" s="495">
        <v>139.0</v>
      </c>
      <c r="AD364" s="493"/>
      <c r="AE364" s="493"/>
      <c r="AF364" s="493"/>
      <c r="AG364" s="493"/>
      <c r="AH364" s="493"/>
      <c r="AI364" s="493"/>
      <c r="AJ364" s="493"/>
      <c r="AK364" s="493"/>
      <c r="AL364" s="494"/>
      <c r="AM364" s="495"/>
      <c r="AN364" s="496"/>
      <c r="AO364" s="496"/>
      <c r="AP364" s="493"/>
      <c r="AQ364" s="497"/>
      <c r="AR364" s="499"/>
      <c r="AS364" s="224"/>
    </row>
    <row r="365">
      <c r="A365" s="398"/>
      <c r="B365" s="399"/>
      <c r="C365" s="398"/>
      <c r="D365" s="399"/>
      <c r="E365" s="398"/>
      <c r="I365" s="411"/>
      <c r="J365" s="411"/>
      <c r="N365" s="411"/>
      <c r="S365" s="411"/>
      <c r="AC365" s="495">
        <v>140.0</v>
      </c>
      <c r="AD365" s="493"/>
      <c r="AE365" s="493"/>
      <c r="AF365" s="493"/>
      <c r="AG365" s="493"/>
      <c r="AH365" s="493"/>
      <c r="AI365" s="493"/>
      <c r="AJ365" s="493"/>
      <c r="AK365" s="493"/>
      <c r="AL365" s="494"/>
      <c r="AM365" s="495"/>
      <c r="AN365" s="496"/>
      <c r="AO365" s="496"/>
      <c r="AP365" s="493"/>
      <c r="AQ365" s="497"/>
      <c r="AR365" s="499"/>
      <c r="AS365" s="224"/>
    </row>
    <row r="366">
      <c r="A366" s="398"/>
      <c r="B366" s="399"/>
      <c r="C366" s="398"/>
      <c r="D366" s="399"/>
      <c r="E366" s="398"/>
      <c r="I366" s="411"/>
      <c r="J366" s="411"/>
      <c r="N366" s="411"/>
      <c r="S366" s="411"/>
      <c r="AC366" s="227"/>
      <c r="AD366" s="227"/>
      <c r="AE366" s="227"/>
      <c r="AF366" s="227"/>
      <c r="AG366" s="227"/>
      <c r="AL366" s="224"/>
      <c r="AM366" s="224"/>
      <c r="AN366" s="224"/>
      <c r="AO366" s="224"/>
      <c r="AP366" s="224"/>
      <c r="AQ366" s="224"/>
      <c r="AR366" s="224"/>
      <c r="AS366" s="224"/>
    </row>
    <row r="367">
      <c r="A367" s="398"/>
      <c r="B367" s="399"/>
      <c r="C367" s="398"/>
      <c r="D367" s="399"/>
      <c r="E367" s="398"/>
      <c r="I367" s="411"/>
      <c r="J367" s="411"/>
      <c r="N367" s="411"/>
      <c r="S367" s="411"/>
      <c r="AC367" s="227"/>
      <c r="AD367" s="227"/>
      <c r="AE367" s="227"/>
      <c r="AF367" s="227"/>
      <c r="AG367" s="227"/>
      <c r="AL367" s="224"/>
      <c r="AM367" s="224"/>
      <c r="AN367" s="224"/>
      <c r="AO367" s="224"/>
      <c r="AP367" s="224"/>
      <c r="AQ367" s="224"/>
      <c r="AR367" s="224"/>
      <c r="AS367" s="224"/>
    </row>
    <row r="368">
      <c r="A368" s="398"/>
      <c r="B368" s="399"/>
      <c r="C368" s="398"/>
      <c r="D368" s="399"/>
      <c r="E368" s="398"/>
      <c r="I368" s="411"/>
      <c r="J368" s="411"/>
      <c r="N368" s="411"/>
      <c r="S368" s="411"/>
      <c r="AC368" s="227"/>
      <c r="AD368" s="227"/>
      <c r="AE368" s="227"/>
      <c r="AF368" s="227"/>
      <c r="AG368" s="227"/>
      <c r="AL368" s="224"/>
      <c r="AM368" s="224"/>
      <c r="AN368" s="224"/>
      <c r="AO368" s="224"/>
      <c r="AP368" s="224"/>
      <c r="AQ368" s="224"/>
      <c r="AR368" s="224"/>
      <c r="AS368" s="224"/>
    </row>
    <row r="369">
      <c r="A369" s="398"/>
      <c r="B369" s="399"/>
      <c r="C369" s="398"/>
      <c r="D369" s="399"/>
      <c r="E369" s="398"/>
      <c r="I369" s="411"/>
      <c r="J369" s="411"/>
      <c r="N369" s="411"/>
      <c r="S369" s="411"/>
      <c r="AC369" s="227"/>
      <c r="AD369" s="227"/>
      <c r="AE369" s="227"/>
      <c r="AF369" s="227"/>
      <c r="AG369" s="227"/>
      <c r="AL369" s="224"/>
      <c r="AM369" s="224"/>
      <c r="AN369" s="224"/>
      <c r="AO369" s="224"/>
      <c r="AP369" s="224"/>
      <c r="AQ369" s="224"/>
      <c r="AR369" s="224"/>
      <c r="AS369" s="224"/>
    </row>
    <row r="370">
      <c r="A370" s="398"/>
      <c r="B370" s="399"/>
      <c r="C370" s="398"/>
      <c r="D370" s="399"/>
      <c r="E370" s="398"/>
      <c r="I370" s="411"/>
      <c r="J370" s="411"/>
      <c r="N370" s="411"/>
      <c r="S370" s="411"/>
      <c r="AC370" s="227"/>
      <c r="AD370" s="227"/>
      <c r="AE370" s="227"/>
      <c r="AF370" s="227"/>
      <c r="AG370" s="227"/>
      <c r="AL370" s="224"/>
      <c r="AM370" s="224"/>
      <c r="AN370" s="224"/>
      <c r="AO370" s="224"/>
      <c r="AP370" s="224"/>
      <c r="AQ370" s="224"/>
      <c r="AR370" s="224"/>
      <c r="AS370" s="224"/>
    </row>
    <row r="371">
      <c r="A371" s="398"/>
      <c r="B371" s="399"/>
      <c r="C371" s="398"/>
      <c r="D371" s="399"/>
      <c r="E371" s="398"/>
      <c r="I371" s="411"/>
      <c r="J371" s="411"/>
      <c r="N371" s="411"/>
      <c r="S371" s="411"/>
      <c r="AC371" s="227"/>
      <c r="AD371" s="227"/>
      <c r="AE371" s="227"/>
      <c r="AF371" s="227"/>
      <c r="AG371" s="227"/>
      <c r="AL371" s="224"/>
      <c r="AM371" s="224"/>
      <c r="AN371" s="224"/>
      <c r="AO371" s="224"/>
      <c r="AP371" s="224"/>
      <c r="AQ371" s="224"/>
      <c r="AR371" s="224"/>
      <c r="AS371" s="224"/>
    </row>
    <row r="372">
      <c r="A372" s="398"/>
      <c r="B372" s="399"/>
      <c r="C372" s="398"/>
      <c r="D372" s="399"/>
      <c r="E372" s="398"/>
      <c r="I372" s="411"/>
      <c r="J372" s="411"/>
      <c r="N372" s="411"/>
      <c r="S372" s="411"/>
      <c r="AC372" s="227"/>
      <c r="AD372" s="227"/>
      <c r="AE372" s="227"/>
      <c r="AF372" s="227"/>
      <c r="AG372" s="227"/>
      <c r="AL372" s="224"/>
      <c r="AM372" s="224"/>
      <c r="AN372" s="224"/>
      <c r="AO372" s="224"/>
      <c r="AP372" s="224"/>
      <c r="AQ372" s="224"/>
      <c r="AR372" s="224"/>
      <c r="AS372" s="224"/>
    </row>
    <row r="373">
      <c r="A373" s="398"/>
      <c r="B373" s="399"/>
      <c r="C373" s="398"/>
      <c r="D373" s="399"/>
      <c r="E373" s="398"/>
      <c r="I373" s="411"/>
      <c r="J373" s="411"/>
      <c r="N373" s="411"/>
      <c r="S373" s="411"/>
      <c r="AC373" s="227"/>
      <c r="AD373" s="227"/>
      <c r="AE373" s="227"/>
      <c r="AF373" s="227"/>
      <c r="AG373" s="227"/>
      <c r="AL373" s="224"/>
      <c r="AM373" s="224"/>
      <c r="AN373" s="224"/>
      <c r="AO373" s="224"/>
      <c r="AP373" s="224"/>
      <c r="AQ373" s="224"/>
      <c r="AR373" s="224"/>
      <c r="AS373" s="224"/>
    </row>
    <row r="374">
      <c r="A374" s="398"/>
      <c r="B374" s="399"/>
      <c r="C374" s="398"/>
      <c r="D374" s="399"/>
      <c r="E374" s="398"/>
      <c r="I374" s="411"/>
      <c r="J374" s="411"/>
      <c r="N374" s="411"/>
      <c r="S374" s="411"/>
      <c r="AC374" s="227"/>
      <c r="AD374" s="227"/>
      <c r="AE374" s="227"/>
      <c r="AF374" s="227"/>
      <c r="AG374" s="227"/>
      <c r="AL374" s="224"/>
      <c r="AM374" s="224"/>
      <c r="AN374" s="224"/>
      <c r="AO374" s="224"/>
      <c r="AP374" s="224"/>
      <c r="AQ374" s="224"/>
      <c r="AR374" s="224"/>
      <c r="AS374" s="224"/>
    </row>
    <row r="375">
      <c r="A375" s="398"/>
      <c r="B375" s="399"/>
      <c r="C375" s="398"/>
      <c r="D375" s="399"/>
      <c r="E375" s="398"/>
      <c r="I375" s="411"/>
      <c r="J375" s="411"/>
      <c r="N375" s="411"/>
      <c r="S375" s="411"/>
      <c r="AC375" s="227"/>
      <c r="AD375" s="227"/>
      <c r="AE375" s="227"/>
      <c r="AF375" s="227"/>
      <c r="AG375" s="227"/>
      <c r="AL375" s="224"/>
      <c r="AM375" s="224"/>
      <c r="AN375" s="224"/>
      <c r="AO375" s="224"/>
      <c r="AP375" s="224"/>
      <c r="AQ375" s="224"/>
      <c r="AR375" s="224"/>
      <c r="AS375" s="224"/>
    </row>
    <row r="376">
      <c r="A376" s="398"/>
      <c r="B376" s="399"/>
      <c r="C376" s="398"/>
      <c r="D376" s="399"/>
      <c r="E376" s="398"/>
      <c r="I376" s="411"/>
      <c r="J376" s="411"/>
      <c r="N376" s="411"/>
      <c r="S376" s="411"/>
      <c r="AC376" s="227"/>
      <c r="AD376" s="227"/>
      <c r="AE376" s="227"/>
      <c r="AF376" s="227"/>
      <c r="AG376" s="227"/>
      <c r="AL376" s="224"/>
      <c r="AM376" s="224"/>
      <c r="AN376" s="224"/>
      <c r="AO376" s="224"/>
      <c r="AP376" s="224"/>
      <c r="AQ376" s="224"/>
      <c r="AR376" s="224"/>
      <c r="AS376" s="224"/>
    </row>
    <row r="377">
      <c r="A377" s="398"/>
      <c r="B377" s="399"/>
      <c r="C377" s="398"/>
      <c r="D377" s="399"/>
      <c r="E377" s="398"/>
      <c r="I377" s="411"/>
      <c r="J377" s="411"/>
      <c r="N377" s="411"/>
      <c r="S377" s="411"/>
      <c r="AC377" s="227"/>
      <c r="AD377" s="227"/>
      <c r="AE377" s="227"/>
      <c r="AF377" s="227"/>
      <c r="AG377" s="227"/>
      <c r="AL377" s="224"/>
      <c r="AM377" s="224"/>
      <c r="AN377" s="224"/>
      <c r="AO377" s="224"/>
      <c r="AP377" s="224"/>
      <c r="AQ377" s="224"/>
      <c r="AR377" s="224"/>
      <c r="AS377" s="224"/>
    </row>
    <row r="378">
      <c r="A378" s="398"/>
      <c r="B378" s="399"/>
      <c r="C378" s="398"/>
      <c r="D378" s="399"/>
      <c r="E378" s="398"/>
      <c r="I378" s="411"/>
      <c r="J378" s="411"/>
      <c r="N378" s="411"/>
      <c r="S378" s="411"/>
      <c r="AC378" s="227"/>
      <c r="AD378" s="227"/>
      <c r="AE378" s="227"/>
      <c r="AF378" s="227"/>
      <c r="AG378" s="227"/>
      <c r="AL378" s="224"/>
      <c r="AM378" s="224"/>
      <c r="AN378" s="224"/>
      <c r="AO378" s="224"/>
      <c r="AP378" s="224"/>
      <c r="AQ378" s="224"/>
      <c r="AR378" s="224"/>
      <c r="AS378" s="224"/>
    </row>
    <row r="379">
      <c r="A379" s="398"/>
      <c r="B379" s="399"/>
      <c r="C379" s="398"/>
      <c r="D379" s="399"/>
      <c r="E379" s="398"/>
      <c r="I379" s="411"/>
      <c r="J379" s="411"/>
      <c r="N379" s="411"/>
      <c r="S379" s="411"/>
      <c r="AC379" s="227"/>
      <c r="AD379" s="227"/>
      <c r="AE379" s="227"/>
      <c r="AF379" s="227"/>
      <c r="AG379" s="227"/>
      <c r="AL379" s="224"/>
      <c r="AM379" s="224"/>
      <c r="AN379" s="224"/>
      <c r="AO379" s="224"/>
      <c r="AP379" s="224"/>
      <c r="AQ379" s="224"/>
      <c r="AR379" s="224"/>
      <c r="AS379" s="224"/>
    </row>
    <row r="380">
      <c r="A380" s="398"/>
      <c r="B380" s="399"/>
      <c r="C380" s="398"/>
      <c r="D380" s="399"/>
      <c r="E380" s="398"/>
      <c r="I380" s="411"/>
      <c r="J380" s="411"/>
      <c r="N380" s="411"/>
      <c r="S380" s="411"/>
      <c r="AC380" s="227"/>
      <c r="AD380" s="227"/>
      <c r="AE380" s="227"/>
      <c r="AF380" s="227"/>
      <c r="AG380" s="227"/>
      <c r="AL380" s="224"/>
      <c r="AM380" s="224"/>
      <c r="AN380" s="224"/>
      <c r="AO380" s="224"/>
      <c r="AP380" s="224"/>
      <c r="AQ380" s="224"/>
      <c r="AR380" s="224"/>
      <c r="AS380" s="224"/>
    </row>
    <row r="381">
      <c r="A381" s="398"/>
      <c r="B381" s="399"/>
      <c r="C381" s="398"/>
      <c r="D381" s="399"/>
      <c r="E381" s="398"/>
      <c r="I381" s="411"/>
      <c r="J381" s="411"/>
      <c r="N381" s="411"/>
      <c r="S381" s="411"/>
      <c r="AC381" s="227"/>
      <c r="AD381" s="227"/>
      <c r="AE381" s="227"/>
      <c r="AF381" s="227"/>
      <c r="AG381" s="227"/>
      <c r="AL381" s="224"/>
      <c r="AM381" s="224"/>
      <c r="AN381" s="224"/>
      <c r="AO381" s="224"/>
      <c r="AP381" s="224"/>
      <c r="AQ381" s="224"/>
      <c r="AR381" s="224"/>
      <c r="AS381" s="224"/>
    </row>
    <row r="382">
      <c r="A382" s="398"/>
      <c r="B382" s="399"/>
      <c r="C382" s="398"/>
      <c r="D382" s="399"/>
      <c r="E382" s="398"/>
      <c r="I382" s="411"/>
      <c r="J382" s="411"/>
      <c r="N382" s="411"/>
      <c r="S382" s="411"/>
      <c r="AC382" s="227"/>
      <c r="AD382" s="227"/>
      <c r="AE382" s="227"/>
      <c r="AF382" s="227"/>
      <c r="AG382" s="227"/>
      <c r="AL382" s="224"/>
      <c r="AM382" s="224"/>
      <c r="AN382" s="224"/>
      <c r="AO382" s="224"/>
      <c r="AP382" s="224"/>
      <c r="AQ382" s="224"/>
      <c r="AR382" s="224"/>
      <c r="AS382" s="224"/>
    </row>
    <row r="383">
      <c r="A383" s="398"/>
      <c r="B383" s="399"/>
      <c r="C383" s="398"/>
      <c r="D383" s="399"/>
      <c r="E383" s="398"/>
      <c r="I383" s="411"/>
      <c r="J383" s="411"/>
      <c r="N383" s="411"/>
      <c r="S383" s="411"/>
      <c r="AC383" s="227"/>
      <c r="AD383" s="227"/>
      <c r="AE383" s="227"/>
      <c r="AF383" s="227"/>
      <c r="AG383" s="227"/>
      <c r="AL383" s="224"/>
      <c r="AM383" s="224"/>
      <c r="AN383" s="224"/>
      <c r="AO383" s="224"/>
      <c r="AP383" s="224"/>
      <c r="AQ383" s="224"/>
      <c r="AR383" s="224"/>
      <c r="AS383" s="224"/>
    </row>
    <row r="384">
      <c r="A384" s="398"/>
      <c r="B384" s="399"/>
      <c r="C384" s="398"/>
      <c r="D384" s="399"/>
      <c r="E384" s="398"/>
      <c r="I384" s="411"/>
      <c r="J384" s="411"/>
      <c r="N384" s="411"/>
      <c r="S384" s="411"/>
      <c r="AC384" s="227"/>
      <c r="AD384" s="227"/>
      <c r="AE384" s="227"/>
      <c r="AF384" s="227"/>
      <c r="AG384" s="227"/>
      <c r="AL384" s="224"/>
      <c r="AM384" s="224"/>
      <c r="AN384" s="224"/>
      <c r="AO384" s="224"/>
      <c r="AP384" s="224"/>
      <c r="AQ384" s="224"/>
      <c r="AR384" s="224"/>
      <c r="AS384" s="224"/>
    </row>
    <row r="385">
      <c r="A385" s="398"/>
      <c r="B385" s="399"/>
      <c r="C385" s="398"/>
      <c r="D385" s="399"/>
      <c r="E385" s="398"/>
      <c r="I385" s="411"/>
      <c r="J385" s="411"/>
      <c r="N385" s="411"/>
      <c r="S385" s="411"/>
      <c r="AC385" s="227"/>
      <c r="AD385" s="227"/>
      <c r="AE385" s="227"/>
      <c r="AF385" s="227"/>
      <c r="AG385" s="227"/>
      <c r="AL385" s="224"/>
      <c r="AM385" s="224"/>
      <c r="AN385" s="224"/>
      <c r="AO385" s="224"/>
      <c r="AP385" s="224"/>
      <c r="AQ385" s="224"/>
      <c r="AR385" s="224"/>
      <c r="AS385" s="224"/>
    </row>
    <row r="386">
      <c r="A386" s="398"/>
      <c r="B386" s="399"/>
      <c r="C386" s="398"/>
      <c r="D386" s="399"/>
      <c r="E386" s="398"/>
      <c r="I386" s="411"/>
      <c r="J386" s="411"/>
      <c r="N386" s="411"/>
      <c r="S386" s="411"/>
      <c r="AC386" s="227"/>
      <c r="AD386" s="227"/>
      <c r="AE386" s="227"/>
      <c r="AF386" s="227"/>
      <c r="AG386" s="227"/>
      <c r="AL386" s="224"/>
      <c r="AM386" s="224"/>
      <c r="AN386" s="224"/>
      <c r="AO386" s="224"/>
      <c r="AP386" s="224"/>
      <c r="AQ386" s="224"/>
      <c r="AR386" s="224"/>
      <c r="AS386" s="224"/>
    </row>
    <row r="387">
      <c r="A387" s="398"/>
      <c r="B387" s="399"/>
      <c r="C387" s="398"/>
      <c r="D387" s="399"/>
      <c r="E387" s="398"/>
      <c r="I387" s="411"/>
      <c r="J387" s="411"/>
      <c r="N387" s="411"/>
      <c r="S387" s="411"/>
      <c r="AC387" s="227"/>
      <c r="AD387" s="227"/>
      <c r="AE387" s="227"/>
      <c r="AF387" s="227"/>
      <c r="AG387" s="227"/>
      <c r="AL387" s="224"/>
      <c r="AM387" s="224"/>
      <c r="AN387" s="224"/>
      <c r="AO387" s="224"/>
      <c r="AP387" s="224"/>
      <c r="AQ387" s="224"/>
      <c r="AR387" s="224"/>
      <c r="AS387" s="224"/>
    </row>
    <row r="388">
      <c r="A388" s="398"/>
      <c r="B388" s="399"/>
      <c r="C388" s="398"/>
      <c r="D388" s="399"/>
      <c r="E388" s="398"/>
      <c r="I388" s="411"/>
      <c r="J388" s="411"/>
      <c r="N388" s="411"/>
      <c r="S388" s="411"/>
      <c r="AC388" s="227"/>
      <c r="AD388" s="227"/>
      <c r="AE388" s="227"/>
      <c r="AF388" s="227"/>
      <c r="AG388" s="227"/>
      <c r="AL388" s="224"/>
      <c r="AM388" s="224"/>
      <c r="AN388" s="224"/>
      <c r="AO388" s="224"/>
      <c r="AP388" s="224"/>
      <c r="AQ388" s="224"/>
      <c r="AR388" s="224"/>
      <c r="AS388" s="224"/>
    </row>
    <row r="389">
      <c r="A389" s="398"/>
      <c r="B389" s="399"/>
      <c r="C389" s="398"/>
      <c r="D389" s="399"/>
      <c r="E389" s="398"/>
      <c r="I389" s="411"/>
      <c r="J389" s="411"/>
      <c r="N389" s="411"/>
      <c r="S389" s="411"/>
      <c r="AC389" s="227"/>
      <c r="AD389" s="227"/>
      <c r="AE389" s="227"/>
      <c r="AF389" s="227"/>
      <c r="AG389" s="227"/>
      <c r="AL389" s="224"/>
      <c r="AM389" s="224"/>
      <c r="AN389" s="224"/>
      <c r="AO389" s="224"/>
      <c r="AP389" s="224"/>
      <c r="AQ389" s="224"/>
      <c r="AR389" s="224"/>
      <c r="AS389" s="224"/>
    </row>
    <row r="390">
      <c r="A390" s="398"/>
      <c r="B390" s="399"/>
      <c r="C390" s="398"/>
      <c r="D390" s="399"/>
      <c r="E390" s="398"/>
      <c r="I390" s="411"/>
      <c r="J390" s="411"/>
      <c r="N390" s="411"/>
      <c r="S390" s="411"/>
      <c r="AC390" s="227"/>
      <c r="AD390" s="227"/>
      <c r="AE390" s="227"/>
      <c r="AF390" s="227"/>
      <c r="AG390" s="227"/>
      <c r="AL390" s="224"/>
      <c r="AM390" s="224"/>
      <c r="AN390" s="224"/>
      <c r="AO390" s="224"/>
      <c r="AP390" s="224"/>
      <c r="AQ390" s="224"/>
      <c r="AR390" s="224"/>
      <c r="AS390" s="224"/>
    </row>
    <row r="391">
      <c r="A391" s="398"/>
      <c r="B391" s="399"/>
      <c r="C391" s="398"/>
      <c r="D391" s="399"/>
      <c r="E391" s="398"/>
      <c r="I391" s="411"/>
      <c r="J391" s="411"/>
      <c r="N391" s="411"/>
      <c r="S391" s="411"/>
      <c r="AC391" s="227"/>
      <c r="AD391" s="227"/>
      <c r="AE391" s="227"/>
      <c r="AF391" s="227"/>
      <c r="AG391" s="227"/>
      <c r="AL391" s="224"/>
      <c r="AM391" s="224"/>
      <c r="AN391" s="224"/>
      <c r="AO391" s="224"/>
      <c r="AP391" s="224"/>
      <c r="AQ391" s="224"/>
      <c r="AR391" s="224"/>
      <c r="AS391" s="224"/>
    </row>
    <row r="392">
      <c r="A392" s="398"/>
      <c r="B392" s="399"/>
      <c r="C392" s="398"/>
      <c r="D392" s="399"/>
      <c r="E392" s="398"/>
      <c r="I392" s="411"/>
      <c r="J392" s="411"/>
      <c r="N392" s="411"/>
      <c r="S392" s="411"/>
      <c r="AC392" s="227"/>
      <c r="AD392" s="227"/>
      <c r="AE392" s="227"/>
      <c r="AF392" s="227"/>
      <c r="AG392" s="227"/>
      <c r="AL392" s="224"/>
      <c r="AM392" s="224"/>
      <c r="AN392" s="224"/>
      <c r="AO392" s="224"/>
      <c r="AP392" s="224"/>
      <c r="AQ392" s="224"/>
      <c r="AR392" s="224"/>
      <c r="AS392" s="224"/>
    </row>
    <row r="393">
      <c r="A393" s="398"/>
      <c r="B393" s="399"/>
      <c r="C393" s="398"/>
      <c r="D393" s="399"/>
      <c r="E393" s="398"/>
      <c r="I393" s="411"/>
      <c r="J393" s="411"/>
      <c r="N393" s="411"/>
      <c r="S393" s="411"/>
      <c r="AC393" s="227"/>
      <c r="AD393" s="227"/>
      <c r="AE393" s="227"/>
      <c r="AF393" s="227"/>
      <c r="AG393" s="227"/>
      <c r="AL393" s="224"/>
      <c r="AM393" s="224"/>
      <c r="AN393" s="224"/>
      <c r="AO393" s="224"/>
      <c r="AP393" s="224"/>
      <c r="AQ393" s="224"/>
      <c r="AR393" s="224"/>
      <c r="AS393" s="224"/>
    </row>
    <row r="394">
      <c r="A394" s="398"/>
      <c r="B394" s="399"/>
      <c r="C394" s="398"/>
      <c r="D394" s="399"/>
      <c r="E394" s="398"/>
      <c r="I394" s="411"/>
      <c r="J394" s="411"/>
      <c r="N394" s="411"/>
      <c r="S394" s="411"/>
      <c r="AC394" s="227"/>
      <c r="AD394" s="227"/>
      <c r="AE394" s="227"/>
      <c r="AF394" s="227"/>
      <c r="AG394" s="227"/>
      <c r="AL394" s="224"/>
      <c r="AM394" s="224"/>
      <c r="AN394" s="224"/>
      <c r="AO394" s="224"/>
      <c r="AP394" s="224"/>
      <c r="AQ394" s="224"/>
      <c r="AR394" s="224"/>
      <c r="AS394" s="224"/>
    </row>
    <row r="395">
      <c r="A395" s="398"/>
      <c r="B395" s="399"/>
      <c r="C395" s="398"/>
      <c r="D395" s="399"/>
      <c r="E395" s="398"/>
      <c r="I395" s="411"/>
      <c r="J395" s="411"/>
      <c r="N395" s="411"/>
      <c r="S395" s="411"/>
      <c r="AC395" s="227"/>
      <c r="AD395" s="227"/>
      <c r="AE395" s="227"/>
      <c r="AF395" s="227"/>
      <c r="AG395" s="227"/>
      <c r="AL395" s="224"/>
      <c r="AM395" s="224"/>
      <c r="AN395" s="224"/>
      <c r="AO395" s="224"/>
      <c r="AP395" s="224"/>
      <c r="AQ395" s="224"/>
      <c r="AR395" s="224"/>
      <c r="AS395" s="224"/>
    </row>
    <row r="396">
      <c r="A396" s="398"/>
      <c r="B396" s="399"/>
      <c r="C396" s="398"/>
      <c r="D396" s="399"/>
      <c r="E396" s="398"/>
      <c r="I396" s="411"/>
      <c r="J396" s="411"/>
      <c r="N396" s="411"/>
      <c r="S396" s="411"/>
      <c r="AC396" s="227"/>
      <c r="AD396" s="227"/>
      <c r="AE396" s="227"/>
      <c r="AF396" s="227"/>
      <c r="AG396" s="227"/>
      <c r="AL396" s="224"/>
      <c r="AM396" s="224"/>
      <c r="AN396" s="224"/>
      <c r="AO396" s="224"/>
      <c r="AP396" s="224"/>
      <c r="AQ396" s="224"/>
      <c r="AR396" s="224"/>
      <c r="AS396" s="224"/>
    </row>
    <row r="397">
      <c r="A397" s="398"/>
      <c r="B397" s="399"/>
      <c r="C397" s="398"/>
      <c r="D397" s="399"/>
      <c r="E397" s="398"/>
      <c r="I397" s="411"/>
      <c r="J397" s="411"/>
      <c r="N397" s="411"/>
      <c r="S397" s="411"/>
      <c r="AC397" s="227"/>
      <c r="AD397" s="227"/>
      <c r="AE397" s="227"/>
      <c r="AF397" s="227"/>
      <c r="AG397" s="227"/>
      <c r="AL397" s="224"/>
      <c r="AM397" s="224"/>
      <c r="AN397" s="224"/>
      <c r="AO397" s="224"/>
      <c r="AP397" s="224"/>
      <c r="AQ397" s="224"/>
      <c r="AR397" s="224"/>
      <c r="AS397" s="224"/>
    </row>
    <row r="398">
      <c r="A398" s="398"/>
      <c r="B398" s="399"/>
      <c r="C398" s="398"/>
      <c r="D398" s="399"/>
      <c r="E398" s="398"/>
      <c r="I398" s="411"/>
      <c r="J398" s="411"/>
      <c r="N398" s="411"/>
      <c r="S398" s="411"/>
      <c r="AC398" s="227"/>
      <c r="AD398" s="227"/>
      <c r="AE398" s="227"/>
      <c r="AF398" s="227"/>
      <c r="AG398" s="227"/>
      <c r="AL398" s="224"/>
      <c r="AM398" s="224"/>
      <c r="AN398" s="224"/>
      <c r="AO398" s="224"/>
      <c r="AP398" s="224"/>
      <c r="AQ398" s="224"/>
      <c r="AR398" s="224"/>
      <c r="AS398" s="224"/>
    </row>
    <row r="399">
      <c r="A399" s="398"/>
      <c r="B399" s="399"/>
      <c r="C399" s="398"/>
      <c r="D399" s="399"/>
      <c r="E399" s="398"/>
      <c r="I399" s="411"/>
      <c r="J399" s="411"/>
      <c r="N399" s="411"/>
      <c r="S399" s="411"/>
      <c r="AC399" s="227"/>
      <c r="AD399" s="227"/>
      <c r="AE399" s="227"/>
      <c r="AF399" s="227"/>
      <c r="AG399" s="227"/>
      <c r="AL399" s="224"/>
      <c r="AM399" s="224"/>
      <c r="AN399" s="224"/>
      <c r="AO399" s="224"/>
      <c r="AP399" s="224"/>
      <c r="AQ399" s="224"/>
      <c r="AR399" s="224"/>
      <c r="AS399" s="224"/>
    </row>
    <row r="400">
      <c r="A400" s="398"/>
      <c r="B400" s="399"/>
      <c r="C400" s="398"/>
      <c r="D400" s="399"/>
      <c r="E400" s="398"/>
      <c r="I400" s="411"/>
      <c r="J400" s="411"/>
      <c r="N400" s="411"/>
      <c r="S400" s="411"/>
      <c r="AC400" s="227"/>
      <c r="AD400" s="227"/>
      <c r="AE400" s="227"/>
      <c r="AF400" s="227"/>
      <c r="AG400" s="227"/>
      <c r="AL400" s="224"/>
      <c r="AM400" s="224"/>
      <c r="AN400" s="224"/>
      <c r="AO400" s="224"/>
      <c r="AP400" s="224"/>
      <c r="AQ400" s="224"/>
      <c r="AR400" s="224"/>
      <c r="AS400" s="224"/>
    </row>
    <row r="401">
      <c r="A401" s="398"/>
      <c r="B401" s="399"/>
      <c r="C401" s="398"/>
      <c r="D401" s="399"/>
      <c r="E401" s="398"/>
      <c r="I401" s="411"/>
      <c r="J401" s="411"/>
      <c r="N401" s="411"/>
      <c r="S401" s="411"/>
      <c r="AC401" s="227"/>
      <c r="AD401" s="227"/>
      <c r="AE401" s="227"/>
      <c r="AF401" s="227"/>
      <c r="AG401" s="227"/>
      <c r="AL401" s="224"/>
      <c r="AM401" s="224"/>
      <c r="AN401" s="224"/>
      <c r="AO401" s="224"/>
      <c r="AP401" s="224"/>
      <c r="AQ401" s="224"/>
      <c r="AR401" s="224"/>
      <c r="AS401" s="224"/>
    </row>
    <row r="402">
      <c r="A402" s="398"/>
      <c r="B402" s="399"/>
      <c r="C402" s="398"/>
      <c r="D402" s="399"/>
      <c r="E402" s="398"/>
      <c r="I402" s="411"/>
      <c r="J402" s="411"/>
      <c r="N402" s="411"/>
      <c r="S402" s="411"/>
      <c r="AC402" s="227"/>
      <c r="AD402" s="227"/>
      <c r="AE402" s="227"/>
      <c r="AF402" s="227"/>
      <c r="AG402" s="227"/>
      <c r="AL402" s="224"/>
      <c r="AM402" s="224"/>
      <c r="AN402" s="224"/>
      <c r="AO402" s="224"/>
      <c r="AP402" s="224"/>
      <c r="AQ402" s="224"/>
      <c r="AR402" s="224"/>
      <c r="AS402" s="224"/>
    </row>
    <row r="403">
      <c r="A403" s="398"/>
      <c r="B403" s="399"/>
      <c r="C403" s="398"/>
      <c r="D403" s="399"/>
      <c r="E403" s="398"/>
      <c r="I403" s="411"/>
      <c r="J403" s="411"/>
      <c r="N403" s="411"/>
      <c r="S403" s="411"/>
      <c r="AC403" s="227"/>
      <c r="AD403" s="227"/>
      <c r="AE403" s="227"/>
      <c r="AF403" s="227"/>
      <c r="AG403" s="227"/>
      <c r="AL403" s="224"/>
      <c r="AM403" s="224"/>
      <c r="AN403" s="224"/>
      <c r="AO403" s="224"/>
      <c r="AP403" s="224"/>
      <c r="AQ403" s="224"/>
      <c r="AR403" s="224"/>
      <c r="AS403" s="224"/>
    </row>
    <row r="404">
      <c r="A404" s="398"/>
      <c r="B404" s="399"/>
      <c r="C404" s="398"/>
      <c r="D404" s="399"/>
      <c r="E404" s="398"/>
      <c r="I404" s="411"/>
      <c r="J404" s="411"/>
      <c r="N404" s="411"/>
      <c r="S404" s="411"/>
      <c r="AC404" s="227"/>
      <c r="AD404" s="227"/>
      <c r="AE404" s="227"/>
      <c r="AF404" s="227"/>
      <c r="AG404" s="227"/>
      <c r="AL404" s="224"/>
      <c r="AM404" s="224"/>
      <c r="AN404" s="224"/>
      <c r="AO404" s="224"/>
      <c r="AP404" s="224"/>
      <c r="AQ404" s="224"/>
      <c r="AR404" s="224"/>
      <c r="AS404" s="224"/>
    </row>
    <row r="405">
      <c r="A405" s="398"/>
      <c r="B405" s="399"/>
      <c r="C405" s="398"/>
      <c r="D405" s="399"/>
      <c r="E405" s="398"/>
      <c r="I405" s="411"/>
      <c r="J405" s="411"/>
      <c r="N405" s="411"/>
      <c r="S405" s="411"/>
      <c r="AC405" s="227"/>
      <c r="AD405" s="227"/>
      <c r="AE405" s="227"/>
      <c r="AF405" s="227"/>
      <c r="AG405" s="227"/>
      <c r="AL405" s="224"/>
      <c r="AM405" s="224"/>
      <c r="AN405" s="224"/>
      <c r="AO405" s="224"/>
      <c r="AP405" s="224"/>
      <c r="AQ405" s="224"/>
      <c r="AR405" s="224"/>
      <c r="AS405" s="224"/>
    </row>
    <row r="406">
      <c r="A406" s="398"/>
      <c r="B406" s="399"/>
      <c r="C406" s="398"/>
      <c r="D406" s="399"/>
      <c r="E406" s="398"/>
      <c r="I406" s="411"/>
      <c r="J406" s="411"/>
      <c r="N406" s="411"/>
      <c r="S406" s="411"/>
      <c r="AC406" s="227"/>
      <c r="AD406" s="227"/>
      <c r="AE406" s="227"/>
      <c r="AF406" s="227"/>
      <c r="AG406" s="227"/>
      <c r="AL406" s="224"/>
      <c r="AM406" s="224"/>
      <c r="AN406" s="224"/>
      <c r="AO406" s="224"/>
      <c r="AP406" s="224"/>
      <c r="AQ406" s="224"/>
      <c r="AR406" s="224"/>
      <c r="AS406" s="224"/>
    </row>
    <row r="407">
      <c r="A407" s="398"/>
      <c r="B407" s="399"/>
      <c r="C407" s="398"/>
      <c r="D407" s="399"/>
      <c r="E407" s="398"/>
      <c r="I407" s="411"/>
      <c r="J407" s="411"/>
      <c r="N407" s="411"/>
      <c r="S407" s="411"/>
      <c r="AC407" s="227"/>
      <c r="AD407" s="227"/>
      <c r="AE407" s="227"/>
      <c r="AF407" s="227"/>
      <c r="AG407" s="227"/>
      <c r="AL407" s="224"/>
      <c r="AM407" s="224"/>
      <c r="AN407" s="224"/>
      <c r="AO407" s="224"/>
      <c r="AP407" s="224"/>
      <c r="AQ407" s="224"/>
      <c r="AR407" s="224"/>
      <c r="AS407" s="224"/>
    </row>
    <row r="408">
      <c r="A408" s="398"/>
      <c r="B408" s="399"/>
      <c r="C408" s="398"/>
      <c r="D408" s="399"/>
      <c r="E408" s="398"/>
      <c r="I408" s="411"/>
      <c r="J408" s="411"/>
      <c r="N408" s="411"/>
      <c r="S408" s="411"/>
      <c r="AC408" s="227"/>
      <c r="AD408" s="227"/>
      <c r="AE408" s="227"/>
      <c r="AF408" s="227"/>
      <c r="AG408" s="227"/>
      <c r="AL408" s="224"/>
      <c r="AM408" s="224"/>
      <c r="AN408" s="224"/>
      <c r="AO408" s="224"/>
      <c r="AP408" s="224"/>
      <c r="AQ408" s="224"/>
      <c r="AR408" s="224"/>
      <c r="AS408" s="224"/>
    </row>
    <row r="409">
      <c r="A409" s="398"/>
      <c r="B409" s="399"/>
      <c r="C409" s="398"/>
      <c r="D409" s="399"/>
      <c r="E409" s="398"/>
      <c r="I409" s="411"/>
      <c r="J409" s="411"/>
      <c r="N409" s="411"/>
      <c r="S409" s="411"/>
      <c r="AC409" s="227"/>
      <c r="AD409" s="227"/>
      <c r="AE409" s="227"/>
      <c r="AF409" s="227"/>
      <c r="AG409" s="227"/>
      <c r="AL409" s="224"/>
      <c r="AM409" s="224"/>
      <c r="AN409" s="224"/>
      <c r="AO409" s="224"/>
      <c r="AP409" s="224"/>
      <c r="AQ409" s="224"/>
      <c r="AR409" s="224"/>
      <c r="AS409" s="224"/>
    </row>
    <row r="410">
      <c r="A410" s="398"/>
      <c r="B410" s="399"/>
      <c r="C410" s="398"/>
      <c r="D410" s="399"/>
      <c r="E410" s="398"/>
      <c r="I410" s="411"/>
      <c r="J410" s="411"/>
      <c r="N410" s="411"/>
      <c r="S410" s="411"/>
      <c r="AC410" s="227"/>
      <c r="AD410" s="227"/>
      <c r="AE410" s="227"/>
      <c r="AF410" s="227"/>
      <c r="AG410" s="227"/>
      <c r="AL410" s="224"/>
      <c r="AM410" s="224"/>
      <c r="AN410" s="224"/>
      <c r="AO410" s="224"/>
      <c r="AP410" s="224"/>
      <c r="AQ410" s="224"/>
      <c r="AR410" s="224"/>
      <c r="AS410" s="224"/>
    </row>
    <row r="411">
      <c r="A411" s="398"/>
      <c r="B411" s="399"/>
      <c r="C411" s="398"/>
      <c r="D411" s="399"/>
      <c r="E411" s="398"/>
      <c r="I411" s="411"/>
      <c r="J411" s="411"/>
      <c r="N411" s="411"/>
      <c r="S411" s="411"/>
      <c r="AC411" s="227"/>
      <c r="AD411" s="227"/>
      <c r="AE411" s="227"/>
      <c r="AF411" s="227"/>
      <c r="AG411" s="227"/>
      <c r="AL411" s="224"/>
      <c r="AM411" s="224"/>
      <c r="AN411" s="224"/>
      <c r="AO411" s="224"/>
      <c r="AP411" s="224"/>
      <c r="AQ411" s="224"/>
      <c r="AR411" s="224"/>
      <c r="AS411" s="224"/>
    </row>
    <row r="412">
      <c r="A412" s="398"/>
      <c r="B412" s="399"/>
      <c r="C412" s="398"/>
      <c r="D412" s="399"/>
      <c r="E412" s="398"/>
      <c r="I412" s="411"/>
      <c r="J412" s="411"/>
      <c r="N412" s="411"/>
      <c r="S412" s="411"/>
      <c r="AC412" s="227"/>
      <c r="AD412" s="227"/>
      <c r="AE412" s="227"/>
      <c r="AF412" s="227"/>
      <c r="AG412" s="227"/>
      <c r="AL412" s="224"/>
      <c r="AM412" s="224"/>
      <c r="AN412" s="224"/>
      <c r="AO412" s="224"/>
      <c r="AP412" s="224"/>
      <c r="AQ412" s="224"/>
      <c r="AR412" s="224"/>
      <c r="AS412" s="224"/>
    </row>
    <row r="413">
      <c r="A413" s="398"/>
      <c r="B413" s="399"/>
      <c r="C413" s="398"/>
      <c r="D413" s="399"/>
      <c r="E413" s="398"/>
      <c r="I413" s="411"/>
      <c r="J413" s="411"/>
      <c r="N413" s="411"/>
      <c r="S413" s="411"/>
      <c r="AC413" s="227"/>
      <c r="AD413" s="227"/>
      <c r="AE413" s="227"/>
      <c r="AF413" s="227"/>
      <c r="AG413" s="227"/>
      <c r="AL413" s="224"/>
      <c r="AM413" s="224"/>
      <c r="AN413" s="224"/>
      <c r="AO413" s="224"/>
      <c r="AP413" s="224"/>
      <c r="AQ413" s="224"/>
      <c r="AR413" s="224"/>
      <c r="AS413" s="224"/>
    </row>
    <row r="414">
      <c r="A414" s="398"/>
      <c r="B414" s="399"/>
      <c r="C414" s="398"/>
      <c r="D414" s="399"/>
      <c r="E414" s="398"/>
      <c r="I414" s="411"/>
      <c r="J414" s="411"/>
      <c r="N414" s="411"/>
      <c r="S414" s="411"/>
      <c r="AC414" s="227"/>
      <c r="AD414" s="227"/>
      <c r="AE414" s="227"/>
      <c r="AF414" s="227"/>
      <c r="AG414" s="227"/>
      <c r="AL414" s="224"/>
      <c r="AM414" s="224"/>
      <c r="AN414" s="224"/>
      <c r="AO414" s="224"/>
      <c r="AP414" s="224"/>
      <c r="AQ414" s="224"/>
      <c r="AR414" s="224"/>
      <c r="AS414" s="224"/>
    </row>
    <row r="415">
      <c r="A415" s="398"/>
      <c r="B415" s="399"/>
      <c r="C415" s="398"/>
      <c r="D415" s="399"/>
      <c r="E415" s="398"/>
      <c r="I415" s="411"/>
      <c r="J415" s="411"/>
      <c r="N415" s="411"/>
      <c r="S415" s="411"/>
      <c r="AC415" s="227"/>
      <c r="AD415" s="227"/>
      <c r="AE415" s="227"/>
      <c r="AF415" s="227"/>
      <c r="AG415" s="227"/>
      <c r="AL415" s="224"/>
      <c r="AM415" s="224"/>
      <c r="AN415" s="224"/>
      <c r="AO415" s="224"/>
      <c r="AP415" s="224"/>
      <c r="AQ415" s="224"/>
      <c r="AR415" s="224"/>
      <c r="AS415" s="224"/>
    </row>
    <row r="416">
      <c r="A416" s="398"/>
      <c r="B416" s="399"/>
      <c r="C416" s="398"/>
      <c r="D416" s="399"/>
      <c r="E416" s="398"/>
      <c r="I416" s="411"/>
      <c r="J416" s="411"/>
      <c r="N416" s="411"/>
      <c r="S416" s="411"/>
      <c r="AC416" s="227"/>
      <c r="AD416" s="227"/>
      <c r="AE416" s="227"/>
      <c r="AF416" s="227"/>
      <c r="AG416" s="227"/>
      <c r="AL416" s="224"/>
      <c r="AM416" s="224"/>
      <c r="AN416" s="224"/>
      <c r="AO416" s="224"/>
      <c r="AP416" s="224"/>
      <c r="AQ416" s="224"/>
      <c r="AR416" s="224"/>
      <c r="AS416" s="224"/>
    </row>
    <row r="417">
      <c r="A417" s="398"/>
      <c r="B417" s="399"/>
      <c r="C417" s="398"/>
      <c r="D417" s="399"/>
      <c r="E417" s="398"/>
      <c r="I417" s="411"/>
      <c r="J417" s="411"/>
      <c r="N417" s="411"/>
      <c r="S417" s="411"/>
      <c r="AC417" s="227"/>
      <c r="AD417" s="227"/>
      <c r="AE417" s="227"/>
      <c r="AF417" s="227"/>
      <c r="AG417" s="227"/>
      <c r="AL417" s="224"/>
      <c r="AM417" s="224"/>
      <c r="AN417" s="224"/>
      <c r="AO417" s="224"/>
      <c r="AP417" s="224"/>
      <c r="AQ417" s="224"/>
      <c r="AR417" s="224"/>
      <c r="AS417" s="224"/>
    </row>
    <row r="418">
      <c r="A418" s="398"/>
      <c r="B418" s="399"/>
      <c r="C418" s="398"/>
      <c r="D418" s="399"/>
      <c r="E418" s="398"/>
      <c r="I418" s="411"/>
      <c r="J418" s="411"/>
      <c r="N418" s="411"/>
      <c r="S418" s="411"/>
      <c r="AC418" s="227"/>
      <c r="AD418" s="227"/>
      <c r="AE418" s="227"/>
      <c r="AF418" s="227"/>
      <c r="AG418" s="227"/>
      <c r="AL418" s="224"/>
      <c r="AM418" s="224"/>
      <c r="AN418" s="224"/>
      <c r="AO418" s="224"/>
      <c r="AP418" s="224"/>
      <c r="AQ418" s="224"/>
      <c r="AR418" s="224"/>
      <c r="AS418" s="224"/>
    </row>
    <row r="419">
      <c r="A419" s="398"/>
      <c r="B419" s="399"/>
      <c r="C419" s="398"/>
      <c r="D419" s="399"/>
      <c r="E419" s="398"/>
      <c r="I419" s="411"/>
      <c r="J419" s="411"/>
      <c r="N419" s="411"/>
      <c r="S419" s="411"/>
      <c r="AC419" s="227"/>
      <c r="AD419" s="227"/>
      <c r="AE419" s="227"/>
      <c r="AF419" s="227"/>
      <c r="AG419" s="227"/>
      <c r="AL419" s="224"/>
      <c r="AM419" s="224"/>
      <c r="AN419" s="224"/>
      <c r="AO419" s="224"/>
      <c r="AP419" s="224"/>
      <c r="AQ419" s="224"/>
      <c r="AR419" s="224"/>
      <c r="AS419" s="224"/>
    </row>
    <row r="420">
      <c r="A420" s="398"/>
      <c r="B420" s="399"/>
      <c r="C420" s="398"/>
      <c r="D420" s="399"/>
      <c r="E420" s="398"/>
      <c r="I420" s="411"/>
      <c r="J420" s="411"/>
      <c r="N420" s="411"/>
      <c r="S420" s="411"/>
      <c r="AC420" s="227"/>
      <c r="AD420" s="227"/>
      <c r="AE420" s="227"/>
      <c r="AF420" s="227"/>
      <c r="AG420" s="227"/>
      <c r="AL420" s="224"/>
      <c r="AM420" s="224"/>
      <c r="AN420" s="224"/>
      <c r="AO420" s="224"/>
      <c r="AP420" s="224"/>
      <c r="AQ420" s="224"/>
      <c r="AR420" s="224"/>
      <c r="AS420" s="224"/>
    </row>
    <row r="421">
      <c r="A421" s="398"/>
      <c r="B421" s="399"/>
      <c r="C421" s="398"/>
      <c r="D421" s="399"/>
      <c r="E421" s="398"/>
      <c r="I421" s="411"/>
      <c r="J421" s="411"/>
      <c r="N421" s="411"/>
      <c r="S421" s="411"/>
      <c r="AC421" s="227"/>
      <c r="AD421" s="227"/>
      <c r="AE421" s="227"/>
      <c r="AF421" s="227"/>
      <c r="AG421" s="227"/>
      <c r="AL421" s="224"/>
      <c r="AM421" s="224"/>
      <c r="AN421" s="224"/>
      <c r="AO421" s="224"/>
      <c r="AP421" s="224"/>
      <c r="AQ421" s="224"/>
      <c r="AR421" s="224"/>
      <c r="AS421" s="224"/>
    </row>
    <row r="422">
      <c r="A422" s="398"/>
      <c r="B422" s="399"/>
      <c r="C422" s="398"/>
      <c r="D422" s="399"/>
      <c r="E422" s="398"/>
      <c r="I422" s="411"/>
      <c r="J422" s="411"/>
      <c r="N422" s="411"/>
      <c r="S422" s="411"/>
      <c r="AC422" s="227"/>
      <c r="AD422" s="227"/>
      <c r="AE422" s="227"/>
      <c r="AF422" s="227"/>
      <c r="AG422" s="227"/>
      <c r="AL422" s="224"/>
      <c r="AM422" s="224"/>
      <c r="AN422" s="224"/>
      <c r="AO422" s="224"/>
      <c r="AP422" s="224"/>
      <c r="AQ422" s="224"/>
      <c r="AR422" s="224"/>
      <c r="AS422" s="224"/>
    </row>
    <row r="423">
      <c r="A423" s="398"/>
      <c r="B423" s="399"/>
      <c r="C423" s="398"/>
      <c r="D423" s="399"/>
      <c r="E423" s="398"/>
      <c r="I423" s="411"/>
      <c r="J423" s="411"/>
      <c r="N423" s="411"/>
      <c r="S423" s="411"/>
      <c r="AC423" s="227"/>
      <c r="AD423" s="227"/>
      <c r="AE423" s="227"/>
      <c r="AF423" s="227"/>
      <c r="AG423" s="227"/>
      <c r="AL423" s="224"/>
      <c r="AM423" s="224"/>
      <c r="AN423" s="224"/>
      <c r="AO423" s="224"/>
      <c r="AP423" s="224"/>
      <c r="AQ423" s="224"/>
      <c r="AR423" s="224"/>
      <c r="AS423" s="224"/>
    </row>
    <row r="424">
      <c r="A424" s="398"/>
      <c r="B424" s="399"/>
      <c r="C424" s="398"/>
      <c r="D424" s="399"/>
      <c r="E424" s="398"/>
      <c r="I424" s="411"/>
      <c r="J424" s="411"/>
      <c r="N424" s="411"/>
      <c r="S424" s="411"/>
      <c r="AC424" s="227"/>
      <c r="AD424" s="227"/>
      <c r="AE424" s="227"/>
      <c r="AF424" s="227"/>
      <c r="AG424" s="227"/>
      <c r="AL424" s="224"/>
      <c r="AM424" s="224"/>
      <c r="AN424" s="224"/>
      <c r="AO424" s="224"/>
      <c r="AP424" s="224"/>
      <c r="AQ424" s="224"/>
      <c r="AR424" s="224"/>
      <c r="AS424" s="224"/>
    </row>
    <row r="425">
      <c r="A425" s="398"/>
      <c r="B425" s="399"/>
      <c r="C425" s="398"/>
      <c r="D425" s="399"/>
      <c r="E425" s="398"/>
      <c r="I425" s="411"/>
      <c r="J425" s="411"/>
      <c r="N425" s="411"/>
      <c r="S425" s="411"/>
      <c r="AC425" s="227"/>
      <c r="AD425" s="227"/>
      <c r="AE425" s="227"/>
      <c r="AF425" s="227"/>
      <c r="AG425" s="227"/>
      <c r="AL425" s="224"/>
      <c r="AM425" s="224"/>
      <c r="AN425" s="224"/>
      <c r="AO425" s="224"/>
      <c r="AP425" s="224"/>
      <c r="AQ425" s="224"/>
      <c r="AR425" s="224"/>
      <c r="AS425" s="224"/>
    </row>
    <row r="426">
      <c r="A426" s="398"/>
      <c r="B426" s="399"/>
      <c r="C426" s="398"/>
      <c r="D426" s="399"/>
      <c r="E426" s="398"/>
      <c r="I426" s="411"/>
      <c r="J426" s="411"/>
      <c r="N426" s="411"/>
      <c r="S426" s="411"/>
      <c r="AC426" s="227"/>
      <c r="AD426" s="227"/>
      <c r="AE426" s="227"/>
      <c r="AF426" s="227"/>
      <c r="AG426" s="227"/>
      <c r="AL426" s="224"/>
      <c r="AM426" s="224"/>
      <c r="AN426" s="224"/>
      <c r="AO426" s="224"/>
      <c r="AP426" s="224"/>
      <c r="AQ426" s="224"/>
      <c r="AR426" s="224"/>
      <c r="AS426" s="224"/>
    </row>
    <row r="427">
      <c r="A427" s="398"/>
      <c r="B427" s="399"/>
      <c r="C427" s="398"/>
      <c r="D427" s="399"/>
      <c r="E427" s="398"/>
      <c r="I427" s="411"/>
      <c r="J427" s="411"/>
      <c r="N427" s="411"/>
      <c r="S427" s="411"/>
      <c r="AC427" s="227"/>
      <c r="AD427" s="227"/>
      <c r="AE427" s="227"/>
      <c r="AF427" s="227"/>
      <c r="AG427" s="227"/>
      <c r="AL427" s="224"/>
      <c r="AM427" s="224"/>
      <c r="AN427" s="224"/>
      <c r="AO427" s="224"/>
      <c r="AP427" s="224"/>
      <c r="AQ427" s="224"/>
      <c r="AR427" s="224"/>
      <c r="AS427" s="224"/>
    </row>
    <row r="428">
      <c r="A428" s="398"/>
      <c r="B428" s="399"/>
      <c r="C428" s="398"/>
      <c r="D428" s="399"/>
      <c r="E428" s="398"/>
      <c r="I428" s="411"/>
      <c r="J428" s="411"/>
      <c r="N428" s="411"/>
      <c r="S428" s="411"/>
      <c r="AC428" s="227"/>
      <c r="AD428" s="227"/>
      <c r="AE428" s="227"/>
      <c r="AF428" s="227"/>
      <c r="AG428" s="227"/>
      <c r="AL428" s="224"/>
      <c r="AM428" s="224"/>
      <c r="AN428" s="224"/>
      <c r="AO428" s="224"/>
      <c r="AP428" s="224"/>
      <c r="AQ428" s="224"/>
      <c r="AR428" s="224"/>
      <c r="AS428" s="224"/>
    </row>
    <row r="429">
      <c r="A429" s="398"/>
      <c r="B429" s="399"/>
      <c r="C429" s="398"/>
      <c r="D429" s="399"/>
      <c r="E429" s="398"/>
      <c r="I429" s="411"/>
      <c r="J429" s="411"/>
      <c r="N429" s="411"/>
      <c r="S429" s="411"/>
      <c r="AC429" s="227"/>
      <c r="AD429" s="227"/>
      <c r="AE429" s="227"/>
      <c r="AF429" s="227"/>
      <c r="AG429" s="227"/>
      <c r="AL429" s="224"/>
      <c r="AM429" s="224"/>
      <c r="AN429" s="224"/>
      <c r="AO429" s="224"/>
      <c r="AP429" s="224"/>
      <c r="AQ429" s="224"/>
      <c r="AR429" s="224"/>
      <c r="AS429" s="224"/>
    </row>
    <row r="430">
      <c r="A430" s="398"/>
      <c r="B430" s="399"/>
      <c r="C430" s="398"/>
      <c r="D430" s="399"/>
      <c r="E430" s="398"/>
      <c r="I430" s="411"/>
      <c r="J430" s="411"/>
      <c r="N430" s="411"/>
      <c r="S430" s="411"/>
      <c r="AC430" s="227"/>
      <c r="AD430" s="227"/>
      <c r="AE430" s="227"/>
      <c r="AF430" s="227"/>
      <c r="AG430" s="227"/>
      <c r="AL430" s="224"/>
      <c r="AM430" s="224"/>
      <c r="AN430" s="224"/>
      <c r="AO430" s="224"/>
      <c r="AP430" s="224"/>
      <c r="AQ430" s="224"/>
      <c r="AR430" s="224"/>
      <c r="AS430" s="224"/>
    </row>
    <row r="431">
      <c r="A431" s="398"/>
      <c r="B431" s="399"/>
      <c r="C431" s="398"/>
      <c r="D431" s="399"/>
      <c r="E431" s="398"/>
      <c r="I431" s="411"/>
      <c r="J431" s="411"/>
      <c r="N431" s="411"/>
      <c r="S431" s="411"/>
      <c r="AC431" s="227"/>
      <c r="AD431" s="227"/>
      <c r="AE431" s="227"/>
      <c r="AF431" s="227"/>
      <c r="AG431" s="227"/>
      <c r="AL431" s="224"/>
      <c r="AM431" s="224"/>
      <c r="AN431" s="224"/>
      <c r="AO431" s="224"/>
      <c r="AP431" s="224"/>
      <c r="AQ431" s="224"/>
      <c r="AR431" s="224"/>
      <c r="AS431" s="224"/>
    </row>
    <row r="432">
      <c r="A432" s="398"/>
      <c r="B432" s="399"/>
      <c r="C432" s="398"/>
      <c r="D432" s="399"/>
      <c r="E432" s="398"/>
      <c r="I432" s="411"/>
      <c r="J432" s="411"/>
      <c r="N432" s="411"/>
      <c r="S432" s="411"/>
      <c r="AC432" s="227"/>
      <c r="AD432" s="227"/>
      <c r="AE432" s="227"/>
      <c r="AF432" s="227"/>
      <c r="AG432" s="227"/>
      <c r="AL432" s="224"/>
      <c r="AM432" s="224"/>
      <c r="AN432" s="224"/>
      <c r="AO432" s="224"/>
      <c r="AP432" s="224"/>
      <c r="AQ432" s="224"/>
      <c r="AR432" s="224"/>
      <c r="AS432" s="224"/>
    </row>
    <row r="433">
      <c r="A433" s="398"/>
      <c r="B433" s="399"/>
      <c r="C433" s="398"/>
      <c r="D433" s="399"/>
      <c r="E433" s="398"/>
      <c r="I433" s="411"/>
      <c r="J433" s="411"/>
      <c r="N433" s="411"/>
      <c r="S433" s="411"/>
      <c r="AC433" s="227"/>
      <c r="AD433" s="227"/>
      <c r="AE433" s="227"/>
      <c r="AF433" s="227"/>
      <c r="AG433" s="227"/>
      <c r="AL433" s="224"/>
      <c r="AM433" s="224"/>
      <c r="AN433" s="224"/>
      <c r="AO433" s="224"/>
      <c r="AP433" s="224"/>
      <c r="AQ433" s="224"/>
      <c r="AR433" s="224"/>
      <c r="AS433" s="224"/>
    </row>
    <row r="434">
      <c r="A434" s="398"/>
      <c r="B434" s="399"/>
      <c r="C434" s="398"/>
      <c r="D434" s="399"/>
      <c r="E434" s="398"/>
      <c r="I434" s="411"/>
      <c r="J434" s="411"/>
      <c r="N434" s="411"/>
      <c r="S434" s="411"/>
      <c r="AC434" s="227"/>
      <c r="AD434" s="227"/>
      <c r="AE434" s="227"/>
      <c r="AF434" s="227"/>
      <c r="AG434" s="227"/>
      <c r="AL434" s="224"/>
      <c r="AM434" s="224"/>
      <c r="AN434" s="224"/>
      <c r="AO434" s="224"/>
      <c r="AP434" s="224"/>
      <c r="AQ434" s="224"/>
      <c r="AR434" s="224"/>
      <c r="AS434" s="224"/>
    </row>
    <row r="435">
      <c r="A435" s="398"/>
      <c r="B435" s="399"/>
      <c r="C435" s="398"/>
      <c r="D435" s="399"/>
      <c r="E435" s="398"/>
      <c r="I435" s="411"/>
      <c r="J435" s="411"/>
      <c r="N435" s="411"/>
      <c r="S435" s="411"/>
      <c r="AC435" s="227"/>
      <c r="AD435" s="227"/>
      <c r="AE435" s="227"/>
      <c r="AF435" s="227"/>
      <c r="AG435" s="227"/>
      <c r="AL435" s="224"/>
      <c r="AM435" s="224"/>
      <c r="AN435" s="224"/>
      <c r="AO435" s="224"/>
      <c r="AP435" s="224"/>
      <c r="AQ435" s="224"/>
      <c r="AR435" s="224"/>
      <c r="AS435" s="224"/>
    </row>
    <row r="436">
      <c r="A436" s="398"/>
      <c r="B436" s="399"/>
      <c r="C436" s="398"/>
      <c r="D436" s="399"/>
      <c r="E436" s="398"/>
      <c r="I436" s="411"/>
      <c r="J436" s="411"/>
      <c r="N436" s="411"/>
      <c r="S436" s="411"/>
      <c r="AC436" s="227"/>
      <c r="AD436" s="227"/>
      <c r="AE436" s="227"/>
      <c r="AF436" s="227"/>
      <c r="AG436" s="227"/>
      <c r="AL436" s="224"/>
      <c r="AM436" s="224"/>
      <c r="AN436" s="224"/>
      <c r="AO436" s="224"/>
      <c r="AP436" s="224"/>
      <c r="AQ436" s="224"/>
      <c r="AR436" s="224"/>
      <c r="AS436" s="224"/>
    </row>
    <row r="437">
      <c r="A437" s="398"/>
      <c r="B437" s="399"/>
      <c r="C437" s="398"/>
      <c r="D437" s="399"/>
      <c r="E437" s="398"/>
      <c r="I437" s="411"/>
      <c r="J437" s="411"/>
      <c r="N437" s="411"/>
      <c r="S437" s="411"/>
      <c r="AC437" s="227"/>
      <c r="AD437" s="227"/>
      <c r="AE437" s="227"/>
      <c r="AF437" s="227"/>
      <c r="AG437" s="227"/>
      <c r="AL437" s="224"/>
      <c r="AM437" s="224"/>
      <c r="AN437" s="224"/>
      <c r="AO437" s="224"/>
      <c r="AP437" s="224"/>
      <c r="AQ437" s="224"/>
      <c r="AR437" s="224"/>
      <c r="AS437" s="224"/>
    </row>
    <row r="438">
      <c r="A438" s="398"/>
      <c r="B438" s="399"/>
      <c r="C438" s="398"/>
      <c r="D438" s="399"/>
      <c r="E438" s="398"/>
      <c r="I438" s="411"/>
      <c r="J438" s="411"/>
      <c r="N438" s="411"/>
      <c r="S438" s="411"/>
      <c r="AC438" s="227"/>
      <c r="AD438" s="227"/>
      <c r="AE438" s="227"/>
      <c r="AF438" s="227"/>
      <c r="AG438" s="227"/>
      <c r="AL438" s="224"/>
      <c r="AM438" s="224"/>
      <c r="AN438" s="224"/>
      <c r="AO438" s="224"/>
      <c r="AP438" s="224"/>
      <c r="AQ438" s="224"/>
      <c r="AR438" s="224"/>
      <c r="AS438" s="224"/>
    </row>
    <row r="439">
      <c r="A439" s="398"/>
      <c r="B439" s="399"/>
      <c r="C439" s="398"/>
      <c r="D439" s="399"/>
      <c r="E439" s="398"/>
      <c r="I439" s="411"/>
      <c r="J439" s="411"/>
      <c r="N439" s="411"/>
      <c r="S439" s="411"/>
      <c r="AC439" s="227"/>
      <c r="AD439" s="227"/>
      <c r="AE439" s="227"/>
      <c r="AF439" s="227"/>
      <c r="AG439" s="227"/>
      <c r="AL439" s="224"/>
      <c r="AM439" s="224"/>
      <c r="AN439" s="224"/>
      <c r="AO439" s="224"/>
      <c r="AP439" s="224"/>
      <c r="AQ439" s="224"/>
      <c r="AR439" s="224"/>
      <c r="AS439" s="224"/>
    </row>
    <row r="440">
      <c r="A440" s="398"/>
      <c r="B440" s="399"/>
      <c r="C440" s="398"/>
      <c r="D440" s="399"/>
      <c r="E440" s="398"/>
      <c r="I440" s="411"/>
      <c r="J440" s="411"/>
      <c r="N440" s="411"/>
      <c r="S440" s="411"/>
      <c r="AC440" s="227"/>
      <c r="AD440" s="227"/>
      <c r="AE440" s="227"/>
      <c r="AF440" s="227"/>
      <c r="AG440" s="227"/>
      <c r="AL440" s="224"/>
      <c r="AM440" s="224"/>
      <c r="AN440" s="224"/>
      <c r="AO440" s="224"/>
      <c r="AP440" s="224"/>
      <c r="AQ440" s="224"/>
      <c r="AR440" s="224"/>
      <c r="AS440" s="224"/>
    </row>
    <row r="441">
      <c r="A441" s="398"/>
      <c r="B441" s="399"/>
      <c r="C441" s="398"/>
      <c r="D441" s="399"/>
      <c r="E441" s="398"/>
      <c r="I441" s="411"/>
      <c r="J441" s="411"/>
      <c r="N441" s="411"/>
      <c r="S441" s="411"/>
      <c r="AC441" s="227"/>
      <c r="AD441" s="227"/>
      <c r="AE441" s="227"/>
      <c r="AF441" s="227"/>
      <c r="AG441" s="227"/>
      <c r="AL441" s="224"/>
      <c r="AM441" s="224"/>
      <c r="AN441" s="224"/>
      <c r="AO441" s="224"/>
      <c r="AP441" s="224"/>
      <c r="AQ441" s="224"/>
      <c r="AR441" s="224"/>
      <c r="AS441" s="224"/>
    </row>
    <row r="442">
      <c r="A442" s="398"/>
      <c r="B442" s="399"/>
      <c r="C442" s="398"/>
      <c r="D442" s="399"/>
      <c r="E442" s="398"/>
      <c r="I442" s="411"/>
      <c r="J442" s="411"/>
      <c r="N442" s="411"/>
      <c r="S442" s="411"/>
      <c r="AC442" s="227"/>
      <c r="AD442" s="227"/>
      <c r="AE442" s="227"/>
      <c r="AF442" s="227"/>
      <c r="AG442" s="227"/>
      <c r="AL442" s="224"/>
      <c r="AM442" s="224"/>
      <c r="AN442" s="224"/>
      <c r="AO442" s="224"/>
      <c r="AP442" s="224"/>
      <c r="AQ442" s="224"/>
      <c r="AR442" s="224"/>
      <c r="AS442" s="224"/>
    </row>
    <row r="443">
      <c r="A443" s="398"/>
      <c r="B443" s="399"/>
      <c r="C443" s="398"/>
      <c r="D443" s="399"/>
      <c r="E443" s="398"/>
      <c r="I443" s="411"/>
      <c r="J443" s="411"/>
      <c r="N443" s="411"/>
      <c r="S443" s="411"/>
      <c r="AC443" s="227"/>
      <c r="AD443" s="227"/>
      <c r="AE443" s="227"/>
      <c r="AF443" s="227"/>
      <c r="AG443" s="227"/>
      <c r="AL443" s="224"/>
      <c r="AM443" s="224"/>
      <c r="AN443" s="224"/>
      <c r="AO443" s="224"/>
      <c r="AP443" s="224"/>
      <c r="AQ443" s="224"/>
      <c r="AR443" s="224"/>
      <c r="AS443" s="224"/>
    </row>
    <row r="444">
      <c r="A444" s="398"/>
      <c r="B444" s="399"/>
      <c r="C444" s="398"/>
      <c r="D444" s="399"/>
      <c r="E444" s="398"/>
      <c r="I444" s="411"/>
      <c r="J444" s="411"/>
      <c r="N444" s="411"/>
      <c r="S444" s="411"/>
      <c r="AC444" s="227"/>
      <c r="AD444" s="227"/>
      <c r="AE444" s="227"/>
      <c r="AF444" s="227"/>
      <c r="AG444" s="227"/>
      <c r="AL444" s="224"/>
      <c r="AM444" s="224"/>
      <c r="AN444" s="224"/>
      <c r="AO444" s="224"/>
      <c r="AP444" s="224"/>
      <c r="AQ444" s="224"/>
      <c r="AR444" s="224"/>
      <c r="AS444" s="224"/>
    </row>
    <row r="445">
      <c r="A445" s="398"/>
      <c r="B445" s="399"/>
      <c r="C445" s="398"/>
      <c r="D445" s="399"/>
      <c r="E445" s="398"/>
      <c r="I445" s="411"/>
      <c r="J445" s="411"/>
      <c r="N445" s="411"/>
      <c r="S445" s="411"/>
      <c r="AC445" s="227"/>
      <c r="AD445" s="227"/>
      <c r="AE445" s="227"/>
      <c r="AF445" s="227"/>
      <c r="AG445" s="227"/>
      <c r="AL445" s="224"/>
      <c r="AM445" s="224"/>
      <c r="AN445" s="224"/>
      <c r="AO445" s="224"/>
      <c r="AP445" s="224"/>
      <c r="AQ445" s="224"/>
      <c r="AR445" s="224"/>
      <c r="AS445" s="224"/>
    </row>
    <row r="446">
      <c r="A446" s="398"/>
      <c r="B446" s="399"/>
      <c r="C446" s="398"/>
      <c r="D446" s="399"/>
      <c r="E446" s="398"/>
      <c r="I446" s="411"/>
      <c r="J446" s="411"/>
      <c r="N446" s="411"/>
      <c r="S446" s="411"/>
      <c r="AC446" s="227"/>
      <c r="AD446" s="227"/>
      <c r="AE446" s="227"/>
      <c r="AF446" s="227"/>
      <c r="AG446" s="227"/>
      <c r="AL446" s="224"/>
      <c r="AM446" s="224"/>
      <c r="AN446" s="224"/>
      <c r="AO446" s="224"/>
      <c r="AP446" s="224"/>
      <c r="AQ446" s="224"/>
      <c r="AR446" s="224"/>
      <c r="AS446" s="224"/>
    </row>
    <row r="447">
      <c r="A447" s="398"/>
      <c r="B447" s="399"/>
      <c r="C447" s="398"/>
      <c r="D447" s="399"/>
      <c r="E447" s="398"/>
      <c r="I447" s="411"/>
      <c r="J447" s="411"/>
      <c r="N447" s="411"/>
      <c r="S447" s="411"/>
      <c r="AC447" s="227"/>
      <c r="AD447" s="227"/>
      <c r="AE447" s="227"/>
      <c r="AF447" s="227"/>
      <c r="AG447" s="227"/>
      <c r="AL447" s="224"/>
      <c r="AM447" s="224"/>
      <c r="AN447" s="224"/>
      <c r="AO447" s="224"/>
      <c r="AP447" s="224"/>
      <c r="AQ447" s="224"/>
      <c r="AR447" s="224"/>
      <c r="AS447" s="224"/>
    </row>
    <row r="448">
      <c r="A448" s="398"/>
      <c r="B448" s="399"/>
      <c r="C448" s="398"/>
      <c r="D448" s="399"/>
      <c r="E448" s="398"/>
      <c r="I448" s="411"/>
      <c r="J448" s="411"/>
      <c r="N448" s="411"/>
      <c r="S448" s="411"/>
      <c r="AC448" s="227"/>
      <c r="AD448" s="227"/>
      <c r="AE448" s="227"/>
      <c r="AF448" s="227"/>
      <c r="AG448" s="227"/>
      <c r="AL448" s="224"/>
      <c r="AM448" s="224"/>
      <c r="AN448" s="224"/>
      <c r="AO448" s="224"/>
      <c r="AP448" s="224"/>
      <c r="AQ448" s="224"/>
      <c r="AR448" s="224"/>
      <c r="AS448" s="224"/>
    </row>
    <row r="449">
      <c r="A449" s="398"/>
      <c r="B449" s="399"/>
      <c r="C449" s="398"/>
      <c r="D449" s="399"/>
      <c r="E449" s="398"/>
      <c r="I449" s="411"/>
      <c r="J449" s="411"/>
      <c r="N449" s="411"/>
      <c r="S449" s="411"/>
      <c r="AC449" s="227"/>
      <c r="AD449" s="227"/>
      <c r="AE449" s="227"/>
      <c r="AF449" s="227"/>
      <c r="AG449" s="227"/>
      <c r="AL449" s="224"/>
      <c r="AM449" s="224"/>
      <c r="AN449" s="224"/>
      <c r="AO449" s="224"/>
      <c r="AP449" s="224"/>
      <c r="AQ449" s="224"/>
      <c r="AR449" s="224"/>
      <c r="AS449" s="224"/>
    </row>
    <row r="450">
      <c r="A450" s="398"/>
      <c r="B450" s="399"/>
      <c r="C450" s="398"/>
      <c r="D450" s="399"/>
      <c r="E450" s="398"/>
      <c r="I450" s="411"/>
      <c r="J450" s="411"/>
      <c r="N450" s="411"/>
      <c r="S450" s="411"/>
      <c r="AC450" s="227"/>
      <c r="AD450" s="227"/>
      <c r="AE450" s="227"/>
      <c r="AF450" s="227"/>
      <c r="AG450" s="227"/>
      <c r="AL450" s="224"/>
      <c r="AM450" s="224"/>
      <c r="AN450" s="224"/>
      <c r="AO450" s="224"/>
      <c r="AP450" s="224"/>
      <c r="AQ450" s="224"/>
      <c r="AR450" s="224"/>
      <c r="AS450" s="224"/>
    </row>
    <row r="451">
      <c r="A451" s="398"/>
      <c r="B451" s="399"/>
      <c r="C451" s="398"/>
      <c r="D451" s="399"/>
      <c r="E451" s="398"/>
      <c r="I451" s="411"/>
      <c r="J451" s="411"/>
      <c r="N451" s="411"/>
      <c r="S451" s="411"/>
      <c r="AC451" s="227"/>
      <c r="AD451" s="227"/>
      <c r="AE451" s="227"/>
      <c r="AF451" s="227"/>
      <c r="AG451" s="227"/>
      <c r="AL451" s="224"/>
      <c r="AM451" s="224"/>
      <c r="AN451" s="224"/>
      <c r="AO451" s="224"/>
      <c r="AP451" s="224"/>
      <c r="AQ451" s="224"/>
      <c r="AR451" s="224"/>
      <c r="AS451" s="224"/>
    </row>
    <row r="452">
      <c r="A452" s="398"/>
      <c r="B452" s="399"/>
      <c r="C452" s="398"/>
      <c r="D452" s="399"/>
      <c r="E452" s="398"/>
      <c r="I452" s="411"/>
      <c r="J452" s="411"/>
      <c r="N452" s="411"/>
      <c r="S452" s="411"/>
      <c r="AC452" s="227"/>
      <c r="AD452" s="227"/>
      <c r="AE452" s="227"/>
      <c r="AF452" s="227"/>
      <c r="AG452" s="227"/>
      <c r="AL452" s="224"/>
      <c r="AM452" s="224"/>
      <c r="AN452" s="224"/>
      <c r="AO452" s="224"/>
      <c r="AP452" s="224"/>
      <c r="AQ452" s="224"/>
      <c r="AR452" s="224"/>
      <c r="AS452" s="224"/>
    </row>
    <row r="453">
      <c r="A453" s="398"/>
      <c r="B453" s="399"/>
      <c r="C453" s="398"/>
      <c r="D453" s="399"/>
      <c r="E453" s="398"/>
      <c r="I453" s="411"/>
      <c r="J453" s="411"/>
      <c r="N453" s="411"/>
      <c r="S453" s="411"/>
      <c r="AC453" s="227"/>
      <c r="AD453" s="227"/>
      <c r="AE453" s="227"/>
      <c r="AF453" s="227"/>
      <c r="AG453" s="227"/>
      <c r="AL453" s="224"/>
      <c r="AM453" s="224"/>
      <c r="AN453" s="224"/>
      <c r="AO453" s="224"/>
      <c r="AP453" s="224"/>
      <c r="AQ453" s="224"/>
      <c r="AR453" s="224"/>
      <c r="AS453" s="224"/>
    </row>
    <row r="454">
      <c r="A454" s="398"/>
      <c r="B454" s="399"/>
      <c r="C454" s="398"/>
      <c r="D454" s="399"/>
      <c r="E454" s="398"/>
      <c r="I454" s="411"/>
      <c r="J454" s="411"/>
      <c r="N454" s="411"/>
      <c r="S454" s="411"/>
      <c r="AC454" s="227"/>
      <c r="AD454" s="227"/>
      <c r="AE454" s="227"/>
      <c r="AF454" s="227"/>
      <c r="AG454" s="227"/>
      <c r="AL454" s="224"/>
      <c r="AM454" s="224"/>
      <c r="AN454" s="224"/>
      <c r="AO454" s="224"/>
      <c r="AP454" s="224"/>
      <c r="AQ454" s="224"/>
      <c r="AR454" s="224"/>
      <c r="AS454" s="224"/>
    </row>
    <row r="455">
      <c r="A455" s="398"/>
      <c r="B455" s="399"/>
      <c r="C455" s="398"/>
      <c r="D455" s="399"/>
      <c r="E455" s="398"/>
      <c r="I455" s="411"/>
      <c r="J455" s="411"/>
      <c r="N455" s="411"/>
      <c r="S455" s="411"/>
      <c r="AC455" s="227"/>
      <c r="AD455" s="227"/>
      <c r="AE455" s="227"/>
      <c r="AF455" s="227"/>
      <c r="AG455" s="227"/>
      <c r="AL455" s="224"/>
      <c r="AM455" s="224"/>
      <c r="AN455" s="224"/>
      <c r="AO455" s="224"/>
      <c r="AP455" s="224"/>
      <c r="AQ455" s="224"/>
      <c r="AR455" s="224"/>
      <c r="AS455" s="224"/>
    </row>
    <row r="456">
      <c r="A456" s="398"/>
      <c r="B456" s="399"/>
      <c r="C456" s="398"/>
      <c r="D456" s="399"/>
      <c r="E456" s="398"/>
      <c r="I456" s="411"/>
      <c r="J456" s="411"/>
      <c r="N456" s="411"/>
      <c r="S456" s="411"/>
      <c r="AC456" s="227"/>
      <c r="AD456" s="227"/>
      <c r="AE456" s="227"/>
      <c r="AF456" s="227"/>
      <c r="AG456" s="227"/>
      <c r="AL456" s="224"/>
      <c r="AM456" s="224"/>
      <c r="AN456" s="224"/>
      <c r="AO456" s="224"/>
      <c r="AP456" s="224"/>
      <c r="AQ456" s="224"/>
      <c r="AR456" s="224"/>
      <c r="AS456" s="224"/>
    </row>
    <row r="457">
      <c r="A457" s="398"/>
      <c r="B457" s="399"/>
      <c r="C457" s="398"/>
      <c r="D457" s="399"/>
      <c r="E457" s="398"/>
      <c r="I457" s="411"/>
      <c r="J457" s="411"/>
      <c r="N457" s="411"/>
      <c r="S457" s="411"/>
      <c r="AC457" s="227"/>
      <c r="AD457" s="227"/>
      <c r="AE457" s="227"/>
      <c r="AF457" s="227"/>
      <c r="AG457" s="227"/>
      <c r="AL457" s="224"/>
      <c r="AM457" s="224"/>
      <c r="AN457" s="224"/>
      <c r="AO457" s="224"/>
      <c r="AP457" s="224"/>
      <c r="AQ457" s="224"/>
      <c r="AR457" s="224"/>
      <c r="AS457" s="224"/>
    </row>
    <row r="458">
      <c r="A458" s="398"/>
      <c r="B458" s="399"/>
      <c r="C458" s="398"/>
      <c r="D458" s="399"/>
      <c r="E458" s="398"/>
      <c r="I458" s="411"/>
      <c r="J458" s="411"/>
      <c r="N458" s="411"/>
      <c r="S458" s="411"/>
      <c r="AC458" s="227"/>
      <c r="AD458" s="227"/>
      <c r="AE458" s="227"/>
      <c r="AF458" s="227"/>
      <c r="AG458" s="227"/>
      <c r="AL458" s="224"/>
      <c r="AM458" s="224"/>
      <c r="AN458" s="224"/>
      <c r="AO458" s="224"/>
      <c r="AP458" s="224"/>
      <c r="AQ458" s="224"/>
      <c r="AR458" s="224"/>
      <c r="AS458" s="224"/>
    </row>
    <row r="459">
      <c r="A459" s="398"/>
      <c r="B459" s="399"/>
      <c r="C459" s="398"/>
      <c r="D459" s="399"/>
      <c r="E459" s="398"/>
      <c r="I459" s="411"/>
      <c r="J459" s="411"/>
      <c r="N459" s="411"/>
      <c r="S459" s="411"/>
      <c r="AC459" s="227"/>
      <c r="AD459" s="227"/>
      <c r="AE459" s="227"/>
      <c r="AF459" s="227"/>
      <c r="AG459" s="227"/>
      <c r="AL459" s="224"/>
      <c r="AM459" s="224"/>
      <c r="AN459" s="224"/>
      <c r="AO459" s="224"/>
      <c r="AP459" s="224"/>
      <c r="AQ459" s="224"/>
      <c r="AR459" s="224"/>
      <c r="AS459" s="224"/>
    </row>
    <row r="460">
      <c r="A460" s="398"/>
      <c r="B460" s="399"/>
      <c r="C460" s="398"/>
      <c r="D460" s="399"/>
      <c r="E460" s="398"/>
      <c r="I460" s="411"/>
      <c r="J460" s="411"/>
      <c r="N460" s="411"/>
      <c r="S460" s="411"/>
      <c r="AC460" s="227"/>
      <c r="AD460" s="227"/>
      <c r="AE460" s="227"/>
      <c r="AF460" s="227"/>
      <c r="AG460" s="227"/>
      <c r="AL460" s="224"/>
      <c r="AM460" s="224"/>
      <c r="AN460" s="224"/>
      <c r="AO460" s="224"/>
      <c r="AP460" s="224"/>
      <c r="AQ460" s="224"/>
      <c r="AR460" s="224"/>
      <c r="AS460" s="224"/>
    </row>
    <row r="461">
      <c r="A461" s="398"/>
      <c r="B461" s="399"/>
      <c r="C461" s="398"/>
      <c r="D461" s="399"/>
      <c r="E461" s="398"/>
      <c r="I461" s="411"/>
      <c r="J461" s="411"/>
      <c r="N461" s="411"/>
      <c r="S461" s="411"/>
      <c r="AC461" s="227"/>
      <c r="AD461" s="227"/>
      <c r="AE461" s="227"/>
      <c r="AF461" s="227"/>
      <c r="AG461" s="227"/>
      <c r="AL461" s="224"/>
      <c r="AM461" s="224"/>
      <c r="AN461" s="224"/>
      <c r="AO461" s="224"/>
      <c r="AP461" s="224"/>
      <c r="AQ461" s="224"/>
      <c r="AR461" s="224"/>
      <c r="AS461" s="224"/>
    </row>
    <row r="462">
      <c r="A462" s="398"/>
      <c r="B462" s="399"/>
      <c r="C462" s="398"/>
      <c r="D462" s="399"/>
      <c r="E462" s="398"/>
      <c r="I462" s="411"/>
      <c r="J462" s="411"/>
      <c r="N462" s="411"/>
      <c r="S462" s="411"/>
      <c r="AC462" s="227"/>
      <c r="AD462" s="227"/>
      <c r="AE462" s="227"/>
      <c r="AF462" s="227"/>
      <c r="AG462" s="227"/>
      <c r="AL462" s="224"/>
      <c r="AM462" s="224"/>
      <c r="AN462" s="224"/>
      <c r="AO462" s="224"/>
      <c r="AP462" s="224"/>
      <c r="AQ462" s="224"/>
      <c r="AR462" s="224"/>
      <c r="AS462" s="224"/>
    </row>
    <row r="463">
      <c r="A463" s="398"/>
      <c r="B463" s="399"/>
      <c r="C463" s="398"/>
      <c r="D463" s="399"/>
      <c r="E463" s="398"/>
      <c r="I463" s="411"/>
      <c r="J463" s="411"/>
      <c r="N463" s="411"/>
      <c r="S463" s="411"/>
      <c r="AC463" s="227"/>
      <c r="AD463" s="227"/>
      <c r="AE463" s="227"/>
      <c r="AF463" s="227"/>
      <c r="AG463" s="227"/>
      <c r="AL463" s="224"/>
      <c r="AM463" s="224"/>
      <c r="AN463" s="224"/>
      <c r="AO463" s="224"/>
      <c r="AP463" s="224"/>
      <c r="AQ463" s="224"/>
      <c r="AR463" s="224"/>
      <c r="AS463" s="224"/>
    </row>
    <row r="464">
      <c r="A464" s="398"/>
      <c r="B464" s="399"/>
      <c r="C464" s="398"/>
      <c r="D464" s="399"/>
      <c r="E464" s="398"/>
      <c r="I464" s="411"/>
      <c r="J464" s="411"/>
      <c r="N464" s="411"/>
      <c r="S464" s="411"/>
      <c r="AC464" s="227"/>
      <c r="AD464" s="227"/>
      <c r="AE464" s="227"/>
      <c r="AF464" s="227"/>
      <c r="AG464" s="227"/>
      <c r="AL464" s="224"/>
      <c r="AM464" s="224"/>
      <c r="AN464" s="224"/>
      <c r="AO464" s="224"/>
      <c r="AP464" s="224"/>
      <c r="AQ464" s="224"/>
      <c r="AR464" s="224"/>
      <c r="AS464" s="224"/>
    </row>
    <row r="465">
      <c r="A465" s="398"/>
      <c r="B465" s="399"/>
      <c r="C465" s="398"/>
      <c r="D465" s="399"/>
      <c r="E465" s="398"/>
      <c r="I465" s="411"/>
      <c r="J465" s="411"/>
      <c r="N465" s="411"/>
      <c r="S465" s="411"/>
      <c r="AC465" s="227"/>
      <c r="AD465" s="227"/>
      <c r="AE465" s="227"/>
      <c r="AF465" s="227"/>
      <c r="AG465" s="227"/>
      <c r="AL465" s="224"/>
      <c r="AM465" s="224"/>
      <c r="AN465" s="224"/>
      <c r="AO465" s="224"/>
      <c r="AP465" s="224"/>
      <c r="AQ465" s="224"/>
      <c r="AR465" s="224"/>
      <c r="AS465" s="224"/>
    </row>
    <row r="466">
      <c r="A466" s="398"/>
      <c r="B466" s="399"/>
      <c r="C466" s="398"/>
      <c r="D466" s="399"/>
      <c r="E466" s="398"/>
      <c r="I466" s="411"/>
      <c r="J466" s="411"/>
      <c r="N466" s="411"/>
      <c r="S466" s="411"/>
      <c r="AC466" s="227"/>
      <c r="AD466" s="227"/>
      <c r="AE466" s="227"/>
      <c r="AF466" s="227"/>
      <c r="AG466" s="227"/>
      <c r="AL466" s="224"/>
      <c r="AM466" s="224"/>
      <c r="AN466" s="224"/>
      <c r="AO466" s="224"/>
      <c r="AP466" s="224"/>
      <c r="AQ466" s="224"/>
      <c r="AR466" s="224"/>
      <c r="AS466" s="224"/>
    </row>
    <row r="467">
      <c r="A467" s="398"/>
      <c r="B467" s="399"/>
      <c r="C467" s="398"/>
      <c r="D467" s="399"/>
      <c r="E467" s="398"/>
      <c r="I467" s="411"/>
      <c r="J467" s="411"/>
      <c r="N467" s="411"/>
      <c r="S467" s="411"/>
      <c r="AC467" s="227"/>
      <c r="AD467" s="227"/>
      <c r="AE467" s="227"/>
      <c r="AF467" s="227"/>
      <c r="AG467" s="227"/>
      <c r="AL467" s="224"/>
      <c r="AM467" s="224"/>
      <c r="AN467" s="224"/>
      <c r="AO467" s="224"/>
      <c r="AP467" s="224"/>
      <c r="AQ467" s="224"/>
      <c r="AR467" s="224"/>
      <c r="AS467" s="224"/>
    </row>
    <row r="468">
      <c r="A468" s="398"/>
      <c r="B468" s="399"/>
      <c r="C468" s="398"/>
      <c r="D468" s="399"/>
      <c r="E468" s="398"/>
      <c r="I468" s="411"/>
      <c r="J468" s="411"/>
      <c r="N468" s="411"/>
      <c r="S468" s="411"/>
      <c r="AC468" s="227"/>
      <c r="AD468" s="227"/>
      <c r="AE468" s="227"/>
      <c r="AF468" s="227"/>
      <c r="AG468" s="227"/>
      <c r="AL468" s="224"/>
      <c r="AM468" s="224"/>
      <c r="AN468" s="224"/>
      <c r="AO468" s="224"/>
      <c r="AP468" s="224"/>
      <c r="AQ468" s="224"/>
      <c r="AR468" s="224"/>
      <c r="AS468" s="224"/>
    </row>
    <row r="469">
      <c r="A469" s="398"/>
      <c r="B469" s="399"/>
      <c r="C469" s="398"/>
      <c r="D469" s="399"/>
      <c r="E469" s="398"/>
      <c r="I469" s="411"/>
      <c r="J469" s="411"/>
      <c r="N469" s="411"/>
      <c r="S469" s="411"/>
      <c r="AC469" s="227"/>
      <c r="AD469" s="227"/>
      <c r="AE469" s="227"/>
      <c r="AF469" s="227"/>
      <c r="AG469" s="227"/>
      <c r="AL469" s="224"/>
      <c r="AM469" s="224"/>
      <c r="AN469" s="224"/>
      <c r="AO469" s="224"/>
      <c r="AP469" s="224"/>
      <c r="AQ469" s="224"/>
      <c r="AR469" s="224"/>
      <c r="AS469" s="224"/>
    </row>
    <row r="470">
      <c r="A470" s="398"/>
      <c r="B470" s="399"/>
      <c r="C470" s="398"/>
      <c r="D470" s="399"/>
      <c r="E470" s="398"/>
      <c r="I470" s="411"/>
      <c r="J470" s="411"/>
      <c r="N470" s="411"/>
      <c r="S470" s="411"/>
      <c r="AC470" s="227"/>
      <c r="AD470" s="227"/>
      <c r="AE470" s="227"/>
      <c r="AF470" s="227"/>
      <c r="AG470" s="227"/>
      <c r="AL470" s="224"/>
      <c r="AM470" s="224"/>
      <c r="AN470" s="224"/>
      <c r="AO470" s="224"/>
      <c r="AP470" s="224"/>
      <c r="AQ470" s="224"/>
      <c r="AR470" s="224"/>
      <c r="AS470" s="224"/>
    </row>
    <row r="471">
      <c r="A471" s="398"/>
      <c r="B471" s="399"/>
      <c r="C471" s="398"/>
      <c r="D471" s="399"/>
      <c r="E471" s="398"/>
      <c r="I471" s="411"/>
      <c r="J471" s="411"/>
      <c r="N471" s="411"/>
      <c r="S471" s="411"/>
      <c r="AC471" s="227"/>
      <c r="AD471" s="227"/>
      <c r="AE471" s="227"/>
      <c r="AF471" s="227"/>
      <c r="AG471" s="227"/>
      <c r="AL471" s="224"/>
      <c r="AM471" s="224"/>
      <c r="AN471" s="224"/>
      <c r="AO471" s="224"/>
      <c r="AP471" s="224"/>
      <c r="AQ471" s="224"/>
      <c r="AR471" s="224"/>
      <c r="AS471" s="224"/>
    </row>
    <row r="472">
      <c r="A472" s="398"/>
      <c r="B472" s="399"/>
      <c r="C472" s="398"/>
      <c r="D472" s="399"/>
      <c r="E472" s="398"/>
      <c r="I472" s="411"/>
      <c r="J472" s="411"/>
      <c r="N472" s="411"/>
      <c r="S472" s="411"/>
      <c r="AC472" s="227"/>
      <c r="AD472" s="227"/>
      <c r="AE472" s="227"/>
      <c r="AF472" s="227"/>
      <c r="AG472" s="227"/>
      <c r="AL472" s="224"/>
      <c r="AM472" s="224"/>
      <c r="AN472" s="224"/>
      <c r="AO472" s="224"/>
      <c r="AP472" s="224"/>
      <c r="AQ472" s="224"/>
      <c r="AR472" s="224"/>
      <c r="AS472" s="224"/>
    </row>
    <row r="473">
      <c r="A473" s="398"/>
      <c r="B473" s="399"/>
      <c r="C473" s="398"/>
      <c r="D473" s="399"/>
      <c r="E473" s="398"/>
      <c r="I473" s="411"/>
      <c r="J473" s="411"/>
      <c r="N473" s="411"/>
      <c r="S473" s="411"/>
      <c r="AC473" s="227"/>
      <c r="AD473" s="227"/>
      <c r="AE473" s="227"/>
      <c r="AF473" s="227"/>
      <c r="AG473" s="227"/>
      <c r="AL473" s="224"/>
      <c r="AM473" s="224"/>
      <c r="AN473" s="224"/>
      <c r="AO473" s="224"/>
      <c r="AP473" s="224"/>
      <c r="AQ473" s="224"/>
      <c r="AR473" s="224"/>
      <c r="AS473" s="224"/>
    </row>
    <row r="474">
      <c r="A474" s="398"/>
      <c r="B474" s="399"/>
      <c r="C474" s="398"/>
      <c r="D474" s="399"/>
      <c r="E474" s="398"/>
      <c r="I474" s="411"/>
      <c r="J474" s="411"/>
      <c r="N474" s="411"/>
      <c r="S474" s="411"/>
      <c r="AC474" s="227"/>
      <c r="AD474" s="227"/>
      <c r="AE474" s="227"/>
      <c r="AF474" s="227"/>
      <c r="AG474" s="227"/>
      <c r="AL474" s="224"/>
      <c r="AM474" s="224"/>
      <c r="AN474" s="224"/>
      <c r="AO474" s="224"/>
      <c r="AP474" s="224"/>
      <c r="AQ474" s="224"/>
      <c r="AR474" s="224"/>
      <c r="AS474" s="224"/>
    </row>
    <row r="475">
      <c r="A475" s="398"/>
      <c r="B475" s="399"/>
      <c r="C475" s="398"/>
      <c r="D475" s="399"/>
      <c r="E475" s="398"/>
      <c r="I475" s="411"/>
      <c r="J475" s="411"/>
      <c r="N475" s="411"/>
      <c r="S475" s="411"/>
      <c r="AC475" s="227"/>
      <c r="AD475" s="227"/>
      <c r="AE475" s="227"/>
      <c r="AF475" s="227"/>
      <c r="AG475" s="227"/>
      <c r="AL475" s="224"/>
      <c r="AM475" s="224"/>
      <c r="AN475" s="224"/>
      <c r="AO475" s="224"/>
      <c r="AP475" s="224"/>
      <c r="AQ475" s="224"/>
      <c r="AR475" s="224"/>
      <c r="AS475" s="224"/>
    </row>
    <row r="476">
      <c r="A476" s="398"/>
      <c r="B476" s="399"/>
      <c r="C476" s="398"/>
      <c r="D476" s="399"/>
      <c r="E476" s="398"/>
      <c r="I476" s="411"/>
      <c r="J476" s="411"/>
      <c r="N476" s="411"/>
      <c r="S476" s="411"/>
      <c r="AC476" s="227"/>
      <c r="AD476" s="227"/>
      <c r="AE476" s="227"/>
      <c r="AF476" s="227"/>
      <c r="AG476" s="227"/>
      <c r="AL476" s="224"/>
      <c r="AM476" s="224"/>
      <c r="AN476" s="224"/>
      <c r="AO476" s="224"/>
      <c r="AP476" s="224"/>
      <c r="AQ476" s="224"/>
      <c r="AR476" s="224"/>
      <c r="AS476" s="224"/>
    </row>
    <row r="477">
      <c r="A477" s="398"/>
      <c r="B477" s="399"/>
      <c r="C477" s="398"/>
      <c r="D477" s="399"/>
      <c r="E477" s="398"/>
      <c r="I477" s="411"/>
      <c r="J477" s="411"/>
      <c r="N477" s="411"/>
      <c r="S477" s="411"/>
      <c r="AC477" s="227"/>
      <c r="AD477" s="227"/>
      <c r="AE477" s="227"/>
      <c r="AF477" s="227"/>
      <c r="AG477" s="227"/>
      <c r="AL477" s="224"/>
      <c r="AM477" s="224"/>
      <c r="AN477" s="224"/>
      <c r="AO477" s="224"/>
      <c r="AP477" s="224"/>
      <c r="AQ477" s="224"/>
      <c r="AR477" s="224"/>
      <c r="AS477" s="224"/>
    </row>
    <row r="478">
      <c r="A478" s="398"/>
      <c r="B478" s="399"/>
      <c r="C478" s="398"/>
      <c r="D478" s="399"/>
      <c r="E478" s="398"/>
      <c r="I478" s="411"/>
      <c r="J478" s="411"/>
      <c r="N478" s="411"/>
      <c r="S478" s="411"/>
      <c r="AC478" s="227"/>
      <c r="AD478" s="227"/>
      <c r="AE478" s="227"/>
      <c r="AF478" s="227"/>
      <c r="AG478" s="227"/>
      <c r="AL478" s="224"/>
      <c r="AM478" s="224"/>
      <c r="AN478" s="224"/>
      <c r="AO478" s="224"/>
      <c r="AP478" s="224"/>
      <c r="AQ478" s="224"/>
      <c r="AR478" s="224"/>
      <c r="AS478" s="224"/>
    </row>
    <row r="479">
      <c r="A479" s="398"/>
      <c r="B479" s="399"/>
      <c r="C479" s="398"/>
      <c r="D479" s="399"/>
      <c r="E479" s="398"/>
      <c r="I479" s="411"/>
      <c r="J479" s="411"/>
      <c r="N479" s="411"/>
      <c r="S479" s="411"/>
      <c r="AC479" s="227"/>
      <c r="AD479" s="227"/>
      <c r="AE479" s="227"/>
      <c r="AF479" s="227"/>
      <c r="AG479" s="227"/>
      <c r="AL479" s="224"/>
      <c r="AM479" s="224"/>
      <c r="AN479" s="224"/>
      <c r="AO479" s="224"/>
      <c r="AP479" s="224"/>
      <c r="AQ479" s="224"/>
      <c r="AR479" s="224"/>
      <c r="AS479" s="224"/>
    </row>
    <row r="480">
      <c r="A480" s="398"/>
      <c r="B480" s="399"/>
      <c r="C480" s="398"/>
      <c r="D480" s="399"/>
      <c r="E480" s="398"/>
      <c r="I480" s="411"/>
      <c r="J480" s="411"/>
      <c r="N480" s="411"/>
      <c r="S480" s="411"/>
      <c r="AC480" s="227"/>
      <c r="AD480" s="227"/>
      <c r="AE480" s="227"/>
      <c r="AF480" s="227"/>
      <c r="AG480" s="227"/>
      <c r="AL480" s="224"/>
      <c r="AM480" s="224"/>
      <c r="AN480" s="224"/>
      <c r="AO480" s="224"/>
      <c r="AP480" s="224"/>
      <c r="AQ480" s="224"/>
      <c r="AR480" s="224"/>
      <c r="AS480" s="224"/>
    </row>
    <row r="481">
      <c r="A481" s="398"/>
      <c r="B481" s="399"/>
      <c r="C481" s="398"/>
      <c r="D481" s="399"/>
      <c r="E481" s="398"/>
      <c r="I481" s="411"/>
      <c r="J481" s="411"/>
      <c r="N481" s="411"/>
      <c r="S481" s="411"/>
      <c r="AC481" s="227"/>
      <c r="AD481" s="227"/>
      <c r="AE481" s="227"/>
      <c r="AF481" s="227"/>
      <c r="AG481" s="227"/>
      <c r="AL481" s="224"/>
      <c r="AM481" s="224"/>
      <c r="AN481" s="224"/>
      <c r="AO481" s="224"/>
      <c r="AP481" s="224"/>
      <c r="AQ481" s="224"/>
      <c r="AR481" s="224"/>
      <c r="AS481" s="224"/>
    </row>
    <row r="482">
      <c r="A482" s="398"/>
      <c r="B482" s="399"/>
      <c r="C482" s="398"/>
      <c r="D482" s="399"/>
      <c r="E482" s="398"/>
      <c r="I482" s="411"/>
      <c r="J482" s="411"/>
      <c r="N482" s="411"/>
      <c r="S482" s="411"/>
      <c r="AC482" s="227"/>
      <c r="AD482" s="227"/>
      <c r="AE482" s="227"/>
      <c r="AF482" s="227"/>
      <c r="AG482" s="227"/>
      <c r="AL482" s="224"/>
      <c r="AM482" s="224"/>
      <c r="AN482" s="224"/>
      <c r="AO482" s="224"/>
      <c r="AP482" s="224"/>
      <c r="AQ482" s="224"/>
      <c r="AR482" s="224"/>
      <c r="AS482" s="224"/>
    </row>
    <row r="483">
      <c r="A483" s="398"/>
      <c r="B483" s="399"/>
      <c r="C483" s="398"/>
      <c r="D483" s="399"/>
      <c r="E483" s="398"/>
      <c r="I483" s="411"/>
      <c r="J483" s="411"/>
      <c r="N483" s="411"/>
      <c r="S483" s="411"/>
      <c r="AC483" s="227"/>
      <c r="AD483" s="227"/>
      <c r="AE483" s="227"/>
      <c r="AF483" s="227"/>
      <c r="AG483" s="227"/>
      <c r="AL483" s="224"/>
      <c r="AM483" s="224"/>
      <c r="AN483" s="224"/>
      <c r="AO483" s="224"/>
      <c r="AP483" s="224"/>
      <c r="AQ483" s="224"/>
      <c r="AR483" s="224"/>
      <c r="AS483" s="224"/>
    </row>
    <row r="484">
      <c r="A484" s="398"/>
      <c r="B484" s="399"/>
      <c r="C484" s="398"/>
      <c r="D484" s="399"/>
      <c r="E484" s="398"/>
      <c r="I484" s="411"/>
      <c r="J484" s="411"/>
      <c r="N484" s="411"/>
      <c r="S484" s="411"/>
      <c r="AC484" s="227"/>
      <c r="AD484" s="227"/>
      <c r="AE484" s="227"/>
      <c r="AF484" s="227"/>
      <c r="AG484" s="227"/>
      <c r="AL484" s="224"/>
      <c r="AM484" s="224"/>
      <c r="AN484" s="224"/>
      <c r="AO484" s="224"/>
      <c r="AP484" s="224"/>
      <c r="AQ484" s="224"/>
      <c r="AR484" s="224"/>
      <c r="AS484" s="224"/>
    </row>
    <row r="485">
      <c r="A485" s="398"/>
      <c r="B485" s="399"/>
      <c r="C485" s="398"/>
      <c r="D485" s="399"/>
      <c r="E485" s="398"/>
      <c r="I485" s="411"/>
      <c r="J485" s="411"/>
      <c r="N485" s="411"/>
      <c r="S485" s="411"/>
      <c r="AC485" s="227"/>
      <c r="AD485" s="227"/>
      <c r="AE485" s="227"/>
      <c r="AF485" s="227"/>
      <c r="AG485" s="227"/>
      <c r="AL485" s="224"/>
      <c r="AM485" s="224"/>
      <c r="AN485" s="224"/>
      <c r="AO485" s="224"/>
      <c r="AP485" s="224"/>
      <c r="AQ485" s="224"/>
      <c r="AR485" s="224"/>
      <c r="AS485" s="224"/>
    </row>
    <row r="486">
      <c r="A486" s="398"/>
      <c r="B486" s="399"/>
      <c r="C486" s="398"/>
      <c r="D486" s="399"/>
      <c r="E486" s="398"/>
      <c r="I486" s="411"/>
      <c r="J486" s="411"/>
      <c r="N486" s="411"/>
      <c r="S486" s="411"/>
      <c r="AC486" s="227"/>
      <c r="AD486" s="227"/>
      <c r="AE486" s="227"/>
      <c r="AF486" s="227"/>
      <c r="AG486" s="227"/>
      <c r="AL486" s="224"/>
      <c r="AM486" s="224"/>
      <c r="AN486" s="224"/>
      <c r="AO486" s="224"/>
      <c r="AP486" s="224"/>
      <c r="AQ486" s="224"/>
      <c r="AR486" s="224"/>
      <c r="AS486" s="224"/>
    </row>
    <row r="487">
      <c r="A487" s="398"/>
      <c r="B487" s="399"/>
      <c r="C487" s="398"/>
      <c r="D487" s="399"/>
      <c r="E487" s="398"/>
      <c r="I487" s="411"/>
      <c r="J487" s="411"/>
      <c r="N487" s="411"/>
      <c r="S487" s="411"/>
      <c r="AC487" s="227"/>
      <c r="AD487" s="227"/>
      <c r="AE487" s="227"/>
      <c r="AF487" s="227"/>
      <c r="AG487" s="227"/>
      <c r="AL487" s="224"/>
      <c r="AM487" s="224"/>
      <c r="AN487" s="224"/>
      <c r="AO487" s="224"/>
      <c r="AP487" s="224"/>
      <c r="AQ487" s="224"/>
      <c r="AR487" s="224"/>
      <c r="AS487" s="224"/>
    </row>
    <row r="488">
      <c r="A488" s="398"/>
      <c r="B488" s="399"/>
      <c r="C488" s="398"/>
      <c r="D488" s="399"/>
      <c r="E488" s="398"/>
      <c r="I488" s="411"/>
      <c r="J488" s="411"/>
      <c r="N488" s="411"/>
      <c r="S488" s="411"/>
      <c r="AC488" s="227"/>
      <c r="AD488" s="227"/>
      <c r="AE488" s="227"/>
      <c r="AF488" s="227"/>
      <c r="AG488" s="227"/>
      <c r="AL488" s="224"/>
      <c r="AM488" s="224"/>
      <c r="AN488" s="224"/>
      <c r="AO488" s="224"/>
      <c r="AP488" s="224"/>
      <c r="AQ488" s="224"/>
      <c r="AR488" s="224"/>
      <c r="AS488" s="224"/>
    </row>
    <row r="489">
      <c r="A489" s="398"/>
      <c r="B489" s="399"/>
      <c r="C489" s="398"/>
      <c r="D489" s="399"/>
      <c r="E489" s="398"/>
      <c r="I489" s="411"/>
      <c r="J489" s="411"/>
      <c r="N489" s="411"/>
      <c r="S489" s="411"/>
      <c r="AC489" s="227"/>
      <c r="AD489" s="227"/>
      <c r="AE489" s="227"/>
      <c r="AF489" s="227"/>
      <c r="AG489" s="227"/>
      <c r="AL489" s="224"/>
      <c r="AM489" s="224"/>
      <c r="AN489" s="224"/>
      <c r="AO489" s="224"/>
      <c r="AP489" s="224"/>
      <c r="AQ489" s="224"/>
      <c r="AR489" s="224"/>
      <c r="AS489" s="224"/>
    </row>
    <row r="490">
      <c r="A490" s="398"/>
      <c r="B490" s="399"/>
      <c r="C490" s="398"/>
      <c r="D490" s="399"/>
      <c r="E490" s="398"/>
      <c r="I490" s="411"/>
      <c r="J490" s="411"/>
      <c r="N490" s="411"/>
      <c r="S490" s="411"/>
      <c r="AC490" s="227"/>
      <c r="AD490" s="227"/>
      <c r="AE490" s="227"/>
      <c r="AF490" s="227"/>
      <c r="AG490" s="227"/>
      <c r="AL490" s="224"/>
      <c r="AM490" s="224"/>
      <c r="AN490" s="224"/>
      <c r="AO490" s="224"/>
      <c r="AP490" s="224"/>
      <c r="AQ490" s="224"/>
      <c r="AR490" s="224"/>
      <c r="AS490" s="224"/>
    </row>
    <row r="491">
      <c r="A491" s="398"/>
      <c r="B491" s="399"/>
      <c r="C491" s="398"/>
      <c r="D491" s="399"/>
      <c r="E491" s="398"/>
      <c r="I491" s="411"/>
      <c r="J491" s="411"/>
      <c r="N491" s="411"/>
      <c r="S491" s="411"/>
      <c r="AC491" s="227"/>
      <c r="AD491" s="227"/>
      <c r="AE491" s="227"/>
      <c r="AF491" s="227"/>
      <c r="AG491" s="227"/>
      <c r="AL491" s="224"/>
      <c r="AM491" s="224"/>
      <c r="AN491" s="224"/>
      <c r="AO491" s="224"/>
      <c r="AP491" s="224"/>
      <c r="AQ491" s="224"/>
      <c r="AR491" s="224"/>
      <c r="AS491" s="224"/>
    </row>
    <row r="492">
      <c r="A492" s="398"/>
      <c r="B492" s="399"/>
      <c r="C492" s="398"/>
      <c r="D492" s="399"/>
      <c r="E492" s="398"/>
      <c r="I492" s="411"/>
      <c r="J492" s="411"/>
      <c r="N492" s="411"/>
      <c r="S492" s="411"/>
      <c r="AC492" s="227"/>
      <c r="AD492" s="227"/>
      <c r="AE492" s="227"/>
      <c r="AF492" s="227"/>
      <c r="AG492" s="227"/>
      <c r="AL492" s="224"/>
      <c r="AM492" s="224"/>
      <c r="AN492" s="224"/>
      <c r="AO492" s="224"/>
      <c r="AP492" s="224"/>
      <c r="AQ492" s="224"/>
      <c r="AR492" s="224"/>
      <c r="AS492" s="224"/>
    </row>
    <row r="493">
      <c r="A493" s="398"/>
      <c r="B493" s="399"/>
      <c r="C493" s="398"/>
      <c r="D493" s="399"/>
      <c r="E493" s="398"/>
      <c r="I493" s="411"/>
      <c r="J493" s="411"/>
      <c r="N493" s="411"/>
      <c r="S493" s="411"/>
      <c r="AC493" s="227"/>
      <c r="AD493" s="227"/>
      <c r="AE493" s="227"/>
      <c r="AF493" s="227"/>
      <c r="AG493" s="227"/>
      <c r="AL493" s="224"/>
      <c r="AM493" s="224"/>
      <c r="AN493" s="224"/>
      <c r="AO493" s="224"/>
      <c r="AP493" s="224"/>
      <c r="AQ493" s="224"/>
      <c r="AR493" s="224"/>
      <c r="AS493" s="224"/>
    </row>
    <row r="494">
      <c r="A494" s="398"/>
      <c r="B494" s="399"/>
      <c r="C494" s="398"/>
      <c r="D494" s="399"/>
      <c r="E494" s="398"/>
      <c r="I494" s="411"/>
      <c r="J494" s="411"/>
      <c r="N494" s="411"/>
      <c r="S494" s="411"/>
      <c r="AC494" s="227"/>
      <c r="AD494" s="227"/>
      <c r="AE494" s="227"/>
      <c r="AF494" s="227"/>
      <c r="AG494" s="227"/>
      <c r="AL494" s="224"/>
      <c r="AM494" s="224"/>
      <c r="AN494" s="224"/>
      <c r="AO494" s="224"/>
      <c r="AP494" s="224"/>
      <c r="AQ494" s="224"/>
      <c r="AR494" s="224"/>
      <c r="AS494" s="224"/>
    </row>
    <row r="495">
      <c r="A495" s="398"/>
      <c r="B495" s="399"/>
      <c r="C495" s="398"/>
      <c r="D495" s="399"/>
      <c r="E495" s="398"/>
      <c r="I495" s="411"/>
      <c r="J495" s="411"/>
      <c r="N495" s="411"/>
      <c r="S495" s="411"/>
      <c r="AC495" s="227"/>
      <c r="AD495" s="227"/>
      <c r="AE495" s="227"/>
      <c r="AF495" s="227"/>
      <c r="AG495" s="227"/>
      <c r="AL495" s="224"/>
      <c r="AM495" s="224"/>
      <c r="AN495" s="224"/>
      <c r="AO495" s="224"/>
      <c r="AP495" s="224"/>
      <c r="AQ495" s="224"/>
      <c r="AR495" s="224"/>
      <c r="AS495" s="224"/>
    </row>
    <row r="496">
      <c r="A496" s="398"/>
      <c r="B496" s="399"/>
      <c r="C496" s="398"/>
      <c r="D496" s="399"/>
      <c r="E496" s="398"/>
      <c r="I496" s="411"/>
      <c r="J496" s="411"/>
      <c r="N496" s="411"/>
      <c r="S496" s="411"/>
      <c r="AC496" s="227"/>
      <c r="AD496" s="227"/>
      <c r="AE496" s="227"/>
      <c r="AF496" s="227"/>
      <c r="AG496" s="227"/>
      <c r="AL496" s="224"/>
      <c r="AM496" s="224"/>
      <c r="AN496" s="224"/>
      <c r="AO496" s="224"/>
      <c r="AP496" s="224"/>
      <c r="AQ496" s="224"/>
      <c r="AR496" s="224"/>
      <c r="AS496" s="224"/>
    </row>
    <row r="497">
      <c r="A497" s="398"/>
      <c r="B497" s="399"/>
      <c r="C497" s="398"/>
      <c r="D497" s="399"/>
      <c r="E497" s="398"/>
      <c r="I497" s="411"/>
      <c r="J497" s="411"/>
      <c r="N497" s="411"/>
      <c r="S497" s="411"/>
      <c r="AC497" s="227"/>
      <c r="AD497" s="227"/>
      <c r="AE497" s="227"/>
      <c r="AF497" s="227"/>
      <c r="AG497" s="227"/>
      <c r="AL497" s="224"/>
      <c r="AM497" s="224"/>
      <c r="AN497" s="224"/>
      <c r="AO497" s="224"/>
      <c r="AP497" s="224"/>
      <c r="AQ497" s="224"/>
      <c r="AR497" s="224"/>
      <c r="AS497" s="224"/>
    </row>
    <row r="498">
      <c r="A498" s="398"/>
      <c r="B498" s="399"/>
      <c r="C498" s="398"/>
      <c r="D498" s="399"/>
      <c r="E498" s="398"/>
      <c r="I498" s="411"/>
      <c r="J498" s="411"/>
      <c r="N498" s="411"/>
      <c r="S498" s="411"/>
      <c r="AC498" s="227"/>
      <c r="AD498" s="227"/>
      <c r="AE498" s="227"/>
      <c r="AF498" s="227"/>
      <c r="AG498" s="227"/>
      <c r="AL498" s="224"/>
      <c r="AM498" s="224"/>
      <c r="AN498" s="224"/>
      <c r="AO498" s="224"/>
      <c r="AP498" s="224"/>
      <c r="AQ498" s="224"/>
      <c r="AR498" s="224"/>
      <c r="AS498" s="224"/>
    </row>
    <row r="499">
      <c r="A499" s="398"/>
      <c r="B499" s="399"/>
      <c r="C499" s="398"/>
      <c r="D499" s="399"/>
      <c r="E499" s="398"/>
      <c r="I499" s="411"/>
      <c r="J499" s="411"/>
      <c r="N499" s="411"/>
      <c r="S499" s="411"/>
      <c r="AC499" s="227"/>
      <c r="AD499" s="227"/>
      <c r="AE499" s="227"/>
      <c r="AF499" s="227"/>
      <c r="AG499" s="227"/>
      <c r="AL499" s="224"/>
      <c r="AM499" s="224"/>
      <c r="AN499" s="224"/>
      <c r="AO499" s="224"/>
      <c r="AP499" s="224"/>
      <c r="AQ499" s="224"/>
      <c r="AR499" s="224"/>
      <c r="AS499" s="224"/>
    </row>
    <row r="500">
      <c r="A500" s="398"/>
      <c r="B500" s="399"/>
      <c r="C500" s="398"/>
      <c r="D500" s="399"/>
      <c r="E500" s="398"/>
      <c r="I500" s="411"/>
      <c r="J500" s="411"/>
      <c r="N500" s="411"/>
      <c r="S500" s="411"/>
      <c r="AC500" s="227"/>
      <c r="AD500" s="227"/>
      <c r="AE500" s="227"/>
      <c r="AF500" s="227"/>
      <c r="AG500" s="227"/>
      <c r="AL500" s="224"/>
      <c r="AM500" s="224"/>
      <c r="AN500" s="224"/>
      <c r="AO500" s="224"/>
      <c r="AP500" s="224"/>
      <c r="AQ500" s="224"/>
      <c r="AR500" s="224"/>
      <c r="AS500" s="224"/>
    </row>
    <row r="501">
      <c r="A501" s="398"/>
      <c r="B501" s="399"/>
      <c r="C501" s="398"/>
      <c r="D501" s="399"/>
      <c r="E501" s="398"/>
      <c r="I501" s="411"/>
      <c r="J501" s="411"/>
      <c r="N501" s="411"/>
      <c r="S501" s="411"/>
      <c r="AC501" s="227"/>
      <c r="AD501" s="227"/>
      <c r="AE501" s="227"/>
      <c r="AF501" s="227"/>
      <c r="AG501" s="227"/>
      <c r="AL501" s="224"/>
      <c r="AM501" s="224"/>
      <c r="AN501" s="224"/>
      <c r="AO501" s="224"/>
      <c r="AP501" s="224"/>
      <c r="AQ501" s="224"/>
      <c r="AR501" s="224"/>
      <c r="AS501" s="224"/>
    </row>
    <row r="502">
      <c r="A502" s="398"/>
      <c r="B502" s="399"/>
      <c r="C502" s="398"/>
      <c r="D502" s="399"/>
      <c r="E502" s="398"/>
      <c r="I502" s="411"/>
      <c r="J502" s="411"/>
      <c r="N502" s="411"/>
      <c r="S502" s="411"/>
      <c r="AC502" s="227"/>
      <c r="AD502" s="227"/>
      <c r="AE502" s="227"/>
      <c r="AF502" s="227"/>
      <c r="AG502" s="227"/>
      <c r="AL502" s="224"/>
      <c r="AM502" s="224"/>
      <c r="AN502" s="224"/>
      <c r="AO502" s="224"/>
      <c r="AP502" s="224"/>
      <c r="AQ502" s="224"/>
      <c r="AR502" s="224"/>
      <c r="AS502" s="224"/>
    </row>
    <row r="503">
      <c r="A503" s="398"/>
      <c r="B503" s="399"/>
      <c r="C503" s="398"/>
      <c r="D503" s="399"/>
      <c r="E503" s="398"/>
      <c r="I503" s="411"/>
      <c r="J503" s="411"/>
      <c r="N503" s="411"/>
      <c r="S503" s="411"/>
      <c r="AC503" s="227"/>
      <c r="AD503" s="227"/>
      <c r="AE503" s="227"/>
      <c r="AF503" s="227"/>
      <c r="AG503" s="227"/>
      <c r="AL503" s="224"/>
      <c r="AM503" s="224"/>
      <c r="AN503" s="224"/>
      <c r="AO503" s="224"/>
      <c r="AP503" s="224"/>
      <c r="AQ503" s="224"/>
      <c r="AR503" s="224"/>
      <c r="AS503" s="224"/>
    </row>
    <row r="504">
      <c r="A504" s="398"/>
      <c r="B504" s="399"/>
      <c r="C504" s="398"/>
      <c r="D504" s="399"/>
      <c r="E504" s="398"/>
      <c r="I504" s="411"/>
      <c r="J504" s="411"/>
      <c r="N504" s="411"/>
      <c r="S504" s="411"/>
      <c r="AC504" s="227"/>
      <c r="AD504" s="227"/>
      <c r="AE504" s="227"/>
      <c r="AF504" s="227"/>
      <c r="AG504" s="227"/>
      <c r="AL504" s="224"/>
      <c r="AM504" s="224"/>
      <c r="AN504" s="224"/>
      <c r="AO504" s="224"/>
      <c r="AP504" s="224"/>
      <c r="AQ504" s="224"/>
      <c r="AR504" s="224"/>
      <c r="AS504" s="224"/>
    </row>
    <row r="505">
      <c r="A505" s="398"/>
      <c r="B505" s="399"/>
      <c r="C505" s="398"/>
      <c r="D505" s="399"/>
      <c r="E505" s="398"/>
      <c r="I505" s="411"/>
      <c r="J505" s="411"/>
      <c r="N505" s="411"/>
      <c r="S505" s="411"/>
      <c r="AC505" s="227"/>
      <c r="AD505" s="227"/>
      <c r="AE505" s="227"/>
      <c r="AF505" s="227"/>
      <c r="AG505" s="227"/>
      <c r="AL505" s="224"/>
      <c r="AM505" s="224"/>
      <c r="AN505" s="224"/>
      <c r="AO505" s="224"/>
      <c r="AP505" s="224"/>
      <c r="AQ505" s="224"/>
      <c r="AR505" s="224"/>
      <c r="AS505" s="224"/>
    </row>
    <row r="506">
      <c r="A506" s="398"/>
      <c r="B506" s="399"/>
      <c r="C506" s="398"/>
      <c r="D506" s="399"/>
      <c r="E506" s="398"/>
      <c r="I506" s="411"/>
      <c r="J506" s="411"/>
      <c r="N506" s="411"/>
      <c r="S506" s="411"/>
      <c r="AC506" s="227"/>
      <c r="AD506" s="227"/>
      <c r="AE506" s="227"/>
      <c r="AF506" s="227"/>
      <c r="AG506" s="227"/>
      <c r="AL506" s="224"/>
      <c r="AM506" s="224"/>
      <c r="AN506" s="224"/>
      <c r="AO506" s="224"/>
      <c r="AP506" s="224"/>
      <c r="AQ506" s="224"/>
      <c r="AR506" s="224"/>
      <c r="AS506" s="224"/>
    </row>
    <row r="507">
      <c r="A507" s="398"/>
      <c r="B507" s="399"/>
      <c r="C507" s="398"/>
      <c r="D507" s="399"/>
      <c r="E507" s="398"/>
      <c r="I507" s="411"/>
      <c r="J507" s="411"/>
      <c r="N507" s="411"/>
      <c r="S507" s="411"/>
      <c r="AC507" s="227"/>
      <c r="AD507" s="227"/>
      <c r="AE507" s="227"/>
      <c r="AF507" s="227"/>
      <c r="AG507" s="227"/>
      <c r="AL507" s="224"/>
      <c r="AM507" s="224"/>
      <c r="AN507" s="224"/>
      <c r="AO507" s="224"/>
      <c r="AP507" s="224"/>
      <c r="AQ507" s="224"/>
      <c r="AR507" s="224"/>
      <c r="AS507" s="224"/>
    </row>
    <row r="508">
      <c r="A508" s="398"/>
      <c r="B508" s="399"/>
      <c r="C508" s="398"/>
      <c r="D508" s="399"/>
      <c r="E508" s="398"/>
      <c r="I508" s="411"/>
      <c r="J508" s="411"/>
      <c r="N508" s="411"/>
      <c r="S508" s="411"/>
      <c r="AC508" s="227"/>
      <c r="AD508" s="227"/>
      <c r="AE508" s="227"/>
      <c r="AF508" s="227"/>
      <c r="AG508" s="227"/>
      <c r="AL508" s="224"/>
      <c r="AM508" s="224"/>
      <c r="AN508" s="224"/>
      <c r="AO508" s="224"/>
      <c r="AP508" s="224"/>
      <c r="AQ508" s="224"/>
      <c r="AR508" s="224"/>
      <c r="AS508" s="224"/>
    </row>
    <row r="509">
      <c r="A509" s="398"/>
      <c r="B509" s="399"/>
      <c r="C509" s="398"/>
      <c r="D509" s="399"/>
      <c r="E509" s="398"/>
      <c r="I509" s="411"/>
      <c r="J509" s="411"/>
      <c r="N509" s="411"/>
      <c r="S509" s="411"/>
      <c r="AC509" s="227"/>
      <c r="AD509" s="227"/>
      <c r="AE509" s="227"/>
      <c r="AF509" s="227"/>
      <c r="AG509" s="227"/>
      <c r="AL509" s="224"/>
      <c r="AM509" s="224"/>
      <c r="AN509" s="224"/>
      <c r="AO509" s="224"/>
      <c r="AP509" s="224"/>
      <c r="AQ509" s="224"/>
      <c r="AR509" s="224"/>
      <c r="AS509" s="224"/>
    </row>
    <row r="510">
      <c r="A510" s="398"/>
      <c r="B510" s="399"/>
      <c r="C510" s="398"/>
      <c r="D510" s="399"/>
      <c r="E510" s="398"/>
      <c r="I510" s="411"/>
      <c r="J510" s="411"/>
      <c r="N510" s="411"/>
      <c r="S510" s="411"/>
      <c r="AC510" s="227"/>
      <c r="AD510" s="227"/>
      <c r="AE510" s="227"/>
      <c r="AF510" s="227"/>
      <c r="AG510" s="227"/>
      <c r="AL510" s="224"/>
      <c r="AM510" s="224"/>
      <c r="AN510" s="224"/>
      <c r="AO510" s="224"/>
      <c r="AP510" s="224"/>
      <c r="AQ510" s="224"/>
      <c r="AR510" s="224"/>
      <c r="AS510" s="224"/>
    </row>
    <row r="511">
      <c r="A511" s="398"/>
      <c r="B511" s="399"/>
      <c r="C511" s="398"/>
      <c r="D511" s="399"/>
      <c r="E511" s="398"/>
      <c r="I511" s="411"/>
      <c r="J511" s="411"/>
      <c r="N511" s="411"/>
      <c r="S511" s="411"/>
      <c r="AC511" s="227"/>
      <c r="AD511" s="227"/>
      <c r="AE511" s="227"/>
      <c r="AF511" s="227"/>
      <c r="AG511" s="227"/>
      <c r="AL511" s="224"/>
      <c r="AM511" s="224"/>
      <c r="AN511" s="224"/>
      <c r="AO511" s="224"/>
      <c r="AP511" s="224"/>
      <c r="AQ511" s="224"/>
      <c r="AR511" s="224"/>
      <c r="AS511" s="224"/>
    </row>
    <row r="512">
      <c r="A512" s="398"/>
      <c r="B512" s="399"/>
      <c r="C512" s="398"/>
      <c r="D512" s="399"/>
      <c r="E512" s="398"/>
      <c r="I512" s="411"/>
      <c r="J512" s="411"/>
      <c r="N512" s="411"/>
      <c r="S512" s="411"/>
      <c r="AC512" s="227"/>
      <c r="AD512" s="227"/>
      <c r="AE512" s="227"/>
      <c r="AF512" s="227"/>
      <c r="AG512" s="227"/>
      <c r="AL512" s="224"/>
      <c r="AM512" s="224"/>
      <c r="AN512" s="224"/>
      <c r="AO512" s="224"/>
      <c r="AP512" s="224"/>
      <c r="AQ512" s="224"/>
      <c r="AR512" s="224"/>
      <c r="AS512" s="224"/>
    </row>
    <row r="513">
      <c r="A513" s="398"/>
      <c r="B513" s="399"/>
      <c r="C513" s="398"/>
      <c r="D513" s="399"/>
      <c r="E513" s="398"/>
      <c r="I513" s="411"/>
      <c r="J513" s="411"/>
      <c r="N513" s="411"/>
      <c r="S513" s="411"/>
      <c r="AC513" s="227"/>
      <c r="AD513" s="227"/>
      <c r="AE513" s="227"/>
      <c r="AF513" s="227"/>
      <c r="AG513" s="227"/>
      <c r="AL513" s="224"/>
      <c r="AM513" s="224"/>
      <c r="AN513" s="224"/>
      <c r="AO513" s="224"/>
      <c r="AP513" s="224"/>
      <c r="AQ513" s="224"/>
      <c r="AR513" s="224"/>
      <c r="AS513" s="224"/>
    </row>
    <row r="514">
      <c r="A514" s="398"/>
      <c r="B514" s="399"/>
      <c r="C514" s="398"/>
      <c r="D514" s="399"/>
      <c r="E514" s="398"/>
      <c r="I514" s="411"/>
      <c r="J514" s="411"/>
      <c r="N514" s="411"/>
      <c r="S514" s="411"/>
      <c r="AC514" s="227"/>
      <c r="AD514" s="227"/>
      <c r="AE514" s="227"/>
      <c r="AF514" s="227"/>
      <c r="AG514" s="227"/>
      <c r="AL514" s="224"/>
      <c r="AM514" s="224"/>
      <c r="AN514" s="224"/>
      <c r="AO514" s="224"/>
      <c r="AP514" s="224"/>
      <c r="AQ514" s="224"/>
      <c r="AR514" s="224"/>
      <c r="AS514" s="224"/>
    </row>
    <row r="515">
      <c r="A515" s="398"/>
      <c r="B515" s="399"/>
      <c r="C515" s="398"/>
      <c r="D515" s="399"/>
      <c r="E515" s="398"/>
      <c r="I515" s="411"/>
      <c r="J515" s="411"/>
      <c r="N515" s="411"/>
      <c r="S515" s="411"/>
      <c r="AC515" s="227"/>
      <c r="AD515" s="227"/>
      <c r="AE515" s="227"/>
      <c r="AF515" s="227"/>
      <c r="AG515" s="227"/>
      <c r="AL515" s="224"/>
      <c r="AM515" s="224"/>
      <c r="AN515" s="224"/>
      <c r="AO515" s="224"/>
      <c r="AP515" s="224"/>
      <c r="AQ515" s="224"/>
      <c r="AR515" s="224"/>
      <c r="AS515" s="224"/>
    </row>
    <row r="516">
      <c r="A516" s="398"/>
      <c r="B516" s="399"/>
      <c r="C516" s="398"/>
      <c r="D516" s="399"/>
      <c r="E516" s="398"/>
      <c r="I516" s="411"/>
      <c r="J516" s="411"/>
      <c r="N516" s="411"/>
      <c r="S516" s="411"/>
      <c r="AC516" s="227"/>
      <c r="AD516" s="227"/>
      <c r="AE516" s="227"/>
      <c r="AF516" s="227"/>
      <c r="AG516" s="227"/>
      <c r="AL516" s="224"/>
      <c r="AM516" s="224"/>
      <c r="AN516" s="224"/>
      <c r="AO516" s="224"/>
      <c r="AP516" s="224"/>
      <c r="AQ516" s="224"/>
      <c r="AR516" s="224"/>
      <c r="AS516" s="224"/>
    </row>
    <row r="517">
      <c r="A517" s="398"/>
      <c r="B517" s="399"/>
      <c r="C517" s="398"/>
      <c r="D517" s="399"/>
      <c r="E517" s="398"/>
      <c r="I517" s="411"/>
      <c r="J517" s="411"/>
      <c r="N517" s="411"/>
      <c r="S517" s="411"/>
      <c r="AC517" s="227"/>
      <c r="AD517" s="227"/>
      <c r="AE517" s="227"/>
      <c r="AF517" s="227"/>
      <c r="AG517" s="227"/>
      <c r="AL517" s="224"/>
      <c r="AM517" s="224"/>
      <c r="AN517" s="224"/>
      <c r="AO517" s="224"/>
      <c r="AP517" s="224"/>
      <c r="AQ517" s="224"/>
      <c r="AR517" s="224"/>
      <c r="AS517" s="224"/>
    </row>
    <row r="518">
      <c r="A518" s="398"/>
      <c r="B518" s="399"/>
      <c r="C518" s="398"/>
      <c r="D518" s="399"/>
      <c r="E518" s="398"/>
      <c r="I518" s="411"/>
      <c r="J518" s="411"/>
      <c r="N518" s="411"/>
      <c r="S518" s="411"/>
      <c r="AC518" s="227"/>
      <c r="AD518" s="227"/>
      <c r="AE518" s="227"/>
      <c r="AF518" s="227"/>
      <c r="AG518" s="227"/>
      <c r="AL518" s="224"/>
      <c r="AM518" s="224"/>
      <c r="AN518" s="224"/>
      <c r="AO518" s="224"/>
      <c r="AP518" s="224"/>
      <c r="AQ518" s="224"/>
      <c r="AR518" s="224"/>
      <c r="AS518" s="224"/>
    </row>
    <row r="519">
      <c r="A519" s="398"/>
      <c r="B519" s="399"/>
      <c r="C519" s="398"/>
      <c r="D519" s="399"/>
      <c r="E519" s="398"/>
      <c r="I519" s="411"/>
      <c r="J519" s="411"/>
      <c r="N519" s="411"/>
      <c r="S519" s="411"/>
      <c r="AC519" s="227"/>
      <c r="AD519" s="227"/>
      <c r="AE519" s="227"/>
      <c r="AF519" s="227"/>
      <c r="AG519" s="227"/>
      <c r="AL519" s="224"/>
      <c r="AM519" s="224"/>
      <c r="AN519" s="224"/>
      <c r="AO519" s="224"/>
      <c r="AP519" s="224"/>
      <c r="AQ519" s="224"/>
      <c r="AR519" s="224"/>
      <c r="AS519" s="224"/>
    </row>
    <row r="520">
      <c r="A520" s="398"/>
      <c r="B520" s="399"/>
      <c r="C520" s="398"/>
      <c r="D520" s="399"/>
      <c r="E520" s="398"/>
      <c r="I520" s="411"/>
      <c r="J520" s="411"/>
      <c r="N520" s="411"/>
      <c r="S520" s="411"/>
      <c r="AC520" s="227"/>
      <c r="AD520" s="227"/>
      <c r="AE520" s="227"/>
      <c r="AF520" s="227"/>
      <c r="AG520" s="227"/>
      <c r="AL520" s="224"/>
      <c r="AM520" s="224"/>
      <c r="AN520" s="224"/>
      <c r="AO520" s="224"/>
      <c r="AP520" s="224"/>
      <c r="AQ520" s="224"/>
      <c r="AR520" s="224"/>
      <c r="AS520" s="224"/>
    </row>
    <row r="521">
      <c r="A521" s="398"/>
      <c r="B521" s="399"/>
      <c r="C521" s="398"/>
      <c r="D521" s="399"/>
      <c r="E521" s="398"/>
      <c r="I521" s="411"/>
      <c r="J521" s="411"/>
      <c r="N521" s="411"/>
      <c r="S521" s="411"/>
      <c r="AC521" s="227"/>
      <c r="AD521" s="227"/>
      <c r="AE521" s="227"/>
      <c r="AF521" s="227"/>
      <c r="AG521" s="227"/>
      <c r="AL521" s="224"/>
      <c r="AM521" s="224"/>
      <c r="AN521" s="224"/>
      <c r="AO521" s="224"/>
      <c r="AP521" s="224"/>
      <c r="AQ521" s="224"/>
      <c r="AR521" s="224"/>
      <c r="AS521" s="224"/>
    </row>
    <row r="522">
      <c r="A522" s="398"/>
      <c r="B522" s="399"/>
      <c r="C522" s="398"/>
      <c r="D522" s="399"/>
      <c r="E522" s="398"/>
      <c r="I522" s="411"/>
      <c r="J522" s="411"/>
      <c r="N522" s="411"/>
      <c r="S522" s="411"/>
      <c r="AC522" s="227"/>
      <c r="AD522" s="227"/>
      <c r="AE522" s="227"/>
      <c r="AF522" s="227"/>
      <c r="AG522" s="227"/>
      <c r="AL522" s="224"/>
      <c r="AM522" s="224"/>
      <c r="AN522" s="224"/>
      <c r="AO522" s="224"/>
      <c r="AP522" s="224"/>
      <c r="AQ522" s="224"/>
      <c r="AR522" s="224"/>
      <c r="AS522" s="224"/>
    </row>
    <row r="523">
      <c r="A523" s="398"/>
      <c r="B523" s="399"/>
      <c r="C523" s="398"/>
      <c r="D523" s="399"/>
      <c r="E523" s="398"/>
      <c r="I523" s="411"/>
      <c r="J523" s="411"/>
      <c r="N523" s="411"/>
      <c r="S523" s="411"/>
      <c r="AC523" s="227"/>
      <c r="AD523" s="227"/>
      <c r="AE523" s="227"/>
      <c r="AF523" s="227"/>
      <c r="AG523" s="227"/>
      <c r="AL523" s="224"/>
      <c r="AM523" s="224"/>
      <c r="AN523" s="224"/>
      <c r="AO523" s="224"/>
      <c r="AP523" s="224"/>
      <c r="AQ523" s="224"/>
      <c r="AR523" s="224"/>
      <c r="AS523" s="224"/>
    </row>
    <row r="524">
      <c r="A524" s="398"/>
      <c r="B524" s="399"/>
      <c r="C524" s="398"/>
      <c r="D524" s="399"/>
      <c r="E524" s="398"/>
      <c r="I524" s="411"/>
      <c r="J524" s="411"/>
      <c r="N524" s="411"/>
      <c r="S524" s="411"/>
      <c r="AC524" s="227"/>
      <c r="AD524" s="227"/>
      <c r="AE524" s="227"/>
      <c r="AF524" s="227"/>
      <c r="AG524" s="227"/>
      <c r="AL524" s="224"/>
      <c r="AM524" s="224"/>
      <c r="AN524" s="224"/>
      <c r="AO524" s="224"/>
      <c r="AP524" s="224"/>
      <c r="AQ524" s="224"/>
      <c r="AR524" s="224"/>
      <c r="AS524" s="224"/>
    </row>
    <row r="525">
      <c r="A525" s="398"/>
      <c r="B525" s="399"/>
      <c r="C525" s="398"/>
      <c r="D525" s="399"/>
      <c r="E525" s="398"/>
      <c r="I525" s="411"/>
      <c r="J525" s="411"/>
      <c r="N525" s="411"/>
      <c r="S525" s="411"/>
      <c r="AC525" s="227"/>
      <c r="AD525" s="227"/>
      <c r="AE525" s="227"/>
      <c r="AF525" s="227"/>
      <c r="AG525" s="227"/>
      <c r="AL525" s="224"/>
      <c r="AM525" s="224"/>
      <c r="AN525" s="224"/>
      <c r="AO525" s="224"/>
      <c r="AP525" s="224"/>
      <c r="AQ525" s="224"/>
      <c r="AR525" s="224"/>
      <c r="AS525" s="224"/>
    </row>
    <row r="526">
      <c r="A526" s="398"/>
      <c r="B526" s="399"/>
      <c r="C526" s="398"/>
      <c r="D526" s="399"/>
      <c r="E526" s="398"/>
      <c r="I526" s="411"/>
      <c r="J526" s="411"/>
      <c r="N526" s="411"/>
      <c r="S526" s="411"/>
      <c r="AC526" s="227"/>
      <c r="AD526" s="227"/>
      <c r="AE526" s="227"/>
      <c r="AF526" s="227"/>
      <c r="AG526" s="227"/>
      <c r="AL526" s="224"/>
      <c r="AM526" s="224"/>
      <c r="AN526" s="224"/>
      <c r="AO526" s="224"/>
      <c r="AP526" s="224"/>
      <c r="AQ526" s="224"/>
      <c r="AR526" s="224"/>
      <c r="AS526" s="224"/>
    </row>
    <row r="527">
      <c r="A527" s="398"/>
      <c r="B527" s="399"/>
      <c r="C527" s="398"/>
      <c r="D527" s="399"/>
      <c r="E527" s="398"/>
      <c r="I527" s="411"/>
      <c r="J527" s="411"/>
      <c r="N527" s="411"/>
      <c r="S527" s="411"/>
      <c r="AC527" s="227"/>
      <c r="AD527" s="227"/>
      <c r="AE527" s="227"/>
      <c r="AF527" s="227"/>
      <c r="AG527" s="227"/>
      <c r="AL527" s="224"/>
      <c r="AM527" s="224"/>
      <c r="AN527" s="224"/>
      <c r="AO527" s="224"/>
      <c r="AP527" s="224"/>
      <c r="AQ527" s="224"/>
      <c r="AR527" s="224"/>
      <c r="AS527" s="224"/>
    </row>
    <row r="528">
      <c r="A528" s="398"/>
      <c r="B528" s="399"/>
      <c r="C528" s="398"/>
      <c r="D528" s="399"/>
      <c r="E528" s="398"/>
      <c r="I528" s="411"/>
      <c r="J528" s="411"/>
      <c r="N528" s="411"/>
      <c r="S528" s="411"/>
      <c r="AC528" s="227"/>
      <c r="AD528" s="227"/>
      <c r="AE528" s="227"/>
      <c r="AF528" s="227"/>
      <c r="AG528" s="227"/>
      <c r="AL528" s="224"/>
      <c r="AM528" s="224"/>
      <c r="AN528" s="224"/>
      <c r="AO528" s="224"/>
      <c r="AP528" s="224"/>
      <c r="AQ528" s="224"/>
      <c r="AR528" s="224"/>
      <c r="AS528" s="224"/>
    </row>
    <row r="529">
      <c r="A529" s="398"/>
      <c r="B529" s="399"/>
      <c r="C529" s="398"/>
      <c r="D529" s="399"/>
      <c r="E529" s="398"/>
      <c r="I529" s="411"/>
      <c r="J529" s="411"/>
      <c r="N529" s="411"/>
      <c r="S529" s="411"/>
      <c r="AC529" s="227"/>
      <c r="AD529" s="227"/>
      <c r="AE529" s="227"/>
      <c r="AF529" s="227"/>
      <c r="AG529" s="227"/>
      <c r="AL529" s="224"/>
      <c r="AM529" s="224"/>
      <c r="AN529" s="224"/>
      <c r="AO529" s="224"/>
      <c r="AP529" s="224"/>
      <c r="AQ529" s="224"/>
      <c r="AR529" s="224"/>
      <c r="AS529" s="224"/>
    </row>
    <row r="530">
      <c r="A530" s="398"/>
      <c r="B530" s="399"/>
      <c r="C530" s="398"/>
      <c r="D530" s="399"/>
      <c r="E530" s="398"/>
      <c r="I530" s="411"/>
      <c r="J530" s="411"/>
      <c r="N530" s="411"/>
      <c r="S530" s="411"/>
      <c r="AC530" s="227"/>
      <c r="AD530" s="227"/>
      <c r="AE530" s="227"/>
      <c r="AF530" s="227"/>
      <c r="AG530" s="227"/>
      <c r="AL530" s="224"/>
      <c r="AM530" s="224"/>
      <c r="AN530" s="224"/>
      <c r="AO530" s="224"/>
      <c r="AP530" s="224"/>
      <c r="AQ530" s="224"/>
      <c r="AR530" s="224"/>
      <c r="AS530" s="224"/>
    </row>
    <row r="531">
      <c r="A531" s="398"/>
      <c r="B531" s="399"/>
      <c r="C531" s="398"/>
      <c r="D531" s="399"/>
      <c r="E531" s="398"/>
      <c r="I531" s="411"/>
      <c r="J531" s="411"/>
      <c r="N531" s="411"/>
      <c r="S531" s="411"/>
      <c r="AC531" s="227"/>
      <c r="AD531" s="227"/>
      <c r="AE531" s="227"/>
      <c r="AF531" s="227"/>
      <c r="AG531" s="227"/>
      <c r="AL531" s="224"/>
      <c r="AM531" s="224"/>
      <c r="AN531" s="224"/>
      <c r="AO531" s="224"/>
      <c r="AP531" s="224"/>
      <c r="AQ531" s="224"/>
      <c r="AR531" s="224"/>
      <c r="AS531" s="224"/>
    </row>
    <row r="532">
      <c r="A532" s="398"/>
      <c r="B532" s="399"/>
      <c r="C532" s="398"/>
      <c r="D532" s="399"/>
      <c r="E532" s="398"/>
      <c r="I532" s="411"/>
      <c r="J532" s="411"/>
      <c r="N532" s="411"/>
      <c r="S532" s="411"/>
      <c r="AC532" s="227"/>
      <c r="AD532" s="227"/>
      <c r="AE532" s="227"/>
      <c r="AF532" s="227"/>
      <c r="AG532" s="227"/>
      <c r="AL532" s="224"/>
      <c r="AM532" s="224"/>
      <c r="AN532" s="224"/>
      <c r="AO532" s="224"/>
      <c r="AP532" s="224"/>
      <c r="AQ532" s="224"/>
      <c r="AR532" s="224"/>
      <c r="AS532" s="224"/>
    </row>
    <row r="533">
      <c r="A533" s="398"/>
      <c r="B533" s="399"/>
      <c r="C533" s="398"/>
      <c r="D533" s="399"/>
      <c r="E533" s="398"/>
      <c r="I533" s="411"/>
      <c r="J533" s="411"/>
      <c r="N533" s="411"/>
      <c r="S533" s="411"/>
      <c r="AC533" s="227"/>
      <c r="AD533" s="227"/>
      <c r="AE533" s="227"/>
      <c r="AF533" s="227"/>
      <c r="AG533" s="227"/>
      <c r="AL533" s="224"/>
      <c r="AM533" s="224"/>
      <c r="AN533" s="224"/>
      <c r="AO533" s="224"/>
      <c r="AP533" s="224"/>
      <c r="AQ533" s="224"/>
      <c r="AR533" s="224"/>
      <c r="AS533" s="224"/>
    </row>
    <row r="534">
      <c r="A534" s="398"/>
      <c r="B534" s="399"/>
      <c r="C534" s="398"/>
      <c r="D534" s="399"/>
      <c r="E534" s="398"/>
      <c r="I534" s="411"/>
      <c r="J534" s="411"/>
      <c r="N534" s="411"/>
      <c r="S534" s="411"/>
      <c r="AC534" s="227"/>
      <c r="AD534" s="227"/>
      <c r="AE534" s="227"/>
      <c r="AF534" s="227"/>
      <c r="AG534" s="227"/>
      <c r="AL534" s="224"/>
      <c r="AM534" s="224"/>
      <c r="AN534" s="224"/>
      <c r="AO534" s="224"/>
      <c r="AP534" s="224"/>
      <c r="AQ534" s="224"/>
      <c r="AR534" s="224"/>
      <c r="AS534" s="224"/>
    </row>
    <row r="535">
      <c r="A535" s="398"/>
      <c r="B535" s="399"/>
      <c r="C535" s="398"/>
      <c r="D535" s="399"/>
      <c r="E535" s="398"/>
      <c r="I535" s="411"/>
      <c r="J535" s="411"/>
      <c r="N535" s="411"/>
      <c r="S535" s="411"/>
      <c r="AC535" s="227"/>
      <c r="AD535" s="227"/>
      <c r="AE535" s="227"/>
      <c r="AF535" s="227"/>
      <c r="AG535" s="227"/>
      <c r="AL535" s="224"/>
      <c r="AM535" s="224"/>
      <c r="AN535" s="224"/>
      <c r="AO535" s="224"/>
      <c r="AP535" s="224"/>
      <c r="AQ535" s="224"/>
      <c r="AR535" s="224"/>
      <c r="AS535" s="224"/>
    </row>
    <row r="536">
      <c r="A536" s="398"/>
      <c r="B536" s="399"/>
      <c r="C536" s="398"/>
      <c r="D536" s="399"/>
      <c r="E536" s="398"/>
      <c r="I536" s="411"/>
      <c r="J536" s="411"/>
      <c r="N536" s="411"/>
      <c r="S536" s="411"/>
      <c r="AC536" s="227"/>
      <c r="AD536" s="227"/>
      <c r="AE536" s="227"/>
      <c r="AF536" s="227"/>
      <c r="AG536" s="227"/>
      <c r="AL536" s="224"/>
      <c r="AM536" s="224"/>
      <c r="AN536" s="224"/>
      <c r="AO536" s="224"/>
      <c r="AP536" s="224"/>
      <c r="AQ536" s="224"/>
      <c r="AR536" s="224"/>
      <c r="AS536" s="224"/>
    </row>
    <row r="537">
      <c r="A537" s="398"/>
      <c r="B537" s="399"/>
      <c r="C537" s="398"/>
      <c r="D537" s="399"/>
      <c r="E537" s="398"/>
      <c r="I537" s="411"/>
      <c r="J537" s="411"/>
      <c r="N537" s="411"/>
      <c r="S537" s="411"/>
      <c r="AC537" s="227"/>
      <c r="AD537" s="227"/>
      <c r="AE537" s="227"/>
      <c r="AF537" s="227"/>
      <c r="AG537" s="227"/>
      <c r="AL537" s="224"/>
      <c r="AM537" s="224"/>
      <c r="AN537" s="224"/>
      <c r="AO537" s="224"/>
      <c r="AP537" s="224"/>
      <c r="AQ537" s="224"/>
      <c r="AR537" s="224"/>
      <c r="AS537" s="224"/>
    </row>
    <row r="538">
      <c r="A538" s="398"/>
      <c r="B538" s="399"/>
      <c r="C538" s="398"/>
      <c r="D538" s="399"/>
      <c r="E538" s="398"/>
      <c r="I538" s="411"/>
      <c r="J538" s="411"/>
      <c r="N538" s="411"/>
      <c r="S538" s="411"/>
      <c r="AC538" s="227"/>
      <c r="AD538" s="227"/>
      <c r="AE538" s="227"/>
      <c r="AF538" s="227"/>
      <c r="AG538" s="227"/>
      <c r="AL538" s="224"/>
      <c r="AM538" s="224"/>
      <c r="AN538" s="224"/>
      <c r="AO538" s="224"/>
      <c r="AP538" s="224"/>
      <c r="AQ538" s="224"/>
      <c r="AR538" s="224"/>
      <c r="AS538" s="224"/>
    </row>
    <row r="539">
      <c r="A539" s="398"/>
      <c r="B539" s="399"/>
      <c r="C539" s="398"/>
      <c r="D539" s="399"/>
      <c r="E539" s="398"/>
      <c r="I539" s="411"/>
      <c r="J539" s="411"/>
      <c r="N539" s="411"/>
      <c r="S539" s="411"/>
      <c r="AC539" s="227"/>
      <c r="AD539" s="227"/>
      <c r="AE539" s="227"/>
      <c r="AF539" s="227"/>
      <c r="AG539" s="227"/>
      <c r="AL539" s="224"/>
      <c r="AM539" s="224"/>
      <c r="AN539" s="224"/>
      <c r="AO539" s="224"/>
      <c r="AP539" s="224"/>
      <c r="AQ539" s="224"/>
      <c r="AR539" s="224"/>
      <c r="AS539" s="224"/>
    </row>
    <row r="540">
      <c r="A540" s="398"/>
      <c r="B540" s="399"/>
      <c r="C540" s="398"/>
      <c r="D540" s="399"/>
      <c r="E540" s="398"/>
      <c r="I540" s="411"/>
      <c r="J540" s="411"/>
      <c r="N540" s="411"/>
      <c r="S540" s="411"/>
      <c r="AC540" s="227"/>
      <c r="AD540" s="227"/>
      <c r="AE540" s="227"/>
      <c r="AF540" s="227"/>
      <c r="AG540" s="227"/>
      <c r="AL540" s="224"/>
      <c r="AM540" s="224"/>
      <c r="AN540" s="224"/>
      <c r="AO540" s="224"/>
      <c r="AP540" s="224"/>
      <c r="AQ540" s="224"/>
      <c r="AR540" s="224"/>
      <c r="AS540" s="224"/>
    </row>
    <row r="541">
      <c r="A541" s="398"/>
      <c r="B541" s="399"/>
      <c r="C541" s="398"/>
      <c r="D541" s="399"/>
      <c r="E541" s="398"/>
      <c r="I541" s="411"/>
      <c r="J541" s="411"/>
      <c r="N541" s="411"/>
      <c r="S541" s="411"/>
      <c r="AC541" s="227"/>
      <c r="AD541" s="227"/>
      <c r="AE541" s="227"/>
      <c r="AF541" s="227"/>
      <c r="AG541" s="227"/>
      <c r="AL541" s="224"/>
      <c r="AM541" s="224"/>
      <c r="AN541" s="224"/>
      <c r="AO541" s="224"/>
      <c r="AP541" s="224"/>
      <c r="AQ541" s="224"/>
      <c r="AR541" s="224"/>
      <c r="AS541" s="224"/>
    </row>
    <row r="542">
      <c r="A542" s="398"/>
      <c r="B542" s="399"/>
      <c r="C542" s="398"/>
      <c r="D542" s="399"/>
      <c r="E542" s="398"/>
      <c r="I542" s="411"/>
      <c r="J542" s="411"/>
      <c r="N542" s="411"/>
      <c r="S542" s="411"/>
      <c r="AC542" s="227"/>
      <c r="AD542" s="227"/>
      <c r="AE542" s="227"/>
      <c r="AF542" s="227"/>
      <c r="AG542" s="227"/>
      <c r="AL542" s="224"/>
      <c r="AM542" s="224"/>
      <c r="AN542" s="224"/>
      <c r="AO542" s="224"/>
      <c r="AP542" s="224"/>
      <c r="AQ542" s="224"/>
      <c r="AR542" s="224"/>
      <c r="AS542" s="224"/>
    </row>
    <row r="543">
      <c r="A543" s="398"/>
      <c r="B543" s="399"/>
      <c r="C543" s="398"/>
      <c r="D543" s="399"/>
      <c r="E543" s="398"/>
      <c r="I543" s="411"/>
      <c r="J543" s="411"/>
      <c r="N543" s="411"/>
      <c r="S543" s="411"/>
      <c r="AC543" s="227"/>
      <c r="AD543" s="227"/>
      <c r="AE543" s="227"/>
      <c r="AF543" s="227"/>
      <c r="AG543" s="227"/>
      <c r="AL543" s="224"/>
      <c r="AM543" s="224"/>
      <c r="AN543" s="224"/>
      <c r="AO543" s="224"/>
      <c r="AP543" s="224"/>
      <c r="AQ543" s="224"/>
      <c r="AR543" s="224"/>
      <c r="AS543" s="224"/>
    </row>
    <row r="544">
      <c r="A544" s="398"/>
      <c r="B544" s="399"/>
      <c r="C544" s="398"/>
      <c r="D544" s="399"/>
      <c r="E544" s="398"/>
      <c r="I544" s="411"/>
      <c r="J544" s="411"/>
      <c r="N544" s="411"/>
      <c r="S544" s="411"/>
      <c r="AC544" s="227"/>
      <c r="AD544" s="227"/>
      <c r="AE544" s="227"/>
      <c r="AF544" s="227"/>
      <c r="AG544" s="227"/>
      <c r="AL544" s="224"/>
      <c r="AM544" s="224"/>
      <c r="AN544" s="224"/>
      <c r="AO544" s="224"/>
      <c r="AP544" s="224"/>
      <c r="AQ544" s="224"/>
      <c r="AR544" s="224"/>
      <c r="AS544" s="224"/>
    </row>
    <row r="545">
      <c r="A545" s="398"/>
      <c r="B545" s="399"/>
      <c r="C545" s="398"/>
      <c r="D545" s="399"/>
      <c r="E545" s="398"/>
      <c r="I545" s="411"/>
      <c r="J545" s="411"/>
      <c r="N545" s="411"/>
      <c r="S545" s="411"/>
      <c r="AC545" s="227"/>
      <c r="AD545" s="227"/>
      <c r="AE545" s="227"/>
      <c r="AF545" s="227"/>
      <c r="AG545" s="227"/>
      <c r="AL545" s="224"/>
      <c r="AM545" s="224"/>
      <c r="AN545" s="224"/>
      <c r="AO545" s="224"/>
      <c r="AP545" s="224"/>
      <c r="AQ545" s="224"/>
      <c r="AR545" s="224"/>
      <c r="AS545" s="224"/>
    </row>
    <row r="546">
      <c r="A546" s="398"/>
      <c r="B546" s="399"/>
      <c r="C546" s="398"/>
      <c r="D546" s="399"/>
      <c r="E546" s="398"/>
      <c r="I546" s="411"/>
      <c r="J546" s="411"/>
      <c r="N546" s="411"/>
      <c r="S546" s="411"/>
      <c r="AC546" s="227"/>
      <c r="AD546" s="227"/>
      <c r="AE546" s="227"/>
      <c r="AF546" s="227"/>
      <c r="AG546" s="227"/>
      <c r="AL546" s="224"/>
      <c r="AM546" s="224"/>
      <c r="AN546" s="224"/>
      <c r="AO546" s="224"/>
      <c r="AP546" s="224"/>
      <c r="AQ546" s="224"/>
      <c r="AR546" s="224"/>
      <c r="AS546" s="224"/>
    </row>
    <row r="547">
      <c r="A547" s="398"/>
      <c r="B547" s="399"/>
      <c r="C547" s="398"/>
      <c r="D547" s="399"/>
      <c r="E547" s="398"/>
      <c r="I547" s="411"/>
      <c r="J547" s="411"/>
      <c r="N547" s="411"/>
      <c r="S547" s="411"/>
      <c r="AC547" s="227"/>
      <c r="AD547" s="227"/>
      <c r="AE547" s="227"/>
      <c r="AF547" s="227"/>
      <c r="AG547" s="227"/>
      <c r="AL547" s="224"/>
      <c r="AM547" s="224"/>
      <c r="AN547" s="224"/>
      <c r="AO547" s="224"/>
      <c r="AP547" s="224"/>
      <c r="AQ547" s="224"/>
      <c r="AR547" s="224"/>
      <c r="AS547" s="224"/>
    </row>
    <row r="548">
      <c r="A548" s="398"/>
      <c r="B548" s="399"/>
      <c r="C548" s="398"/>
      <c r="D548" s="399"/>
      <c r="E548" s="398"/>
      <c r="I548" s="411"/>
      <c r="J548" s="411"/>
      <c r="N548" s="411"/>
      <c r="S548" s="411"/>
      <c r="AC548" s="227"/>
      <c r="AD548" s="227"/>
      <c r="AE548" s="227"/>
      <c r="AF548" s="227"/>
      <c r="AG548" s="227"/>
      <c r="AL548" s="224"/>
      <c r="AM548" s="224"/>
      <c r="AN548" s="224"/>
      <c r="AO548" s="224"/>
      <c r="AP548" s="224"/>
      <c r="AQ548" s="224"/>
      <c r="AR548" s="224"/>
      <c r="AS548" s="224"/>
    </row>
    <row r="549">
      <c r="A549" s="398"/>
      <c r="B549" s="399"/>
      <c r="C549" s="398"/>
      <c r="D549" s="399"/>
      <c r="E549" s="398"/>
      <c r="I549" s="411"/>
      <c r="J549" s="411"/>
      <c r="N549" s="411"/>
      <c r="S549" s="411"/>
      <c r="AC549" s="227"/>
      <c r="AD549" s="227"/>
      <c r="AE549" s="227"/>
      <c r="AF549" s="227"/>
      <c r="AG549" s="227"/>
      <c r="AL549" s="224"/>
      <c r="AM549" s="224"/>
      <c r="AN549" s="224"/>
      <c r="AO549" s="224"/>
      <c r="AP549" s="224"/>
      <c r="AQ549" s="224"/>
      <c r="AR549" s="224"/>
      <c r="AS549" s="224"/>
    </row>
    <row r="550">
      <c r="A550" s="398"/>
      <c r="B550" s="399"/>
      <c r="C550" s="398"/>
      <c r="D550" s="399"/>
      <c r="E550" s="398"/>
      <c r="I550" s="411"/>
      <c r="J550" s="411"/>
      <c r="N550" s="411"/>
      <c r="S550" s="411"/>
      <c r="AC550" s="227"/>
      <c r="AD550" s="227"/>
      <c r="AE550" s="227"/>
      <c r="AF550" s="227"/>
      <c r="AG550" s="227"/>
      <c r="AL550" s="224"/>
      <c r="AM550" s="224"/>
      <c r="AN550" s="224"/>
      <c r="AO550" s="224"/>
      <c r="AP550" s="224"/>
      <c r="AQ550" s="224"/>
      <c r="AR550" s="224"/>
      <c r="AS550" s="224"/>
    </row>
    <row r="551">
      <c r="A551" s="398"/>
      <c r="B551" s="399"/>
      <c r="C551" s="398"/>
      <c r="D551" s="399"/>
      <c r="E551" s="398"/>
      <c r="I551" s="411"/>
      <c r="J551" s="411"/>
      <c r="N551" s="411"/>
      <c r="S551" s="411"/>
      <c r="AC551" s="227"/>
      <c r="AD551" s="227"/>
      <c r="AE551" s="227"/>
      <c r="AF551" s="227"/>
      <c r="AG551" s="227"/>
      <c r="AL551" s="224"/>
      <c r="AM551" s="224"/>
      <c r="AN551" s="224"/>
      <c r="AO551" s="224"/>
      <c r="AP551" s="224"/>
      <c r="AQ551" s="224"/>
      <c r="AR551" s="224"/>
      <c r="AS551" s="224"/>
    </row>
    <row r="552">
      <c r="A552" s="398"/>
      <c r="B552" s="399"/>
      <c r="C552" s="398"/>
      <c r="D552" s="399"/>
      <c r="E552" s="398"/>
      <c r="I552" s="411"/>
      <c r="J552" s="411"/>
      <c r="N552" s="411"/>
      <c r="S552" s="411"/>
      <c r="AC552" s="227"/>
      <c r="AD552" s="227"/>
      <c r="AE552" s="227"/>
      <c r="AF552" s="227"/>
      <c r="AG552" s="227"/>
      <c r="AL552" s="224"/>
      <c r="AM552" s="224"/>
      <c r="AN552" s="224"/>
      <c r="AO552" s="224"/>
      <c r="AP552" s="224"/>
      <c r="AQ552" s="224"/>
      <c r="AR552" s="224"/>
      <c r="AS552" s="224"/>
    </row>
    <row r="553">
      <c r="A553" s="398"/>
      <c r="B553" s="399"/>
      <c r="C553" s="398"/>
      <c r="D553" s="399"/>
      <c r="E553" s="398"/>
      <c r="I553" s="411"/>
      <c r="J553" s="411"/>
      <c r="N553" s="411"/>
      <c r="S553" s="411"/>
      <c r="AC553" s="227"/>
      <c r="AD553" s="227"/>
      <c r="AE553" s="227"/>
      <c r="AF553" s="227"/>
      <c r="AG553" s="227"/>
      <c r="AL553" s="224"/>
      <c r="AM553" s="224"/>
      <c r="AN553" s="224"/>
      <c r="AO553" s="224"/>
      <c r="AP553" s="224"/>
      <c r="AQ553" s="224"/>
      <c r="AR553" s="224"/>
      <c r="AS553" s="224"/>
    </row>
    <row r="554">
      <c r="A554" s="398"/>
      <c r="B554" s="399"/>
      <c r="C554" s="398"/>
      <c r="D554" s="399"/>
      <c r="E554" s="398"/>
      <c r="I554" s="411"/>
      <c r="J554" s="411"/>
      <c r="N554" s="411"/>
      <c r="S554" s="411"/>
      <c r="AC554" s="227"/>
      <c r="AD554" s="227"/>
      <c r="AE554" s="227"/>
      <c r="AF554" s="227"/>
      <c r="AG554" s="227"/>
      <c r="AL554" s="224"/>
      <c r="AM554" s="224"/>
      <c r="AN554" s="224"/>
      <c r="AO554" s="224"/>
      <c r="AP554" s="224"/>
      <c r="AQ554" s="224"/>
      <c r="AR554" s="224"/>
      <c r="AS554" s="224"/>
    </row>
    <row r="555">
      <c r="A555" s="398"/>
      <c r="B555" s="399"/>
      <c r="C555" s="398"/>
      <c r="D555" s="399"/>
      <c r="E555" s="398"/>
      <c r="I555" s="411"/>
      <c r="J555" s="411"/>
      <c r="N555" s="411"/>
      <c r="S555" s="411"/>
      <c r="AC555" s="227"/>
      <c r="AD555" s="227"/>
      <c r="AE555" s="227"/>
      <c r="AF555" s="227"/>
      <c r="AG555" s="227"/>
      <c r="AL555" s="224"/>
      <c r="AM555" s="224"/>
      <c r="AN555" s="224"/>
      <c r="AO555" s="224"/>
      <c r="AP555" s="224"/>
      <c r="AQ555" s="224"/>
      <c r="AR555" s="224"/>
      <c r="AS555" s="224"/>
    </row>
    <row r="556">
      <c r="A556" s="398"/>
      <c r="B556" s="399"/>
      <c r="C556" s="398"/>
      <c r="D556" s="399"/>
      <c r="E556" s="398"/>
      <c r="I556" s="411"/>
      <c r="J556" s="411"/>
      <c r="N556" s="411"/>
      <c r="S556" s="411"/>
      <c r="AC556" s="227"/>
      <c r="AD556" s="227"/>
      <c r="AE556" s="227"/>
      <c r="AF556" s="227"/>
      <c r="AG556" s="227"/>
      <c r="AL556" s="224"/>
      <c r="AM556" s="224"/>
      <c r="AN556" s="224"/>
      <c r="AO556" s="224"/>
      <c r="AP556" s="224"/>
      <c r="AQ556" s="224"/>
      <c r="AR556" s="224"/>
      <c r="AS556" s="224"/>
    </row>
    <row r="557">
      <c r="A557" s="398"/>
      <c r="B557" s="399"/>
      <c r="C557" s="398"/>
      <c r="D557" s="399"/>
      <c r="E557" s="398"/>
      <c r="I557" s="411"/>
      <c r="J557" s="411"/>
      <c r="N557" s="411"/>
      <c r="S557" s="411"/>
      <c r="AC557" s="227"/>
      <c r="AD557" s="227"/>
      <c r="AE557" s="227"/>
      <c r="AF557" s="227"/>
      <c r="AG557" s="227"/>
      <c r="AL557" s="224"/>
      <c r="AM557" s="224"/>
      <c r="AN557" s="224"/>
      <c r="AO557" s="224"/>
      <c r="AP557" s="224"/>
      <c r="AQ557" s="224"/>
      <c r="AR557" s="224"/>
      <c r="AS557" s="224"/>
    </row>
    <row r="558">
      <c r="A558" s="398"/>
      <c r="B558" s="399"/>
      <c r="C558" s="398"/>
      <c r="D558" s="399"/>
      <c r="E558" s="398"/>
      <c r="I558" s="411"/>
      <c r="J558" s="411"/>
      <c r="N558" s="411"/>
      <c r="S558" s="411"/>
      <c r="AC558" s="227"/>
      <c r="AD558" s="227"/>
      <c r="AE558" s="227"/>
      <c r="AF558" s="227"/>
      <c r="AG558" s="227"/>
      <c r="AL558" s="224"/>
      <c r="AM558" s="224"/>
      <c r="AN558" s="224"/>
      <c r="AO558" s="224"/>
      <c r="AP558" s="224"/>
      <c r="AQ558" s="224"/>
      <c r="AR558" s="224"/>
      <c r="AS558" s="224"/>
    </row>
    <row r="559">
      <c r="A559" s="398"/>
      <c r="B559" s="399"/>
      <c r="C559" s="398"/>
      <c r="D559" s="399"/>
      <c r="E559" s="398"/>
      <c r="I559" s="411"/>
      <c r="J559" s="411"/>
      <c r="N559" s="411"/>
      <c r="S559" s="411"/>
      <c r="AC559" s="227"/>
      <c r="AD559" s="227"/>
      <c r="AE559" s="227"/>
      <c r="AF559" s="227"/>
      <c r="AG559" s="227"/>
      <c r="AL559" s="224"/>
      <c r="AM559" s="224"/>
      <c r="AN559" s="224"/>
      <c r="AO559" s="224"/>
      <c r="AP559" s="224"/>
      <c r="AQ559" s="224"/>
      <c r="AR559" s="224"/>
      <c r="AS559" s="224"/>
    </row>
    <row r="560">
      <c r="A560" s="398"/>
      <c r="B560" s="399"/>
      <c r="C560" s="398"/>
      <c r="D560" s="399"/>
      <c r="E560" s="398"/>
      <c r="I560" s="411"/>
      <c r="J560" s="411"/>
      <c r="N560" s="411"/>
      <c r="S560" s="411"/>
      <c r="AC560" s="227"/>
      <c r="AD560" s="227"/>
      <c r="AE560" s="227"/>
      <c r="AF560" s="227"/>
      <c r="AG560" s="227"/>
      <c r="AL560" s="224"/>
      <c r="AM560" s="224"/>
      <c r="AN560" s="224"/>
      <c r="AO560" s="224"/>
      <c r="AP560" s="224"/>
      <c r="AQ560" s="224"/>
      <c r="AR560" s="224"/>
      <c r="AS560" s="224"/>
    </row>
    <row r="561">
      <c r="A561" s="398"/>
      <c r="B561" s="399"/>
      <c r="C561" s="398"/>
      <c r="D561" s="399"/>
      <c r="E561" s="398"/>
      <c r="I561" s="411"/>
      <c r="J561" s="411"/>
      <c r="N561" s="411"/>
      <c r="S561" s="411"/>
      <c r="AC561" s="227"/>
      <c r="AD561" s="227"/>
      <c r="AE561" s="227"/>
      <c r="AF561" s="227"/>
      <c r="AG561" s="227"/>
      <c r="AL561" s="224"/>
      <c r="AM561" s="224"/>
      <c r="AN561" s="224"/>
      <c r="AO561" s="224"/>
      <c r="AP561" s="224"/>
      <c r="AQ561" s="224"/>
      <c r="AR561" s="224"/>
      <c r="AS561" s="224"/>
    </row>
    <row r="562">
      <c r="A562" s="398"/>
      <c r="B562" s="399"/>
      <c r="C562" s="398"/>
      <c r="D562" s="399"/>
      <c r="E562" s="398"/>
      <c r="I562" s="411"/>
      <c r="J562" s="411"/>
      <c r="N562" s="411"/>
      <c r="S562" s="411"/>
      <c r="AC562" s="227"/>
      <c r="AD562" s="227"/>
      <c r="AE562" s="227"/>
      <c r="AF562" s="227"/>
      <c r="AG562" s="227"/>
      <c r="AL562" s="224"/>
      <c r="AM562" s="224"/>
      <c r="AN562" s="224"/>
      <c r="AO562" s="224"/>
      <c r="AP562" s="224"/>
      <c r="AQ562" s="224"/>
      <c r="AR562" s="224"/>
      <c r="AS562" s="224"/>
    </row>
    <row r="563">
      <c r="A563" s="398"/>
      <c r="B563" s="399"/>
      <c r="C563" s="398"/>
      <c r="D563" s="399"/>
      <c r="E563" s="398"/>
      <c r="I563" s="411"/>
      <c r="J563" s="411"/>
      <c r="N563" s="411"/>
      <c r="S563" s="411"/>
      <c r="AC563" s="227"/>
      <c r="AD563" s="227"/>
      <c r="AE563" s="227"/>
      <c r="AF563" s="227"/>
      <c r="AG563" s="227"/>
      <c r="AL563" s="224"/>
      <c r="AM563" s="224"/>
      <c r="AN563" s="224"/>
      <c r="AO563" s="224"/>
      <c r="AP563" s="224"/>
      <c r="AQ563" s="224"/>
      <c r="AR563" s="224"/>
      <c r="AS563" s="224"/>
    </row>
    <row r="564">
      <c r="A564" s="398"/>
      <c r="B564" s="399"/>
      <c r="C564" s="398"/>
      <c r="D564" s="399"/>
      <c r="E564" s="398"/>
      <c r="I564" s="411"/>
      <c r="J564" s="411"/>
      <c r="N564" s="411"/>
      <c r="S564" s="411"/>
      <c r="AC564" s="227"/>
      <c r="AD564" s="227"/>
      <c r="AE564" s="227"/>
      <c r="AF564" s="227"/>
      <c r="AG564" s="227"/>
      <c r="AL564" s="224"/>
      <c r="AM564" s="224"/>
      <c r="AN564" s="224"/>
      <c r="AO564" s="224"/>
      <c r="AP564" s="224"/>
      <c r="AQ564" s="224"/>
      <c r="AR564" s="224"/>
      <c r="AS564" s="224"/>
    </row>
    <row r="565">
      <c r="A565" s="398"/>
      <c r="B565" s="399"/>
      <c r="C565" s="398"/>
      <c r="D565" s="399"/>
      <c r="E565" s="398"/>
      <c r="I565" s="411"/>
      <c r="J565" s="411"/>
      <c r="N565" s="411"/>
      <c r="S565" s="411"/>
      <c r="AC565" s="227"/>
      <c r="AD565" s="227"/>
      <c r="AE565" s="227"/>
      <c r="AF565" s="227"/>
      <c r="AG565" s="227"/>
      <c r="AL565" s="224"/>
      <c r="AM565" s="224"/>
      <c r="AN565" s="224"/>
      <c r="AO565" s="224"/>
      <c r="AP565" s="224"/>
      <c r="AQ565" s="224"/>
      <c r="AR565" s="224"/>
      <c r="AS565" s="224"/>
    </row>
    <row r="566">
      <c r="A566" s="398"/>
      <c r="B566" s="399"/>
      <c r="C566" s="398"/>
      <c r="D566" s="399"/>
      <c r="E566" s="398"/>
      <c r="I566" s="411"/>
      <c r="J566" s="411"/>
      <c r="N566" s="411"/>
      <c r="S566" s="411"/>
      <c r="AC566" s="227"/>
      <c r="AD566" s="227"/>
      <c r="AE566" s="227"/>
      <c r="AF566" s="227"/>
      <c r="AG566" s="227"/>
      <c r="AL566" s="224"/>
      <c r="AM566" s="224"/>
      <c r="AN566" s="224"/>
      <c r="AO566" s="224"/>
      <c r="AP566" s="224"/>
      <c r="AQ566" s="224"/>
      <c r="AR566" s="224"/>
      <c r="AS566" s="224"/>
    </row>
    <row r="567">
      <c r="A567" s="398"/>
      <c r="B567" s="399"/>
      <c r="C567" s="398"/>
      <c r="D567" s="399"/>
      <c r="E567" s="398"/>
      <c r="I567" s="411"/>
      <c r="J567" s="411"/>
      <c r="N567" s="411"/>
      <c r="S567" s="411"/>
      <c r="AC567" s="227"/>
      <c r="AD567" s="227"/>
      <c r="AE567" s="227"/>
      <c r="AF567" s="227"/>
      <c r="AG567" s="227"/>
      <c r="AL567" s="224"/>
      <c r="AM567" s="224"/>
      <c r="AN567" s="224"/>
      <c r="AO567" s="224"/>
      <c r="AP567" s="224"/>
      <c r="AQ567" s="224"/>
      <c r="AR567" s="224"/>
      <c r="AS567" s="224"/>
    </row>
    <row r="568">
      <c r="A568" s="398"/>
      <c r="B568" s="399"/>
      <c r="C568" s="398"/>
      <c r="D568" s="399"/>
      <c r="E568" s="398"/>
      <c r="I568" s="411"/>
      <c r="J568" s="411"/>
      <c r="N568" s="411"/>
      <c r="S568" s="411"/>
      <c r="AC568" s="227"/>
      <c r="AD568" s="227"/>
      <c r="AE568" s="227"/>
      <c r="AF568" s="227"/>
      <c r="AG568" s="227"/>
      <c r="AL568" s="224"/>
      <c r="AM568" s="224"/>
      <c r="AN568" s="224"/>
      <c r="AO568" s="224"/>
      <c r="AP568" s="224"/>
      <c r="AQ568" s="224"/>
      <c r="AR568" s="224"/>
      <c r="AS568" s="224"/>
    </row>
    <row r="569">
      <c r="A569" s="398"/>
      <c r="B569" s="399"/>
      <c r="C569" s="398"/>
      <c r="D569" s="399"/>
      <c r="E569" s="398"/>
      <c r="I569" s="411"/>
      <c r="J569" s="411"/>
      <c r="N569" s="411"/>
      <c r="S569" s="411"/>
      <c r="AC569" s="227"/>
      <c r="AD569" s="227"/>
      <c r="AE569" s="227"/>
      <c r="AF569" s="227"/>
      <c r="AG569" s="227"/>
      <c r="AL569" s="224"/>
      <c r="AM569" s="224"/>
      <c r="AN569" s="224"/>
      <c r="AO569" s="224"/>
      <c r="AP569" s="224"/>
      <c r="AQ569" s="224"/>
      <c r="AR569" s="224"/>
      <c r="AS569" s="224"/>
    </row>
    <row r="570">
      <c r="A570" s="398"/>
      <c r="B570" s="399"/>
      <c r="C570" s="398"/>
      <c r="D570" s="399"/>
      <c r="E570" s="398"/>
      <c r="I570" s="411"/>
      <c r="J570" s="411"/>
      <c r="N570" s="411"/>
      <c r="S570" s="411"/>
      <c r="AC570" s="227"/>
      <c r="AD570" s="227"/>
      <c r="AE570" s="227"/>
      <c r="AF570" s="227"/>
      <c r="AG570" s="227"/>
      <c r="AL570" s="224"/>
      <c r="AM570" s="224"/>
      <c r="AN570" s="224"/>
      <c r="AO570" s="224"/>
      <c r="AP570" s="224"/>
      <c r="AQ570" s="224"/>
      <c r="AR570" s="224"/>
      <c r="AS570" s="224"/>
    </row>
    <row r="571">
      <c r="A571" s="398"/>
      <c r="B571" s="399"/>
      <c r="C571" s="398"/>
      <c r="D571" s="399"/>
      <c r="E571" s="398"/>
      <c r="I571" s="411"/>
      <c r="J571" s="411"/>
      <c r="N571" s="411"/>
      <c r="S571" s="411"/>
      <c r="AC571" s="227"/>
      <c r="AD571" s="227"/>
      <c r="AE571" s="227"/>
      <c r="AF571" s="227"/>
      <c r="AG571" s="227"/>
      <c r="AL571" s="224"/>
      <c r="AM571" s="224"/>
      <c r="AN571" s="224"/>
      <c r="AO571" s="224"/>
      <c r="AP571" s="224"/>
      <c r="AQ571" s="224"/>
      <c r="AR571" s="224"/>
      <c r="AS571" s="224"/>
    </row>
    <row r="572">
      <c r="A572" s="398"/>
      <c r="B572" s="399"/>
      <c r="C572" s="398"/>
      <c r="D572" s="399"/>
      <c r="E572" s="398"/>
      <c r="I572" s="411"/>
      <c r="J572" s="411"/>
      <c r="N572" s="411"/>
      <c r="S572" s="411"/>
      <c r="AC572" s="227"/>
      <c r="AD572" s="227"/>
      <c r="AE572" s="227"/>
      <c r="AF572" s="227"/>
      <c r="AG572" s="227"/>
      <c r="AL572" s="224"/>
      <c r="AM572" s="224"/>
      <c r="AN572" s="224"/>
      <c r="AO572" s="224"/>
      <c r="AP572" s="224"/>
      <c r="AQ572" s="224"/>
      <c r="AR572" s="224"/>
      <c r="AS572" s="224"/>
    </row>
    <row r="573">
      <c r="A573" s="398"/>
      <c r="B573" s="399"/>
      <c r="C573" s="398"/>
      <c r="D573" s="399"/>
      <c r="E573" s="398"/>
      <c r="I573" s="411"/>
      <c r="J573" s="411"/>
      <c r="N573" s="411"/>
      <c r="S573" s="411"/>
      <c r="AC573" s="227"/>
      <c r="AD573" s="227"/>
      <c r="AE573" s="227"/>
      <c r="AF573" s="227"/>
      <c r="AG573" s="227"/>
      <c r="AL573" s="224"/>
      <c r="AM573" s="224"/>
      <c r="AN573" s="224"/>
      <c r="AO573" s="224"/>
      <c r="AP573" s="224"/>
      <c r="AQ573" s="224"/>
      <c r="AR573" s="224"/>
      <c r="AS573" s="224"/>
    </row>
    <row r="574">
      <c r="A574" s="398"/>
      <c r="B574" s="399"/>
      <c r="C574" s="398"/>
      <c r="D574" s="399"/>
      <c r="E574" s="398"/>
      <c r="I574" s="411"/>
      <c r="J574" s="411"/>
      <c r="N574" s="411"/>
      <c r="S574" s="411"/>
      <c r="AC574" s="227"/>
      <c r="AD574" s="227"/>
      <c r="AE574" s="227"/>
      <c r="AF574" s="227"/>
      <c r="AG574" s="227"/>
      <c r="AL574" s="224"/>
      <c r="AM574" s="224"/>
      <c r="AN574" s="224"/>
      <c r="AO574" s="224"/>
      <c r="AP574" s="224"/>
      <c r="AQ574" s="224"/>
      <c r="AR574" s="224"/>
      <c r="AS574" s="224"/>
    </row>
    <row r="575">
      <c r="A575" s="398"/>
      <c r="B575" s="399"/>
      <c r="C575" s="398"/>
      <c r="D575" s="399"/>
      <c r="E575" s="398"/>
      <c r="I575" s="411"/>
      <c r="J575" s="411"/>
      <c r="N575" s="411"/>
      <c r="S575" s="411"/>
      <c r="AC575" s="227"/>
      <c r="AD575" s="227"/>
      <c r="AE575" s="227"/>
      <c r="AF575" s="227"/>
      <c r="AG575" s="227"/>
      <c r="AL575" s="224"/>
      <c r="AM575" s="224"/>
      <c r="AN575" s="224"/>
      <c r="AO575" s="224"/>
      <c r="AP575" s="224"/>
      <c r="AQ575" s="224"/>
      <c r="AR575" s="224"/>
      <c r="AS575" s="224"/>
    </row>
    <row r="576">
      <c r="A576" s="398"/>
      <c r="B576" s="399"/>
      <c r="C576" s="398"/>
      <c r="D576" s="399"/>
      <c r="E576" s="398"/>
      <c r="I576" s="411"/>
      <c r="J576" s="411"/>
      <c r="N576" s="411"/>
      <c r="S576" s="411"/>
      <c r="AC576" s="227"/>
      <c r="AD576" s="227"/>
      <c r="AE576" s="227"/>
      <c r="AF576" s="227"/>
      <c r="AG576" s="227"/>
      <c r="AL576" s="224"/>
      <c r="AM576" s="224"/>
      <c r="AN576" s="224"/>
      <c r="AO576" s="224"/>
      <c r="AP576" s="224"/>
      <c r="AQ576" s="224"/>
      <c r="AR576" s="224"/>
      <c r="AS576" s="224"/>
    </row>
    <row r="577">
      <c r="A577" s="398"/>
      <c r="B577" s="399"/>
      <c r="C577" s="398"/>
      <c r="D577" s="399"/>
      <c r="E577" s="398"/>
      <c r="I577" s="411"/>
      <c r="J577" s="411"/>
      <c r="N577" s="411"/>
      <c r="S577" s="411"/>
      <c r="AC577" s="227"/>
      <c r="AD577" s="227"/>
      <c r="AE577" s="227"/>
      <c r="AF577" s="227"/>
      <c r="AG577" s="227"/>
      <c r="AL577" s="224"/>
      <c r="AM577" s="224"/>
      <c r="AN577" s="224"/>
      <c r="AO577" s="224"/>
      <c r="AP577" s="224"/>
      <c r="AQ577" s="224"/>
      <c r="AR577" s="224"/>
      <c r="AS577" s="224"/>
    </row>
    <row r="578">
      <c r="A578" s="398"/>
      <c r="B578" s="399"/>
      <c r="C578" s="398"/>
      <c r="D578" s="399"/>
      <c r="E578" s="398"/>
      <c r="I578" s="411"/>
      <c r="J578" s="411"/>
      <c r="N578" s="411"/>
      <c r="S578" s="411"/>
      <c r="AC578" s="227"/>
      <c r="AD578" s="227"/>
      <c r="AE578" s="227"/>
      <c r="AF578" s="227"/>
      <c r="AG578" s="227"/>
      <c r="AL578" s="224"/>
      <c r="AM578" s="224"/>
      <c r="AN578" s="224"/>
      <c r="AO578" s="224"/>
      <c r="AP578" s="224"/>
      <c r="AQ578" s="224"/>
      <c r="AR578" s="224"/>
      <c r="AS578" s="224"/>
    </row>
    <row r="579">
      <c r="A579" s="398"/>
      <c r="B579" s="399"/>
      <c r="C579" s="398"/>
      <c r="D579" s="399"/>
      <c r="E579" s="398"/>
      <c r="I579" s="411"/>
      <c r="J579" s="411"/>
      <c r="N579" s="411"/>
      <c r="S579" s="411"/>
      <c r="AC579" s="227"/>
      <c r="AD579" s="227"/>
      <c r="AE579" s="227"/>
      <c r="AF579" s="227"/>
      <c r="AG579" s="227"/>
      <c r="AL579" s="224"/>
      <c r="AM579" s="224"/>
      <c r="AN579" s="224"/>
      <c r="AO579" s="224"/>
      <c r="AP579" s="224"/>
      <c r="AQ579" s="224"/>
      <c r="AR579" s="224"/>
      <c r="AS579" s="224"/>
    </row>
    <row r="580">
      <c r="A580" s="398"/>
      <c r="B580" s="399"/>
      <c r="C580" s="398"/>
      <c r="D580" s="399"/>
      <c r="E580" s="398"/>
      <c r="I580" s="411"/>
      <c r="J580" s="411"/>
      <c r="N580" s="411"/>
      <c r="S580" s="411"/>
      <c r="AC580" s="227"/>
      <c r="AD580" s="227"/>
      <c r="AE580" s="227"/>
      <c r="AF580" s="227"/>
      <c r="AG580" s="227"/>
      <c r="AL580" s="224"/>
      <c r="AM580" s="224"/>
      <c r="AN580" s="224"/>
      <c r="AO580" s="224"/>
      <c r="AP580" s="224"/>
      <c r="AQ580" s="224"/>
      <c r="AR580" s="224"/>
      <c r="AS580" s="224"/>
    </row>
    <row r="581">
      <c r="A581" s="398"/>
      <c r="B581" s="399"/>
      <c r="C581" s="398"/>
      <c r="D581" s="399"/>
      <c r="E581" s="398"/>
      <c r="I581" s="411"/>
      <c r="J581" s="411"/>
      <c r="N581" s="411"/>
      <c r="S581" s="411"/>
      <c r="AC581" s="227"/>
      <c r="AD581" s="227"/>
      <c r="AE581" s="227"/>
      <c r="AF581" s="227"/>
      <c r="AG581" s="227"/>
      <c r="AL581" s="224"/>
      <c r="AM581" s="224"/>
      <c r="AN581" s="224"/>
      <c r="AO581" s="224"/>
      <c r="AP581" s="224"/>
      <c r="AQ581" s="224"/>
      <c r="AR581" s="224"/>
      <c r="AS581" s="224"/>
    </row>
    <row r="582">
      <c r="A582" s="398"/>
      <c r="B582" s="399"/>
      <c r="C582" s="398"/>
      <c r="D582" s="399"/>
      <c r="E582" s="398"/>
      <c r="I582" s="411"/>
      <c r="J582" s="411"/>
      <c r="N582" s="411"/>
      <c r="S582" s="411"/>
      <c r="AC582" s="227"/>
      <c r="AD582" s="227"/>
      <c r="AE582" s="227"/>
      <c r="AF582" s="227"/>
      <c r="AG582" s="227"/>
      <c r="AL582" s="224"/>
      <c r="AM582" s="224"/>
      <c r="AN582" s="224"/>
      <c r="AO582" s="224"/>
      <c r="AP582" s="224"/>
      <c r="AQ582" s="224"/>
      <c r="AR582" s="224"/>
      <c r="AS582" s="224"/>
    </row>
    <row r="583">
      <c r="A583" s="398"/>
      <c r="B583" s="399"/>
      <c r="C583" s="398"/>
      <c r="D583" s="399"/>
      <c r="E583" s="398"/>
      <c r="I583" s="411"/>
      <c r="J583" s="411"/>
      <c r="N583" s="411"/>
      <c r="S583" s="411"/>
      <c r="AC583" s="227"/>
      <c r="AD583" s="227"/>
      <c r="AE583" s="227"/>
      <c r="AF583" s="227"/>
      <c r="AG583" s="227"/>
      <c r="AL583" s="224"/>
      <c r="AM583" s="224"/>
      <c r="AN583" s="224"/>
      <c r="AO583" s="224"/>
      <c r="AP583" s="224"/>
      <c r="AQ583" s="224"/>
      <c r="AR583" s="224"/>
      <c r="AS583" s="224"/>
    </row>
    <row r="584">
      <c r="A584" s="398"/>
      <c r="B584" s="399"/>
      <c r="C584" s="398"/>
      <c r="D584" s="399"/>
      <c r="E584" s="398"/>
      <c r="I584" s="411"/>
      <c r="J584" s="411"/>
      <c r="N584" s="411"/>
      <c r="S584" s="411"/>
      <c r="AC584" s="227"/>
      <c r="AD584" s="227"/>
      <c r="AE584" s="227"/>
      <c r="AF584" s="227"/>
      <c r="AG584" s="227"/>
      <c r="AL584" s="224"/>
      <c r="AM584" s="224"/>
      <c r="AN584" s="224"/>
      <c r="AO584" s="224"/>
      <c r="AP584" s="224"/>
      <c r="AQ584" s="224"/>
      <c r="AR584" s="224"/>
      <c r="AS584" s="224"/>
    </row>
    <row r="585">
      <c r="A585" s="398"/>
      <c r="B585" s="399"/>
      <c r="C585" s="398"/>
      <c r="D585" s="399"/>
      <c r="E585" s="398"/>
      <c r="I585" s="411"/>
      <c r="J585" s="411"/>
      <c r="N585" s="411"/>
      <c r="S585" s="411"/>
      <c r="AC585" s="227"/>
      <c r="AD585" s="227"/>
      <c r="AE585" s="227"/>
      <c r="AF585" s="227"/>
      <c r="AG585" s="227"/>
      <c r="AL585" s="224"/>
      <c r="AM585" s="224"/>
      <c r="AN585" s="224"/>
      <c r="AO585" s="224"/>
      <c r="AP585" s="224"/>
      <c r="AQ585" s="224"/>
      <c r="AR585" s="224"/>
      <c r="AS585" s="224"/>
    </row>
    <row r="586">
      <c r="A586" s="398"/>
      <c r="B586" s="399"/>
      <c r="C586" s="398"/>
      <c r="D586" s="399"/>
      <c r="E586" s="398"/>
      <c r="I586" s="411"/>
      <c r="J586" s="411"/>
      <c r="N586" s="411"/>
      <c r="S586" s="411"/>
      <c r="AC586" s="227"/>
      <c r="AD586" s="227"/>
      <c r="AE586" s="227"/>
      <c r="AF586" s="227"/>
      <c r="AG586" s="227"/>
      <c r="AL586" s="224"/>
      <c r="AM586" s="224"/>
      <c r="AN586" s="224"/>
      <c r="AO586" s="224"/>
      <c r="AP586" s="224"/>
      <c r="AQ586" s="224"/>
      <c r="AR586" s="224"/>
      <c r="AS586" s="224"/>
    </row>
    <row r="587">
      <c r="A587" s="398"/>
      <c r="B587" s="399"/>
      <c r="C587" s="398"/>
      <c r="D587" s="399"/>
      <c r="E587" s="398"/>
      <c r="I587" s="411"/>
      <c r="J587" s="411"/>
      <c r="N587" s="411"/>
      <c r="S587" s="411"/>
      <c r="AC587" s="227"/>
      <c r="AD587" s="227"/>
      <c r="AE587" s="227"/>
      <c r="AF587" s="227"/>
      <c r="AG587" s="227"/>
      <c r="AL587" s="224"/>
      <c r="AM587" s="224"/>
      <c r="AN587" s="224"/>
      <c r="AO587" s="224"/>
      <c r="AP587" s="224"/>
      <c r="AQ587" s="224"/>
      <c r="AR587" s="224"/>
      <c r="AS587" s="224"/>
    </row>
    <row r="588">
      <c r="A588" s="398"/>
      <c r="B588" s="399"/>
      <c r="C588" s="398"/>
      <c r="D588" s="399"/>
      <c r="E588" s="398"/>
      <c r="I588" s="411"/>
      <c r="J588" s="411"/>
      <c r="N588" s="411"/>
      <c r="S588" s="411"/>
      <c r="AC588" s="227"/>
      <c r="AD588" s="227"/>
      <c r="AE588" s="227"/>
      <c r="AF588" s="227"/>
      <c r="AG588" s="227"/>
      <c r="AL588" s="224"/>
      <c r="AM588" s="224"/>
      <c r="AN588" s="224"/>
      <c r="AO588" s="224"/>
      <c r="AP588" s="224"/>
      <c r="AQ588" s="224"/>
      <c r="AR588" s="224"/>
      <c r="AS588" s="224"/>
    </row>
    <row r="589">
      <c r="A589" s="398"/>
      <c r="B589" s="399"/>
      <c r="C589" s="398"/>
      <c r="D589" s="399"/>
      <c r="E589" s="398"/>
      <c r="I589" s="411"/>
      <c r="J589" s="411"/>
      <c r="N589" s="411"/>
      <c r="S589" s="411"/>
      <c r="AC589" s="227"/>
      <c r="AD589" s="227"/>
      <c r="AE589" s="227"/>
      <c r="AF589" s="227"/>
      <c r="AG589" s="227"/>
      <c r="AL589" s="224"/>
      <c r="AM589" s="224"/>
      <c r="AN589" s="224"/>
      <c r="AO589" s="224"/>
      <c r="AP589" s="224"/>
      <c r="AQ589" s="224"/>
      <c r="AR589" s="224"/>
      <c r="AS589" s="224"/>
    </row>
    <row r="590">
      <c r="A590" s="398"/>
      <c r="B590" s="399"/>
      <c r="C590" s="398"/>
      <c r="D590" s="399"/>
      <c r="E590" s="398"/>
      <c r="I590" s="411"/>
      <c r="J590" s="411"/>
      <c r="N590" s="411"/>
      <c r="S590" s="411"/>
      <c r="AC590" s="227"/>
      <c r="AD590" s="227"/>
      <c r="AE590" s="227"/>
      <c r="AF590" s="227"/>
      <c r="AG590" s="227"/>
      <c r="AL590" s="224"/>
      <c r="AM590" s="224"/>
      <c r="AN590" s="224"/>
      <c r="AO590" s="224"/>
      <c r="AP590" s="224"/>
      <c r="AQ590" s="224"/>
      <c r="AR590" s="224"/>
      <c r="AS590" s="224"/>
    </row>
    <row r="591">
      <c r="A591" s="398"/>
      <c r="B591" s="399"/>
      <c r="C591" s="398"/>
      <c r="D591" s="399"/>
      <c r="E591" s="398"/>
      <c r="I591" s="411"/>
      <c r="J591" s="411"/>
      <c r="N591" s="411"/>
      <c r="S591" s="411"/>
      <c r="AC591" s="227"/>
      <c r="AD591" s="227"/>
      <c r="AE591" s="227"/>
      <c r="AF591" s="227"/>
      <c r="AG591" s="227"/>
      <c r="AL591" s="224"/>
      <c r="AM591" s="224"/>
      <c r="AN591" s="224"/>
      <c r="AO591" s="224"/>
      <c r="AP591" s="224"/>
      <c r="AQ591" s="224"/>
      <c r="AR591" s="224"/>
      <c r="AS591" s="224"/>
    </row>
    <row r="592">
      <c r="A592" s="398"/>
      <c r="B592" s="399"/>
      <c r="C592" s="398"/>
      <c r="D592" s="399"/>
      <c r="E592" s="398"/>
      <c r="I592" s="411"/>
      <c r="J592" s="411"/>
      <c r="N592" s="411"/>
      <c r="S592" s="411"/>
      <c r="AC592" s="227"/>
      <c r="AD592" s="227"/>
      <c r="AE592" s="227"/>
      <c r="AF592" s="227"/>
      <c r="AG592" s="227"/>
      <c r="AL592" s="224"/>
      <c r="AM592" s="224"/>
      <c r="AN592" s="224"/>
      <c r="AO592" s="224"/>
      <c r="AP592" s="224"/>
      <c r="AQ592" s="224"/>
      <c r="AR592" s="224"/>
      <c r="AS592" s="224"/>
    </row>
    <row r="593">
      <c r="A593" s="398"/>
      <c r="B593" s="399"/>
      <c r="C593" s="398"/>
      <c r="D593" s="399"/>
      <c r="E593" s="398"/>
      <c r="I593" s="411"/>
      <c r="J593" s="411"/>
      <c r="N593" s="411"/>
      <c r="S593" s="411"/>
      <c r="AC593" s="227"/>
      <c r="AD593" s="227"/>
      <c r="AE593" s="227"/>
      <c r="AF593" s="227"/>
      <c r="AG593" s="227"/>
      <c r="AL593" s="224"/>
      <c r="AM593" s="224"/>
      <c r="AN593" s="224"/>
      <c r="AO593" s="224"/>
      <c r="AP593" s="224"/>
      <c r="AQ593" s="224"/>
      <c r="AR593" s="224"/>
      <c r="AS593" s="224"/>
    </row>
    <row r="594">
      <c r="A594" s="398"/>
      <c r="B594" s="399"/>
      <c r="C594" s="398"/>
      <c r="D594" s="399"/>
      <c r="E594" s="398"/>
      <c r="I594" s="411"/>
      <c r="J594" s="411"/>
      <c r="N594" s="411"/>
      <c r="S594" s="411"/>
      <c r="AC594" s="227"/>
      <c r="AD594" s="227"/>
      <c r="AE594" s="227"/>
      <c r="AF594" s="227"/>
      <c r="AG594" s="227"/>
      <c r="AL594" s="224"/>
      <c r="AM594" s="224"/>
      <c r="AN594" s="224"/>
      <c r="AO594" s="224"/>
      <c r="AP594" s="224"/>
      <c r="AQ594" s="224"/>
      <c r="AR594" s="224"/>
      <c r="AS594" s="224"/>
    </row>
    <row r="595">
      <c r="A595" s="398"/>
      <c r="B595" s="399"/>
      <c r="C595" s="398"/>
      <c r="D595" s="399"/>
      <c r="E595" s="398"/>
      <c r="I595" s="411"/>
      <c r="J595" s="411"/>
      <c r="N595" s="411"/>
      <c r="S595" s="411"/>
      <c r="AC595" s="227"/>
      <c r="AD595" s="227"/>
      <c r="AE595" s="227"/>
      <c r="AF595" s="227"/>
      <c r="AG595" s="227"/>
      <c r="AL595" s="224"/>
      <c r="AM595" s="224"/>
      <c r="AN595" s="224"/>
      <c r="AO595" s="224"/>
      <c r="AP595" s="224"/>
      <c r="AQ595" s="224"/>
      <c r="AR595" s="224"/>
      <c r="AS595" s="224"/>
    </row>
    <row r="596">
      <c r="A596" s="398"/>
      <c r="B596" s="399"/>
      <c r="C596" s="398"/>
      <c r="D596" s="399"/>
      <c r="E596" s="398"/>
      <c r="I596" s="411"/>
      <c r="J596" s="411"/>
      <c r="N596" s="411"/>
      <c r="S596" s="411"/>
      <c r="AC596" s="227"/>
      <c r="AD596" s="227"/>
      <c r="AE596" s="227"/>
      <c r="AF596" s="227"/>
      <c r="AG596" s="227"/>
      <c r="AL596" s="224"/>
      <c r="AM596" s="224"/>
      <c r="AN596" s="224"/>
      <c r="AO596" s="224"/>
      <c r="AP596" s="224"/>
      <c r="AQ596" s="224"/>
      <c r="AR596" s="224"/>
      <c r="AS596" s="224"/>
    </row>
    <row r="597">
      <c r="A597" s="398"/>
      <c r="B597" s="399"/>
      <c r="C597" s="398"/>
      <c r="D597" s="399"/>
      <c r="E597" s="398"/>
      <c r="I597" s="411"/>
      <c r="J597" s="411"/>
      <c r="N597" s="411"/>
      <c r="S597" s="411"/>
      <c r="AC597" s="227"/>
      <c r="AD597" s="227"/>
      <c r="AE597" s="227"/>
      <c r="AF597" s="227"/>
      <c r="AG597" s="227"/>
      <c r="AL597" s="224"/>
      <c r="AM597" s="224"/>
      <c r="AN597" s="224"/>
      <c r="AO597" s="224"/>
      <c r="AP597" s="224"/>
      <c r="AQ597" s="224"/>
      <c r="AR597" s="224"/>
      <c r="AS597" s="224"/>
    </row>
    <row r="598">
      <c r="A598" s="398"/>
      <c r="B598" s="399"/>
      <c r="C598" s="398"/>
      <c r="D598" s="399"/>
      <c r="E598" s="398"/>
      <c r="I598" s="411"/>
      <c r="J598" s="411"/>
      <c r="N598" s="411"/>
      <c r="S598" s="411"/>
      <c r="AC598" s="227"/>
      <c r="AD598" s="227"/>
      <c r="AE598" s="227"/>
      <c r="AF598" s="227"/>
      <c r="AG598" s="227"/>
      <c r="AL598" s="224"/>
      <c r="AM598" s="224"/>
      <c r="AN598" s="224"/>
      <c r="AO598" s="224"/>
      <c r="AP598" s="224"/>
      <c r="AQ598" s="224"/>
      <c r="AR598" s="224"/>
      <c r="AS598" s="224"/>
    </row>
    <row r="599">
      <c r="A599" s="398"/>
      <c r="B599" s="399"/>
      <c r="C599" s="398"/>
      <c r="D599" s="399"/>
      <c r="E599" s="398"/>
      <c r="I599" s="411"/>
      <c r="J599" s="411"/>
      <c r="N599" s="411"/>
      <c r="S599" s="411"/>
      <c r="AC599" s="227"/>
      <c r="AD599" s="227"/>
      <c r="AE599" s="227"/>
      <c r="AF599" s="227"/>
      <c r="AG599" s="227"/>
      <c r="AL599" s="224"/>
      <c r="AM599" s="224"/>
      <c r="AN599" s="224"/>
      <c r="AO599" s="224"/>
      <c r="AP599" s="224"/>
      <c r="AQ599" s="224"/>
      <c r="AR599" s="224"/>
      <c r="AS599" s="224"/>
    </row>
    <row r="600">
      <c r="A600" s="398"/>
      <c r="B600" s="399"/>
      <c r="C600" s="398"/>
      <c r="D600" s="399"/>
      <c r="E600" s="398"/>
      <c r="I600" s="411"/>
      <c r="J600" s="411"/>
      <c r="N600" s="411"/>
      <c r="S600" s="411"/>
      <c r="AC600" s="227"/>
      <c r="AD600" s="227"/>
      <c r="AE600" s="227"/>
      <c r="AF600" s="227"/>
      <c r="AG600" s="227"/>
      <c r="AL600" s="224"/>
      <c r="AM600" s="224"/>
      <c r="AN600" s="224"/>
      <c r="AO600" s="224"/>
      <c r="AP600" s="224"/>
      <c r="AQ600" s="224"/>
      <c r="AR600" s="224"/>
      <c r="AS600" s="224"/>
    </row>
    <row r="601">
      <c r="A601" s="398"/>
      <c r="B601" s="399"/>
      <c r="C601" s="398"/>
      <c r="D601" s="399"/>
      <c r="E601" s="398"/>
      <c r="I601" s="411"/>
      <c r="J601" s="411"/>
      <c r="N601" s="411"/>
      <c r="S601" s="411"/>
      <c r="AC601" s="227"/>
      <c r="AD601" s="227"/>
      <c r="AE601" s="227"/>
      <c r="AF601" s="227"/>
      <c r="AG601" s="227"/>
      <c r="AL601" s="224"/>
      <c r="AM601" s="224"/>
      <c r="AN601" s="224"/>
      <c r="AO601" s="224"/>
      <c r="AP601" s="224"/>
      <c r="AQ601" s="224"/>
      <c r="AR601" s="224"/>
      <c r="AS601" s="224"/>
    </row>
    <row r="602">
      <c r="A602" s="398"/>
      <c r="B602" s="399"/>
      <c r="C602" s="398"/>
      <c r="D602" s="399"/>
      <c r="E602" s="398"/>
      <c r="I602" s="411"/>
      <c r="J602" s="411"/>
      <c r="N602" s="411"/>
      <c r="S602" s="411"/>
      <c r="AC602" s="227"/>
      <c r="AD602" s="227"/>
      <c r="AE602" s="227"/>
      <c r="AF602" s="227"/>
      <c r="AG602" s="227"/>
      <c r="AL602" s="224"/>
      <c r="AM602" s="224"/>
      <c r="AN602" s="224"/>
      <c r="AO602" s="224"/>
      <c r="AP602" s="224"/>
      <c r="AQ602" s="224"/>
      <c r="AR602" s="224"/>
      <c r="AS602" s="224"/>
    </row>
    <row r="603">
      <c r="A603" s="398"/>
      <c r="B603" s="399"/>
      <c r="C603" s="398"/>
      <c r="D603" s="399"/>
      <c r="E603" s="398"/>
      <c r="I603" s="411"/>
      <c r="J603" s="411"/>
      <c r="N603" s="411"/>
      <c r="S603" s="411"/>
      <c r="AC603" s="227"/>
      <c r="AD603" s="227"/>
      <c r="AE603" s="227"/>
      <c r="AF603" s="227"/>
      <c r="AG603" s="227"/>
      <c r="AL603" s="224"/>
      <c r="AM603" s="224"/>
      <c r="AN603" s="224"/>
      <c r="AO603" s="224"/>
      <c r="AP603" s="224"/>
      <c r="AQ603" s="224"/>
      <c r="AR603" s="224"/>
      <c r="AS603" s="224"/>
    </row>
    <row r="604">
      <c r="A604" s="398"/>
      <c r="B604" s="399"/>
      <c r="C604" s="398"/>
      <c r="D604" s="399"/>
      <c r="E604" s="398"/>
      <c r="I604" s="411"/>
      <c r="J604" s="411"/>
      <c r="N604" s="411"/>
      <c r="S604" s="411"/>
      <c r="AC604" s="227"/>
      <c r="AD604" s="227"/>
      <c r="AE604" s="227"/>
      <c r="AF604" s="227"/>
      <c r="AG604" s="227"/>
      <c r="AL604" s="224"/>
      <c r="AM604" s="224"/>
      <c r="AN604" s="224"/>
      <c r="AO604" s="224"/>
      <c r="AP604" s="224"/>
      <c r="AQ604" s="224"/>
      <c r="AR604" s="224"/>
      <c r="AS604" s="224"/>
    </row>
    <row r="605">
      <c r="A605" s="398"/>
      <c r="B605" s="399"/>
      <c r="C605" s="398"/>
      <c r="D605" s="399"/>
      <c r="E605" s="398"/>
      <c r="I605" s="411"/>
      <c r="J605" s="411"/>
      <c r="N605" s="411"/>
      <c r="S605" s="411"/>
      <c r="AC605" s="227"/>
      <c r="AD605" s="227"/>
      <c r="AE605" s="227"/>
      <c r="AF605" s="227"/>
      <c r="AG605" s="227"/>
      <c r="AL605" s="224"/>
      <c r="AM605" s="224"/>
      <c r="AN605" s="224"/>
      <c r="AO605" s="224"/>
      <c r="AP605" s="224"/>
      <c r="AQ605" s="224"/>
      <c r="AR605" s="224"/>
      <c r="AS605" s="224"/>
    </row>
    <row r="606">
      <c r="A606" s="398"/>
      <c r="B606" s="399"/>
      <c r="C606" s="398"/>
      <c r="D606" s="399"/>
      <c r="E606" s="398"/>
      <c r="I606" s="411"/>
      <c r="J606" s="411"/>
      <c r="N606" s="411"/>
      <c r="S606" s="411"/>
      <c r="AC606" s="227"/>
      <c r="AD606" s="227"/>
      <c r="AE606" s="227"/>
      <c r="AF606" s="227"/>
      <c r="AG606" s="227"/>
      <c r="AL606" s="224"/>
      <c r="AM606" s="224"/>
      <c r="AN606" s="224"/>
      <c r="AO606" s="224"/>
      <c r="AP606" s="224"/>
      <c r="AQ606" s="224"/>
      <c r="AR606" s="224"/>
      <c r="AS606" s="224"/>
    </row>
    <row r="607">
      <c r="A607" s="398"/>
      <c r="B607" s="399"/>
      <c r="C607" s="398"/>
      <c r="D607" s="399"/>
      <c r="E607" s="398"/>
      <c r="I607" s="411"/>
      <c r="J607" s="411"/>
      <c r="N607" s="411"/>
      <c r="S607" s="411"/>
      <c r="AC607" s="227"/>
      <c r="AD607" s="227"/>
      <c r="AE607" s="227"/>
      <c r="AF607" s="227"/>
      <c r="AG607" s="227"/>
      <c r="AL607" s="224"/>
      <c r="AM607" s="224"/>
      <c r="AN607" s="224"/>
      <c r="AO607" s="224"/>
      <c r="AP607" s="224"/>
      <c r="AQ607" s="224"/>
      <c r="AR607" s="224"/>
      <c r="AS607" s="224"/>
    </row>
    <row r="608">
      <c r="A608" s="398"/>
      <c r="B608" s="399"/>
      <c r="C608" s="398"/>
      <c r="D608" s="399"/>
      <c r="E608" s="398"/>
      <c r="I608" s="411"/>
      <c r="J608" s="411"/>
      <c r="N608" s="411"/>
      <c r="S608" s="411"/>
      <c r="AC608" s="227"/>
      <c r="AD608" s="227"/>
      <c r="AE608" s="227"/>
      <c r="AF608" s="227"/>
      <c r="AG608" s="227"/>
      <c r="AL608" s="224"/>
      <c r="AM608" s="224"/>
      <c r="AN608" s="224"/>
      <c r="AO608" s="224"/>
      <c r="AP608" s="224"/>
      <c r="AQ608" s="224"/>
      <c r="AR608" s="224"/>
      <c r="AS608" s="224"/>
    </row>
    <row r="609">
      <c r="A609" s="398"/>
      <c r="B609" s="399"/>
      <c r="C609" s="398"/>
      <c r="D609" s="399"/>
      <c r="E609" s="398"/>
      <c r="I609" s="411"/>
      <c r="J609" s="411"/>
      <c r="N609" s="411"/>
      <c r="S609" s="411"/>
      <c r="AC609" s="227"/>
      <c r="AD609" s="227"/>
      <c r="AE609" s="227"/>
      <c r="AF609" s="227"/>
      <c r="AG609" s="227"/>
      <c r="AL609" s="224"/>
      <c r="AM609" s="224"/>
      <c r="AN609" s="224"/>
      <c r="AO609" s="224"/>
      <c r="AP609" s="224"/>
      <c r="AQ609" s="224"/>
      <c r="AR609" s="224"/>
      <c r="AS609" s="224"/>
    </row>
    <row r="610">
      <c r="A610" s="398"/>
      <c r="B610" s="399"/>
      <c r="C610" s="398"/>
      <c r="D610" s="399"/>
      <c r="E610" s="398"/>
      <c r="I610" s="411"/>
      <c r="J610" s="411"/>
      <c r="N610" s="411"/>
      <c r="S610" s="411"/>
      <c r="AC610" s="227"/>
      <c r="AD610" s="227"/>
      <c r="AE610" s="227"/>
      <c r="AF610" s="227"/>
      <c r="AG610" s="227"/>
      <c r="AL610" s="224"/>
      <c r="AM610" s="224"/>
      <c r="AN610" s="224"/>
      <c r="AO610" s="224"/>
      <c r="AP610" s="224"/>
      <c r="AQ610" s="224"/>
      <c r="AR610" s="224"/>
      <c r="AS610" s="224"/>
    </row>
    <row r="611">
      <c r="A611" s="398"/>
      <c r="B611" s="399"/>
      <c r="C611" s="398"/>
      <c r="D611" s="399"/>
      <c r="E611" s="398"/>
      <c r="I611" s="411"/>
      <c r="J611" s="411"/>
      <c r="N611" s="411"/>
      <c r="S611" s="411"/>
      <c r="AC611" s="227"/>
      <c r="AD611" s="227"/>
      <c r="AE611" s="227"/>
      <c r="AF611" s="227"/>
      <c r="AG611" s="227"/>
      <c r="AL611" s="224"/>
      <c r="AM611" s="224"/>
      <c r="AN611" s="224"/>
      <c r="AO611" s="224"/>
      <c r="AP611" s="224"/>
      <c r="AQ611" s="224"/>
      <c r="AR611" s="224"/>
      <c r="AS611" s="224"/>
    </row>
    <row r="612">
      <c r="A612" s="398"/>
      <c r="B612" s="399"/>
      <c r="C612" s="398"/>
      <c r="D612" s="399"/>
      <c r="E612" s="398"/>
      <c r="I612" s="411"/>
      <c r="J612" s="411"/>
      <c r="N612" s="411"/>
      <c r="S612" s="411"/>
      <c r="AC612" s="227"/>
      <c r="AD612" s="227"/>
      <c r="AE612" s="227"/>
      <c r="AF612" s="227"/>
      <c r="AG612" s="227"/>
      <c r="AL612" s="224"/>
      <c r="AM612" s="224"/>
      <c r="AN612" s="224"/>
      <c r="AO612" s="224"/>
      <c r="AP612" s="224"/>
      <c r="AQ612" s="224"/>
      <c r="AR612" s="224"/>
      <c r="AS612" s="224"/>
    </row>
    <row r="613">
      <c r="A613" s="398"/>
      <c r="B613" s="399"/>
      <c r="C613" s="398"/>
      <c r="D613" s="399"/>
      <c r="E613" s="398"/>
      <c r="I613" s="411"/>
      <c r="J613" s="411"/>
      <c r="N613" s="411"/>
      <c r="S613" s="411"/>
      <c r="AC613" s="227"/>
      <c r="AD613" s="227"/>
      <c r="AE613" s="227"/>
      <c r="AF613" s="227"/>
      <c r="AG613" s="227"/>
      <c r="AL613" s="224"/>
      <c r="AM613" s="224"/>
      <c r="AN613" s="224"/>
      <c r="AO613" s="224"/>
      <c r="AP613" s="224"/>
      <c r="AQ613" s="224"/>
      <c r="AR613" s="224"/>
      <c r="AS613" s="224"/>
    </row>
    <row r="614">
      <c r="A614" s="398"/>
      <c r="B614" s="399"/>
      <c r="C614" s="398"/>
      <c r="D614" s="399"/>
      <c r="E614" s="398"/>
      <c r="I614" s="411"/>
      <c r="J614" s="411"/>
      <c r="N614" s="411"/>
      <c r="S614" s="411"/>
      <c r="AC614" s="227"/>
      <c r="AD614" s="227"/>
      <c r="AE614" s="227"/>
      <c r="AF614" s="227"/>
      <c r="AG614" s="227"/>
      <c r="AL614" s="224"/>
      <c r="AM614" s="224"/>
      <c r="AN614" s="224"/>
      <c r="AO614" s="224"/>
      <c r="AP614" s="224"/>
      <c r="AQ614" s="224"/>
      <c r="AR614" s="224"/>
      <c r="AS614" s="224"/>
    </row>
    <row r="615">
      <c r="A615" s="398"/>
      <c r="B615" s="399"/>
      <c r="C615" s="398"/>
      <c r="D615" s="399"/>
      <c r="E615" s="398"/>
      <c r="I615" s="411"/>
      <c r="J615" s="411"/>
      <c r="N615" s="411"/>
      <c r="S615" s="411"/>
      <c r="AC615" s="227"/>
      <c r="AD615" s="227"/>
      <c r="AE615" s="227"/>
      <c r="AF615" s="227"/>
      <c r="AG615" s="227"/>
      <c r="AL615" s="224"/>
      <c r="AM615" s="224"/>
      <c r="AN615" s="224"/>
      <c r="AO615" s="224"/>
      <c r="AP615" s="224"/>
      <c r="AQ615" s="224"/>
      <c r="AR615" s="224"/>
      <c r="AS615" s="224"/>
    </row>
    <row r="616">
      <c r="A616" s="398"/>
      <c r="B616" s="399"/>
      <c r="C616" s="398"/>
      <c r="D616" s="399"/>
      <c r="E616" s="398"/>
      <c r="I616" s="411"/>
      <c r="J616" s="411"/>
      <c r="N616" s="411"/>
      <c r="S616" s="411"/>
      <c r="AC616" s="227"/>
      <c r="AD616" s="227"/>
      <c r="AE616" s="227"/>
      <c r="AF616" s="227"/>
      <c r="AG616" s="227"/>
      <c r="AL616" s="224"/>
      <c r="AM616" s="224"/>
      <c r="AN616" s="224"/>
      <c r="AO616" s="224"/>
      <c r="AP616" s="224"/>
      <c r="AQ616" s="224"/>
      <c r="AR616" s="224"/>
      <c r="AS616" s="224"/>
    </row>
    <row r="617">
      <c r="A617" s="398"/>
      <c r="B617" s="399"/>
      <c r="C617" s="398"/>
      <c r="D617" s="399"/>
      <c r="E617" s="398"/>
      <c r="I617" s="411"/>
      <c r="J617" s="411"/>
      <c r="N617" s="411"/>
      <c r="S617" s="411"/>
      <c r="AC617" s="227"/>
      <c r="AD617" s="227"/>
      <c r="AE617" s="227"/>
      <c r="AF617" s="227"/>
      <c r="AG617" s="227"/>
      <c r="AL617" s="224"/>
      <c r="AM617" s="224"/>
      <c r="AN617" s="224"/>
      <c r="AO617" s="224"/>
      <c r="AP617" s="224"/>
      <c r="AQ617" s="224"/>
      <c r="AR617" s="224"/>
      <c r="AS617" s="224"/>
    </row>
    <row r="618">
      <c r="A618" s="398"/>
      <c r="B618" s="399"/>
      <c r="C618" s="398"/>
      <c r="D618" s="399"/>
      <c r="E618" s="398"/>
      <c r="I618" s="411"/>
      <c r="J618" s="411"/>
      <c r="N618" s="411"/>
      <c r="S618" s="411"/>
      <c r="AC618" s="227"/>
      <c r="AD618" s="227"/>
      <c r="AE618" s="227"/>
      <c r="AF618" s="227"/>
      <c r="AG618" s="227"/>
      <c r="AL618" s="224"/>
      <c r="AM618" s="224"/>
      <c r="AN618" s="224"/>
      <c r="AO618" s="224"/>
      <c r="AP618" s="224"/>
      <c r="AQ618" s="224"/>
      <c r="AR618" s="224"/>
      <c r="AS618" s="224"/>
    </row>
    <row r="619">
      <c r="A619" s="398"/>
      <c r="B619" s="399"/>
      <c r="C619" s="398"/>
      <c r="D619" s="399"/>
      <c r="E619" s="398"/>
      <c r="I619" s="411"/>
      <c r="J619" s="411"/>
      <c r="N619" s="411"/>
      <c r="S619" s="411"/>
      <c r="AC619" s="227"/>
      <c r="AD619" s="227"/>
      <c r="AE619" s="227"/>
      <c r="AF619" s="227"/>
      <c r="AG619" s="227"/>
      <c r="AL619" s="224"/>
      <c r="AM619" s="224"/>
      <c r="AN619" s="224"/>
      <c r="AO619" s="224"/>
      <c r="AP619" s="224"/>
      <c r="AQ619" s="224"/>
      <c r="AR619" s="224"/>
      <c r="AS619" s="224"/>
    </row>
    <row r="620">
      <c r="A620" s="398"/>
      <c r="B620" s="399"/>
      <c r="C620" s="398"/>
      <c r="D620" s="399"/>
      <c r="E620" s="398"/>
      <c r="I620" s="411"/>
      <c r="J620" s="411"/>
      <c r="N620" s="411"/>
      <c r="S620" s="411"/>
      <c r="AC620" s="227"/>
      <c r="AD620" s="227"/>
      <c r="AE620" s="227"/>
      <c r="AF620" s="227"/>
      <c r="AG620" s="227"/>
      <c r="AL620" s="224"/>
      <c r="AM620" s="224"/>
      <c r="AN620" s="224"/>
      <c r="AO620" s="224"/>
      <c r="AP620" s="224"/>
      <c r="AQ620" s="224"/>
      <c r="AR620" s="224"/>
      <c r="AS620" s="224"/>
    </row>
    <row r="621">
      <c r="A621" s="398"/>
      <c r="B621" s="399"/>
      <c r="C621" s="398"/>
      <c r="D621" s="399"/>
      <c r="E621" s="398"/>
      <c r="I621" s="411"/>
      <c r="J621" s="411"/>
      <c r="N621" s="411"/>
      <c r="S621" s="411"/>
      <c r="AC621" s="227"/>
      <c r="AD621" s="227"/>
      <c r="AE621" s="227"/>
      <c r="AF621" s="227"/>
      <c r="AG621" s="227"/>
      <c r="AL621" s="224"/>
      <c r="AM621" s="224"/>
      <c r="AN621" s="224"/>
      <c r="AO621" s="224"/>
      <c r="AP621" s="224"/>
      <c r="AQ621" s="224"/>
      <c r="AR621" s="224"/>
      <c r="AS621" s="224"/>
    </row>
    <row r="622">
      <c r="A622" s="398"/>
      <c r="B622" s="399"/>
      <c r="C622" s="398"/>
      <c r="D622" s="399"/>
      <c r="E622" s="398"/>
      <c r="I622" s="411"/>
      <c r="J622" s="411"/>
      <c r="N622" s="411"/>
      <c r="S622" s="411"/>
      <c r="AC622" s="227"/>
      <c r="AD622" s="227"/>
      <c r="AE622" s="227"/>
      <c r="AF622" s="227"/>
      <c r="AG622" s="227"/>
      <c r="AL622" s="224"/>
      <c r="AM622" s="224"/>
      <c r="AN622" s="224"/>
      <c r="AO622" s="224"/>
      <c r="AP622" s="224"/>
      <c r="AQ622" s="224"/>
      <c r="AR622" s="224"/>
      <c r="AS622" s="224"/>
    </row>
    <row r="623">
      <c r="A623" s="398"/>
      <c r="B623" s="399"/>
      <c r="C623" s="398"/>
      <c r="D623" s="399"/>
      <c r="E623" s="398"/>
      <c r="I623" s="411"/>
      <c r="J623" s="411"/>
      <c r="N623" s="411"/>
      <c r="S623" s="411"/>
      <c r="AC623" s="227"/>
      <c r="AD623" s="227"/>
      <c r="AE623" s="227"/>
      <c r="AF623" s="227"/>
      <c r="AG623" s="227"/>
      <c r="AL623" s="224"/>
      <c r="AM623" s="224"/>
      <c r="AN623" s="224"/>
      <c r="AO623" s="224"/>
      <c r="AP623" s="224"/>
      <c r="AQ623" s="224"/>
      <c r="AR623" s="224"/>
      <c r="AS623" s="224"/>
    </row>
    <row r="624">
      <c r="A624" s="398"/>
      <c r="B624" s="399"/>
      <c r="C624" s="398"/>
      <c r="D624" s="399"/>
      <c r="E624" s="398"/>
      <c r="I624" s="411"/>
      <c r="J624" s="411"/>
      <c r="N624" s="411"/>
      <c r="S624" s="411"/>
      <c r="AC624" s="227"/>
      <c r="AD624" s="227"/>
      <c r="AE624" s="227"/>
      <c r="AF624" s="227"/>
      <c r="AG624" s="227"/>
      <c r="AL624" s="224"/>
      <c r="AM624" s="224"/>
      <c r="AN624" s="224"/>
      <c r="AO624" s="224"/>
      <c r="AP624" s="224"/>
      <c r="AQ624" s="224"/>
      <c r="AR624" s="224"/>
      <c r="AS624" s="224"/>
    </row>
    <row r="625">
      <c r="A625" s="398"/>
      <c r="B625" s="399"/>
      <c r="C625" s="398"/>
      <c r="D625" s="399"/>
      <c r="E625" s="398"/>
      <c r="I625" s="411"/>
      <c r="J625" s="411"/>
      <c r="N625" s="411"/>
      <c r="S625" s="411"/>
      <c r="AC625" s="227"/>
      <c r="AD625" s="227"/>
      <c r="AE625" s="227"/>
      <c r="AF625" s="227"/>
      <c r="AG625" s="227"/>
      <c r="AL625" s="224"/>
      <c r="AM625" s="224"/>
      <c r="AN625" s="224"/>
      <c r="AO625" s="224"/>
      <c r="AP625" s="224"/>
      <c r="AQ625" s="224"/>
      <c r="AR625" s="224"/>
      <c r="AS625" s="224"/>
    </row>
    <row r="626">
      <c r="A626" s="398"/>
      <c r="B626" s="399"/>
      <c r="C626" s="398"/>
      <c r="D626" s="399"/>
      <c r="E626" s="398"/>
      <c r="I626" s="411"/>
      <c r="J626" s="411"/>
      <c r="N626" s="411"/>
      <c r="S626" s="411"/>
      <c r="AC626" s="227"/>
      <c r="AD626" s="227"/>
      <c r="AE626" s="227"/>
      <c r="AF626" s="227"/>
      <c r="AG626" s="227"/>
      <c r="AL626" s="224"/>
      <c r="AM626" s="224"/>
      <c r="AN626" s="224"/>
      <c r="AO626" s="224"/>
      <c r="AP626" s="224"/>
      <c r="AQ626" s="224"/>
      <c r="AR626" s="224"/>
      <c r="AS626" s="224"/>
    </row>
    <row r="627">
      <c r="A627" s="398"/>
      <c r="B627" s="399"/>
      <c r="C627" s="398"/>
      <c r="D627" s="399"/>
      <c r="E627" s="398"/>
      <c r="I627" s="411"/>
      <c r="J627" s="411"/>
      <c r="N627" s="411"/>
      <c r="S627" s="411"/>
      <c r="AC627" s="227"/>
      <c r="AD627" s="227"/>
      <c r="AE627" s="227"/>
      <c r="AF627" s="227"/>
      <c r="AG627" s="227"/>
      <c r="AL627" s="224"/>
      <c r="AM627" s="224"/>
      <c r="AN627" s="224"/>
      <c r="AO627" s="224"/>
      <c r="AP627" s="224"/>
      <c r="AQ627" s="224"/>
      <c r="AR627" s="224"/>
      <c r="AS627" s="224"/>
    </row>
    <row r="628">
      <c r="A628" s="398"/>
      <c r="B628" s="399"/>
      <c r="C628" s="398"/>
      <c r="D628" s="399"/>
      <c r="E628" s="398"/>
      <c r="I628" s="411"/>
      <c r="J628" s="411"/>
      <c r="N628" s="411"/>
      <c r="S628" s="411"/>
      <c r="AC628" s="227"/>
      <c r="AD628" s="227"/>
      <c r="AE628" s="227"/>
      <c r="AF628" s="227"/>
      <c r="AG628" s="227"/>
      <c r="AL628" s="224"/>
      <c r="AM628" s="224"/>
      <c r="AN628" s="224"/>
      <c r="AO628" s="224"/>
      <c r="AP628" s="224"/>
      <c r="AQ628" s="224"/>
      <c r="AR628" s="224"/>
      <c r="AS628" s="224"/>
    </row>
    <row r="629">
      <c r="A629" s="398"/>
      <c r="B629" s="399"/>
      <c r="C629" s="398"/>
      <c r="D629" s="399"/>
      <c r="E629" s="398"/>
      <c r="I629" s="411"/>
      <c r="J629" s="411"/>
      <c r="N629" s="411"/>
      <c r="S629" s="411"/>
      <c r="AC629" s="227"/>
      <c r="AD629" s="227"/>
      <c r="AE629" s="227"/>
      <c r="AF629" s="227"/>
      <c r="AG629" s="227"/>
      <c r="AL629" s="224"/>
      <c r="AM629" s="224"/>
      <c r="AN629" s="224"/>
      <c r="AO629" s="224"/>
      <c r="AP629" s="224"/>
      <c r="AQ629" s="224"/>
      <c r="AR629" s="224"/>
      <c r="AS629" s="224"/>
    </row>
    <row r="630">
      <c r="A630" s="398"/>
      <c r="B630" s="399"/>
      <c r="C630" s="398"/>
      <c r="D630" s="399"/>
      <c r="E630" s="398"/>
      <c r="I630" s="411"/>
      <c r="J630" s="411"/>
      <c r="N630" s="411"/>
      <c r="S630" s="411"/>
      <c r="AC630" s="227"/>
      <c r="AD630" s="227"/>
      <c r="AE630" s="227"/>
      <c r="AF630" s="227"/>
      <c r="AG630" s="227"/>
      <c r="AL630" s="224"/>
      <c r="AM630" s="224"/>
      <c r="AN630" s="224"/>
      <c r="AO630" s="224"/>
      <c r="AP630" s="224"/>
      <c r="AQ630" s="224"/>
      <c r="AR630" s="224"/>
      <c r="AS630" s="224"/>
    </row>
    <row r="631">
      <c r="A631" s="398"/>
      <c r="B631" s="399"/>
      <c r="C631" s="398"/>
      <c r="D631" s="399"/>
      <c r="E631" s="398"/>
      <c r="I631" s="411"/>
      <c r="J631" s="411"/>
      <c r="N631" s="411"/>
      <c r="S631" s="411"/>
      <c r="AC631" s="227"/>
      <c r="AD631" s="227"/>
      <c r="AE631" s="227"/>
      <c r="AF631" s="227"/>
      <c r="AG631" s="227"/>
      <c r="AL631" s="224"/>
      <c r="AM631" s="224"/>
      <c r="AN631" s="224"/>
      <c r="AO631" s="224"/>
      <c r="AP631" s="224"/>
      <c r="AQ631" s="224"/>
      <c r="AR631" s="224"/>
      <c r="AS631" s="224"/>
    </row>
    <row r="632">
      <c r="A632" s="398"/>
      <c r="B632" s="399"/>
      <c r="C632" s="398"/>
      <c r="D632" s="399"/>
      <c r="E632" s="398"/>
      <c r="I632" s="411"/>
      <c r="J632" s="411"/>
      <c r="N632" s="411"/>
      <c r="S632" s="411"/>
      <c r="AC632" s="227"/>
      <c r="AD632" s="227"/>
      <c r="AE632" s="227"/>
      <c r="AF632" s="227"/>
      <c r="AG632" s="227"/>
      <c r="AL632" s="224"/>
      <c r="AM632" s="224"/>
      <c r="AN632" s="224"/>
      <c r="AO632" s="224"/>
      <c r="AP632" s="224"/>
      <c r="AQ632" s="224"/>
      <c r="AR632" s="224"/>
      <c r="AS632" s="224"/>
    </row>
    <row r="633">
      <c r="A633" s="398"/>
      <c r="B633" s="399"/>
      <c r="C633" s="398"/>
      <c r="D633" s="399"/>
      <c r="E633" s="398"/>
      <c r="I633" s="411"/>
      <c r="J633" s="411"/>
      <c r="N633" s="411"/>
      <c r="S633" s="411"/>
      <c r="AC633" s="227"/>
      <c r="AD633" s="227"/>
      <c r="AE633" s="227"/>
      <c r="AF633" s="227"/>
      <c r="AG633" s="227"/>
      <c r="AL633" s="224"/>
      <c r="AM633" s="224"/>
      <c r="AN633" s="224"/>
      <c r="AO633" s="224"/>
      <c r="AP633" s="224"/>
      <c r="AQ633" s="224"/>
      <c r="AR633" s="224"/>
      <c r="AS633" s="224"/>
    </row>
    <row r="634">
      <c r="A634" s="398"/>
      <c r="B634" s="399"/>
      <c r="C634" s="398"/>
      <c r="D634" s="399"/>
      <c r="E634" s="398"/>
      <c r="I634" s="411"/>
      <c r="J634" s="411"/>
      <c r="N634" s="411"/>
      <c r="S634" s="411"/>
      <c r="AC634" s="227"/>
      <c r="AD634" s="227"/>
      <c r="AE634" s="227"/>
      <c r="AF634" s="227"/>
      <c r="AG634" s="227"/>
      <c r="AL634" s="224"/>
      <c r="AM634" s="224"/>
      <c r="AN634" s="224"/>
      <c r="AO634" s="224"/>
      <c r="AP634" s="224"/>
      <c r="AQ634" s="224"/>
      <c r="AR634" s="224"/>
      <c r="AS634" s="224"/>
    </row>
    <row r="635">
      <c r="A635" s="398"/>
      <c r="B635" s="399"/>
      <c r="C635" s="398"/>
      <c r="D635" s="399"/>
      <c r="E635" s="398"/>
      <c r="I635" s="411"/>
      <c r="J635" s="411"/>
      <c r="N635" s="411"/>
      <c r="S635" s="411"/>
      <c r="AC635" s="227"/>
      <c r="AD635" s="227"/>
      <c r="AE635" s="227"/>
      <c r="AF635" s="227"/>
      <c r="AG635" s="227"/>
      <c r="AL635" s="224"/>
      <c r="AM635" s="224"/>
      <c r="AN635" s="224"/>
      <c r="AO635" s="224"/>
      <c r="AP635" s="224"/>
      <c r="AQ635" s="224"/>
      <c r="AR635" s="224"/>
      <c r="AS635" s="224"/>
    </row>
    <row r="636">
      <c r="A636" s="398"/>
      <c r="B636" s="399"/>
      <c r="C636" s="398"/>
      <c r="D636" s="399"/>
      <c r="E636" s="398"/>
      <c r="I636" s="411"/>
      <c r="J636" s="411"/>
      <c r="N636" s="411"/>
      <c r="S636" s="411"/>
      <c r="AC636" s="227"/>
      <c r="AD636" s="227"/>
      <c r="AE636" s="227"/>
      <c r="AF636" s="227"/>
      <c r="AG636" s="227"/>
      <c r="AL636" s="224"/>
      <c r="AM636" s="224"/>
      <c r="AN636" s="224"/>
      <c r="AO636" s="224"/>
      <c r="AP636" s="224"/>
      <c r="AQ636" s="224"/>
      <c r="AR636" s="224"/>
      <c r="AS636" s="224"/>
    </row>
    <row r="637">
      <c r="A637" s="398"/>
      <c r="B637" s="399"/>
      <c r="C637" s="398"/>
      <c r="D637" s="399"/>
      <c r="E637" s="398"/>
      <c r="I637" s="411"/>
      <c r="J637" s="411"/>
      <c r="N637" s="411"/>
      <c r="S637" s="411"/>
      <c r="AC637" s="227"/>
      <c r="AD637" s="227"/>
      <c r="AE637" s="227"/>
      <c r="AF637" s="227"/>
      <c r="AG637" s="227"/>
      <c r="AL637" s="224"/>
      <c r="AM637" s="224"/>
      <c r="AN637" s="224"/>
      <c r="AO637" s="224"/>
      <c r="AP637" s="224"/>
      <c r="AQ637" s="224"/>
      <c r="AR637" s="224"/>
      <c r="AS637" s="224"/>
    </row>
    <row r="638">
      <c r="A638" s="398"/>
      <c r="B638" s="399"/>
      <c r="C638" s="398"/>
      <c r="D638" s="399"/>
      <c r="E638" s="398"/>
      <c r="I638" s="411"/>
      <c r="J638" s="411"/>
      <c r="N638" s="411"/>
      <c r="S638" s="411"/>
      <c r="AC638" s="227"/>
      <c r="AD638" s="227"/>
      <c r="AE638" s="227"/>
      <c r="AF638" s="227"/>
      <c r="AG638" s="227"/>
      <c r="AL638" s="224"/>
      <c r="AM638" s="224"/>
      <c r="AN638" s="224"/>
      <c r="AO638" s="224"/>
      <c r="AP638" s="224"/>
      <c r="AQ638" s="224"/>
      <c r="AR638" s="224"/>
      <c r="AS638" s="224"/>
    </row>
    <row r="639">
      <c r="A639" s="398"/>
      <c r="B639" s="399"/>
      <c r="C639" s="398"/>
      <c r="D639" s="399"/>
      <c r="E639" s="398"/>
      <c r="I639" s="411"/>
      <c r="J639" s="411"/>
      <c r="N639" s="411"/>
      <c r="S639" s="411"/>
      <c r="AC639" s="227"/>
      <c r="AD639" s="227"/>
      <c r="AE639" s="227"/>
      <c r="AF639" s="227"/>
      <c r="AG639" s="227"/>
      <c r="AL639" s="224"/>
      <c r="AM639" s="224"/>
      <c r="AN639" s="224"/>
      <c r="AO639" s="224"/>
      <c r="AP639" s="224"/>
      <c r="AQ639" s="224"/>
      <c r="AR639" s="224"/>
      <c r="AS639" s="224"/>
    </row>
    <row r="640">
      <c r="A640" s="398"/>
      <c r="B640" s="399"/>
      <c r="C640" s="398"/>
      <c r="D640" s="399"/>
      <c r="E640" s="398"/>
      <c r="I640" s="411"/>
      <c r="J640" s="411"/>
      <c r="N640" s="411"/>
      <c r="S640" s="411"/>
      <c r="AC640" s="227"/>
      <c r="AD640" s="227"/>
      <c r="AE640" s="227"/>
      <c r="AF640" s="227"/>
      <c r="AG640" s="227"/>
      <c r="AL640" s="224"/>
      <c r="AM640" s="224"/>
      <c r="AN640" s="224"/>
      <c r="AO640" s="224"/>
      <c r="AP640" s="224"/>
      <c r="AQ640" s="224"/>
      <c r="AR640" s="224"/>
      <c r="AS640" s="224"/>
    </row>
    <row r="641">
      <c r="A641" s="398"/>
      <c r="B641" s="399"/>
      <c r="C641" s="398"/>
      <c r="D641" s="399"/>
      <c r="E641" s="398"/>
      <c r="I641" s="411"/>
      <c r="J641" s="411"/>
      <c r="N641" s="411"/>
      <c r="S641" s="411"/>
      <c r="AC641" s="227"/>
      <c r="AD641" s="227"/>
      <c r="AE641" s="227"/>
      <c r="AF641" s="227"/>
      <c r="AG641" s="227"/>
      <c r="AL641" s="224"/>
      <c r="AM641" s="224"/>
      <c r="AN641" s="224"/>
      <c r="AO641" s="224"/>
      <c r="AP641" s="224"/>
      <c r="AQ641" s="224"/>
      <c r="AR641" s="224"/>
      <c r="AS641" s="224"/>
    </row>
    <row r="642">
      <c r="A642" s="398"/>
      <c r="B642" s="399"/>
      <c r="C642" s="398"/>
      <c r="D642" s="399"/>
      <c r="E642" s="398"/>
      <c r="I642" s="411"/>
      <c r="J642" s="411"/>
      <c r="N642" s="411"/>
      <c r="S642" s="411"/>
      <c r="AC642" s="227"/>
      <c r="AD642" s="227"/>
      <c r="AE642" s="227"/>
      <c r="AF642" s="227"/>
      <c r="AG642" s="227"/>
      <c r="AL642" s="224"/>
      <c r="AM642" s="224"/>
      <c r="AN642" s="224"/>
      <c r="AO642" s="224"/>
      <c r="AP642" s="224"/>
      <c r="AQ642" s="224"/>
      <c r="AR642" s="224"/>
      <c r="AS642" s="224"/>
    </row>
    <row r="643">
      <c r="A643" s="398"/>
      <c r="B643" s="399"/>
      <c r="C643" s="398"/>
      <c r="D643" s="399"/>
      <c r="E643" s="398"/>
      <c r="I643" s="411"/>
      <c r="J643" s="411"/>
      <c r="N643" s="411"/>
      <c r="S643" s="411"/>
      <c r="AC643" s="227"/>
      <c r="AD643" s="227"/>
      <c r="AE643" s="227"/>
      <c r="AF643" s="227"/>
      <c r="AG643" s="227"/>
      <c r="AL643" s="224"/>
      <c r="AM643" s="224"/>
      <c r="AN643" s="224"/>
      <c r="AO643" s="224"/>
      <c r="AP643" s="224"/>
      <c r="AQ643" s="224"/>
      <c r="AR643" s="224"/>
      <c r="AS643" s="224"/>
    </row>
    <row r="644">
      <c r="A644" s="398"/>
      <c r="B644" s="399"/>
      <c r="C644" s="398"/>
      <c r="D644" s="399"/>
      <c r="E644" s="398"/>
      <c r="I644" s="411"/>
      <c r="J644" s="411"/>
      <c r="N644" s="411"/>
      <c r="S644" s="411"/>
      <c r="AC644" s="227"/>
      <c r="AD644" s="227"/>
      <c r="AE644" s="227"/>
      <c r="AF644" s="227"/>
      <c r="AG644" s="227"/>
      <c r="AL644" s="224"/>
      <c r="AM644" s="224"/>
      <c r="AN644" s="224"/>
      <c r="AO644" s="224"/>
      <c r="AP644" s="224"/>
      <c r="AQ644" s="224"/>
      <c r="AR644" s="224"/>
      <c r="AS644" s="224"/>
    </row>
    <row r="645">
      <c r="A645" s="398"/>
      <c r="B645" s="399"/>
      <c r="C645" s="398"/>
      <c r="D645" s="399"/>
      <c r="E645" s="398"/>
      <c r="I645" s="411"/>
      <c r="J645" s="411"/>
      <c r="N645" s="411"/>
      <c r="S645" s="411"/>
      <c r="AC645" s="227"/>
      <c r="AD645" s="227"/>
      <c r="AE645" s="227"/>
      <c r="AF645" s="227"/>
      <c r="AG645" s="227"/>
      <c r="AL645" s="224"/>
      <c r="AM645" s="224"/>
      <c r="AN645" s="224"/>
      <c r="AO645" s="224"/>
      <c r="AP645" s="224"/>
      <c r="AQ645" s="224"/>
      <c r="AR645" s="224"/>
      <c r="AS645" s="224"/>
    </row>
    <row r="646">
      <c r="A646" s="398"/>
      <c r="B646" s="399"/>
      <c r="C646" s="398"/>
      <c r="D646" s="399"/>
      <c r="E646" s="398"/>
      <c r="I646" s="411"/>
      <c r="J646" s="411"/>
      <c r="N646" s="411"/>
      <c r="S646" s="411"/>
      <c r="AC646" s="227"/>
      <c r="AD646" s="227"/>
      <c r="AE646" s="227"/>
      <c r="AF646" s="227"/>
      <c r="AG646" s="227"/>
      <c r="AL646" s="224"/>
      <c r="AM646" s="224"/>
      <c r="AN646" s="224"/>
      <c r="AO646" s="224"/>
      <c r="AP646" s="224"/>
      <c r="AQ646" s="224"/>
      <c r="AR646" s="224"/>
      <c r="AS646" s="224"/>
    </row>
    <row r="647">
      <c r="A647" s="398"/>
      <c r="B647" s="399"/>
      <c r="C647" s="398"/>
      <c r="D647" s="399"/>
      <c r="E647" s="398"/>
      <c r="I647" s="411"/>
      <c r="J647" s="411"/>
      <c r="N647" s="411"/>
      <c r="S647" s="411"/>
      <c r="AC647" s="227"/>
      <c r="AD647" s="227"/>
      <c r="AE647" s="227"/>
      <c r="AF647" s="227"/>
      <c r="AG647" s="227"/>
      <c r="AL647" s="224"/>
      <c r="AM647" s="224"/>
      <c r="AN647" s="224"/>
      <c r="AO647" s="224"/>
      <c r="AP647" s="224"/>
      <c r="AQ647" s="224"/>
      <c r="AR647" s="224"/>
      <c r="AS647" s="224"/>
    </row>
    <row r="648">
      <c r="A648" s="398"/>
      <c r="B648" s="399"/>
      <c r="C648" s="398"/>
      <c r="D648" s="399"/>
      <c r="E648" s="398"/>
      <c r="I648" s="411"/>
      <c r="J648" s="411"/>
      <c r="N648" s="411"/>
      <c r="S648" s="411"/>
      <c r="AC648" s="227"/>
      <c r="AD648" s="227"/>
      <c r="AE648" s="227"/>
      <c r="AF648" s="227"/>
      <c r="AG648" s="227"/>
      <c r="AL648" s="224"/>
      <c r="AM648" s="224"/>
      <c r="AN648" s="224"/>
      <c r="AO648" s="224"/>
      <c r="AP648" s="224"/>
      <c r="AQ648" s="224"/>
      <c r="AR648" s="224"/>
      <c r="AS648" s="224"/>
    </row>
    <row r="649">
      <c r="A649" s="398"/>
      <c r="B649" s="399"/>
      <c r="C649" s="398"/>
      <c r="D649" s="399"/>
      <c r="E649" s="398"/>
      <c r="I649" s="411"/>
      <c r="J649" s="411"/>
      <c r="N649" s="411"/>
      <c r="S649" s="411"/>
      <c r="AC649" s="227"/>
      <c r="AD649" s="227"/>
      <c r="AE649" s="227"/>
      <c r="AF649" s="227"/>
      <c r="AG649" s="227"/>
      <c r="AL649" s="224"/>
      <c r="AM649" s="224"/>
      <c r="AN649" s="224"/>
      <c r="AO649" s="224"/>
      <c r="AP649" s="224"/>
      <c r="AQ649" s="224"/>
      <c r="AR649" s="224"/>
      <c r="AS649" s="224"/>
    </row>
    <row r="650">
      <c r="A650" s="398"/>
      <c r="B650" s="399"/>
      <c r="C650" s="398"/>
      <c r="D650" s="399"/>
      <c r="E650" s="398"/>
      <c r="I650" s="411"/>
      <c r="J650" s="411"/>
      <c r="N650" s="411"/>
      <c r="S650" s="411"/>
      <c r="AC650" s="227"/>
      <c r="AD650" s="227"/>
      <c r="AE650" s="227"/>
      <c r="AF650" s="227"/>
      <c r="AG650" s="227"/>
      <c r="AL650" s="224"/>
      <c r="AM650" s="224"/>
      <c r="AN650" s="224"/>
      <c r="AO650" s="224"/>
      <c r="AP650" s="224"/>
      <c r="AQ650" s="224"/>
      <c r="AR650" s="224"/>
      <c r="AS650" s="224"/>
    </row>
    <row r="651">
      <c r="A651" s="398"/>
      <c r="B651" s="399"/>
      <c r="C651" s="398"/>
      <c r="D651" s="399"/>
      <c r="E651" s="398"/>
      <c r="I651" s="411"/>
      <c r="J651" s="411"/>
      <c r="N651" s="411"/>
      <c r="S651" s="411"/>
      <c r="AC651" s="227"/>
      <c r="AD651" s="227"/>
      <c r="AE651" s="227"/>
      <c r="AF651" s="227"/>
      <c r="AG651" s="227"/>
      <c r="AL651" s="224"/>
      <c r="AM651" s="224"/>
      <c r="AN651" s="224"/>
      <c r="AO651" s="224"/>
      <c r="AP651" s="224"/>
      <c r="AQ651" s="224"/>
      <c r="AR651" s="224"/>
      <c r="AS651" s="224"/>
    </row>
    <row r="652">
      <c r="A652" s="398"/>
      <c r="B652" s="399"/>
      <c r="C652" s="398"/>
      <c r="D652" s="399"/>
      <c r="E652" s="398"/>
      <c r="I652" s="411"/>
      <c r="J652" s="411"/>
      <c r="N652" s="411"/>
      <c r="S652" s="411"/>
      <c r="AC652" s="227"/>
      <c r="AD652" s="227"/>
      <c r="AE652" s="227"/>
      <c r="AF652" s="227"/>
      <c r="AG652" s="227"/>
      <c r="AL652" s="224"/>
      <c r="AM652" s="224"/>
      <c r="AN652" s="224"/>
      <c r="AO652" s="224"/>
      <c r="AP652" s="224"/>
      <c r="AQ652" s="224"/>
      <c r="AR652" s="224"/>
      <c r="AS652" s="224"/>
    </row>
    <row r="653">
      <c r="A653" s="398"/>
      <c r="B653" s="399"/>
      <c r="C653" s="398"/>
      <c r="D653" s="399"/>
      <c r="E653" s="398"/>
      <c r="I653" s="411"/>
      <c r="J653" s="411"/>
      <c r="N653" s="411"/>
      <c r="S653" s="411"/>
      <c r="AC653" s="227"/>
      <c r="AD653" s="227"/>
      <c r="AE653" s="227"/>
      <c r="AF653" s="227"/>
      <c r="AG653" s="227"/>
      <c r="AL653" s="224"/>
      <c r="AM653" s="224"/>
      <c r="AN653" s="224"/>
      <c r="AO653" s="224"/>
      <c r="AP653" s="224"/>
      <c r="AQ653" s="224"/>
      <c r="AR653" s="224"/>
      <c r="AS653" s="224"/>
    </row>
    <row r="654">
      <c r="A654" s="398"/>
      <c r="B654" s="399"/>
      <c r="C654" s="398"/>
      <c r="D654" s="399"/>
      <c r="E654" s="398"/>
      <c r="I654" s="411"/>
      <c r="J654" s="411"/>
      <c r="N654" s="411"/>
      <c r="S654" s="411"/>
      <c r="AC654" s="227"/>
      <c r="AD654" s="227"/>
      <c r="AE654" s="227"/>
      <c r="AF654" s="227"/>
      <c r="AG654" s="227"/>
      <c r="AL654" s="224"/>
      <c r="AM654" s="224"/>
      <c r="AN654" s="224"/>
      <c r="AO654" s="224"/>
      <c r="AP654" s="224"/>
      <c r="AQ654" s="224"/>
      <c r="AR654" s="224"/>
      <c r="AS654" s="224"/>
    </row>
    <row r="655">
      <c r="A655" s="398"/>
      <c r="B655" s="399"/>
      <c r="C655" s="398"/>
      <c r="D655" s="399"/>
      <c r="E655" s="398"/>
      <c r="I655" s="411"/>
      <c r="J655" s="411"/>
      <c r="N655" s="411"/>
      <c r="S655" s="411"/>
      <c r="AC655" s="227"/>
      <c r="AD655" s="227"/>
      <c r="AE655" s="227"/>
      <c r="AF655" s="227"/>
      <c r="AG655" s="227"/>
      <c r="AL655" s="224"/>
      <c r="AM655" s="224"/>
      <c r="AN655" s="224"/>
      <c r="AO655" s="224"/>
      <c r="AP655" s="224"/>
      <c r="AQ655" s="224"/>
      <c r="AR655" s="224"/>
      <c r="AS655" s="224"/>
    </row>
    <row r="656">
      <c r="A656" s="398"/>
      <c r="B656" s="399"/>
      <c r="C656" s="398"/>
      <c r="D656" s="399"/>
      <c r="E656" s="398"/>
      <c r="I656" s="411"/>
      <c r="J656" s="411"/>
      <c r="N656" s="411"/>
      <c r="S656" s="411"/>
      <c r="AC656" s="227"/>
      <c r="AD656" s="227"/>
      <c r="AE656" s="227"/>
      <c r="AF656" s="227"/>
      <c r="AG656" s="227"/>
      <c r="AL656" s="224"/>
      <c r="AM656" s="224"/>
      <c r="AN656" s="224"/>
      <c r="AO656" s="224"/>
      <c r="AP656" s="224"/>
      <c r="AQ656" s="224"/>
      <c r="AR656" s="224"/>
      <c r="AS656" s="224"/>
    </row>
    <row r="657">
      <c r="A657" s="398"/>
      <c r="B657" s="399"/>
      <c r="C657" s="398"/>
      <c r="D657" s="399"/>
      <c r="E657" s="398"/>
      <c r="I657" s="411"/>
      <c r="J657" s="411"/>
      <c r="N657" s="411"/>
      <c r="S657" s="411"/>
      <c r="AC657" s="227"/>
      <c r="AD657" s="227"/>
      <c r="AE657" s="227"/>
      <c r="AF657" s="227"/>
      <c r="AG657" s="227"/>
      <c r="AL657" s="224"/>
      <c r="AM657" s="224"/>
      <c r="AN657" s="224"/>
      <c r="AO657" s="224"/>
      <c r="AP657" s="224"/>
      <c r="AQ657" s="224"/>
      <c r="AR657" s="224"/>
      <c r="AS657" s="224"/>
    </row>
    <row r="658">
      <c r="A658" s="398"/>
      <c r="B658" s="399"/>
      <c r="C658" s="398"/>
      <c r="D658" s="399"/>
      <c r="E658" s="398"/>
      <c r="I658" s="411"/>
      <c r="J658" s="411"/>
      <c r="N658" s="411"/>
      <c r="S658" s="411"/>
      <c r="AC658" s="227"/>
      <c r="AD658" s="227"/>
      <c r="AE658" s="227"/>
      <c r="AF658" s="227"/>
      <c r="AG658" s="227"/>
      <c r="AL658" s="224"/>
      <c r="AM658" s="224"/>
      <c r="AN658" s="224"/>
      <c r="AO658" s="224"/>
      <c r="AP658" s="224"/>
      <c r="AQ658" s="224"/>
      <c r="AR658" s="224"/>
      <c r="AS658" s="224"/>
    </row>
    <row r="659">
      <c r="A659" s="398"/>
      <c r="B659" s="399"/>
      <c r="C659" s="398"/>
      <c r="D659" s="399"/>
      <c r="E659" s="398"/>
      <c r="I659" s="411"/>
      <c r="J659" s="411"/>
      <c r="N659" s="411"/>
      <c r="S659" s="411"/>
      <c r="AC659" s="227"/>
      <c r="AD659" s="227"/>
      <c r="AE659" s="227"/>
      <c r="AF659" s="227"/>
      <c r="AG659" s="227"/>
      <c r="AL659" s="224"/>
      <c r="AM659" s="224"/>
      <c r="AN659" s="224"/>
      <c r="AO659" s="224"/>
      <c r="AP659" s="224"/>
      <c r="AQ659" s="224"/>
      <c r="AR659" s="224"/>
      <c r="AS659" s="224"/>
    </row>
    <row r="660">
      <c r="A660" s="398"/>
      <c r="B660" s="399"/>
      <c r="C660" s="398"/>
      <c r="D660" s="399"/>
      <c r="E660" s="398"/>
      <c r="I660" s="411"/>
      <c r="J660" s="411"/>
      <c r="N660" s="411"/>
      <c r="S660" s="411"/>
      <c r="AC660" s="227"/>
      <c r="AD660" s="227"/>
      <c r="AE660" s="227"/>
      <c r="AF660" s="227"/>
      <c r="AG660" s="227"/>
      <c r="AL660" s="224"/>
      <c r="AM660" s="224"/>
      <c r="AN660" s="224"/>
      <c r="AO660" s="224"/>
      <c r="AP660" s="224"/>
      <c r="AQ660" s="224"/>
      <c r="AR660" s="224"/>
      <c r="AS660" s="224"/>
    </row>
    <row r="661">
      <c r="A661" s="398"/>
      <c r="B661" s="399"/>
      <c r="C661" s="398"/>
      <c r="D661" s="399"/>
      <c r="E661" s="398"/>
      <c r="I661" s="411"/>
      <c r="J661" s="411"/>
      <c r="N661" s="411"/>
      <c r="S661" s="411"/>
      <c r="AC661" s="227"/>
      <c r="AD661" s="227"/>
      <c r="AE661" s="227"/>
      <c r="AF661" s="227"/>
      <c r="AG661" s="227"/>
      <c r="AL661" s="224"/>
      <c r="AM661" s="224"/>
      <c r="AN661" s="224"/>
      <c r="AO661" s="224"/>
      <c r="AP661" s="224"/>
      <c r="AQ661" s="224"/>
      <c r="AR661" s="224"/>
      <c r="AS661" s="224"/>
    </row>
    <row r="662">
      <c r="A662" s="398"/>
      <c r="B662" s="399"/>
      <c r="C662" s="398"/>
      <c r="D662" s="399"/>
      <c r="E662" s="398"/>
      <c r="I662" s="411"/>
      <c r="J662" s="411"/>
      <c r="N662" s="411"/>
      <c r="S662" s="411"/>
      <c r="AC662" s="227"/>
      <c r="AD662" s="227"/>
      <c r="AE662" s="227"/>
      <c r="AF662" s="227"/>
      <c r="AG662" s="227"/>
      <c r="AL662" s="224"/>
      <c r="AM662" s="224"/>
      <c r="AN662" s="224"/>
      <c r="AO662" s="224"/>
      <c r="AP662" s="224"/>
      <c r="AQ662" s="224"/>
      <c r="AR662" s="224"/>
      <c r="AS662" s="224"/>
    </row>
    <row r="663">
      <c r="A663" s="398"/>
      <c r="B663" s="399"/>
      <c r="C663" s="398"/>
      <c r="D663" s="399"/>
      <c r="E663" s="398"/>
      <c r="I663" s="411"/>
      <c r="J663" s="411"/>
      <c r="N663" s="411"/>
      <c r="S663" s="411"/>
      <c r="AC663" s="227"/>
      <c r="AD663" s="227"/>
      <c r="AE663" s="227"/>
      <c r="AF663" s="227"/>
      <c r="AG663" s="227"/>
      <c r="AL663" s="224"/>
      <c r="AM663" s="224"/>
      <c r="AN663" s="224"/>
      <c r="AO663" s="224"/>
      <c r="AP663" s="224"/>
      <c r="AQ663" s="224"/>
      <c r="AR663" s="224"/>
      <c r="AS663" s="224"/>
    </row>
    <row r="664">
      <c r="A664" s="398"/>
      <c r="B664" s="399"/>
      <c r="C664" s="398"/>
      <c r="D664" s="399"/>
      <c r="E664" s="398"/>
      <c r="I664" s="411"/>
      <c r="J664" s="411"/>
      <c r="N664" s="411"/>
      <c r="S664" s="411"/>
      <c r="AC664" s="227"/>
      <c r="AD664" s="227"/>
      <c r="AE664" s="227"/>
      <c r="AF664" s="227"/>
      <c r="AG664" s="227"/>
      <c r="AL664" s="224"/>
      <c r="AM664" s="224"/>
      <c r="AN664" s="224"/>
      <c r="AO664" s="224"/>
      <c r="AP664" s="224"/>
      <c r="AQ664" s="224"/>
      <c r="AR664" s="224"/>
      <c r="AS664" s="224"/>
    </row>
    <row r="665">
      <c r="A665" s="398"/>
      <c r="B665" s="399"/>
      <c r="C665" s="398"/>
      <c r="D665" s="399"/>
      <c r="E665" s="398"/>
      <c r="I665" s="411"/>
      <c r="J665" s="411"/>
      <c r="N665" s="411"/>
      <c r="S665" s="411"/>
      <c r="AC665" s="227"/>
      <c r="AD665" s="227"/>
      <c r="AE665" s="227"/>
      <c r="AF665" s="227"/>
      <c r="AG665" s="227"/>
      <c r="AL665" s="224"/>
      <c r="AM665" s="224"/>
      <c r="AN665" s="224"/>
      <c r="AO665" s="224"/>
      <c r="AP665" s="224"/>
      <c r="AQ665" s="224"/>
      <c r="AR665" s="224"/>
      <c r="AS665" s="224"/>
    </row>
    <row r="666">
      <c r="A666" s="398"/>
      <c r="B666" s="399"/>
      <c r="C666" s="398"/>
      <c r="D666" s="399"/>
      <c r="E666" s="398"/>
      <c r="I666" s="411"/>
      <c r="J666" s="411"/>
      <c r="N666" s="411"/>
      <c r="S666" s="411"/>
      <c r="AC666" s="227"/>
      <c r="AD666" s="227"/>
      <c r="AE666" s="227"/>
      <c r="AF666" s="227"/>
      <c r="AG666" s="227"/>
      <c r="AL666" s="224"/>
      <c r="AM666" s="224"/>
      <c r="AN666" s="224"/>
      <c r="AO666" s="224"/>
      <c r="AP666" s="224"/>
      <c r="AQ666" s="224"/>
      <c r="AR666" s="224"/>
      <c r="AS666" s="224"/>
    </row>
    <row r="667">
      <c r="A667" s="398"/>
      <c r="B667" s="399"/>
      <c r="C667" s="398"/>
      <c r="D667" s="399"/>
      <c r="E667" s="398"/>
      <c r="I667" s="411"/>
      <c r="J667" s="411"/>
      <c r="N667" s="411"/>
      <c r="S667" s="411"/>
      <c r="AC667" s="227"/>
      <c r="AD667" s="227"/>
      <c r="AE667" s="227"/>
      <c r="AF667" s="227"/>
      <c r="AG667" s="227"/>
      <c r="AL667" s="224"/>
      <c r="AM667" s="224"/>
      <c r="AN667" s="224"/>
      <c r="AO667" s="224"/>
      <c r="AP667" s="224"/>
      <c r="AQ667" s="224"/>
      <c r="AR667" s="224"/>
      <c r="AS667" s="224"/>
    </row>
    <row r="668">
      <c r="A668" s="398"/>
      <c r="B668" s="399"/>
      <c r="C668" s="398"/>
      <c r="D668" s="399"/>
      <c r="E668" s="398"/>
      <c r="I668" s="411"/>
      <c r="J668" s="411"/>
      <c r="N668" s="411"/>
      <c r="S668" s="411"/>
      <c r="AC668" s="227"/>
      <c r="AD668" s="227"/>
      <c r="AE668" s="227"/>
      <c r="AF668" s="227"/>
      <c r="AG668" s="227"/>
      <c r="AL668" s="224"/>
      <c r="AM668" s="224"/>
      <c r="AN668" s="224"/>
      <c r="AO668" s="224"/>
      <c r="AP668" s="224"/>
      <c r="AQ668" s="224"/>
      <c r="AR668" s="224"/>
      <c r="AS668" s="224"/>
    </row>
    <row r="669">
      <c r="A669" s="398"/>
      <c r="B669" s="399"/>
      <c r="C669" s="398"/>
      <c r="D669" s="399"/>
      <c r="E669" s="398"/>
      <c r="I669" s="411"/>
      <c r="J669" s="411"/>
      <c r="N669" s="411"/>
      <c r="S669" s="411"/>
      <c r="AC669" s="227"/>
      <c r="AD669" s="227"/>
      <c r="AE669" s="227"/>
      <c r="AF669" s="227"/>
      <c r="AG669" s="227"/>
      <c r="AL669" s="224"/>
      <c r="AM669" s="224"/>
      <c r="AN669" s="224"/>
      <c r="AO669" s="224"/>
      <c r="AP669" s="224"/>
      <c r="AQ669" s="224"/>
      <c r="AR669" s="224"/>
      <c r="AS669" s="224"/>
    </row>
    <row r="670">
      <c r="A670" s="398"/>
      <c r="B670" s="399"/>
      <c r="C670" s="398"/>
      <c r="D670" s="399"/>
      <c r="E670" s="398"/>
      <c r="I670" s="411"/>
      <c r="J670" s="411"/>
      <c r="N670" s="411"/>
      <c r="S670" s="411"/>
      <c r="AC670" s="227"/>
      <c r="AD670" s="227"/>
      <c r="AE670" s="227"/>
      <c r="AF670" s="227"/>
      <c r="AG670" s="227"/>
      <c r="AL670" s="224"/>
      <c r="AM670" s="224"/>
      <c r="AN670" s="224"/>
      <c r="AO670" s="224"/>
      <c r="AP670" s="224"/>
      <c r="AQ670" s="224"/>
      <c r="AR670" s="224"/>
      <c r="AS670" s="224"/>
    </row>
    <row r="671">
      <c r="A671" s="398"/>
      <c r="B671" s="399"/>
      <c r="C671" s="398"/>
      <c r="D671" s="399"/>
      <c r="E671" s="398"/>
      <c r="I671" s="411"/>
      <c r="J671" s="411"/>
      <c r="N671" s="411"/>
      <c r="S671" s="411"/>
      <c r="AC671" s="227"/>
      <c r="AD671" s="227"/>
      <c r="AE671" s="227"/>
      <c r="AF671" s="227"/>
      <c r="AG671" s="227"/>
      <c r="AL671" s="224"/>
      <c r="AM671" s="224"/>
      <c r="AN671" s="224"/>
      <c r="AO671" s="224"/>
      <c r="AP671" s="224"/>
      <c r="AQ671" s="224"/>
      <c r="AR671" s="224"/>
      <c r="AS671" s="224"/>
    </row>
    <row r="672">
      <c r="A672" s="398"/>
      <c r="B672" s="399"/>
      <c r="C672" s="398"/>
      <c r="D672" s="399"/>
      <c r="E672" s="398"/>
      <c r="I672" s="411"/>
      <c r="J672" s="411"/>
      <c r="N672" s="411"/>
      <c r="S672" s="411"/>
      <c r="AC672" s="227"/>
      <c r="AD672" s="227"/>
      <c r="AE672" s="227"/>
      <c r="AF672" s="227"/>
      <c r="AG672" s="227"/>
      <c r="AL672" s="224"/>
      <c r="AM672" s="224"/>
      <c r="AN672" s="224"/>
      <c r="AO672" s="224"/>
      <c r="AP672" s="224"/>
      <c r="AQ672" s="224"/>
      <c r="AR672" s="224"/>
      <c r="AS672" s="224"/>
    </row>
    <row r="673">
      <c r="A673" s="398"/>
      <c r="B673" s="399"/>
      <c r="C673" s="398"/>
      <c r="D673" s="399"/>
      <c r="E673" s="398"/>
      <c r="I673" s="411"/>
      <c r="J673" s="411"/>
      <c r="N673" s="411"/>
      <c r="S673" s="411"/>
      <c r="AC673" s="227"/>
      <c r="AD673" s="227"/>
      <c r="AE673" s="227"/>
      <c r="AF673" s="227"/>
      <c r="AG673" s="227"/>
      <c r="AL673" s="224"/>
      <c r="AM673" s="224"/>
      <c r="AN673" s="224"/>
      <c r="AO673" s="224"/>
      <c r="AP673" s="224"/>
      <c r="AQ673" s="224"/>
      <c r="AR673" s="224"/>
      <c r="AS673" s="224"/>
    </row>
    <row r="674">
      <c r="A674" s="398"/>
      <c r="B674" s="399"/>
      <c r="C674" s="398"/>
      <c r="D674" s="399"/>
      <c r="E674" s="398"/>
      <c r="I674" s="411"/>
      <c r="J674" s="411"/>
      <c r="N674" s="411"/>
      <c r="S674" s="411"/>
      <c r="AC674" s="227"/>
      <c r="AD674" s="227"/>
      <c r="AE674" s="227"/>
      <c r="AF674" s="227"/>
      <c r="AG674" s="227"/>
      <c r="AL674" s="224"/>
      <c r="AM674" s="224"/>
      <c r="AN674" s="224"/>
      <c r="AO674" s="224"/>
      <c r="AP674" s="224"/>
      <c r="AQ674" s="224"/>
      <c r="AR674" s="224"/>
      <c r="AS674" s="224"/>
    </row>
    <row r="675">
      <c r="A675" s="398"/>
      <c r="B675" s="399"/>
      <c r="C675" s="398"/>
      <c r="D675" s="399"/>
      <c r="E675" s="398"/>
      <c r="I675" s="411"/>
      <c r="J675" s="411"/>
      <c r="N675" s="411"/>
      <c r="S675" s="411"/>
      <c r="AC675" s="227"/>
      <c r="AD675" s="227"/>
      <c r="AE675" s="227"/>
      <c r="AF675" s="227"/>
      <c r="AG675" s="227"/>
      <c r="AL675" s="224"/>
      <c r="AM675" s="224"/>
      <c r="AN675" s="224"/>
      <c r="AO675" s="224"/>
      <c r="AP675" s="224"/>
      <c r="AQ675" s="224"/>
      <c r="AR675" s="224"/>
      <c r="AS675" s="224"/>
    </row>
    <row r="676">
      <c r="A676" s="398"/>
      <c r="B676" s="399"/>
      <c r="C676" s="398"/>
      <c r="D676" s="399"/>
      <c r="E676" s="398"/>
      <c r="I676" s="411"/>
      <c r="J676" s="411"/>
      <c r="N676" s="411"/>
      <c r="S676" s="411"/>
      <c r="AC676" s="227"/>
      <c r="AD676" s="227"/>
      <c r="AE676" s="227"/>
      <c r="AF676" s="227"/>
      <c r="AG676" s="227"/>
      <c r="AL676" s="224"/>
      <c r="AM676" s="224"/>
      <c r="AN676" s="224"/>
      <c r="AO676" s="224"/>
      <c r="AP676" s="224"/>
      <c r="AQ676" s="224"/>
      <c r="AR676" s="224"/>
      <c r="AS676" s="224"/>
    </row>
    <row r="677">
      <c r="A677" s="398"/>
      <c r="B677" s="399"/>
      <c r="C677" s="398"/>
      <c r="D677" s="399"/>
      <c r="E677" s="398"/>
      <c r="I677" s="411"/>
      <c r="J677" s="411"/>
      <c r="N677" s="411"/>
      <c r="S677" s="411"/>
      <c r="AC677" s="227"/>
      <c r="AD677" s="227"/>
      <c r="AE677" s="227"/>
      <c r="AF677" s="227"/>
      <c r="AG677" s="227"/>
      <c r="AL677" s="224"/>
      <c r="AM677" s="224"/>
      <c r="AN677" s="224"/>
      <c r="AO677" s="224"/>
      <c r="AP677" s="224"/>
      <c r="AQ677" s="224"/>
      <c r="AR677" s="224"/>
      <c r="AS677" s="224"/>
    </row>
    <row r="678">
      <c r="A678" s="398"/>
      <c r="B678" s="399"/>
      <c r="C678" s="398"/>
      <c r="D678" s="399"/>
      <c r="E678" s="398"/>
      <c r="I678" s="411"/>
      <c r="J678" s="411"/>
      <c r="N678" s="411"/>
      <c r="S678" s="411"/>
      <c r="AC678" s="227"/>
      <c r="AD678" s="227"/>
      <c r="AE678" s="227"/>
      <c r="AF678" s="227"/>
      <c r="AG678" s="227"/>
      <c r="AL678" s="224"/>
      <c r="AM678" s="224"/>
      <c r="AN678" s="224"/>
      <c r="AO678" s="224"/>
      <c r="AP678" s="224"/>
      <c r="AQ678" s="224"/>
      <c r="AR678" s="224"/>
      <c r="AS678" s="224"/>
    </row>
    <row r="679">
      <c r="A679" s="398"/>
      <c r="B679" s="399"/>
      <c r="C679" s="398"/>
      <c r="D679" s="399"/>
      <c r="E679" s="398"/>
      <c r="I679" s="411"/>
      <c r="J679" s="411"/>
      <c r="N679" s="411"/>
      <c r="S679" s="411"/>
      <c r="AC679" s="227"/>
      <c r="AD679" s="227"/>
      <c r="AE679" s="227"/>
      <c r="AF679" s="227"/>
      <c r="AG679" s="227"/>
      <c r="AL679" s="224"/>
      <c r="AM679" s="224"/>
      <c r="AN679" s="224"/>
      <c r="AO679" s="224"/>
      <c r="AP679" s="224"/>
      <c r="AQ679" s="224"/>
      <c r="AR679" s="224"/>
      <c r="AS679" s="224"/>
    </row>
    <row r="680">
      <c r="A680" s="398"/>
      <c r="B680" s="399"/>
      <c r="C680" s="398"/>
      <c r="D680" s="399"/>
      <c r="E680" s="398"/>
      <c r="I680" s="411"/>
      <c r="J680" s="411"/>
      <c r="N680" s="411"/>
      <c r="S680" s="411"/>
      <c r="AC680" s="227"/>
      <c r="AD680" s="227"/>
      <c r="AE680" s="227"/>
      <c r="AF680" s="227"/>
      <c r="AG680" s="227"/>
      <c r="AL680" s="224"/>
      <c r="AM680" s="224"/>
      <c r="AN680" s="224"/>
      <c r="AO680" s="224"/>
      <c r="AP680" s="224"/>
      <c r="AQ680" s="224"/>
      <c r="AR680" s="224"/>
      <c r="AS680" s="224"/>
    </row>
    <row r="681">
      <c r="A681" s="398"/>
      <c r="B681" s="399"/>
      <c r="C681" s="398"/>
      <c r="D681" s="399"/>
      <c r="E681" s="398"/>
      <c r="I681" s="411"/>
      <c r="J681" s="411"/>
      <c r="N681" s="411"/>
      <c r="S681" s="411"/>
      <c r="AC681" s="227"/>
      <c r="AD681" s="227"/>
      <c r="AE681" s="227"/>
      <c r="AF681" s="227"/>
      <c r="AG681" s="227"/>
      <c r="AL681" s="224"/>
      <c r="AM681" s="224"/>
      <c r="AN681" s="224"/>
      <c r="AO681" s="224"/>
      <c r="AP681" s="224"/>
      <c r="AQ681" s="224"/>
      <c r="AR681" s="224"/>
      <c r="AS681" s="224"/>
    </row>
    <row r="682">
      <c r="A682" s="398"/>
      <c r="B682" s="399"/>
      <c r="C682" s="398"/>
      <c r="D682" s="399"/>
      <c r="E682" s="398"/>
      <c r="I682" s="411"/>
      <c r="J682" s="411"/>
      <c r="N682" s="411"/>
      <c r="S682" s="411"/>
      <c r="AC682" s="227"/>
      <c r="AD682" s="227"/>
      <c r="AE682" s="227"/>
      <c r="AF682" s="227"/>
      <c r="AG682" s="227"/>
      <c r="AL682" s="224"/>
      <c r="AM682" s="224"/>
      <c r="AN682" s="224"/>
      <c r="AO682" s="224"/>
      <c r="AP682" s="224"/>
      <c r="AQ682" s="224"/>
      <c r="AR682" s="224"/>
      <c r="AS682" s="224"/>
    </row>
    <row r="683">
      <c r="A683" s="398"/>
      <c r="B683" s="399"/>
      <c r="C683" s="398"/>
      <c r="D683" s="399"/>
      <c r="E683" s="398"/>
      <c r="I683" s="411"/>
      <c r="J683" s="411"/>
      <c r="N683" s="411"/>
      <c r="S683" s="411"/>
      <c r="AC683" s="227"/>
      <c r="AD683" s="227"/>
      <c r="AE683" s="227"/>
      <c r="AF683" s="227"/>
      <c r="AG683" s="227"/>
      <c r="AL683" s="224"/>
      <c r="AM683" s="224"/>
      <c r="AN683" s="224"/>
      <c r="AO683" s="224"/>
      <c r="AP683" s="224"/>
      <c r="AQ683" s="224"/>
      <c r="AR683" s="224"/>
      <c r="AS683" s="224"/>
    </row>
    <row r="684">
      <c r="A684" s="398"/>
      <c r="B684" s="399"/>
      <c r="C684" s="398"/>
      <c r="D684" s="399"/>
      <c r="E684" s="398"/>
      <c r="I684" s="411"/>
      <c r="J684" s="411"/>
      <c r="N684" s="411"/>
      <c r="S684" s="411"/>
      <c r="AC684" s="227"/>
      <c r="AD684" s="227"/>
      <c r="AE684" s="227"/>
      <c r="AF684" s="227"/>
      <c r="AG684" s="227"/>
      <c r="AL684" s="224"/>
      <c r="AM684" s="224"/>
      <c r="AN684" s="224"/>
      <c r="AO684" s="224"/>
      <c r="AP684" s="224"/>
      <c r="AQ684" s="224"/>
      <c r="AR684" s="224"/>
      <c r="AS684" s="224"/>
    </row>
    <row r="685">
      <c r="A685" s="398"/>
      <c r="B685" s="399"/>
      <c r="C685" s="398"/>
      <c r="D685" s="399"/>
      <c r="E685" s="398"/>
      <c r="I685" s="411"/>
      <c r="J685" s="411"/>
      <c r="N685" s="411"/>
      <c r="S685" s="411"/>
      <c r="AC685" s="227"/>
      <c r="AD685" s="227"/>
      <c r="AE685" s="227"/>
      <c r="AF685" s="227"/>
      <c r="AG685" s="227"/>
      <c r="AL685" s="224"/>
      <c r="AM685" s="224"/>
      <c r="AN685" s="224"/>
      <c r="AO685" s="224"/>
      <c r="AP685" s="224"/>
      <c r="AQ685" s="224"/>
      <c r="AR685" s="224"/>
      <c r="AS685" s="224"/>
    </row>
    <row r="686">
      <c r="A686" s="398"/>
      <c r="B686" s="399"/>
      <c r="C686" s="398"/>
      <c r="D686" s="399"/>
      <c r="E686" s="398"/>
      <c r="I686" s="411"/>
      <c r="J686" s="411"/>
      <c r="N686" s="411"/>
      <c r="S686" s="411"/>
      <c r="AC686" s="227"/>
      <c r="AD686" s="227"/>
      <c r="AE686" s="227"/>
      <c r="AF686" s="227"/>
      <c r="AG686" s="227"/>
      <c r="AL686" s="224"/>
      <c r="AM686" s="224"/>
      <c r="AN686" s="224"/>
      <c r="AO686" s="224"/>
      <c r="AP686" s="224"/>
      <c r="AQ686" s="224"/>
      <c r="AR686" s="224"/>
      <c r="AS686" s="224"/>
    </row>
    <row r="687">
      <c r="A687" s="398"/>
      <c r="B687" s="399"/>
      <c r="C687" s="398"/>
      <c r="D687" s="399"/>
      <c r="E687" s="398"/>
      <c r="I687" s="411"/>
      <c r="J687" s="411"/>
      <c r="N687" s="411"/>
      <c r="S687" s="411"/>
      <c r="AC687" s="227"/>
      <c r="AD687" s="227"/>
      <c r="AE687" s="227"/>
      <c r="AF687" s="227"/>
      <c r="AG687" s="227"/>
      <c r="AL687" s="224"/>
      <c r="AM687" s="224"/>
      <c r="AN687" s="224"/>
      <c r="AO687" s="224"/>
      <c r="AP687" s="224"/>
      <c r="AQ687" s="224"/>
      <c r="AR687" s="224"/>
      <c r="AS687" s="224"/>
    </row>
    <row r="688">
      <c r="A688" s="398"/>
      <c r="B688" s="399"/>
      <c r="C688" s="398"/>
      <c r="D688" s="399"/>
      <c r="E688" s="398"/>
      <c r="I688" s="411"/>
      <c r="J688" s="411"/>
      <c r="N688" s="411"/>
      <c r="S688" s="411"/>
      <c r="AC688" s="227"/>
      <c r="AD688" s="227"/>
      <c r="AE688" s="227"/>
      <c r="AF688" s="227"/>
      <c r="AG688" s="227"/>
      <c r="AL688" s="224"/>
      <c r="AM688" s="224"/>
      <c r="AN688" s="224"/>
      <c r="AO688" s="224"/>
      <c r="AP688" s="224"/>
      <c r="AQ688" s="224"/>
      <c r="AR688" s="224"/>
      <c r="AS688" s="224"/>
    </row>
    <row r="689">
      <c r="A689" s="398"/>
      <c r="B689" s="399"/>
      <c r="C689" s="398"/>
      <c r="D689" s="399"/>
      <c r="E689" s="398"/>
      <c r="I689" s="411"/>
      <c r="J689" s="411"/>
      <c r="N689" s="411"/>
      <c r="S689" s="411"/>
      <c r="AC689" s="227"/>
      <c r="AD689" s="227"/>
      <c r="AE689" s="227"/>
      <c r="AF689" s="227"/>
      <c r="AG689" s="227"/>
      <c r="AL689" s="224"/>
      <c r="AM689" s="224"/>
      <c r="AN689" s="224"/>
      <c r="AO689" s="224"/>
      <c r="AP689" s="224"/>
      <c r="AQ689" s="224"/>
      <c r="AR689" s="224"/>
      <c r="AS689" s="224"/>
    </row>
    <row r="690">
      <c r="A690" s="398"/>
      <c r="B690" s="399"/>
      <c r="C690" s="398"/>
      <c r="D690" s="399"/>
      <c r="E690" s="398"/>
      <c r="I690" s="411"/>
      <c r="J690" s="411"/>
      <c r="N690" s="411"/>
      <c r="S690" s="411"/>
      <c r="AC690" s="227"/>
      <c r="AD690" s="227"/>
      <c r="AE690" s="227"/>
      <c r="AF690" s="227"/>
      <c r="AG690" s="227"/>
      <c r="AL690" s="224"/>
      <c r="AM690" s="224"/>
      <c r="AN690" s="224"/>
      <c r="AO690" s="224"/>
      <c r="AP690" s="224"/>
      <c r="AQ690" s="224"/>
      <c r="AR690" s="224"/>
      <c r="AS690" s="224"/>
    </row>
    <row r="691">
      <c r="A691" s="398"/>
      <c r="B691" s="399"/>
      <c r="C691" s="398"/>
      <c r="D691" s="399"/>
      <c r="E691" s="398"/>
      <c r="I691" s="411"/>
      <c r="J691" s="411"/>
      <c r="N691" s="411"/>
      <c r="S691" s="411"/>
      <c r="AC691" s="227"/>
      <c r="AD691" s="227"/>
      <c r="AE691" s="227"/>
      <c r="AF691" s="227"/>
      <c r="AG691" s="227"/>
      <c r="AL691" s="224"/>
      <c r="AM691" s="224"/>
      <c r="AN691" s="224"/>
      <c r="AO691" s="224"/>
      <c r="AP691" s="224"/>
      <c r="AQ691" s="224"/>
      <c r="AR691" s="224"/>
      <c r="AS691" s="224"/>
    </row>
    <row r="692">
      <c r="A692" s="398"/>
      <c r="B692" s="399"/>
      <c r="C692" s="398"/>
      <c r="D692" s="399"/>
      <c r="E692" s="398"/>
      <c r="I692" s="411"/>
      <c r="J692" s="411"/>
      <c r="N692" s="411"/>
      <c r="S692" s="411"/>
      <c r="AC692" s="227"/>
      <c r="AD692" s="227"/>
      <c r="AE692" s="227"/>
      <c r="AF692" s="227"/>
      <c r="AG692" s="227"/>
      <c r="AL692" s="224"/>
      <c r="AM692" s="224"/>
      <c r="AN692" s="224"/>
      <c r="AO692" s="224"/>
      <c r="AP692" s="224"/>
      <c r="AQ692" s="224"/>
      <c r="AR692" s="224"/>
      <c r="AS692" s="224"/>
    </row>
    <row r="693">
      <c r="A693" s="398"/>
      <c r="B693" s="399"/>
      <c r="C693" s="398"/>
      <c r="D693" s="399"/>
      <c r="E693" s="398"/>
      <c r="I693" s="411"/>
      <c r="J693" s="411"/>
      <c r="N693" s="411"/>
      <c r="S693" s="411"/>
      <c r="AC693" s="227"/>
      <c r="AD693" s="227"/>
      <c r="AE693" s="227"/>
      <c r="AF693" s="227"/>
      <c r="AG693" s="227"/>
      <c r="AL693" s="224"/>
      <c r="AM693" s="224"/>
      <c r="AN693" s="224"/>
      <c r="AO693" s="224"/>
      <c r="AP693" s="224"/>
      <c r="AQ693" s="224"/>
      <c r="AR693" s="224"/>
      <c r="AS693" s="224"/>
    </row>
    <row r="694">
      <c r="A694" s="398"/>
      <c r="B694" s="399"/>
      <c r="C694" s="398"/>
      <c r="D694" s="399"/>
      <c r="E694" s="398"/>
      <c r="I694" s="411"/>
      <c r="J694" s="411"/>
      <c r="N694" s="411"/>
      <c r="S694" s="411"/>
      <c r="AC694" s="227"/>
      <c r="AD694" s="227"/>
      <c r="AE694" s="227"/>
      <c r="AF694" s="227"/>
      <c r="AG694" s="227"/>
      <c r="AL694" s="224"/>
      <c r="AM694" s="224"/>
      <c r="AN694" s="224"/>
      <c r="AO694" s="224"/>
      <c r="AP694" s="224"/>
      <c r="AQ694" s="224"/>
      <c r="AR694" s="224"/>
      <c r="AS694" s="224"/>
    </row>
    <row r="695">
      <c r="A695" s="398"/>
      <c r="B695" s="399"/>
      <c r="C695" s="398"/>
      <c r="D695" s="399"/>
      <c r="E695" s="398"/>
      <c r="I695" s="411"/>
      <c r="J695" s="411"/>
      <c r="N695" s="411"/>
      <c r="S695" s="411"/>
      <c r="AC695" s="227"/>
      <c r="AD695" s="227"/>
      <c r="AE695" s="227"/>
      <c r="AF695" s="227"/>
      <c r="AG695" s="227"/>
      <c r="AL695" s="224"/>
      <c r="AM695" s="224"/>
      <c r="AN695" s="224"/>
      <c r="AO695" s="224"/>
      <c r="AP695" s="224"/>
      <c r="AQ695" s="224"/>
      <c r="AR695" s="224"/>
      <c r="AS695" s="224"/>
    </row>
    <row r="696">
      <c r="A696" s="398"/>
      <c r="B696" s="399"/>
      <c r="C696" s="398"/>
      <c r="D696" s="399"/>
      <c r="E696" s="398"/>
      <c r="I696" s="411"/>
      <c r="J696" s="411"/>
      <c r="N696" s="411"/>
      <c r="S696" s="411"/>
      <c r="AC696" s="227"/>
      <c r="AD696" s="227"/>
      <c r="AE696" s="227"/>
      <c r="AF696" s="227"/>
      <c r="AG696" s="227"/>
      <c r="AL696" s="224"/>
      <c r="AM696" s="224"/>
      <c r="AN696" s="224"/>
      <c r="AO696" s="224"/>
      <c r="AP696" s="224"/>
      <c r="AQ696" s="224"/>
      <c r="AR696" s="224"/>
      <c r="AS696" s="224"/>
    </row>
    <row r="697">
      <c r="A697" s="398"/>
      <c r="B697" s="399"/>
      <c r="C697" s="398"/>
      <c r="D697" s="399"/>
      <c r="E697" s="398"/>
      <c r="I697" s="411"/>
      <c r="J697" s="411"/>
      <c r="N697" s="411"/>
      <c r="S697" s="411"/>
      <c r="AC697" s="227"/>
      <c r="AD697" s="227"/>
      <c r="AE697" s="227"/>
      <c r="AF697" s="227"/>
      <c r="AG697" s="227"/>
      <c r="AL697" s="224"/>
      <c r="AM697" s="224"/>
      <c r="AN697" s="224"/>
      <c r="AO697" s="224"/>
      <c r="AP697" s="224"/>
      <c r="AQ697" s="224"/>
      <c r="AR697" s="224"/>
      <c r="AS697" s="224"/>
    </row>
    <row r="698">
      <c r="A698" s="398"/>
      <c r="B698" s="399"/>
      <c r="C698" s="398"/>
      <c r="D698" s="399"/>
      <c r="E698" s="398"/>
      <c r="I698" s="411"/>
      <c r="J698" s="411"/>
      <c r="N698" s="411"/>
      <c r="S698" s="411"/>
      <c r="AC698" s="227"/>
      <c r="AD698" s="227"/>
      <c r="AE698" s="227"/>
      <c r="AF698" s="227"/>
      <c r="AG698" s="227"/>
      <c r="AL698" s="224"/>
      <c r="AM698" s="224"/>
      <c r="AN698" s="224"/>
      <c r="AO698" s="224"/>
      <c r="AP698" s="224"/>
      <c r="AQ698" s="224"/>
      <c r="AR698" s="224"/>
      <c r="AS698" s="224"/>
    </row>
    <row r="699">
      <c r="A699" s="398"/>
      <c r="B699" s="399"/>
      <c r="C699" s="398"/>
      <c r="D699" s="399"/>
      <c r="E699" s="398"/>
      <c r="I699" s="411"/>
      <c r="J699" s="411"/>
      <c r="N699" s="411"/>
      <c r="S699" s="411"/>
      <c r="AC699" s="227"/>
      <c r="AD699" s="227"/>
      <c r="AE699" s="227"/>
      <c r="AF699" s="227"/>
      <c r="AG699" s="227"/>
      <c r="AL699" s="224"/>
      <c r="AM699" s="224"/>
      <c r="AN699" s="224"/>
      <c r="AO699" s="224"/>
      <c r="AP699" s="224"/>
      <c r="AQ699" s="224"/>
      <c r="AR699" s="224"/>
      <c r="AS699" s="224"/>
    </row>
    <row r="700">
      <c r="A700" s="398"/>
      <c r="B700" s="399"/>
      <c r="C700" s="398"/>
      <c r="D700" s="399"/>
      <c r="E700" s="398"/>
      <c r="I700" s="411"/>
      <c r="J700" s="411"/>
      <c r="N700" s="411"/>
      <c r="S700" s="411"/>
      <c r="AC700" s="227"/>
      <c r="AD700" s="227"/>
      <c r="AE700" s="227"/>
      <c r="AF700" s="227"/>
      <c r="AG700" s="227"/>
      <c r="AL700" s="224"/>
      <c r="AM700" s="224"/>
      <c r="AN700" s="224"/>
      <c r="AO700" s="224"/>
      <c r="AP700" s="224"/>
      <c r="AQ700" s="224"/>
      <c r="AR700" s="224"/>
      <c r="AS700" s="224"/>
    </row>
    <row r="701">
      <c r="A701" s="398"/>
      <c r="B701" s="399"/>
      <c r="C701" s="398"/>
      <c r="D701" s="399"/>
      <c r="E701" s="398"/>
      <c r="I701" s="411"/>
      <c r="J701" s="411"/>
      <c r="N701" s="411"/>
      <c r="S701" s="411"/>
      <c r="AC701" s="227"/>
      <c r="AD701" s="227"/>
      <c r="AE701" s="227"/>
      <c r="AF701" s="227"/>
      <c r="AG701" s="227"/>
      <c r="AL701" s="224"/>
      <c r="AM701" s="224"/>
      <c r="AN701" s="224"/>
      <c r="AO701" s="224"/>
      <c r="AP701" s="224"/>
      <c r="AQ701" s="224"/>
      <c r="AR701" s="224"/>
      <c r="AS701" s="224"/>
    </row>
    <row r="702">
      <c r="A702" s="398"/>
      <c r="B702" s="399"/>
      <c r="C702" s="398"/>
      <c r="D702" s="399"/>
      <c r="E702" s="398"/>
      <c r="I702" s="411"/>
      <c r="J702" s="411"/>
      <c r="N702" s="411"/>
      <c r="S702" s="411"/>
      <c r="AC702" s="227"/>
      <c r="AD702" s="227"/>
      <c r="AE702" s="227"/>
      <c r="AF702" s="227"/>
      <c r="AG702" s="227"/>
      <c r="AL702" s="224"/>
      <c r="AM702" s="224"/>
      <c r="AN702" s="224"/>
      <c r="AO702" s="224"/>
      <c r="AP702" s="224"/>
      <c r="AQ702" s="224"/>
      <c r="AR702" s="224"/>
      <c r="AS702" s="224"/>
    </row>
    <row r="703">
      <c r="A703" s="398"/>
      <c r="B703" s="399"/>
      <c r="C703" s="398"/>
      <c r="D703" s="399"/>
      <c r="E703" s="398"/>
      <c r="I703" s="411"/>
      <c r="J703" s="411"/>
      <c r="N703" s="411"/>
      <c r="S703" s="411"/>
      <c r="AC703" s="227"/>
      <c r="AD703" s="227"/>
      <c r="AE703" s="227"/>
      <c r="AF703" s="227"/>
      <c r="AG703" s="227"/>
      <c r="AL703" s="224"/>
      <c r="AM703" s="224"/>
      <c r="AN703" s="224"/>
      <c r="AO703" s="224"/>
      <c r="AP703" s="224"/>
      <c r="AQ703" s="224"/>
      <c r="AR703" s="224"/>
      <c r="AS703" s="224"/>
    </row>
    <row r="704">
      <c r="A704" s="398"/>
      <c r="B704" s="399"/>
      <c r="C704" s="398"/>
      <c r="D704" s="399"/>
      <c r="E704" s="398"/>
      <c r="I704" s="411"/>
      <c r="J704" s="411"/>
      <c r="N704" s="411"/>
      <c r="S704" s="411"/>
      <c r="AC704" s="227"/>
      <c r="AD704" s="227"/>
      <c r="AE704" s="227"/>
      <c r="AF704" s="227"/>
      <c r="AG704" s="227"/>
      <c r="AL704" s="224"/>
      <c r="AM704" s="224"/>
      <c r="AN704" s="224"/>
      <c r="AO704" s="224"/>
      <c r="AP704" s="224"/>
      <c r="AQ704" s="224"/>
      <c r="AR704" s="224"/>
      <c r="AS704" s="224"/>
    </row>
    <row r="705">
      <c r="A705" s="398"/>
      <c r="B705" s="399"/>
      <c r="C705" s="398"/>
      <c r="D705" s="399"/>
      <c r="E705" s="398"/>
      <c r="I705" s="411"/>
      <c r="J705" s="411"/>
      <c r="N705" s="411"/>
      <c r="S705" s="411"/>
      <c r="AC705" s="227"/>
      <c r="AD705" s="227"/>
      <c r="AE705" s="227"/>
      <c r="AF705" s="227"/>
      <c r="AG705" s="227"/>
      <c r="AL705" s="224"/>
      <c r="AM705" s="224"/>
      <c r="AN705" s="224"/>
      <c r="AO705" s="224"/>
      <c r="AP705" s="224"/>
      <c r="AQ705" s="224"/>
      <c r="AR705" s="224"/>
      <c r="AS705" s="224"/>
    </row>
    <row r="706">
      <c r="A706" s="398"/>
      <c r="B706" s="399"/>
      <c r="C706" s="398"/>
      <c r="D706" s="399"/>
      <c r="E706" s="398"/>
      <c r="I706" s="411"/>
      <c r="J706" s="411"/>
      <c r="N706" s="411"/>
      <c r="S706" s="411"/>
      <c r="AC706" s="227"/>
      <c r="AD706" s="227"/>
      <c r="AE706" s="227"/>
      <c r="AF706" s="227"/>
      <c r="AG706" s="227"/>
      <c r="AL706" s="224"/>
      <c r="AM706" s="224"/>
      <c r="AN706" s="224"/>
      <c r="AO706" s="224"/>
      <c r="AP706" s="224"/>
      <c r="AQ706" s="224"/>
      <c r="AR706" s="224"/>
      <c r="AS706" s="224"/>
    </row>
    <row r="707">
      <c r="A707" s="398"/>
      <c r="B707" s="399"/>
      <c r="C707" s="398"/>
      <c r="D707" s="399"/>
      <c r="E707" s="398"/>
      <c r="I707" s="411"/>
      <c r="J707" s="411"/>
      <c r="N707" s="411"/>
      <c r="S707" s="411"/>
      <c r="AC707" s="227"/>
      <c r="AD707" s="227"/>
      <c r="AE707" s="227"/>
      <c r="AF707" s="227"/>
      <c r="AG707" s="227"/>
      <c r="AL707" s="224"/>
      <c r="AM707" s="224"/>
      <c r="AN707" s="224"/>
      <c r="AO707" s="224"/>
      <c r="AP707" s="224"/>
      <c r="AQ707" s="224"/>
      <c r="AR707" s="224"/>
      <c r="AS707" s="224"/>
    </row>
    <row r="708">
      <c r="A708" s="398"/>
      <c r="B708" s="399"/>
      <c r="C708" s="398"/>
      <c r="D708" s="399"/>
      <c r="E708" s="398"/>
      <c r="I708" s="411"/>
      <c r="J708" s="411"/>
      <c r="N708" s="411"/>
      <c r="S708" s="411"/>
      <c r="AC708" s="227"/>
      <c r="AD708" s="227"/>
      <c r="AE708" s="227"/>
      <c r="AF708" s="227"/>
      <c r="AG708" s="227"/>
      <c r="AL708" s="224"/>
      <c r="AM708" s="224"/>
      <c r="AN708" s="224"/>
      <c r="AO708" s="224"/>
      <c r="AP708" s="224"/>
      <c r="AQ708" s="224"/>
      <c r="AR708" s="224"/>
      <c r="AS708" s="224"/>
    </row>
    <row r="709">
      <c r="A709" s="398"/>
      <c r="B709" s="399"/>
      <c r="C709" s="398"/>
      <c r="D709" s="399"/>
      <c r="E709" s="398"/>
      <c r="I709" s="411"/>
      <c r="J709" s="411"/>
      <c r="N709" s="411"/>
      <c r="S709" s="411"/>
      <c r="AC709" s="227"/>
      <c r="AD709" s="227"/>
      <c r="AE709" s="227"/>
      <c r="AF709" s="227"/>
      <c r="AG709" s="227"/>
      <c r="AL709" s="224"/>
      <c r="AM709" s="224"/>
      <c r="AN709" s="224"/>
      <c r="AO709" s="224"/>
      <c r="AP709" s="224"/>
      <c r="AQ709" s="224"/>
      <c r="AR709" s="224"/>
      <c r="AS709" s="224"/>
    </row>
    <row r="710">
      <c r="A710" s="398"/>
      <c r="B710" s="399"/>
      <c r="C710" s="398"/>
      <c r="D710" s="399"/>
      <c r="E710" s="398"/>
      <c r="I710" s="411"/>
      <c r="J710" s="411"/>
      <c r="N710" s="411"/>
      <c r="S710" s="411"/>
      <c r="AC710" s="227"/>
      <c r="AD710" s="227"/>
      <c r="AE710" s="227"/>
      <c r="AF710" s="227"/>
      <c r="AG710" s="227"/>
      <c r="AL710" s="224"/>
      <c r="AM710" s="224"/>
      <c r="AN710" s="224"/>
      <c r="AO710" s="224"/>
      <c r="AP710" s="224"/>
      <c r="AQ710" s="224"/>
      <c r="AR710" s="224"/>
      <c r="AS710" s="224"/>
    </row>
    <row r="711">
      <c r="A711" s="398"/>
      <c r="B711" s="399"/>
      <c r="C711" s="398"/>
      <c r="D711" s="399"/>
      <c r="E711" s="398"/>
      <c r="I711" s="411"/>
      <c r="J711" s="411"/>
      <c r="N711" s="411"/>
      <c r="S711" s="411"/>
      <c r="AC711" s="227"/>
      <c r="AD711" s="227"/>
      <c r="AE711" s="227"/>
      <c r="AF711" s="227"/>
      <c r="AG711" s="227"/>
      <c r="AL711" s="224"/>
      <c r="AM711" s="224"/>
      <c r="AN711" s="224"/>
      <c r="AO711" s="224"/>
      <c r="AP711" s="224"/>
      <c r="AQ711" s="224"/>
      <c r="AR711" s="224"/>
      <c r="AS711" s="224"/>
    </row>
    <row r="712">
      <c r="A712" s="398"/>
      <c r="B712" s="399"/>
      <c r="C712" s="398"/>
      <c r="D712" s="399"/>
      <c r="E712" s="398"/>
      <c r="I712" s="411"/>
      <c r="J712" s="411"/>
      <c r="N712" s="411"/>
      <c r="S712" s="411"/>
      <c r="AC712" s="227"/>
      <c r="AD712" s="227"/>
      <c r="AE712" s="227"/>
      <c r="AF712" s="227"/>
      <c r="AG712" s="227"/>
      <c r="AL712" s="224"/>
      <c r="AM712" s="224"/>
      <c r="AN712" s="224"/>
      <c r="AO712" s="224"/>
      <c r="AP712" s="224"/>
      <c r="AQ712" s="224"/>
      <c r="AR712" s="224"/>
      <c r="AS712" s="224"/>
    </row>
    <row r="713">
      <c r="A713" s="398"/>
      <c r="B713" s="399"/>
      <c r="C713" s="398"/>
      <c r="D713" s="399"/>
      <c r="E713" s="398"/>
      <c r="I713" s="411"/>
      <c r="J713" s="411"/>
      <c r="N713" s="411"/>
      <c r="S713" s="411"/>
      <c r="AC713" s="227"/>
      <c r="AD713" s="227"/>
      <c r="AE713" s="227"/>
      <c r="AF713" s="227"/>
      <c r="AG713" s="227"/>
      <c r="AL713" s="224"/>
      <c r="AM713" s="224"/>
      <c r="AN713" s="224"/>
      <c r="AO713" s="224"/>
      <c r="AP713" s="224"/>
      <c r="AQ713" s="224"/>
      <c r="AR713" s="224"/>
      <c r="AS713" s="224"/>
    </row>
    <row r="714">
      <c r="A714" s="398"/>
      <c r="B714" s="399"/>
      <c r="C714" s="398"/>
      <c r="D714" s="399"/>
      <c r="E714" s="398"/>
      <c r="I714" s="411"/>
      <c r="J714" s="411"/>
      <c r="N714" s="411"/>
      <c r="S714" s="411"/>
      <c r="AC714" s="227"/>
      <c r="AD714" s="227"/>
      <c r="AE714" s="227"/>
      <c r="AF714" s="227"/>
      <c r="AG714" s="227"/>
      <c r="AL714" s="224"/>
      <c r="AM714" s="224"/>
      <c r="AN714" s="224"/>
      <c r="AO714" s="224"/>
      <c r="AP714" s="224"/>
      <c r="AQ714" s="224"/>
      <c r="AR714" s="224"/>
      <c r="AS714" s="224"/>
    </row>
    <row r="715">
      <c r="A715" s="398"/>
      <c r="B715" s="399"/>
      <c r="C715" s="398"/>
      <c r="D715" s="399"/>
      <c r="E715" s="398"/>
      <c r="I715" s="411"/>
      <c r="J715" s="411"/>
      <c r="N715" s="411"/>
      <c r="S715" s="411"/>
      <c r="AC715" s="227"/>
      <c r="AD715" s="227"/>
      <c r="AE715" s="227"/>
      <c r="AF715" s="227"/>
      <c r="AG715" s="227"/>
      <c r="AL715" s="224"/>
      <c r="AM715" s="224"/>
      <c r="AN715" s="224"/>
      <c r="AO715" s="224"/>
      <c r="AP715" s="224"/>
      <c r="AQ715" s="224"/>
      <c r="AR715" s="224"/>
      <c r="AS715" s="224"/>
    </row>
    <row r="716">
      <c r="A716" s="398"/>
      <c r="B716" s="399"/>
      <c r="C716" s="398"/>
      <c r="D716" s="399"/>
      <c r="E716" s="398"/>
      <c r="I716" s="411"/>
      <c r="J716" s="411"/>
      <c r="N716" s="411"/>
      <c r="S716" s="411"/>
      <c r="AC716" s="227"/>
      <c r="AD716" s="227"/>
      <c r="AE716" s="227"/>
      <c r="AF716" s="227"/>
      <c r="AG716" s="227"/>
      <c r="AL716" s="224"/>
      <c r="AM716" s="224"/>
      <c r="AN716" s="224"/>
      <c r="AO716" s="224"/>
      <c r="AP716" s="224"/>
      <c r="AQ716" s="224"/>
      <c r="AR716" s="224"/>
      <c r="AS716" s="224"/>
    </row>
    <row r="717">
      <c r="A717" s="398"/>
      <c r="B717" s="399"/>
      <c r="C717" s="398"/>
      <c r="D717" s="399"/>
      <c r="E717" s="398"/>
      <c r="I717" s="411"/>
      <c r="J717" s="411"/>
      <c r="N717" s="411"/>
      <c r="S717" s="411"/>
      <c r="AC717" s="227"/>
      <c r="AD717" s="227"/>
      <c r="AE717" s="227"/>
      <c r="AF717" s="227"/>
      <c r="AG717" s="227"/>
      <c r="AL717" s="224"/>
      <c r="AM717" s="224"/>
      <c r="AN717" s="224"/>
      <c r="AO717" s="224"/>
      <c r="AP717" s="224"/>
      <c r="AQ717" s="224"/>
      <c r="AR717" s="224"/>
      <c r="AS717" s="224"/>
    </row>
    <row r="718">
      <c r="A718" s="398"/>
      <c r="B718" s="399"/>
      <c r="C718" s="398"/>
      <c r="D718" s="399"/>
      <c r="E718" s="398"/>
      <c r="I718" s="411"/>
      <c r="J718" s="411"/>
      <c r="N718" s="411"/>
      <c r="S718" s="411"/>
      <c r="AC718" s="227"/>
      <c r="AD718" s="227"/>
      <c r="AE718" s="227"/>
      <c r="AF718" s="227"/>
      <c r="AG718" s="227"/>
      <c r="AL718" s="224"/>
      <c r="AM718" s="224"/>
      <c r="AN718" s="224"/>
      <c r="AO718" s="224"/>
      <c r="AP718" s="224"/>
      <c r="AQ718" s="224"/>
      <c r="AR718" s="224"/>
      <c r="AS718" s="224"/>
    </row>
    <row r="719">
      <c r="A719" s="398"/>
      <c r="B719" s="399"/>
      <c r="C719" s="398"/>
      <c r="D719" s="399"/>
      <c r="E719" s="398"/>
      <c r="I719" s="411"/>
      <c r="J719" s="411"/>
      <c r="N719" s="411"/>
      <c r="S719" s="411"/>
      <c r="AC719" s="227"/>
      <c r="AD719" s="227"/>
      <c r="AE719" s="227"/>
      <c r="AF719" s="227"/>
      <c r="AG719" s="227"/>
      <c r="AL719" s="224"/>
      <c r="AM719" s="224"/>
      <c r="AN719" s="224"/>
      <c r="AO719" s="224"/>
      <c r="AP719" s="224"/>
      <c r="AQ719" s="224"/>
      <c r="AR719" s="224"/>
      <c r="AS719" s="224"/>
    </row>
    <row r="720">
      <c r="A720" s="398"/>
      <c r="B720" s="399"/>
      <c r="C720" s="398"/>
      <c r="D720" s="399"/>
      <c r="E720" s="398"/>
      <c r="I720" s="411"/>
      <c r="J720" s="411"/>
      <c r="N720" s="411"/>
      <c r="S720" s="411"/>
      <c r="AC720" s="227"/>
      <c r="AD720" s="227"/>
      <c r="AE720" s="227"/>
      <c r="AF720" s="227"/>
      <c r="AG720" s="227"/>
      <c r="AL720" s="224"/>
      <c r="AM720" s="224"/>
      <c r="AN720" s="224"/>
      <c r="AO720" s="224"/>
      <c r="AP720" s="224"/>
      <c r="AQ720" s="224"/>
      <c r="AR720" s="224"/>
      <c r="AS720" s="224"/>
    </row>
    <row r="721">
      <c r="A721" s="398"/>
      <c r="B721" s="399"/>
      <c r="C721" s="398"/>
      <c r="D721" s="399"/>
      <c r="E721" s="398"/>
      <c r="I721" s="411"/>
      <c r="J721" s="411"/>
      <c r="N721" s="411"/>
      <c r="S721" s="411"/>
      <c r="AC721" s="227"/>
      <c r="AD721" s="227"/>
      <c r="AE721" s="227"/>
      <c r="AF721" s="227"/>
      <c r="AG721" s="227"/>
      <c r="AL721" s="224"/>
      <c r="AM721" s="224"/>
      <c r="AN721" s="224"/>
      <c r="AO721" s="224"/>
      <c r="AP721" s="224"/>
      <c r="AQ721" s="224"/>
      <c r="AR721" s="224"/>
      <c r="AS721" s="224"/>
    </row>
    <row r="722">
      <c r="A722" s="398"/>
      <c r="B722" s="399"/>
      <c r="C722" s="398"/>
      <c r="D722" s="399"/>
      <c r="E722" s="398"/>
      <c r="I722" s="411"/>
      <c r="J722" s="411"/>
      <c r="N722" s="411"/>
      <c r="S722" s="411"/>
      <c r="AC722" s="227"/>
      <c r="AD722" s="227"/>
      <c r="AE722" s="227"/>
      <c r="AF722" s="227"/>
      <c r="AG722" s="227"/>
      <c r="AL722" s="224"/>
      <c r="AM722" s="224"/>
      <c r="AN722" s="224"/>
      <c r="AO722" s="224"/>
      <c r="AP722" s="224"/>
      <c r="AQ722" s="224"/>
      <c r="AR722" s="224"/>
      <c r="AS722" s="224"/>
    </row>
    <row r="723">
      <c r="A723" s="398"/>
      <c r="B723" s="399"/>
      <c r="C723" s="398"/>
      <c r="D723" s="399"/>
      <c r="E723" s="398"/>
      <c r="I723" s="411"/>
      <c r="J723" s="411"/>
      <c r="N723" s="411"/>
      <c r="S723" s="411"/>
      <c r="AC723" s="227"/>
      <c r="AD723" s="227"/>
      <c r="AE723" s="227"/>
      <c r="AF723" s="227"/>
      <c r="AG723" s="227"/>
      <c r="AL723" s="224"/>
      <c r="AM723" s="224"/>
      <c r="AN723" s="224"/>
      <c r="AO723" s="224"/>
      <c r="AP723" s="224"/>
      <c r="AQ723" s="224"/>
      <c r="AR723" s="224"/>
      <c r="AS723" s="224"/>
    </row>
    <row r="724">
      <c r="A724" s="398"/>
      <c r="B724" s="399"/>
      <c r="C724" s="398"/>
      <c r="D724" s="399"/>
      <c r="E724" s="398"/>
      <c r="I724" s="411"/>
      <c r="J724" s="411"/>
      <c r="N724" s="411"/>
      <c r="S724" s="411"/>
      <c r="AC724" s="227"/>
      <c r="AD724" s="227"/>
      <c r="AE724" s="227"/>
      <c r="AF724" s="227"/>
      <c r="AG724" s="227"/>
      <c r="AL724" s="224"/>
      <c r="AM724" s="224"/>
      <c r="AN724" s="224"/>
      <c r="AO724" s="224"/>
      <c r="AP724" s="224"/>
      <c r="AQ724" s="224"/>
      <c r="AR724" s="224"/>
      <c r="AS724" s="224"/>
    </row>
    <row r="725">
      <c r="A725" s="398"/>
      <c r="B725" s="399"/>
      <c r="C725" s="398"/>
      <c r="D725" s="399"/>
      <c r="E725" s="398"/>
      <c r="I725" s="411"/>
      <c r="J725" s="411"/>
      <c r="N725" s="411"/>
      <c r="S725" s="411"/>
      <c r="AC725" s="227"/>
      <c r="AD725" s="227"/>
      <c r="AE725" s="227"/>
      <c r="AF725" s="227"/>
      <c r="AG725" s="227"/>
      <c r="AL725" s="224"/>
      <c r="AM725" s="224"/>
      <c r="AN725" s="224"/>
      <c r="AO725" s="224"/>
      <c r="AP725" s="224"/>
      <c r="AQ725" s="224"/>
      <c r="AR725" s="224"/>
      <c r="AS725" s="224"/>
    </row>
    <row r="726">
      <c r="A726" s="398"/>
      <c r="B726" s="399"/>
      <c r="C726" s="398"/>
      <c r="D726" s="399"/>
      <c r="E726" s="398"/>
      <c r="I726" s="411"/>
      <c r="J726" s="411"/>
      <c r="N726" s="411"/>
      <c r="S726" s="411"/>
      <c r="AC726" s="227"/>
      <c r="AD726" s="227"/>
      <c r="AE726" s="227"/>
      <c r="AF726" s="227"/>
      <c r="AG726" s="227"/>
      <c r="AL726" s="224"/>
      <c r="AM726" s="224"/>
      <c r="AN726" s="224"/>
      <c r="AO726" s="224"/>
      <c r="AP726" s="224"/>
      <c r="AQ726" s="224"/>
      <c r="AR726" s="224"/>
      <c r="AS726" s="224"/>
    </row>
    <row r="727">
      <c r="A727" s="398"/>
      <c r="B727" s="399"/>
      <c r="C727" s="398"/>
      <c r="D727" s="399"/>
      <c r="E727" s="398"/>
      <c r="I727" s="411"/>
      <c r="J727" s="411"/>
      <c r="N727" s="411"/>
      <c r="S727" s="411"/>
      <c r="AC727" s="227"/>
      <c r="AD727" s="227"/>
      <c r="AE727" s="227"/>
      <c r="AF727" s="227"/>
      <c r="AG727" s="227"/>
      <c r="AL727" s="224"/>
      <c r="AM727" s="224"/>
      <c r="AN727" s="224"/>
      <c r="AO727" s="224"/>
      <c r="AP727" s="224"/>
      <c r="AQ727" s="224"/>
      <c r="AR727" s="224"/>
      <c r="AS727" s="224"/>
    </row>
    <row r="728">
      <c r="A728" s="398"/>
      <c r="B728" s="399"/>
      <c r="C728" s="398"/>
      <c r="D728" s="399"/>
      <c r="E728" s="398"/>
      <c r="I728" s="411"/>
      <c r="J728" s="411"/>
      <c r="N728" s="411"/>
      <c r="S728" s="411"/>
      <c r="AC728" s="227"/>
      <c r="AD728" s="227"/>
      <c r="AE728" s="227"/>
      <c r="AF728" s="227"/>
      <c r="AG728" s="227"/>
      <c r="AL728" s="224"/>
      <c r="AM728" s="224"/>
      <c r="AN728" s="224"/>
      <c r="AO728" s="224"/>
      <c r="AP728" s="224"/>
      <c r="AQ728" s="224"/>
      <c r="AR728" s="224"/>
      <c r="AS728" s="224"/>
    </row>
    <row r="729">
      <c r="A729" s="398"/>
      <c r="B729" s="399"/>
      <c r="C729" s="398"/>
      <c r="D729" s="399"/>
      <c r="E729" s="398"/>
      <c r="I729" s="411"/>
      <c r="J729" s="411"/>
      <c r="N729" s="411"/>
      <c r="S729" s="411"/>
      <c r="AC729" s="227"/>
      <c r="AD729" s="227"/>
      <c r="AE729" s="227"/>
      <c r="AF729" s="227"/>
      <c r="AG729" s="227"/>
      <c r="AL729" s="224"/>
      <c r="AM729" s="224"/>
      <c r="AN729" s="224"/>
      <c r="AO729" s="224"/>
      <c r="AP729" s="224"/>
      <c r="AQ729" s="224"/>
      <c r="AR729" s="224"/>
      <c r="AS729" s="224"/>
    </row>
    <row r="730">
      <c r="A730" s="398"/>
      <c r="B730" s="399"/>
      <c r="C730" s="398"/>
      <c r="D730" s="399"/>
      <c r="E730" s="398"/>
      <c r="I730" s="411"/>
      <c r="J730" s="411"/>
      <c r="N730" s="411"/>
      <c r="S730" s="411"/>
      <c r="AC730" s="227"/>
      <c r="AD730" s="227"/>
      <c r="AE730" s="227"/>
      <c r="AF730" s="227"/>
      <c r="AG730" s="227"/>
      <c r="AL730" s="224"/>
      <c r="AM730" s="224"/>
      <c r="AN730" s="224"/>
      <c r="AO730" s="224"/>
      <c r="AP730" s="224"/>
      <c r="AQ730" s="224"/>
      <c r="AR730" s="224"/>
      <c r="AS730" s="224"/>
    </row>
    <row r="731">
      <c r="A731" s="398"/>
      <c r="B731" s="399"/>
      <c r="C731" s="398"/>
      <c r="D731" s="399"/>
      <c r="E731" s="398"/>
      <c r="I731" s="411"/>
      <c r="J731" s="411"/>
      <c r="N731" s="411"/>
      <c r="S731" s="411"/>
      <c r="AC731" s="227"/>
      <c r="AD731" s="227"/>
      <c r="AE731" s="227"/>
      <c r="AF731" s="227"/>
      <c r="AG731" s="227"/>
      <c r="AL731" s="224"/>
      <c r="AM731" s="224"/>
      <c r="AN731" s="224"/>
      <c r="AO731" s="224"/>
      <c r="AP731" s="224"/>
      <c r="AQ731" s="224"/>
      <c r="AR731" s="224"/>
      <c r="AS731" s="224"/>
    </row>
    <row r="732">
      <c r="A732" s="398"/>
      <c r="B732" s="399"/>
      <c r="C732" s="398"/>
      <c r="D732" s="399"/>
      <c r="E732" s="398"/>
      <c r="I732" s="411"/>
      <c r="J732" s="411"/>
      <c r="N732" s="411"/>
      <c r="S732" s="411"/>
      <c r="AC732" s="227"/>
      <c r="AD732" s="227"/>
      <c r="AE732" s="227"/>
      <c r="AF732" s="227"/>
      <c r="AG732" s="227"/>
      <c r="AL732" s="224"/>
      <c r="AM732" s="224"/>
      <c r="AN732" s="224"/>
      <c r="AO732" s="224"/>
      <c r="AP732" s="224"/>
      <c r="AQ732" s="224"/>
      <c r="AR732" s="224"/>
      <c r="AS732" s="224"/>
    </row>
    <row r="733">
      <c r="A733" s="398"/>
      <c r="B733" s="399"/>
      <c r="C733" s="398"/>
      <c r="D733" s="399"/>
      <c r="E733" s="398"/>
      <c r="I733" s="411"/>
      <c r="J733" s="411"/>
      <c r="N733" s="411"/>
      <c r="S733" s="411"/>
      <c r="AC733" s="227"/>
      <c r="AD733" s="227"/>
      <c r="AE733" s="227"/>
      <c r="AF733" s="227"/>
      <c r="AG733" s="227"/>
      <c r="AL733" s="224"/>
      <c r="AM733" s="224"/>
      <c r="AN733" s="224"/>
      <c r="AO733" s="224"/>
      <c r="AP733" s="224"/>
      <c r="AQ733" s="224"/>
      <c r="AR733" s="224"/>
      <c r="AS733" s="224"/>
    </row>
    <row r="734">
      <c r="A734" s="398"/>
      <c r="B734" s="399"/>
      <c r="C734" s="398"/>
      <c r="D734" s="399"/>
      <c r="E734" s="398"/>
      <c r="I734" s="411"/>
      <c r="J734" s="411"/>
      <c r="N734" s="411"/>
      <c r="S734" s="411"/>
      <c r="AC734" s="227"/>
      <c r="AD734" s="227"/>
      <c r="AE734" s="227"/>
      <c r="AF734" s="227"/>
      <c r="AG734" s="227"/>
      <c r="AL734" s="224"/>
      <c r="AM734" s="224"/>
      <c r="AN734" s="224"/>
      <c r="AO734" s="224"/>
      <c r="AP734" s="224"/>
      <c r="AQ734" s="224"/>
      <c r="AR734" s="224"/>
      <c r="AS734" s="224"/>
    </row>
    <row r="735">
      <c r="A735" s="398"/>
      <c r="B735" s="399"/>
      <c r="C735" s="398"/>
      <c r="D735" s="399"/>
      <c r="E735" s="398"/>
      <c r="I735" s="411"/>
      <c r="J735" s="411"/>
      <c r="N735" s="411"/>
      <c r="S735" s="411"/>
      <c r="AC735" s="227"/>
      <c r="AD735" s="227"/>
      <c r="AE735" s="227"/>
      <c r="AF735" s="227"/>
      <c r="AG735" s="227"/>
      <c r="AL735" s="224"/>
      <c r="AM735" s="224"/>
      <c r="AN735" s="224"/>
      <c r="AO735" s="224"/>
      <c r="AP735" s="224"/>
      <c r="AQ735" s="224"/>
      <c r="AR735" s="224"/>
      <c r="AS735" s="224"/>
    </row>
    <row r="736">
      <c r="A736" s="398"/>
      <c r="B736" s="399"/>
      <c r="C736" s="398"/>
      <c r="D736" s="399"/>
      <c r="E736" s="398"/>
      <c r="I736" s="411"/>
      <c r="J736" s="411"/>
      <c r="N736" s="411"/>
      <c r="S736" s="411"/>
      <c r="AC736" s="227"/>
      <c r="AD736" s="227"/>
      <c r="AE736" s="227"/>
      <c r="AF736" s="227"/>
      <c r="AG736" s="227"/>
      <c r="AL736" s="224"/>
      <c r="AM736" s="224"/>
      <c r="AN736" s="224"/>
      <c r="AO736" s="224"/>
      <c r="AP736" s="224"/>
      <c r="AQ736" s="224"/>
      <c r="AR736" s="224"/>
      <c r="AS736" s="224"/>
    </row>
    <row r="737">
      <c r="A737" s="398"/>
      <c r="B737" s="399"/>
      <c r="C737" s="398"/>
      <c r="D737" s="399"/>
      <c r="E737" s="398"/>
      <c r="I737" s="411"/>
      <c r="J737" s="411"/>
      <c r="N737" s="411"/>
      <c r="S737" s="411"/>
      <c r="AC737" s="227"/>
      <c r="AD737" s="227"/>
      <c r="AE737" s="227"/>
      <c r="AF737" s="227"/>
      <c r="AG737" s="227"/>
      <c r="AL737" s="224"/>
      <c r="AM737" s="224"/>
      <c r="AN737" s="224"/>
      <c r="AO737" s="224"/>
      <c r="AP737" s="224"/>
      <c r="AQ737" s="224"/>
      <c r="AR737" s="224"/>
      <c r="AS737" s="224"/>
    </row>
    <row r="738">
      <c r="A738" s="398"/>
      <c r="B738" s="399"/>
      <c r="C738" s="398"/>
      <c r="D738" s="399"/>
      <c r="E738" s="398"/>
      <c r="I738" s="411"/>
      <c r="J738" s="411"/>
      <c r="N738" s="411"/>
      <c r="S738" s="411"/>
      <c r="AC738" s="227"/>
      <c r="AD738" s="227"/>
      <c r="AE738" s="227"/>
      <c r="AF738" s="227"/>
      <c r="AG738" s="227"/>
      <c r="AL738" s="224"/>
      <c r="AM738" s="224"/>
      <c r="AN738" s="224"/>
      <c r="AO738" s="224"/>
      <c r="AP738" s="224"/>
      <c r="AQ738" s="224"/>
      <c r="AR738" s="224"/>
      <c r="AS738" s="224"/>
    </row>
    <row r="739">
      <c r="A739" s="398"/>
      <c r="B739" s="399"/>
      <c r="C739" s="398"/>
      <c r="D739" s="399"/>
      <c r="E739" s="398"/>
      <c r="I739" s="411"/>
      <c r="J739" s="411"/>
      <c r="N739" s="411"/>
      <c r="S739" s="411"/>
      <c r="AC739" s="227"/>
      <c r="AD739" s="227"/>
      <c r="AE739" s="227"/>
      <c r="AF739" s="227"/>
      <c r="AG739" s="227"/>
      <c r="AL739" s="224"/>
      <c r="AM739" s="224"/>
      <c r="AN739" s="224"/>
      <c r="AO739" s="224"/>
      <c r="AP739" s="224"/>
      <c r="AQ739" s="224"/>
      <c r="AR739" s="224"/>
      <c r="AS739" s="224"/>
    </row>
    <row r="740">
      <c r="A740" s="398"/>
      <c r="B740" s="399"/>
      <c r="C740" s="398"/>
      <c r="D740" s="399"/>
      <c r="E740" s="398"/>
      <c r="I740" s="411"/>
      <c r="J740" s="411"/>
      <c r="N740" s="411"/>
      <c r="S740" s="411"/>
      <c r="AC740" s="227"/>
      <c r="AD740" s="227"/>
      <c r="AE740" s="227"/>
      <c r="AF740" s="227"/>
      <c r="AG740" s="227"/>
      <c r="AL740" s="224"/>
      <c r="AM740" s="224"/>
      <c r="AN740" s="224"/>
      <c r="AO740" s="224"/>
      <c r="AP740" s="224"/>
      <c r="AQ740" s="224"/>
      <c r="AR740" s="224"/>
      <c r="AS740" s="224"/>
    </row>
    <row r="741">
      <c r="A741" s="398"/>
      <c r="B741" s="399"/>
      <c r="C741" s="398"/>
      <c r="D741" s="399"/>
      <c r="E741" s="398"/>
      <c r="I741" s="411"/>
      <c r="J741" s="411"/>
      <c r="N741" s="411"/>
      <c r="S741" s="411"/>
      <c r="AC741" s="227"/>
      <c r="AD741" s="227"/>
      <c r="AE741" s="227"/>
      <c r="AF741" s="227"/>
      <c r="AG741" s="227"/>
      <c r="AL741" s="224"/>
      <c r="AM741" s="224"/>
      <c r="AN741" s="224"/>
      <c r="AO741" s="224"/>
      <c r="AP741" s="224"/>
      <c r="AQ741" s="224"/>
      <c r="AR741" s="224"/>
      <c r="AS741" s="224"/>
    </row>
    <row r="742">
      <c r="A742" s="398"/>
      <c r="B742" s="399"/>
      <c r="C742" s="398"/>
      <c r="D742" s="399"/>
      <c r="E742" s="398"/>
      <c r="I742" s="411"/>
      <c r="J742" s="411"/>
      <c r="N742" s="411"/>
      <c r="S742" s="411"/>
      <c r="AC742" s="227"/>
      <c r="AD742" s="227"/>
      <c r="AE742" s="227"/>
      <c r="AF742" s="227"/>
      <c r="AG742" s="227"/>
      <c r="AL742" s="224"/>
      <c r="AM742" s="224"/>
      <c r="AN742" s="224"/>
      <c r="AO742" s="224"/>
      <c r="AP742" s="224"/>
      <c r="AQ742" s="224"/>
      <c r="AR742" s="224"/>
      <c r="AS742" s="224"/>
    </row>
    <row r="743">
      <c r="A743" s="398"/>
      <c r="B743" s="399"/>
      <c r="C743" s="398"/>
      <c r="D743" s="399"/>
      <c r="E743" s="398"/>
      <c r="I743" s="411"/>
      <c r="J743" s="411"/>
      <c r="N743" s="411"/>
      <c r="S743" s="411"/>
      <c r="AC743" s="227"/>
      <c r="AD743" s="227"/>
      <c r="AE743" s="227"/>
      <c r="AF743" s="227"/>
      <c r="AG743" s="227"/>
      <c r="AL743" s="224"/>
      <c r="AM743" s="224"/>
      <c r="AN743" s="224"/>
      <c r="AO743" s="224"/>
      <c r="AP743" s="224"/>
      <c r="AQ743" s="224"/>
      <c r="AR743" s="224"/>
      <c r="AS743" s="224"/>
    </row>
    <row r="744">
      <c r="A744" s="398"/>
      <c r="B744" s="399"/>
      <c r="C744" s="398"/>
      <c r="D744" s="399"/>
      <c r="E744" s="398"/>
      <c r="I744" s="411"/>
      <c r="J744" s="411"/>
      <c r="N744" s="411"/>
      <c r="S744" s="411"/>
      <c r="AC744" s="227"/>
      <c r="AD744" s="227"/>
      <c r="AE744" s="227"/>
      <c r="AF744" s="227"/>
      <c r="AG744" s="227"/>
      <c r="AL744" s="224"/>
      <c r="AM744" s="224"/>
      <c r="AN744" s="224"/>
      <c r="AO744" s="224"/>
      <c r="AP744" s="224"/>
      <c r="AQ744" s="224"/>
      <c r="AR744" s="224"/>
      <c r="AS744" s="224"/>
    </row>
    <row r="745">
      <c r="A745" s="398"/>
      <c r="B745" s="399"/>
      <c r="C745" s="398"/>
      <c r="D745" s="399"/>
      <c r="E745" s="398"/>
      <c r="I745" s="411"/>
      <c r="J745" s="411"/>
      <c r="N745" s="411"/>
      <c r="S745" s="411"/>
      <c r="AC745" s="227"/>
      <c r="AD745" s="227"/>
      <c r="AE745" s="227"/>
      <c r="AF745" s="227"/>
      <c r="AG745" s="227"/>
      <c r="AL745" s="224"/>
      <c r="AM745" s="224"/>
      <c r="AN745" s="224"/>
      <c r="AO745" s="224"/>
      <c r="AP745" s="224"/>
      <c r="AQ745" s="224"/>
      <c r="AR745" s="224"/>
      <c r="AS745" s="224"/>
    </row>
    <row r="746">
      <c r="A746" s="398"/>
      <c r="B746" s="399"/>
      <c r="C746" s="398"/>
      <c r="D746" s="399"/>
      <c r="E746" s="398"/>
      <c r="I746" s="411"/>
      <c r="J746" s="411"/>
      <c r="N746" s="411"/>
      <c r="S746" s="411"/>
      <c r="AC746" s="227"/>
      <c r="AD746" s="227"/>
      <c r="AE746" s="227"/>
      <c r="AF746" s="227"/>
      <c r="AG746" s="227"/>
      <c r="AL746" s="224"/>
      <c r="AM746" s="224"/>
      <c r="AN746" s="224"/>
      <c r="AO746" s="224"/>
      <c r="AP746" s="224"/>
      <c r="AQ746" s="224"/>
      <c r="AR746" s="224"/>
      <c r="AS746" s="224"/>
    </row>
    <row r="747">
      <c r="A747" s="398"/>
      <c r="B747" s="399"/>
      <c r="C747" s="398"/>
      <c r="D747" s="399"/>
      <c r="E747" s="398"/>
      <c r="I747" s="411"/>
      <c r="J747" s="411"/>
      <c r="N747" s="411"/>
      <c r="S747" s="411"/>
      <c r="AC747" s="227"/>
      <c r="AD747" s="227"/>
      <c r="AE747" s="227"/>
      <c r="AF747" s="227"/>
      <c r="AG747" s="227"/>
      <c r="AL747" s="224"/>
      <c r="AM747" s="224"/>
      <c r="AN747" s="224"/>
      <c r="AO747" s="224"/>
      <c r="AP747" s="224"/>
      <c r="AQ747" s="224"/>
      <c r="AR747" s="224"/>
      <c r="AS747" s="224"/>
    </row>
    <row r="748">
      <c r="A748" s="398"/>
      <c r="B748" s="399"/>
      <c r="C748" s="398"/>
      <c r="D748" s="399"/>
      <c r="E748" s="398"/>
      <c r="I748" s="411"/>
      <c r="J748" s="411"/>
      <c r="N748" s="411"/>
      <c r="S748" s="411"/>
      <c r="AC748" s="227"/>
      <c r="AD748" s="227"/>
      <c r="AE748" s="227"/>
      <c r="AF748" s="227"/>
      <c r="AG748" s="227"/>
      <c r="AL748" s="224"/>
      <c r="AM748" s="224"/>
      <c r="AN748" s="224"/>
      <c r="AO748" s="224"/>
      <c r="AP748" s="224"/>
      <c r="AQ748" s="224"/>
      <c r="AR748" s="224"/>
      <c r="AS748" s="224"/>
    </row>
    <row r="749">
      <c r="A749" s="398"/>
      <c r="B749" s="399"/>
      <c r="C749" s="398"/>
      <c r="D749" s="399"/>
      <c r="E749" s="398"/>
      <c r="I749" s="411"/>
      <c r="J749" s="411"/>
      <c r="N749" s="411"/>
      <c r="S749" s="411"/>
      <c r="AC749" s="227"/>
      <c r="AD749" s="227"/>
      <c r="AE749" s="227"/>
      <c r="AF749" s="227"/>
      <c r="AG749" s="227"/>
      <c r="AL749" s="224"/>
      <c r="AM749" s="224"/>
      <c r="AN749" s="224"/>
      <c r="AO749" s="224"/>
      <c r="AP749" s="224"/>
      <c r="AQ749" s="224"/>
      <c r="AR749" s="224"/>
      <c r="AS749" s="224"/>
    </row>
    <row r="750">
      <c r="A750" s="398"/>
      <c r="B750" s="399"/>
      <c r="C750" s="398"/>
      <c r="D750" s="399"/>
      <c r="E750" s="398"/>
      <c r="I750" s="411"/>
      <c r="J750" s="411"/>
      <c r="N750" s="411"/>
      <c r="S750" s="411"/>
      <c r="AC750" s="227"/>
      <c r="AD750" s="227"/>
      <c r="AE750" s="227"/>
      <c r="AF750" s="227"/>
      <c r="AG750" s="227"/>
      <c r="AL750" s="224"/>
      <c r="AM750" s="224"/>
      <c r="AN750" s="224"/>
      <c r="AO750" s="224"/>
      <c r="AP750" s="224"/>
      <c r="AQ750" s="224"/>
      <c r="AR750" s="224"/>
      <c r="AS750" s="224"/>
    </row>
    <row r="751">
      <c r="A751" s="398"/>
      <c r="B751" s="399"/>
      <c r="C751" s="398"/>
      <c r="D751" s="399"/>
      <c r="E751" s="398"/>
      <c r="I751" s="411"/>
      <c r="J751" s="411"/>
      <c r="N751" s="411"/>
      <c r="S751" s="411"/>
      <c r="AC751" s="227"/>
      <c r="AD751" s="227"/>
      <c r="AE751" s="227"/>
      <c r="AF751" s="227"/>
      <c r="AG751" s="227"/>
      <c r="AL751" s="224"/>
      <c r="AM751" s="224"/>
      <c r="AN751" s="224"/>
      <c r="AO751" s="224"/>
      <c r="AP751" s="224"/>
      <c r="AQ751" s="224"/>
      <c r="AR751" s="224"/>
      <c r="AS751" s="224"/>
    </row>
    <row r="752">
      <c r="A752" s="398"/>
      <c r="B752" s="399"/>
      <c r="C752" s="398"/>
      <c r="D752" s="399"/>
      <c r="E752" s="398"/>
      <c r="I752" s="411"/>
      <c r="J752" s="411"/>
      <c r="N752" s="411"/>
      <c r="S752" s="411"/>
      <c r="AC752" s="227"/>
      <c r="AD752" s="227"/>
      <c r="AE752" s="227"/>
      <c r="AF752" s="227"/>
      <c r="AG752" s="227"/>
      <c r="AL752" s="224"/>
      <c r="AM752" s="224"/>
      <c r="AN752" s="224"/>
      <c r="AO752" s="224"/>
      <c r="AP752" s="224"/>
      <c r="AQ752" s="224"/>
      <c r="AR752" s="224"/>
      <c r="AS752" s="224"/>
    </row>
    <row r="753">
      <c r="A753" s="398"/>
      <c r="B753" s="399"/>
      <c r="C753" s="398"/>
      <c r="D753" s="399"/>
      <c r="E753" s="398"/>
      <c r="I753" s="411"/>
      <c r="J753" s="411"/>
      <c r="N753" s="411"/>
      <c r="S753" s="411"/>
      <c r="AC753" s="227"/>
      <c r="AD753" s="227"/>
      <c r="AE753" s="227"/>
      <c r="AF753" s="227"/>
      <c r="AG753" s="227"/>
      <c r="AL753" s="224"/>
      <c r="AM753" s="224"/>
      <c r="AN753" s="224"/>
      <c r="AO753" s="224"/>
      <c r="AP753" s="224"/>
      <c r="AQ753" s="224"/>
      <c r="AR753" s="224"/>
      <c r="AS753" s="224"/>
    </row>
    <row r="754">
      <c r="A754" s="398"/>
      <c r="B754" s="399"/>
      <c r="C754" s="398"/>
      <c r="D754" s="399"/>
      <c r="E754" s="398"/>
      <c r="I754" s="411"/>
      <c r="J754" s="411"/>
      <c r="N754" s="411"/>
      <c r="S754" s="411"/>
      <c r="AC754" s="227"/>
      <c r="AD754" s="227"/>
      <c r="AE754" s="227"/>
      <c r="AF754" s="227"/>
      <c r="AG754" s="227"/>
      <c r="AL754" s="224"/>
      <c r="AM754" s="224"/>
      <c r="AN754" s="224"/>
      <c r="AO754" s="224"/>
      <c r="AP754" s="224"/>
      <c r="AQ754" s="224"/>
      <c r="AR754" s="224"/>
      <c r="AS754" s="224"/>
    </row>
    <row r="755">
      <c r="A755" s="398"/>
      <c r="B755" s="399"/>
      <c r="C755" s="398"/>
      <c r="D755" s="399"/>
      <c r="E755" s="398"/>
      <c r="I755" s="411"/>
      <c r="J755" s="411"/>
      <c r="N755" s="411"/>
      <c r="S755" s="411"/>
      <c r="AC755" s="227"/>
      <c r="AD755" s="227"/>
      <c r="AE755" s="227"/>
      <c r="AF755" s="227"/>
      <c r="AG755" s="227"/>
      <c r="AL755" s="224"/>
      <c r="AM755" s="224"/>
      <c r="AN755" s="224"/>
      <c r="AO755" s="224"/>
      <c r="AP755" s="224"/>
      <c r="AQ755" s="224"/>
      <c r="AR755" s="224"/>
      <c r="AS755" s="224"/>
    </row>
    <row r="756">
      <c r="A756" s="398"/>
      <c r="B756" s="399"/>
      <c r="C756" s="398"/>
      <c r="D756" s="399"/>
      <c r="E756" s="398"/>
      <c r="I756" s="411"/>
      <c r="J756" s="411"/>
      <c r="N756" s="411"/>
      <c r="S756" s="411"/>
      <c r="AC756" s="227"/>
      <c r="AD756" s="227"/>
      <c r="AE756" s="227"/>
      <c r="AF756" s="227"/>
      <c r="AG756" s="227"/>
      <c r="AL756" s="224"/>
      <c r="AM756" s="224"/>
      <c r="AN756" s="224"/>
      <c r="AO756" s="224"/>
      <c r="AP756" s="224"/>
      <c r="AQ756" s="224"/>
      <c r="AR756" s="224"/>
      <c r="AS756" s="224"/>
    </row>
    <row r="757">
      <c r="A757" s="398"/>
      <c r="B757" s="399"/>
      <c r="C757" s="398"/>
      <c r="D757" s="399"/>
      <c r="E757" s="398"/>
      <c r="I757" s="411"/>
      <c r="J757" s="411"/>
      <c r="N757" s="411"/>
      <c r="S757" s="411"/>
      <c r="AC757" s="227"/>
      <c r="AD757" s="227"/>
      <c r="AE757" s="227"/>
      <c r="AF757" s="227"/>
      <c r="AG757" s="227"/>
      <c r="AL757" s="224"/>
      <c r="AM757" s="224"/>
      <c r="AN757" s="224"/>
      <c r="AO757" s="224"/>
      <c r="AP757" s="224"/>
      <c r="AQ757" s="224"/>
      <c r="AR757" s="224"/>
      <c r="AS757" s="224"/>
    </row>
    <row r="758">
      <c r="A758" s="398"/>
      <c r="B758" s="399"/>
      <c r="C758" s="398"/>
      <c r="D758" s="399"/>
      <c r="E758" s="398"/>
      <c r="I758" s="411"/>
      <c r="J758" s="411"/>
      <c r="N758" s="411"/>
      <c r="S758" s="411"/>
      <c r="AC758" s="227"/>
      <c r="AD758" s="227"/>
      <c r="AE758" s="227"/>
      <c r="AF758" s="227"/>
      <c r="AG758" s="227"/>
      <c r="AL758" s="224"/>
      <c r="AM758" s="224"/>
      <c r="AN758" s="224"/>
      <c r="AO758" s="224"/>
      <c r="AP758" s="224"/>
      <c r="AQ758" s="224"/>
      <c r="AR758" s="224"/>
      <c r="AS758" s="224"/>
    </row>
    <row r="759">
      <c r="A759" s="398"/>
      <c r="B759" s="399"/>
      <c r="C759" s="398"/>
      <c r="D759" s="399"/>
      <c r="E759" s="398"/>
      <c r="I759" s="411"/>
      <c r="J759" s="411"/>
      <c r="N759" s="411"/>
      <c r="S759" s="411"/>
      <c r="AC759" s="227"/>
      <c r="AD759" s="227"/>
      <c r="AE759" s="227"/>
      <c r="AF759" s="227"/>
      <c r="AG759" s="227"/>
      <c r="AL759" s="224"/>
      <c r="AM759" s="224"/>
      <c r="AN759" s="224"/>
      <c r="AO759" s="224"/>
      <c r="AP759" s="224"/>
      <c r="AQ759" s="224"/>
      <c r="AR759" s="224"/>
      <c r="AS759" s="224"/>
    </row>
    <row r="760">
      <c r="A760" s="398"/>
      <c r="B760" s="399"/>
      <c r="C760" s="398"/>
      <c r="D760" s="399"/>
      <c r="E760" s="398"/>
      <c r="I760" s="411"/>
      <c r="J760" s="411"/>
      <c r="N760" s="411"/>
      <c r="S760" s="411"/>
      <c r="AC760" s="227"/>
      <c r="AD760" s="227"/>
      <c r="AE760" s="227"/>
      <c r="AF760" s="227"/>
      <c r="AG760" s="227"/>
      <c r="AL760" s="224"/>
      <c r="AM760" s="224"/>
      <c r="AN760" s="224"/>
      <c r="AO760" s="224"/>
      <c r="AP760" s="224"/>
      <c r="AQ760" s="224"/>
      <c r="AR760" s="224"/>
      <c r="AS760" s="224"/>
    </row>
    <row r="761">
      <c r="A761" s="398"/>
      <c r="B761" s="399"/>
      <c r="C761" s="398"/>
      <c r="D761" s="399"/>
      <c r="E761" s="398"/>
      <c r="I761" s="411"/>
      <c r="J761" s="411"/>
      <c r="N761" s="411"/>
      <c r="S761" s="411"/>
      <c r="AC761" s="227"/>
      <c r="AD761" s="227"/>
      <c r="AE761" s="227"/>
      <c r="AF761" s="227"/>
      <c r="AG761" s="227"/>
      <c r="AL761" s="224"/>
      <c r="AM761" s="224"/>
      <c r="AN761" s="224"/>
      <c r="AO761" s="224"/>
      <c r="AP761" s="224"/>
      <c r="AQ761" s="224"/>
      <c r="AR761" s="224"/>
      <c r="AS761" s="224"/>
    </row>
    <row r="762">
      <c r="A762" s="398"/>
      <c r="B762" s="399"/>
      <c r="C762" s="398"/>
      <c r="D762" s="399"/>
      <c r="E762" s="398"/>
      <c r="I762" s="411"/>
      <c r="J762" s="411"/>
      <c r="N762" s="411"/>
      <c r="S762" s="411"/>
      <c r="AC762" s="227"/>
      <c r="AD762" s="227"/>
      <c r="AE762" s="227"/>
      <c r="AF762" s="227"/>
      <c r="AG762" s="227"/>
      <c r="AL762" s="224"/>
      <c r="AM762" s="224"/>
      <c r="AN762" s="224"/>
      <c r="AO762" s="224"/>
      <c r="AP762" s="224"/>
      <c r="AQ762" s="224"/>
      <c r="AR762" s="224"/>
      <c r="AS762" s="224"/>
    </row>
    <row r="763">
      <c r="A763" s="398"/>
      <c r="B763" s="399"/>
      <c r="C763" s="398"/>
      <c r="D763" s="399"/>
      <c r="E763" s="398"/>
      <c r="I763" s="411"/>
      <c r="J763" s="411"/>
      <c r="N763" s="411"/>
      <c r="S763" s="411"/>
      <c r="AC763" s="227"/>
      <c r="AD763" s="227"/>
      <c r="AE763" s="227"/>
      <c r="AF763" s="227"/>
      <c r="AG763" s="227"/>
      <c r="AL763" s="224"/>
      <c r="AM763" s="224"/>
      <c r="AN763" s="224"/>
      <c r="AO763" s="224"/>
      <c r="AP763" s="224"/>
      <c r="AQ763" s="224"/>
      <c r="AR763" s="224"/>
      <c r="AS763" s="224"/>
    </row>
    <row r="764">
      <c r="A764" s="398"/>
      <c r="B764" s="399"/>
      <c r="C764" s="398"/>
      <c r="D764" s="399"/>
      <c r="E764" s="398"/>
      <c r="I764" s="411"/>
      <c r="J764" s="411"/>
      <c r="N764" s="411"/>
      <c r="S764" s="411"/>
      <c r="AC764" s="227"/>
      <c r="AD764" s="227"/>
      <c r="AE764" s="227"/>
      <c r="AF764" s="227"/>
      <c r="AG764" s="227"/>
      <c r="AL764" s="224"/>
      <c r="AM764" s="224"/>
      <c r="AN764" s="224"/>
      <c r="AO764" s="224"/>
      <c r="AP764" s="224"/>
      <c r="AQ764" s="224"/>
      <c r="AR764" s="224"/>
      <c r="AS764" s="224"/>
    </row>
    <row r="765">
      <c r="A765" s="398"/>
      <c r="B765" s="399"/>
      <c r="C765" s="398"/>
      <c r="D765" s="399"/>
      <c r="E765" s="398"/>
      <c r="I765" s="411"/>
      <c r="J765" s="411"/>
      <c r="N765" s="411"/>
      <c r="S765" s="411"/>
      <c r="AC765" s="227"/>
      <c r="AD765" s="227"/>
      <c r="AE765" s="227"/>
      <c r="AF765" s="227"/>
      <c r="AG765" s="227"/>
      <c r="AL765" s="224"/>
      <c r="AM765" s="224"/>
      <c r="AN765" s="224"/>
      <c r="AO765" s="224"/>
      <c r="AP765" s="224"/>
      <c r="AQ765" s="224"/>
      <c r="AR765" s="224"/>
      <c r="AS765" s="224"/>
    </row>
    <row r="766">
      <c r="A766" s="398"/>
      <c r="B766" s="399"/>
      <c r="C766" s="398"/>
      <c r="D766" s="399"/>
      <c r="E766" s="398"/>
      <c r="I766" s="411"/>
      <c r="J766" s="411"/>
      <c r="N766" s="411"/>
      <c r="S766" s="411"/>
      <c r="AC766" s="227"/>
      <c r="AD766" s="227"/>
      <c r="AE766" s="227"/>
      <c r="AF766" s="227"/>
      <c r="AG766" s="227"/>
      <c r="AL766" s="224"/>
      <c r="AM766" s="224"/>
      <c r="AN766" s="224"/>
      <c r="AO766" s="224"/>
      <c r="AP766" s="224"/>
      <c r="AQ766" s="224"/>
      <c r="AR766" s="224"/>
      <c r="AS766" s="224"/>
    </row>
    <row r="767">
      <c r="A767" s="398"/>
      <c r="B767" s="399"/>
      <c r="C767" s="398"/>
      <c r="D767" s="399"/>
      <c r="E767" s="398"/>
      <c r="I767" s="411"/>
      <c r="J767" s="411"/>
      <c r="N767" s="411"/>
      <c r="S767" s="411"/>
      <c r="AC767" s="227"/>
      <c r="AD767" s="227"/>
      <c r="AE767" s="227"/>
      <c r="AF767" s="227"/>
      <c r="AG767" s="227"/>
      <c r="AL767" s="224"/>
      <c r="AM767" s="224"/>
      <c r="AN767" s="224"/>
      <c r="AO767" s="224"/>
      <c r="AP767" s="224"/>
      <c r="AQ767" s="224"/>
      <c r="AR767" s="224"/>
      <c r="AS767" s="224"/>
    </row>
    <row r="768">
      <c r="A768" s="398"/>
      <c r="B768" s="399"/>
      <c r="C768" s="398"/>
      <c r="D768" s="399"/>
      <c r="E768" s="398"/>
      <c r="I768" s="411"/>
      <c r="J768" s="411"/>
      <c r="N768" s="411"/>
      <c r="S768" s="411"/>
      <c r="AC768" s="227"/>
      <c r="AD768" s="227"/>
      <c r="AE768" s="227"/>
      <c r="AF768" s="227"/>
      <c r="AG768" s="227"/>
      <c r="AL768" s="224"/>
      <c r="AM768" s="224"/>
      <c r="AN768" s="224"/>
      <c r="AO768" s="224"/>
      <c r="AP768" s="224"/>
      <c r="AQ768" s="224"/>
      <c r="AR768" s="224"/>
      <c r="AS768" s="224"/>
    </row>
    <row r="769">
      <c r="A769" s="398"/>
      <c r="B769" s="399"/>
      <c r="C769" s="398"/>
      <c r="D769" s="399"/>
      <c r="E769" s="398"/>
      <c r="I769" s="411"/>
      <c r="J769" s="411"/>
      <c r="N769" s="411"/>
      <c r="S769" s="411"/>
      <c r="AC769" s="227"/>
      <c r="AD769" s="227"/>
      <c r="AE769" s="227"/>
      <c r="AF769" s="227"/>
      <c r="AG769" s="227"/>
      <c r="AL769" s="224"/>
      <c r="AM769" s="224"/>
      <c r="AN769" s="224"/>
      <c r="AO769" s="224"/>
      <c r="AP769" s="224"/>
      <c r="AQ769" s="224"/>
      <c r="AR769" s="224"/>
      <c r="AS769" s="224"/>
    </row>
    <row r="770">
      <c r="A770" s="398"/>
      <c r="B770" s="399"/>
      <c r="C770" s="398"/>
      <c r="D770" s="399"/>
      <c r="E770" s="398"/>
      <c r="I770" s="411"/>
      <c r="J770" s="411"/>
      <c r="N770" s="411"/>
      <c r="S770" s="411"/>
      <c r="AC770" s="227"/>
      <c r="AD770" s="227"/>
      <c r="AE770" s="227"/>
      <c r="AF770" s="227"/>
      <c r="AG770" s="227"/>
      <c r="AL770" s="224"/>
      <c r="AM770" s="224"/>
      <c r="AN770" s="224"/>
      <c r="AO770" s="224"/>
      <c r="AP770" s="224"/>
      <c r="AQ770" s="224"/>
      <c r="AR770" s="224"/>
      <c r="AS770" s="224"/>
    </row>
    <row r="771">
      <c r="A771" s="398"/>
      <c r="B771" s="399"/>
      <c r="C771" s="398"/>
      <c r="D771" s="399"/>
      <c r="E771" s="398"/>
      <c r="I771" s="411"/>
      <c r="J771" s="411"/>
      <c r="N771" s="411"/>
      <c r="S771" s="411"/>
      <c r="AC771" s="227"/>
      <c r="AD771" s="227"/>
      <c r="AE771" s="227"/>
      <c r="AF771" s="227"/>
      <c r="AG771" s="227"/>
      <c r="AL771" s="224"/>
      <c r="AM771" s="224"/>
      <c r="AN771" s="224"/>
      <c r="AO771" s="224"/>
      <c r="AP771" s="224"/>
      <c r="AQ771" s="224"/>
      <c r="AR771" s="224"/>
      <c r="AS771" s="224"/>
    </row>
    <row r="772">
      <c r="A772" s="398"/>
      <c r="B772" s="399"/>
      <c r="C772" s="398"/>
      <c r="D772" s="399"/>
      <c r="E772" s="398"/>
      <c r="I772" s="411"/>
      <c r="J772" s="411"/>
      <c r="N772" s="411"/>
      <c r="S772" s="411"/>
      <c r="AC772" s="227"/>
      <c r="AD772" s="227"/>
      <c r="AE772" s="227"/>
      <c r="AF772" s="227"/>
      <c r="AG772" s="227"/>
      <c r="AL772" s="224"/>
      <c r="AM772" s="224"/>
      <c r="AN772" s="224"/>
      <c r="AO772" s="224"/>
      <c r="AP772" s="224"/>
      <c r="AQ772" s="224"/>
      <c r="AR772" s="224"/>
      <c r="AS772" s="224"/>
    </row>
    <row r="773">
      <c r="A773" s="398"/>
      <c r="B773" s="399"/>
      <c r="C773" s="398"/>
      <c r="D773" s="399"/>
      <c r="E773" s="398"/>
      <c r="I773" s="411"/>
      <c r="J773" s="411"/>
      <c r="N773" s="411"/>
      <c r="S773" s="411"/>
      <c r="AC773" s="227"/>
      <c r="AD773" s="227"/>
      <c r="AE773" s="227"/>
      <c r="AF773" s="227"/>
      <c r="AG773" s="227"/>
      <c r="AL773" s="224"/>
      <c r="AM773" s="224"/>
      <c r="AN773" s="224"/>
      <c r="AO773" s="224"/>
      <c r="AP773" s="224"/>
      <c r="AQ773" s="224"/>
      <c r="AR773" s="224"/>
      <c r="AS773" s="224"/>
    </row>
    <row r="774">
      <c r="A774" s="398"/>
      <c r="B774" s="399"/>
      <c r="C774" s="398"/>
      <c r="D774" s="399"/>
      <c r="E774" s="398"/>
      <c r="I774" s="411"/>
      <c r="J774" s="411"/>
      <c r="N774" s="411"/>
      <c r="S774" s="411"/>
      <c r="AC774" s="227"/>
      <c r="AD774" s="227"/>
      <c r="AE774" s="227"/>
      <c r="AF774" s="227"/>
      <c r="AG774" s="227"/>
      <c r="AL774" s="224"/>
      <c r="AM774" s="224"/>
      <c r="AN774" s="224"/>
      <c r="AO774" s="224"/>
      <c r="AP774" s="224"/>
      <c r="AQ774" s="224"/>
      <c r="AR774" s="224"/>
      <c r="AS774" s="224"/>
    </row>
    <row r="775">
      <c r="A775" s="398"/>
      <c r="B775" s="399"/>
      <c r="C775" s="398"/>
      <c r="D775" s="399"/>
      <c r="E775" s="398"/>
      <c r="I775" s="411"/>
      <c r="J775" s="411"/>
      <c r="N775" s="411"/>
      <c r="S775" s="411"/>
      <c r="AC775" s="227"/>
      <c r="AD775" s="227"/>
      <c r="AE775" s="227"/>
      <c r="AF775" s="227"/>
      <c r="AG775" s="227"/>
      <c r="AL775" s="224"/>
      <c r="AM775" s="224"/>
      <c r="AN775" s="224"/>
      <c r="AO775" s="224"/>
      <c r="AP775" s="224"/>
      <c r="AQ775" s="224"/>
      <c r="AR775" s="224"/>
      <c r="AS775" s="224"/>
    </row>
    <row r="776">
      <c r="A776" s="398"/>
      <c r="B776" s="399"/>
      <c r="C776" s="398"/>
      <c r="D776" s="399"/>
      <c r="E776" s="398"/>
      <c r="I776" s="411"/>
      <c r="J776" s="411"/>
      <c r="N776" s="411"/>
      <c r="S776" s="411"/>
      <c r="AC776" s="227"/>
      <c r="AD776" s="227"/>
      <c r="AE776" s="227"/>
      <c r="AF776" s="227"/>
      <c r="AG776" s="227"/>
      <c r="AL776" s="224"/>
      <c r="AM776" s="224"/>
      <c r="AN776" s="224"/>
      <c r="AO776" s="224"/>
      <c r="AP776" s="224"/>
      <c r="AQ776" s="224"/>
      <c r="AR776" s="224"/>
      <c r="AS776" s="224"/>
    </row>
    <row r="777">
      <c r="A777" s="398"/>
      <c r="B777" s="399"/>
      <c r="C777" s="398"/>
      <c r="D777" s="399"/>
      <c r="E777" s="398"/>
      <c r="I777" s="411"/>
      <c r="J777" s="411"/>
      <c r="N777" s="411"/>
      <c r="S777" s="411"/>
      <c r="AC777" s="227"/>
      <c r="AD777" s="227"/>
      <c r="AE777" s="227"/>
      <c r="AF777" s="227"/>
      <c r="AG777" s="227"/>
      <c r="AL777" s="224"/>
      <c r="AM777" s="224"/>
      <c r="AN777" s="224"/>
      <c r="AO777" s="224"/>
      <c r="AP777" s="224"/>
      <c r="AQ777" s="224"/>
      <c r="AR777" s="224"/>
      <c r="AS777" s="224"/>
    </row>
    <row r="778">
      <c r="A778" s="398"/>
      <c r="B778" s="399"/>
      <c r="C778" s="398"/>
      <c r="D778" s="399"/>
      <c r="E778" s="398"/>
      <c r="I778" s="411"/>
      <c r="J778" s="411"/>
      <c r="N778" s="411"/>
      <c r="S778" s="411"/>
      <c r="AC778" s="227"/>
      <c r="AD778" s="227"/>
      <c r="AE778" s="227"/>
      <c r="AF778" s="227"/>
      <c r="AG778" s="227"/>
      <c r="AL778" s="224"/>
      <c r="AM778" s="224"/>
      <c r="AN778" s="224"/>
      <c r="AO778" s="224"/>
      <c r="AP778" s="224"/>
      <c r="AQ778" s="224"/>
      <c r="AR778" s="224"/>
      <c r="AS778" s="224"/>
    </row>
    <row r="779">
      <c r="A779" s="398"/>
      <c r="B779" s="399"/>
      <c r="C779" s="398"/>
      <c r="D779" s="399"/>
      <c r="E779" s="398"/>
      <c r="I779" s="411"/>
      <c r="J779" s="411"/>
      <c r="N779" s="411"/>
      <c r="S779" s="411"/>
      <c r="AC779" s="227"/>
      <c r="AD779" s="227"/>
      <c r="AE779" s="227"/>
      <c r="AF779" s="227"/>
      <c r="AG779" s="227"/>
      <c r="AL779" s="224"/>
      <c r="AM779" s="224"/>
      <c r="AN779" s="224"/>
      <c r="AO779" s="224"/>
      <c r="AP779" s="224"/>
      <c r="AQ779" s="224"/>
      <c r="AR779" s="224"/>
      <c r="AS779" s="224"/>
    </row>
    <row r="780">
      <c r="A780" s="398"/>
      <c r="B780" s="399"/>
      <c r="C780" s="398"/>
      <c r="D780" s="399"/>
      <c r="E780" s="398"/>
      <c r="I780" s="411"/>
      <c r="J780" s="411"/>
      <c r="N780" s="411"/>
      <c r="S780" s="411"/>
      <c r="AC780" s="227"/>
      <c r="AD780" s="227"/>
      <c r="AE780" s="227"/>
      <c r="AF780" s="227"/>
      <c r="AG780" s="227"/>
      <c r="AL780" s="224"/>
      <c r="AM780" s="224"/>
      <c r="AN780" s="224"/>
      <c r="AO780" s="224"/>
      <c r="AP780" s="224"/>
      <c r="AQ780" s="224"/>
      <c r="AR780" s="224"/>
      <c r="AS780" s="224"/>
    </row>
    <row r="781">
      <c r="A781" s="398"/>
      <c r="B781" s="399"/>
      <c r="C781" s="398"/>
      <c r="D781" s="399"/>
      <c r="E781" s="398"/>
      <c r="I781" s="411"/>
      <c r="J781" s="411"/>
      <c r="N781" s="411"/>
      <c r="S781" s="411"/>
      <c r="AC781" s="227"/>
      <c r="AD781" s="227"/>
      <c r="AE781" s="227"/>
      <c r="AF781" s="227"/>
      <c r="AG781" s="227"/>
      <c r="AL781" s="224"/>
      <c r="AM781" s="224"/>
      <c r="AN781" s="224"/>
      <c r="AO781" s="224"/>
      <c r="AP781" s="224"/>
      <c r="AQ781" s="224"/>
      <c r="AR781" s="224"/>
      <c r="AS781" s="224"/>
    </row>
    <row r="782">
      <c r="A782" s="398"/>
      <c r="B782" s="399"/>
      <c r="C782" s="398"/>
      <c r="D782" s="399"/>
      <c r="E782" s="398"/>
      <c r="I782" s="411"/>
      <c r="J782" s="411"/>
      <c r="N782" s="411"/>
      <c r="S782" s="411"/>
      <c r="AC782" s="227"/>
      <c r="AD782" s="227"/>
      <c r="AE782" s="227"/>
      <c r="AF782" s="227"/>
      <c r="AG782" s="227"/>
      <c r="AL782" s="224"/>
      <c r="AM782" s="224"/>
      <c r="AN782" s="224"/>
      <c r="AO782" s="224"/>
      <c r="AP782" s="224"/>
      <c r="AQ782" s="224"/>
      <c r="AR782" s="224"/>
      <c r="AS782" s="224"/>
    </row>
    <row r="783">
      <c r="A783" s="398"/>
      <c r="B783" s="399"/>
      <c r="C783" s="398"/>
      <c r="D783" s="399"/>
      <c r="E783" s="398"/>
      <c r="I783" s="411"/>
      <c r="J783" s="411"/>
      <c r="N783" s="411"/>
      <c r="S783" s="411"/>
      <c r="AC783" s="227"/>
      <c r="AD783" s="227"/>
      <c r="AE783" s="227"/>
      <c r="AF783" s="227"/>
      <c r="AG783" s="227"/>
      <c r="AL783" s="224"/>
      <c r="AM783" s="224"/>
      <c r="AN783" s="224"/>
      <c r="AO783" s="224"/>
      <c r="AP783" s="224"/>
      <c r="AQ783" s="224"/>
      <c r="AR783" s="224"/>
      <c r="AS783" s="224"/>
    </row>
    <row r="784">
      <c r="A784" s="398"/>
      <c r="B784" s="399"/>
      <c r="C784" s="398"/>
      <c r="D784" s="399"/>
      <c r="E784" s="398"/>
      <c r="I784" s="411"/>
      <c r="J784" s="411"/>
      <c r="N784" s="411"/>
      <c r="S784" s="411"/>
      <c r="AC784" s="227"/>
      <c r="AD784" s="227"/>
      <c r="AE784" s="227"/>
      <c r="AF784" s="227"/>
      <c r="AG784" s="227"/>
      <c r="AL784" s="224"/>
      <c r="AM784" s="224"/>
      <c r="AN784" s="224"/>
      <c r="AO784" s="224"/>
      <c r="AP784" s="224"/>
      <c r="AQ784" s="224"/>
      <c r="AR784" s="224"/>
      <c r="AS784" s="224"/>
    </row>
    <row r="785">
      <c r="A785" s="398"/>
      <c r="B785" s="399"/>
      <c r="C785" s="398"/>
      <c r="D785" s="399"/>
      <c r="E785" s="398"/>
      <c r="I785" s="411"/>
      <c r="J785" s="411"/>
      <c r="N785" s="411"/>
      <c r="S785" s="411"/>
      <c r="AC785" s="227"/>
      <c r="AD785" s="227"/>
      <c r="AE785" s="227"/>
      <c r="AF785" s="227"/>
      <c r="AG785" s="227"/>
      <c r="AL785" s="224"/>
      <c r="AM785" s="224"/>
      <c r="AN785" s="224"/>
      <c r="AO785" s="224"/>
      <c r="AP785" s="224"/>
      <c r="AQ785" s="224"/>
      <c r="AR785" s="224"/>
      <c r="AS785" s="224"/>
    </row>
    <row r="786">
      <c r="A786" s="398"/>
      <c r="B786" s="399"/>
      <c r="C786" s="398"/>
      <c r="D786" s="399"/>
      <c r="E786" s="398"/>
      <c r="I786" s="411"/>
      <c r="J786" s="411"/>
      <c r="N786" s="411"/>
      <c r="S786" s="411"/>
      <c r="AC786" s="227"/>
      <c r="AD786" s="227"/>
      <c r="AE786" s="227"/>
      <c r="AF786" s="227"/>
      <c r="AG786" s="227"/>
      <c r="AL786" s="224"/>
      <c r="AM786" s="224"/>
      <c r="AN786" s="224"/>
      <c r="AO786" s="224"/>
      <c r="AP786" s="224"/>
      <c r="AQ786" s="224"/>
      <c r="AR786" s="224"/>
      <c r="AS786" s="224"/>
    </row>
    <row r="787">
      <c r="A787" s="398"/>
      <c r="B787" s="399"/>
      <c r="C787" s="398"/>
      <c r="D787" s="399"/>
      <c r="E787" s="398"/>
      <c r="I787" s="411"/>
      <c r="J787" s="411"/>
      <c r="N787" s="411"/>
      <c r="S787" s="411"/>
      <c r="AC787" s="227"/>
      <c r="AD787" s="227"/>
      <c r="AE787" s="227"/>
      <c r="AF787" s="227"/>
      <c r="AG787" s="227"/>
      <c r="AL787" s="224"/>
      <c r="AM787" s="224"/>
      <c r="AN787" s="224"/>
      <c r="AO787" s="224"/>
      <c r="AP787" s="224"/>
      <c r="AQ787" s="224"/>
      <c r="AR787" s="224"/>
      <c r="AS787" s="224"/>
    </row>
    <row r="788">
      <c r="A788" s="398"/>
      <c r="B788" s="399"/>
      <c r="C788" s="398"/>
      <c r="D788" s="399"/>
      <c r="E788" s="398"/>
      <c r="I788" s="411"/>
      <c r="J788" s="411"/>
      <c r="N788" s="411"/>
      <c r="S788" s="411"/>
      <c r="AC788" s="227"/>
      <c r="AD788" s="227"/>
      <c r="AE788" s="227"/>
      <c r="AF788" s="227"/>
      <c r="AG788" s="227"/>
      <c r="AL788" s="224"/>
      <c r="AM788" s="224"/>
      <c r="AN788" s="224"/>
      <c r="AO788" s="224"/>
      <c r="AP788" s="224"/>
      <c r="AQ788" s="224"/>
      <c r="AR788" s="224"/>
      <c r="AS788" s="224"/>
    </row>
    <row r="789">
      <c r="A789" s="398"/>
      <c r="B789" s="399"/>
      <c r="C789" s="398"/>
      <c r="D789" s="399"/>
      <c r="E789" s="398"/>
      <c r="I789" s="411"/>
      <c r="J789" s="411"/>
      <c r="N789" s="411"/>
      <c r="S789" s="411"/>
      <c r="AC789" s="227"/>
      <c r="AD789" s="227"/>
      <c r="AE789" s="227"/>
      <c r="AF789" s="227"/>
      <c r="AG789" s="227"/>
      <c r="AL789" s="224"/>
      <c r="AM789" s="224"/>
      <c r="AN789" s="224"/>
      <c r="AO789" s="224"/>
      <c r="AP789" s="224"/>
      <c r="AQ789" s="224"/>
      <c r="AR789" s="224"/>
      <c r="AS789" s="224"/>
    </row>
    <row r="790">
      <c r="A790" s="398"/>
      <c r="B790" s="399"/>
      <c r="C790" s="398"/>
      <c r="D790" s="399"/>
      <c r="E790" s="398"/>
      <c r="I790" s="411"/>
      <c r="J790" s="411"/>
      <c r="N790" s="411"/>
      <c r="S790" s="411"/>
      <c r="AC790" s="227"/>
      <c r="AD790" s="227"/>
      <c r="AE790" s="227"/>
      <c r="AF790" s="227"/>
      <c r="AG790" s="227"/>
      <c r="AL790" s="224"/>
      <c r="AM790" s="224"/>
      <c r="AN790" s="224"/>
      <c r="AO790" s="224"/>
      <c r="AP790" s="224"/>
      <c r="AQ790" s="224"/>
      <c r="AR790" s="224"/>
      <c r="AS790" s="224"/>
    </row>
    <row r="791">
      <c r="A791" s="398"/>
      <c r="B791" s="399"/>
      <c r="C791" s="398"/>
      <c r="D791" s="399"/>
      <c r="E791" s="398"/>
      <c r="I791" s="411"/>
      <c r="J791" s="411"/>
      <c r="N791" s="411"/>
      <c r="S791" s="411"/>
      <c r="AC791" s="227"/>
      <c r="AD791" s="227"/>
      <c r="AE791" s="227"/>
      <c r="AF791" s="227"/>
      <c r="AG791" s="227"/>
      <c r="AL791" s="224"/>
      <c r="AM791" s="224"/>
      <c r="AN791" s="224"/>
      <c r="AO791" s="224"/>
      <c r="AP791" s="224"/>
      <c r="AQ791" s="224"/>
      <c r="AR791" s="224"/>
      <c r="AS791" s="224"/>
    </row>
    <row r="792">
      <c r="A792" s="398"/>
      <c r="B792" s="399"/>
      <c r="C792" s="398"/>
      <c r="D792" s="399"/>
      <c r="E792" s="398"/>
      <c r="I792" s="411"/>
      <c r="J792" s="411"/>
      <c r="N792" s="411"/>
      <c r="S792" s="411"/>
      <c r="AC792" s="227"/>
      <c r="AD792" s="227"/>
      <c r="AE792" s="227"/>
      <c r="AF792" s="227"/>
      <c r="AG792" s="227"/>
      <c r="AL792" s="224"/>
      <c r="AM792" s="224"/>
      <c r="AN792" s="224"/>
      <c r="AO792" s="224"/>
      <c r="AP792" s="224"/>
      <c r="AQ792" s="224"/>
      <c r="AR792" s="224"/>
      <c r="AS792" s="224"/>
    </row>
    <row r="793">
      <c r="A793" s="398"/>
      <c r="B793" s="399"/>
      <c r="C793" s="398"/>
      <c r="D793" s="399"/>
      <c r="E793" s="398"/>
      <c r="I793" s="411"/>
      <c r="J793" s="411"/>
      <c r="N793" s="411"/>
      <c r="S793" s="411"/>
      <c r="AC793" s="227"/>
      <c r="AD793" s="227"/>
      <c r="AE793" s="227"/>
      <c r="AF793" s="227"/>
      <c r="AG793" s="227"/>
      <c r="AL793" s="224"/>
      <c r="AM793" s="224"/>
      <c r="AN793" s="224"/>
      <c r="AO793" s="224"/>
      <c r="AP793" s="224"/>
      <c r="AQ793" s="224"/>
      <c r="AR793" s="224"/>
      <c r="AS793" s="224"/>
    </row>
    <row r="794">
      <c r="A794" s="398"/>
      <c r="B794" s="399"/>
      <c r="C794" s="398"/>
      <c r="D794" s="399"/>
      <c r="E794" s="398"/>
      <c r="I794" s="411"/>
      <c r="J794" s="411"/>
      <c r="N794" s="411"/>
      <c r="S794" s="411"/>
      <c r="AC794" s="227"/>
      <c r="AD794" s="227"/>
      <c r="AE794" s="227"/>
      <c r="AF794" s="227"/>
      <c r="AG794" s="227"/>
      <c r="AL794" s="224"/>
      <c r="AM794" s="224"/>
      <c r="AN794" s="224"/>
      <c r="AO794" s="224"/>
      <c r="AP794" s="224"/>
      <c r="AQ794" s="224"/>
      <c r="AR794" s="224"/>
      <c r="AS794" s="224"/>
    </row>
    <row r="795">
      <c r="A795" s="398"/>
      <c r="B795" s="399"/>
      <c r="C795" s="398"/>
      <c r="D795" s="399"/>
      <c r="E795" s="398"/>
      <c r="I795" s="411"/>
      <c r="J795" s="411"/>
      <c r="N795" s="411"/>
      <c r="S795" s="411"/>
      <c r="AC795" s="227"/>
      <c r="AD795" s="227"/>
      <c r="AE795" s="227"/>
      <c r="AF795" s="227"/>
      <c r="AG795" s="227"/>
      <c r="AL795" s="224"/>
      <c r="AM795" s="224"/>
      <c r="AN795" s="224"/>
      <c r="AO795" s="224"/>
      <c r="AP795" s="224"/>
      <c r="AQ795" s="224"/>
      <c r="AR795" s="224"/>
      <c r="AS795" s="224"/>
    </row>
    <row r="796">
      <c r="A796" s="398"/>
      <c r="B796" s="399"/>
      <c r="C796" s="398"/>
      <c r="D796" s="399"/>
      <c r="E796" s="398"/>
      <c r="I796" s="411"/>
      <c r="J796" s="411"/>
      <c r="N796" s="411"/>
      <c r="S796" s="411"/>
      <c r="AC796" s="227"/>
      <c r="AD796" s="227"/>
      <c r="AE796" s="227"/>
      <c r="AF796" s="227"/>
      <c r="AG796" s="227"/>
      <c r="AL796" s="224"/>
      <c r="AM796" s="224"/>
      <c r="AN796" s="224"/>
      <c r="AO796" s="224"/>
      <c r="AP796" s="224"/>
      <c r="AQ796" s="224"/>
      <c r="AR796" s="224"/>
      <c r="AS796" s="224"/>
    </row>
    <row r="797">
      <c r="A797" s="398"/>
      <c r="B797" s="399"/>
      <c r="C797" s="398"/>
      <c r="D797" s="399"/>
      <c r="E797" s="398"/>
      <c r="I797" s="411"/>
      <c r="J797" s="411"/>
      <c r="N797" s="411"/>
      <c r="S797" s="411"/>
      <c r="AC797" s="227"/>
      <c r="AD797" s="227"/>
      <c r="AE797" s="227"/>
      <c r="AF797" s="227"/>
      <c r="AG797" s="227"/>
      <c r="AL797" s="224"/>
      <c r="AM797" s="224"/>
      <c r="AN797" s="224"/>
      <c r="AO797" s="224"/>
      <c r="AP797" s="224"/>
      <c r="AQ797" s="224"/>
      <c r="AR797" s="224"/>
      <c r="AS797" s="224"/>
    </row>
    <row r="798">
      <c r="A798" s="398"/>
      <c r="B798" s="399"/>
      <c r="C798" s="398"/>
      <c r="D798" s="399"/>
      <c r="E798" s="398"/>
      <c r="I798" s="411"/>
      <c r="J798" s="411"/>
      <c r="N798" s="411"/>
      <c r="S798" s="411"/>
      <c r="AC798" s="227"/>
      <c r="AD798" s="227"/>
      <c r="AE798" s="227"/>
      <c r="AF798" s="227"/>
      <c r="AG798" s="227"/>
      <c r="AL798" s="224"/>
      <c r="AM798" s="224"/>
      <c r="AN798" s="224"/>
      <c r="AO798" s="224"/>
      <c r="AP798" s="224"/>
      <c r="AQ798" s="224"/>
      <c r="AR798" s="224"/>
      <c r="AS798" s="224"/>
    </row>
    <row r="799">
      <c r="A799" s="398"/>
      <c r="B799" s="399"/>
      <c r="C799" s="398"/>
      <c r="D799" s="399"/>
      <c r="E799" s="398"/>
      <c r="I799" s="411"/>
      <c r="J799" s="411"/>
      <c r="N799" s="411"/>
      <c r="S799" s="411"/>
      <c r="AC799" s="227"/>
      <c r="AD799" s="227"/>
      <c r="AE799" s="227"/>
      <c r="AF799" s="227"/>
      <c r="AG799" s="227"/>
      <c r="AL799" s="224"/>
      <c r="AM799" s="224"/>
      <c r="AN799" s="224"/>
      <c r="AO799" s="224"/>
      <c r="AP799" s="224"/>
      <c r="AQ799" s="224"/>
      <c r="AR799" s="224"/>
      <c r="AS799" s="224"/>
    </row>
    <row r="800">
      <c r="A800" s="398"/>
      <c r="B800" s="399"/>
      <c r="C800" s="398"/>
      <c r="D800" s="399"/>
      <c r="E800" s="398"/>
      <c r="I800" s="411"/>
      <c r="J800" s="411"/>
      <c r="N800" s="411"/>
      <c r="S800" s="411"/>
      <c r="AC800" s="227"/>
      <c r="AD800" s="227"/>
      <c r="AE800" s="227"/>
      <c r="AF800" s="227"/>
      <c r="AG800" s="227"/>
      <c r="AL800" s="224"/>
      <c r="AM800" s="224"/>
      <c r="AN800" s="224"/>
      <c r="AO800" s="224"/>
      <c r="AP800" s="224"/>
      <c r="AQ800" s="224"/>
      <c r="AR800" s="224"/>
      <c r="AS800" s="224"/>
    </row>
    <row r="801">
      <c r="A801" s="398"/>
      <c r="B801" s="399"/>
      <c r="C801" s="398"/>
      <c r="D801" s="399"/>
      <c r="E801" s="398"/>
      <c r="I801" s="411"/>
      <c r="J801" s="411"/>
      <c r="N801" s="411"/>
      <c r="S801" s="411"/>
      <c r="AC801" s="227"/>
      <c r="AD801" s="227"/>
      <c r="AE801" s="227"/>
      <c r="AF801" s="227"/>
      <c r="AG801" s="227"/>
      <c r="AL801" s="224"/>
      <c r="AM801" s="224"/>
      <c r="AN801" s="224"/>
      <c r="AO801" s="224"/>
      <c r="AP801" s="224"/>
      <c r="AQ801" s="224"/>
      <c r="AR801" s="224"/>
      <c r="AS801" s="224"/>
    </row>
    <row r="802">
      <c r="A802" s="398"/>
      <c r="B802" s="399"/>
      <c r="C802" s="398"/>
      <c r="D802" s="399"/>
      <c r="E802" s="398"/>
      <c r="I802" s="411"/>
      <c r="J802" s="411"/>
      <c r="N802" s="411"/>
      <c r="S802" s="411"/>
      <c r="AC802" s="227"/>
      <c r="AD802" s="227"/>
      <c r="AE802" s="227"/>
      <c r="AF802" s="227"/>
      <c r="AG802" s="227"/>
      <c r="AL802" s="224"/>
      <c r="AM802" s="224"/>
      <c r="AN802" s="224"/>
      <c r="AO802" s="224"/>
      <c r="AP802" s="224"/>
      <c r="AQ802" s="224"/>
      <c r="AR802" s="224"/>
      <c r="AS802" s="224"/>
    </row>
    <row r="803">
      <c r="A803" s="398"/>
      <c r="B803" s="399"/>
      <c r="C803" s="398"/>
      <c r="D803" s="399"/>
      <c r="E803" s="398"/>
      <c r="I803" s="411"/>
      <c r="J803" s="411"/>
      <c r="N803" s="411"/>
      <c r="S803" s="411"/>
      <c r="AC803" s="227"/>
      <c r="AD803" s="227"/>
      <c r="AE803" s="227"/>
      <c r="AF803" s="227"/>
      <c r="AG803" s="227"/>
      <c r="AL803" s="224"/>
      <c r="AM803" s="224"/>
      <c r="AN803" s="224"/>
      <c r="AO803" s="224"/>
      <c r="AP803" s="224"/>
      <c r="AQ803" s="224"/>
      <c r="AR803" s="224"/>
      <c r="AS803" s="224"/>
    </row>
    <row r="804">
      <c r="A804" s="398"/>
      <c r="B804" s="399"/>
      <c r="C804" s="398"/>
      <c r="D804" s="399"/>
      <c r="E804" s="398"/>
      <c r="I804" s="411"/>
      <c r="J804" s="411"/>
      <c r="N804" s="411"/>
      <c r="S804" s="411"/>
      <c r="AC804" s="227"/>
      <c r="AD804" s="227"/>
      <c r="AE804" s="227"/>
      <c r="AF804" s="227"/>
      <c r="AG804" s="227"/>
      <c r="AL804" s="224"/>
      <c r="AM804" s="224"/>
      <c r="AN804" s="224"/>
      <c r="AO804" s="224"/>
      <c r="AP804" s="224"/>
      <c r="AQ804" s="224"/>
      <c r="AR804" s="224"/>
      <c r="AS804" s="224"/>
    </row>
    <row r="805">
      <c r="A805" s="398"/>
      <c r="B805" s="399"/>
      <c r="C805" s="398"/>
      <c r="D805" s="399"/>
      <c r="E805" s="398"/>
      <c r="I805" s="411"/>
      <c r="J805" s="411"/>
      <c r="N805" s="411"/>
      <c r="S805" s="411"/>
      <c r="AC805" s="227"/>
      <c r="AD805" s="227"/>
      <c r="AE805" s="227"/>
      <c r="AF805" s="227"/>
      <c r="AG805" s="227"/>
      <c r="AL805" s="224"/>
      <c r="AM805" s="224"/>
      <c r="AN805" s="224"/>
      <c r="AO805" s="224"/>
      <c r="AP805" s="224"/>
      <c r="AQ805" s="224"/>
      <c r="AR805" s="224"/>
      <c r="AS805" s="224"/>
    </row>
    <row r="806">
      <c r="A806" s="398"/>
      <c r="B806" s="399"/>
      <c r="C806" s="398"/>
      <c r="D806" s="399"/>
      <c r="E806" s="398"/>
      <c r="I806" s="411"/>
      <c r="J806" s="411"/>
      <c r="N806" s="411"/>
      <c r="S806" s="411"/>
      <c r="AC806" s="227"/>
      <c r="AD806" s="227"/>
      <c r="AE806" s="227"/>
      <c r="AF806" s="227"/>
      <c r="AG806" s="227"/>
      <c r="AL806" s="224"/>
      <c r="AM806" s="224"/>
      <c r="AN806" s="224"/>
      <c r="AO806" s="224"/>
      <c r="AP806" s="224"/>
      <c r="AQ806" s="224"/>
      <c r="AR806" s="224"/>
      <c r="AS806" s="224"/>
    </row>
    <row r="807">
      <c r="A807" s="398"/>
      <c r="B807" s="399"/>
      <c r="C807" s="398"/>
      <c r="D807" s="399"/>
      <c r="E807" s="398"/>
      <c r="I807" s="411"/>
      <c r="J807" s="411"/>
      <c r="N807" s="411"/>
      <c r="S807" s="411"/>
      <c r="AC807" s="227"/>
      <c r="AD807" s="227"/>
      <c r="AE807" s="227"/>
      <c r="AF807" s="227"/>
      <c r="AG807" s="227"/>
      <c r="AL807" s="224"/>
      <c r="AM807" s="224"/>
      <c r="AN807" s="224"/>
      <c r="AO807" s="224"/>
      <c r="AP807" s="224"/>
      <c r="AQ807" s="224"/>
      <c r="AR807" s="224"/>
      <c r="AS807" s="224"/>
    </row>
    <row r="808">
      <c r="A808" s="398"/>
      <c r="B808" s="399"/>
      <c r="C808" s="398"/>
      <c r="D808" s="399"/>
      <c r="E808" s="398"/>
      <c r="I808" s="411"/>
      <c r="J808" s="411"/>
      <c r="N808" s="411"/>
      <c r="S808" s="411"/>
      <c r="AC808" s="227"/>
      <c r="AD808" s="227"/>
      <c r="AE808" s="227"/>
      <c r="AF808" s="227"/>
      <c r="AG808" s="227"/>
      <c r="AL808" s="224"/>
      <c r="AM808" s="224"/>
      <c r="AN808" s="224"/>
      <c r="AO808" s="224"/>
      <c r="AP808" s="224"/>
      <c r="AQ808" s="224"/>
      <c r="AR808" s="224"/>
      <c r="AS808" s="224"/>
    </row>
    <row r="809">
      <c r="A809" s="398"/>
      <c r="B809" s="399"/>
      <c r="C809" s="398"/>
      <c r="D809" s="399"/>
      <c r="E809" s="398"/>
      <c r="I809" s="411"/>
      <c r="J809" s="411"/>
      <c r="N809" s="411"/>
      <c r="S809" s="411"/>
      <c r="AC809" s="227"/>
      <c r="AD809" s="227"/>
      <c r="AE809" s="227"/>
      <c r="AF809" s="227"/>
      <c r="AG809" s="227"/>
      <c r="AL809" s="224"/>
      <c r="AM809" s="224"/>
      <c r="AN809" s="224"/>
      <c r="AO809" s="224"/>
      <c r="AP809" s="224"/>
      <c r="AQ809" s="224"/>
      <c r="AR809" s="224"/>
      <c r="AS809" s="224"/>
    </row>
    <row r="810">
      <c r="A810" s="398"/>
      <c r="B810" s="399"/>
      <c r="C810" s="398"/>
      <c r="D810" s="399"/>
      <c r="E810" s="398"/>
      <c r="I810" s="411"/>
      <c r="J810" s="411"/>
      <c r="N810" s="411"/>
      <c r="S810" s="411"/>
      <c r="AC810" s="227"/>
      <c r="AD810" s="227"/>
      <c r="AE810" s="227"/>
      <c r="AF810" s="227"/>
      <c r="AG810" s="227"/>
      <c r="AL810" s="224"/>
      <c r="AM810" s="224"/>
      <c r="AN810" s="224"/>
      <c r="AO810" s="224"/>
      <c r="AP810" s="224"/>
      <c r="AQ810" s="224"/>
      <c r="AR810" s="224"/>
      <c r="AS810" s="224"/>
    </row>
    <row r="811">
      <c r="A811" s="398"/>
      <c r="B811" s="399"/>
      <c r="C811" s="398"/>
      <c r="D811" s="399"/>
      <c r="E811" s="398"/>
      <c r="I811" s="411"/>
      <c r="J811" s="411"/>
      <c r="N811" s="411"/>
      <c r="S811" s="411"/>
      <c r="AC811" s="227"/>
      <c r="AD811" s="227"/>
      <c r="AE811" s="227"/>
      <c r="AF811" s="227"/>
      <c r="AG811" s="227"/>
      <c r="AL811" s="224"/>
      <c r="AM811" s="224"/>
      <c r="AN811" s="224"/>
      <c r="AO811" s="224"/>
      <c r="AP811" s="224"/>
      <c r="AQ811" s="224"/>
      <c r="AR811" s="224"/>
      <c r="AS811" s="224"/>
    </row>
    <row r="812">
      <c r="A812" s="398"/>
      <c r="B812" s="399"/>
      <c r="C812" s="398"/>
      <c r="D812" s="399"/>
      <c r="E812" s="398"/>
      <c r="I812" s="411"/>
      <c r="J812" s="411"/>
      <c r="N812" s="411"/>
      <c r="S812" s="411"/>
      <c r="AC812" s="227"/>
      <c r="AD812" s="227"/>
      <c r="AE812" s="227"/>
      <c r="AF812" s="227"/>
      <c r="AG812" s="227"/>
      <c r="AL812" s="224"/>
      <c r="AM812" s="224"/>
      <c r="AN812" s="224"/>
      <c r="AO812" s="224"/>
      <c r="AP812" s="224"/>
      <c r="AQ812" s="224"/>
      <c r="AR812" s="224"/>
      <c r="AS812" s="224"/>
    </row>
    <row r="813">
      <c r="A813" s="398"/>
      <c r="B813" s="399"/>
      <c r="C813" s="398"/>
      <c r="D813" s="399"/>
      <c r="E813" s="398"/>
      <c r="I813" s="411"/>
      <c r="J813" s="411"/>
      <c r="N813" s="411"/>
      <c r="S813" s="411"/>
      <c r="AC813" s="227"/>
      <c r="AD813" s="227"/>
      <c r="AE813" s="227"/>
      <c r="AF813" s="227"/>
      <c r="AG813" s="227"/>
      <c r="AL813" s="224"/>
      <c r="AM813" s="224"/>
      <c r="AN813" s="224"/>
      <c r="AO813" s="224"/>
      <c r="AP813" s="224"/>
      <c r="AQ813" s="224"/>
      <c r="AR813" s="224"/>
      <c r="AS813" s="224"/>
    </row>
    <row r="814">
      <c r="A814" s="398"/>
      <c r="B814" s="399"/>
      <c r="C814" s="398"/>
      <c r="D814" s="399"/>
      <c r="E814" s="398"/>
      <c r="I814" s="411"/>
      <c r="J814" s="411"/>
      <c r="N814" s="411"/>
      <c r="S814" s="411"/>
      <c r="AC814" s="227"/>
      <c r="AD814" s="227"/>
      <c r="AE814" s="227"/>
      <c r="AF814" s="227"/>
      <c r="AG814" s="227"/>
      <c r="AL814" s="224"/>
      <c r="AM814" s="224"/>
      <c r="AN814" s="224"/>
      <c r="AO814" s="224"/>
      <c r="AP814" s="224"/>
      <c r="AQ814" s="224"/>
      <c r="AR814" s="224"/>
      <c r="AS814" s="224"/>
    </row>
    <row r="815">
      <c r="A815" s="398"/>
      <c r="B815" s="399"/>
      <c r="C815" s="398"/>
      <c r="D815" s="399"/>
      <c r="E815" s="398"/>
      <c r="I815" s="411"/>
      <c r="J815" s="411"/>
      <c r="N815" s="411"/>
      <c r="S815" s="411"/>
      <c r="AC815" s="227"/>
      <c r="AD815" s="227"/>
      <c r="AE815" s="227"/>
      <c r="AF815" s="227"/>
      <c r="AG815" s="227"/>
      <c r="AL815" s="224"/>
      <c r="AM815" s="224"/>
      <c r="AN815" s="224"/>
      <c r="AO815" s="224"/>
      <c r="AP815" s="224"/>
      <c r="AQ815" s="224"/>
      <c r="AR815" s="224"/>
      <c r="AS815" s="224"/>
    </row>
    <row r="816">
      <c r="A816" s="398"/>
      <c r="B816" s="399"/>
      <c r="C816" s="398"/>
      <c r="D816" s="399"/>
      <c r="E816" s="398"/>
      <c r="I816" s="411"/>
      <c r="J816" s="411"/>
      <c r="N816" s="411"/>
      <c r="S816" s="411"/>
      <c r="AC816" s="227"/>
      <c r="AD816" s="227"/>
      <c r="AE816" s="227"/>
      <c r="AF816" s="227"/>
      <c r="AG816" s="227"/>
      <c r="AL816" s="224"/>
      <c r="AM816" s="224"/>
      <c r="AN816" s="224"/>
      <c r="AO816" s="224"/>
      <c r="AP816" s="224"/>
      <c r="AQ816" s="224"/>
      <c r="AR816" s="224"/>
      <c r="AS816" s="224"/>
    </row>
    <row r="817">
      <c r="A817" s="398"/>
      <c r="B817" s="399"/>
      <c r="C817" s="398"/>
      <c r="D817" s="399"/>
      <c r="E817" s="398"/>
      <c r="I817" s="411"/>
      <c r="J817" s="411"/>
      <c r="N817" s="411"/>
      <c r="S817" s="411"/>
      <c r="AC817" s="227"/>
      <c r="AD817" s="227"/>
      <c r="AE817" s="227"/>
      <c r="AF817" s="227"/>
      <c r="AG817" s="227"/>
      <c r="AL817" s="224"/>
      <c r="AM817" s="224"/>
      <c r="AN817" s="224"/>
      <c r="AO817" s="224"/>
      <c r="AP817" s="224"/>
      <c r="AQ817" s="224"/>
      <c r="AR817" s="224"/>
      <c r="AS817" s="224"/>
    </row>
    <row r="818">
      <c r="A818" s="398"/>
      <c r="B818" s="399"/>
      <c r="C818" s="398"/>
      <c r="D818" s="399"/>
      <c r="E818" s="398"/>
      <c r="I818" s="411"/>
      <c r="J818" s="411"/>
      <c r="N818" s="411"/>
      <c r="S818" s="411"/>
      <c r="AC818" s="227"/>
      <c r="AD818" s="227"/>
      <c r="AE818" s="227"/>
      <c r="AF818" s="227"/>
      <c r="AG818" s="227"/>
      <c r="AL818" s="224"/>
      <c r="AM818" s="224"/>
      <c r="AN818" s="224"/>
      <c r="AO818" s="224"/>
      <c r="AP818" s="224"/>
      <c r="AQ818" s="224"/>
      <c r="AR818" s="224"/>
      <c r="AS818" s="224"/>
    </row>
    <row r="819">
      <c r="A819" s="398"/>
      <c r="B819" s="399"/>
      <c r="C819" s="398"/>
      <c r="D819" s="399"/>
      <c r="E819" s="398"/>
      <c r="I819" s="411"/>
      <c r="J819" s="411"/>
      <c r="N819" s="411"/>
      <c r="S819" s="411"/>
      <c r="AC819" s="227"/>
      <c r="AD819" s="227"/>
      <c r="AE819" s="227"/>
      <c r="AF819" s="227"/>
      <c r="AG819" s="227"/>
      <c r="AL819" s="224"/>
      <c r="AM819" s="224"/>
      <c r="AN819" s="224"/>
      <c r="AO819" s="224"/>
      <c r="AP819" s="224"/>
      <c r="AQ819" s="224"/>
      <c r="AR819" s="224"/>
      <c r="AS819" s="224"/>
    </row>
    <row r="820">
      <c r="A820" s="398"/>
      <c r="B820" s="399"/>
      <c r="C820" s="398"/>
      <c r="D820" s="399"/>
      <c r="E820" s="398"/>
      <c r="I820" s="411"/>
      <c r="J820" s="411"/>
      <c r="N820" s="411"/>
      <c r="S820" s="411"/>
      <c r="AC820" s="227"/>
      <c r="AD820" s="227"/>
      <c r="AE820" s="227"/>
      <c r="AF820" s="227"/>
      <c r="AG820" s="227"/>
      <c r="AL820" s="224"/>
      <c r="AM820" s="224"/>
      <c r="AN820" s="224"/>
      <c r="AO820" s="224"/>
      <c r="AP820" s="224"/>
      <c r="AQ820" s="224"/>
      <c r="AR820" s="224"/>
      <c r="AS820" s="224"/>
    </row>
    <row r="821">
      <c r="A821" s="398"/>
      <c r="B821" s="399"/>
      <c r="C821" s="398"/>
      <c r="D821" s="399"/>
      <c r="E821" s="398"/>
      <c r="I821" s="411"/>
      <c r="J821" s="411"/>
      <c r="N821" s="411"/>
      <c r="S821" s="411"/>
      <c r="AC821" s="227"/>
      <c r="AD821" s="227"/>
      <c r="AE821" s="227"/>
      <c r="AF821" s="227"/>
      <c r="AG821" s="227"/>
      <c r="AL821" s="224"/>
      <c r="AM821" s="224"/>
      <c r="AN821" s="224"/>
      <c r="AO821" s="224"/>
      <c r="AP821" s="224"/>
      <c r="AQ821" s="224"/>
      <c r="AR821" s="224"/>
      <c r="AS821" s="224"/>
    </row>
    <row r="822">
      <c r="A822" s="398"/>
      <c r="B822" s="399"/>
      <c r="C822" s="398"/>
      <c r="D822" s="399"/>
      <c r="E822" s="398"/>
      <c r="I822" s="411"/>
      <c r="J822" s="411"/>
      <c r="N822" s="411"/>
      <c r="S822" s="411"/>
      <c r="AC822" s="227"/>
      <c r="AD822" s="227"/>
      <c r="AE822" s="227"/>
      <c r="AF822" s="227"/>
      <c r="AG822" s="227"/>
      <c r="AL822" s="224"/>
      <c r="AM822" s="224"/>
      <c r="AN822" s="224"/>
      <c r="AO822" s="224"/>
      <c r="AP822" s="224"/>
      <c r="AQ822" s="224"/>
      <c r="AR822" s="224"/>
      <c r="AS822" s="224"/>
    </row>
    <row r="823">
      <c r="A823" s="398"/>
      <c r="B823" s="399"/>
      <c r="C823" s="398"/>
      <c r="D823" s="399"/>
      <c r="E823" s="398"/>
      <c r="I823" s="411"/>
      <c r="J823" s="411"/>
      <c r="N823" s="411"/>
      <c r="S823" s="411"/>
      <c r="AC823" s="227"/>
      <c r="AD823" s="227"/>
      <c r="AE823" s="227"/>
      <c r="AF823" s="227"/>
      <c r="AG823" s="227"/>
      <c r="AL823" s="224"/>
      <c r="AM823" s="224"/>
      <c r="AN823" s="224"/>
      <c r="AO823" s="224"/>
      <c r="AP823" s="224"/>
      <c r="AQ823" s="224"/>
      <c r="AR823" s="224"/>
      <c r="AS823" s="224"/>
    </row>
    <row r="824">
      <c r="A824" s="398"/>
      <c r="B824" s="399"/>
      <c r="C824" s="398"/>
      <c r="D824" s="399"/>
      <c r="E824" s="398"/>
      <c r="I824" s="411"/>
      <c r="J824" s="411"/>
      <c r="N824" s="411"/>
      <c r="S824" s="411"/>
      <c r="AC824" s="227"/>
      <c r="AD824" s="227"/>
      <c r="AE824" s="227"/>
      <c r="AF824" s="227"/>
      <c r="AG824" s="227"/>
      <c r="AL824" s="224"/>
      <c r="AM824" s="224"/>
      <c r="AN824" s="224"/>
      <c r="AO824" s="224"/>
      <c r="AP824" s="224"/>
      <c r="AQ824" s="224"/>
      <c r="AR824" s="224"/>
      <c r="AS824" s="224"/>
    </row>
    <row r="825">
      <c r="A825" s="398"/>
      <c r="B825" s="399"/>
      <c r="C825" s="398"/>
      <c r="D825" s="399"/>
      <c r="E825" s="398"/>
      <c r="I825" s="411"/>
      <c r="J825" s="411"/>
      <c r="N825" s="411"/>
      <c r="S825" s="411"/>
      <c r="AC825" s="227"/>
      <c r="AD825" s="227"/>
      <c r="AE825" s="227"/>
      <c r="AF825" s="227"/>
      <c r="AG825" s="227"/>
      <c r="AL825" s="224"/>
      <c r="AM825" s="224"/>
      <c r="AN825" s="224"/>
      <c r="AO825" s="224"/>
      <c r="AP825" s="224"/>
      <c r="AQ825" s="224"/>
      <c r="AR825" s="224"/>
      <c r="AS825" s="224"/>
    </row>
    <row r="826">
      <c r="A826" s="398"/>
      <c r="B826" s="399"/>
      <c r="C826" s="398"/>
      <c r="D826" s="399"/>
      <c r="E826" s="398"/>
      <c r="I826" s="411"/>
      <c r="J826" s="411"/>
      <c r="N826" s="411"/>
      <c r="S826" s="411"/>
      <c r="AC826" s="227"/>
      <c r="AD826" s="227"/>
      <c r="AE826" s="227"/>
      <c r="AF826" s="227"/>
      <c r="AG826" s="227"/>
      <c r="AL826" s="224"/>
      <c r="AM826" s="224"/>
      <c r="AN826" s="224"/>
      <c r="AO826" s="224"/>
      <c r="AP826" s="224"/>
      <c r="AQ826" s="224"/>
      <c r="AR826" s="224"/>
      <c r="AS826" s="224"/>
    </row>
    <row r="827">
      <c r="A827" s="398"/>
      <c r="B827" s="399"/>
      <c r="C827" s="398"/>
      <c r="D827" s="399"/>
      <c r="E827" s="398"/>
      <c r="I827" s="411"/>
      <c r="J827" s="411"/>
      <c r="N827" s="411"/>
      <c r="S827" s="411"/>
      <c r="AC827" s="227"/>
      <c r="AD827" s="227"/>
      <c r="AE827" s="227"/>
      <c r="AF827" s="227"/>
      <c r="AG827" s="227"/>
      <c r="AL827" s="224"/>
      <c r="AM827" s="224"/>
      <c r="AN827" s="224"/>
      <c r="AO827" s="224"/>
      <c r="AP827" s="224"/>
      <c r="AQ827" s="224"/>
      <c r="AR827" s="224"/>
      <c r="AS827" s="224"/>
    </row>
    <row r="828">
      <c r="A828" s="398"/>
      <c r="B828" s="399"/>
      <c r="C828" s="398"/>
      <c r="D828" s="399"/>
      <c r="E828" s="398"/>
      <c r="I828" s="411"/>
      <c r="J828" s="411"/>
      <c r="N828" s="411"/>
      <c r="S828" s="411"/>
      <c r="AC828" s="227"/>
      <c r="AD828" s="227"/>
      <c r="AE828" s="227"/>
      <c r="AF828" s="227"/>
      <c r="AG828" s="227"/>
      <c r="AL828" s="224"/>
      <c r="AM828" s="224"/>
      <c r="AN828" s="224"/>
      <c r="AO828" s="224"/>
      <c r="AP828" s="224"/>
      <c r="AQ828" s="224"/>
      <c r="AR828" s="224"/>
      <c r="AS828" s="224"/>
    </row>
    <row r="829">
      <c r="A829" s="398"/>
      <c r="B829" s="399"/>
      <c r="C829" s="398"/>
      <c r="D829" s="399"/>
      <c r="E829" s="398"/>
      <c r="I829" s="411"/>
      <c r="J829" s="411"/>
      <c r="N829" s="411"/>
      <c r="S829" s="411"/>
      <c r="AC829" s="227"/>
      <c r="AD829" s="227"/>
      <c r="AE829" s="227"/>
      <c r="AF829" s="227"/>
      <c r="AG829" s="227"/>
      <c r="AL829" s="224"/>
      <c r="AM829" s="224"/>
      <c r="AN829" s="224"/>
      <c r="AO829" s="224"/>
      <c r="AP829" s="224"/>
      <c r="AQ829" s="224"/>
      <c r="AR829" s="224"/>
      <c r="AS829" s="224"/>
    </row>
    <row r="830">
      <c r="A830" s="398"/>
      <c r="B830" s="399"/>
      <c r="C830" s="398"/>
      <c r="D830" s="399"/>
      <c r="E830" s="398"/>
      <c r="I830" s="411"/>
      <c r="J830" s="411"/>
      <c r="N830" s="411"/>
      <c r="S830" s="411"/>
      <c r="AC830" s="227"/>
      <c r="AD830" s="227"/>
      <c r="AE830" s="227"/>
      <c r="AF830" s="227"/>
      <c r="AG830" s="227"/>
      <c r="AL830" s="224"/>
      <c r="AM830" s="224"/>
      <c r="AN830" s="224"/>
      <c r="AO830" s="224"/>
      <c r="AP830" s="224"/>
      <c r="AQ830" s="224"/>
      <c r="AR830" s="224"/>
      <c r="AS830" s="224"/>
    </row>
    <row r="831">
      <c r="A831" s="398"/>
      <c r="B831" s="399"/>
      <c r="C831" s="398"/>
      <c r="D831" s="399"/>
      <c r="E831" s="398"/>
      <c r="I831" s="411"/>
      <c r="J831" s="411"/>
      <c r="N831" s="411"/>
      <c r="S831" s="411"/>
      <c r="AC831" s="227"/>
      <c r="AD831" s="227"/>
      <c r="AE831" s="227"/>
      <c r="AF831" s="227"/>
      <c r="AG831" s="227"/>
      <c r="AL831" s="224"/>
      <c r="AM831" s="224"/>
      <c r="AN831" s="224"/>
      <c r="AO831" s="224"/>
      <c r="AP831" s="224"/>
      <c r="AQ831" s="224"/>
      <c r="AR831" s="224"/>
      <c r="AS831" s="224"/>
    </row>
    <row r="832">
      <c r="A832" s="398"/>
      <c r="B832" s="399"/>
      <c r="C832" s="398"/>
      <c r="D832" s="399"/>
      <c r="E832" s="398"/>
      <c r="I832" s="411"/>
      <c r="J832" s="411"/>
      <c r="N832" s="411"/>
      <c r="S832" s="411"/>
      <c r="AC832" s="227"/>
      <c r="AD832" s="227"/>
      <c r="AE832" s="227"/>
      <c r="AF832" s="227"/>
      <c r="AG832" s="227"/>
      <c r="AL832" s="224"/>
      <c r="AM832" s="224"/>
      <c r="AN832" s="224"/>
      <c r="AO832" s="224"/>
      <c r="AP832" s="224"/>
      <c r="AQ832" s="224"/>
      <c r="AR832" s="224"/>
      <c r="AS832" s="224"/>
    </row>
    <row r="833">
      <c r="A833" s="398"/>
      <c r="B833" s="399"/>
      <c r="C833" s="398"/>
      <c r="D833" s="399"/>
      <c r="E833" s="398"/>
      <c r="I833" s="411"/>
      <c r="J833" s="411"/>
      <c r="N833" s="411"/>
      <c r="S833" s="411"/>
      <c r="AC833" s="227"/>
      <c r="AD833" s="227"/>
      <c r="AE833" s="227"/>
      <c r="AF833" s="227"/>
      <c r="AG833" s="227"/>
      <c r="AL833" s="224"/>
      <c r="AM833" s="224"/>
      <c r="AN833" s="224"/>
      <c r="AO833" s="224"/>
      <c r="AP833" s="224"/>
      <c r="AQ833" s="224"/>
      <c r="AR833" s="224"/>
      <c r="AS833" s="224"/>
    </row>
    <row r="834">
      <c r="A834" s="398"/>
      <c r="B834" s="399"/>
      <c r="C834" s="398"/>
      <c r="D834" s="399"/>
      <c r="E834" s="398"/>
      <c r="I834" s="411"/>
      <c r="J834" s="411"/>
      <c r="N834" s="411"/>
      <c r="S834" s="411"/>
      <c r="AC834" s="227"/>
      <c r="AD834" s="227"/>
      <c r="AE834" s="227"/>
      <c r="AF834" s="227"/>
      <c r="AG834" s="227"/>
      <c r="AL834" s="224"/>
      <c r="AM834" s="224"/>
      <c r="AN834" s="224"/>
      <c r="AO834" s="224"/>
      <c r="AP834" s="224"/>
      <c r="AQ834" s="224"/>
      <c r="AR834" s="224"/>
      <c r="AS834" s="224"/>
    </row>
    <row r="835">
      <c r="A835" s="398"/>
      <c r="B835" s="399"/>
      <c r="C835" s="398"/>
      <c r="D835" s="399"/>
      <c r="E835" s="398"/>
      <c r="I835" s="411"/>
      <c r="J835" s="411"/>
      <c r="N835" s="411"/>
      <c r="S835" s="411"/>
      <c r="AC835" s="227"/>
      <c r="AD835" s="227"/>
      <c r="AE835" s="227"/>
      <c r="AF835" s="227"/>
      <c r="AG835" s="227"/>
      <c r="AL835" s="224"/>
      <c r="AM835" s="224"/>
      <c r="AN835" s="224"/>
      <c r="AO835" s="224"/>
      <c r="AP835" s="224"/>
      <c r="AQ835" s="224"/>
      <c r="AR835" s="224"/>
      <c r="AS835" s="224"/>
    </row>
    <row r="836">
      <c r="A836" s="398"/>
      <c r="B836" s="399"/>
      <c r="C836" s="398"/>
      <c r="D836" s="399"/>
      <c r="E836" s="398"/>
      <c r="I836" s="411"/>
      <c r="J836" s="411"/>
      <c r="N836" s="411"/>
      <c r="S836" s="411"/>
      <c r="AC836" s="227"/>
      <c r="AD836" s="227"/>
      <c r="AE836" s="227"/>
      <c r="AF836" s="227"/>
      <c r="AG836" s="227"/>
      <c r="AL836" s="224"/>
      <c r="AM836" s="224"/>
      <c r="AN836" s="224"/>
      <c r="AO836" s="224"/>
      <c r="AP836" s="224"/>
      <c r="AQ836" s="224"/>
      <c r="AR836" s="224"/>
      <c r="AS836" s="224"/>
    </row>
    <row r="837">
      <c r="A837" s="398"/>
      <c r="B837" s="399"/>
      <c r="C837" s="398"/>
      <c r="D837" s="399"/>
      <c r="E837" s="398"/>
      <c r="I837" s="411"/>
      <c r="J837" s="411"/>
      <c r="N837" s="411"/>
      <c r="S837" s="411"/>
      <c r="AC837" s="227"/>
      <c r="AD837" s="227"/>
      <c r="AE837" s="227"/>
      <c r="AF837" s="227"/>
      <c r="AG837" s="227"/>
      <c r="AL837" s="224"/>
      <c r="AM837" s="224"/>
      <c r="AN837" s="224"/>
      <c r="AO837" s="224"/>
      <c r="AP837" s="224"/>
      <c r="AQ837" s="224"/>
      <c r="AR837" s="224"/>
      <c r="AS837" s="224"/>
    </row>
    <row r="838">
      <c r="A838" s="398"/>
      <c r="B838" s="399"/>
      <c r="C838" s="398"/>
      <c r="D838" s="399"/>
      <c r="E838" s="398"/>
      <c r="I838" s="411"/>
      <c r="J838" s="411"/>
      <c r="N838" s="411"/>
      <c r="S838" s="411"/>
      <c r="AC838" s="227"/>
      <c r="AD838" s="227"/>
      <c r="AE838" s="227"/>
      <c r="AF838" s="227"/>
      <c r="AG838" s="227"/>
      <c r="AL838" s="224"/>
      <c r="AM838" s="224"/>
      <c r="AN838" s="224"/>
      <c r="AO838" s="224"/>
      <c r="AP838" s="224"/>
      <c r="AQ838" s="224"/>
      <c r="AR838" s="224"/>
      <c r="AS838" s="224"/>
    </row>
    <row r="839">
      <c r="A839" s="398"/>
      <c r="B839" s="399"/>
      <c r="C839" s="398"/>
      <c r="D839" s="399"/>
      <c r="E839" s="398"/>
      <c r="I839" s="411"/>
      <c r="J839" s="411"/>
      <c r="N839" s="411"/>
      <c r="S839" s="411"/>
      <c r="AC839" s="227"/>
      <c r="AD839" s="227"/>
      <c r="AE839" s="227"/>
      <c r="AF839" s="227"/>
      <c r="AG839" s="227"/>
      <c r="AL839" s="224"/>
      <c r="AM839" s="224"/>
      <c r="AN839" s="224"/>
      <c r="AO839" s="224"/>
      <c r="AP839" s="224"/>
      <c r="AQ839" s="224"/>
      <c r="AR839" s="224"/>
      <c r="AS839" s="224"/>
    </row>
    <row r="840">
      <c r="A840" s="398"/>
      <c r="B840" s="399"/>
      <c r="C840" s="398"/>
      <c r="D840" s="399"/>
      <c r="E840" s="398"/>
      <c r="I840" s="411"/>
      <c r="J840" s="411"/>
      <c r="N840" s="411"/>
      <c r="S840" s="411"/>
      <c r="AC840" s="227"/>
      <c r="AD840" s="227"/>
      <c r="AE840" s="227"/>
      <c r="AF840" s="227"/>
      <c r="AG840" s="227"/>
      <c r="AL840" s="224"/>
      <c r="AM840" s="224"/>
      <c r="AN840" s="224"/>
      <c r="AO840" s="224"/>
      <c r="AP840" s="224"/>
      <c r="AQ840" s="224"/>
      <c r="AR840" s="224"/>
      <c r="AS840" s="224"/>
    </row>
    <row r="841">
      <c r="A841" s="398"/>
      <c r="B841" s="399"/>
      <c r="C841" s="398"/>
      <c r="D841" s="399"/>
      <c r="E841" s="398"/>
      <c r="I841" s="411"/>
      <c r="J841" s="411"/>
      <c r="N841" s="411"/>
      <c r="S841" s="411"/>
      <c r="AC841" s="227"/>
      <c r="AD841" s="227"/>
      <c r="AE841" s="227"/>
      <c r="AF841" s="227"/>
      <c r="AG841" s="227"/>
      <c r="AL841" s="224"/>
      <c r="AM841" s="224"/>
      <c r="AN841" s="224"/>
      <c r="AO841" s="224"/>
      <c r="AP841" s="224"/>
      <c r="AQ841" s="224"/>
      <c r="AR841" s="224"/>
      <c r="AS841" s="224"/>
    </row>
    <row r="842">
      <c r="A842" s="398"/>
      <c r="B842" s="399"/>
      <c r="C842" s="398"/>
      <c r="D842" s="399"/>
      <c r="E842" s="398"/>
      <c r="I842" s="411"/>
      <c r="J842" s="411"/>
      <c r="N842" s="411"/>
      <c r="S842" s="411"/>
      <c r="AC842" s="227"/>
      <c r="AD842" s="227"/>
      <c r="AE842" s="227"/>
      <c r="AF842" s="227"/>
      <c r="AG842" s="227"/>
      <c r="AL842" s="224"/>
      <c r="AM842" s="224"/>
      <c r="AN842" s="224"/>
      <c r="AO842" s="224"/>
      <c r="AP842" s="224"/>
      <c r="AQ842" s="224"/>
      <c r="AR842" s="224"/>
      <c r="AS842" s="224"/>
    </row>
    <row r="843">
      <c r="A843" s="398"/>
      <c r="B843" s="399"/>
      <c r="C843" s="398"/>
      <c r="D843" s="399"/>
      <c r="E843" s="398"/>
      <c r="I843" s="411"/>
      <c r="J843" s="411"/>
      <c r="N843" s="411"/>
      <c r="S843" s="411"/>
      <c r="AC843" s="227"/>
      <c r="AD843" s="227"/>
      <c r="AE843" s="227"/>
      <c r="AF843" s="227"/>
      <c r="AG843" s="227"/>
      <c r="AL843" s="224"/>
      <c r="AM843" s="224"/>
      <c r="AN843" s="224"/>
      <c r="AO843" s="224"/>
      <c r="AP843" s="224"/>
      <c r="AQ843" s="224"/>
      <c r="AR843" s="224"/>
      <c r="AS843" s="224"/>
    </row>
    <row r="844">
      <c r="A844" s="398"/>
      <c r="B844" s="399"/>
      <c r="C844" s="398"/>
      <c r="D844" s="399"/>
      <c r="E844" s="398"/>
      <c r="I844" s="411"/>
      <c r="J844" s="411"/>
      <c r="N844" s="411"/>
      <c r="S844" s="411"/>
      <c r="AC844" s="227"/>
      <c r="AD844" s="227"/>
      <c r="AE844" s="227"/>
      <c r="AF844" s="227"/>
      <c r="AG844" s="227"/>
      <c r="AL844" s="224"/>
      <c r="AM844" s="224"/>
      <c r="AN844" s="224"/>
      <c r="AO844" s="224"/>
      <c r="AP844" s="224"/>
      <c r="AQ844" s="224"/>
      <c r="AR844" s="224"/>
      <c r="AS844" s="224"/>
    </row>
    <row r="845">
      <c r="A845" s="398"/>
      <c r="B845" s="399"/>
      <c r="C845" s="398"/>
      <c r="D845" s="399"/>
      <c r="E845" s="398"/>
      <c r="I845" s="411"/>
      <c r="J845" s="411"/>
      <c r="N845" s="411"/>
      <c r="S845" s="411"/>
      <c r="AC845" s="227"/>
      <c r="AD845" s="227"/>
      <c r="AE845" s="227"/>
      <c r="AF845" s="227"/>
      <c r="AG845" s="227"/>
      <c r="AL845" s="224"/>
      <c r="AM845" s="224"/>
      <c r="AN845" s="224"/>
      <c r="AO845" s="224"/>
      <c r="AP845" s="224"/>
      <c r="AQ845" s="224"/>
      <c r="AR845" s="224"/>
      <c r="AS845" s="224"/>
    </row>
    <row r="846">
      <c r="A846" s="398"/>
      <c r="B846" s="399"/>
      <c r="C846" s="398"/>
      <c r="D846" s="399"/>
      <c r="E846" s="398"/>
      <c r="I846" s="411"/>
      <c r="J846" s="411"/>
      <c r="N846" s="411"/>
      <c r="S846" s="411"/>
      <c r="AC846" s="227"/>
      <c r="AD846" s="227"/>
      <c r="AE846" s="227"/>
      <c r="AF846" s="227"/>
      <c r="AG846" s="227"/>
      <c r="AL846" s="224"/>
      <c r="AM846" s="224"/>
      <c r="AN846" s="224"/>
      <c r="AO846" s="224"/>
      <c r="AP846" s="224"/>
      <c r="AQ846" s="224"/>
      <c r="AR846" s="224"/>
      <c r="AS846" s="224"/>
    </row>
    <row r="847">
      <c r="A847" s="398"/>
      <c r="B847" s="399"/>
      <c r="C847" s="398"/>
      <c r="D847" s="399"/>
      <c r="E847" s="398"/>
      <c r="I847" s="411"/>
      <c r="J847" s="411"/>
      <c r="N847" s="411"/>
      <c r="S847" s="411"/>
      <c r="AC847" s="227"/>
      <c r="AD847" s="227"/>
      <c r="AE847" s="227"/>
      <c r="AF847" s="227"/>
      <c r="AG847" s="227"/>
      <c r="AL847" s="224"/>
      <c r="AM847" s="224"/>
      <c r="AN847" s="224"/>
      <c r="AO847" s="224"/>
      <c r="AP847" s="224"/>
      <c r="AQ847" s="224"/>
      <c r="AR847" s="224"/>
      <c r="AS847" s="224"/>
    </row>
    <row r="848">
      <c r="A848" s="398"/>
      <c r="B848" s="399"/>
      <c r="C848" s="398"/>
      <c r="D848" s="399"/>
      <c r="E848" s="398"/>
      <c r="I848" s="411"/>
      <c r="J848" s="411"/>
      <c r="N848" s="411"/>
      <c r="S848" s="411"/>
      <c r="AC848" s="227"/>
      <c r="AD848" s="227"/>
      <c r="AE848" s="227"/>
      <c r="AF848" s="227"/>
      <c r="AG848" s="227"/>
      <c r="AL848" s="224"/>
      <c r="AM848" s="224"/>
      <c r="AN848" s="224"/>
      <c r="AO848" s="224"/>
      <c r="AP848" s="224"/>
      <c r="AQ848" s="224"/>
      <c r="AR848" s="224"/>
      <c r="AS848" s="224"/>
    </row>
    <row r="849">
      <c r="A849" s="398"/>
      <c r="B849" s="399"/>
      <c r="C849" s="398"/>
      <c r="D849" s="399"/>
      <c r="E849" s="398"/>
      <c r="I849" s="411"/>
      <c r="J849" s="411"/>
      <c r="N849" s="411"/>
      <c r="S849" s="411"/>
      <c r="AC849" s="227"/>
      <c r="AD849" s="227"/>
      <c r="AE849" s="227"/>
      <c r="AF849" s="227"/>
      <c r="AG849" s="227"/>
      <c r="AL849" s="224"/>
      <c r="AM849" s="224"/>
      <c r="AN849" s="224"/>
      <c r="AO849" s="224"/>
      <c r="AP849" s="224"/>
      <c r="AQ849" s="224"/>
      <c r="AR849" s="224"/>
      <c r="AS849" s="224"/>
    </row>
    <row r="850">
      <c r="A850" s="398"/>
      <c r="B850" s="399"/>
      <c r="C850" s="398"/>
      <c r="D850" s="399"/>
      <c r="E850" s="398"/>
      <c r="I850" s="411"/>
      <c r="J850" s="411"/>
      <c r="N850" s="411"/>
      <c r="S850" s="411"/>
      <c r="AC850" s="227"/>
      <c r="AD850" s="227"/>
      <c r="AE850" s="227"/>
      <c r="AF850" s="227"/>
      <c r="AG850" s="227"/>
      <c r="AL850" s="224"/>
      <c r="AM850" s="224"/>
      <c r="AN850" s="224"/>
      <c r="AO850" s="224"/>
      <c r="AP850" s="224"/>
      <c r="AQ850" s="224"/>
      <c r="AR850" s="224"/>
      <c r="AS850" s="224"/>
    </row>
    <row r="851">
      <c r="A851" s="398"/>
      <c r="B851" s="399"/>
      <c r="C851" s="398"/>
      <c r="D851" s="399"/>
      <c r="E851" s="398"/>
      <c r="I851" s="411"/>
      <c r="J851" s="411"/>
      <c r="N851" s="411"/>
      <c r="S851" s="411"/>
      <c r="AC851" s="227"/>
      <c r="AD851" s="227"/>
      <c r="AE851" s="227"/>
      <c r="AF851" s="227"/>
      <c r="AG851" s="227"/>
      <c r="AL851" s="224"/>
      <c r="AM851" s="224"/>
      <c r="AN851" s="224"/>
      <c r="AO851" s="224"/>
      <c r="AP851" s="224"/>
      <c r="AQ851" s="224"/>
      <c r="AR851" s="224"/>
      <c r="AS851" s="224"/>
    </row>
    <row r="852">
      <c r="A852" s="398"/>
      <c r="B852" s="399"/>
      <c r="C852" s="398"/>
      <c r="D852" s="399"/>
      <c r="E852" s="398"/>
      <c r="I852" s="411"/>
      <c r="J852" s="411"/>
      <c r="N852" s="411"/>
      <c r="S852" s="411"/>
      <c r="AC852" s="227"/>
      <c r="AD852" s="227"/>
      <c r="AE852" s="227"/>
      <c r="AF852" s="227"/>
      <c r="AG852" s="227"/>
      <c r="AL852" s="224"/>
      <c r="AM852" s="224"/>
      <c r="AN852" s="224"/>
      <c r="AO852" s="224"/>
      <c r="AP852" s="224"/>
      <c r="AQ852" s="224"/>
      <c r="AR852" s="224"/>
      <c r="AS852" s="224"/>
    </row>
    <row r="853">
      <c r="A853" s="398"/>
      <c r="B853" s="399"/>
      <c r="C853" s="398"/>
      <c r="D853" s="399"/>
      <c r="E853" s="398"/>
      <c r="I853" s="411"/>
      <c r="J853" s="411"/>
      <c r="N853" s="411"/>
      <c r="S853" s="411"/>
      <c r="AC853" s="227"/>
      <c r="AD853" s="227"/>
      <c r="AE853" s="227"/>
      <c r="AF853" s="227"/>
      <c r="AG853" s="227"/>
      <c r="AL853" s="224"/>
      <c r="AM853" s="224"/>
      <c r="AN853" s="224"/>
      <c r="AO853" s="224"/>
      <c r="AP853" s="224"/>
      <c r="AQ853" s="224"/>
      <c r="AR853" s="224"/>
      <c r="AS853" s="224"/>
    </row>
    <row r="854">
      <c r="A854" s="398"/>
      <c r="B854" s="399"/>
      <c r="C854" s="398"/>
      <c r="D854" s="399"/>
      <c r="E854" s="398"/>
      <c r="I854" s="411"/>
      <c r="J854" s="411"/>
      <c r="N854" s="411"/>
      <c r="S854" s="411"/>
      <c r="AC854" s="227"/>
      <c r="AD854" s="227"/>
      <c r="AE854" s="227"/>
      <c r="AF854" s="227"/>
      <c r="AG854" s="227"/>
      <c r="AL854" s="224"/>
      <c r="AM854" s="224"/>
      <c r="AN854" s="224"/>
      <c r="AO854" s="224"/>
      <c r="AP854" s="224"/>
      <c r="AQ854" s="224"/>
      <c r="AR854" s="224"/>
      <c r="AS854" s="224"/>
    </row>
    <row r="855">
      <c r="A855" s="398"/>
      <c r="B855" s="399"/>
      <c r="C855" s="398"/>
      <c r="D855" s="399"/>
      <c r="E855" s="398"/>
      <c r="I855" s="411"/>
      <c r="J855" s="411"/>
      <c r="N855" s="411"/>
      <c r="S855" s="411"/>
      <c r="AC855" s="227"/>
      <c r="AD855" s="227"/>
      <c r="AE855" s="227"/>
      <c r="AF855" s="227"/>
      <c r="AG855" s="227"/>
      <c r="AL855" s="224"/>
      <c r="AM855" s="224"/>
      <c r="AN855" s="224"/>
      <c r="AO855" s="224"/>
      <c r="AP855" s="224"/>
      <c r="AQ855" s="224"/>
      <c r="AR855" s="224"/>
      <c r="AS855" s="224"/>
    </row>
    <row r="856">
      <c r="A856" s="398"/>
      <c r="B856" s="399"/>
      <c r="C856" s="398"/>
      <c r="D856" s="399"/>
      <c r="E856" s="398"/>
      <c r="I856" s="411"/>
      <c r="J856" s="411"/>
      <c r="N856" s="411"/>
      <c r="S856" s="411"/>
      <c r="AC856" s="227"/>
      <c r="AD856" s="227"/>
      <c r="AE856" s="227"/>
      <c r="AF856" s="227"/>
      <c r="AG856" s="227"/>
      <c r="AL856" s="224"/>
      <c r="AM856" s="224"/>
      <c r="AN856" s="224"/>
      <c r="AO856" s="224"/>
      <c r="AP856" s="224"/>
      <c r="AQ856" s="224"/>
      <c r="AR856" s="224"/>
      <c r="AS856" s="224"/>
    </row>
    <row r="857">
      <c r="A857" s="398"/>
      <c r="B857" s="399"/>
      <c r="C857" s="398"/>
      <c r="D857" s="399"/>
      <c r="E857" s="398"/>
      <c r="I857" s="411"/>
      <c r="J857" s="411"/>
      <c r="N857" s="411"/>
      <c r="S857" s="411"/>
      <c r="AC857" s="227"/>
      <c r="AD857" s="227"/>
      <c r="AE857" s="227"/>
      <c r="AF857" s="227"/>
      <c r="AG857" s="227"/>
      <c r="AL857" s="224"/>
      <c r="AM857" s="224"/>
      <c r="AN857" s="224"/>
      <c r="AO857" s="224"/>
      <c r="AP857" s="224"/>
      <c r="AQ857" s="224"/>
      <c r="AR857" s="224"/>
      <c r="AS857" s="224"/>
    </row>
    <row r="858">
      <c r="A858" s="398"/>
      <c r="B858" s="399"/>
      <c r="C858" s="398"/>
      <c r="D858" s="399"/>
      <c r="E858" s="398"/>
      <c r="I858" s="411"/>
      <c r="J858" s="411"/>
      <c r="N858" s="411"/>
      <c r="S858" s="411"/>
      <c r="AC858" s="227"/>
      <c r="AD858" s="227"/>
      <c r="AE858" s="227"/>
      <c r="AF858" s="227"/>
      <c r="AG858" s="227"/>
      <c r="AL858" s="224"/>
      <c r="AM858" s="224"/>
      <c r="AN858" s="224"/>
      <c r="AO858" s="224"/>
      <c r="AP858" s="224"/>
      <c r="AQ858" s="224"/>
      <c r="AR858" s="224"/>
      <c r="AS858" s="224"/>
    </row>
    <row r="859">
      <c r="A859" s="398"/>
      <c r="B859" s="399"/>
      <c r="C859" s="398"/>
      <c r="D859" s="399"/>
      <c r="E859" s="398"/>
      <c r="I859" s="411"/>
      <c r="J859" s="411"/>
      <c r="N859" s="411"/>
      <c r="S859" s="411"/>
      <c r="AC859" s="227"/>
      <c r="AD859" s="227"/>
      <c r="AE859" s="227"/>
      <c r="AF859" s="227"/>
      <c r="AG859" s="227"/>
      <c r="AL859" s="224"/>
      <c r="AM859" s="224"/>
      <c r="AN859" s="224"/>
      <c r="AO859" s="224"/>
      <c r="AP859" s="224"/>
      <c r="AQ859" s="224"/>
      <c r="AR859" s="224"/>
      <c r="AS859" s="224"/>
    </row>
    <row r="860">
      <c r="A860" s="398"/>
      <c r="B860" s="399"/>
      <c r="C860" s="398"/>
      <c r="D860" s="399"/>
      <c r="E860" s="398"/>
      <c r="I860" s="411"/>
      <c r="J860" s="411"/>
      <c r="N860" s="411"/>
      <c r="S860" s="411"/>
      <c r="AC860" s="227"/>
      <c r="AD860" s="227"/>
      <c r="AE860" s="227"/>
      <c r="AF860" s="227"/>
      <c r="AG860" s="227"/>
      <c r="AL860" s="224"/>
      <c r="AM860" s="224"/>
      <c r="AN860" s="224"/>
      <c r="AO860" s="224"/>
      <c r="AP860" s="224"/>
      <c r="AQ860" s="224"/>
      <c r="AR860" s="224"/>
      <c r="AS860" s="224"/>
    </row>
    <row r="861">
      <c r="A861" s="398"/>
      <c r="B861" s="399"/>
      <c r="C861" s="398"/>
      <c r="D861" s="399"/>
      <c r="E861" s="398"/>
      <c r="I861" s="411"/>
      <c r="J861" s="411"/>
      <c r="N861" s="411"/>
      <c r="S861" s="411"/>
      <c r="AC861" s="227"/>
      <c r="AD861" s="227"/>
      <c r="AE861" s="227"/>
      <c r="AF861" s="227"/>
      <c r="AG861" s="227"/>
      <c r="AL861" s="224"/>
      <c r="AM861" s="224"/>
      <c r="AN861" s="224"/>
      <c r="AO861" s="224"/>
      <c r="AP861" s="224"/>
      <c r="AQ861" s="224"/>
      <c r="AR861" s="224"/>
      <c r="AS861" s="224"/>
    </row>
    <row r="862">
      <c r="A862" s="398"/>
      <c r="B862" s="399"/>
      <c r="C862" s="398"/>
      <c r="D862" s="399"/>
      <c r="E862" s="398"/>
      <c r="I862" s="411"/>
      <c r="J862" s="411"/>
      <c r="N862" s="411"/>
      <c r="S862" s="411"/>
      <c r="AC862" s="227"/>
      <c r="AD862" s="227"/>
      <c r="AE862" s="227"/>
      <c r="AF862" s="227"/>
      <c r="AG862" s="227"/>
      <c r="AL862" s="224"/>
      <c r="AM862" s="224"/>
      <c r="AN862" s="224"/>
      <c r="AO862" s="224"/>
      <c r="AP862" s="224"/>
      <c r="AQ862" s="224"/>
      <c r="AR862" s="224"/>
      <c r="AS862" s="224"/>
    </row>
    <row r="863">
      <c r="A863" s="398"/>
      <c r="B863" s="399"/>
      <c r="C863" s="398"/>
      <c r="D863" s="399"/>
      <c r="E863" s="398"/>
      <c r="I863" s="411"/>
      <c r="J863" s="411"/>
      <c r="N863" s="411"/>
      <c r="S863" s="411"/>
      <c r="AC863" s="227"/>
      <c r="AD863" s="227"/>
      <c r="AE863" s="227"/>
      <c r="AF863" s="227"/>
      <c r="AG863" s="227"/>
      <c r="AL863" s="224"/>
      <c r="AM863" s="224"/>
      <c r="AN863" s="224"/>
      <c r="AO863" s="224"/>
      <c r="AP863" s="224"/>
      <c r="AQ863" s="224"/>
      <c r="AR863" s="224"/>
      <c r="AS863" s="224"/>
    </row>
    <row r="864">
      <c r="A864" s="398"/>
      <c r="B864" s="399"/>
      <c r="C864" s="398"/>
      <c r="D864" s="399"/>
      <c r="E864" s="398"/>
      <c r="I864" s="411"/>
      <c r="J864" s="411"/>
      <c r="N864" s="411"/>
      <c r="S864" s="411"/>
      <c r="AC864" s="227"/>
      <c r="AD864" s="227"/>
      <c r="AE864" s="227"/>
      <c r="AF864" s="227"/>
      <c r="AG864" s="227"/>
      <c r="AL864" s="224"/>
      <c r="AM864" s="224"/>
      <c r="AN864" s="224"/>
      <c r="AO864" s="224"/>
      <c r="AP864" s="224"/>
      <c r="AQ864" s="224"/>
      <c r="AR864" s="224"/>
      <c r="AS864" s="224"/>
    </row>
    <row r="865">
      <c r="A865" s="398"/>
      <c r="B865" s="399"/>
      <c r="C865" s="398"/>
      <c r="D865" s="399"/>
      <c r="E865" s="398"/>
      <c r="I865" s="411"/>
      <c r="J865" s="411"/>
      <c r="N865" s="411"/>
      <c r="S865" s="411"/>
      <c r="AC865" s="227"/>
      <c r="AD865" s="227"/>
      <c r="AE865" s="227"/>
      <c r="AF865" s="227"/>
      <c r="AG865" s="227"/>
      <c r="AL865" s="224"/>
      <c r="AM865" s="224"/>
      <c r="AN865" s="224"/>
      <c r="AO865" s="224"/>
      <c r="AP865" s="224"/>
      <c r="AQ865" s="224"/>
      <c r="AR865" s="224"/>
      <c r="AS865" s="224"/>
    </row>
    <row r="866">
      <c r="A866" s="398"/>
      <c r="B866" s="399"/>
      <c r="C866" s="398"/>
      <c r="D866" s="399"/>
      <c r="E866" s="398"/>
      <c r="I866" s="411"/>
      <c r="J866" s="411"/>
      <c r="N866" s="411"/>
      <c r="S866" s="411"/>
      <c r="AC866" s="227"/>
      <c r="AD866" s="227"/>
      <c r="AE866" s="227"/>
      <c r="AF866" s="227"/>
      <c r="AG866" s="227"/>
      <c r="AL866" s="224"/>
      <c r="AM866" s="224"/>
      <c r="AN866" s="224"/>
      <c r="AO866" s="224"/>
      <c r="AP866" s="224"/>
      <c r="AQ866" s="224"/>
      <c r="AR866" s="224"/>
      <c r="AS866" s="224"/>
    </row>
    <row r="867">
      <c r="A867" s="398"/>
      <c r="B867" s="399"/>
      <c r="C867" s="398"/>
      <c r="D867" s="399"/>
      <c r="E867" s="398"/>
      <c r="I867" s="411"/>
      <c r="J867" s="411"/>
      <c r="N867" s="411"/>
      <c r="S867" s="411"/>
      <c r="AC867" s="227"/>
      <c r="AD867" s="227"/>
      <c r="AE867" s="227"/>
      <c r="AF867" s="227"/>
      <c r="AG867" s="227"/>
      <c r="AL867" s="224"/>
      <c r="AM867" s="224"/>
      <c r="AN867" s="224"/>
      <c r="AO867" s="224"/>
      <c r="AP867" s="224"/>
      <c r="AQ867" s="224"/>
      <c r="AR867" s="224"/>
      <c r="AS867" s="224"/>
    </row>
    <row r="868">
      <c r="A868" s="398"/>
      <c r="B868" s="399"/>
      <c r="C868" s="398"/>
      <c r="D868" s="399"/>
      <c r="E868" s="398"/>
      <c r="I868" s="411"/>
      <c r="J868" s="411"/>
      <c r="N868" s="411"/>
      <c r="S868" s="411"/>
      <c r="AC868" s="227"/>
      <c r="AD868" s="227"/>
      <c r="AE868" s="227"/>
      <c r="AF868" s="227"/>
      <c r="AG868" s="227"/>
      <c r="AL868" s="224"/>
      <c r="AM868" s="224"/>
      <c r="AN868" s="224"/>
      <c r="AO868" s="224"/>
      <c r="AP868" s="224"/>
      <c r="AQ868" s="224"/>
      <c r="AR868" s="224"/>
      <c r="AS868" s="224"/>
    </row>
    <row r="869">
      <c r="A869" s="398"/>
      <c r="B869" s="399"/>
      <c r="C869" s="398"/>
      <c r="D869" s="399"/>
      <c r="E869" s="398"/>
      <c r="I869" s="411"/>
      <c r="J869" s="411"/>
      <c r="N869" s="411"/>
      <c r="S869" s="411"/>
      <c r="AC869" s="227"/>
      <c r="AD869" s="227"/>
      <c r="AE869" s="227"/>
      <c r="AF869" s="227"/>
      <c r="AG869" s="227"/>
      <c r="AL869" s="224"/>
      <c r="AM869" s="224"/>
      <c r="AN869" s="224"/>
      <c r="AO869" s="224"/>
      <c r="AP869" s="224"/>
      <c r="AQ869" s="224"/>
      <c r="AR869" s="224"/>
      <c r="AS869" s="224"/>
    </row>
    <row r="870">
      <c r="A870" s="398"/>
      <c r="B870" s="399"/>
      <c r="C870" s="398"/>
      <c r="D870" s="399"/>
      <c r="E870" s="398"/>
      <c r="I870" s="411"/>
      <c r="J870" s="411"/>
      <c r="N870" s="411"/>
      <c r="S870" s="411"/>
      <c r="AC870" s="227"/>
      <c r="AD870" s="227"/>
      <c r="AE870" s="227"/>
      <c r="AF870" s="227"/>
      <c r="AG870" s="227"/>
      <c r="AL870" s="224"/>
      <c r="AM870" s="224"/>
      <c r="AN870" s="224"/>
      <c r="AO870" s="224"/>
      <c r="AP870" s="224"/>
      <c r="AQ870" s="224"/>
      <c r="AR870" s="224"/>
      <c r="AS870" s="224"/>
    </row>
    <row r="871">
      <c r="A871" s="398"/>
      <c r="B871" s="399"/>
      <c r="C871" s="398"/>
      <c r="D871" s="399"/>
      <c r="E871" s="398"/>
      <c r="I871" s="411"/>
      <c r="J871" s="411"/>
      <c r="N871" s="411"/>
      <c r="S871" s="411"/>
      <c r="AC871" s="227"/>
      <c r="AD871" s="227"/>
      <c r="AE871" s="227"/>
      <c r="AF871" s="227"/>
      <c r="AG871" s="227"/>
      <c r="AL871" s="224"/>
      <c r="AM871" s="224"/>
      <c r="AN871" s="224"/>
      <c r="AO871" s="224"/>
      <c r="AP871" s="224"/>
      <c r="AQ871" s="224"/>
      <c r="AR871" s="224"/>
      <c r="AS871" s="224"/>
    </row>
    <row r="872">
      <c r="A872" s="398"/>
      <c r="B872" s="399"/>
      <c r="C872" s="398"/>
      <c r="D872" s="399"/>
      <c r="E872" s="398"/>
      <c r="I872" s="411"/>
      <c r="J872" s="411"/>
      <c r="N872" s="411"/>
      <c r="S872" s="411"/>
      <c r="AC872" s="227"/>
      <c r="AD872" s="227"/>
      <c r="AE872" s="227"/>
      <c r="AF872" s="227"/>
      <c r="AG872" s="227"/>
      <c r="AL872" s="224"/>
      <c r="AM872" s="224"/>
      <c r="AN872" s="224"/>
      <c r="AO872" s="224"/>
      <c r="AP872" s="224"/>
      <c r="AQ872" s="224"/>
      <c r="AR872" s="224"/>
      <c r="AS872" s="224"/>
    </row>
    <row r="873">
      <c r="A873" s="398"/>
      <c r="B873" s="399"/>
      <c r="C873" s="398"/>
      <c r="D873" s="399"/>
      <c r="E873" s="398"/>
      <c r="I873" s="411"/>
      <c r="J873" s="411"/>
      <c r="N873" s="411"/>
      <c r="S873" s="411"/>
      <c r="AC873" s="227"/>
      <c r="AD873" s="227"/>
      <c r="AE873" s="227"/>
      <c r="AF873" s="227"/>
      <c r="AG873" s="227"/>
      <c r="AL873" s="224"/>
      <c r="AM873" s="224"/>
      <c r="AN873" s="224"/>
      <c r="AO873" s="224"/>
      <c r="AP873" s="224"/>
      <c r="AQ873" s="224"/>
      <c r="AR873" s="224"/>
      <c r="AS873" s="224"/>
    </row>
    <row r="874">
      <c r="A874" s="398"/>
      <c r="B874" s="399"/>
      <c r="C874" s="398"/>
      <c r="D874" s="399"/>
      <c r="E874" s="398"/>
      <c r="I874" s="411"/>
      <c r="J874" s="411"/>
      <c r="N874" s="411"/>
      <c r="S874" s="411"/>
      <c r="AC874" s="227"/>
      <c r="AD874" s="227"/>
      <c r="AE874" s="227"/>
      <c r="AF874" s="227"/>
      <c r="AG874" s="227"/>
      <c r="AL874" s="224"/>
      <c r="AM874" s="224"/>
      <c r="AN874" s="224"/>
      <c r="AO874" s="224"/>
      <c r="AP874" s="224"/>
      <c r="AQ874" s="224"/>
      <c r="AR874" s="224"/>
      <c r="AS874" s="224"/>
    </row>
    <row r="875">
      <c r="A875" s="398"/>
      <c r="B875" s="399"/>
      <c r="C875" s="398"/>
      <c r="D875" s="399"/>
      <c r="E875" s="398"/>
      <c r="I875" s="411"/>
      <c r="J875" s="411"/>
      <c r="N875" s="411"/>
      <c r="S875" s="411"/>
      <c r="AC875" s="227"/>
      <c r="AD875" s="227"/>
      <c r="AE875" s="227"/>
      <c r="AF875" s="227"/>
      <c r="AG875" s="227"/>
      <c r="AL875" s="224"/>
      <c r="AM875" s="224"/>
      <c r="AN875" s="224"/>
      <c r="AO875" s="224"/>
      <c r="AP875" s="224"/>
      <c r="AQ875" s="224"/>
      <c r="AR875" s="224"/>
      <c r="AS875" s="224"/>
    </row>
    <row r="876">
      <c r="A876" s="398"/>
      <c r="B876" s="399"/>
      <c r="C876" s="398"/>
      <c r="D876" s="399"/>
      <c r="E876" s="398"/>
      <c r="I876" s="411"/>
      <c r="J876" s="411"/>
      <c r="N876" s="411"/>
      <c r="S876" s="411"/>
      <c r="AC876" s="227"/>
      <c r="AD876" s="227"/>
      <c r="AE876" s="227"/>
      <c r="AF876" s="227"/>
      <c r="AG876" s="227"/>
      <c r="AL876" s="224"/>
      <c r="AM876" s="224"/>
      <c r="AN876" s="224"/>
      <c r="AO876" s="224"/>
      <c r="AP876" s="224"/>
      <c r="AQ876" s="224"/>
      <c r="AR876" s="224"/>
      <c r="AS876" s="224"/>
    </row>
    <row r="877">
      <c r="A877" s="398"/>
      <c r="B877" s="399"/>
      <c r="C877" s="398"/>
      <c r="D877" s="399"/>
      <c r="E877" s="398"/>
      <c r="I877" s="411"/>
      <c r="J877" s="411"/>
      <c r="N877" s="411"/>
      <c r="S877" s="411"/>
      <c r="AC877" s="227"/>
      <c r="AD877" s="227"/>
      <c r="AE877" s="227"/>
      <c r="AF877" s="227"/>
      <c r="AG877" s="227"/>
      <c r="AL877" s="224"/>
      <c r="AM877" s="224"/>
      <c r="AN877" s="224"/>
      <c r="AO877" s="224"/>
      <c r="AP877" s="224"/>
      <c r="AQ877" s="224"/>
      <c r="AR877" s="224"/>
      <c r="AS877" s="224"/>
    </row>
    <row r="878">
      <c r="A878" s="398"/>
      <c r="B878" s="399"/>
      <c r="C878" s="398"/>
      <c r="D878" s="399"/>
      <c r="E878" s="398"/>
      <c r="I878" s="411"/>
      <c r="J878" s="411"/>
      <c r="N878" s="411"/>
      <c r="S878" s="411"/>
      <c r="AC878" s="227"/>
      <c r="AD878" s="227"/>
      <c r="AE878" s="227"/>
      <c r="AF878" s="227"/>
      <c r="AG878" s="227"/>
      <c r="AL878" s="224"/>
      <c r="AM878" s="224"/>
      <c r="AN878" s="224"/>
      <c r="AO878" s="224"/>
      <c r="AP878" s="224"/>
      <c r="AQ878" s="224"/>
      <c r="AR878" s="224"/>
      <c r="AS878" s="224"/>
    </row>
    <row r="879">
      <c r="A879" s="398"/>
      <c r="B879" s="399"/>
      <c r="C879" s="398"/>
      <c r="D879" s="399"/>
      <c r="E879" s="398"/>
      <c r="I879" s="411"/>
      <c r="J879" s="411"/>
      <c r="N879" s="411"/>
      <c r="S879" s="411"/>
      <c r="AC879" s="227"/>
      <c r="AD879" s="227"/>
      <c r="AE879" s="227"/>
      <c r="AF879" s="227"/>
      <c r="AG879" s="227"/>
      <c r="AL879" s="224"/>
      <c r="AM879" s="224"/>
      <c r="AN879" s="224"/>
      <c r="AO879" s="224"/>
      <c r="AP879" s="224"/>
      <c r="AQ879" s="224"/>
      <c r="AR879" s="224"/>
      <c r="AS879" s="224"/>
    </row>
    <row r="880">
      <c r="A880" s="398"/>
      <c r="B880" s="399"/>
      <c r="C880" s="398"/>
      <c r="D880" s="399"/>
      <c r="E880" s="398"/>
      <c r="I880" s="411"/>
      <c r="J880" s="411"/>
      <c r="N880" s="411"/>
      <c r="S880" s="411"/>
      <c r="AC880" s="227"/>
      <c r="AD880" s="227"/>
      <c r="AE880" s="227"/>
      <c r="AF880" s="227"/>
      <c r="AG880" s="227"/>
      <c r="AL880" s="224"/>
      <c r="AM880" s="224"/>
      <c r="AN880" s="224"/>
      <c r="AO880" s="224"/>
      <c r="AP880" s="224"/>
      <c r="AQ880" s="224"/>
      <c r="AR880" s="224"/>
      <c r="AS880" s="224"/>
    </row>
    <row r="881">
      <c r="A881" s="398"/>
      <c r="B881" s="399"/>
      <c r="C881" s="398"/>
      <c r="D881" s="399"/>
      <c r="E881" s="398"/>
      <c r="I881" s="411"/>
      <c r="J881" s="411"/>
      <c r="N881" s="411"/>
      <c r="S881" s="411"/>
      <c r="AC881" s="227"/>
      <c r="AD881" s="227"/>
      <c r="AE881" s="227"/>
      <c r="AF881" s="227"/>
      <c r="AG881" s="227"/>
      <c r="AL881" s="224"/>
      <c r="AM881" s="224"/>
      <c r="AN881" s="224"/>
      <c r="AO881" s="224"/>
      <c r="AP881" s="224"/>
      <c r="AQ881" s="224"/>
      <c r="AR881" s="224"/>
      <c r="AS881" s="224"/>
    </row>
    <row r="882">
      <c r="A882" s="398"/>
      <c r="B882" s="399"/>
      <c r="C882" s="398"/>
      <c r="D882" s="399"/>
      <c r="E882" s="398"/>
      <c r="I882" s="411"/>
      <c r="J882" s="411"/>
      <c r="N882" s="411"/>
      <c r="S882" s="411"/>
      <c r="AC882" s="227"/>
      <c r="AD882" s="227"/>
      <c r="AE882" s="227"/>
      <c r="AF882" s="227"/>
      <c r="AG882" s="227"/>
      <c r="AL882" s="224"/>
      <c r="AM882" s="224"/>
      <c r="AN882" s="224"/>
      <c r="AO882" s="224"/>
      <c r="AP882" s="224"/>
      <c r="AQ882" s="224"/>
      <c r="AR882" s="224"/>
      <c r="AS882" s="224"/>
    </row>
    <row r="883">
      <c r="A883" s="398"/>
      <c r="B883" s="399"/>
      <c r="C883" s="398"/>
      <c r="D883" s="399"/>
      <c r="E883" s="398"/>
      <c r="I883" s="411"/>
      <c r="J883" s="411"/>
      <c r="N883" s="411"/>
      <c r="S883" s="411"/>
      <c r="AC883" s="227"/>
      <c r="AD883" s="227"/>
      <c r="AE883" s="227"/>
      <c r="AF883" s="227"/>
      <c r="AG883" s="227"/>
      <c r="AL883" s="224"/>
      <c r="AM883" s="224"/>
      <c r="AN883" s="224"/>
      <c r="AO883" s="224"/>
      <c r="AP883" s="224"/>
      <c r="AQ883" s="224"/>
      <c r="AR883" s="224"/>
      <c r="AS883" s="224"/>
    </row>
    <row r="884">
      <c r="A884" s="398"/>
      <c r="B884" s="399"/>
      <c r="C884" s="398"/>
      <c r="D884" s="399"/>
      <c r="E884" s="398"/>
      <c r="I884" s="411"/>
      <c r="J884" s="411"/>
      <c r="N884" s="411"/>
      <c r="S884" s="411"/>
      <c r="AC884" s="227"/>
      <c r="AD884" s="227"/>
      <c r="AE884" s="227"/>
      <c r="AF884" s="227"/>
      <c r="AG884" s="227"/>
      <c r="AL884" s="224"/>
      <c r="AM884" s="224"/>
      <c r="AN884" s="224"/>
      <c r="AO884" s="224"/>
      <c r="AP884" s="224"/>
      <c r="AQ884" s="224"/>
      <c r="AR884" s="224"/>
      <c r="AS884" s="224"/>
    </row>
    <row r="885">
      <c r="A885" s="398"/>
      <c r="B885" s="399"/>
      <c r="C885" s="398"/>
      <c r="D885" s="399"/>
      <c r="E885" s="398"/>
      <c r="I885" s="411"/>
      <c r="J885" s="411"/>
      <c r="N885" s="411"/>
      <c r="S885" s="411"/>
      <c r="AC885" s="227"/>
      <c r="AD885" s="227"/>
      <c r="AE885" s="227"/>
      <c r="AF885" s="227"/>
      <c r="AG885" s="227"/>
      <c r="AL885" s="224"/>
      <c r="AM885" s="224"/>
      <c r="AN885" s="224"/>
      <c r="AO885" s="224"/>
      <c r="AP885" s="224"/>
      <c r="AQ885" s="224"/>
      <c r="AR885" s="224"/>
      <c r="AS885" s="224"/>
    </row>
    <row r="886">
      <c r="A886" s="398"/>
      <c r="B886" s="399"/>
      <c r="C886" s="398"/>
      <c r="D886" s="399"/>
      <c r="E886" s="398"/>
      <c r="I886" s="411"/>
      <c r="J886" s="411"/>
      <c r="N886" s="411"/>
      <c r="S886" s="411"/>
      <c r="AC886" s="227"/>
      <c r="AD886" s="227"/>
      <c r="AE886" s="227"/>
      <c r="AF886" s="227"/>
      <c r="AG886" s="227"/>
      <c r="AL886" s="224"/>
      <c r="AM886" s="224"/>
      <c r="AN886" s="224"/>
      <c r="AO886" s="224"/>
      <c r="AP886" s="224"/>
      <c r="AQ886" s="224"/>
      <c r="AR886" s="224"/>
      <c r="AS886" s="224"/>
    </row>
    <row r="887">
      <c r="A887" s="398"/>
      <c r="B887" s="399"/>
      <c r="C887" s="398"/>
      <c r="D887" s="399"/>
      <c r="E887" s="398"/>
      <c r="I887" s="411"/>
      <c r="J887" s="411"/>
      <c r="N887" s="411"/>
      <c r="S887" s="411"/>
      <c r="AC887" s="227"/>
      <c r="AD887" s="227"/>
      <c r="AE887" s="227"/>
      <c r="AF887" s="227"/>
      <c r="AG887" s="227"/>
      <c r="AL887" s="224"/>
      <c r="AM887" s="224"/>
      <c r="AN887" s="224"/>
      <c r="AO887" s="224"/>
      <c r="AP887" s="224"/>
      <c r="AQ887" s="224"/>
      <c r="AR887" s="224"/>
      <c r="AS887" s="224"/>
    </row>
    <row r="888">
      <c r="A888" s="398"/>
      <c r="B888" s="399"/>
      <c r="C888" s="398"/>
      <c r="D888" s="399"/>
      <c r="E888" s="398"/>
      <c r="I888" s="411"/>
      <c r="J888" s="411"/>
      <c r="N888" s="411"/>
      <c r="S888" s="411"/>
      <c r="AC888" s="227"/>
      <c r="AD888" s="227"/>
      <c r="AE888" s="227"/>
      <c r="AF888" s="227"/>
      <c r="AG888" s="227"/>
      <c r="AL888" s="224"/>
      <c r="AM888" s="224"/>
      <c r="AN888" s="224"/>
      <c r="AO888" s="224"/>
      <c r="AP888" s="224"/>
      <c r="AQ888" s="224"/>
      <c r="AR888" s="224"/>
      <c r="AS888" s="224"/>
    </row>
    <row r="889">
      <c r="A889" s="398"/>
      <c r="B889" s="399"/>
      <c r="C889" s="398"/>
      <c r="D889" s="399"/>
      <c r="E889" s="398"/>
      <c r="I889" s="411"/>
      <c r="J889" s="411"/>
      <c r="N889" s="411"/>
      <c r="S889" s="411"/>
      <c r="AC889" s="227"/>
      <c r="AD889" s="227"/>
      <c r="AE889" s="227"/>
      <c r="AF889" s="227"/>
      <c r="AG889" s="227"/>
      <c r="AL889" s="224"/>
      <c r="AM889" s="224"/>
      <c r="AN889" s="224"/>
      <c r="AO889" s="224"/>
      <c r="AP889" s="224"/>
      <c r="AQ889" s="224"/>
      <c r="AR889" s="224"/>
      <c r="AS889" s="224"/>
    </row>
    <row r="890">
      <c r="A890" s="398"/>
      <c r="B890" s="399"/>
      <c r="C890" s="398"/>
      <c r="D890" s="399"/>
      <c r="E890" s="398"/>
      <c r="I890" s="411"/>
      <c r="J890" s="411"/>
      <c r="N890" s="411"/>
      <c r="S890" s="411"/>
      <c r="AC890" s="227"/>
      <c r="AD890" s="227"/>
      <c r="AE890" s="227"/>
      <c r="AF890" s="227"/>
      <c r="AG890" s="227"/>
      <c r="AL890" s="224"/>
      <c r="AM890" s="224"/>
      <c r="AN890" s="224"/>
      <c r="AO890" s="224"/>
      <c r="AP890" s="224"/>
      <c r="AQ890" s="224"/>
      <c r="AR890" s="224"/>
      <c r="AS890" s="224"/>
    </row>
    <row r="891">
      <c r="A891" s="398"/>
      <c r="B891" s="399"/>
      <c r="C891" s="398"/>
      <c r="D891" s="399"/>
      <c r="E891" s="398"/>
      <c r="I891" s="411"/>
      <c r="J891" s="411"/>
      <c r="N891" s="411"/>
      <c r="S891" s="411"/>
      <c r="AC891" s="227"/>
      <c r="AD891" s="227"/>
      <c r="AE891" s="227"/>
      <c r="AF891" s="227"/>
      <c r="AG891" s="227"/>
      <c r="AL891" s="224"/>
      <c r="AM891" s="224"/>
      <c r="AN891" s="224"/>
      <c r="AO891" s="224"/>
      <c r="AP891" s="224"/>
      <c r="AQ891" s="224"/>
      <c r="AR891" s="224"/>
      <c r="AS891" s="224"/>
    </row>
    <row r="892">
      <c r="A892" s="398"/>
      <c r="B892" s="399"/>
      <c r="C892" s="398"/>
      <c r="D892" s="399"/>
      <c r="E892" s="398"/>
      <c r="I892" s="411"/>
      <c r="J892" s="411"/>
      <c r="N892" s="411"/>
      <c r="S892" s="411"/>
      <c r="AC892" s="227"/>
      <c r="AD892" s="227"/>
      <c r="AE892" s="227"/>
      <c r="AF892" s="227"/>
      <c r="AG892" s="227"/>
      <c r="AL892" s="224"/>
      <c r="AM892" s="224"/>
      <c r="AN892" s="224"/>
      <c r="AO892" s="224"/>
      <c r="AP892" s="224"/>
      <c r="AQ892" s="224"/>
      <c r="AR892" s="224"/>
      <c r="AS892" s="224"/>
    </row>
    <row r="893">
      <c r="A893" s="398"/>
      <c r="B893" s="399"/>
      <c r="C893" s="398"/>
      <c r="D893" s="399"/>
      <c r="E893" s="398"/>
      <c r="I893" s="411"/>
      <c r="J893" s="411"/>
      <c r="N893" s="411"/>
      <c r="S893" s="411"/>
      <c r="AC893" s="227"/>
      <c r="AD893" s="227"/>
      <c r="AE893" s="227"/>
      <c r="AF893" s="227"/>
      <c r="AG893" s="227"/>
      <c r="AL893" s="224"/>
      <c r="AM893" s="224"/>
      <c r="AN893" s="224"/>
      <c r="AO893" s="224"/>
      <c r="AP893" s="224"/>
      <c r="AQ893" s="224"/>
      <c r="AR893" s="224"/>
      <c r="AS893" s="224"/>
    </row>
    <row r="894">
      <c r="A894" s="398"/>
      <c r="B894" s="399"/>
      <c r="C894" s="398"/>
      <c r="D894" s="399"/>
      <c r="E894" s="398"/>
      <c r="I894" s="411"/>
      <c r="J894" s="411"/>
      <c r="N894" s="411"/>
      <c r="S894" s="411"/>
      <c r="AC894" s="227"/>
      <c r="AD894" s="227"/>
      <c r="AE894" s="227"/>
      <c r="AF894" s="227"/>
      <c r="AG894" s="227"/>
      <c r="AL894" s="224"/>
      <c r="AM894" s="224"/>
      <c r="AN894" s="224"/>
      <c r="AO894" s="224"/>
      <c r="AP894" s="224"/>
      <c r="AQ894" s="224"/>
      <c r="AR894" s="224"/>
      <c r="AS894" s="224"/>
    </row>
    <row r="895">
      <c r="A895" s="398"/>
      <c r="B895" s="399"/>
      <c r="C895" s="398"/>
      <c r="D895" s="399"/>
      <c r="E895" s="398"/>
      <c r="I895" s="411"/>
      <c r="J895" s="411"/>
      <c r="N895" s="411"/>
      <c r="S895" s="411"/>
      <c r="AC895" s="227"/>
      <c r="AD895" s="227"/>
      <c r="AE895" s="227"/>
      <c r="AF895" s="227"/>
      <c r="AG895" s="227"/>
      <c r="AL895" s="224"/>
      <c r="AM895" s="224"/>
      <c r="AN895" s="224"/>
      <c r="AO895" s="224"/>
      <c r="AP895" s="224"/>
      <c r="AQ895" s="224"/>
      <c r="AR895" s="224"/>
      <c r="AS895" s="224"/>
    </row>
    <row r="896">
      <c r="A896" s="398"/>
      <c r="B896" s="399"/>
      <c r="C896" s="398"/>
      <c r="D896" s="399"/>
      <c r="E896" s="398"/>
      <c r="I896" s="411"/>
      <c r="J896" s="411"/>
      <c r="N896" s="411"/>
      <c r="S896" s="411"/>
      <c r="AC896" s="227"/>
      <c r="AD896" s="227"/>
      <c r="AE896" s="227"/>
      <c r="AF896" s="227"/>
      <c r="AG896" s="227"/>
      <c r="AL896" s="224"/>
      <c r="AM896" s="224"/>
      <c r="AN896" s="224"/>
      <c r="AO896" s="224"/>
      <c r="AP896" s="224"/>
      <c r="AQ896" s="224"/>
      <c r="AR896" s="224"/>
      <c r="AS896" s="224"/>
    </row>
    <row r="897">
      <c r="A897" s="398"/>
      <c r="B897" s="399"/>
      <c r="C897" s="398"/>
      <c r="D897" s="399"/>
      <c r="E897" s="398"/>
      <c r="I897" s="411"/>
      <c r="J897" s="411"/>
      <c r="N897" s="411"/>
      <c r="S897" s="411"/>
      <c r="AC897" s="227"/>
      <c r="AD897" s="227"/>
      <c r="AE897" s="227"/>
      <c r="AF897" s="227"/>
      <c r="AG897" s="227"/>
      <c r="AL897" s="224"/>
      <c r="AM897" s="224"/>
      <c r="AN897" s="224"/>
      <c r="AO897" s="224"/>
      <c r="AP897" s="224"/>
      <c r="AQ897" s="224"/>
      <c r="AR897" s="224"/>
      <c r="AS897" s="224"/>
    </row>
    <row r="898">
      <c r="A898" s="398"/>
      <c r="B898" s="399"/>
      <c r="C898" s="398"/>
      <c r="D898" s="399"/>
      <c r="E898" s="398"/>
      <c r="I898" s="411"/>
      <c r="J898" s="411"/>
      <c r="N898" s="411"/>
      <c r="S898" s="411"/>
      <c r="AC898" s="227"/>
      <c r="AD898" s="227"/>
      <c r="AE898" s="227"/>
      <c r="AF898" s="227"/>
      <c r="AG898" s="227"/>
      <c r="AL898" s="224"/>
      <c r="AM898" s="224"/>
      <c r="AN898" s="224"/>
      <c r="AO898" s="224"/>
      <c r="AP898" s="224"/>
      <c r="AQ898" s="224"/>
      <c r="AR898" s="224"/>
      <c r="AS898" s="224"/>
    </row>
    <row r="899">
      <c r="A899" s="398"/>
      <c r="B899" s="399"/>
      <c r="C899" s="398"/>
      <c r="D899" s="399"/>
      <c r="E899" s="398"/>
      <c r="I899" s="411"/>
      <c r="J899" s="411"/>
      <c r="N899" s="411"/>
      <c r="S899" s="411"/>
      <c r="AC899" s="227"/>
      <c r="AD899" s="227"/>
      <c r="AE899" s="227"/>
      <c r="AF899" s="227"/>
      <c r="AG899" s="227"/>
      <c r="AL899" s="224"/>
      <c r="AM899" s="224"/>
      <c r="AN899" s="224"/>
      <c r="AO899" s="224"/>
      <c r="AP899" s="224"/>
      <c r="AQ899" s="224"/>
      <c r="AR899" s="224"/>
      <c r="AS899" s="224"/>
    </row>
    <row r="900">
      <c r="A900" s="398"/>
      <c r="B900" s="399"/>
      <c r="C900" s="398"/>
      <c r="D900" s="399"/>
      <c r="E900" s="398"/>
      <c r="I900" s="411"/>
      <c r="J900" s="411"/>
      <c r="N900" s="411"/>
      <c r="S900" s="411"/>
      <c r="AC900" s="227"/>
      <c r="AD900" s="227"/>
      <c r="AE900" s="227"/>
      <c r="AF900" s="227"/>
      <c r="AG900" s="227"/>
      <c r="AL900" s="224"/>
      <c r="AM900" s="224"/>
      <c r="AN900" s="224"/>
      <c r="AO900" s="224"/>
      <c r="AP900" s="224"/>
      <c r="AQ900" s="224"/>
      <c r="AR900" s="224"/>
      <c r="AS900" s="224"/>
    </row>
    <row r="901">
      <c r="A901" s="398"/>
      <c r="B901" s="399"/>
      <c r="C901" s="398"/>
      <c r="D901" s="399"/>
      <c r="E901" s="398"/>
      <c r="I901" s="411"/>
      <c r="J901" s="411"/>
      <c r="N901" s="411"/>
      <c r="S901" s="411"/>
      <c r="AC901" s="227"/>
      <c r="AD901" s="227"/>
      <c r="AE901" s="227"/>
      <c r="AF901" s="227"/>
      <c r="AG901" s="227"/>
      <c r="AL901" s="224"/>
      <c r="AM901" s="224"/>
      <c r="AN901" s="224"/>
      <c r="AO901" s="224"/>
      <c r="AP901" s="224"/>
      <c r="AQ901" s="224"/>
      <c r="AR901" s="224"/>
      <c r="AS901" s="224"/>
    </row>
    <row r="902">
      <c r="A902" s="398"/>
      <c r="B902" s="399"/>
      <c r="C902" s="398"/>
      <c r="D902" s="399"/>
      <c r="E902" s="398"/>
      <c r="I902" s="411"/>
      <c r="J902" s="411"/>
      <c r="N902" s="411"/>
      <c r="S902" s="411"/>
      <c r="AC902" s="227"/>
      <c r="AD902" s="227"/>
      <c r="AE902" s="227"/>
      <c r="AF902" s="227"/>
      <c r="AG902" s="227"/>
      <c r="AL902" s="224"/>
      <c r="AM902" s="224"/>
      <c r="AN902" s="224"/>
      <c r="AO902" s="224"/>
      <c r="AP902" s="224"/>
      <c r="AQ902" s="224"/>
      <c r="AR902" s="224"/>
      <c r="AS902" s="224"/>
    </row>
    <row r="903">
      <c r="A903" s="398"/>
      <c r="B903" s="399"/>
      <c r="C903" s="398"/>
      <c r="D903" s="399"/>
      <c r="E903" s="398"/>
      <c r="I903" s="411"/>
      <c r="J903" s="411"/>
      <c r="N903" s="411"/>
      <c r="S903" s="411"/>
      <c r="AC903" s="227"/>
      <c r="AD903" s="227"/>
      <c r="AE903" s="227"/>
      <c r="AF903" s="227"/>
      <c r="AG903" s="227"/>
      <c r="AL903" s="224"/>
      <c r="AM903" s="224"/>
      <c r="AN903" s="224"/>
      <c r="AO903" s="224"/>
      <c r="AP903" s="224"/>
      <c r="AQ903" s="224"/>
      <c r="AR903" s="224"/>
      <c r="AS903" s="224"/>
    </row>
    <row r="904">
      <c r="A904" s="398"/>
      <c r="B904" s="399"/>
      <c r="C904" s="398"/>
      <c r="D904" s="399"/>
      <c r="E904" s="398"/>
      <c r="I904" s="411"/>
      <c r="J904" s="411"/>
      <c r="N904" s="411"/>
      <c r="S904" s="411"/>
      <c r="AC904" s="227"/>
      <c r="AD904" s="227"/>
      <c r="AE904" s="227"/>
      <c r="AF904" s="227"/>
      <c r="AG904" s="227"/>
      <c r="AL904" s="224"/>
      <c r="AM904" s="224"/>
      <c r="AN904" s="224"/>
      <c r="AO904" s="224"/>
      <c r="AP904" s="224"/>
      <c r="AQ904" s="224"/>
      <c r="AR904" s="224"/>
      <c r="AS904" s="224"/>
    </row>
    <row r="905">
      <c r="A905" s="398"/>
      <c r="B905" s="399"/>
      <c r="C905" s="398"/>
      <c r="D905" s="399"/>
      <c r="E905" s="398"/>
      <c r="I905" s="411"/>
      <c r="J905" s="411"/>
      <c r="N905" s="411"/>
      <c r="S905" s="411"/>
      <c r="AC905" s="227"/>
      <c r="AD905" s="227"/>
      <c r="AE905" s="227"/>
      <c r="AF905" s="227"/>
      <c r="AG905" s="227"/>
      <c r="AL905" s="224"/>
      <c r="AM905" s="224"/>
      <c r="AN905" s="224"/>
      <c r="AO905" s="224"/>
      <c r="AP905" s="224"/>
      <c r="AQ905" s="224"/>
      <c r="AR905" s="224"/>
      <c r="AS905" s="224"/>
    </row>
    <row r="906">
      <c r="A906" s="398"/>
      <c r="B906" s="399"/>
      <c r="C906" s="398"/>
      <c r="D906" s="399"/>
      <c r="E906" s="398"/>
      <c r="I906" s="411"/>
      <c r="J906" s="411"/>
      <c r="N906" s="411"/>
      <c r="S906" s="411"/>
      <c r="AC906" s="227"/>
      <c r="AD906" s="227"/>
      <c r="AE906" s="227"/>
      <c r="AF906" s="227"/>
      <c r="AG906" s="227"/>
      <c r="AL906" s="224"/>
      <c r="AM906" s="224"/>
      <c r="AN906" s="224"/>
      <c r="AO906" s="224"/>
      <c r="AP906" s="224"/>
      <c r="AQ906" s="224"/>
      <c r="AR906" s="224"/>
      <c r="AS906" s="224"/>
    </row>
    <row r="907">
      <c r="A907" s="398"/>
      <c r="B907" s="399"/>
      <c r="C907" s="398"/>
      <c r="D907" s="399"/>
      <c r="E907" s="398"/>
      <c r="I907" s="411"/>
      <c r="J907" s="411"/>
      <c r="N907" s="411"/>
      <c r="S907" s="411"/>
      <c r="AC907" s="227"/>
      <c r="AD907" s="227"/>
      <c r="AE907" s="227"/>
      <c r="AF907" s="227"/>
      <c r="AG907" s="227"/>
      <c r="AL907" s="224"/>
      <c r="AM907" s="224"/>
      <c r="AN907" s="224"/>
      <c r="AO907" s="224"/>
      <c r="AP907" s="224"/>
      <c r="AQ907" s="224"/>
      <c r="AR907" s="224"/>
      <c r="AS907" s="224"/>
    </row>
    <row r="908">
      <c r="A908" s="398"/>
      <c r="B908" s="399"/>
      <c r="C908" s="398"/>
      <c r="D908" s="399"/>
      <c r="E908" s="398"/>
      <c r="I908" s="411"/>
      <c r="J908" s="411"/>
      <c r="N908" s="411"/>
      <c r="S908" s="411"/>
      <c r="AC908" s="227"/>
      <c r="AD908" s="227"/>
      <c r="AE908" s="227"/>
      <c r="AF908" s="227"/>
      <c r="AG908" s="227"/>
      <c r="AL908" s="224"/>
      <c r="AM908" s="224"/>
      <c r="AN908" s="224"/>
      <c r="AO908" s="224"/>
      <c r="AP908" s="224"/>
      <c r="AQ908" s="224"/>
      <c r="AR908" s="224"/>
      <c r="AS908" s="224"/>
    </row>
    <row r="909">
      <c r="A909" s="398"/>
      <c r="B909" s="399"/>
      <c r="C909" s="398"/>
      <c r="D909" s="399"/>
      <c r="E909" s="398"/>
      <c r="I909" s="411"/>
      <c r="J909" s="411"/>
      <c r="N909" s="411"/>
      <c r="S909" s="411"/>
      <c r="AC909" s="227"/>
      <c r="AD909" s="227"/>
      <c r="AE909" s="227"/>
      <c r="AF909" s="227"/>
      <c r="AG909" s="227"/>
      <c r="AL909" s="224"/>
      <c r="AM909" s="224"/>
      <c r="AN909" s="224"/>
      <c r="AO909" s="224"/>
      <c r="AP909" s="224"/>
      <c r="AQ909" s="224"/>
      <c r="AR909" s="224"/>
      <c r="AS909" s="224"/>
    </row>
    <row r="910">
      <c r="A910" s="398"/>
      <c r="B910" s="399"/>
      <c r="C910" s="398"/>
      <c r="D910" s="399"/>
      <c r="E910" s="398"/>
      <c r="I910" s="411"/>
      <c r="J910" s="411"/>
      <c r="N910" s="411"/>
      <c r="S910" s="411"/>
      <c r="AC910" s="227"/>
      <c r="AD910" s="227"/>
      <c r="AE910" s="227"/>
      <c r="AF910" s="227"/>
      <c r="AG910" s="227"/>
      <c r="AL910" s="224"/>
      <c r="AM910" s="224"/>
      <c r="AN910" s="224"/>
      <c r="AO910" s="224"/>
      <c r="AP910" s="224"/>
      <c r="AQ910" s="224"/>
      <c r="AR910" s="224"/>
      <c r="AS910" s="224"/>
    </row>
    <row r="911">
      <c r="A911" s="398"/>
      <c r="B911" s="399"/>
      <c r="C911" s="398"/>
      <c r="D911" s="399"/>
      <c r="E911" s="398"/>
      <c r="I911" s="411"/>
      <c r="J911" s="411"/>
      <c r="N911" s="411"/>
      <c r="S911" s="411"/>
      <c r="AC911" s="227"/>
      <c r="AD911" s="227"/>
      <c r="AE911" s="227"/>
      <c r="AF911" s="227"/>
      <c r="AG911" s="227"/>
      <c r="AL911" s="224"/>
      <c r="AM911" s="224"/>
      <c r="AN911" s="224"/>
      <c r="AO911" s="224"/>
      <c r="AP911" s="224"/>
      <c r="AQ911" s="224"/>
      <c r="AR911" s="224"/>
      <c r="AS911" s="224"/>
    </row>
    <row r="912">
      <c r="A912" s="398"/>
      <c r="B912" s="399"/>
      <c r="C912" s="398"/>
      <c r="D912" s="399"/>
      <c r="E912" s="398"/>
      <c r="I912" s="411"/>
      <c r="J912" s="411"/>
      <c r="N912" s="411"/>
      <c r="S912" s="411"/>
      <c r="AC912" s="227"/>
      <c r="AD912" s="227"/>
      <c r="AE912" s="227"/>
      <c r="AF912" s="227"/>
      <c r="AG912" s="227"/>
      <c r="AL912" s="224"/>
      <c r="AM912" s="224"/>
      <c r="AN912" s="224"/>
      <c r="AO912" s="224"/>
      <c r="AP912" s="224"/>
      <c r="AQ912" s="224"/>
      <c r="AR912" s="224"/>
      <c r="AS912" s="224"/>
    </row>
    <row r="913">
      <c r="A913" s="398"/>
      <c r="B913" s="399"/>
      <c r="C913" s="398"/>
      <c r="D913" s="399"/>
      <c r="E913" s="398"/>
      <c r="I913" s="411"/>
      <c r="J913" s="411"/>
      <c r="N913" s="411"/>
      <c r="S913" s="411"/>
      <c r="AC913" s="227"/>
      <c r="AD913" s="227"/>
      <c r="AE913" s="227"/>
      <c r="AF913" s="227"/>
      <c r="AG913" s="227"/>
      <c r="AL913" s="224"/>
      <c r="AM913" s="224"/>
      <c r="AN913" s="224"/>
      <c r="AO913" s="224"/>
      <c r="AP913" s="224"/>
      <c r="AQ913" s="224"/>
      <c r="AR913" s="224"/>
      <c r="AS913" s="224"/>
    </row>
    <row r="914">
      <c r="A914" s="398"/>
      <c r="B914" s="399"/>
      <c r="C914" s="398"/>
      <c r="D914" s="399"/>
      <c r="E914" s="398"/>
      <c r="I914" s="411"/>
      <c r="J914" s="411"/>
      <c r="N914" s="411"/>
      <c r="S914" s="411"/>
      <c r="AC914" s="227"/>
      <c r="AD914" s="227"/>
      <c r="AE914" s="227"/>
      <c r="AF914" s="227"/>
      <c r="AG914" s="227"/>
      <c r="AL914" s="224"/>
      <c r="AM914" s="224"/>
      <c r="AN914" s="224"/>
      <c r="AO914" s="224"/>
      <c r="AP914" s="224"/>
      <c r="AQ914" s="224"/>
      <c r="AR914" s="224"/>
      <c r="AS914" s="224"/>
    </row>
    <row r="915">
      <c r="A915" s="398"/>
      <c r="B915" s="399"/>
      <c r="C915" s="398"/>
      <c r="D915" s="399"/>
      <c r="E915" s="398"/>
      <c r="I915" s="411"/>
      <c r="J915" s="411"/>
      <c r="N915" s="411"/>
      <c r="S915" s="411"/>
      <c r="AC915" s="227"/>
      <c r="AD915" s="227"/>
      <c r="AE915" s="227"/>
      <c r="AF915" s="227"/>
      <c r="AG915" s="227"/>
      <c r="AL915" s="224"/>
      <c r="AM915" s="224"/>
      <c r="AN915" s="224"/>
      <c r="AO915" s="224"/>
      <c r="AP915" s="224"/>
      <c r="AQ915" s="224"/>
      <c r="AR915" s="224"/>
      <c r="AS915" s="224"/>
    </row>
    <row r="916">
      <c r="A916" s="398"/>
      <c r="B916" s="399"/>
      <c r="C916" s="398"/>
      <c r="D916" s="399"/>
      <c r="E916" s="398"/>
      <c r="I916" s="411"/>
      <c r="J916" s="411"/>
      <c r="N916" s="411"/>
      <c r="S916" s="411"/>
      <c r="AC916" s="227"/>
      <c r="AD916" s="227"/>
      <c r="AE916" s="227"/>
      <c r="AF916" s="227"/>
      <c r="AG916" s="227"/>
      <c r="AL916" s="224"/>
      <c r="AM916" s="224"/>
      <c r="AN916" s="224"/>
      <c r="AO916" s="224"/>
      <c r="AP916" s="224"/>
      <c r="AQ916" s="224"/>
      <c r="AR916" s="224"/>
      <c r="AS916" s="224"/>
    </row>
    <row r="917">
      <c r="A917" s="398"/>
      <c r="B917" s="399"/>
      <c r="C917" s="398"/>
      <c r="D917" s="399"/>
      <c r="E917" s="398"/>
      <c r="I917" s="411"/>
      <c r="J917" s="411"/>
      <c r="N917" s="411"/>
      <c r="S917" s="411"/>
      <c r="AC917" s="227"/>
      <c r="AD917" s="227"/>
      <c r="AE917" s="227"/>
      <c r="AF917" s="227"/>
      <c r="AG917" s="227"/>
      <c r="AL917" s="224"/>
      <c r="AM917" s="224"/>
      <c r="AN917" s="224"/>
      <c r="AO917" s="224"/>
      <c r="AP917" s="224"/>
      <c r="AQ917" s="224"/>
      <c r="AR917" s="224"/>
      <c r="AS917" s="224"/>
    </row>
    <row r="918">
      <c r="A918" s="398"/>
      <c r="B918" s="399"/>
      <c r="C918" s="398"/>
      <c r="D918" s="399"/>
      <c r="E918" s="398"/>
      <c r="I918" s="411"/>
      <c r="J918" s="411"/>
      <c r="N918" s="411"/>
      <c r="S918" s="411"/>
      <c r="AC918" s="227"/>
      <c r="AD918" s="227"/>
      <c r="AE918" s="227"/>
      <c r="AF918" s="227"/>
      <c r="AG918" s="227"/>
      <c r="AL918" s="224"/>
      <c r="AM918" s="224"/>
      <c r="AN918" s="224"/>
      <c r="AO918" s="224"/>
      <c r="AP918" s="224"/>
      <c r="AQ918" s="224"/>
      <c r="AR918" s="224"/>
      <c r="AS918" s="224"/>
    </row>
    <row r="919">
      <c r="A919" s="398"/>
      <c r="B919" s="399"/>
      <c r="C919" s="398"/>
      <c r="D919" s="399"/>
      <c r="E919" s="398"/>
      <c r="I919" s="411"/>
      <c r="J919" s="411"/>
      <c r="N919" s="411"/>
      <c r="S919" s="411"/>
      <c r="AC919" s="227"/>
      <c r="AD919" s="227"/>
      <c r="AE919" s="227"/>
      <c r="AF919" s="227"/>
      <c r="AG919" s="227"/>
      <c r="AL919" s="224"/>
      <c r="AM919" s="224"/>
      <c r="AN919" s="224"/>
      <c r="AO919" s="224"/>
      <c r="AP919" s="224"/>
      <c r="AQ919" s="224"/>
      <c r="AR919" s="224"/>
      <c r="AS919" s="224"/>
    </row>
    <row r="920">
      <c r="A920" s="398"/>
      <c r="B920" s="399"/>
      <c r="C920" s="398"/>
      <c r="D920" s="399"/>
      <c r="E920" s="398"/>
      <c r="I920" s="411"/>
      <c r="J920" s="411"/>
      <c r="N920" s="411"/>
      <c r="S920" s="411"/>
      <c r="AC920" s="227"/>
      <c r="AD920" s="227"/>
      <c r="AE920" s="227"/>
      <c r="AF920" s="227"/>
      <c r="AG920" s="227"/>
      <c r="AL920" s="224"/>
      <c r="AM920" s="224"/>
      <c r="AN920" s="224"/>
      <c r="AO920" s="224"/>
      <c r="AP920" s="224"/>
      <c r="AQ920" s="224"/>
      <c r="AR920" s="224"/>
      <c r="AS920" s="224"/>
    </row>
    <row r="921">
      <c r="A921" s="398"/>
      <c r="B921" s="399"/>
      <c r="C921" s="398"/>
      <c r="D921" s="399"/>
      <c r="E921" s="398"/>
      <c r="I921" s="411"/>
      <c r="J921" s="411"/>
      <c r="N921" s="411"/>
      <c r="S921" s="411"/>
      <c r="AC921" s="227"/>
      <c r="AD921" s="227"/>
      <c r="AE921" s="227"/>
      <c r="AF921" s="227"/>
      <c r="AG921" s="227"/>
      <c r="AL921" s="224"/>
      <c r="AM921" s="224"/>
      <c r="AN921" s="224"/>
      <c r="AO921" s="224"/>
      <c r="AP921" s="224"/>
      <c r="AQ921" s="224"/>
      <c r="AR921" s="224"/>
      <c r="AS921" s="224"/>
    </row>
    <row r="922">
      <c r="A922" s="398"/>
      <c r="B922" s="399"/>
      <c r="C922" s="398"/>
      <c r="D922" s="399"/>
      <c r="E922" s="398"/>
      <c r="I922" s="411"/>
      <c r="J922" s="411"/>
      <c r="N922" s="411"/>
      <c r="S922" s="411"/>
      <c r="AC922" s="227"/>
      <c r="AD922" s="227"/>
      <c r="AE922" s="227"/>
      <c r="AF922" s="227"/>
      <c r="AG922" s="227"/>
      <c r="AL922" s="224"/>
      <c r="AM922" s="224"/>
      <c r="AN922" s="224"/>
      <c r="AO922" s="224"/>
      <c r="AP922" s="224"/>
      <c r="AQ922" s="224"/>
      <c r="AR922" s="224"/>
      <c r="AS922" s="224"/>
    </row>
    <row r="923">
      <c r="A923" s="398"/>
      <c r="B923" s="399"/>
      <c r="C923" s="398"/>
      <c r="D923" s="399"/>
      <c r="E923" s="398"/>
      <c r="I923" s="411"/>
      <c r="J923" s="411"/>
      <c r="N923" s="411"/>
      <c r="S923" s="411"/>
      <c r="AC923" s="227"/>
      <c r="AD923" s="227"/>
      <c r="AE923" s="227"/>
      <c r="AF923" s="227"/>
      <c r="AG923" s="227"/>
      <c r="AL923" s="224"/>
      <c r="AM923" s="224"/>
      <c r="AN923" s="224"/>
      <c r="AO923" s="224"/>
      <c r="AP923" s="224"/>
      <c r="AQ923" s="224"/>
      <c r="AR923" s="224"/>
      <c r="AS923" s="224"/>
    </row>
    <row r="924">
      <c r="A924" s="398"/>
      <c r="B924" s="399"/>
      <c r="C924" s="398"/>
      <c r="D924" s="399"/>
      <c r="E924" s="398"/>
      <c r="I924" s="411"/>
      <c r="J924" s="411"/>
      <c r="N924" s="411"/>
      <c r="S924" s="411"/>
      <c r="AC924" s="227"/>
      <c r="AD924" s="227"/>
      <c r="AE924" s="227"/>
      <c r="AF924" s="227"/>
      <c r="AG924" s="227"/>
      <c r="AL924" s="224"/>
      <c r="AM924" s="224"/>
      <c r="AN924" s="224"/>
      <c r="AO924" s="224"/>
      <c r="AP924" s="224"/>
      <c r="AQ924" s="224"/>
      <c r="AR924" s="224"/>
      <c r="AS924" s="224"/>
    </row>
    <row r="925">
      <c r="A925" s="398"/>
      <c r="B925" s="399"/>
      <c r="C925" s="398"/>
      <c r="D925" s="399"/>
      <c r="E925" s="398"/>
      <c r="I925" s="411"/>
      <c r="J925" s="411"/>
      <c r="N925" s="411"/>
      <c r="S925" s="411"/>
      <c r="AC925" s="227"/>
      <c r="AD925" s="227"/>
      <c r="AE925" s="227"/>
      <c r="AF925" s="227"/>
      <c r="AG925" s="227"/>
      <c r="AL925" s="224"/>
      <c r="AM925" s="224"/>
      <c r="AN925" s="224"/>
      <c r="AO925" s="224"/>
      <c r="AP925" s="224"/>
      <c r="AQ925" s="224"/>
      <c r="AR925" s="224"/>
      <c r="AS925" s="224"/>
    </row>
    <row r="926">
      <c r="A926" s="398"/>
      <c r="B926" s="399"/>
      <c r="C926" s="398"/>
      <c r="D926" s="399"/>
      <c r="E926" s="398"/>
      <c r="I926" s="411"/>
      <c r="J926" s="411"/>
      <c r="N926" s="411"/>
      <c r="S926" s="411"/>
      <c r="AC926" s="227"/>
      <c r="AD926" s="227"/>
      <c r="AE926" s="227"/>
      <c r="AF926" s="227"/>
      <c r="AG926" s="227"/>
      <c r="AL926" s="224"/>
      <c r="AM926" s="224"/>
      <c r="AN926" s="224"/>
      <c r="AO926" s="224"/>
      <c r="AP926" s="224"/>
      <c r="AQ926" s="224"/>
      <c r="AR926" s="224"/>
      <c r="AS926" s="224"/>
    </row>
    <row r="927">
      <c r="A927" s="398"/>
      <c r="B927" s="399"/>
      <c r="C927" s="398"/>
      <c r="D927" s="399"/>
      <c r="E927" s="398"/>
      <c r="I927" s="411"/>
      <c r="J927" s="411"/>
      <c r="N927" s="411"/>
      <c r="S927" s="411"/>
      <c r="AC927" s="227"/>
      <c r="AD927" s="227"/>
      <c r="AE927" s="227"/>
      <c r="AF927" s="227"/>
      <c r="AG927" s="227"/>
      <c r="AL927" s="224"/>
      <c r="AM927" s="224"/>
      <c r="AN927" s="224"/>
      <c r="AO927" s="224"/>
      <c r="AP927" s="224"/>
      <c r="AQ927" s="224"/>
      <c r="AR927" s="224"/>
      <c r="AS927" s="224"/>
    </row>
    <row r="928">
      <c r="A928" s="398"/>
      <c r="B928" s="399"/>
      <c r="C928" s="398"/>
      <c r="D928" s="399"/>
      <c r="E928" s="398"/>
      <c r="I928" s="411"/>
      <c r="J928" s="411"/>
      <c r="N928" s="411"/>
      <c r="S928" s="411"/>
      <c r="AC928" s="227"/>
      <c r="AD928" s="227"/>
      <c r="AE928" s="227"/>
      <c r="AF928" s="227"/>
      <c r="AG928" s="227"/>
      <c r="AL928" s="224"/>
      <c r="AM928" s="224"/>
      <c r="AN928" s="224"/>
      <c r="AO928" s="224"/>
      <c r="AP928" s="224"/>
      <c r="AQ928" s="224"/>
      <c r="AR928" s="224"/>
      <c r="AS928" s="224"/>
    </row>
    <row r="929">
      <c r="A929" s="398"/>
      <c r="B929" s="399"/>
      <c r="C929" s="398"/>
      <c r="D929" s="399"/>
      <c r="E929" s="398"/>
      <c r="I929" s="411"/>
      <c r="J929" s="411"/>
      <c r="N929" s="411"/>
      <c r="S929" s="411"/>
      <c r="AC929" s="227"/>
      <c r="AD929" s="227"/>
      <c r="AE929" s="227"/>
      <c r="AF929" s="227"/>
      <c r="AG929" s="227"/>
      <c r="AL929" s="224"/>
      <c r="AM929" s="224"/>
      <c r="AN929" s="224"/>
      <c r="AO929" s="224"/>
      <c r="AP929" s="224"/>
      <c r="AQ929" s="224"/>
      <c r="AR929" s="224"/>
      <c r="AS929" s="224"/>
    </row>
    <row r="930">
      <c r="A930" s="398"/>
      <c r="B930" s="399"/>
      <c r="C930" s="398"/>
      <c r="D930" s="399"/>
      <c r="E930" s="398"/>
      <c r="I930" s="411"/>
      <c r="J930" s="411"/>
      <c r="N930" s="411"/>
      <c r="S930" s="411"/>
      <c r="AC930" s="227"/>
      <c r="AD930" s="227"/>
      <c r="AE930" s="227"/>
      <c r="AF930" s="227"/>
      <c r="AG930" s="227"/>
      <c r="AL930" s="224"/>
      <c r="AM930" s="224"/>
      <c r="AN930" s="224"/>
      <c r="AO930" s="224"/>
      <c r="AP930" s="224"/>
      <c r="AQ930" s="224"/>
      <c r="AR930" s="224"/>
      <c r="AS930" s="224"/>
    </row>
    <row r="931">
      <c r="A931" s="398"/>
      <c r="B931" s="399"/>
      <c r="C931" s="398"/>
      <c r="D931" s="399"/>
      <c r="E931" s="398"/>
      <c r="I931" s="411"/>
      <c r="J931" s="411"/>
      <c r="N931" s="411"/>
      <c r="S931" s="411"/>
      <c r="AC931" s="227"/>
      <c r="AD931" s="227"/>
      <c r="AE931" s="227"/>
      <c r="AF931" s="227"/>
      <c r="AG931" s="227"/>
      <c r="AL931" s="224"/>
      <c r="AM931" s="224"/>
      <c r="AN931" s="224"/>
      <c r="AO931" s="224"/>
      <c r="AP931" s="224"/>
      <c r="AQ931" s="224"/>
      <c r="AR931" s="224"/>
      <c r="AS931" s="224"/>
    </row>
    <row r="932">
      <c r="A932" s="398"/>
      <c r="B932" s="399"/>
      <c r="C932" s="398"/>
      <c r="D932" s="399"/>
      <c r="E932" s="398"/>
      <c r="I932" s="411"/>
      <c r="J932" s="411"/>
      <c r="N932" s="411"/>
      <c r="S932" s="411"/>
      <c r="AC932" s="227"/>
      <c r="AD932" s="227"/>
      <c r="AE932" s="227"/>
      <c r="AF932" s="227"/>
      <c r="AG932" s="227"/>
      <c r="AL932" s="224"/>
      <c r="AM932" s="224"/>
      <c r="AN932" s="224"/>
      <c r="AO932" s="224"/>
      <c r="AP932" s="224"/>
      <c r="AQ932" s="224"/>
      <c r="AR932" s="224"/>
      <c r="AS932" s="224"/>
    </row>
    <row r="933">
      <c r="A933" s="398"/>
      <c r="B933" s="399"/>
      <c r="C933" s="398"/>
      <c r="D933" s="399"/>
      <c r="E933" s="398"/>
      <c r="I933" s="411"/>
      <c r="J933" s="411"/>
      <c r="N933" s="411"/>
      <c r="S933" s="411"/>
      <c r="AC933" s="227"/>
      <c r="AD933" s="227"/>
      <c r="AE933" s="227"/>
      <c r="AF933" s="227"/>
      <c r="AG933" s="227"/>
      <c r="AL933" s="224"/>
      <c r="AM933" s="224"/>
      <c r="AN933" s="224"/>
      <c r="AO933" s="224"/>
      <c r="AP933" s="224"/>
      <c r="AQ933" s="224"/>
      <c r="AR933" s="224"/>
      <c r="AS933" s="224"/>
    </row>
    <row r="934">
      <c r="A934" s="398"/>
      <c r="B934" s="399"/>
      <c r="C934" s="398"/>
      <c r="D934" s="399"/>
      <c r="E934" s="398"/>
      <c r="I934" s="411"/>
      <c r="J934" s="411"/>
      <c r="N934" s="411"/>
      <c r="S934" s="411"/>
      <c r="AC934" s="227"/>
      <c r="AD934" s="227"/>
      <c r="AE934" s="227"/>
      <c r="AF934" s="227"/>
      <c r="AG934" s="227"/>
      <c r="AL934" s="224"/>
      <c r="AM934" s="224"/>
      <c r="AN934" s="224"/>
      <c r="AO934" s="224"/>
      <c r="AP934" s="224"/>
      <c r="AQ934" s="224"/>
      <c r="AR934" s="224"/>
      <c r="AS934" s="224"/>
    </row>
    <row r="935">
      <c r="A935" s="398"/>
      <c r="B935" s="399"/>
      <c r="C935" s="398"/>
      <c r="D935" s="399"/>
      <c r="E935" s="398"/>
      <c r="I935" s="411"/>
      <c r="J935" s="411"/>
      <c r="N935" s="411"/>
      <c r="S935" s="411"/>
      <c r="AC935" s="227"/>
      <c r="AD935" s="227"/>
      <c r="AE935" s="227"/>
      <c r="AF935" s="227"/>
      <c r="AG935" s="227"/>
      <c r="AL935" s="224"/>
      <c r="AM935" s="224"/>
      <c r="AN935" s="224"/>
      <c r="AO935" s="224"/>
      <c r="AP935" s="224"/>
      <c r="AQ935" s="224"/>
      <c r="AR935" s="224"/>
      <c r="AS935" s="224"/>
    </row>
    <row r="936">
      <c r="A936" s="398"/>
      <c r="B936" s="399"/>
      <c r="C936" s="398"/>
      <c r="D936" s="399"/>
      <c r="E936" s="398"/>
      <c r="I936" s="411"/>
      <c r="J936" s="411"/>
      <c r="N936" s="411"/>
      <c r="S936" s="411"/>
      <c r="AC936" s="227"/>
      <c r="AD936" s="227"/>
      <c r="AE936" s="227"/>
      <c r="AF936" s="227"/>
      <c r="AG936" s="227"/>
      <c r="AL936" s="224"/>
      <c r="AM936" s="224"/>
      <c r="AN936" s="224"/>
      <c r="AO936" s="224"/>
      <c r="AP936" s="224"/>
      <c r="AQ936" s="224"/>
      <c r="AR936" s="224"/>
      <c r="AS936" s="224"/>
    </row>
    <row r="937">
      <c r="A937" s="398"/>
      <c r="B937" s="399"/>
      <c r="C937" s="398"/>
      <c r="D937" s="399"/>
      <c r="E937" s="398"/>
      <c r="I937" s="411"/>
      <c r="J937" s="411"/>
      <c r="N937" s="411"/>
      <c r="S937" s="411"/>
      <c r="AC937" s="227"/>
      <c r="AD937" s="227"/>
      <c r="AE937" s="227"/>
      <c r="AF937" s="227"/>
      <c r="AG937" s="227"/>
      <c r="AL937" s="224"/>
      <c r="AM937" s="224"/>
      <c r="AN937" s="224"/>
      <c r="AO937" s="224"/>
      <c r="AP937" s="224"/>
      <c r="AQ937" s="224"/>
      <c r="AR937" s="224"/>
      <c r="AS937" s="224"/>
    </row>
    <row r="938">
      <c r="A938" s="398"/>
      <c r="B938" s="399"/>
      <c r="C938" s="398"/>
      <c r="D938" s="399"/>
      <c r="E938" s="398"/>
      <c r="I938" s="411"/>
      <c r="J938" s="411"/>
      <c r="N938" s="411"/>
      <c r="S938" s="411"/>
      <c r="AC938" s="227"/>
      <c r="AD938" s="227"/>
      <c r="AE938" s="227"/>
      <c r="AF938" s="227"/>
      <c r="AG938" s="227"/>
      <c r="AL938" s="224"/>
      <c r="AM938" s="224"/>
      <c r="AN938" s="224"/>
      <c r="AO938" s="224"/>
      <c r="AP938" s="224"/>
      <c r="AQ938" s="224"/>
      <c r="AR938" s="224"/>
      <c r="AS938" s="224"/>
    </row>
    <row r="939">
      <c r="A939" s="398"/>
      <c r="B939" s="399"/>
      <c r="C939" s="398"/>
      <c r="D939" s="399"/>
      <c r="E939" s="398"/>
      <c r="I939" s="411"/>
      <c r="J939" s="411"/>
      <c r="N939" s="411"/>
      <c r="S939" s="411"/>
      <c r="AC939" s="227"/>
      <c r="AD939" s="227"/>
      <c r="AE939" s="227"/>
      <c r="AF939" s="227"/>
      <c r="AG939" s="227"/>
      <c r="AL939" s="224"/>
      <c r="AM939" s="224"/>
      <c r="AN939" s="224"/>
      <c r="AO939" s="224"/>
      <c r="AP939" s="224"/>
      <c r="AQ939" s="224"/>
      <c r="AR939" s="224"/>
      <c r="AS939" s="224"/>
    </row>
    <row r="940">
      <c r="A940" s="398"/>
      <c r="B940" s="399"/>
      <c r="C940" s="398"/>
      <c r="D940" s="399"/>
      <c r="E940" s="398"/>
      <c r="I940" s="411"/>
      <c r="J940" s="411"/>
      <c r="N940" s="411"/>
      <c r="S940" s="411"/>
      <c r="AC940" s="227"/>
      <c r="AD940" s="227"/>
      <c r="AE940" s="227"/>
      <c r="AF940" s="227"/>
      <c r="AG940" s="227"/>
      <c r="AL940" s="224"/>
      <c r="AM940" s="224"/>
      <c r="AN940" s="224"/>
      <c r="AO940" s="224"/>
      <c r="AP940" s="224"/>
      <c r="AQ940" s="224"/>
      <c r="AR940" s="224"/>
      <c r="AS940" s="224"/>
    </row>
    <row r="941">
      <c r="A941" s="398"/>
      <c r="B941" s="399"/>
      <c r="C941" s="398"/>
      <c r="D941" s="399"/>
      <c r="E941" s="398"/>
      <c r="I941" s="411"/>
      <c r="J941" s="411"/>
      <c r="N941" s="411"/>
      <c r="S941" s="411"/>
      <c r="AC941" s="227"/>
      <c r="AD941" s="227"/>
      <c r="AE941" s="227"/>
      <c r="AF941" s="227"/>
      <c r="AG941" s="227"/>
      <c r="AL941" s="224"/>
      <c r="AM941" s="224"/>
      <c r="AN941" s="224"/>
      <c r="AO941" s="224"/>
      <c r="AP941" s="224"/>
      <c r="AQ941" s="224"/>
      <c r="AR941" s="224"/>
      <c r="AS941" s="224"/>
    </row>
    <row r="942">
      <c r="A942" s="398"/>
      <c r="B942" s="399"/>
      <c r="C942" s="398"/>
      <c r="D942" s="399"/>
      <c r="E942" s="398"/>
      <c r="I942" s="411"/>
      <c r="J942" s="411"/>
      <c r="N942" s="411"/>
      <c r="S942" s="411"/>
      <c r="AC942" s="227"/>
      <c r="AD942" s="227"/>
      <c r="AE942" s="227"/>
      <c r="AF942" s="227"/>
      <c r="AG942" s="227"/>
      <c r="AL942" s="224"/>
      <c r="AM942" s="224"/>
      <c r="AN942" s="224"/>
      <c r="AO942" s="224"/>
      <c r="AP942" s="224"/>
      <c r="AQ942" s="224"/>
      <c r="AR942" s="224"/>
      <c r="AS942" s="224"/>
    </row>
    <row r="943">
      <c r="A943" s="398"/>
      <c r="B943" s="399"/>
      <c r="C943" s="398"/>
      <c r="D943" s="399"/>
      <c r="E943" s="398"/>
      <c r="I943" s="411"/>
      <c r="J943" s="411"/>
      <c r="N943" s="411"/>
      <c r="S943" s="411"/>
      <c r="AC943" s="227"/>
      <c r="AD943" s="227"/>
      <c r="AE943" s="227"/>
      <c r="AF943" s="227"/>
      <c r="AG943" s="227"/>
      <c r="AL943" s="224"/>
      <c r="AM943" s="224"/>
      <c r="AN943" s="224"/>
      <c r="AO943" s="224"/>
      <c r="AP943" s="224"/>
      <c r="AQ943" s="224"/>
      <c r="AR943" s="224"/>
      <c r="AS943" s="224"/>
    </row>
    <row r="944">
      <c r="A944" s="398"/>
      <c r="B944" s="399"/>
      <c r="C944" s="398"/>
      <c r="D944" s="399"/>
      <c r="E944" s="398"/>
      <c r="I944" s="411"/>
      <c r="J944" s="411"/>
      <c r="N944" s="411"/>
      <c r="S944" s="411"/>
      <c r="AC944" s="227"/>
      <c r="AD944" s="227"/>
      <c r="AE944" s="227"/>
      <c r="AF944" s="227"/>
      <c r="AG944" s="227"/>
      <c r="AL944" s="224"/>
      <c r="AM944" s="224"/>
      <c r="AN944" s="224"/>
      <c r="AO944" s="224"/>
      <c r="AP944" s="224"/>
      <c r="AQ944" s="224"/>
      <c r="AR944" s="224"/>
      <c r="AS944" s="224"/>
    </row>
    <row r="945">
      <c r="A945" s="398"/>
      <c r="B945" s="399"/>
      <c r="C945" s="398"/>
      <c r="D945" s="399"/>
      <c r="E945" s="398"/>
      <c r="I945" s="411"/>
      <c r="J945" s="411"/>
      <c r="N945" s="411"/>
      <c r="S945" s="411"/>
      <c r="AC945" s="227"/>
      <c r="AD945" s="227"/>
      <c r="AE945" s="227"/>
      <c r="AF945" s="227"/>
      <c r="AG945" s="227"/>
      <c r="AL945" s="224"/>
      <c r="AM945" s="224"/>
      <c r="AN945" s="224"/>
      <c r="AO945" s="224"/>
      <c r="AP945" s="224"/>
      <c r="AQ945" s="224"/>
      <c r="AR945" s="224"/>
      <c r="AS945" s="224"/>
    </row>
    <row r="946">
      <c r="A946" s="398"/>
      <c r="B946" s="399"/>
      <c r="C946" s="398"/>
      <c r="D946" s="399"/>
      <c r="E946" s="398"/>
      <c r="I946" s="411"/>
      <c r="J946" s="411"/>
      <c r="N946" s="411"/>
      <c r="S946" s="411"/>
      <c r="AC946" s="227"/>
      <c r="AD946" s="227"/>
      <c r="AE946" s="227"/>
      <c r="AF946" s="227"/>
      <c r="AG946" s="227"/>
      <c r="AL946" s="224"/>
      <c r="AM946" s="224"/>
      <c r="AN946" s="224"/>
      <c r="AO946" s="224"/>
      <c r="AP946" s="224"/>
      <c r="AQ946" s="224"/>
      <c r="AR946" s="224"/>
      <c r="AS946" s="224"/>
    </row>
    <row r="947">
      <c r="A947" s="398"/>
      <c r="B947" s="399"/>
      <c r="C947" s="398"/>
      <c r="D947" s="399"/>
      <c r="E947" s="398"/>
      <c r="I947" s="411"/>
      <c r="J947" s="411"/>
      <c r="N947" s="411"/>
      <c r="S947" s="411"/>
      <c r="AC947" s="227"/>
      <c r="AD947" s="227"/>
      <c r="AE947" s="227"/>
      <c r="AF947" s="227"/>
      <c r="AG947" s="227"/>
      <c r="AL947" s="224"/>
      <c r="AM947" s="224"/>
      <c r="AN947" s="224"/>
      <c r="AO947" s="224"/>
      <c r="AP947" s="224"/>
      <c r="AQ947" s="224"/>
      <c r="AR947" s="224"/>
      <c r="AS947" s="224"/>
    </row>
    <row r="948">
      <c r="A948" s="398"/>
      <c r="B948" s="399"/>
      <c r="C948" s="398"/>
      <c r="D948" s="399"/>
      <c r="E948" s="398"/>
      <c r="I948" s="411"/>
      <c r="J948" s="411"/>
      <c r="N948" s="411"/>
      <c r="S948" s="411"/>
      <c r="AC948" s="227"/>
      <c r="AD948" s="227"/>
      <c r="AE948" s="227"/>
      <c r="AF948" s="227"/>
      <c r="AG948" s="227"/>
      <c r="AL948" s="224"/>
      <c r="AM948" s="224"/>
      <c r="AN948" s="224"/>
      <c r="AO948" s="224"/>
      <c r="AP948" s="224"/>
      <c r="AQ948" s="224"/>
      <c r="AR948" s="224"/>
      <c r="AS948" s="224"/>
    </row>
    <row r="949">
      <c r="A949" s="398"/>
      <c r="B949" s="528" t="s">
        <v>611</v>
      </c>
      <c r="C949" s="398"/>
      <c r="D949" s="399"/>
      <c r="E949" s="398"/>
      <c r="I949" s="411"/>
      <c r="J949" s="411"/>
      <c r="N949" s="411"/>
      <c r="S949" s="411"/>
      <c r="AC949" s="227"/>
      <c r="AD949" s="227"/>
      <c r="AE949" s="227"/>
      <c r="AF949" s="227"/>
      <c r="AG949" s="227"/>
      <c r="AL949" s="224"/>
      <c r="AM949" s="224"/>
      <c r="AN949" s="224"/>
      <c r="AO949" s="224"/>
      <c r="AP949" s="224"/>
      <c r="AQ949" s="224"/>
      <c r="AR949" s="224"/>
      <c r="AS949" s="224"/>
    </row>
    <row r="950">
      <c r="A950" s="398"/>
      <c r="B950" s="529">
        <v>-13.38</v>
      </c>
      <c r="C950" s="398"/>
      <c r="D950" s="399"/>
      <c r="E950" s="398"/>
      <c r="I950" s="411"/>
      <c r="J950" s="411"/>
      <c r="N950" s="411"/>
      <c r="S950" s="411"/>
      <c r="AC950" s="227"/>
      <c r="AD950" s="227"/>
      <c r="AE950" s="227"/>
      <c r="AF950" s="227"/>
      <c r="AG950" s="227"/>
      <c r="AL950" s="224"/>
      <c r="AM950" s="224"/>
      <c r="AN950" s="224"/>
      <c r="AO950" s="224"/>
      <c r="AP950" s="224"/>
      <c r="AQ950" s="224"/>
      <c r="AR950" s="224"/>
      <c r="AS950" s="224"/>
    </row>
    <row r="951">
      <c r="A951" s="398"/>
      <c r="B951" s="529">
        <v>-11.92</v>
      </c>
      <c r="C951" s="398"/>
      <c r="D951" s="399"/>
      <c r="E951" s="398"/>
      <c r="I951" s="411"/>
      <c r="J951" s="411"/>
      <c r="N951" s="411"/>
      <c r="S951" s="411"/>
      <c r="AC951" s="227"/>
      <c r="AD951" s="227"/>
      <c r="AE951" s="227"/>
      <c r="AF951" s="227"/>
      <c r="AG951" s="227"/>
      <c r="AL951" s="224"/>
      <c r="AM951" s="224"/>
      <c r="AN951" s="224"/>
      <c r="AO951" s="224"/>
      <c r="AP951" s="224"/>
      <c r="AQ951" s="224"/>
      <c r="AR951" s="224"/>
      <c r="AS951" s="224"/>
    </row>
    <row r="952">
      <c r="A952" s="398"/>
      <c r="B952" s="529">
        <v>-11.81</v>
      </c>
      <c r="C952" s="398"/>
      <c r="D952" s="399"/>
      <c r="E952" s="398"/>
      <c r="I952" s="411"/>
      <c r="J952" s="411"/>
      <c r="N952" s="411"/>
      <c r="S952" s="411"/>
      <c r="AC952" s="227"/>
      <c r="AD952" s="227"/>
      <c r="AE952" s="227"/>
      <c r="AF952" s="227"/>
      <c r="AG952" s="227"/>
      <c r="AL952" s="224"/>
      <c r="AM952" s="224"/>
      <c r="AN952" s="224"/>
      <c r="AO952" s="224"/>
      <c r="AP952" s="224"/>
      <c r="AQ952" s="224"/>
      <c r="AR952" s="224"/>
      <c r="AS952" s="224"/>
    </row>
    <row r="953">
      <c r="A953" s="398"/>
      <c r="B953" s="529">
        <v>-8.4</v>
      </c>
      <c r="C953" s="398"/>
      <c r="D953" s="399"/>
      <c r="E953" s="398"/>
      <c r="I953" s="411"/>
      <c r="J953" s="411"/>
      <c r="N953" s="411"/>
      <c r="S953" s="411"/>
      <c r="AC953" s="227"/>
      <c r="AD953" s="227"/>
      <c r="AE953" s="227"/>
      <c r="AF953" s="227"/>
      <c r="AG953" s="227"/>
      <c r="AL953" s="224"/>
      <c r="AM953" s="224"/>
      <c r="AN953" s="224"/>
      <c r="AO953" s="224"/>
      <c r="AP953" s="224"/>
      <c r="AQ953" s="224"/>
      <c r="AR953" s="224"/>
      <c r="AS953" s="224"/>
    </row>
    <row r="954">
      <c r="A954" s="398"/>
      <c r="B954" s="529">
        <v>-13.17</v>
      </c>
      <c r="C954" s="398"/>
      <c r="D954" s="399"/>
      <c r="E954" s="398"/>
      <c r="I954" s="411"/>
      <c r="J954" s="411"/>
      <c r="N954" s="411"/>
      <c r="S954" s="411"/>
      <c r="AC954" s="227"/>
      <c r="AD954" s="227"/>
      <c r="AE954" s="227"/>
      <c r="AF954" s="227"/>
      <c r="AG954" s="227"/>
      <c r="AL954" s="224"/>
      <c r="AM954" s="224"/>
      <c r="AN954" s="224"/>
      <c r="AO954" s="224"/>
      <c r="AP954" s="224"/>
      <c r="AQ954" s="224"/>
      <c r="AR954" s="224"/>
      <c r="AS954" s="224"/>
    </row>
    <row r="955">
      <c r="A955" s="398"/>
      <c r="B955" s="529">
        <v>-16.83</v>
      </c>
      <c r="C955" s="398"/>
      <c r="D955" s="399"/>
      <c r="E955" s="398"/>
      <c r="I955" s="411"/>
      <c r="J955" s="411"/>
      <c r="N955" s="411"/>
      <c r="S955" s="411"/>
      <c r="AC955" s="227"/>
      <c r="AD955" s="227"/>
      <c r="AE955" s="227"/>
      <c r="AF955" s="227"/>
      <c r="AG955" s="227"/>
      <c r="AL955" s="224"/>
      <c r="AM955" s="224"/>
      <c r="AN955" s="224"/>
      <c r="AO955" s="224"/>
      <c r="AP955" s="224"/>
      <c r="AQ955" s="224"/>
      <c r="AR955" s="224"/>
      <c r="AS955" s="224"/>
    </row>
    <row r="956">
      <c r="A956" s="398"/>
      <c r="B956" s="529">
        <v>-16.76</v>
      </c>
      <c r="C956" s="398"/>
      <c r="D956" s="399"/>
      <c r="E956" s="398"/>
      <c r="I956" s="411"/>
      <c r="J956" s="411"/>
      <c r="N956" s="411"/>
      <c r="S956" s="411"/>
      <c r="AC956" s="227"/>
      <c r="AD956" s="227"/>
      <c r="AE956" s="227"/>
      <c r="AF956" s="227"/>
      <c r="AG956" s="227"/>
      <c r="AL956" s="224"/>
      <c r="AM956" s="224"/>
      <c r="AN956" s="224"/>
      <c r="AO956" s="224"/>
      <c r="AP956" s="224"/>
      <c r="AQ956" s="224"/>
      <c r="AR956" s="224"/>
      <c r="AS956" s="224"/>
    </row>
    <row r="957">
      <c r="A957" s="398"/>
      <c r="B957" s="529">
        <v>-8.23</v>
      </c>
      <c r="C957" s="398"/>
      <c r="D957" s="399"/>
      <c r="E957" s="398"/>
      <c r="I957" s="411"/>
      <c r="J957" s="411"/>
      <c r="N957" s="411"/>
      <c r="S957" s="411"/>
      <c r="AC957" s="227"/>
      <c r="AD957" s="227"/>
      <c r="AE957" s="227"/>
      <c r="AF957" s="227"/>
      <c r="AG957" s="227"/>
      <c r="AL957" s="224"/>
      <c r="AM957" s="224"/>
      <c r="AN957" s="224"/>
      <c r="AO957" s="224"/>
      <c r="AP957" s="224"/>
      <c r="AQ957" s="224"/>
      <c r="AR957" s="224"/>
      <c r="AS957" s="224"/>
    </row>
    <row r="958">
      <c r="A958" s="398"/>
      <c r="B958" s="529">
        <v>-8.13</v>
      </c>
      <c r="C958" s="398"/>
      <c r="D958" s="399"/>
      <c r="E958" s="398"/>
      <c r="I958" s="411"/>
      <c r="J958" s="411"/>
      <c r="N958" s="411"/>
      <c r="S958" s="411"/>
      <c r="AC958" s="227"/>
      <c r="AD958" s="227"/>
      <c r="AE958" s="227"/>
      <c r="AF958" s="227"/>
      <c r="AG958" s="227"/>
      <c r="AL958" s="224"/>
      <c r="AM958" s="224"/>
      <c r="AN958" s="224"/>
      <c r="AO958" s="224"/>
      <c r="AP958" s="224"/>
      <c r="AQ958" s="224"/>
      <c r="AR958" s="224"/>
      <c r="AS958" s="224"/>
    </row>
    <row r="959">
      <c r="A959" s="398"/>
      <c r="B959" s="529">
        <v>-0.99</v>
      </c>
      <c r="C959" s="398"/>
      <c r="D959" s="399"/>
      <c r="E959" s="398"/>
      <c r="I959" s="411"/>
      <c r="J959" s="411"/>
      <c r="N959" s="411"/>
      <c r="S959" s="411"/>
      <c r="AC959" s="227"/>
      <c r="AD959" s="227"/>
      <c r="AE959" s="227"/>
      <c r="AF959" s="227"/>
      <c r="AG959" s="227"/>
      <c r="AL959" s="224"/>
      <c r="AM959" s="224"/>
      <c r="AN959" s="224"/>
      <c r="AO959" s="224"/>
      <c r="AP959" s="224"/>
      <c r="AQ959" s="224"/>
      <c r="AR959" s="224"/>
      <c r="AS959" s="224"/>
    </row>
    <row r="960">
      <c r="A960" s="398"/>
      <c r="B960" s="529">
        <v>-4.46</v>
      </c>
      <c r="C960" s="398"/>
      <c r="D960" s="399"/>
      <c r="E960" s="398"/>
      <c r="I960" s="411"/>
      <c r="J960" s="411"/>
      <c r="N960" s="411"/>
      <c r="S960" s="411"/>
      <c r="AC960" s="227"/>
      <c r="AD960" s="227"/>
      <c r="AE960" s="227"/>
      <c r="AF960" s="227"/>
      <c r="AG960" s="227"/>
      <c r="AL960" s="224"/>
      <c r="AM960" s="224"/>
      <c r="AN960" s="224"/>
      <c r="AO960" s="224"/>
      <c r="AP960" s="224"/>
      <c r="AQ960" s="224"/>
      <c r="AR960" s="224"/>
      <c r="AS960" s="224"/>
    </row>
    <row r="961">
      <c r="A961" s="398"/>
      <c r="B961" s="529">
        <v>-1.13</v>
      </c>
      <c r="C961" s="398"/>
      <c r="D961" s="399"/>
      <c r="E961" s="398"/>
      <c r="I961" s="411"/>
      <c r="J961" s="411"/>
      <c r="N961" s="411"/>
      <c r="S961" s="411"/>
      <c r="AC961" s="227"/>
      <c r="AD961" s="227"/>
      <c r="AE961" s="227"/>
      <c r="AF961" s="227"/>
      <c r="AG961" s="227"/>
      <c r="AL961" s="224"/>
      <c r="AM961" s="224"/>
      <c r="AN961" s="224"/>
      <c r="AO961" s="224"/>
      <c r="AP961" s="224"/>
      <c r="AQ961" s="224"/>
      <c r="AR961" s="224"/>
      <c r="AS961" s="224"/>
    </row>
    <row r="962">
      <c r="A962" s="398"/>
      <c r="B962" s="529">
        <v>-5.0</v>
      </c>
      <c r="C962" s="398"/>
      <c r="D962" s="399"/>
      <c r="E962" s="398"/>
      <c r="I962" s="411"/>
      <c r="J962" s="411"/>
      <c r="N962" s="411"/>
      <c r="S962" s="411"/>
      <c r="AC962" s="227"/>
      <c r="AD962" s="227"/>
      <c r="AE962" s="227"/>
      <c r="AF962" s="227"/>
      <c r="AG962" s="227"/>
      <c r="AL962" s="224"/>
      <c r="AM962" s="224"/>
      <c r="AN962" s="224"/>
      <c r="AO962" s="224"/>
      <c r="AP962" s="224"/>
      <c r="AQ962" s="224"/>
      <c r="AR962" s="224"/>
      <c r="AS962" s="224"/>
    </row>
    <row r="963">
      <c r="A963" s="398"/>
      <c r="B963" s="529">
        <v>-2.05</v>
      </c>
      <c r="C963" s="398"/>
      <c r="D963" s="399"/>
      <c r="E963" s="398"/>
      <c r="I963" s="411"/>
      <c r="J963" s="411"/>
      <c r="N963" s="411"/>
      <c r="S963" s="411"/>
      <c r="AC963" s="227"/>
      <c r="AD963" s="227"/>
      <c r="AE963" s="227"/>
      <c r="AF963" s="227"/>
      <c r="AG963" s="227"/>
      <c r="AL963" s="224"/>
      <c r="AM963" s="224"/>
      <c r="AN963" s="224"/>
      <c r="AO963" s="224"/>
      <c r="AP963" s="224"/>
      <c r="AQ963" s="224"/>
      <c r="AR963" s="224"/>
      <c r="AS963" s="224"/>
    </row>
    <row r="964">
      <c r="A964" s="398"/>
      <c r="B964" s="529">
        <v>-8.86</v>
      </c>
      <c r="C964" s="398"/>
      <c r="D964" s="399"/>
      <c r="E964" s="398"/>
      <c r="I964" s="411"/>
      <c r="J964" s="411"/>
      <c r="N964" s="411"/>
      <c r="S964" s="411"/>
      <c r="AC964" s="227"/>
      <c r="AD964" s="227"/>
      <c r="AE964" s="227"/>
      <c r="AF964" s="227"/>
      <c r="AG964" s="227"/>
      <c r="AL964" s="224"/>
      <c r="AM964" s="224"/>
      <c r="AN964" s="224"/>
      <c r="AO964" s="224"/>
      <c r="AP964" s="224"/>
      <c r="AQ964" s="224"/>
      <c r="AR964" s="224"/>
      <c r="AS964" s="224"/>
    </row>
    <row r="965">
      <c r="A965" s="398"/>
      <c r="B965" s="529">
        <v>-9.02</v>
      </c>
      <c r="C965" s="398"/>
      <c r="D965" s="399"/>
      <c r="E965" s="398"/>
      <c r="I965" s="411"/>
      <c r="J965" s="411"/>
      <c r="N965" s="411"/>
      <c r="S965" s="411"/>
      <c r="AC965" s="227"/>
      <c r="AD965" s="227"/>
      <c r="AE965" s="227"/>
      <c r="AF965" s="227"/>
      <c r="AG965" s="227"/>
      <c r="AL965" s="224"/>
      <c r="AM965" s="224"/>
      <c r="AN965" s="224"/>
      <c r="AO965" s="224"/>
      <c r="AP965" s="224"/>
      <c r="AQ965" s="224"/>
      <c r="AR965" s="224"/>
      <c r="AS965" s="224"/>
    </row>
    <row r="966">
      <c r="A966" s="398"/>
      <c r="B966" s="529">
        <v>-11.93</v>
      </c>
      <c r="C966" s="398"/>
      <c r="D966" s="399"/>
      <c r="E966" s="398"/>
      <c r="I966" s="411"/>
      <c r="J966" s="411"/>
      <c r="N966" s="411"/>
      <c r="S966" s="411"/>
      <c r="AC966" s="227"/>
      <c r="AD966" s="227"/>
      <c r="AE966" s="227"/>
      <c r="AF966" s="227"/>
      <c r="AG966" s="227"/>
      <c r="AL966" s="224"/>
      <c r="AM966" s="224"/>
      <c r="AN966" s="224"/>
      <c r="AO966" s="224"/>
      <c r="AP966" s="224"/>
      <c r="AQ966" s="224"/>
      <c r="AR966" s="224"/>
      <c r="AS966" s="224"/>
    </row>
    <row r="967">
      <c r="A967" s="398"/>
      <c r="B967" s="529">
        <v>-9.38</v>
      </c>
      <c r="C967" s="398"/>
      <c r="D967" s="399"/>
      <c r="E967" s="398"/>
      <c r="I967" s="411"/>
      <c r="J967" s="411"/>
      <c r="N967" s="411"/>
      <c r="S967" s="411"/>
      <c r="AC967" s="227"/>
      <c r="AD967" s="227"/>
      <c r="AE967" s="227"/>
      <c r="AF967" s="227"/>
      <c r="AG967" s="227"/>
      <c r="AL967" s="224"/>
      <c r="AM967" s="224"/>
      <c r="AN967" s="224"/>
      <c r="AO967" s="224"/>
      <c r="AP967" s="224"/>
      <c r="AQ967" s="224"/>
      <c r="AR967" s="224"/>
      <c r="AS967" s="224"/>
    </row>
    <row r="968">
      <c r="A968" s="398"/>
      <c r="B968" s="529">
        <v>-4.43</v>
      </c>
      <c r="C968" s="398"/>
      <c r="D968" s="399"/>
      <c r="E968" s="398"/>
      <c r="I968" s="411"/>
      <c r="J968" s="411"/>
      <c r="N968" s="411"/>
      <c r="S968" s="411"/>
      <c r="AC968" s="227"/>
      <c r="AD968" s="227"/>
      <c r="AE968" s="227"/>
      <c r="AF968" s="227"/>
      <c r="AG968" s="227"/>
      <c r="AL968" s="224"/>
      <c r="AM968" s="224"/>
      <c r="AN968" s="224"/>
      <c r="AO968" s="224"/>
      <c r="AP968" s="224"/>
      <c r="AQ968" s="224"/>
      <c r="AR968" s="224"/>
      <c r="AS968" s="224"/>
    </row>
    <row r="969">
      <c r="A969" s="398"/>
      <c r="B969" s="529">
        <v>-7.24</v>
      </c>
      <c r="C969" s="398"/>
      <c r="D969" s="399"/>
      <c r="E969" s="398"/>
      <c r="I969" s="411"/>
      <c r="J969" s="411"/>
      <c r="N969" s="411"/>
      <c r="S969" s="411"/>
      <c r="AC969" s="227"/>
      <c r="AD969" s="227"/>
      <c r="AE969" s="227"/>
      <c r="AF969" s="227"/>
      <c r="AG969" s="227"/>
      <c r="AL969" s="224"/>
      <c r="AM969" s="224"/>
      <c r="AN969" s="224"/>
      <c r="AO969" s="224"/>
      <c r="AP969" s="224"/>
      <c r="AQ969" s="224"/>
      <c r="AR969" s="224"/>
      <c r="AS969" s="224"/>
    </row>
    <row r="970">
      <c r="A970" s="398"/>
      <c r="B970" s="529">
        <v>-2.21</v>
      </c>
      <c r="C970" s="398"/>
      <c r="D970" s="399"/>
      <c r="E970" s="398"/>
      <c r="I970" s="411"/>
      <c r="J970" s="411"/>
      <c r="N970" s="411"/>
      <c r="S970" s="411"/>
      <c r="AC970" s="227"/>
      <c r="AD970" s="227"/>
      <c r="AE970" s="227"/>
      <c r="AF970" s="227"/>
      <c r="AG970" s="227"/>
      <c r="AL970" s="224"/>
      <c r="AM970" s="224"/>
      <c r="AN970" s="224"/>
      <c r="AO970" s="224"/>
      <c r="AP970" s="224"/>
      <c r="AQ970" s="224"/>
      <c r="AR970" s="224"/>
      <c r="AS970" s="224"/>
    </row>
    <row r="971">
      <c r="A971" s="398"/>
      <c r="B971" s="529">
        <v>-3.97</v>
      </c>
      <c r="C971" s="398"/>
      <c r="D971" s="399"/>
      <c r="E971" s="398"/>
      <c r="I971" s="411"/>
      <c r="J971" s="411"/>
      <c r="N971" s="411"/>
      <c r="S971" s="411"/>
      <c r="AC971" s="227"/>
      <c r="AD971" s="227"/>
      <c r="AE971" s="227"/>
      <c r="AF971" s="227"/>
      <c r="AG971" s="227"/>
      <c r="AL971" s="224"/>
      <c r="AM971" s="224"/>
      <c r="AN971" s="224"/>
      <c r="AO971" s="224"/>
      <c r="AP971" s="224"/>
      <c r="AQ971" s="224"/>
      <c r="AR971" s="224"/>
      <c r="AS971" s="224"/>
    </row>
    <row r="972">
      <c r="A972" s="398"/>
      <c r="B972" s="529">
        <v>-6.5</v>
      </c>
      <c r="C972" s="398"/>
      <c r="D972" s="399"/>
      <c r="E972" s="398"/>
      <c r="I972" s="411"/>
      <c r="J972" s="411"/>
      <c r="N972" s="411"/>
      <c r="S972" s="411"/>
      <c r="AC972" s="227"/>
      <c r="AD972" s="227"/>
      <c r="AE972" s="227"/>
      <c r="AF972" s="227"/>
      <c r="AG972" s="227"/>
      <c r="AL972" s="224"/>
      <c r="AM972" s="224"/>
      <c r="AN972" s="224"/>
      <c r="AO972" s="224"/>
      <c r="AP972" s="224"/>
      <c r="AQ972" s="224"/>
      <c r="AR972" s="224"/>
      <c r="AS972" s="224"/>
    </row>
    <row r="973">
      <c r="A973" s="398"/>
      <c r="B973" s="529">
        <v>-10.52</v>
      </c>
      <c r="C973" s="398"/>
      <c r="D973" s="399"/>
      <c r="E973" s="398"/>
      <c r="I973" s="411"/>
      <c r="J973" s="411"/>
      <c r="N973" s="411"/>
      <c r="S973" s="411"/>
      <c r="AC973" s="227"/>
      <c r="AD973" s="227"/>
      <c r="AE973" s="227"/>
      <c r="AF973" s="227"/>
      <c r="AG973" s="227"/>
      <c r="AL973" s="224"/>
      <c r="AM973" s="224"/>
      <c r="AN973" s="224"/>
      <c r="AO973" s="224"/>
      <c r="AP973" s="224"/>
      <c r="AQ973" s="224"/>
      <c r="AR973" s="224"/>
      <c r="AS973" s="224"/>
    </row>
    <row r="974">
      <c r="A974" s="398"/>
      <c r="B974" s="529">
        <v>-10.65</v>
      </c>
      <c r="C974" s="398"/>
      <c r="D974" s="399"/>
      <c r="E974" s="398"/>
      <c r="I974" s="411"/>
      <c r="J974" s="411"/>
      <c r="N974" s="411"/>
      <c r="S974" s="411"/>
      <c r="AC974" s="227"/>
      <c r="AD974" s="227"/>
      <c r="AE974" s="227"/>
      <c r="AF974" s="227"/>
      <c r="AG974" s="227"/>
      <c r="AL974" s="224"/>
      <c r="AM974" s="224"/>
      <c r="AN974" s="224"/>
      <c r="AO974" s="224"/>
      <c r="AP974" s="224"/>
      <c r="AQ974" s="224"/>
      <c r="AR974" s="224"/>
      <c r="AS974" s="224"/>
    </row>
    <row r="975">
      <c r="A975" s="398"/>
      <c r="B975" s="529">
        <v>-8.13</v>
      </c>
      <c r="C975" s="398"/>
      <c r="D975" s="399"/>
      <c r="E975" s="398"/>
      <c r="I975" s="411"/>
      <c r="J975" s="411"/>
      <c r="N975" s="411"/>
      <c r="S975" s="411"/>
      <c r="AC975" s="227"/>
      <c r="AD975" s="227"/>
      <c r="AE975" s="227"/>
      <c r="AF975" s="227"/>
      <c r="AG975" s="227"/>
      <c r="AL975" s="224"/>
      <c r="AM975" s="224"/>
      <c r="AN975" s="224"/>
      <c r="AO975" s="224"/>
      <c r="AP975" s="224"/>
      <c r="AQ975" s="224"/>
      <c r="AR975" s="224"/>
      <c r="AS975" s="224"/>
    </row>
    <row r="976">
      <c r="A976" s="398"/>
      <c r="B976" s="529">
        <v>-13.91</v>
      </c>
      <c r="C976" s="398"/>
      <c r="D976" s="399"/>
      <c r="E976" s="398"/>
      <c r="I976" s="411"/>
      <c r="J976" s="411"/>
      <c r="N976" s="411"/>
      <c r="S976" s="411"/>
      <c r="AC976" s="227"/>
      <c r="AD976" s="227"/>
      <c r="AE976" s="227"/>
      <c r="AF976" s="227"/>
      <c r="AG976" s="227"/>
      <c r="AL976" s="224"/>
      <c r="AM976" s="224"/>
      <c r="AN976" s="224"/>
      <c r="AO976" s="224"/>
      <c r="AP976" s="224"/>
      <c r="AQ976" s="224"/>
      <c r="AR976" s="224"/>
      <c r="AS976" s="224"/>
    </row>
    <row r="977">
      <c r="A977" s="398"/>
      <c r="B977" s="529">
        <v>-4.55</v>
      </c>
      <c r="C977" s="398"/>
      <c r="D977" s="399"/>
      <c r="E977" s="398"/>
      <c r="I977" s="411"/>
      <c r="J977" s="411"/>
      <c r="N977" s="411"/>
      <c r="S977" s="411"/>
      <c r="AC977" s="227"/>
      <c r="AD977" s="227"/>
      <c r="AE977" s="227"/>
      <c r="AF977" s="227"/>
      <c r="AG977" s="227"/>
      <c r="AL977" s="224"/>
      <c r="AM977" s="224"/>
      <c r="AN977" s="224"/>
      <c r="AO977" s="224"/>
      <c r="AP977" s="224"/>
      <c r="AQ977" s="224"/>
      <c r="AR977" s="224"/>
      <c r="AS977" s="224"/>
    </row>
    <row r="978">
      <c r="A978" s="398"/>
      <c r="B978" s="529">
        <v>-8.46</v>
      </c>
      <c r="C978" s="398"/>
      <c r="D978" s="399"/>
      <c r="E978" s="398"/>
      <c r="I978" s="411"/>
      <c r="J978" s="411"/>
      <c r="N978" s="411"/>
      <c r="S978" s="411"/>
      <c r="AC978" s="227"/>
      <c r="AD978" s="227"/>
      <c r="AE978" s="227"/>
      <c r="AF978" s="227"/>
      <c r="AG978" s="227"/>
      <c r="AL978" s="224"/>
      <c r="AM978" s="224"/>
      <c r="AN978" s="224"/>
      <c r="AO978" s="224"/>
      <c r="AP978" s="224"/>
      <c r="AQ978" s="224"/>
      <c r="AR978" s="224"/>
      <c r="AS978" s="224"/>
    </row>
    <row r="979">
      <c r="A979" s="398"/>
      <c r="B979" s="529">
        <v>-10.23</v>
      </c>
      <c r="C979" s="398"/>
      <c r="D979" s="399"/>
      <c r="E979" s="398"/>
      <c r="I979" s="411"/>
      <c r="J979" s="411"/>
      <c r="N979" s="411"/>
      <c r="S979" s="411"/>
      <c r="AC979" s="227"/>
      <c r="AD979" s="227"/>
      <c r="AE979" s="227"/>
      <c r="AF979" s="227"/>
      <c r="AG979" s="227"/>
      <c r="AL979" s="224"/>
      <c r="AM979" s="224"/>
      <c r="AN979" s="224"/>
      <c r="AO979" s="224"/>
      <c r="AP979" s="224"/>
      <c r="AQ979" s="224"/>
      <c r="AR979" s="224"/>
      <c r="AS979" s="224"/>
    </row>
    <row r="980">
      <c r="A980" s="398"/>
      <c r="B980" s="529">
        <v>-4.61</v>
      </c>
      <c r="C980" s="398"/>
      <c r="D980" s="399"/>
      <c r="E980" s="398"/>
      <c r="I980" s="411"/>
      <c r="J980" s="411"/>
      <c r="N980" s="411"/>
      <c r="S980" s="411"/>
      <c r="AC980" s="227"/>
      <c r="AD980" s="227"/>
      <c r="AE980" s="227"/>
      <c r="AF980" s="227"/>
      <c r="AG980" s="227"/>
      <c r="AL980" s="224"/>
      <c r="AM980" s="224"/>
      <c r="AN980" s="224"/>
      <c r="AO980" s="224"/>
      <c r="AP980" s="224"/>
      <c r="AQ980" s="224"/>
      <c r="AR980" s="224"/>
      <c r="AS980" s="224"/>
    </row>
    <row r="981">
      <c r="A981" s="398"/>
      <c r="B981" s="529">
        <v>-8.68</v>
      </c>
      <c r="C981" s="398"/>
      <c r="D981" s="399"/>
      <c r="E981" s="398"/>
      <c r="I981" s="411"/>
      <c r="J981" s="411"/>
      <c r="N981" s="411"/>
      <c r="S981" s="411"/>
      <c r="AC981" s="227"/>
      <c r="AD981" s="227"/>
      <c r="AE981" s="227"/>
      <c r="AF981" s="227"/>
      <c r="AG981" s="227"/>
      <c r="AL981" s="224"/>
      <c r="AM981" s="224"/>
      <c r="AN981" s="224"/>
      <c r="AO981" s="224"/>
      <c r="AP981" s="224"/>
      <c r="AQ981" s="224"/>
      <c r="AR981" s="224"/>
      <c r="AS981" s="224"/>
    </row>
    <row r="982">
      <c r="A982" s="398"/>
      <c r="B982" s="529">
        <v>-13.91</v>
      </c>
      <c r="C982" s="398"/>
      <c r="D982" s="399"/>
      <c r="E982" s="398"/>
      <c r="I982" s="411"/>
      <c r="J982" s="411"/>
      <c r="N982" s="411"/>
      <c r="S982" s="411"/>
      <c r="AC982" s="227"/>
      <c r="AD982" s="227"/>
      <c r="AE982" s="227"/>
      <c r="AF982" s="227"/>
      <c r="AG982" s="227"/>
      <c r="AL982" s="224"/>
      <c r="AM982" s="224"/>
      <c r="AN982" s="224"/>
      <c r="AO982" s="224"/>
      <c r="AP982" s="224"/>
      <c r="AQ982" s="224"/>
      <c r="AR982" s="224"/>
      <c r="AS982" s="224"/>
    </row>
    <row r="983">
      <c r="A983" s="398"/>
      <c r="B983" s="529">
        <v>-21.92</v>
      </c>
      <c r="C983" s="398"/>
      <c r="D983" s="399"/>
      <c r="E983" s="398"/>
      <c r="I983" s="411"/>
      <c r="J983" s="411"/>
      <c r="N983" s="411"/>
      <c r="S983" s="411"/>
      <c r="AC983" s="227"/>
      <c r="AD983" s="227"/>
      <c r="AE983" s="227"/>
      <c r="AF983" s="227"/>
      <c r="AG983" s="227"/>
      <c r="AL983" s="224"/>
      <c r="AM983" s="224"/>
      <c r="AN983" s="224"/>
      <c r="AO983" s="224"/>
      <c r="AP983" s="224"/>
      <c r="AQ983" s="224"/>
      <c r="AR983" s="224"/>
      <c r="AS983" s="224"/>
    </row>
    <row r="984">
      <c r="A984" s="398"/>
      <c r="B984" s="529">
        <v>-13.58</v>
      </c>
      <c r="C984" s="398"/>
      <c r="D984" s="399"/>
      <c r="E984" s="398"/>
      <c r="I984" s="411"/>
      <c r="J984" s="411"/>
      <c r="N984" s="411"/>
      <c r="S984" s="411"/>
      <c r="AC984" s="227"/>
      <c r="AD984" s="227"/>
      <c r="AE984" s="227"/>
      <c r="AF984" s="227"/>
      <c r="AG984" s="227"/>
      <c r="AL984" s="224"/>
      <c r="AM984" s="224"/>
      <c r="AN984" s="224"/>
      <c r="AO984" s="224"/>
      <c r="AP984" s="224"/>
      <c r="AQ984" s="224"/>
      <c r="AR984" s="224"/>
      <c r="AS984" s="224"/>
    </row>
    <row r="985">
      <c r="A985" s="398"/>
      <c r="B985" s="529">
        <v>-8.01</v>
      </c>
      <c r="C985" s="398"/>
      <c r="D985" s="399"/>
      <c r="E985" s="398"/>
      <c r="I985" s="411"/>
      <c r="J985" s="411"/>
      <c r="N985" s="411"/>
      <c r="S985" s="411"/>
      <c r="AC985" s="227"/>
      <c r="AD985" s="227"/>
      <c r="AE985" s="227"/>
      <c r="AF985" s="227"/>
      <c r="AG985" s="227"/>
      <c r="AL985" s="224"/>
      <c r="AM985" s="224"/>
      <c r="AN985" s="224"/>
      <c r="AO985" s="224"/>
      <c r="AP985" s="224"/>
      <c r="AQ985" s="224"/>
      <c r="AR985" s="224"/>
      <c r="AS985" s="224"/>
    </row>
    <row r="986">
      <c r="A986" s="398"/>
      <c r="B986" s="529">
        <v>-5.74</v>
      </c>
      <c r="C986" s="398"/>
      <c r="D986" s="399"/>
      <c r="E986" s="398"/>
      <c r="I986" s="411"/>
      <c r="J986" s="411"/>
      <c r="N986" s="411"/>
      <c r="S986" s="411"/>
      <c r="AC986" s="227"/>
      <c r="AD986" s="227"/>
      <c r="AE986" s="227"/>
      <c r="AF986" s="227"/>
      <c r="AG986" s="227"/>
      <c r="AL986" s="224"/>
      <c r="AM986" s="224"/>
      <c r="AN986" s="224"/>
      <c r="AO986" s="224"/>
      <c r="AP986" s="224"/>
      <c r="AQ986" s="224"/>
      <c r="AR986" s="224"/>
      <c r="AS986" s="224"/>
    </row>
    <row r="987">
      <c r="A987" s="398"/>
      <c r="B987" s="529">
        <v>-2.44</v>
      </c>
      <c r="C987" s="398"/>
      <c r="D987" s="399"/>
      <c r="E987" s="398"/>
      <c r="I987" s="411"/>
      <c r="J987" s="411"/>
      <c r="N987" s="411"/>
      <c r="S987" s="411"/>
      <c r="AC987" s="227"/>
      <c r="AD987" s="227"/>
      <c r="AE987" s="227"/>
      <c r="AF987" s="227"/>
      <c r="AG987" s="227"/>
      <c r="AL987" s="224"/>
      <c r="AM987" s="224"/>
      <c r="AN987" s="224"/>
      <c r="AO987" s="224"/>
      <c r="AP987" s="224"/>
      <c r="AQ987" s="224"/>
      <c r="AR987" s="224"/>
      <c r="AS987" s="224"/>
    </row>
    <row r="988">
      <c r="A988" s="398"/>
      <c r="B988" s="529">
        <v>-1.94</v>
      </c>
      <c r="C988" s="398"/>
      <c r="D988" s="399"/>
      <c r="E988" s="398"/>
      <c r="I988" s="411"/>
      <c r="J988" s="411"/>
      <c r="N988" s="411"/>
      <c r="S988" s="411"/>
      <c r="AC988" s="227"/>
      <c r="AD988" s="227"/>
      <c r="AE988" s="227"/>
      <c r="AF988" s="227"/>
      <c r="AG988" s="227"/>
      <c r="AL988" s="224"/>
      <c r="AM988" s="224"/>
      <c r="AN988" s="224"/>
      <c r="AO988" s="224"/>
      <c r="AP988" s="224"/>
      <c r="AQ988" s="224"/>
      <c r="AR988" s="224"/>
      <c r="AS988" s="224"/>
    </row>
    <row r="989">
      <c r="A989" s="398"/>
      <c r="B989" s="529">
        <v>-5.54</v>
      </c>
      <c r="C989" s="398"/>
      <c r="D989" s="399"/>
      <c r="E989" s="398"/>
      <c r="I989" s="411"/>
      <c r="J989" s="411"/>
      <c r="N989" s="411"/>
      <c r="S989" s="411"/>
      <c r="AC989" s="227"/>
      <c r="AD989" s="227"/>
      <c r="AE989" s="227"/>
      <c r="AF989" s="227"/>
      <c r="AG989" s="227"/>
      <c r="AL989" s="224"/>
      <c r="AM989" s="224"/>
      <c r="AN989" s="224"/>
      <c r="AO989" s="224"/>
      <c r="AP989" s="224"/>
      <c r="AQ989" s="224"/>
      <c r="AR989" s="224"/>
      <c r="AS989" s="224"/>
    </row>
    <row r="990">
      <c r="A990" s="398"/>
      <c r="B990" s="529">
        <v>-3.5</v>
      </c>
      <c r="C990" s="398"/>
      <c r="D990" s="399"/>
      <c r="E990" s="398"/>
      <c r="I990" s="411"/>
      <c r="J990" s="411"/>
      <c r="N990" s="411"/>
      <c r="S990" s="411"/>
      <c r="AC990" s="227"/>
      <c r="AD990" s="227"/>
      <c r="AE990" s="227"/>
      <c r="AF990" s="227"/>
      <c r="AG990" s="227"/>
      <c r="AL990" s="224"/>
      <c r="AM990" s="224"/>
      <c r="AN990" s="224"/>
      <c r="AO990" s="224"/>
      <c r="AP990" s="224"/>
      <c r="AQ990" s="224"/>
      <c r="AR990" s="224"/>
      <c r="AS990" s="224"/>
    </row>
    <row r="991">
      <c r="A991" s="398"/>
      <c r="B991" s="529">
        <v>-8.35</v>
      </c>
      <c r="C991" s="398"/>
      <c r="D991" s="399"/>
      <c r="E991" s="398"/>
      <c r="I991" s="411"/>
      <c r="J991" s="411"/>
      <c r="N991" s="411"/>
      <c r="S991" s="411"/>
      <c r="AC991" s="227"/>
      <c r="AD991" s="227"/>
      <c r="AE991" s="227"/>
      <c r="AF991" s="227"/>
      <c r="AG991" s="227"/>
      <c r="AL991" s="224"/>
      <c r="AM991" s="224"/>
      <c r="AN991" s="224"/>
      <c r="AO991" s="224"/>
      <c r="AP991" s="224"/>
      <c r="AQ991" s="224"/>
      <c r="AR991" s="224"/>
      <c r="AS991" s="224"/>
    </row>
    <row r="992">
      <c r="A992" s="398"/>
      <c r="B992" s="529">
        <v>-10.39</v>
      </c>
      <c r="C992" s="398"/>
      <c r="D992" s="399"/>
      <c r="E992" s="398"/>
      <c r="I992" s="411"/>
      <c r="J992" s="411"/>
      <c r="N992" s="411"/>
      <c r="S992" s="411"/>
      <c r="AC992" s="227"/>
      <c r="AD992" s="227"/>
      <c r="AE992" s="227"/>
      <c r="AF992" s="227"/>
      <c r="AG992" s="227"/>
      <c r="AL992" s="224"/>
      <c r="AM992" s="224"/>
      <c r="AN992" s="224"/>
      <c r="AO992" s="224"/>
      <c r="AP992" s="224"/>
      <c r="AQ992" s="224"/>
      <c r="AR992" s="224"/>
      <c r="AS992" s="224"/>
    </row>
    <row r="993">
      <c r="A993" s="398"/>
      <c r="B993" s="529">
        <v>-7.09</v>
      </c>
      <c r="C993" s="398"/>
      <c r="D993" s="399"/>
      <c r="E993" s="398"/>
      <c r="I993" s="411"/>
      <c r="J993" s="411"/>
      <c r="N993" s="411"/>
      <c r="S993" s="411"/>
      <c r="AC993" s="227"/>
      <c r="AD993" s="227"/>
      <c r="AE993" s="227"/>
      <c r="AF993" s="227"/>
      <c r="AG993" s="227"/>
      <c r="AL993" s="224"/>
      <c r="AM993" s="224"/>
      <c r="AN993" s="224"/>
      <c r="AO993" s="224"/>
      <c r="AP993" s="224"/>
      <c r="AQ993" s="224"/>
      <c r="AR993" s="224"/>
      <c r="AS993" s="224"/>
    </row>
    <row r="994">
      <c r="A994" s="398"/>
      <c r="B994" s="529">
        <v>-13.1</v>
      </c>
      <c r="C994" s="398"/>
      <c r="D994" s="399"/>
      <c r="E994" s="398"/>
      <c r="I994" s="411"/>
      <c r="J994" s="411"/>
      <c r="N994" s="411"/>
      <c r="S994" s="411"/>
      <c r="AC994" s="227"/>
      <c r="AD994" s="227"/>
      <c r="AE994" s="227"/>
      <c r="AF994" s="227"/>
      <c r="AG994" s="227"/>
      <c r="AL994" s="224"/>
      <c r="AM994" s="224"/>
      <c r="AN994" s="224"/>
      <c r="AO994" s="224"/>
      <c r="AP994" s="224"/>
      <c r="AQ994" s="224"/>
      <c r="AR994" s="224"/>
      <c r="AS994" s="224"/>
    </row>
    <row r="995">
      <c r="A995" s="398"/>
      <c r="B995" s="529">
        <v>-8.41</v>
      </c>
      <c r="C995" s="398"/>
      <c r="D995" s="399"/>
      <c r="E995" s="398"/>
      <c r="I995" s="411"/>
      <c r="J995" s="411"/>
      <c r="N995" s="411"/>
      <c r="S995" s="411"/>
      <c r="AC995" s="227"/>
      <c r="AD995" s="227"/>
      <c r="AE995" s="227"/>
      <c r="AF995" s="227"/>
      <c r="AG995" s="227"/>
      <c r="AL995" s="224"/>
      <c r="AM995" s="224"/>
      <c r="AN995" s="224"/>
      <c r="AO995" s="224"/>
      <c r="AP995" s="224"/>
      <c r="AQ995" s="224"/>
      <c r="AR995" s="224"/>
      <c r="AS995" s="224"/>
    </row>
    <row r="996">
      <c r="A996" s="398"/>
      <c r="B996" s="529">
        <v>-8.23</v>
      </c>
      <c r="C996" s="398"/>
      <c r="D996" s="399"/>
      <c r="E996" s="398"/>
      <c r="I996" s="411"/>
      <c r="J996" s="411"/>
      <c r="N996" s="411"/>
      <c r="S996" s="411"/>
      <c r="AC996" s="227"/>
      <c r="AD996" s="227"/>
      <c r="AE996" s="227"/>
      <c r="AF996" s="227"/>
      <c r="AG996" s="227"/>
      <c r="AL996" s="224"/>
      <c r="AM996" s="224"/>
      <c r="AN996" s="224"/>
      <c r="AO996" s="224"/>
      <c r="AP996" s="224"/>
      <c r="AQ996" s="224"/>
      <c r="AR996" s="224"/>
      <c r="AS996" s="224"/>
    </row>
    <row r="997">
      <c r="A997" s="398"/>
      <c r="B997" s="529">
        <v>-9.04</v>
      </c>
      <c r="C997" s="398"/>
      <c r="D997" s="399"/>
      <c r="E997" s="398"/>
      <c r="I997" s="411"/>
      <c r="J997" s="411"/>
      <c r="N997" s="411"/>
      <c r="S997" s="411"/>
      <c r="AC997" s="227"/>
      <c r="AD997" s="227"/>
      <c r="AE997" s="227"/>
      <c r="AF997" s="227"/>
      <c r="AG997" s="227"/>
      <c r="AL997" s="224"/>
      <c r="AM997" s="224"/>
      <c r="AN997" s="224"/>
      <c r="AO997" s="224"/>
      <c r="AP997" s="224"/>
      <c r="AQ997" s="224"/>
      <c r="AR997" s="224"/>
      <c r="AS997" s="224"/>
    </row>
    <row r="998">
      <c r="A998" s="398"/>
      <c r="B998" s="529">
        <v>-7.21</v>
      </c>
      <c r="C998" s="398"/>
      <c r="D998" s="399"/>
      <c r="E998" s="398"/>
      <c r="I998" s="411"/>
      <c r="J998" s="411"/>
      <c r="N998" s="411"/>
      <c r="S998" s="411"/>
      <c r="AC998" s="227"/>
      <c r="AD998" s="227"/>
      <c r="AE998" s="227"/>
      <c r="AF998" s="227"/>
      <c r="AG998" s="227"/>
      <c r="AL998" s="224"/>
      <c r="AM998" s="224"/>
      <c r="AN998" s="224"/>
      <c r="AO998" s="224"/>
      <c r="AP998" s="224"/>
      <c r="AQ998" s="224"/>
      <c r="AR998" s="224"/>
      <c r="AS998" s="224"/>
    </row>
    <row r="999">
      <c r="A999" s="398"/>
      <c r="B999" s="529">
        <v>3.31</v>
      </c>
      <c r="C999" s="398"/>
      <c r="D999" s="399"/>
      <c r="E999" s="398"/>
      <c r="I999" s="411"/>
      <c r="J999" s="411"/>
      <c r="N999" s="411"/>
      <c r="S999" s="411"/>
      <c r="AC999" s="227"/>
      <c r="AD999" s="227"/>
      <c r="AE999" s="227"/>
      <c r="AF999" s="227"/>
      <c r="AG999" s="227"/>
      <c r="AL999" s="224"/>
      <c r="AM999" s="224"/>
      <c r="AN999" s="224"/>
      <c r="AO999" s="224"/>
      <c r="AP999" s="224"/>
      <c r="AQ999" s="224"/>
      <c r="AR999" s="224"/>
      <c r="AS999" s="224"/>
    </row>
    <row r="1000">
      <c r="A1000" s="398"/>
      <c r="B1000" s="529">
        <v>-3.21</v>
      </c>
      <c r="C1000" s="398"/>
      <c r="D1000" s="399"/>
      <c r="E1000" s="398"/>
      <c r="I1000" s="411"/>
      <c r="J1000" s="411"/>
      <c r="N1000" s="411"/>
      <c r="S1000" s="411"/>
      <c r="AC1000" s="227"/>
      <c r="AD1000" s="227"/>
      <c r="AE1000" s="227"/>
      <c r="AF1000" s="227"/>
      <c r="AG1000" s="227"/>
      <c r="AL1000" s="224"/>
      <c r="AM1000" s="224"/>
      <c r="AN1000" s="224"/>
      <c r="AO1000" s="224"/>
      <c r="AP1000" s="224"/>
      <c r="AQ1000" s="224"/>
      <c r="AR1000" s="224"/>
      <c r="AS1000" s="224"/>
    </row>
    <row r="1001">
      <c r="A1001" s="398"/>
      <c r="B1001" s="529">
        <v>-0.4</v>
      </c>
      <c r="C1001" s="398"/>
      <c r="D1001" s="399"/>
      <c r="E1001" s="398"/>
      <c r="I1001" s="411"/>
      <c r="J1001" s="411"/>
      <c r="N1001" s="411"/>
      <c r="S1001" s="411"/>
      <c r="AC1001" s="227"/>
      <c r="AD1001" s="227"/>
      <c r="AE1001" s="227"/>
      <c r="AF1001" s="227"/>
      <c r="AG1001" s="227"/>
      <c r="AL1001" s="224"/>
      <c r="AM1001" s="224"/>
      <c r="AN1001" s="224"/>
      <c r="AO1001" s="224"/>
      <c r="AP1001" s="224"/>
      <c r="AQ1001" s="224"/>
      <c r="AR1001" s="224"/>
      <c r="AS1001" s="224"/>
    </row>
    <row r="1002">
      <c r="A1002" s="398"/>
      <c r="B1002" s="529">
        <v>-5.19</v>
      </c>
      <c r="C1002" s="398"/>
      <c r="D1002" s="399"/>
      <c r="E1002" s="398"/>
      <c r="I1002" s="411"/>
      <c r="J1002" s="411"/>
      <c r="N1002" s="411"/>
      <c r="S1002" s="411"/>
      <c r="AC1002" s="227"/>
      <c r="AD1002" s="227"/>
      <c r="AE1002" s="227"/>
      <c r="AF1002" s="227"/>
      <c r="AG1002" s="227"/>
      <c r="AL1002" s="224"/>
      <c r="AM1002" s="224"/>
      <c r="AN1002" s="224"/>
      <c r="AO1002" s="224"/>
      <c r="AP1002" s="224"/>
      <c r="AQ1002" s="224"/>
      <c r="AR1002" s="224"/>
      <c r="AS1002" s="224"/>
    </row>
    <row r="1003">
      <c r="A1003" s="398"/>
      <c r="B1003" s="529">
        <v>-6.36</v>
      </c>
      <c r="C1003" s="398"/>
      <c r="D1003" s="399"/>
      <c r="E1003" s="398"/>
      <c r="I1003" s="411"/>
      <c r="J1003" s="411"/>
      <c r="N1003" s="411"/>
      <c r="S1003" s="411"/>
      <c r="AC1003" s="227"/>
      <c r="AD1003" s="227"/>
      <c r="AE1003" s="227"/>
      <c r="AF1003" s="227"/>
      <c r="AG1003" s="227"/>
      <c r="AL1003" s="224"/>
      <c r="AM1003" s="224"/>
      <c r="AN1003" s="224"/>
      <c r="AO1003" s="224"/>
      <c r="AP1003" s="224"/>
      <c r="AQ1003" s="224"/>
      <c r="AR1003" s="224"/>
      <c r="AS1003" s="224"/>
    </row>
    <row r="1004">
      <c r="A1004" s="398"/>
      <c r="B1004" s="529">
        <v>-4.56</v>
      </c>
      <c r="C1004" s="398"/>
      <c r="D1004" s="399"/>
      <c r="E1004" s="398"/>
      <c r="I1004" s="411"/>
      <c r="J1004" s="411"/>
      <c r="N1004" s="411"/>
      <c r="S1004" s="411"/>
      <c r="AC1004" s="227"/>
      <c r="AD1004" s="227"/>
      <c r="AE1004" s="227"/>
      <c r="AF1004" s="227"/>
      <c r="AG1004" s="227"/>
      <c r="AL1004" s="224"/>
      <c r="AM1004" s="224"/>
      <c r="AN1004" s="224"/>
      <c r="AO1004" s="224"/>
      <c r="AP1004" s="224"/>
      <c r="AQ1004" s="224"/>
      <c r="AR1004" s="224"/>
      <c r="AS1004" s="224"/>
    </row>
    <row r="1005">
      <c r="A1005" s="398"/>
      <c r="B1005" s="529">
        <v>-8.58</v>
      </c>
      <c r="C1005" s="398"/>
      <c r="D1005" s="399"/>
      <c r="E1005" s="398"/>
      <c r="I1005" s="411"/>
      <c r="J1005" s="411"/>
      <c r="N1005" s="411"/>
      <c r="S1005" s="411"/>
      <c r="AC1005" s="227"/>
      <c r="AD1005" s="227"/>
      <c r="AE1005" s="227"/>
      <c r="AF1005" s="227"/>
      <c r="AG1005" s="227"/>
      <c r="AL1005" s="224"/>
      <c r="AM1005" s="224"/>
      <c r="AN1005" s="224"/>
      <c r="AO1005" s="224"/>
      <c r="AP1005" s="224"/>
      <c r="AQ1005" s="224"/>
      <c r="AR1005" s="224"/>
      <c r="AS1005" s="224"/>
    </row>
    <row r="1006">
      <c r="A1006" s="398"/>
      <c r="B1006" s="529">
        <v>4.66</v>
      </c>
      <c r="C1006" s="398"/>
      <c r="D1006" s="399"/>
      <c r="E1006" s="398"/>
      <c r="I1006" s="411"/>
      <c r="J1006" s="411"/>
      <c r="N1006" s="411"/>
      <c r="S1006" s="411"/>
      <c r="AC1006" s="227"/>
      <c r="AD1006" s="227"/>
      <c r="AE1006" s="227"/>
      <c r="AF1006" s="227"/>
      <c r="AG1006" s="227"/>
      <c r="AL1006" s="224"/>
      <c r="AM1006" s="224"/>
      <c r="AN1006" s="224"/>
      <c r="AO1006" s="224"/>
      <c r="AP1006" s="224"/>
      <c r="AQ1006" s="224"/>
      <c r="AR1006" s="224"/>
      <c r="AS1006" s="224"/>
    </row>
    <row r="1007">
      <c r="A1007" s="398"/>
      <c r="B1007" s="529">
        <v>-4.22</v>
      </c>
      <c r="C1007" s="398"/>
      <c r="D1007" s="399"/>
      <c r="E1007" s="398"/>
      <c r="I1007" s="411"/>
      <c r="J1007" s="411"/>
      <c r="N1007" s="411"/>
      <c r="S1007" s="411"/>
      <c r="AC1007" s="227"/>
      <c r="AD1007" s="227"/>
      <c r="AE1007" s="227"/>
      <c r="AF1007" s="227"/>
      <c r="AG1007" s="227"/>
      <c r="AL1007" s="224"/>
      <c r="AM1007" s="224"/>
      <c r="AN1007" s="224"/>
      <c r="AO1007" s="224"/>
      <c r="AP1007" s="224"/>
      <c r="AQ1007" s="224"/>
      <c r="AR1007" s="224"/>
      <c r="AS1007" s="224"/>
    </row>
    <row r="1008">
      <c r="A1008" s="398"/>
      <c r="B1008" s="529">
        <v>0.06</v>
      </c>
      <c r="C1008" s="398"/>
      <c r="D1008" s="399"/>
      <c r="E1008" s="398"/>
      <c r="I1008" s="411"/>
      <c r="J1008" s="411"/>
      <c r="N1008" s="411"/>
      <c r="S1008" s="411"/>
      <c r="AC1008" s="227"/>
      <c r="AD1008" s="227"/>
      <c r="AE1008" s="227"/>
      <c r="AF1008" s="227"/>
      <c r="AG1008" s="227"/>
      <c r="AL1008" s="224"/>
      <c r="AM1008" s="224"/>
      <c r="AN1008" s="224"/>
      <c r="AO1008" s="224"/>
      <c r="AP1008" s="224"/>
      <c r="AQ1008" s="224"/>
      <c r="AR1008" s="224"/>
      <c r="AS1008" s="224"/>
    </row>
    <row r="1009">
      <c r="A1009" s="398"/>
      <c r="B1009" s="529">
        <v>3.54</v>
      </c>
      <c r="C1009" s="398"/>
      <c r="D1009" s="399"/>
      <c r="E1009" s="398"/>
      <c r="I1009" s="411"/>
      <c r="J1009" s="411"/>
      <c r="N1009" s="411"/>
      <c r="S1009" s="411"/>
      <c r="AC1009" s="227"/>
      <c r="AD1009" s="227"/>
      <c r="AE1009" s="227"/>
      <c r="AF1009" s="227"/>
      <c r="AG1009" s="227"/>
      <c r="AL1009" s="224"/>
      <c r="AM1009" s="224"/>
      <c r="AN1009" s="224"/>
      <c r="AO1009" s="224"/>
      <c r="AP1009" s="224"/>
      <c r="AQ1009" s="224"/>
      <c r="AR1009" s="224"/>
      <c r="AS1009" s="224"/>
    </row>
    <row r="1010">
      <c r="A1010" s="398"/>
      <c r="B1010" s="529">
        <v>-2.59</v>
      </c>
      <c r="C1010" s="398"/>
      <c r="D1010" s="399"/>
      <c r="E1010" s="398"/>
      <c r="I1010" s="411"/>
      <c r="J1010" s="411"/>
      <c r="N1010" s="411"/>
      <c r="S1010" s="411"/>
      <c r="AC1010" s="227"/>
      <c r="AD1010" s="227"/>
      <c r="AE1010" s="227"/>
      <c r="AF1010" s="227"/>
      <c r="AG1010" s="227"/>
      <c r="AL1010" s="224"/>
      <c r="AM1010" s="224"/>
      <c r="AN1010" s="224"/>
      <c r="AO1010" s="224"/>
      <c r="AP1010" s="224"/>
      <c r="AQ1010" s="224"/>
      <c r="AR1010" s="224"/>
      <c r="AS1010" s="224"/>
    </row>
    <row r="1011">
      <c r="A1011" s="398"/>
      <c r="B1011" s="529">
        <v>-3.72</v>
      </c>
      <c r="C1011" s="398"/>
      <c r="D1011" s="399"/>
      <c r="E1011" s="398"/>
      <c r="I1011" s="411"/>
      <c r="J1011" s="411"/>
      <c r="N1011" s="411"/>
      <c r="S1011" s="411"/>
      <c r="AC1011" s="227"/>
      <c r="AD1011" s="227"/>
      <c r="AE1011" s="227"/>
      <c r="AF1011" s="227"/>
      <c r="AG1011" s="227"/>
      <c r="AL1011" s="224"/>
      <c r="AM1011" s="224"/>
      <c r="AN1011" s="224"/>
      <c r="AO1011" s="224"/>
      <c r="AP1011" s="224"/>
      <c r="AQ1011" s="224"/>
      <c r="AR1011" s="224"/>
      <c r="AS1011" s="224"/>
    </row>
    <row r="1012">
      <c r="A1012" s="435"/>
      <c r="B1012" s="529">
        <v>0.69</v>
      </c>
      <c r="C1012" s="398"/>
      <c r="D1012" s="399"/>
      <c r="E1012" s="398"/>
      <c r="I1012" s="411"/>
      <c r="J1012" s="411"/>
      <c r="N1012" s="411"/>
      <c r="S1012" s="411"/>
      <c r="AC1012" s="227"/>
      <c r="AD1012" s="227"/>
      <c r="AE1012" s="227"/>
      <c r="AF1012" s="227"/>
      <c r="AG1012" s="227"/>
      <c r="AL1012" s="224"/>
      <c r="AM1012" s="224"/>
      <c r="AN1012" s="224"/>
      <c r="AO1012" s="224"/>
      <c r="AP1012" s="224"/>
      <c r="AQ1012" s="224"/>
      <c r="AR1012" s="224"/>
      <c r="AS1012" s="224"/>
    </row>
    <row r="1013">
      <c r="A1013" s="530"/>
      <c r="B1013" s="529">
        <v>-0.22</v>
      </c>
      <c r="C1013" s="398"/>
      <c r="D1013" s="399"/>
      <c r="E1013" s="398"/>
      <c r="I1013" s="411"/>
      <c r="J1013" s="411"/>
      <c r="N1013" s="411"/>
      <c r="S1013" s="411"/>
      <c r="AC1013" s="227"/>
      <c r="AD1013" s="227"/>
      <c r="AE1013" s="227"/>
      <c r="AF1013" s="227"/>
      <c r="AG1013" s="227"/>
      <c r="AL1013" s="224"/>
      <c r="AM1013" s="224"/>
      <c r="AN1013" s="224"/>
      <c r="AO1013" s="224"/>
      <c r="AP1013" s="224"/>
      <c r="AQ1013" s="224"/>
      <c r="AR1013" s="224"/>
      <c r="AS1013" s="224"/>
    </row>
    <row r="1014">
      <c r="A1014" s="530"/>
      <c r="B1014" s="529">
        <v>1.61</v>
      </c>
      <c r="C1014" s="398"/>
      <c r="D1014" s="399"/>
      <c r="E1014" s="398"/>
      <c r="I1014" s="411"/>
      <c r="J1014" s="411"/>
      <c r="N1014" s="411"/>
      <c r="S1014" s="411"/>
      <c r="AC1014" s="227"/>
      <c r="AD1014" s="227"/>
      <c r="AE1014" s="227"/>
      <c r="AF1014" s="227"/>
      <c r="AG1014" s="227"/>
      <c r="AL1014" s="224"/>
      <c r="AM1014" s="224"/>
      <c r="AN1014" s="224"/>
      <c r="AO1014" s="224"/>
      <c r="AP1014" s="224"/>
      <c r="AQ1014" s="224"/>
      <c r="AR1014" s="224"/>
      <c r="AS1014" s="224"/>
    </row>
    <row r="1015">
      <c r="A1015" s="530"/>
      <c r="B1015" s="529">
        <v>-2.4</v>
      </c>
      <c r="C1015" s="398"/>
      <c r="D1015" s="399"/>
      <c r="E1015" s="398"/>
      <c r="I1015" s="411"/>
      <c r="J1015" s="411"/>
      <c r="N1015" s="411"/>
      <c r="S1015" s="411"/>
      <c r="AC1015" s="227"/>
      <c r="AD1015" s="227"/>
      <c r="AE1015" s="227"/>
      <c r="AF1015" s="227"/>
      <c r="AG1015" s="227"/>
      <c r="AL1015" s="224"/>
      <c r="AM1015" s="224"/>
      <c r="AN1015" s="224"/>
      <c r="AO1015" s="224"/>
      <c r="AP1015" s="224"/>
      <c r="AQ1015" s="224"/>
      <c r="AR1015" s="224"/>
      <c r="AS1015" s="224"/>
    </row>
    <row r="1016">
      <c r="A1016" s="530"/>
      <c r="B1016" s="529">
        <v>1.11</v>
      </c>
      <c r="C1016" s="398"/>
      <c r="D1016" s="399"/>
      <c r="E1016" s="398"/>
      <c r="I1016" s="411"/>
      <c r="J1016" s="411"/>
      <c r="N1016" s="411"/>
      <c r="S1016" s="411"/>
      <c r="AC1016" s="227"/>
      <c r="AD1016" s="227"/>
      <c r="AE1016" s="227"/>
      <c r="AF1016" s="227"/>
      <c r="AG1016" s="227"/>
      <c r="AL1016" s="224"/>
      <c r="AM1016" s="224"/>
      <c r="AN1016" s="224"/>
      <c r="AO1016" s="224"/>
      <c r="AP1016" s="224"/>
      <c r="AQ1016" s="224"/>
      <c r="AR1016" s="224"/>
      <c r="AS1016" s="224"/>
    </row>
    <row r="1017">
      <c r="A1017" s="530"/>
      <c r="B1017" s="529">
        <v>-1.31</v>
      </c>
      <c r="C1017" s="398"/>
      <c r="D1017" s="399"/>
      <c r="E1017" s="398"/>
      <c r="I1017" s="411"/>
      <c r="J1017" s="411"/>
      <c r="N1017" s="411"/>
      <c r="S1017" s="411"/>
      <c r="AC1017" s="227"/>
      <c r="AD1017" s="227"/>
      <c r="AE1017" s="227"/>
      <c r="AF1017" s="227"/>
      <c r="AG1017" s="227"/>
      <c r="AL1017" s="224"/>
      <c r="AM1017" s="224"/>
      <c r="AN1017" s="224"/>
      <c r="AO1017" s="224"/>
      <c r="AP1017" s="224"/>
      <c r="AQ1017" s="224"/>
      <c r="AR1017" s="224"/>
      <c r="AS1017" s="224"/>
    </row>
    <row r="1018">
      <c r="A1018" s="530"/>
      <c r="B1018" s="529">
        <v>-1.95</v>
      </c>
      <c r="C1018" s="398"/>
      <c r="D1018" s="399"/>
      <c r="E1018" s="398"/>
      <c r="I1018" s="411"/>
      <c r="J1018" s="411"/>
      <c r="N1018" s="411"/>
      <c r="S1018" s="411"/>
      <c r="AC1018" s="227"/>
      <c r="AD1018" s="227"/>
      <c r="AE1018" s="227"/>
      <c r="AF1018" s="227"/>
      <c r="AG1018" s="227"/>
      <c r="AL1018" s="224"/>
      <c r="AM1018" s="224"/>
      <c r="AN1018" s="224"/>
      <c r="AO1018" s="224"/>
      <c r="AP1018" s="224"/>
      <c r="AQ1018" s="224"/>
      <c r="AR1018" s="224"/>
      <c r="AS1018" s="224"/>
    </row>
    <row r="1019">
      <c r="A1019" s="530"/>
      <c r="B1019" s="529">
        <v>2.04</v>
      </c>
      <c r="C1019" s="398"/>
      <c r="D1019" s="399"/>
      <c r="E1019" s="398"/>
      <c r="I1019" s="411"/>
      <c r="J1019" s="411"/>
      <c r="N1019" s="411"/>
      <c r="S1019" s="411"/>
      <c r="AC1019" s="227"/>
      <c r="AD1019" s="227"/>
      <c r="AE1019" s="227"/>
      <c r="AF1019" s="227"/>
      <c r="AG1019" s="227"/>
      <c r="AL1019" s="224"/>
      <c r="AM1019" s="224"/>
      <c r="AN1019" s="224"/>
      <c r="AO1019" s="224"/>
      <c r="AP1019" s="224"/>
      <c r="AQ1019" s="224"/>
      <c r="AR1019" s="224"/>
      <c r="AS1019" s="224"/>
    </row>
    <row r="1020">
      <c r="A1020" s="530"/>
      <c r="B1020" s="529">
        <v>2.57</v>
      </c>
      <c r="C1020" s="398"/>
      <c r="D1020" s="399"/>
      <c r="E1020" s="398"/>
      <c r="I1020" s="411"/>
      <c r="J1020" s="411"/>
      <c r="N1020" s="411"/>
      <c r="S1020" s="411"/>
      <c r="AC1020" s="227"/>
      <c r="AD1020" s="227"/>
      <c r="AE1020" s="227"/>
      <c r="AF1020" s="227"/>
      <c r="AG1020" s="227"/>
      <c r="AL1020" s="224"/>
      <c r="AM1020" s="224"/>
      <c r="AN1020" s="224"/>
      <c r="AO1020" s="224"/>
      <c r="AP1020" s="224"/>
      <c r="AQ1020" s="224"/>
      <c r="AR1020" s="224"/>
      <c r="AS1020" s="224"/>
    </row>
    <row r="1021">
      <c r="A1021" s="530"/>
      <c r="B1021" s="529">
        <v>1.61</v>
      </c>
      <c r="C1021" s="398"/>
      <c r="D1021" s="399"/>
      <c r="E1021" s="398"/>
      <c r="I1021" s="411"/>
      <c r="J1021" s="411"/>
      <c r="N1021" s="411"/>
      <c r="S1021" s="411"/>
      <c r="AC1021" s="227"/>
      <c r="AD1021" s="227"/>
      <c r="AE1021" s="227"/>
      <c r="AF1021" s="227"/>
      <c r="AG1021" s="227"/>
      <c r="AL1021" s="224"/>
      <c r="AM1021" s="224"/>
      <c r="AN1021" s="224"/>
      <c r="AO1021" s="224"/>
      <c r="AP1021" s="224"/>
      <c r="AQ1021" s="224"/>
      <c r="AR1021" s="224"/>
      <c r="AS1021" s="224"/>
    </row>
    <row r="1022">
      <c r="A1022" s="530"/>
      <c r="B1022" s="529">
        <v>-1.72</v>
      </c>
      <c r="C1022" s="398"/>
      <c r="D1022" s="399"/>
      <c r="E1022" s="398"/>
      <c r="I1022" s="411"/>
      <c r="J1022" s="411"/>
      <c r="N1022" s="411"/>
      <c r="S1022" s="411"/>
      <c r="AC1022" s="227"/>
      <c r="AD1022" s="227"/>
      <c r="AE1022" s="227"/>
      <c r="AF1022" s="227"/>
      <c r="AG1022" s="227"/>
      <c r="AL1022" s="224"/>
      <c r="AM1022" s="224"/>
      <c r="AN1022" s="224"/>
      <c r="AO1022" s="224"/>
      <c r="AP1022" s="224"/>
      <c r="AQ1022" s="224"/>
      <c r="AR1022" s="224"/>
      <c r="AS1022" s="224"/>
    </row>
    <row r="1023">
      <c r="A1023" s="530"/>
      <c r="B1023" s="529">
        <v>-3.63</v>
      </c>
      <c r="C1023" s="398"/>
      <c r="D1023" s="399"/>
      <c r="E1023" s="398"/>
      <c r="I1023" s="411"/>
      <c r="J1023" s="411"/>
      <c r="N1023" s="411"/>
      <c r="S1023" s="411"/>
      <c r="AC1023" s="227"/>
      <c r="AD1023" s="227"/>
      <c r="AE1023" s="227"/>
      <c r="AF1023" s="227"/>
      <c r="AG1023" s="227"/>
      <c r="AL1023" s="224"/>
      <c r="AM1023" s="224"/>
      <c r="AN1023" s="224"/>
      <c r="AO1023" s="224"/>
      <c r="AP1023" s="224"/>
      <c r="AQ1023" s="224"/>
      <c r="AR1023" s="224"/>
      <c r="AS1023" s="224"/>
    </row>
    <row r="1024">
      <c r="A1024" s="530"/>
      <c r="B1024" s="529">
        <v>-6.75</v>
      </c>
      <c r="C1024" s="398"/>
      <c r="D1024" s="399"/>
      <c r="E1024" s="398"/>
      <c r="I1024" s="411"/>
      <c r="J1024" s="411"/>
      <c r="N1024" s="411"/>
      <c r="S1024" s="411"/>
      <c r="AC1024" s="227"/>
      <c r="AD1024" s="227"/>
      <c r="AE1024" s="227"/>
      <c r="AF1024" s="227"/>
      <c r="AG1024" s="227"/>
      <c r="AL1024" s="224"/>
      <c r="AM1024" s="224"/>
      <c r="AN1024" s="224"/>
      <c r="AO1024" s="224"/>
      <c r="AP1024" s="224"/>
      <c r="AQ1024" s="224"/>
      <c r="AR1024" s="224"/>
      <c r="AS1024" s="224"/>
    </row>
    <row r="1025">
      <c r="A1025" s="530"/>
      <c r="B1025" s="529">
        <v>-3.5</v>
      </c>
      <c r="C1025" s="398"/>
      <c r="D1025" s="399"/>
      <c r="E1025" s="398"/>
      <c r="I1025" s="411"/>
      <c r="J1025" s="411"/>
      <c r="N1025" s="411"/>
      <c r="S1025" s="411"/>
      <c r="AC1025" s="227"/>
      <c r="AD1025" s="227"/>
      <c r="AE1025" s="227"/>
      <c r="AF1025" s="227"/>
      <c r="AG1025" s="227"/>
      <c r="AL1025" s="224"/>
      <c r="AM1025" s="224"/>
      <c r="AN1025" s="224"/>
      <c r="AO1025" s="224"/>
      <c r="AP1025" s="224"/>
      <c r="AQ1025" s="224"/>
      <c r="AR1025" s="224"/>
      <c r="AS1025" s="224"/>
    </row>
    <row r="1026">
      <c r="A1026" s="530"/>
      <c r="B1026" s="529">
        <v>-7.16</v>
      </c>
      <c r="C1026" s="398"/>
      <c r="D1026" s="399"/>
      <c r="E1026" s="398"/>
      <c r="I1026" s="411"/>
      <c r="J1026" s="411"/>
      <c r="N1026" s="411"/>
      <c r="S1026" s="411"/>
      <c r="AC1026" s="227"/>
      <c r="AD1026" s="227"/>
      <c r="AE1026" s="227"/>
      <c r="AF1026" s="227"/>
      <c r="AG1026" s="227"/>
      <c r="AL1026" s="224"/>
      <c r="AM1026" s="224"/>
      <c r="AN1026" s="224"/>
      <c r="AO1026" s="224"/>
      <c r="AP1026" s="224"/>
      <c r="AQ1026" s="224"/>
      <c r="AR1026" s="224"/>
      <c r="AS1026" s="224"/>
    </row>
    <row r="1027">
      <c r="A1027" s="530"/>
      <c r="B1027" s="529">
        <v>-2.98</v>
      </c>
      <c r="C1027" s="398"/>
      <c r="D1027" s="399"/>
      <c r="E1027" s="398"/>
      <c r="I1027" s="411"/>
      <c r="J1027" s="411"/>
      <c r="N1027" s="411"/>
      <c r="S1027" s="411"/>
      <c r="AC1027" s="227"/>
      <c r="AD1027" s="227"/>
      <c r="AE1027" s="227"/>
      <c r="AF1027" s="227"/>
      <c r="AG1027" s="227"/>
      <c r="AL1027" s="224"/>
      <c r="AM1027" s="224"/>
      <c r="AN1027" s="224"/>
      <c r="AO1027" s="224"/>
      <c r="AP1027" s="224"/>
      <c r="AQ1027" s="224"/>
      <c r="AR1027" s="224"/>
      <c r="AS1027" s="224"/>
    </row>
    <row r="1028">
      <c r="A1028" s="530"/>
      <c r="B1028" s="529">
        <v>0.94</v>
      </c>
      <c r="C1028" s="398"/>
      <c r="D1028" s="399"/>
      <c r="E1028" s="398"/>
      <c r="I1028" s="411"/>
      <c r="J1028" s="411"/>
      <c r="N1028" s="411"/>
      <c r="S1028" s="411"/>
      <c r="AC1028" s="227"/>
      <c r="AD1028" s="227"/>
      <c r="AE1028" s="227"/>
      <c r="AF1028" s="227"/>
      <c r="AG1028" s="227"/>
      <c r="AL1028" s="224"/>
      <c r="AM1028" s="224"/>
      <c r="AN1028" s="224"/>
      <c r="AO1028" s="224"/>
      <c r="AP1028" s="224"/>
      <c r="AQ1028" s="224"/>
      <c r="AR1028" s="224"/>
      <c r="AS1028" s="224"/>
    </row>
    <row r="1029">
      <c r="A1029" s="530"/>
      <c r="B1029" s="529">
        <v>2.53</v>
      </c>
      <c r="C1029" s="398"/>
      <c r="D1029" s="399"/>
      <c r="E1029" s="398"/>
      <c r="I1029" s="411"/>
      <c r="J1029" s="411"/>
      <c r="N1029" s="411"/>
      <c r="S1029" s="411"/>
      <c r="AC1029" s="227"/>
      <c r="AD1029" s="227"/>
      <c r="AE1029" s="227"/>
      <c r="AF1029" s="227"/>
      <c r="AG1029" s="227"/>
      <c r="AL1029" s="224"/>
      <c r="AM1029" s="224"/>
      <c r="AN1029" s="224"/>
      <c r="AO1029" s="224"/>
      <c r="AP1029" s="224"/>
      <c r="AQ1029" s="224"/>
      <c r="AR1029" s="224"/>
      <c r="AS1029" s="224"/>
    </row>
    <row r="1030">
      <c r="A1030" s="530"/>
      <c r="B1030" s="529">
        <v>3.63</v>
      </c>
      <c r="C1030" s="398"/>
      <c r="D1030" s="399"/>
      <c r="E1030" s="398"/>
      <c r="I1030" s="411"/>
      <c r="J1030" s="411"/>
      <c r="N1030" s="411"/>
      <c r="S1030" s="411"/>
      <c r="AC1030" s="227"/>
      <c r="AD1030" s="227"/>
      <c r="AE1030" s="227"/>
      <c r="AF1030" s="227"/>
      <c r="AG1030" s="227"/>
      <c r="AL1030" s="224"/>
      <c r="AM1030" s="224"/>
      <c r="AN1030" s="224"/>
      <c r="AO1030" s="224"/>
      <c r="AP1030" s="224"/>
      <c r="AQ1030" s="224"/>
      <c r="AR1030" s="224"/>
      <c r="AS1030" s="224"/>
    </row>
    <row r="1031">
      <c r="A1031" s="530"/>
      <c r="B1031" s="529">
        <v>-1.1</v>
      </c>
      <c r="C1031" s="398"/>
      <c r="D1031" s="399"/>
      <c r="E1031" s="398"/>
      <c r="I1031" s="411"/>
      <c r="J1031" s="411"/>
      <c r="N1031" s="411"/>
      <c r="S1031" s="411"/>
      <c r="AC1031" s="227"/>
      <c r="AD1031" s="227"/>
      <c r="AE1031" s="227"/>
      <c r="AF1031" s="227"/>
      <c r="AG1031" s="227"/>
      <c r="AL1031" s="224"/>
      <c r="AM1031" s="224"/>
      <c r="AN1031" s="224"/>
      <c r="AO1031" s="224"/>
      <c r="AP1031" s="224"/>
      <c r="AQ1031" s="224"/>
      <c r="AR1031" s="224"/>
      <c r="AS1031" s="224"/>
    </row>
    <row r="1032">
      <c r="A1032" s="530"/>
      <c r="B1032" s="529">
        <v>-0.26</v>
      </c>
      <c r="C1032" s="398"/>
      <c r="D1032" s="399"/>
      <c r="E1032" s="398"/>
      <c r="I1032" s="411"/>
      <c r="J1032" s="411"/>
      <c r="N1032" s="411"/>
      <c r="S1032" s="411"/>
      <c r="AC1032" s="227"/>
      <c r="AD1032" s="227"/>
      <c r="AE1032" s="227"/>
      <c r="AF1032" s="227"/>
      <c r="AG1032" s="227"/>
      <c r="AL1032" s="224"/>
      <c r="AM1032" s="224"/>
      <c r="AN1032" s="224"/>
      <c r="AO1032" s="224"/>
      <c r="AP1032" s="224"/>
      <c r="AQ1032" s="224"/>
      <c r="AR1032" s="224"/>
      <c r="AS1032" s="224"/>
    </row>
    <row r="1033">
      <c r="A1033" s="530"/>
      <c r="B1033" s="529">
        <v>-6.36</v>
      </c>
      <c r="C1033" s="398"/>
      <c r="D1033" s="399"/>
      <c r="E1033" s="398"/>
      <c r="I1033" s="411"/>
      <c r="J1033" s="411"/>
      <c r="N1033" s="411"/>
      <c r="S1033" s="411"/>
      <c r="AC1033" s="227"/>
      <c r="AD1033" s="227"/>
      <c r="AE1033" s="227"/>
      <c r="AF1033" s="227"/>
      <c r="AG1033" s="227"/>
      <c r="AL1033" s="224"/>
      <c r="AM1033" s="224"/>
      <c r="AN1033" s="224"/>
      <c r="AO1033" s="224"/>
      <c r="AP1033" s="224"/>
      <c r="AQ1033" s="224"/>
      <c r="AR1033" s="224"/>
      <c r="AS1033" s="224"/>
    </row>
    <row r="1034">
      <c r="A1034" s="530"/>
      <c r="B1034" s="529">
        <v>-16.16</v>
      </c>
      <c r="C1034" s="398"/>
      <c r="D1034" s="399"/>
      <c r="E1034" s="398"/>
      <c r="I1034" s="411"/>
      <c r="J1034" s="411"/>
      <c r="N1034" s="411"/>
      <c r="S1034" s="411"/>
      <c r="AC1034" s="227"/>
      <c r="AD1034" s="227"/>
      <c r="AE1034" s="227"/>
      <c r="AF1034" s="227"/>
      <c r="AG1034" s="227"/>
      <c r="AL1034" s="224"/>
      <c r="AM1034" s="224"/>
      <c r="AN1034" s="224"/>
      <c r="AO1034" s="224"/>
      <c r="AP1034" s="224"/>
      <c r="AQ1034" s="224"/>
      <c r="AR1034" s="224"/>
      <c r="AS1034" s="224"/>
    </row>
    <row r="1035">
      <c r="A1035" s="530"/>
      <c r="B1035" s="529">
        <v>-6.59</v>
      </c>
      <c r="C1035" s="398"/>
      <c r="D1035" s="399"/>
      <c r="E1035" s="398"/>
      <c r="I1035" s="411"/>
      <c r="J1035" s="411"/>
      <c r="N1035" s="411"/>
      <c r="S1035" s="411"/>
      <c r="AC1035" s="227"/>
      <c r="AD1035" s="227"/>
      <c r="AE1035" s="227"/>
      <c r="AF1035" s="227"/>
      <c r="AG1035" s="227"/>
      <c r="AL1035" s="224"/>
      <c r="AM1035" s="224"/>
      <c r="AN1035" s="224"/>
      <c r="AO1035" s="224"/>
      <c r="AP1035" s="224"/>
      <c r="AQ1035" s="224"/>
      <c r="AR1035" s="224"/>
      <c r="AS1035" s="224"/>
    </row>
    <row r="1036">
      <c r="A1036" s="530"/>
      <c r="B1036" s="529">
        <v>-5.03</v>
      </c>
      <c r="C1036" s="398"/>
      <c r="D1036" s="399"/>
      <c r="E1036" s="398"/>
      <c r="I1036" s="411"/>
      <c r="J1036" s="411"/>
      <c r="N1036" s="411"/>
      <c r="S1036" s="411"/>
      <c r="AC1036" s="227"/>
      <c r="AD1036" s="227"/>
      <c r="AE1036" s="227"/>
      <c r="AF1036" s="227"/>
      <c r="AG1036" s="227"/>
      <c r="AL1036" s="224"/>
      <c r="AM1036" s="224"/>
      <c r="AN1036" s="224"/>
      <c r="AO1036" s="224"/>
      <c r="AP1036" s="224"/>
      <c r="AQ1036" s="224"/>
      <c r="AR1036" s="224"/>
      <c r="AS1036" s="224"/>
    </row>
    <row r="1037">
      <c r="A1037" s="530"/>
      <c r="B1037" s="529">
        <v>-6.05</v>
      </c>
      <c r="C1037" s="398"/>
      <c r="D1037" s="399"/>
      <c r="E1037" s="398"/>
      <c r="I1037" s="411"/>
      <c r="J1037" s="411"/>
      <c r="N1037" s="411"/>
      <c r="S1037" s="411"/>
      <c r="AC1037" s="227"/>
      <c r="AD1037" s="227"/>
      <c r="AE1037" s="227"/>
      <c r="AF1037" s="227"/>
      <c r="AG1037" s="227"/>
      <c r="AL1037" s="224"/>
      <c r="AM1037" s="224"/>
      <c r="AN1037" s="224"/>
      <c r="AO1037" s="224"/>
      <c r="AP1037" s="224"/>
      <c r="AQ1037" s="224"/>
      <c r="AR1037" s="224"/>
      <c r="AS1037" s="224"/>
    </row>
    <row r="1038">
      <c r="A1038" s="530"/>
      <c r="B1038" s="529">
        <v>-5.4</v>
      </c>
      <c r="C1038" s="398"/>
      <c r="D1038" s="399"/>
      <c r="E1038" s="398"/>
      <c r="I1038" s="411"/>
      <c r="J1038" s="411"/>
      <c r="N1038" s="411"/>
      <c r="S1038" s="411"/>
      <c r="AC1038" s="227"/>
      <c r="AD1038" s="227"/>
      <c r="AE1038" s="227"/>
      <c r="AF1038" s="227"/>
      <c r="AG1038" s="227"/>
      <c r="AL1038" s="224"/>
      <c r="AM1038" s="224"/>
      <c r="AN1038" s="224"/>
      <c r="AO1038" s="224"/>
      <c r="AP1038" s="224"/>
      <c r="AQ1038" s="224"/>
      <c r="AR1038" s="224"/>
      <c r="AS1038" s="224"/>
    </row>
    <row r="1039">
      <c r="A1039" s="530"/>
      <c r="B1039" s="529">
        <v>-7.94</v>
      </c>
      <c r="C1039" s="398"/>
      <c r="D1039" s="399"/>
      <c r="E1039" s="398"/>
      <c r="I1039" s="411"/>
      <c r="J1039" s="411"/>
      <c r="N1039" s="411"/>
      <c r="S1039" s="411"/>
      <c r="AC1039" s="227"/>
      <c r="AD1039" s="227"/>
      <c r="AE1039" s="227"/>
      <c r="AF1039" s="227"/>
      <c r="AG1039" s="227"/>
      <c r="AL1039" s="224"/>
      <c r="AM1039" s="224"/>
      <c r="AN1039" s="224"/>
      <c r="AO1039" s="224"/>
      <c r="AP1039" s="224"/>
      <c r="AQ1039" s="224"/>
      <c r="AR1039" s="224"/>
      <c r="AS1039" s="224"/>
    </row>
    <row r="1040">
      <c r="A1040" s="530"/>
      <c r="B1040" s="529">
        <v>-5.27</v>
      </c>
      <c r="C1040" s="398"/>
      <c r="D1040" s="399"/>
      <c r="E1040" s="398"/>
      <c r="I1040" s="411"/>
      <c r="J1040" s="411"/>
      <c r="N1040" s="411"/>
      <c r="S1040" s="411"/>
      <c r="AC1040" s="227"/>
      <c r="AD1040" s="227"/>
      <c r="AE1040" s="227"/>
      <c r="AF1040" s="227"/>
      <c r="AG1040" s="227"/>
      <c r="AL1040" s="224"/>
      <c r="AM1040" s="224"/>
      <c r="AN1040" s="224"/>
      <c r="AO1040" s="224"/>
      <c r="AP1040" s="224"/>
      <c r="AQ1040" s="224"/>
      <c r="AR1040" s="224"/>
      <c r="AS1040" s="224"/>
    </row>
    <row r="1041">
      <c r="A1041" s="530"/>
      <c r="B1041" s="529">
        <v>-4.05</v>
      </c>
      <c r="C1041" s="398"/>
      <c r="D1041" s="399"/>
      <c r="E1041" s="398"/>
      <c r="I1041" s="411"/>
      <c r="J1041" s="411"/>
      <c r="N1041" s="411"/>
      <c r="S1041" s="411"/>
      <c r="AC1041" s="227"/>
      <c r="AD1041" s="227"/>
      <c r="AE1041" s="227"/>
      <c r="AF1041" s="227"/>
      <c r="AG1041" s="227"/>
      <c r="AL1041" s="224"/>
      <c r="AM1041" s="224"/>
      <c r="AN1041" s="224"/>
      <c r="AO1041" s="224"/>
      <c r="AP1041" s="224"/>
      <c r="AQ1041" s="224"/>
      <c r="AR1041" s="224"/>
      <c r="AS1041" s="224"/>
    </row>
    <row r="1042">
      <c r="A1042" s="530"/>
      <c r="B1042" s="529">
        <v>-7.7</v>
      </c>
      <c r="C1042" s="398"/>
      <c r="D1042" s="399"/>
      <c r="E1042" s="398"/>
      <c r="I1042" s="411"/>
      <c r="J1042" s="411"/>
      <c r="N1042" s="411"/>
      <c r="S1042" s="411"/>
      <c r="AC1042" s="227"/>
      <c r="AD1042" s="227"/>
      <c r="AE1042" s="227"/>
      <c r="AF1042" s="227"/>
      <c r="AG1042" s="227"/>
      <c r="AL1042" s="224"/>
      <c r="AM1042" s="224"/>
      <c r="AN1042" s="224"/>
      <c r="AO1042" s="224"/>
      <c r="AP1042" s="224"/>
      <c r="AQ1042" s="224"/>
      <c r="AR1042" s="224"/>
      <c r="AS1042" s="224"/>
    </row>
    <row r="1043">
      <c r="A1043" s="530"/>
      <c r="B1043" s="529">
        <v>-7.43</v>
      </c>
      <c r="C1043" s="398"/>
      <c r="D1043" s="399"/>
      <c r="E1043" s="398"/>
      <c r="I1043" s="411"/>
      <c r="J1043" s="411"/>
      <c r="N1043" s="411"/>
      <c r="S1043" s="411"/>
      <c r="AC1043" s="227"/>
      <c r="AD1043" s="227"/>
      <c r="AE1043" s="227"/>
      <c r="AF1043" s="227"/>
      <c r="AG1043" s="227"/>
      <c r="AL1043" s="224"/>
      <c r="AM1043" s="224"/>
      <c r="AN1043" s="224"/>
      <c r="AO1043" s="224"/>
      <c r="AP1043" s="224"/>
      <c r="AQ1043" s="224"/>
      <c r="AR1043" s="224"/>
      <c r="AS1043" s="224"/>
    </row>
    <row r="1044">
      <c r="A1044" s="530"/>
      <c r="B1044" s="529">
        <v>-4.19</v>
      </c>
      <c r="C1044" s="398"/>
      <c r="D1044" s="399"/>
      <c r="E1044" s="398"/>
      <c r="I1044" s="411"/>
      <c r="J1044" s="411"/>
      <c r="N1044" s="411"/>
      <c r="S1044" s="411"/>
      <c r="AC1044" s="227"/>
      <c r="AD1044" s="227"/>
      <c r="AE1044" s="227"/>
      <c r="AF1044" s="227"/>
      <c r="AG1044" s="227"/>
      <c r="AL1044" s="224"/>
      <c r="AM1044" s="224"/>
      <c r="AN1044" s="224"/>
      <c r="AO1044" s="224"/>
      <c r="AP1044" s="224"/>
      <c r="AQ1044" s="224"/>
      <c r="AR1044" s="224"/>
      <c r="AS1044" s="224"/>
    </row>
    <row r="1045">
      <c r="A1045" s="530"/>
      <c r="B1045" s="529">
        <v>-8.48</v>
      </c>
      <c r="C1045" s="398"/>
      <c r="D1045" s="399"/>
      <c r="E1045" s="398"/>
      <c r="I1045" s="411"/>
      <c r="J1045" s="411"/>
      <c r="N1045" s="411"/>
      <c r="S1045" s="411"/>
      <c r="AC1045" s="227"/>
      <c r="AD1045" s="227"/>
      <c r="AE1045" s="227"/>
      <c r="AF1045" s="227"/>
      <c r="AG1045" s="227"/>
      <c r="AL1045" s="224"/>
      <c r="AM1045" s="224"/>
      <c r="AN1045" s="224"/>
      <c r="AO1045" s="224"/>
      <c r="AP1045" s="224"/>
      <c r="AQ1045" s="224"/>
      <c r="AR1045" s="224"/>
      <c r="AS1045" s="224"/>
    </row>
    <row r="1046">
      <c r="A1046" s="530"/>
      <c r="B1046" s="529">
        <v>-151.18</v>
      </c>
      <c r="C1046" s="398"/>
      <c r="D1046" s="399"/>
      <c r="E1046" s="398"/>
      <c r="I1046" s="411"/>
      <c r="J1046" s="411"/>
      <c r="N1046" s="411"/>
      <c r="S1046" s="411"/>
      <c r="AC1046" s="227"/>
      <c r="AD1046" s="227"/>
      <c r="AE1046" s="227"/>
      <c r="AF1046" s="227"/>
      <c r="AG1046" s="227"/>
      <c r="AL1046" s="224"/>
      <c r="AM1046" s="224"/>
      <c r="AN1046" s="224"/>
      <c r="AO1046" s="224"/>
      <c r="AP1046" s="224"/>
      <c r="AQ1046" s="224"/>
      <c r="AR1046" s="224"/>
      <c r="AS1046" s="224"/>
    </row>
    <row r="1047">
      <c r="A1047" s="530"/>
      <c r="B1047" s="529">
        <v>-6.3</v>
      </c>
      <c r="C1047" s="398"/>
      <c r="D1047" s="399"/>
      <c r="E1047" s="398"/>
      <c r="I1047" s="411"/>
      <c r="J1047" s="411"/>
      <c r="N1047" s="411"/>
      <c r="S1047" s="411"/>
      <c r="AC1047" s="227"/>
      <c r="AD1047" s="227"/>
      <c r="AE1047" s="227"/>
      <c r="AF1047" s="227"/>
      <c r="AG1047" s="227"/>
      <c r="AL1047" s="224"/>
      <c r="AM1047" s="224"/>
      <c r="AN1047" s="224"/>
      <c r="AO1047" s="224"/>
      <c r="AP1047" s="224"/>
      <c r="AQ1047" s="224"/>
      <c r="AR1047" s="224"/>
      <c r="AS1047" s="224"/>
    </row>
    <row r="1048">
      <c r="A1048" s="530"/>
      <c r="B1048" s="529">
        <v>-18.92</v>
      </c>
      <c r="C1048" s="398"/>
      <c r="D1048" s="399"/>
      <c r="E1048" s="398"/>
      <c r="I1048" s="411"/>
      <c r="J1048" s="411"/>
      <c r="N1048" s="411"/>
      <c r="S1048" s="411"/>
      <c r="AC1048" s="227"/>
      <c r="AD1048" s="227"/>
      <c r="AE1048" s="227"/>
      <c r="AF1048" s="227"/>
      <c r="AG1048" s="227"/>
      <c r="AL1048" s="224"/>
      <c r="AM1048" s="224"/>
      <c r="AN1048" s="224"/>
      <c r="AO1048" s="224"/>
      <c r="AP1048" s="224"/>
      <c r="AQ1048" s="224"/>
      <c r="AR1048" s="224"/>
      <c r="AS1048" s="224"/>
    </row>
    <row r="1049">
      <c r="A1049" s="530"/>
      <c r="B1049" s="531"/>
      <c r="C1049" s="398"/>
      <c r="D1049" s="399"/>
      <c r="E1049" s="398"/>
      <c r="I1049" s="411"/>
      <c r="J1049" s="411"/>
      <c r="N1049" s="411"/>
      <c r="S1049" s="411"/>
      <c r="AC1049" s="227"/>
      <c r="AD1049" s="227"/>
      <c r="AE1049" s="227"/>
      <c r="AF1049" s="227"/>
      <c r="AG1049" s="227"/>
      <c r="AL1049" s="224"/>
      <c r="AM1049" s="224"/>
      <c r="AN1049" s="224"/>
      <c r="AO1049" s="224"/>
      <c r="AP1049" s="224"/>
      <c r="AQ1049" s="224"/>
      <c r="AR1049" s="224"/>
      <c r="AS1049" s="224"/>
    </row>
    <row r="1050">
      <c r="A1050" s="530"/>
      <c r="B1050" s="531"/>
      <c r="C1050" s="398"/>
      <c r="D1050" s="399"/>
      <c r="E1050" s="398"/>
      <c r="I1050" s="411"/>
      <c r="J1050" s="411"/>
      <c r="N1050" s="411"/>
      <c r="S1050" s="411"/>
      <c r="AC1050" s="227"/>
      <c r="AD1050" s="227"/>
      <c r="AE1050" s="227"/>
      <c r="AF1050" s="227"/>
      <c r="AG1050" s="227"/>
      <c r="AL1050" s="224"/>
      <c r="AM1050" s="224"/>
      <c r="AN1050" s="224"/>
      <c r="AO1050" s="224"/>
      <c r="AP1050" s="224"/>
      <c r="AQ1050" s="224"/>
      <c r="AR1050" s="224"/>
      <c r="AS1050" s="224"/>
    </row>
    <row r="1051">
      <c r="A1051" s="530"/>
      <c r="B1051" s="531"/>
      <c r="C1051" s="398"/>
      <c r="D1051" s="399"/>
      <c r="E1051" s="398"/>
      <c r="I1051" s="411"/>
      <c r="J1051" s="411"/>
      <c r="N1051" s="411"/>
      <c r="S1051" s="411"/>
      <c r="AC1051" s="227"/>
      <c r="AD1051" s="227"/>
      <c r="AE1051" s="227"/>
      <c r="AF1051" s="227"/>
      <c r="AG1051" s="227"/>
      <c r="AL1051" s="224"/>
      <c r="AM1051" s="224"/>
      <c r="AN1051" s="224"/>
      <c r="AO1051" s="224"/>
      <c r="AP1051" s="224"/>
      <c r="AQ1051" s="224"/>
      <c r="AR1051" s="224"/>
      <c r="AS1051" s="224"/>
    </row>
    <row r="1052">
      <c r="A1052" s="530"/>
      <c r="B1052" s="531"/>
      <c r="C1052" s="398"/>
      <c r="D1052" s="399"/>
      <c r="E1052" s="398"/>
      <c r="I1052" s="411"/>
      <c r="J1052" s="411"/>
      <c r="N1052" s="411"/>
      <c r="S1052" s="411"/>
      <c r="AC1052" s="227"/>
      <c r="AD1052" s="227"/>
      <c r="AE1052" s="227"/>
      <c r="AF1052" s="227"/>
      <c r="AG1052" s="227"/>
      <c r="AL1052" s="224"/>
      <c r="AM1052" s="224"/>
      <c r="AN1052" s="224"/>
      <c r="AO1052" s="224"/>
      <c r="AP1052" s="224"/>
      <c r="AQ1052" s="224"/>
      <c r="AR1052" s="224"/>
      <c r="AS1052" s="224"/>
    </row>
    <row r="1053">
      <c r="A1053" s="530"/>
      <c r="B1053" s="531"/>
      <c r="C1053" s="398"/>
      <c r="D1053" s="399"/>
      <c r="E1053" s="398"/>
      <c r="I1053" s="411"/>
      <c r="J1053" s="411"/>
      <c r="N1053" s="411"/>
      <c r="S1053" s="411"/>
      <c r="AC1053" s="227"/>
      <c r="AD1053" s="227"/>
      <c r="AE1053" s="227"/>
      <c r="AF1053" s="227"/>
      <c r="AG1053" s="227"/>
      <c r="AL1053" s="224"/>
      <c r="AM1053" s="224"/>
      <c r="AN1053" s="224"/>
      <c r="AO1053" s="224"/>
      <c r="AP1053" s="224"/>
      <c r="AQ1053" s="224"/>
      <c r="AR1053" s="224"/>
      <c r="AS1053" s="224"/>
    </row>
    <row r="1054">
      <c r="A1054" s="530"/>
      <c r="B1054" s="531"/>
      <c r="C1054" s="398"/>
      <c r="D1054" s="399"/>
      <c r="E1054" s="398"/>
      <c r="I1054" s="411"/>
      <c r="J1054" s="411"/>
      <c r="N1054" s="411"/>
      <c r="S1054" s="411"/>
      <c r="AC1054" s="227"/>
      <c r="AD1054" s="227"/>
      <c r="AE1054" s="227"/>
      <c r="AF1054" s="227"/>
      <c r="AG1054" s="227"/>
      <c r="AL1054" s="224"/>
      <c r="AM1054" s="224"/>
      <c r="AN1054" s="224"/>
      <c r="AO1054" s="224"/>
      <c r="AP1054" s="224"/>
      <c r="AQ1054" s="224"/>
      <c r="AR1054" s="224"/>
      <c r="AS1054" s="224"/>
    </row>
    <row r="1055">
      <c r="A1055" s="530"/>
      <c r="B1055" s="531"/>
      <c r="C1055" s="398"/>
      <c r="D1055" s="399"/>
      <c r="E1055" s="398"/>
      <c r="I1055" s="411"/>
      <c r="J1055" s="411"/>
      <c r="N1055" s="411"/>
      <c r="S1055" s="411"/>
      <c r="AC1055" s="227"/>
      <c r="AD1055" s="227"/>
      <c r="AE1055" s="227"/>
      <c r="AF1055" s="227"/>
      <c r="AG1055" s="227"/>
      <c r="AL1055" s="224"/>
      <c r="AM1055" s="224"/>
      <c r="AN1055" s="224"/>
      <c r="AO1055" s="224"/>
      <c r="AP1055" s="224"/>
      <c r="AQ1055" s="224"/>
      <c r="AR1055" s="224"/>
      <c r="AS1055" s="224"/>
    </row>
    <row r="1056">
      <c r="A1056" s="530"/>
      <c r="B1056" s="531"/>
      <c r="C1056" s="398"/>
      <c r="D1056" s="399"/>
      <c r="E1056" s="398"/>
      <c r="I1056" s="411"/>
      <c r="J1056" s="411"/>
      <c r="N1056" s="411"/>
      <c r="S1056" s="411"/>
      <c r="AC1056" s="227"/>
      <c r="AD1056" s="227"/>
      <c r="AE1056" s="227"/>
      <c r="AF1056" s="227"/>
      <c r="AG1056" s="227"/>
      <c r="AL1056" s="224"/>
      <c r="AM1056" s="224"/>
      <c r="AN1056" s="224"/>
      <c r="AO1056" s="224"/>
      <c r="AP1056" s="224"/>
      <c r="AQ1056" s="224"/>
      <c r="AR1056" s="224"/>
      <c r="AS1056" s="224"/>
    </row>
    <row r="1057">
      <c r="A1057" s="530"/>
      <c r="B1057" s="531"/>
      <c r="C1057" s="398"/>
      <c r="D1057" s="399"/>
      <c r="E1057" s="398"/>
      <c r="I1057" s="411"/>
      <c r="J1057" s="411"/>
      <c r="N1057" s="411"/>
      <c r="S1057" s="411"/>
      <c r="AC1057" s="227"/>
      <c r="AD1057" s="227"/>
      <c r="AE1057" s="227"/>
      <c r="AF1057" s="227"/>
      <c r="AG1057" s="227"/>
      <c r="AL1057" s="224"/>
      <c r="AM1057" s="224"/>
      <c r="AN1057" s="224"/>
      <c r="AO1057" s="224"/>
      <c r="AP1057" s="224"/>
      <c r="AQ1057" s="224"/>
      <c r="AR1057" s="224"/>
      <c r="AS1057" s="224"/>
    </row>
    <row r="1058">
      <c r="A1058" s="530"/>
      <c r="B1058" s="531"/>
      <c r="C1058" s="398"/>
      <c r="D1058" s="399"/>
      <c r="E1058" s="398"/>
      <c r="I1058" s="411"/>
      <c r="J1058" s="411"/>
      <c r="N1058" s="411"/>
      <c r="S1058" s="411"/>
      <c r="AC1058" s="227"/>
      <c r="AD1058" s="227"/>
      <c r="AE1058" s="227"/>
      <c r="AF1058" s="227"/>
      <c r="AG1058" s="227"/>
      <c r="AL1058" s="224"/>
      <c r="AM1058" s="224"/>
      <c r="AN1058" s="224"/>
      <c r="AO1058" s="224"/>
      <c r="AP1058" s="224"/>
      <c r="AQ1058" s="224"/>
      <c r="AR1058" s="224"/>
      <c r="AS1058" s="224"/>
    </row>
    <row r="1059">
      <c r="A1059" s="530"/>
      <c r="B1059" s="531"/>
      <c r="C1059" s="398"/>
      <c r="D1059" s="399"/>
      <c r="E1059" s="398"/>
      <c r="I1059" s="411"/>
      <c r="J1059" s="411"/>
      <c r="N1059" s="411"/>
      <c r="S1059" s="411"/>
      <c r="AC1059" s="227"/>
      <c r="AD1059" s="227"/>
      <c r="AE1059" s="227"/>
      <c r="AF1059" s="227"/>
      <c r="AG1059" s="227"/>
      <c r="AL1059" s="224"/>
      <c r="AM1059" s="224"/>
      <c r="AN1059" s="224"/>
      <c r="AO1059" s="224"/>
      <c r="AP1059" s="224"/>
      <c r="AQ1059" s="224"/>
      <c r="AR1059" s="224"/>
      <c r="AS1059" s="224"/>
    </row>
    <row r="1060">
      <c r="A1060" s="530"/>
      <c r="B1060" s="531"/>
      <c r="C1060" s="398"/>
      <c r="D1060" s="399"/>
      <c r="E1060" s="398"/>
      <c r="I1060" s="411"/>
      <c r="J1060" s="411"/>
      <c r="N1060" s="411"/>
      <c r="S1060" s="411"/>
      <c r="AC1060" s="227"/>
      <c r="AD1060" s="227"/>
      <c r="AE1060" s="227"/>
      <c r="AF1060" s="227"/>
      <c r="AG1060" s="227"/>
      <c r="AL1060" s="224"/>
      <c r="AM1060" s="224"/>
      <c r="AN1060" s="224"/>
      <c r="AO1060" s="224"/>
      <c r="AP1060" s="224"/>
      <c r="AQ1060" s="224"/>
      <c r="AR1060" s="224"/>
      <c r="AS1060" s="224"/>
    </row>
    <row r="1061">
      <c r="A1061" s="530"/>
      <c r="B1061" s="531"/>
      <c r="C1061" s="398"/>
      <c r="D1061" s="399"/>
      <c r="E1061" s="398"/>
      <c r="I1061" s="411"/>
      <c r="J1061" s="411"/>
      <c r="N1061" s="411"/>
      <c r="S1061" s="411"/>
      <c r="AC1061" s="227"/>
      <c r="AD1061" s="227"/>
      <c r="AE1061" s="227"/>
      <c r="AF1061" s="227"/>
      <c r="AG1061" s="227"/>
      <c r="AL1061" s="224"/>
      <c r="AM1061" s="224"/>
      <c r="AN1061" s="224"/>
      <c r="AO1061" s="224"/>
      <c r="AP1061" s="224"/>
      <c r="AQ1061" s="224"/>
      <c r="AR1061" s="224"/>
      <c r="AS1061" s="224"/>
    </row>
    <row r="1062">
      <c r="A1062" s="530"/>
      <c r="B1062" s="531"/>
      <c r="C1062" s="398"/>
      <c r="D1062" s="399"/>
      <c r="E1062" s="398"/>
      <c r="I1062" s="411"/>
      <c r="J1062" s="411"/>
      <c r="N1062" s="411"/>
      <c r="S1062" s="411"/>
      <c r="AC1062" s="227"/>
      <c r="AD1062" s="227"/>
      <c r="AE1062" s="227"/>
      <c r="AF1062" s="227"/>
      <c r="AG1062" s="227"/>
      <c r="AL1062" s="224"/>
      <c r="AM1062" s="224"/>
      <c r="AN1062" s="224"/>
      <c r="AO1062" s="224"/>
      <c r="AP1062" s="224"/>
      <c r="AQ1062" s="224"/>
      <c r="AR1062" s="224"/>
      <c r="AS1062" s="224"/>
    </row>
    <row r="1063">
      <c r="A1063" s="530"/>
      <c r="B1063" s="531"/>
      <c r="C1063" s="398"/>
      <c r="D1063" s="399"/>
      <c r="E1063" s="398"/>
      <c r="I1063" s="411"/>
      <c r="J1063" s="411"/>
      <c r="N1063" s="411"/>
      <c r="S1063" s="411"/>
      <c r="AC1063" s="227"/>
      <c r="AD1063" s="227"/>
      <c r="AE1063" s="227"/>
      <c r="AF1063" s="227"/>
      <c r="AG1063" s="227"/>
      <c r="AL1063" s="224"/>
      <c r="AM1063" s="224"/>
      <c r="AN1063" s="224"/>
      <c r="AO1063" s="224"/>
      <c r="AP1063" s="224"/>
      <c r="AQ1063" s="224"/>
      <c r="AR1063" s="224"/>
      <c r="AS1063" s="224"/>
    </row>
    <row r="1064">
      <c r="A1064" s="530"/>
      <c r="B1064" s="531"/>
      <c r="C1064" s="398"/>
      <c r="D1064" s="399"/>
      <c r="E1064" s="398"/>
      <c r="I1064" s="411"/>
      <c r="J1064" s="411"/>
      <c r="N1064" s="411"/>
      <c r="S1064" s="411"/>
      <c r="AC1064" s="227"/>
      <c r="AD1064" s="227"/>
      <c r="AE1064" s="227"/>
      <c r="AF1064" s="227"/>
      <c r="AG1064" s="227"/>
      <c r="AL1064" s="224"/>
      <c r="AM1064" s="224"/>
      <c r="AN1064" s="224"/>
      <c r="AO1064" s="224"/>
      <c r="AP1064" s="224"/>
      <c r="AQ1064" s="224"/>
      <c r="AR1064" s="224"/>
      <c r="AS1064" s="224"/>
    </row>
    <row r="1065">
      <c r="A1065" s="530"/>
      <c r="B1065" s="531"/>
      <c r="C1065" s="398"/>
      <c r="D1065" s="399"/>
      <c r="E1065" s="398"/>
      <c r="I1065" s="411"/>
      <c r="J1065" s="411"/>
      <c r="N1065" s="411"/>
      <c r="S1065" s="411"/>
      <c r="AC1065" s="227"/>
      <c r="AD1065" s="227"/>
      <c r="AE1065" s="227"/>
      <c r="AF1065" s="227"/>
      <c r="AG1065" s="227"/>
      <c r="AL1065" s="224"/>
      <c r="AM1065" s="224"/>
      <c r="AN1065" s="224"/>
      <c r="AO1065" s="224"/>
      <c r="AP1065" s="224"/>
      <c r="AQ1065" s="224"/>
      <c r="AR1065" s="224"/>
      <c r="AS1065" s="224"/>
    </row>
    <row r="1066">
      <c r="A1066" s="530"/>
      <c r="B1066" s="531"/>
      <c r="C1066" s="398"/>
      <c r="D1066" s="399"/>
      <c r="E1066" s="398"/>
      <c r="I1066" s="411"/>
      <c r="J1066" s="411"/>
      <c r="N1066" s="411"/>
      <c r="S1066" s="411"/>
      <c r="AC1066" s="227"/>
      <c r="AD1066" s="227"/>
      <c r="AE1066" s="227"/>
      <c r="AF1066" s="227"/>
      <c r="AG1066" s="227"/>
      <c r="AL1066" s="224"/>
      <c r="AM1066" s="224"/>
      <c r="AN1066" s="224"/>
      <c r="AO1066" s="224"/>
      <c r="AP1066" s="224"/>
      <c r="AQ1066" s="224"/>
      <c r="AR1066" s="224"/>
      <c r="AS1066" s="224"/>
    </row>
    <row r="1067">
      <c r="A1067" s="530"/>
      <c r="B1067" s="531"/>
      <c r="C1067" s="398"/>
      <c r="D1067" s="399"/>
      <c r="E1067" s="398"/>
      <c r="I1067" s="411"/>
      <c r="J1067" s="411"/>
      <c r="N1067" s="411"/>
      <c r="S1067" s="411"/>
      <c r="AC1067" s="227"/>
      <c r="AD1067" s="227"/>
      <c r="AE1067" s="227"/>
      <c r="AF1067" s="227"/>
      <c r="AG1067" s="227"/>
      <c r="AL1067" s="224"/>
      <c r="AM1067" s="224"/>
      <c r="AN1067" s="224"/>
      <c r="AO1067" s="224"/>
      <c r="AP1067" s="224"/>
      <c r="AQ1067" s="224"/>
      <c r="AR1067" s="224"/>
      <c r="AS1067" s="224"/>
    </row>
    <row r="1068">
      <c r="A1068" s="530"/>
      <c r="B1068" s="531"/>
      <c r="C1068" s="398"/>
      <c r="D1068" s="399"/>
      <c r="E1068" s="398"/>
      <c r="I1068" s="411"/>
      <c r="J1068" s="411"/>
      <c r="N1068" s="411"/>
      <c r="S1068" s="411"/>
      <c r="AC1068" s="227"/>
      <c r="AD1068" s="227"/>
      <c r="AE1068" s="227"/>
      <c r="AF1068" s="227"/>
      <c r="AG1068" s="227"/>
      <c r="AL1068" s="224"/>
      <c r="AM1068" s="224"/>
      <c r="AN1068" s="224"/>
      <c r="AO1068" s="224"/>
      <c r="AP1068" s="224"/>
      <c r="AQ1068" s="224"/>
      <c r="AR1068" s="224"/>
      <c r="AS1068" s="224"/>
    </row>
    <row r="1069">
      <c r="A1069" s="530"/>
      <c r="B1069" s="531"/>
      <c r="C1069" s="398"/>
      <c r="D1069" s="399"/>
      <c r="E1069" s="398"/>
      <c r="I1069" s="411"/>
      <c r="J1069" s="411"/>
      <c r="N1069" s="411"/>
      <c r="S1069" s="411"/>
      <c r="AC1069" s="227"/>
      <c r="AD1069" s="227"/>
      <c r="AE1069" s="227"/>
      <c r="AF1069" s="227"/>
      <c r="AG1069" s="227"/>
      <c r="AL1069" s="224"/>
      <c r="AM1069" s="224"/>
      <c r="AN1069" s="224"/>
      <c r="AO1069" s="224"/>
      <c r="AP1069" s="224"/>
      <c r="AQ1069" s="224"/>
      <c r="AR1069" s="224"/>
      <c r="AS1069" s="224"/>
    </row>
    <row r="1070">
      <c r="A1070" s="530"/>
      <c r="B1070" s="531"/>
      <c r="C1070" s="398"/>
      <c r="D1070" s="399"/>
      <c r="E1070" s="398"/>
      <c r="I1070" s="411"/>
      <c r="J1070" s="411"/>
      <c r="N1070" s="411"/>
      <c r="S1070" s="411"/>
      <c r="AC1070" s="227"/>
      <c r="AD1070" s="227"/>
      <c r="AE1070" s="227"/>
      <c r="AF1070" s="227"/>
      <c r="AG1070" s="227"/>
      <c r="AL1070" s="224"/>
      <c r="AM1070" s="224"/>
      <c r="AN1070" s="224"/>
      <c r="AO1070" s="224"/>
      <c r="AP1070" s="224"/>
      <c r="AQ1070" s="224"/>
      <c r="AR1070" s="224"/>
      <c r="AS1070" s="224"/>
    </row>
    <row r="1071">
      <c r="A1071" s="530"/>
      <c r="B1071" s="531"/>
      <c r="C1071" s="398"/>
      <c r="D1071" s="399"/>
      <c r="E1071" s="398"/>
      <c r="I1071" s="411"/>
      <c r="J1071" s="411"/>
      <c r="N1071" s="411"/>
      <c r="S1071" s="411"/>
      <c r="AC1071" s="227"/>
      <c r="AD1071" s="227"/>
      <c r="AE1071" s="227"/>
      <c r="AF1071" s="227"/>
      <c r="AG1071" s="227"/>
      <c r="AL1071" s="224"/>
      <c r="AM1071" s="224"/>
      <c r="AN1071" s="224"/>
      <c r="AO1071" s="224"/>
      <c r="AP1071" s="224"/>
      <c r="AQ1071" s="224"/>
      <c r="AR1071" s="224"/>
      <c r="AS1071" s="224"/>
    </row>
    <row r="1072">
      <c r="A1072" s="530"/>
      <c r="B1072" s="531"/>
      <c r="C1072" s="398"/>
      <c r="D1072" s="399"/>
      <c r="E1072" s="398"/>
      <c r="I1072" s="411"/>
      <c r="J1072" s="411"/>
      <c r="N1072" s="411"/>
      <c r="S1072" s="411"/>
      <c r="AC1072" s="227"/>
      <c r="AD1072" s="227"/>
      <c r="AE1072" s="227"/>
      <c r="AF1072" s="227"/>
      <c r="AG1072" s="227"/>
      <c r="AL1072" s="224"/>
      <c r="AM1072" s="224"/>
      <c r="AN1072" s="224"/>
      <c r="AO1072" s="224"/>
      <c r="AP1072" s="224"/>
      <c r="AQ1072" s="224"/>
      <c r="AR1072" s="224"/>
      <c r="AS1072" s="224"/>
    </row>
    <row r="1073">
      <c r="A1073" s="530"/>
      <c r="B1073" s="531"/>
      <c r="C1073" s="398"/>
      <c r="D1073" s="399"/>
      <c r="E1073" s="398"/>
      <c r="I1073" s="411"/>
      <c r="J1073" s="411"/>
      <c r="N1073" s="411"/>
      <c r="S1073" s="411"/>
      <c r="AC1073" s="227"/>
      <c r="AD1073" s="227"/>
      <c r="AE1073" s="227"/>
      <c r="AF1073" s="227"/>
      <c r="AG1073" s="227"/>
      <c r="AL1073" s="224"/>
      <c r="AM1073" s="224"/>
      <c r="AN1073" s="224"/>
      <c r="AO1073" s="224"/>
      <c r="AP1073" s="224"/>
      <c r="AQ1073" s="224"/>
      <c r="AR1073" s="224"/>
      <c r="AS1073" s="224"/>
    </row>
    <row r="1074">
      <c r="A1074" s="530"/>
      <c r="B1074" s="531"/>
      <c r="C1074" s="398"/>
      <c r="D1074" s="399"/>
      <c r="E1074" s="398"/>
      <c r="I1074" s="411"/>
      <c r="J1074" s="411"/>
      <c r="N1074" s="411"/>
      <c r="S1074" s="411"/>
      <c r="AC1074" s="227"/>
      <c r="AD1074" s="227"/>
      <c r="AE1074" s="227"/>
      <c r="AF1074" s="227"/>
      <c r="AG1074" s="227"/>
      <c r="AL1074" s="224"/>
      <c r="AM1074" s="224"/>
      <c r="AN1074" s="224"/>
      <c r="AO1074" s="224"/>
      <c r="AP1074" s="224"/>
      <c r="AQ1074" s="224"/>
      <c r="AR1074" s="224"/>
      <c r="AS1074" s="224"/>
    </row>
    <row r="1075">
      <c r="A1075" s="530"/>
      <c r="B1075" s="531"/>
      <c r="C1075" s="398"/>
      <c r="D1075" s="399"/>
      <c r="E1075" s="398"/>
      <c r="I1075" s="411"/>
      <c r="J1075" s="411"/>
      <c r="N1075" s="411"/>
      <c r="S1075" s="411"/>
      <c r="AC1075" s="227"/>
      <c r="AD1075" s="227"/>
      <c r="AE1075" s="227"/>
      <c r="AF1075" s="227"/>
      <c r="AG1075" s="227"/>
      <c r="AL1075" s="224"/>
      <c r="AM1075" s="224"/>
      <c r="AN1075" s="224"/>
      <c r="AO1075" s="224"/>
      <c r="AP1075" s="224"/>
      <c r="AQ1075" s="224"/>
      <c r="AR1075" s="224"/>
      <c r="AS1075" s="224"/>
    </row>
    <row r="1076">
      <c r="A1076" s="530"/>
      <c r="B1076" s="531"/>
      <c r="C1076" s="398"/>
      <c r="D1076" s="399"/>
      <c r="E1076" s="398"/>
      <c r="I1076" s="411"/>
      <c r="J1076" s="411"/>
      <c r="N1076" s="411"/>
      <c r="S1076" s="411"/>
      <c r="AC1076" s="227"/>
      <c r="AD1076" s="227"/>
      <c r="AE1076" s="227"/>
      <c r="AF1076" s="227"/>
      <c r="AG1076" s="227"/>
      <c r="AL1076" s="224"/>
      <c r="AM1076" s="224"/>
      <c r="AN1076" s="224"/>
      <c r="AO1076" s="224"/>
      <c r="AP1076" s="224"/>
      <c r="AQ1076" s="224"/>
      <c r="AR1076" s="224"/>
      <c r="AS1076" s="224"/>
    </row>
    <row r="1077">
      <c r="A1077" s="530"/>
      <c r="B1077" s="531"/>
      <c r="C1077" s="398"/>
      <c r="D1077" s="399"/>
      <c r="E1077" s="398"/>
      <c r="I1077" s="411"/>
      <c r="J1077" s="411"/>
      <c r="N1077" s="411"/>
      <c r="S1077" s="411"/>
      <c r="AC1077" s="227"/>
      <c r="AD1077" s="227"/>
      <c r="AE1077" s="227"/>
      <c r="AF1077" s="227"/>
      <c r="AG1077" s="227"/>
      <c r="AL1077" s="224"/>
      <c r="AM1077" s="224"/>
      <c r="AN1077" s="224"/>
      <c r="AO1077" s="224"/>
      <c r="AP1077" s="224"/>
      <c r="AQ1077" s="224"/>
      <c r="AR1077" s="224"/>
      <c r="AS1077" s="224"/>
    </row>
    <row r="1078">
      <c r="A1078" s="530"/>
      <c r="B1078" s="531"/>
      <c r="C1078" s="398"/>
      <c r="D1078" s="399"/>
      <c r="E1078" s="398"/>
      <c r="I1078" s="411"/>
      <c r="J1078" s="411"/>
      <c r="N1078" s="411"/>
      <c r="S1078" s="411"/>
      <c r="AC1078" s="227"/>
      <c r="AD1078" s="227"/>
      <c r="AE1078" s="227"/>
      <c r="AF1078" s="227"/>
      <c r="AG1078" s="227"/>
      <c r="AL1078" s="224"/>
      <c r="AM1078" s="224"/>
      <c r="AN1078" s="224"/>
      <c r="AO1078" s="224"/>
      <c r="AP1078" s="224"/>
      <c r="AQ1078" s="224"/>
      <c r="AR1078" s="224"/>
      <c r="AS1078" s="224"/>
    </row>
    <row r="1079">
      <c r="A1079" s="530"/>
      <c r="B1079" s="531"/>
      <c r="C1079" s="398"/>
      <c r="D1079" s="399"/>
      <c r="E1079" s="398"/>
      <c r="I1079" s="411"/>
      <c r="J1079" s="411"/>
      <c r="N1079" s="411"/>
      <c r="S1079" s="411"/>
      <c r="AC1079" s="227"/>
      <c r="AD1079" s="227"/>
      <c r="AE1079" s="227"/>
      <c r="AF1079" s="227"/>
      <c r="AG1079" s="227"/>
      <c r="AL1079" s="224"/>
      <c r="AM1079" s="224"/>
      <c r="AN1079" s="224"/>
      <c r="AO1079" s="224"/>
      <c r="AP1079" s="224"/>
      <c r="AQ1079" s="224"/>
      <c r="AR1079" s="224"/>
      <c r="AS1079" s="224"/>
    </row>
    <row r="1080">
      <c r="A1080" s="530"/>
      <c r="B1080" s="531"/>
      <c r="C1080" s="398"/>
      <c r="D1080" s="399"/>
      <c r="E1080" s="398"/>
      <c r="I1080" s="411"/>
      <c r="J1080" s="411"/>
      <c r="N1080" s="411"/>
      <c r="S1080" s="411"/>
      <c r="AC1080" s="227"/>
      <c r="AD1080" s="227"/>
      <c r="AE1080" s="227"/>
      <c r="AF1080" s="227"/>
      <c r="AG1080" s="227"/>
      <c r="AL1080" s="224"/>
      <c r="AM1080" s="224"/>
      <c r="AN1080" s="224"/>
      <c r="AO1080" s="224"/>
      <c r="AP1080" s="224"/>
      <c r="AQ1080" s="224"/>
      <c r="AR1080" s="224"/>
      <c r="AS1080" s="224"/>
    </row>
    <row r="1081">
      <c r="A1081" s="530"/>
      <c r="B1081" s="531"/>
      <c r="C1081" s="398"/>
      <c r="D1081" s="399"/>
      <c r="E1081" s="398"/>
      <c r="I1081" s="411"/>
      <c r="J1081" s="411"/>
      <c r="N1081" s="411"/>
      <c r="S1081" s="411"/>
      <c r="AC1081" s="227"/>
      <c r="AD1081" s="227"/>
      <c r="AE1081" s="227"/>
      <c r="AF1081" s="227"/>
      <c r="AG1081" s="227"/>
      <c r="AL1081" s="224"/>
      <c r="AM1081" s="224"/>
      <c r="AN1081" s="224"/>
      <c r="AO1081" s="224"/>
      <c r="AP1081" s="224"/>
      <c r="AQ1081" s="224"/>
      <c r="AR1081" s="224"/>
      <c r="AS1081" s="224"/>
    </row>
    <row r="1082">
      <c r="A1082" s="530"/>
      <c r="B1082" s="531"/>
      <c r="C1082" s="398"/>
      <c r="D1082" s="399"/>
      <c r="E1082" s="398"/>
      <c r="I1082" s="411"/>
      <c r="J1082" s="411"/>
      <c r="N1082" s="411"/>
      <c r="S1082" s="411"/>
      <c r="AC1082" s="227"/>
      <c r="AD1082" s="227"/>
      <c r="AE1082" s="227"/>
      <c r="AF1082" s="227"/>
      <c r="AG1082" s="227"/>
      <c r="AL1082" s="224"/>
      <c r="AM1082" s="224"/>
      <c r="AN1082" s="224"/>
      <c r="AO1082" s="224"/>
      <c r="AP1082" s="224"/>
      <c r="AQ1082" s="224"/>
      <c r="AR1082" s="224"/>
      <c r="AS1082" s="224"/>
    </row>
    <row r="1083">
      <c r="A1083" s="530"/>
      <c r="B1083" s="531"/>
      <c r="C1083" s="398"/>
      <c r="D1083" s="399"/>
      <c r="E1083" s="398"/>
      <c r="I1083" s="411"/>
      <c r="J1083" s="411"/>
      <c r="N1083" s="411"/>
      <c r="S1083" s="411"/>
      <c r="AC1083" s="227"/>
      <c r="AD1083" s="227"/>
      <c r="AE1083" s="227"/>
      <c r="AF1083" s="227"/>
      <c r="AG1083" s="227"/>
      <c r="AL1083" s="224"/>
      <c r="AM1083" s="224"/>
      <c r="AN1083" s="224"/>
      <c r="AO1083" s="224"/>
      <c r="AP1083" s="224"/>
      <c r="AQ1083" s="224"/>
      <c r="AR1083" s="224"/>
      <c r="AS1083" s="224"/>
    </row>
    <row r="1084">
      <c r="A1084" s="530"/>
      <c r="B1084" s="531"/>
      <c r="C1084" s="398"/>
      <c r="D1084" s="399"/>
      <c r="E1084" s="398"/>
      <c r="I1084" s="411"/>
      <c r="J1084" s="411"/>
      <c r="N1084" s="411"/>
      <c r="S1084" s="411"/>
      <c r="AC1084" s="227"/>
      <c r="AD1084" s="227"/>
      <c r="AE1084" s="227"/>
      <c r="AF1084" s="227"/>
      <c r="AG1084" s="227"/>
      <c r="AL1084" s="224"/>
      <c r="AM1084" s="224"/>
      <c r="AN1084" s="224"/>
      <c r="AO1084" s="224"/>
      <c r="AP1084" s="224"/>
      <c r="AQ1084" s="224"/>
      <c r="AR1084" s="224"/>
      <c r="AS1084" s="224"/>
    </row>
    <row r="1085">
      <c r="A1085" s="530"/>
      <c r="B1085" s="531"/>
      <c r="C1085" s="398"/>
      <c r="D1085" s="399"/>
      <c r="E1085" s="398"/>
      <c r="I1085" s="411"/>
      <c r="J1085" s="411"/>
      <c r="N1085" s="411"/>
      <c r="S1085" s="411"/>
      <c r="AC1085" s="227"/>
      <c r="AD1085" s="227"/>
      <c r="AE1085" s="227"/>
      <c r="AF1085" s="227"/>
      <c r="AG1085" s="227"/>
      <c r="AL1085" s="224"/>
      <c r="AM1085" s="224"/>
      <c r="AN1085" s="224"/>
      <c r="AO1085" s="224"/>
      <c r="AP1085" s="224"/>
      <c r="AQ1085" s="224"/>
      <c r="AR1085" s="224"/>
      <c r="AS1085" s="224"/>
    </row>
    <row r="1086">
      <c r="A1086" s="530"/>
      <c r="B1086" s="531"/>
      <c r="C1086" s="398"/>
      <c r="D1086" s="399"/>
      <c r="E1086" s="398"/>
      <c r="I1086" s="411"/>
      <c r="J1086" s="411"/>
      <c r="N1086" s="411"/>
      <c r="S1086" s="411"/>
      <c r="AC1086" s="227"/>
      <c r="AD1086" s="227"/>
      <c r="AE1086" s="227"/>
      <c r="AF1086" s="227"/>
      <c r="AG1086" s="227"/>
      <c r="AL1086" s="224"/>
      <c r="AM1086" s="224"/>
      <c r="AN1086" s="224"/>
      <c r="AO1086" s="224"/>
      <c r="AP1086" s="224"/>
      <c r="AQ1086" s="224"/>
      <c r="AR1086" s="224"/>
      <c r="AS1086" s="224"/>
    </row>
    <row r="1087">
      <c r="A1087" s="530"/>
      <c r="B1087" s="531"/>
      <c r="C1087" s="398"/>
      <c r="D1087" s="399"/>
      <c r="E1087" s="398"/>
      <c r="I1087" s="411"/>
      <c r="J1087" s="411"/>
      <c r="N1087" s="411"/>
      <c r="S1087" s="411"/>
      <c r="AC1087" s="227"/>
      <c r="AD1087" s="227"/>
      <c r="AE1087" s="227"/>
      <c r="AF1087" s="227"/>
      <c r="AG1087" s="227"/>
      <c r="AL1087" s="224"/>
      <c r="AM1087" s="224"/>
      <c r="AN1087" s="224"/>
      <c r="AO1087" s="224"/>
      <c r="AP1087" s="224"/>
      <c r="AQ1087" s="224"/>
      <c r="AR1087" s="224"/>
      <c r="AS1087" s="224"/>
    </row>
    <row r="1088">
      <c r="A1088" s="530"/>
      <c r="B1088" s="531"/>
      <c r="C1088" s="398"/>
      <c r="D1088" s="399"/>
      <c r="E1088" s="398"/>
      <c r="I1088" s="411"/>
      <c r="J1088" s="411"/>
      <c r="N1088" s="411"/>
      <c r="S1088" s="411"/>
      <c r="AC1088" s="227"/>
      <c r="AD1088" s="227"/>
      <c r="AE1088" s="227"/>
      <c r="AF1088" s="227"/>
      <c r="AG1088" s="227"/>
      <c r="AL1088" s="224"/>
      <c r="AM1088" s="224"/>
      <c r="AN1088" s="224"/>
      <c r="AO1088" s="224"/>
      <c r="AP1088" s="224"/>
      <c r="AQ1088" s="224"/>
      <c r="AR1088" s="224"/>
      <c r="AS1088" s="224"/>
    </row>
    <row r="1089">
      <c r="A1089" s="530"/>
      <c r="B1089" s="531"/>
      <c r="C1089" s="398"/>
      <c r="D1089" s="399"/>
      <c r="E1089" s="398"/>
      <c r="I1089" s="411"/>
      <c r="J1089" s="411"/>
      <c r="N1089" s="411"/>
      <c r="S1089" s="411"/>
      <c r="AC1089" s="227"/>
      <c r="AD1089" s="227"/>
      <c r="AE1089" s="227"/>
      <c r="AF1089" s="227"/>
      <c r="AG1089" s="227"/>
      <c r="AL1089" s="224"/>
      <c r="AM1089" s="224"/>
      <c r="AN1089" s="224"/>
      <c r="AO1089" s="224"/>
      <c r="AP1089" s="224"/>
      <c r="AQ1089" s="224"/>
      <c r="AR1089" s="224"/>
      <c r="AS1089" s="224"/>
    </row>
    <row r="1090">
      <c r="A1090" s="530"/>
      <c r="B1090" s="531"/>
      <c r="C1090" s="398"/>
      <c r="D1090" s="399"/>
      <c r="E1090" s="398"/>
      <c r="I1090" s="411"/>
      <c r="J1090" s="411"/>
      <c r="N1090" s="411"/>
      <c r="S1090" s="411"/>
      <c r="AC1090" s="227"/>
      <c r="AD1090" s="227"/>
      <c r="AE1090" s="227"/>
      <c r="AF1090" s="227"/>
      <c r="AG1090" s="227"/>
      <c r="AL1090" s="224"/>
      <c r="AM1090" s="224"/>
      <c r="AN1090" s="224"/>
      <c r="AO1090" s="224"/>
      <c r="AP1090" s="224"/>
      <c r="AQ1090" s="224"/>
      <c r="AR1090" s="224"/>
      <c r="AS1090" s="224"/>
    </row>
    <row r="1091">
      <c r="A1091" s="530"/>
      <c r="B1091" s="531"/>
      <c r="C1091" s="398"/>
      <c r="D1091" s="399"/>
      <c r="E1091" s="398"/>
      <c r="I1091" s="411"/>
      <c r="J1091" s="411"/>
      <c r="N1091" s="411"/>
      <c r="S1091" s="411"/>
      <c r="AC1091" s="227"/>
      <c r="AD1091" s="227"/>
      <c r="AE1091" s="227"/>
      <c r="AF1091" s="227"/>
      <c r="AG1091" s="227"/>
      <c r="AL1091" s="224"/>
      <c r="AM1091" s="224"/>
      <c r="AN1091" s="224"/>
      <c r="AO1091" s="224"/>
      <c r="AP1091" s="224"/>
      <c r="AQ1091" s="224"/>
      <c r="AR1091" s="224"/>
      <c r="AS1091" s="224"/>
    </row>
    <row r="1092">
      <c r="A1092" s="530"/>
      <c r="B1092" s="531"/>
      <c r="C1092" s="398"/>
      <c r="D1092" s="399"/>
      <c r="E1092" s="398"/>
      <c r="I1092" s="411"/>
      <c r="J1092" s="411"/>
      <c r="N1092" s="411"/>
      <c r="S1092" s="411"/>
      <c r="AC1092" s="227"/>
      <c r="AD1092" s="227"/>
      <c r="AE1092" s="227"/>
      <c r="AF1092" s="227"/>
      <c r="AG1092" s="227"/>
      <c r="AL1092" s="224"/>
      <c r="AM1092" s="224"/>
      <c r="AN1092" s="224"/>
      <c r="AO1092" s="224"/>
      <c r="AP1092" s="224"/>
      <c r="AQ1092" s="224"/>
      <c r="AR1092" s="224"/>
      <c r="AS1092" s="224"/>
    </row>
    <row r="1093">
      <c r="A1093" s="530"/>
      <c r="B1093" s="531"/>
      <c r="C1093" s="398"/>
      <c r="D1093" s="399"/>
      <c r="E1093" s="398"/>
      <c r="I1093" s="411"/>
      <c r="J1093" s="411"/>
      <c r="N1093" s="411"/>
      <c r="S1093" s="411"/>
      <c r="AC1093" s="227"/>
      <c r="AD1093" s="227"/>
      <c r="AE1093" s="227"/>
      <c r="AF1093" s="227"/>
      <c r="AG1093" s="227"/>
      <c r="AL1093" s="224"/>
      <c r="AM1093" s="224"/>
      <c r="AN1093" s="224"/>
      <c r="AO1093" s="224"/>
      <c r="AP1093" s="224"/>
      <c r="AQ1093" s="224"/>
      <c r="AR1093" s="224"/>
      <c r="AS1093" s="224"/>
    </row>
    <row r="1094">
      <c r="A1094" s="530"/>
      <c r="B1094" s="531"/>
      <c r="C1094" s="398"/>
      <c r="D1094" s="399"/>
      <c r="E1094" s="398"/>
      <c r="I1094" s="411"/>
      <c r="J1094" s="411"/>
      <c r="N1094" s="411"/>
      <c r="S1094" s="411"/>
      <c r="AC1094" s="227"/>
      <c r="AD1094" s="227"/>
      <c r="AE1094" s="227"/>
      <c r="AF1094" s="227"/>
      <c r="AG1094" s="227"/>
      <c r="AL1094" s="224"/>
      <c r="AM1094" s="224"/>
      <c r="AN1094" s="224"/>
      <c r="AO1094" s="224"/>
      <c r="AP1094" s="224"/>
      <c r="AQ1094" s="224"/>
      <c r="AR1094" s="224"/>
      <c r="AS1094" s="224"/>
    </row>
    <row r="1095">
      <c r="A1095" s="530"/>
      <c r="B1095" s="531"/>
      <c r="C1095" s="398"/>
      <c r="D1095" s="399"/>
      <c r="E1095" s="398"/>
      <c r="I1095" s="411"/>
      <c r="J1095" s="411"/>
      <c r="N1095" s="411"/>
      <c r="S1095" s="411"/>
      <c r="AC1095" s="227"/>
      <c r="AD1095" s="227"/>
      <c r="AE1095" s="227"/>
      <c r="AF1095" s="227"/>
      <c r="AG1095" s="227"/>
      <c r="AL1095" s="224"/>
      <c r="AM1095" s="224"/>
      <c r="AN1095" s="224"/>
      <c r="AO1095" s="224"/>
      <c r="AP1095" s="224"/>
      <c r="AQ1095" s="224"/>
      <c r="AR1095" s="224"/>
      <c r="AS1095" s="224"/>
    </row>
    <row r="1096">
      <c r="A1096" s="530"/>
      <c r="B1096" s="531"/>
      <c r="C1096" s="398"/>
      <c r="D1096" s="399"/>
      <c r="E1096" s="398"/>
      <c r="I1096" s="411"/>
      <c r="J1096" s="411"/>
      <c r="N1096" s="411"/>
      <c r="S1096" s="411"/>
      <c r="AC1096" s="227"/>
      <c r="AD1096" s="227"/>
      <c r="AE1096" s="227"/>
      <c r="AF1096" s="227"/>
      <c r="AG1096" s="227"/>
      <c r="AL1096" s="224"/>
      <c r="AM1096" s="224"/>
      <c r="AN1096" s="224"/>
      <c r="AO1096" s="224"/>
      <c r="AP1096" s="224"/>
      <c r="AQ1096" s="224"/>
      <c r="AR1096" s="224"/>
      <c r="AS1096" s="224"/>
    </row>
    <row r="1097">
      <c r="A1097" s="530"/>
      <c r="B1097" s="531"/>
      <c r="C1097" s="398"/>
      <c r="D1097" s="399"/>
      <c r="E1097" s="398"/>
      <c r="I1097" s="411"/>
      <c r="J1097" s="411"/>
      <c r="N1097" s="411"/>
      <c r="S1097" s="411"/>
      <c r="AC1097" s="227"/>
      <c r="AD1097" s="227"/>
      <c r="AE1097" s="227"/>
      <c r="AF1097" s="227"/>
      <c r="AG1097" s="227"/>
      <c r="AL1097" s="224"/>
      <c r="AM1097" s="224"/>
      <c r="AN1097" s="224"/>
      <c r="AO1097" s="224"/>
      <c r="AP1097" s="224"/>
      <c r="AQ1097" s="224"/>
      <c r="AR1097" s="224"/>
      <c r="AS1097" s="224"/>
    </row>
    <row r="1098">
      <c r="A1098" s="530"/>
      <c r="B1098" s="531"/>
      <c r="C1098" s="398"/>
      <c r="D1098" s="399"/>
      <c r="E1098" s="398"/>
      <c r="I1098" s="411"/>
      <c r="J1098" s="411"/>
      <c r="N1098" s="411"/>
      <c r="S1098" s="411"/>
      <c r="AC1098" s="227"/>
      <c r="AD1098" s="227"/>
      <c r="AE1098" s="227"/>
      <c r="AF1098" s="227"/>
      <c r="AG1098" s="227"/>
      <c r="AL1098" s="224"/>
      <c r="AM1098" s="224"/>
      <c r="AN1098" s="224"/>
      <c r="AO1098" s="224"/>
      <c r="AP1098" s="224"/>
      <c r="AQ1098" s="224"/>
      <c r="AR1098" s="224"/>
      <c r="AS1098" s="224"/>
    </row>
    <row r="1099">
      <c r="A1099" s="530"/>
      <c r="B1099" s="531"/>
      <c r="C1099" s="398"/>
      <c r="D1099" s="399"/>
      <c r="E1099" s="398"/>
      <c r="I1099" s="411"/>
      <c r="J1099" s="411"/>
      <c r="N1099" s="411"/>
      <c r="S1099" s="411"/>
      <c r="AC1099" s="227"/>
      <c r="AD1099" s="227"/>
      <c r="AE1099" s="227"/>
      <c r="AF1099" s="227"/>
      <c r="AG1099" s="227"/>
      <c r="AL1099" s="224"/>
      <c r="AM1099" s="224"/>
      <c r="AN1099" s="224"/>
      <c r="AO1099" s="224"/>
      <c r="AP1099" s="224"/>
      <c r="AQ1099" s="224"/>
      <c r="AR1099" s="224"/>
      <c r="AS1099" s="224"/>
    </row>
    <row r="1100">
      <c r="A1100" s="530"/>
      <c r="B1100" s="531"/>
      <c r="C1100" s="398"/>
      <c r="D1100" s="399"/>
      <c r="E1100" s="398"/>
      <c r="I1100" s="411"/>
      <c r="J1100" s="411"/>
      <c r="N1100" s="411"/>
      <c r="S1100" s="411"/>
      <c r="AC1100" s="227"/>
      <c r="AD1100" s="227"/>
      <c r="AE1100" s="227"/>
      <c r="AF1100" s="227"/>
      <c r="AG1100" s="227"/>
      <c r="AL1100" s="224"/>
      <c r="AM1100" s="224"/>
      <c r="AN1100" s="224"/>
      <c r="AO1100" s="224"/>
      <c r="AP1100" s="224"/>
      <c r="AQ1100" s="224"/>
      <c r="AR1100" s="224"/>
      <c r="AS1100" s="224"/>
    </row>
    <row r="1101">
      <c r="A1101" s="530"/>
      <c r="B1101" s="531"/>
      <c r="C1101" s="398"/>
      <c r="D1101" s="399"/>
      <c r="E1101" s="398"/>
      <c r="I1101" s="411"/>
      <c r="J1101" s="411"/>
      <c r="N1101" s="411"/>
      <c r="S1101" s="411"/>
      <c r="AC1101" s="227"/>
      <c r="AD1101" s="227"/>
      <c r="AE1101" s="227"/>
      <c r="AF1101" s="227"/>
      <c r="AG1101" s="227"/>
      <c r="AL1101" s="224"/>
      <c r="AM1101" s="224"/>
      <c r="AN1101" s="224"/>
      <c r="AO1101" s="224"/>
      <c r="AP1101" s="224"/>
      <c r="AQ1101" s="224"/>
      <c r="AR1101" s="224"/>
      <c r="AS1101" s="224"/>
    </row>
    <row r="1102">
      <c r="A1102" s="530"/>
      <c r="B1102" s="531"/>
      <c r="C1102" s="398"/>
      <c r="D1102" s="399"/>
      <c r="E1102" s="398"/>
      <c r="I1102" s="411"/>
      <c r="J1102" s="411"/>
      <c r="N1102" s="411"/>
      <c r="S1102" s="411"/>
      <c r="AC1102" s="227"/>
      <c r="AD1102" s="227"/>
      <c r="AE1102" s="227"/>
      <c r="AF1102" s="227"/>
      <c r="AG1102" s="227"/>
      <c r="AL1102" s="224"/>
      <c r="AM1102" s="224"/>
      <c r="AN1102" s="224"/>
      <c r="AO1102" s="224"/>
      <c r="AP1102" s="224"/>
      <c r="AQ1102" s="224"/>
      <c r="AR1102" s="224"/>
      <c r="AS1102" s="224"/>
    </row>
    <row r="1103">
      <c r="A1103" s="530"/>
      <c r="B1103" s="531"/>
      <c r="C1103" s="398"/>
      <c r="D1103" s="399"/>
      <c r="E1103" s="398"/>
      <c r="I1103" s="411"/>
      <c r="J1103" s="411"/>
      <c r="N1103" s="411"/>
      <c r="S1103" s="411"/>
      <c r="AC1103" s="227"/>
      <c r="AD1103" s="227"/>
      <c r="AE1103" s="227"/>
      <c r="AF1103" s="227"/>
      <c r="AG1103" s="227"/>
      <c r="AL1103" s="224"/>
      <c r="AM1103" s="224"/>
      <c r="AN1103" s="224"/>
      <c r="AO1103" s="224"/>
      <c r="AP1103" s="224"/>
      <c r="AQ1103" s="224"/>
      <c r="AR1103" s="224"/>
      <c r="AS1103" s="224"/>
    </row>
    <row r="1104">
      <c r="A1104" s="530"/>
      <c r="B1104" s="531"/>
      <c r="C1104" s="398"/>
      <c r="D1104" s="399"/>
      <c r="E1104" s="398"/>
      <c r="I1104" s="411"/>
      <c r="J1104" s="411"/>
      <c r="N1104" s="411"/>
      <c r="S1104" s="411"/>
      <c r="AC1104" s="227"/>
      <c r="AD1104" s="227"/>
      <c r="AE1104" s="227"/>
      <c r="AF1104" s="227"/>
      <c r="AG1104" s="227"/>
      <c r="AL1104" s="224"/>
      <c r="AM1104" s="224"/>
      <c r="AN1104" s="224"/>
      <c r="AO1104" s="224"/>
      <c r="AP1104" s="224"/>
      <c r="AQ1104" s="224"/>
      <c r="AR1104" s="224"/>
      <c r="AS1104" s="224"/>
    </row>
    <row r="1105">
      <c r="A1105" s="530"/>
      <c r="B1105" s="531"/>
      <c r="C1105" s="398"/>
      <c r="D1105" s="399"/>
      <c r="E1105" s="398"/>
      <c r="I1105" s="411"/>
      <c r="J1105" s="411"/>
      <c r="N1105" s="411"/>
      <c r="S1105" s="411"/>
      <c r="AC1105" s="227"/>
      <c r="AD1105" s="227"/>
      <c r="AE1105" s="227"/>
      <c r="AF1105" s="227"/>
      <c r="AG1105" s="227"/>
      <c r="AL1105" s="224"/>
      <c r="AM1105" s="224"/>
      <c r="AN1105" s="224"/>
      <c r="AO1105" s="224"/>
      <c r="AP1105" s="224"/>
      <c r="AQ1105" s="224"/>
      <c r="AR1105" s="224"/>
      <c r="AS1105" s="224"/>
    </row>
    <row r="1106">
      <c r="A1106" s="530"/>
      <c r="B1106" s="531"/>
      <c r="C1106" s="398"/>
      <c r="D1106" s="399"/>
      <c r="E1106" s="398"/>
      <c r="I1106" s="411"/>
      <c r="J1106" s="411"/>
      <c r="N1106" s="411"/>
      <c r="S1106" s="411"/>
      <c r="AC1106" s="227"/>
      <c r="AD1106" s="227"/>
      <c r="AE1106" s="227"/>
      <c r="AF1106" s="227"/>
      <c r="AG1106" s="227"/>
      <c r="AL1106" s="224"/>
      <c r="AM1106" s="224"/>
      <c r="AN1106" s="224"/>
      <c r="AO1106" s="224"/>
      <c r="AP1106" s="224"/>
      <c r="AQ1106" s="224"/>
      <c r="AR1106" s="224"/>
      <c r="AS1106" s="224"/>
    </row>
    <row r="1107">
      <c r="A1107" s="530"/>
      <c r="B1107" s="531"/>
      <c r="C1107" s="398"/>
      <c r="D1107" s="399"/>
      <c r="E1107" s="398"/>
      <c r="I1107" s="411"/>
      <c r="J1107" s="411"/>
      <c r="N1107" s="411"/>
      <c r="S1107" s="411"/>
      <c r="AC1107" s="227"/>
      <c r="AD1107" s="227"/>
      <c r="AE1107" s="227"/>
      <c r="AF1107" s="227"/>
      <c r="AG1107" s="227"/>
      <c r="AL1107" s="224"/>
      <c r="AM1107" s="224"/>
      <c r="AN1107" s="224"/>
      <c r="AO1107" s="224"/>
      <c r="AP1107" s="224"/>
      <c r="AQ1107" s="224"/>
      <c r="AR1107" s="224"/>
      <c r="AS1107" s="224"/>
    </row>
    <row r="1108">
      <c r="A1108" s="530"/>
      <c r="B1108" s="531"/>
      <c r="C1108" s="398"/>
      <c r="D1108" s="399"/>
      <c r="E1108" s="398"/>
      <c r="I1108" s="411"/>
      <c r="J1108" s="411"/>
      <c r="N1108" s="411"/>
      <c r="S1108" s="411"/>
      <c r="AC1108" s="227"/>
      <c r="AD1108" s="227"/>
      <c r="AE1108" s="227"/>
      <c r="AF1108" s="227"/>
      <c r="AG1108" s="227"/>
      <c r="AL1108" s="224"/>
      <c r="AM1108" s="224"/>
      <c r="AN1108" s="224"/>
      <c r="AO1108" s="224"/>
      <c r="AP1108" s="224"/>
      <c r="AQ1108" s="224"/>
      <c r="AR1108" s="224"/>
      <c r="AS1108" s="224"/>
    </row>
    <row r="1109">
      <c r="A1109" s="530"/>
      <c r="B1109" s="531"/>
      <c r="C1109" s="398"/>
      <c r="D1109" s="399"/>
      <c r="E1109" s="398"/>
      <c r="I1109" s="411"/>
      <c r="J1109" s="411"/>
      <c r="N1109" s="411"/>
      <c r="S1109" s="411"/>
      <c r="AC1109" s="227"/>
      <c r="AD1109" s="227"/>
      <c r="AE1109" s="227"/>
      <c r="AF1109" s="227"/>
      <c r="AG1109" s="227"/>
      <c r="AL1109" s="224"/>
      <c r="AM1109" s="224"/>
      <c r="AN1109" s="224"/>
      <c r="AO1109" s="224"/>
      <c r="AP1109" s="224"/>
      <c r="AQ1109" s="224"/>
      <c r="AR1109" s="224"/>
      <c r="AS1109" s="224"/>
    </row>
    <row r="1110">
      <c r="A1110" s="530"/>
      <c r="B1110" s="531"/>
      <c r="C1110" s="398"/>
      <c r="D1110" s="399"/>
      <c r="E1110" s="398"/>
      <c r="I1110" s="411"/>
      <c r="J1110" s="411"/>
      <c r="N1110" s="411"/>
      <c r="S1110" s="411"/>
      <c r="AC1110" s="227"/>
      <c r="AD1110" s="227"/>
      <c r="AE1110" s="227"/>
      <c r="AF1110" s="227"/>
      <c r="AG1110" s="227"/>
      <c r="AL1110" s="224"/>
      <c r="AM1110" s="224"/>
      <c r="AN1110" s="224"/>
      <c r="AO1110" s="224"/>
      <c r="AP1110" s="224"/>
      <c r="AQ1110" s="224"/>
      <c r="AR1110" s="224"/>
      <c r="AS1110" s="224"/>
    </row>
    <row r="1111">
      <c r="A1111" s="530"/>
      <c r="B1111" s="531"/>
      <c r="C1111" s="398"/>
      <c r="D1111" s="399"/>
      <c r="E1111" s="398"/>
      <c r="I1111" s="411"/>
      <c r="J1111" s="411"/>
      <c r="N1111" s="411"/>
      <c r="S1111" s="411"/>
      <c r="AC1111" s="227"/>
      <c r="AD1111" s="227"/>
      <c r="AE1111" s="227"/>
      <c r="AF1111" s="227"/>
      <c r="AG1111" s="227"/>
      <c r="AL1111" s="224"/>
      <c r="AM1111" s="224"/>
      <c r="AN1111" s="224"/>
      <c r="AO1111" s="224"/>
      <c r="AP1111" s="224"/>
      <c r="AQ1111" s="224"/>
      <c r="AR1111" s="224"/>
      <c r="AS1111" s="224"/>
    </row>
    <row r="1112">
      <c r="A1112" s="530"/>
      <c r="B1112" s="531"/>
      <c r="C1112" s="398"/>
      <c r="D1112" s="399"/>
      <c r="E1112" s="398"/>
      <c r="I1112" s="411"/>
      <c r="J1112" s="411"/>
      <c r="N1112" s="411"/>
      <c r="S1112" s="411"/>
      <c r="AC1112" s="227"/>
      <c r="AD1112" s="227"/>
      <c r="AE1112" s="227"/>
      <c r="AF1112" s="227"/>
      <c r="AG1112" s="227"/>
      <c r="AL1112" s="224"/>
      <c r="AM1112" s="224"/>
      <c r="AN1112" s="224"/>
      <c r="AO1112" s="224"/>
      <c r="AP1112" s="224"/>
      <c r="AQ1112" s="224"/>
      <c r="AR1112" s="224"/>
      <c r="AS1112" s="224"/>
    </row>
    <row r="1113">
      <c r="A1113" s="530"/>
      <c r="B1113" s="531"/>
      <c r="C1113" s="398"/>
      <c r="D1113" s="399"/>
      <c r="E1113" s="398"/>
      <c r="I1113" s="411"/>
      <c r="J1113" s="411"/>
      <c r="N1113" s="411"/>
      <c r="S1113" s="411"/>
      <c r="AC1113" s="227"/>
      <c r="AD1113" s="227"/>
      <c r="AE1113" s="227"/>
      <c r="AF1113" s="227"/>
      <c r="AG1113" s="227"/>
      <c r="AL1113" s="224"/>
      <c r="AM1113" s="224"/>
      <c r="AN1113" s="224"/>
      <c r="AO1113" s="224"/>
      <c r="AP1113" s="224"/>
      <c r="AQ1113" s="224"/>
      <c r="AR1113" s="224"/>
      <c r="AS1113" s="224"/>
    </row>
    <row r="1114">
      <c r="A1114" s="530"/>
      <c r="B1114" s="531"/>
      <c r="C1114" s="398"/>
      <c r="D1114" s="399"/>
      <c r="E1114" s="398"/>
      <c r="I1114" s="411"/>
      <c r="J1114" s="411"/>
      <c r="N1114" s="411"/>
      <c r="S1114" s="411"/>
      <c r="AC1114" s="227"/>
      <c r="AD1114" s="227"/>
      <c r="AE1114" s="227"/>
      <c r="AF1114" s="227"/>
      <c r="AG1114" s="227"/>
      <c r="AL1114" s="224"/>
      <c r="AM1114" s="224"/>
      <c r="AN1114" s="224"/>
      <c r="AO1114" s="224"/>
      <c r="AP1114" s="224"/>
      <c r="AQ1114" s="224"/>
      <c r="AR1114" s="224"/>
      <c r="AS1114" s="224"/>
    </row>
    <row r="1115">
      <c r="A1115" s="530"/>
      <c r="B1115" s="531"/>
      <c r="C1115" s="398"/>
      <c r="D1115" s="399"/>
      <c r="E1115" s="398"/>
      <c r="I1115" s="411"/>
      <c r="J1115" s="411"/>
      <c r="N1115" s="411"/>
      <c r="S1115" s="411"/>
      <c r="AC1115" s="227"/>
      <c r="AD1115" s="227"/>
      <c r="AE1115" s="227"/>
      <c r="AF1115" s="227"/>
      <c r="AG1115" s="227"/>
      <c r="AL1115" s="224"/>
      <c r="AM1115" s="224"/>
      <c r="AN1115" s="224"/>
      <c r="AO1115" s="224"/>
      <c r="AP1115" s="224"/>
      <c r="AQ1115" s="224"/>
      <c r="AR1115" s="224"/>
      <c r="AS1115" s="224"/>
    </row>
    <row r="1116">
      <c r="A1116" s="530"/>
      <c r="B1116" s="531"/>
      <c r="C1116" s="398"/>
      <c r="D1116" s="399"/>
      <c r="E1116" s="398"/>
      <c r="I1116" s="411"/>
      <c r="J1116" s="411"/>
      <c r="N1116" s="411"/>
      <c r="S1116" s="411"/>
      <c r="AC1116" s="227"/>
      <c r="AD1116" s="227"/>
      <c r="AE1116" s="227"/>
      <c r="AF1116" s="227"/>
      <c r="AG1116" s="227"/>
      <c r="AL1116" s="224"/>
      <c r="AM1116" s="224"/>
      <c r="AN1116" s="224"/>
      <c r="AO1116" s="224"/>
      <c r="AP1116" s="224"/>
      <c r="AQ1116" s="224"/>
      <c r="AR1116" s="224"/>
      <c r="AS1116" s="224"/>
    </row>
    <row r="1117">
      <c r="A1117" s="530"/>
      <c r="B1117" s="531"/>
      <c r="C1117" s="398"/>
      <c r="D1117" s="399"/>
      <c r="E1117" s="398"/>
      <c r="I1117" s="411"/>
      <c r="J1117" s="411"/>
      <c r="N1117" s="411"/>
      <c r="S1117" s="411"/>
      <c r="AC1117" s="227"/>
      <c r="AD1117" s="227"/>
      <c r="AE1117" s="227"/>
      <c r="AF1117" s="227"/>
      <c r="AG1117" s="227"/>
      <c r="AL1117" s="224"/>
      <c r="AM1117" s="224"/>
      <c r="AN1117" s="224"/>
      <c r="AO1117" s="224"/>
      <c r="AP1117" s="224"/>
      <c r="AQ1117" s="224"/>
      <c r="AR1117" s="224"/>
      <c r="AS1117" s="224"/>
    </row>
    <row r="1118">
      <c r="A1118" s="530"/>
      <c r="B1118" s="531"/>
      <c r="C1118" s="398"/>
      <c r="D1118" s="399"/>
      <c r="E1118" s="398"/>
      <c r="I1118" s="411"/>
      <c r="J1118" s="411"/>
      <c r="N1118" s="411"/>
      <c r="S1118" s="411"/>
      <c r="AC1118" s="227"/>
      <c r="AD1118" s="227"/>
      <c r="AE1118" s="227"/>
      <c r="AF1118" s="227"/>
      <c r="AG1118" s="227"/>
      <c r="AL1118" s="224"/>
      <c r="AM1118" s="224"/>
      <c r="AN1118" s="224"/>
      <c r="AO1118" s="224"/>
      <c r="AP1118" s="224"/>
      <c r="AQ1118" s="224"/>
      <c r="AR1118" s="224"/>
      <c r="AS1118" s="224"/>
    </row>
    <row r="1119">
      <c r="A1119" s="530"/>
      <c r="B1119" s="531"/>
      <c r="C1119" s="398"/>
      <c r="D1119" s="399"/>
      <c r="E1119" s="398"/>
      <c r="I1119" s="411"/>
      <c r="J1119" s="411"/>
      <c r="N1119" s="411"/>
      <c r="S1119" s="411"/>
      <c r="AC1119" s="227"/>
      <c r="AD1119" s="227"/>
      <c r="AE1119" s="227"/>
      <c r="AF1119" s="227"/>
      <c r="AG1119" s="227"/>
      <c r="AL1119" s="224"/>
      <c r="AM1119" s="224"/>
      <c r="AN1119" s="224"/>
      <c r="AO1119" s="224"/>
      <c r="AP1119" s="224"/>
      <c r="AQ1119" s="224"/>
      <c r="AR1119" s="224"/>
      <c r="AS1119" s="224"/>
    </row>
    <row r="1120">
      <c r="A1120" s="530"/>
      <c r="B1120" s="531"/>
      <c r="C1120" s="398"/>
      <c r="D1120" s="399"/>
      <c r="E1120" s="398"/>
      <c r="I1120" s="411"/>
      <c r="J1120" s="411"/>
      <c r="N1120" s="411"/>
      <c r="S1120" s="411"/>
      <c r="AC1120" s="227"/>
      <c r="AD1120" s="227"/>
      <c r="AE1120" s="227"/>
      <c r="AF1120" s="227"/>
      <c r="AG1120" s="227"/>
      <c r="AL1120" s="224"/>
      <c r="AM1120" s="224"/>
      <c r="AN1120" s="224"/>
      <c r="AO1120" s="224"/>
      <c r="AP1120" s="224"/>
      <c r="AQ1120" s="224"/>
      <c r="AR1120" s="224"/>
      <c r="AS1120" s="224"/>
    </row>
    <row r="1121">
      <c r="A1121" s="530"/>
      <c r="B1121" s="531"/>
      <c r="C1121" s="398"/>
      <c r="D1121" s="399"/>
      <c r="E1121" s="398"/>
      <c r="I1121" s="411"/>
      <c r="J1121" s="411"/>
      <c r="N1121" s="411"/>
      <c r="S1121" s="411"/>
      <c r="AC1121" s="227"/>
      <c r="AD1121" s="227"/>
      <c r="AE1121" s="227"/>
      <c r="AF1121" s="227"/>
      <c r="AG1121" s="227"/>
      <c r="AL1121" s="224"/>
      <c r="AM1121" s="224"/>
      <c r="AN1121" s="224"/>
      <c r="AO1121" s="224"/>
      <c r="AP1121" s="224"/>
      <c r="AQ1121" s="224"/>
      <c r="AR1121" s="224"/>
      <c r="AS1121" s="224"/>
    </row>
    <row r="1122">
      <c r="A1122" s="530"/>
      <c r="B1122" s="531"/>
      <c r="C1122" s="398"/>
      <c r="D1122" s="399"/>
      <c r="E1122" s="398"/>
      <c r="I1122" s="411"/>
      <c r="J1122" s="411"/>
      <c r="N1122" s="411"/>
      <c r="S1122" s="411"/>
      <c r="AC1122" s="227"/>
      <c r="AD1122" s="227"/>
      <c r="AE1122" s="227"/>
      <c r="AF1122" s="227"/>
      <c r="AG1122" s="227"/>
      <c r="AL1122" s="224"/>
      <c r="AM1122" s="224"/>
      <c r="AN1122" s="224"/>
      <c r="AO1122" s="224"/>
      <c r="AP1122" s="224"/>
      <c r="AQ1122" s="224"/>
      <c r="AR1122" s="224"/>
      <c r="AS1122" s="224"/>
    </row>
    <row r="1123">
      <c r="A1123" s="530"/>
      <c r="B1123" s="531"/>
      <c r="C1123" s="398"/>
      <c r="D1123" s="399"/>
      <c r="E1123" s="398"/>
      <c r="I1123" s="411"/>
      <c r="J1123" s="411"/>
      <c r="N1123" s="411"/>
      <c r="S1123" s="411"/>
      <c r="AC1123" s="227"/>
      <c r="AD1123" s="227"/>
      <c r="AE1123" s="227"/>
      <c r="AF1123" s="227"/>
      <c r="AG1123" s="227"/>
      <c r="AL1123" s="224"/>
      <c r="AM1123" s="224"/>
      <c r="AN1123" s="224"/>
      <c r="AO1123" s="224"/>
      <c r="AP1123" s="224"/>
      <c r="AQ1123" s="224"/>
      <c r="AR1123" s="224"/>
      <c r="AS1123" s="224"/>
    </row>
    <row r="1124">
      <c r="A1124" s="530"/>
      <c r="B1124" s="531"/>
      <c r="C1124" s="398"/>
      <c r="D1124" s="399"/>
      <c r="E1124" s="398"/>
      <c r="I1124" s="411"/>
      <c r="J1124" s="411"/>
      <c r="N1124" s="411"/>
      <c r="S1124" s="411"/>
      <c r="AC1124" s="227"/>
      <c r="AD1124" s="227"/>
      <c r="AE1124" s="227"/>
      <c r="AF1124" s="227"/>
      <c r="AG1124" s="227"/>
      <c r="AL1124" s="224"/>
      <c r="AM1124" s="224"/>
      <c r="AN1124" s="224"/>
      <c r="AO1124" s="224"/>
      <c r="AP1124" s="224"/>
      <c r="AQ1124" s="224"/>
      <c r="AR1124" s="224"/>
      <c r="AS1124" s="224"/>
    </row>
    <row r="1125">
      <c r="A1125" s="530"/>
      <c r="B1125" s="531"/>
      <c r="C1125" s="398"/>
      <c r="D1125" s="399"/>
      <c r="E1125" s="398"/>
      <c r="I1125" s="411"/>
      <c r="J1125" s="411"/>
      <c r="N1125" s="411"/>
      <c r="S1125" s="411"/>
      <c r="AC1125" s="227"/>
      <c r="AD1125" s="227"/>
      <c r="AE1125" s="227"/>
      <c r="AF1125" s="227"/>
      <c r="AG1125" s="227"/>
      <c r="AL1125" s="224"/>
      <c r="AM1125" s="224"/>
      <c r="AN1125" s="224"/>
      <c r="AO1125" s="224"/>
      <c r="AP1125" s="224"/>
      <c r="AQ1125" s="224"/>
      <c r="AR1125" s="224"/>
      <c r="AS1125" s="224"/>
    </row>
    <row r="1126">
      <c r="A1126" s="530"/>
      <c r="B1126" s="531"/>
      <c r="C1126" s="398"/>
      <c r="D1126" s="399"/>
      <c r="E1126" s="398"/>
      <c r="I1126" s="411"/>
      <c r="J1126" s="411"/>
      <c r="N1126" s="411"/>
      <c r="S1126" s="411"/>
      <c r="AC1126" s="227"/>
      <c r="AD1126" s="227"/>
      <c r="AE1126" s="227"/>
      <c r="AF1126" s="227"/>
      <c r="AG1126" s="227"/>
      <c r="AL1126" s="224"/>
      <c r="AM1126" s="224"/>
      <c r="AN1126" s="224"/>
      <c r="AO1126" s="224"/>
      <c r="AP1126" s="224"/>
      <c r="AQ1126" s="224"/>
      <c r="AR1126" s="224"/>
      <c r="AS1126" s="224"/>
    </row>
    <row r="1127">
      <c r="A1127" s="530"/>
      <c r="B1127" s="531"/>
      <c r="C1127" s="398"/>
      <c r="D1127" s="399"/>
      <c r="E1127" s="398"/>
      <c r="I1127" s="411"/>
      <c r="J1127" s="411"/>
      <c r="N1127" s="411"/>
      <c r="S1127" s="411"/>
      <c r="AC1127" s="227"/>
      <c r="AD1127" s="227"/>
      <c r="AE1127" s="227"/>
      <c r="AF1127" s="227"/>
      <c r="AG1127" s="227"/>
      <c r="AL1127" s="224"/>
      <c r="AM1127" s="224"/>
      <c r="AN1127" s="224"/>
      <c r="AO1127" s="224"/>
      <c r="AP1127" s="224"/>
      <c r="AQ1127" s="224"/>
      <c r="AR1127" s="224"/>
      <c r="AS1127" s="224"/>
    </row>
    <row r="1128">
      <c r="A1128" s="530"/>
      <c r="B1128" s="531"/>
      <c r="C1128" s="398"/>
      <c r="D1128" s="399"/>
      <c r="E1128" s="398"/>
      <c r="I1128" s="411"/>
      <c r="J1128" s="411"/>
      <c r="N1128" s="411"/>
      <c r="S1128" s="411"/>
      <c r="AC1128" s="227"/>
      <c r="AD1128" s="227"/>
      <c r="AE1128" s="227"/>
      <c r="AF1128" s="227"/>
      <c r="AG1128" s="227"/>
      <c r="AL1128" s="224"/>
      <c r="AM1128" s="224"/>
      <c r="AN1128" s="224"/>
      <c r="AO1128" s="224"/>
      <c r="AP1128" s="224"/>
      <c r="AQ1128" s="224"/>
      <c r="AR1128" s="224"/>
      <c r="AS1128" s="224"/>
    </row>
    <row r="1129">
      <c r="A1129" s="530"/>
      <c r="B1129" s="531"/>
      <c r="C1129" s="398"/>
      <c r="D1129" s="399"/>
      <c r="E1129" s="398"/>
      <c r="I1129" s="411"/>
      <c r="J1129" s="411"/>
      <c r="N1129" s="411"/>
      <c r="S1129" s="411"/>
      <c r="AC1129" s="227"/>
      <c r="AD1129" s="227"/>
      <c r="AE1129" s="227"/>
      <c r="AF1129" s="227"/>
      <c r="AG1129" s="227"/>
      <c r="AL1129" s="224"/>
      <c r="AM1129" s="224"/>
      <c r="AN1129" s="224"/>
      <c r="AO1129" s="224"/>
      <c r="AP1129" s="224"/>
      <c r="AQ1129" s="224"/>
      <c r="AR1129" s="224"/>
      <c r="AS1129" s="224"/>
    </row>
    <row r="1130">
      <c r="A1130" s="530"/>
      <c r="B1130" s="531"/>
      <c r="C1130" s="398"/>
      <c r="D1130" s="399"/>
      <c r="E1130" s="398"/>
      <c r="I1130" s="411"/>
      <c r="J1130" s="411"/>
      <c r="N1130" s="411"/>
      <c r="S1130" s="411"/>
      <c r="AC1130" s="227"/>
      <c r="AD1130" s="227"/>
      <c r="AE1130" s="227"/>
      <c r="AF1130" s="227"/>
      <c r="AG1130" s="227"/>
      <c r="AL1130" s="224"/>
      <c r="AM1130" s="224"/>
      <c r="AN1130" s="224"/>
      <c r="AO1130" s="224"/>
      <c r="AP1130" s="224"/>
      <c r="AQ1130" s="224"/>
      <c r="AR1130" s="224"/>
      <c r="AS1130" s="224"/>
    </row>
    <row r="1131">
      <c r="A1131" s="530"/>
      <c r="B1131" s="531"/>
      <c r="C1131" s="398"/>
      <c r="D1131" s="399"/>
      <c r="E1131" s="398"/>
      <c r="I1131" s="411"/>
      <c r="J1131" s="411"/>
      <c r="N1131" s="411"/>
      <c r="S1131" s="411"/>
      <c r="AC1131" s="227"/>
      <c r="AD1131" s="227"/>
      <c r="AE1131" s="227"/>
      <c r="AF1131" s="227"/>
      <c r="AG1131" s="227"/>
      <c r="AL1131" s="224"/>
      <c r="AM1131" s="224"/>
      <c r="AN1131" s="224"/>
      <c r="AO1131" s="224"/>
      <c r="AP1131" s="224"/>
      <c r="AQ1131" s="224"/>
      <c r="AR1131" s="224"/>
      <c r="AS1131" s="224"/>
    </row>
    <row r="1132">
      <c r="A1132" s="530"/>
      <c r="B1132" s="531"/>
      <c r="C1132" s="398"/>
      <c r="D1132" s="399"/>
      <c r="E1132" s="398"/>
      <c r="I1132" s="411"/>
      <c r="J1132" s="411"/>
      <c r="N1132" s="411"/>
      <c r="S1132" s="411"/>
      <c r="AC1132" s="227"/>
      <c r="AD1132" s="227"/>
      <c r="AE1132" s="227"/>
      <c r="AF1132" s="227"/>
      <c r="AG1132" s="227"/>
      <c r="AL1132" s="224"/>
      <c r="AM1132" s="224"/>
      <c r="AN1132" s="224"/>
      <c r="AO1132" s="224"/>
      <c r="AP1132" s="224"/>
      <c r="AQ1132" s="224"/>
      <c r="AR1132" s="224"/>
      <c r="AS1132" s="224"/>
    </row>
    <row r="1133">
      <c r="A1133" s="530"/>
      <c r="B1133" s="531"/>
      <c r="C1133" s="398"/>
      <c r="D1133" s="399"/>
      <c r="E1133" s="398"/>
      <c r="I1133" s="411"/>
      <c r="J1133" s="411"/>
      <c r="N1133" s="411"/>
      <c r="S1133" s="411"/>
      <c r="AC1133" s="227"/>
      <c r="AD1133" s="227"/>
      <c r="AE1133" s="227"/>
      <c r="AF1133" s="227"/>
      <c r="AG1133" s="227"/>
      <c r="AL1133" s="224"/>
      <c r="AM1133" s="224"/>
      <c r="AN1133" s="224"/>
      <c r="AO1133" s="224"/>
      <c r="AP1133" s="224"/>
      <c r="AQ1133" s="224"/>
      <c r="AR1133" s="224"/>
      <c r="AS1133" s="224"/>
    </row>
    <row r="1134">
      <c r="A1134" s="530"/>
      <c r="B1134" s="531"/>
      <c r="C1134" s="398"/>
      <c r="D1134" s="399"/>
      <c r="E1134" s="398"/>
      <c r="I1134" s="411"/>
      <c r="J1134" s="411"/>
      <c r="N1134" s="411"/>
      <c r="S1134" s="411"/>
      <c r="AC1134" s="227"/>
      <c r="AD1134" s="227"/>
      <c r="AE1134" s="227"/>
      <c r="AF1134" s="227"/>
      <c r="AG1134" s="227"/>
      <c r="AL1134" s="224"/>
      <c r="AM1134" s="224"/>
      <c r="AN1134" s="224"/>
      <c r="AO1134" s="224"/>
      <c r="AP1134" s="224"/>
      <c r="AQ1134" s="224"/>
      <c r="AR1134" s="224"/>
      <c r="AS1134" s="224"/>
    </row>
    <row r="1135">
      <c r="A1135" s="530"/>
      <c r="B1135" s="531"/>
      <c r="C1135" s="398"/>
      <c r="D1135" s="399"/>
      <c r="E1135" s="398"/>
      <c r="I1135" s="411"/>
      <c r="J1135" s="411"/>
      <c r="N1135" s="411"/>
      <c r="S1135" s="411"/>
      <c r="AC1135" s="227"/>
      <c r="AD1135" s="227"/>
      <c r="AE1135" s="227"/>
      <c r="AF1135" s="227"/>
      <c r="AG1135" s="227"/>
      <c r="AL1135" s="224"/>
      <c r="AM1135" s="224"/>
      <c r="AN1135" s="224"/>
      <c r="AO1135" s="224"/>
      <c r="AP1135" s="224"/>
      <c r="AQ1135" s="224"/>
      <c r="AR1135" s="224"/>
      <c r="AS1135" s="224"/>
    </row>
    <row r="1136">
      <c r="A1136" s="530"/>
      <c r="B1136" s="531"/>
      <c r="C1136" s="398"/>
      <c r="D1136" s="399"/>
      <c r="E1136" s="398"/>
      <c r="I1136" s="411"/>
      <c r="J1136" s="411"/>
      <c r="N1136" s="411"/>
      <c r="S1136" s="411"/>
      <c r="AC1136" s="227"/>
      <c r="AD1136" s="227"/>
      <c r="AE1136" s="227"/>
      <c r="AF1136" s="227"/>
      <c r="AG1136" s="227"/>
      <c r="AL1136" s="224"/>
      <c r="AM1136" s="224"/>
      <c r="AN1136" s="224"/>
      <c r="AO1136" s="224"/>
      <c r="AP1136" s="224"/>
      <c r="AQ1136" s="224"/>
      <c r="AR1136" s="224"/>
      <c r="AS1136" s="224"/>
    </row>
    <row r="1137">
      <c r="A1137" s="530"/>
      <c r="B1137" s="531"/>
      <c r="C1137" s="398"/>
      <c r="D1137" s="399"/>
      <c r="E1137" s="398"/>
      <c r="I1137" s="411"/>
      <c r="J1137" s="411"/>
      <c r="N1137" s="411"/>
      <c r="S1137" s="411"/>
      <c r="AC1137" s="227"/>
      <c r="AD1137" s="227"/>
      <c r="AE1137" s="227"/>
      <c r="AF1137" s="227"/>
      <c r="AG1137" s="227"/>
      <c r="AL1137" s="224"/>
      <c r="AM1137" s="224"/>
      <c r="AN1137" s="224"/>
      <c r="AO1137" s="224"/>
      <c r="AP1137" s="224"/>
      <c r="AQ1137" s="224"/>
      <c r="AR1137" s="224"/>
      <c r="AS1137" s="224"/>
    </row>
    <row r="1138">
      <c r="A1138" s="530"/>
      <c r="B1138" s="531"/>
      <c r="C1138" s="398"/>
      <c r="D1138" s="399"/>
      <c r="E1138" s="398"/>
      <c r="I1138" s="411"/>
      <c r="J1138" s="411"/>
      <c r="N1138" s="411"/>
      <c r="S1138" s="411"/>
      <c r="AC1138" s="227"/>
      <c r="AD1138" s="227"/>
      <c r="AE1138" s="227"/>
      <c r="AF1138" s="227"/>
      <c r="AG1138" s="227"/>
      <c r="AL1138" s="224"/>
      <c r="AM1138" s="224"/>
      <c r="AN1138" s="224"/>
      <c r="AO1138" s="224"/>
      <c r="AP1138" s="224"/>
      <c r="AQ1138" s="224"/>
      <c r="AR1138" s="224"/>
      <c r="AS1138" s="224"/>
    </row>
    <row r="1139">
      <c r="A1139" s="530"/>
      <c r="B1139" s="531"/>
      <c r="C1139" s="398"/>
      <c r="D1139" s="399"/>
      <c r="E1139" s="398"/>
      <c r="I1139" s="411"/>
      <c r="J1139" s="411"/>
      <c r="N1139" s="411"/>
      <c r="S1139" s="411"/>
      <c r="AC1139" s="227"/>
      <c r="AD1139" s="227"/>
      <c r="AE1139" s="227"/>
      <c r="AF1139" s="227"/>
      <c r="AG1139" s="227"/>
      <c r="AL1139" s="224"/>
      <c r="AM1139" s="224"/>
      <c r="AN1139" s="224"/>
      <c r="AO1139" s="224"/>
      <c r="AP1139" s="224"/>
      <c r="AQ1139" s="224"/>
      <c r="AR1139" s="224"/>
      <c r="AS1139" s="224"/>
    </row>
    <row r="1140">
      <c r="A1140" s="530"/>
      <c r="B1140" s="531"/>
      <c r="C1140" s="398"/>
      <c r="D1140" s="399"/>
      <c r="E1140" s="398"/>
      <c r="I1140" s="411"/>
      <c r="J1140" s="411"/>
      <c r="N1140" s="411"/>
      <c r="S1140" s="411"/>
      <c r="AC1140" s="227"/>
      <c r="AD1140" s="227"/>
      <c r="AE1140" s="227"/>
      <c r="AF1140" s="227"/>
      <c r="AG1140" s="227"/>
      <c r="AL1140" s="224"/>
      <c r="AM1140" s="224"/>
      <c r="AN1140" s="224"/>
      <c r="AO1140" s="224"/>
      <c r="AP1140" s="224"/>
      <c r="AQ1140" s="224"/>
      <c r="AR1140" s="224"/>
      <c r="AS1140" s="224"/>
    </row>
    <row r="1141">
      <c r="A1141" s="530"/>
      <c r="B1141" s="531"/>
      <c r="C1141" s="398"/>
      <c r="D1141" s="399"/>
      <c r="E1141" s="398"/>
      <c r="I1141" s="411"/>
      <c r="J1141" s="411"/>
      <c r="N1141" s="411"/>
      <c r="S1141" s="411"/>
      <c r="AC1141" s="227"/>
      <c r="AD1141" s="227"/>
      <c r="AE1141" s="227"/>
      <c r="AF1141" s="227"/>
      <c r="AG1141" s="227"/>
      <c r="AL1141" s="224"/>
      <c r="AM1141" s="224"/>
      <c r="AN1141" s="224"/>
      <c r="AO1141" s="224"/>
      <c r="AP1141" s="224"/>
      <c r="AQ1141" s="224"/>
      <c r="AR1141" s="224"/>
      <c r="AS1141" s="224"/>
    </row>
    <row r="1142">
      <c r="A1142" s="530"/>
      <c r="B1142" s="531"/>
      <c r="C1142" s="398"/>
      <c r="D1142" s="399"/>
      <c r="E1142" s="398"/>
      <c r="I1142" s="411"/>
      <c r="J1142" s="411"/>
      <c r="N1142" s="411"/>
      <c r="S1142" s="411"/>
      <c r="AC1142" s="227"/>
      <c r="AD1142" s="227"/>
      <c r="AE1142" s="227"/>
      <c r="AF1142" s="227"/>
      <c r="AG1142" s="227"/>
      <c r="AL1142" s="224"/>
      <c r="AM1142" s="224"/>
      <c r="AN1142" s="224"/>
      <c r="AO1142" s="224"/>
      <c r="AP1142" s="224"/>
      <c r="AQ1142" s="224"/>
      <c r="AR1142" s="224"/>
      <c r="AS1142" s="224"/>
    </row>
    <row r="1143">
      <c r="A1143" s="530"/>
      <c r="B1143" s="531"/>
      <c r="C1143" s="398"/>
      <c r="D1143" s="399"/>
      <c r="E1143" s="398"/>
      <c r="I1143" s="411"/>
      <c r="J1143" s="411"/>
      <c r="N1143" s="411"/>
      <c r="S1143" s="411"/>
      <c r="AC1143" s="227"/>
      <c r="AD1143" s="227"/>
      <c r="AE1143" s="227"/>
      <c r="AF1143" s="227"/>
      <c r="AG1143" s="227"/>
      <c r="AL1143" s="224"/>
      <c r="AM1143" s="224"/>
      <c r="AN1143" s="224"/>
      <c r="AO1143" s="224"/>
      <c r="AP1143" s="224"/>
      <c r="AQ1143" s="224"/>
      <c r="AR1143" s="224"/>
      <c r="AS1143" s="224"/>
    </row>
    <row r="1144">
      <c r="A1144" s="530"/>
      <c r="B1144" s="531"/>
      <c r="C1144" s="398"/>
      <c r="D1144" s="399"/>
      <c r="E1144" s="398"/>
      <c r="I1144" s="411"/>
      <c r="J1144" s="411"/>
      <c r="N1144" s="411"/>
      <c r="S1144" s="411"/>
      <c r="AC1144" s="227"/>
      <c r="AD1144" s="227"/>
      <c r="AE1144" s="227"/>
      <c r="AF1144" s="227"/>
      <c r="AG1144" s="227"/>
      <c r="AL1144" s="224"/>
      <c r="AM1144" s="224"/>
      <c r="AN1144" s="224"/>
      <c r="AO1144" s="224"/>
      <c r="AP1144" s="224"/>
      <c r="AQ1144" s="224"/>
      <c r="AR1144" s="224"/>
      <c r="AS1144" s="224"/>
    </row>
    <row r="1145">
      <c r="A1145" s="530"/>
      <c r="B1145" s="531"/>
      <c r="C1145" s="398"/>
      <c r="D1145" s="399"/>
      <c r="E1145" s="398"/>
      <c r="I1145" s="411"/>
      <c r="J1145" s="411"/>
      <c r="N1145" s="411"/>
      <c r="S1145" s="411"/>
      <c r="AC1145" s="227"/>
      <c r="AD1145" s="227"/>
      <c r="AE1145" s="227"/>
      <c r="AF1145" s="227"/>
      <c r="AG1145" s="227"/>
      <c r="AL1145" s="224"/>
      <c r="AM1145" s="224"/>
      <c r="AN1145" s="224"/>
      <c r="AO1145" s="224"/>
      <c r="AP1145" s="224"/>
      <c r="AQ1145" s="224"/>
      <c r="AR1145" s="224"/>
      <c r="AS1145" s="224"/>
    </row>
    <row r="1146">
      <c r="A1146" s="530"/>
      <c r="B1146" s="531"/>
      <c r="C1146" s="398"/>
      <c r="D1146" s="399"/>
      <c r="E1146" s="398"/>
      <c r="I1146" s="411"/>
      <c r="J1146" s="411"/>
      <c r="N1146" s="411"/>
      <c r="S1146" s="411"/>
      <c r="AC1146" s="227"/>
      <c r="AD1146" s="227"/>
      <c r="AE1146" s="227"/>
      <c r="AF1146" s="227"/>
      <c r="AG1146" s="227"/>
      <c r="AL1146" s="224"/>
      <c r="AM1146" s="224"/>
      <c r="AN1146" s="224"/>
      <c r="AO1146" s="224"/>
      <c r="AP1146" s="224"/>
      <c r="AQ1146" s="224"/>
      <c r="AR1146" s="224"/>
      <c r="AS1146" s="224"/>
    </row>
    <row r="1147">
      <c r="A1147" s="530"/>
      <c r="B1147" s="531"/>
      <c r="C1147" s="398"/>
      <c r="D1147" s="399"/>
      <c r="E1147" s="398"/>
      <c r="I1147" s="411"/>
      <c r="J1147" s="411"/>
      <c r="N1147" s="411"/>
      <c r="S1147" s="411"/>
      <c r="AC1147" s="227"/>
      <c r="AD1147" s="227"/>
      <c r="AE1147" s="227"/>
      <c r="AF1147" s="227"/>
      <c r="AG1147" s="227"/>
      <c r="AL1147" s="224"/>
      <c r="AM1147" s="224"/>
      <c r="AN1147" s="224"/>
      <c r="AO1147" s="224"/>
      <c r="AP1147" s="224"/>
      <c r="AQ1147" s="224"/>
      <c r="AR1147" s="224"/>
      <c r="AS1147" s="224"/>
    </row>
    <row r="1148">
      <c r="A1148" s="530"/>
      <c r="B1148" s="531"/>
      <c r="C1148" s="398"/>
      <c r="D1148" s="399"/>
      <c r="E1148" s="398"/>
      <c r="I1148" s="411"/>
      <c r="J1148" s="411"/>
      <c r="N1148" s="411"/>
      <c r="S1148" s="411"/>
      <c r="AC1148" s="227"/>
      <c r="AD1148" s="227"/>
      <c r="AE1148" s="227"/>
      <c r="AF1148" s="227"/>
      <c r="AG1148" s="227"/>
      <c r="AL1148" s="224"/>
      <c r="AM1148" s="224"/>
      <c r="AN1148" s="224"/>
      <c r="AO1148" s="224"/>
      <c r="AP1148" s="224"/>
      <c r="AQ1148" s="224"/>
      <c r="AR1148" s="224"/>
      <c r="AS1148" s="224"/>
    </row>
    <row r="1149">
      <c r="A1149" s="530"/>
      <c r="B1149" s="531"/>
      <c r="C1149" s="398"/>
      <c r="D1149" s="399"/>
      <c r="E1149" s="398"/>
      <c r="I1149" s="411"/>
      <c r="J1149" s="411"/>
      <c r="N1149" s="411"/>
      <c r="S1149" s="411"/>
      <c r="AC1149" s="227"/>
      <c r="AD1149" s="227"/>
      <c r="AE1149" s="227"/>
      <c r="AF1149" s="227"/>
      <c r="AG1149" s="227"/>
      <c r="AL1149" s="224"/>
      <c r="AM1149" s="224"/>
      <c r="AN1149" s="224"/>
      <c r="AO1149" s="224"/>
      <c r="AP1149" s="224"/>
      <c r="AQ1149" s="224"/>
      <c r="AR1149" s="224"/>
      <c r="AS1149" s="224"/>
    </row>
    <row r="1150">
      <c r="A1150" s="530"/>
      <c r="B1150" s="531"/>
      <c r="C1150" s="398"/>
      <c r="D1150" s="399"/>
      <c r="E1150" s="398"/>
      <c r="I1150" s="411"/>
      <c r="J1150" s="411"/>
      <c r="N1150" s="411"/>
      <c r="S1150" s="411"/>
      <c r="AC1150" s="227"/>
      <c r="AD1150" s="227"/>
      <c r="AE1150" s="227"/>
      <c r="AF1150" s="227"/>
      <c r="AG1150" s="227"/>
      <c r="AL1150" s="224"/>
      <c r="AM1150" s="224"/>
      <c r="AN1150" s="224"/>
      <c r="AO1150" s="224"/>
      <c r="AP1150" s="224"/>
      <c r="AQ1150" s="224"/>
      <c r="AR1150" s="224"/>
      <c r="AS1150" s="224"/>
    </row>
    <row r="1151">
      <c r="A1151" s="435"/>
      <c r="B1151" s="531"/>
      <c r="C1151" s="398"/>
      <c r="D1151" s="399"/>
      <c r="E1151" s="398"/>
      <c r="I1151" s="411"/>
      <c r="J1151" s="411"/>
      <c r="N1151" s="411"/>
      <c r="S1151" s="411"/>
      <c r="AC1151" s="227"/>
      <c r="AD1151" s="227"/>
      <c r="AE1151" s="227"/>
      <c r="AF1151" s="227"/>
      <c r="AG1151" s="227"/>
      <c r="AL1151" s="224"/>
      <c r="AM1151" s="224"/>
      <c r="AN1151" s="224"/>
      <c r="AO1151" s="224"/>
      <c r="AP1151" s="224"/>
      <c r="AQ1151" s="224"/>
      <c r="AR1151" s="224"/>
      <c r="AS1151" s="224"/>
    </row>
    <row r="1152">
      <c r="A1152" s="435"/>
      <c r="B1152" s="531"/>
      <c r="C1152" s="398"/>
      <c r="D1152" s="399"/>
      <c r="E1152" s="398"/>
      <c r="I1152" s="411"/>
      <c r="J1152" s="411"/>
      <c r="N1152" s="411"/>
      <c r="S1152" s="411"/>
      <c r="AC1152" s="227"/>
      <c r="AD1152" s="227"/>
      <c r="AE1152" s="227"/>
      <c r="AF1152" s="227"/>
      <c r="AG1152" s="227"/>
      <c r="AL1152" s="224"/>
      <c r="AM1152" s="224"/>
      <c r="AN1152" s="224"/>
      <c r="AO1152" s="224"/>
      <c r="AP1152" s="224"/>
      <c r="AQ1152" s="224"/>
      <c r="AR1152" s="224"/>
      <c r="AS1152" s="224"/>
    </row>
    <row r="1153">
      <c r="A1153" s="435"/>
      <c r="B1153" s="531"/>
      <c r="C1153" s="398"/>
      <c r="D1153" s="399"/>
      <c r="E1153" s="398"/>
      <c r="I1153" s="411"/>
      <c r="J1153" s="411"/>
      <c r="N1153" s="411"/>
      <c r="S1153" s="411"/>
      <c r="AC1153" s="227"/>
      <c r="AD1153" s="227"/>
      <c r="AE1153" s="227"/>
      <c r="AF1153" s="227"/>
      <c r="AG1153" s="227"/>
      <c r="AL1153" s="224"/>
      <c r="AM1153" s="224"/>
      <c r="AN1153" s="224"/>
      <c r="AO1153" s="224"/>
      <c r="AP1153" s="224"/>
      <c r="AQ1153" s="224"/>
      <c r="AR1153" s="224"/>
      <c r="AS1153" s="224"/>
    </row>
    <row r="1154">
      <c r="A1154" s="530"/>
      <c r="B1154" s="531"/>
      <c r="C1154" s="398"/>
      <c r="D1154" s="399"/>
      <c r="E1154" s="398"/>
      <c r="I1154" s="411"/>
      <c r="J1154" s="411"/>
      <c r="N1154" s="411"/>
      <c r="S1154" s="411"/>
      <c r="AC1154" s="227"/>
      <c r="AD1154" s="227"/>
      <c r="AE1154" s="227"/>
      <c r="AF1154" s="227"/>
      <c r="AG1154" s="227"/>
      <c r="AL1154" s="224"/>
      <c r="AM1154" s="224"/>
      <c r="AN1154" s="224"/>
      <c r="AO1154" s="224"/>
      <c r="AP1154" s="224"/>
      <c r="AQ1154" s="224"/>
      <c r="AR1154" s="224"/>
      <c r="AS1154" s="224"/>
    </row>
    <row r="1155">
      <c r="A1155" s="530"/>
      <c r="B1155" s="531"/>
      <c r="C1155" s="398"/>
      <c r="D1155" s="399"/>
      <c r="E1155" s="398"/>
      <c r="I1155" s="411"/>
      <c r="J1155" s="411"/>
      <c r="N1155" s="411"/>
      <c r="S1155" s="411"/>
      <c r="AC1155" s="227"/>
      <c r="AD1155" s="227"/>
      <c r="AE1155" s="227"/>
      <c r="AF1155" s="227"/>
      <c r="AG1155" s="227"/>
      <c r="AL1155" s="224"/>
      <c r="AM1155" s="224"/>
      <c r="AN1155" s="224"/>
      <c r="AO1155" s="224"/>
      <c r="AP1155" s="224"/>
      <c r="AQ1155" s="224"/>
      <c r="AR1155" s="224"/>
      <c r="AS1155" s="224"/>
    </row>
    <row r="1156">
      <c r="A1156" s="530"/>
      <c r="B1156" s="531"/>
      <c r="C1156" s="398"/>
      <c r="D1156" s="399"/>
      <c r="E1156" s="398"/>
      <c r="I1156" s="411"/>
      <c r="J1156" s="411"/>
      <c r="N1156" s="411"/>
      <c r="S1156" s="411"/>
      <c r="AC1156" s="227"/>
      <c r="AD1156" s="227"/>
      <c r="AE1156" s="227"/>
      <c r="AF1156" s="227"/>
      <c r="AG1156" s="227"/>
      <c r="AL1156" s="224"/>
      <c r="AM1156" s="224"/>
      <c r="AN1156" s="224"/>
      <c r="AO1156" s="224"/>
      <c r="AP1156" s="224"/>
      <c r="AQ1156" s="224"/>
      <c r="AR1156" s="224"/>
      <c r="AS1156" s="224"/>
    </row>
    <row r="1157">
      <c r="A1157" s="530"/>
      <c r="B1157" s="531"/>
      <c r="C1157" s="398"/>
      <c r="D1157" s="399"/>
      <c r="E1157" s="398"/>
      <c r="I1157" s="411"/>
      <c r="J1157" s="411"/>
      <c r="N1157" s="411"/>
      <c r="S1157" s="411"/>
      <c r="AC1157" s="227"/>
      <c r="AD1157" s="227"/>
      <c r="AE1157" s="227"/>
      <c r="AF1157" s="227"/>
      <c r="AG1157" s="227"/>
      <c r="AL1157" s="224"/>
      <c r="AM1157" s="224"/>
      <c r="AN1157" s="224"/>
      <c r="AO1157" s="224"/>
      <c r="AP1157" s="224"/>
      <c r="AQ1157" s="224"/>
      <c r="AR1157" s="224"/>
      <c r="AS1157" s="224"/>
    </row>
    <row r="1158">
      <c r="A1158" s="530"/>
      <c r="B1158" s="531"/>
      <c r="C1158" s="398"/>
      <c r="D1158" s="399"/>
      <c r="E1158" s="398"/>
      <c r="I1158" s="411"/>
      <c r="J1158" s="411"/>
      <c r="N1158" s="411"/>
      <c r="S1158" s="411"/>
      <c r="AC1158" s="227"/>
      <c r="AD1158" s="227"/>
      <c r="AE1158" s="227"/>
      <c r="AF1158" s="227"/>
      <c r="AG1158" s="227"/>
      <c r="AL1158" s="224"/>
      <c r="AM1158" s="224"/>
      <c r="AN1158" s="224"/>
      <c r="AO1158" s="224"/>
      <c r="AP1158" s="224"/>
      <c r="AQ1158" s="224"/>
      <c r="AR1158" s="224"/>
      <c r="AS1158" s="224"/>
    </row>
    <row r="1159">
      <c r="A1159" s="530"/>
      <c r="B1159" s="531"/>
      <c r="C1159" s="398"/>
      <c r="D1159" s="399"/>
      <c r="E1159" s="398"/>
      <c r="I1159" s="411"/>
      <c r="J1159" s="411"/>
      <c r="N1159" s="411"/>
      <c r="S1159" s="411"/>
      <c r="AC1159" s="227"/>
      <c r="AD1159" s="227"/>
      <c r="AE1159" s="227"/>
      <c r="AF1159" s="227"/>
      <c r="AG1159" s="227"/>
      <c r="AL1159" s="224"/>
      <c r="AM1159" s="224"/>
      <c r="AN1159" s="224"/>
      <c r="AO1159" s="224"/>
      <c r="AP1159" s="224"/>
      <c r="AQ1159" s="224"/>
      <c r="AR1159" s="224"/>
      <c r="AS1159" s="224"/>
    </row>
    <row r="1160">
      <c r="A1160" s="530"/>
      <c r="B1160" s="531"/>
      <c r="C1160" s="398"/>
      <c r="D1160" s="399"/>
      <c r="E1160" s="398"/>
      <c r="I1160" s="411"/>
      <c r="J1160" s="411"/>
      <c r="N1160" s="411"/>
      <c r="S1160" s="411"/>
      <c r="AC1160" s="227"/>
      <c r="AD1160" s="227"/>
      <c r="AE1160" s="227"/>
      <c r="AF1160" s="227"/>
      <c r="AG1160" s="227"/>
      <c r="AL1160" s="224"/>
      <c r="AM1160" s="224"/>
      <c r="AN1160" s="224"/>
      <c r="AO1160" s="224"/>
      <c r="AP1160" s="224"/>
      <c r="AQ1160" s="224"/>
      <c r="AR1160" s="224"/>
      <c r="AS1160" s="224"/>
    </row>
    <row r="1161">
      <c r="A1161" s="530"/>
      <c r="B1161" s="531"/>
      <c r="C1161" s="398"/>
      <c r="D1161" s="399"/>
      <c r="E1161" s="398"/>
      <c r="I1161" s="411"/>
      <c r="J1161" s="411"/>
      <c r="N1161" s="411"/>
      <c r="S1161" s="411"/>
      <c r="AC1161" s="227"/>
      <c r="AD1161" s="227"/>
      <c r="AE1161" s="227"/>
      <c r="AF1161" s="227"/>
      <c r="AG1161" s="227"/>
      <c r="AL1161" s="224"/>
      <c r="AM1161" s="224"/>
      <c r="AN1161" s="224"/>
      <c r="AO1161" s="224"/>
      <c r="AP1161" s="224"/>
      <c r="AQ1161" s="224"/>
      <c r="AR1161" s="224"/>
      <c r="AS1161" s="224"/>
    </row>
    <row r="1162">
      <c r="A1162" s="530"/>
      <c r="B1162" s="531"/>
      <c r="C1162" s="398"/>
      <c r="D1162" s="399"/>
      <c r="E1162" s="398"/>
      <c r="I1162" s="411"/>
      <c r="J1162" s="411"/>
      <c r="N1162" s="411"/>
      <c r="S1162" s="411"/>
      <c r="AC1162" s="227"/>
      <c r="AD1162" s="227"/>
      <c r="AE1162" s="227"/>
      <c r="AF1162" s="227"/>
      <c r="AG1162" s="227"/>
      <c r="AL1162" s="224"/>
      <c r="AM1162" s="224"/>
      <c r="AN1162" s="224"/>
      <c r="AO1162" s="224"/>
      <c r="AP1162" s="224"/>
      <c r="AQ1162" s="224"/>
      <c r="AR1162" s="224"/>
      <c r="AS1162" s="224"/>
    </row>
    <row r="1163">
      <c r="A1163" s="530"/>
      <c r="B1163" s="531"/>
      <c r="C1163" s="398"/>
      <c r="D1163" s="399"/>
      <c r="E1163" s="398"/>
      <c r="I1163" s="411"/>
      <c r="J1163" s="411"/>
      <c r="N1163" s="411"/>
      <c r="S1163" s="411"/>
      <c r="AC1163" s="227"/>
      <c r="AD1163" s="227"/>
      <c r="AE1163" s="227"/>
      <c r="AF1163" s="227"/>
      <c r="AG1163" s="227"/>
      <c r="AL1163" s="224"/>
      <c r="AM1163" s="224"/>
      <c r="AN1163" s="224"/>
      <c r="AO1163" s="224"/>
      <c r="AP1163" s="224"/>
      <c r="AQ1163" s="224"/>
      <c r="AR1163" s="224"/>
      <c r="AS1163" s="224"/>
    </row>
    <row r="1164">
      <c r="A1164" s="530"/>
      <c r="B1164" s="531"/>
      <c r="C1164" s="398"/>
      <c r="D1164" s="399"/>
      <c r="E1164" s="398"/>
      <c r="I1164" s="411"/>
      <c r="J1164" s="411"/>
      <c r="N1164" s="411"/>
      <c r="S1164" s="411"/>
      <c r="AC1164" s="227"/>
      <c r="AD1164" s="227"/>
      <c r="AE1164" s="227"/>
      <c r="AF1164" s="227"/>
      <c r="AG1164" s="227"/>
      <c r="AL1164" s="224"/>
      <c r="AM1164" s="224"/>
      <c r="AN1164" s="224"/>
      <c r="AO1164" s="224"/>
      <c r="AP1164" s="224"/>
      <c r="AQ1164" s="224"/>
      <c r="AR1164" s="224"/>
      <c r="AS1164" s="224"/>
    </row>
    <row r="1165">
      <c r="A1165" s="530"/>
      <c r="B1165" s="531"/>
      <c r="C1165" s="398"/>
      <c r="D1165" s="399"/>
      <c r="E1165" s="398"/>
      <c r="I1165" s="411"/>
      <c r="J1165" s="411"/>
      <c r="N1165" s="411"/>
      <c r="S1165" s="411"/>
      <c r="AC1165" s="227"/>
      <c r="AD1165" s="227"/>
      <c r="AE1165" s="227"/>
      <c r="AF1165" s="227"/>
      <c r="AG1165" s="227"/>
      <c r="AL1165" s="224"/>
      <c r="AM1165" s="224"/>
      <c r="AN1165" s="224"/>
      <c r="AO1165" s="224"/>
      <c r="AP1165" s="224"/>
      <c r="AQ1165" s="224"/>
      <c r="AR1165" s="224"/>
      <c r="AS1165" s="224"/>
    </row>
    <row r="1166">
      <c r="A1166" s="530"/>
      <c r="B1166" s="531"/>
      <c r="C1166" s="398"/>
      <c r="D1166" s="399"/>
      <c r="E1166" s="398"/>
      <c r="I1166" s="411"/>
      <c r="J1166" s="411"/>
      <c r="N1166" s="411"/>
      <c r="S1166" s="411"/>
      <c r="AC1166" s="227"/>
      <c r="AD1166" s="227"/>
      <c r="AE1166" s="227"/>
      <c r="AF1166" s="227"/>
      <c r="AG1166" s="227"/>
      <c r="AL1166" s="224"/>
      <c r="AM1166" s="224"/>
      <c r="AN1166" s="224"/>
      <c r="AO1166" s="224"/>
      <c r="AP1166" s="224"/>
      <c r="AQ1166" s="224"/>
      <c r="AR1166" s="224"/>
      <c r="AS1166" s="224"/>
    </row>
    <row r="1167">
      <c r="A1167" s="530"/>
      <c r="B1167" s="531"/>
      <c r="C1167" s="398"/>
      <c r="D1167" s="399"/>
      <c r="E1167" s="398"/>
      <c r="I1167" s="411"/>
      <c r="J1167" s="411"/>
      <c r="N1167" s="411"/>
      <c r="S1167" s="411"/>
      <c r="AC1167" s="227"/>
      <c r="AD1167" s="227"/>
      <c r="AE1167" s="227"/>
      <c r="AF1167" s="227"/>
      <c r="AG1167" s="227"/>
      <c r="AL1167" s="224"/>
      <c r="AM1167" s="224"/>
      <c r="AN1167" s="224"/>
      <c r="AO1167" s="224"/>
      <c r="AP1167" s="224"/>
      <c r="AQ1167" s="224"/>
      <c r="AR1167" s="224"/>
      <c r="AS1167" s="224"/>
    </row>
    <row r="1168">
      <c r="A1168" s="435"/>
      <c r="B1168" s="531"/>
      <c r="C1168" s="398"/>
      <c r="D1168" s="399"/>
      <c r="E1168" s="398"/>
      <c r="I1168" s="411"/>
      <c r="J1168" s="411"/>
      <c r="N1168" s="411"/>
      <c r="S1168" s="411"/>
      <c r="AC1168" s="227"/>
      <c r="AD1168" s="227"/>
      <c r="AE1168" s="227"/>
      <c r="AF1168" s="227"/>
      <c r="AG1168" s="227"/>
      <c r="AL1168" s="224"/>
      <c r="AM1168" s="224"/>
      <c r="AN1168" s="224"/>
      <c r="AO1168" s="224"/>
      <c r="AP1168" s="224"/>
      <c r="AQ1168" s="224"/>
      <c r="AR1168" s="224"/>
      <c r="AS1168" s="224"/>
    </row>
    <row r="1169">
      <c r="A1169" s="435"/>
      <c r="B1169" s="531"/>
      <c r="C1169" s="398"/>
      <c r="D1169" s="399"/>
      <c r="E1169" s="398"/>
      <c r="I1169" s="411"/>
      <c r="J1169" s="411"/>
      <c r="N1169" s="411"/>
      <c r="S1169" s="411"/>
      <c r="AC1169" s="227"/>
      <c r="AD1169" s="227"/>
      <c r="AE1169" s="227"/>
      <c r="AF1169" s="227"/>
      <c r="AG1169" s="227"/>
      <c r="AL1169" s="224"/>
      <c r="AM1169" s="224"/>
      <c r="AN1169" s="224"/>
      <c r="AO1169" s="224"/>
      <c r="AP1169" s="224"/>
      <c r="AQ1169" s="224"/>
      <c r="AR1169" s="224"/>
      <c r="AS1169" s="224"/>
    </row>
    <row r="1170">
      <c r="A1170" s="435"/>
      <c r="B1170" s="531"/>
      <c r="C1170" s="398"/>
      <c r="D1170" s="399"/>
      <c r="E1170" s="398"/>
      <c r="I1170" s="411"/>
      <c r="J1170" s="411"/>
      <c r="N1170" s="411"/>
      <c r="S1170" s="411"/>
      <c r="AC1170" s="227"/>
      <c r="AD1170" s="227"/>
      <c r="AE1170" s="227"/>
      <c r="AF1170" s="227"/>
      <c r="AG1170" s="227"/>
      <c r="AL1170" s="224"/>
      <c r="AM1170" s="224"/>
      <c r="AN1170" s="224"/>
      <c r="AO1170" s="224"/>
      <c r="AP1170" s="224"/>
      <c r="AQ1170" s="224"/>
      <c r="AR1170" s="224"/>
      <c r="AS1170" s="224"/>
    </row>
  </sheetData>
  <mergeCells count="254">
    <mergeCell ref="L71:M75"/>
    <mergeCell ref="L77:M77"/>
    <mergeCell ref="F71:F75"/>
    <mergeCell ref="G71:H75"/>
    <mergeCell ref="K71:K75"/>
    <mergeCell ref="P71:P75"/>
    <mergeCell ref="Q71:R75"/>
    <mergeCell ref="F76:H76"/>
    <mergeCell ref="Q77:R77"/>
    <mergeCell ref="L56:M60"/>
    <mergeCell ref="L62:M62"/>
    <mergeCell ref="L63:M63"/>
    <mergeCell ref="L64:M64"/>
    <mergeCell ref="L65:M65"/>
    <mergeCell ref="L66:M66"/>
    <mergeCell ref="L67:M67"/>
    <mergeCell ref="L68:M68"/>
    <mergeCell ref="Q63:R63"/>
    <mergeCell ref="Q64:R64"/>
    <mergeCell ref="Q65:R65"/>
    <mergeCell ref="Q66:R66"/>
    <mergeCell ref="Q67:R67"/>
    <mergeCell ref="Q68:R68"/>
    <mergeCell ref="F56:F60"/>
    <mergeCell ref="G56:H60"/>
    <mergeCell ref="K56:K60"/>
    <mergeCell ref="P56:P60"/>
    <mergeCell ref="Q56:R60"/>
    <mergeCell ref="F61:H61"/>
    <mergeCell ref="Q62:R62"/>
    <mergeCell ref="F69:F70"/>
    <mergeCell ref="G69:H70"/>
    <mergeCell ref="K69:K70"/>
    <mergeCell ref="L69:M70"/>
    <mergeCell ref="P69:P70"/>
    <mergeCell ref="Q69:R70"/>
    <mergeCell ref="G62:H62"/>
    <mergeCell ref="G63:H63"/>
    <mergeCell ref="G64:H64"/>
    <mergeCell ref="G65:H65"/>
    <mergeCell ref="G66:H66"/>
    <mergeCell ref="G67:H67"/>
    <mergeCell ref="G68:H68"/>
    <mergeCell ref="K76:M76"/>
    <mergeCell ref="P76:R76"/>
    <mergeCell ref="F84:F85"/>
    <mergeCell ref="F86:F90"/>
    <mergeCell ref="G86:H90"/>
    <mergeCell ref="K86:K90"/>
    <mergeCell ref="L86:M90"/>
    <mergeCell ref="P86:P90"/>
    <mergeCell ref="Q86:R90"/>
    <mergeCell ref="K16:M16"/>
    <mergeCell ref="P16:R16"/>
    <mergeCell ref="AC24:AR24"/>
    <mergeCell ref="F11:F15"/>
    <mergeCell ref="G11:H15"/>
    <mergeCell ref="K11:K15"/>
    <mergeCell ref="P11:P15"/>
    <mergeCell ref="Q11:R15"/>
    <mergeCell ref="F16:H16"/>
    <mergeCell ref="Q17:R17"/>
    <mergeCell ref="Q2:R2"/>
    <mergeCell ref="Q3:R3"/>
    <mergeCell ref="Q5:R5"/>
    <mergeCell ref="Q6:R6"/>
    <mergeCell ref="Q7:R7"/>
    <mergeCell ref="Q8:R8"/>
    <mergeCell ref="P9:P10"/>
    <mergeCell ref="Q9:R10"/>
    <mergeCell ref="L3:M3"/>
    <mergeCell ref="L4:M4"/>
    <mergeCell ref="L5:M5"/>
    <mergeCell ref="L6:M6"/>
    <mergeCell ref="L7:M7"/>
    <mergeCell ref="L8:M8"/>
    <mergeCell ref="K9:K10"/>
    <mergeCell ref="L9:M10"/>
    <mergeCell ref="F1:H1"/>
    <mergeCell ref="K1:M1"/>
    <mergeCell ref="P1:R1"/>
    <mergeCell ref="G2:H2"/>
    <mergeCell ref="L2:M2"/>
    <mergeCell ref="G3:H3"/>
    <mergeCell ref="Q4:R4"/>
    <mergeCell ref="G4:H4"/>
    <mergeCell ref="G5:H5"/>
    <mergeCell ref="G6:H6"/>
    <mergeCell ref="G7:H7"/>
    <mergeCell ref="G8:H8"/>
    <mergeCell ref="F9:F10"/>
    <mergeCell ref="G9:H10"/>
    <mergeCell ref="L11:M15"/>
    <mergeCell ref="L17:M17"/>
    <mergeCell ref="L18:M18"/>
    <mergeCell ref="L19:M19"/>
    <mergeCell ref="L20:M20"/>
    <mergeCell ref="L21:M21"/>
    <mergeCell ref="L22:M22"/>
    <mergeCell ref="L23:M23"/>
    <mergeCell ref="Q18:R18"/>
    <mergeCell ref="Q19:R19"/>
    <mergeCell ref="Q20:R20"/>
    <mergeCell ref="Q21:R21"/>
    <mergeCell ref="Q22:R22"/>
    <mergeCell ref="Q23:R23"/>
    <mergeCell ref="F24:F25"/>
    <mergeCell ref="G24:H25"/>
    <mergeCell ref="K24:K25"/>
    <mergeCell ref="L24:M25"/>
    <mergeCell ref="P24:P25"/>
    <mergeCell ref="Q24:R25"/>
    <mergeCell ref="G17:H17"/>
    <mergeCell ref="G18:H18"/>
    <mergeCell ref="G19:H19"/>
    <mergeCell ref="G20:H20"/>
    <mergeCell ref="G21:H21"/>
    <mergeCell ref="G22:H22"/>
    <mergeCell ref="G23:H23"/>
    <mergeCell ref="K31:M31"/>
    <mergeCell ref="P31:R31"/>
    <mergeCell ref="L26:M30"/>
    <mergeCell ref="L32:M32"/>
    <mergeCell ref="L33:M33"/>
    <mergeCell ref="L34:M34"/>
    <mergeCell ref="L35:M35"/>
    <mergeCell ref="L36:M36"/>
    <mergeCell ref="L37:M37"/>
    <mergeCell ref="L38:M38"/>
    <mergeCell ref="Q33:R33"/>
    <mergeCell ref="Q34:R34"/>
    <mergeCell ref="Q35:R35"/>
    <mergeCell ref="Q36:R36"/>
    <mergeCell ref="Q37:R37"/>
    <mergeCell ref="Q38:R38"/>
    <mergeCell ref="F26:F30"/>
    <mergeCell ref="G26:H30"/>
    <mergeCell ref="K26:K30"/>
    <mergeCell ref="P26:P30"/>
    <mergeCell ref="Q26:R30"/>
    <mergeCell ref="F31:H31"/>
    <mergeCell ref="Q32:R32"/>
    <mergeCell ref="F39:F40"/>
    <mergeCell ref="G39:H40"/>
    <mergeCell ref="K39:K40"/>
    <mergeCell ref="L39:M40"/>
    <mergeCell ref="P39:P40"/>
    <mergeCell ref="Q39:R40"/>
    <mergeCell ref="G32:H32"/>
    <mergeCell ref="G33:H33"/>
    <mergeCell ref="G34:H34"/>
    <mergeCell ref="G35:H35"/>
    <mergeCell ref="G36:H36"/>
    <mergeCell ref="G37:H37"/>
    <mergeCell ref="G38:H38"/>
    <mergeCell ref="K46:M46"/>
    <mergeCell ref="P46:R46"/>
    <mergeCell ref="L41:M45"/>
    <mergeCell ref="L47:M47"/>
    <mergeCell ref="L48:M48"/>
    <mergeCell ref="L49:M49"/>
    <mergeCell ref="L50:M50"/>
    <mergeCell ref="L51:M51"/>
    <mergeCell ref="L52:M52"/>
    <mergeCell ref="L53:M53"/>
    <mergeCell ref="Q48:R48"/>
    <mergeCell ref="Q49:R49"/>
    <mergeCell ref="Q50:R50"/>
    <mergeCell ref="Q51:R51"/>
    <mergeCell ref="Q52:R52"/>
    <mergeCell ref="Q53:R53"/>
    <mergeCell ref="F41:F45"/>
    <mergeCell ref="G41:H45"/>
    <mergeCell ref="K41:K45"/>
    <mergeCell ref="P41:P45"/>
    <mergeCell ref="Q41:R45"/>
    <mergeCell ref="F46:H46"/>
    <mergeCell ref="Q47:R47"/>
    <mergeCell ref="F54:F55"/>
    <mergeCell ref="G54:H55"/>
    <mergeCell ref="K54:K55"/>
    <mergeCell ref="L54:M55"/>
    <mergeCell ref="P54:P55"/>
    <mergeCell ref="Q54:R55"/>
    <mergeCell ref="G47:H47"/>
    <mergeCell ref="G48:H48"/>
    <mergeCell ref="G49:H49"/>
    <mergeCell ref="G50:H50"/>
    <mergeCell ref="G51:H51"/>
    <mergeCell ref="G52:H52"/>
    <mergeCell ref="G53:H53"/>
    <mergeCell ref="K61:M61"/>
    <mergeCell ref="P61:R61"/>
    <mergeCell ref="L79:M79"/>
    <mergeCell ref="L80:M80"/>
    <mergeCell ref="G77:H77"/>
    <mergeCell ref="G78:H78"/>
    <mergeCell ref="L78:M78"/>
    <mergeCell ref="Q78:R78"/>
    <mergeCell ref="G79:H79"/>
    <mergeCell ref="Q79:R79"/>
    <mergeCell ref="Q80:R80"/>
    <mergeCell ref="G80:H80"/>
    <mergeCell ref="G81:H81"/>
    <mergeCell ref="L81:M81"/>
    <mergeCell ref="Q81:R81"/>
    <mergeCell ref="G82:H82"/>
    <mergeCell ref="Q82:R82"/>
    <mergeCell ref="G83:H83"/>
    <mergeCell ref="Q83:R83"/>
    <mergeCell ref="L82:M82"/>
    <mergeCell ref="L83:M83"/>
    <mergeCell ref="G84:H85"/>
    <mergeCell ref="K84:K85"/>
    <mergeCell ref="L84:M85"/>
    <mergeCell ref="P84:P85"/>
    <mergeCell ref="Q84:R85"/>
    <mergeCell ref="L93:M93"/>
    <mergeCell ref="L94:M94"/>
    <mergeCell ref="L95:M95"/>
    <mergeCell ref="L96:M96"/>
    <mergeCell ref="L97:M97"/>
    <mergeCell ref="L98:M98"/>
    <mergeCell ref="K99:K100"/>
    <mergeCell ref="L99:M100"/>
    <mergeCell ref="F91:H91"/>
    <mergeCell ref="K91:M91"/>
    <mergeCell ref="P91:R91"/>
    <mergeCell ref="G92:H92"/>
    <mergeCell ref="L92:M92"/>
    <mergeCell ref="G93:H93"/>
    <mergeCell ref="Q94:R94"/>
    <mergeCell ref="F101:F105"/>
    <mergeCell ref="G101:H105"/>
    <mergeCell ref="K101:K105"/>
    <mergeCell ref="L101:M105"/>
    <mergeCell ref="P101:P105"/>
    <mergeCell ref="Q101:R105"/>
    <mergeCell ref="G94:H94"/>
    <mergeCell ref="G95:H95"/>
    <mergeCell ref="G96:H96"/>
    <mergeCell ref="G97:H97"/>
    <mergeCell ref="G98:H98"/>
    <mergeCell ref="F99:F100"/>
    <mergeCell ref="G99:H100"/>
    <mergeCell ref="Q99:R100"/>
    <mergeCell ref="AC225:AR225"/>
    <mergeCell ref="Q92:R92"/>
    <mergeCell ref="Q93:R93"/>
    <mergeCell ref="Q95:R95"/>
    <mergeCell ref="Q96:R96"/>
    <mergeCell ref="Q97:R97"/>
    <mergeCell ref="Q98:R98"/>
    <mergeCell ref="P99:P100"/>
  </mergeCells>
  <conditionalFormatting sqref="F2:H15 K2:M15 P2:R15 AA2:AB5 AA7:AB24 F17:H30 K17:M30 P17:R30 F32:H45 K32:M45 P32:R45 F47:H60 K47:M60 P47:R60 F62:H75 K62:M75 P62:R75 F77:H90 K77:M90 P77:R90 F92:H105 K92:M105 P92:R105">
    <cfRule type="containsBlanks" dxfId="13" priority="1">
      <formula>LEN(TRIM(F2))=0</formula>
    </cfRule>
  </conditionalFormatting>
  <conditionalFormatting sqref="A1:A1170 C1:C1170 E1:E1170 I2:I14 N2:N14 S2:S15 I17:I30 N17:N29 S17:S30 I32:I45 N32:N44 S32:S45 I47:I60 N47:N60 S47:S60 I62:I75 N62:N75 S62:S75 I77:I90 N77:N90 S77:S90 I92:I105 N92:N105 S92:S105">
    <cfRule type="containsText" dxfId="4" priority="2" operator="containsText" text="AM">
      <formula>NOT(ISERROR(SEARCH(("AM"),(A1))))</formula>
    </cfRule>
  </conditionalFormatting>
  <conditionalFormatting sqref="A1:A1170 C1:C1170 E1:E1170 I2:I14 N2:N14 S2:S15 I17:I30 N17:N29 S17:S30 I32:I45 N32:N44 S32:S45 I47:I60 N47:N60 S47:S60 I62:I75 N62:N75 S62:S75 I77:I90 N77:N90 S77:S90 I92:I105 N92:N105 S92:S105">
    <cfRule type="containsText" dxfId="4" priority="3" operator="containsText" text="PM">
      <formula>NOT(ISERROR(SEARCH(("PM"),(A1))))</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9.13"/>
    <col customWidth="1" min="3" max="3" width="27.5"/>
    <col customWidth="1" min="5" max="5" width="26.25"/>
    <col hidden="1" min="10" max="10" width="12.63"/>
    <col hidden="1" min="15" max="15" width="12.63"/>
    <col hidden="1" min="20" max="20" width="12.63"/>
    <col customWidth="1" min="23" max="23" width="24.88"/>
    <col customWidth="1" min="31" max="33" width="13.38"/>
  </cols>
  <sheetData>
    <row r="1">
      <c r="A1" s="398"/>
      <c r="B1" s="399"/>
      <c r="C1" s="398"/>
      <c r="D1" s="399"/>
      <c r="E1" s="398"/>
      <c r="F1" s="334" t="s">
        <v>546</v>
      </c>
      <c r="G1" s="35"/>
      <c r="H1" s="36"/>
      <c r="I1" s="400"/>
      <c r="J1" s="401"/>
      <c r="K1" s="368" t="s">
        <v>570</v>
      </c>
      <c r="L1" s="35"/>
      <c r="M1" s="36"/>
      <c r="N1" s="400"/>
      <c r="O1" s="198"/>
      <c r="P1" s="390" t="s">
        <v>589</v>
      </c>
      <c r="Q1" s="35"/>
      <c r="R1" s="36"/>
      <c r="S1" s="400"/>
      <c r="W1" s="402">
        <v>0.0</v>
      </c>
      <c r="X1" s="403">
        <f>OriginalIDP!R3</f>
        <v>18</v>
      </c>
      <c r="Y1" s="403">
        <f>OriginalIDP!S3</f>
        <v>23.33</v>
      </c>
      <c r="Z1" s="403">
        <f>OriginalIDP!T3</f>
        <v>5.33</v>
      </c>
      <c r="AC1" s="404">
        <v>0.0</v>
      </c>
      <c r="AD1" s="405">
        <v>0.0</v>
      </c>
      <c r="AE1" s="406">
        <v>0.0</v>
      </c>
      <c r="AF1" s="407"/>
      <c r="AG1" s="407"/>
      <c r="AH1" s="408">
        <v>0.0</v>
      </c>
      <c r="AI1" s="408">
        <v>0.0</v>
      </c>
      <c r="AJ1" s="408"/>
      <c r="AK1" s="408"/>
      <c r="AL1" s="408"/>
      <c r="AM1" s="408"/>
      <c r="AN1" s="408"/>
      <c r="AO1" s="408"/>
      <c r="AP1" s="408"/>
      <c r="AQ1" s="408"/>
      <c r="AR1" s="408"/>
      <c r="AS1" s="408"/>
    </row>
    <row r="2">
      <c r="A2" s="398"/>
      <c r="B2" s="399"/>
      <c r="C2" s="398"/>
      <c r="D2" s="399"/>
      <c r="E2" s="398"/>
      <c r="F2" s="335" t="s">
        <v>94</v>
      </c>
      <c r="G2" s="336" t="str">
        <f t="shared" ref="G2:G4" si="1">J5</f>
        <v/>
      </c>
      <c r="H2" s="337"/>
      <c r="I2" s="410"/>
      <c r="J2" s="411" t="str">
        <f>IFERROR(__xludf.DUMMYFUNCTION("REGEXREPLACE(I2,""(.*)ACK:(.*)"",""$2"")"),"")</f>
        <v/>
      </c>
      <c r="K2" s="335" t="s">
        <v>94</v>
      </c>
      <c r="L2" s="336" t="str">
        <f t="shared" ref="L2:L4" si="2">O5</f>
        <v/>
      </c>
      <c r="M2" s="337"/>
      <c r="N2" s="410"/>
      <c r="O2" s="411" t="str">
        <f>IFERROR(__xludf.DUMMYFUNCTION("REGEXREPLACE(N2,""(.*)ACK:(.*)"",""$2"")"),"")</f>
        <v/>
      </c>
      <c r="P2" s="335" t="s">
        <v>94</v>
      </c>
      <c r="Q2" s="336" t="str">
        <f t="shared" ref="Q2:Q4" si="3">T5</f>
        <v/>
      </c>
      <c r="R2" s="337"/>
      <c r="S2" s="410"/>
      <c r="T2" s="411" t="str">
        <f>IFERROR(__xludf.DUMMYFUNCTION("REGEXREPLACE(S2,""(.*)ACK:(.*)"",""$2"")"),"")</f>
        <v/>
      </c>
      <c r="W2" s="412">
        <v>0.010416666666666666</v>
      </c>
      <c r="X2" s="403">
        <f>OriginalIDP!R4</f>
        <v>17.23</v>
      </c>
      <c r="Y2" s="403">
        <f>OriginalIDP!S4</f>
        <v>28</v>
      </c>
      <c r="Z2" s="403">
        <f>OriginalIDP!T4</f>
        <v>10.77</v>
      </c>
      <c r="AA2" s="41" t="s">
        <v>535</v>
      </c>
      <c r="AB2" s="413">
        <f>AVERAGE(Y1:Y8)</f>
        <v>25.74875</v>
      </c>
      <c r="AC2" s="414" t="s">
        <v>83</v>
      </c>
      <c r="AD2" s="415" t="s">
        <v>472</v>
      </c>
      <c r="AE2" s="416" t="s">
        <v>471</v>
      </c>
      <c r="AF2" s="414" t="s">
        <v>600</v>
      </c>
      <c r="AG2" s="416" t="s">
        <v>601</v>
      </c>
      <c r="AH2" s="417"/>
      <c r="AI2" s="414" t="s">
        <v>83</v>
      </c>
      <c r="AJ2" s="415" t="s">
        <v>472</v>
      </c>
      <c r="AK2" s="416" t="s">
        <v>471</v>
      </c>
      <c r="AL2" s="418" t="s">
        <v>600</v>
      </c>
      <c r="AM2" s="419" t="s">
        <v>601</v>
      </c>
      <c r="AN2" s="420" t="s">
        <v>602</v>
      </c>
      <c r="AO2" s="420" t="s">
        <v>603</v>
      </c>
      <c r="AP2" s="421"/>
      <c r="AQ2" s="421"/>
      <c r="AR2" s="421"/>
      <c r="AS2" s="421"/>
    </row>
    <row r="3">
      <c r="A3" s="422"/>
      <c r="B3" s="399"/>
      <c r="C3" s="422"/>
      <c r="D3" s="399"/>
      <c r="E3" s="422"/>
      <c r="F3" s="338" t="s">
        <v>497</v>
      </c>
      <c r="G3" s="336" t="str">
        <f t="shared" si="1"/>
        <v/>
      </c>
      <c r="H3" s="337"/>
      <c r="I3" s="410"/>
      <c r="J3" s="411" t="str">
        <f>IFERROR(__xludf.DUMMYFUNCTION("REGEXREPLACE(I3,""(.*)SVL OUT:(.*)"",""$2"")"),"")</f>
        <v/>
      </c>
      <c r="K3" s="338" t="s">
        <v>497</v>
      </c>
      <c r="L3" s="336" t="str">
        <f t="shared" si="2"/>
        <v/>
      </c>
      <c r="M3" s="337"/>
      <c r="N3" s="410"/>
      <c r="O3" s="411" t="str">
        <f>IFERROR(__xludf.DUMMYFUNCTION("REGEXREPLACE(N3,""(.*)SVL OUT:(.*)"",""$2"")"),"")</f>
        <v/>
      </c>
      <c r="P3" s="338" t="s">
        <v>497</v>
      </c>
      <c r="Q3" s="336" t="str">
        <f t="shared" si="3"/>
        <v/>
      </c>
      <c r="R3" s="337"/>
      <c r="S3" s="410"/>
      <c r="T3" s="411" t="str">
        <f>IFERROR(__xludf.DUMMYFUNCTION("REGEXREPLACE(S3,""(.*)SVL OUT:(.*)"",""$2"")"),"")</f>
        <v/>
      </c>
      <c r="W3" s="412">
        <v>0.020833333333333332</v>
      </c>
      <c r="X3" s="403">
        <f>OriginalIDP!R5</f>
        <v>17.27</v>
      </c>
      <c r="Y3" s="403">
        <f>OriginalIDP!S5</f>
        <v>25.33</v>
      </c>
      <c r="Z3" s="403">
        <f>OriginalIDP!T5</f>
        <v>8.06</v>
      </c>
      <c r="AA3" s="41" t="s">
        <v>537</v>
      </c>
      <c r="AB3" s="413">
        <f>AVERAGE(Y9:Y16)</f>
        <v>21.33375</v>
      </c>
      <c r="AC3" s="423" t="s">
        <v>604</v>
      </c>
      <c r="AD3" s="424">
        <f>VALUE(G5)</f>
        <v>0</v>
      </c>
      <c r="AE3" s="425">
        <f>VALUE(G6)</f>
        <v>0</v>
      </c>
      <c r="AF3" s="426">
        <f>VALUE(G7)</f>
        <v>0</v>
      </c>
      <c r="AG3" s="425">
        <f>VALUE(G8)</f>
        <v>0</v>
      </c>
      <c r="AH3" s="427" t="str">
        <f t="shared" ref="AH3:AH23" si="5">IF(AD3 =0, "Missing", "Logged")</f>
        <v>Missing</v>
      </c>
      <c r="AI3" s="423" t="s">
        <v>604</v>
      </c>
      <c r="AJ3" s="428" t="str">
        <f t="shared" ref="AJ3:AM3" si="4">IF(AD3&lt;&gt;0, AD3, "")</f>
        <v/>
      </c>
      <c r="AK3" s="429" t="str">
        <f t="shared" si="4"/>
        <v/>
      </c>
      <c r="AL3" s="430" t="str">
        <f t="shared" si="4"/>
        <v/>
      </c>
      <c r="AM3" s="431" t="str">
        <f t="shared" si="4"/>
        <v/>
      </c>
      <c r="AN3" s="432">
        <f>COUNTIFS(AM25:AM224, "Fri", AO25:AO224, "0:00") +
 COUNTIFS(AM25:AM224, "Fri", AO25:AO224, "0:15") +
 COUNTIFS(AM25:AM224, "Fri", AO25:AO224, "0:30") +
 COUNTIFS(AM25:AM224, "Fri", AO25:AO224, "0:45")
</f>
        <v>0</v>
      </c>
      <c r="AO3" s="432">
        <f>COUNTIFS(AM226:AM1170, "Fri", AO226:AO1170, "0:00") +
 COUNTIFS(AM226:AM1170, "Fri", AO226:AO1170, "0:15") +
 COUNTIFS(AM226:AM1170, "Fri", AO226:AO1170, "0:30") +
 COUNTIFS(AM226:AM1170, "Fri", AO226:AO1170, "0:45")
</f>
        <v>0</v>
      </c>
      <c r="AP3" s="433"/>
      <c r="AQ3" s="433"/>
      <c r="AR3" s="433"/>
      <c r="AS3" s="433"/>
    </row>
    <row r="4">
      <c r="A4" s="398"/>
      <c r="B4" s="399"/>
      <c r="C4" s="398"/>
      <c r="D4" s="399"/>
      <c r="E4" s="398"/>
      <c r="F4" s="338" t="s">
        <v>100</v>
      </c>
      <c r="G4" s="336" t="str">
        <f t="shared" si="1"/>
        <v/>
      </c>
      <c r="H4" s="337"/>
      <c r="I4" s="410"/>
      <c r="J4" s="411" t="str">
        <f>IFERROR(__xludf.DUMMYFUNCTION("REGEXREPLACE(I4,""(.*)SVL IN:(.*)"",""$2"")"),"")</f>
        <v/>
      </c>
      <c r="K4" s="338" t="s">
        <v>100</v>
      </c>
      <c r="L4" s="336" t="str">
        <f t="shared" si="2"/>
        <v/>
      </c>
      <c r="M4" s="337"/>
      <c r="N4" s="410"/>
      <c r="O4" s="411" t="str">
        <f>IFERROR(__xludf.DUMMYFUNCTION("REGEXREPLACE(N4,""(.*)SVL IN:(.*)"",""$2"")"),"")</f>
        <v/>
      </c>
      <c r="P4" s="338" t="s">
        <v>100</v>
      </c>
      <c r="Q4" s="336" t="str">
        <f t="shared" si="3"/>
        <v/>
      </c>
      <c r="R4" s="337"/>
      <c r="S4" s="410"/>
      <c r="T4" s="411" t="str">
        <f>IFERROR(__xludf.DUMMYFUNCTION("REGEXREPLACE(S4,""(.*)SVL IN:(.*)"",""$2"")"),"")</f>
        <v/>
      </c>
      <c r="W4" s="412">
        <v>0.03125</v>
      </c>
      <c r="X4" s="403">
        <f>OriginalIDP!R6</f>
        <v>14.99</v>
      </c>
      <c r="Y4" s="403">
        <f>OriginalIDP!S6</f>
        <v>24</v>
      </c>
      <c r="Z4" s="403">
        <f>OriginalIDP!T6</f>
        <v>9.01</v>
      </c>
      <c r="AA4" s="41" t="s">
        <v>540</v>
      </c>
      <c r="AB4" s="413">
        <f>AVERAGE(Y16:Y24)</f>
        <v>20.85222222</v>
      </c>
      <c r="AC4" s="423" t="s">
        <v>531</v>
      </c>
      <c r="AD4" s="434">
        <f>VALUE(G20)</f>
        <v>0</v>
      </c>
      <c r="AE4" s="425">
        <f>VALUE(G21)</f>
        <v>0</v>
      </c>
      <c r="AF4" s="426">
        <f>VALUE(G22)</f>
        <v>0</v>
      </c>
      <c r="AG4" s="425">
        <f>VALUE(G23)</f>
        <v>0</v>
      </c>
      <c r="AH4" s="427" t="str">
        <f t="shared" si="5"/>
        <v>Missing</v>
      </c>
      <c r="AI4" s="423" t="s">
        <v>531</v>
      </c>
      <c r="AJ4" s="428" t="str">
        <f t="shared" ref="AJ4:AM4" si="6">IF(AD4&lt;&gt;0, AD4, "")</f>
        <v/>
      </c>
      <c r="AK4" s="429" t="str">
        <f t="shared" si="6"/>
        <v/>
      </c>
      <c r="AL4" s="430" t="str">
        <f t="shared" si="6"/>
        <v/>
      </c>
      <c r="AM4" s="431" t="str">
        <f t="shared" si="6"/>
        <v/>
      </c>
      <c r="AN4" s="432">
        <f>COUNTIFS(AM25:AM224, "Fri", AO25:AO224, "1:00") +
 COUNTIFS(AM25:AM224, "Fri", AO25:AO224, "1:15") +
 COUNTIFS(AM25:AM224, "Fri", AO25:AO224, "1:30") +
 COUNTIFS(AM25:AM224, "Fri", AO25:AO224, "1:45")
</f>
        <v>0</v>
      </c>
      <c r="AO4" s="432">
        <f>COUNTIFS(AM226:AM1170, "Fri", AO226:AO1170, "1:00") +
 COUNTIFS(AM226:AM1170, "Fri", AO226:AO1170, "1:15") +
 COUNTIFS(AM226:AM1170, "Fri", AO226:AO1170, "1:30") +
 COUNTIFS(AM226:AM1170, "Fri", AO226:AO1170, "1:45")
</f>
        <v>0</v>
      </c>
      <c r="AP4" s="433"/>
      <c r="AQ4" s="433"/>
      <c r="AR4" s="433"/>
      <c r="AS4" s="433"/>
    </row>
    <row r="5">
      <c r="A5" s="435"/>
      <c r="B5" s="399"/>
      <c r="C5" s="398"/>
      <c r="D5" s="399"/>
      <c r="E5" s="436"/>
      <c r="F5" s="338" t="s">
        <v>547</v>
      </c>
      <c r="G5" s="336" t="str">
        <f t="shared" ref="G5:G6" si="8">J3</f>
        <v/>
      </c>
      <c r="H5" s="337"/>
      <c r="I5" s="410"/>
      <c r="J5" s="411" t="str">
        <f>IFERROR(__xludf.DUMMYFUNCTION("REGEXREPLACE(I5,""(.*)ACK:(.*)"",""$2"")"),"")</f>
        <v/>
      </c>
      <c r="K5" s="338" t="s">
        <v>547</v>
      </c>
      <c r="L5" s="336" t="str">
        <f t="shared" ref="L5:L6" si="9">O3</f>
        <v/>
      </c>
      <c r="M5" s="337"/>
      <c r="N5" s="410"/>
      <c r="O5" s="411" t="str">
        <f>IFERROR(__xludf.DUMMYFUNCTION("REGEXREPLACE(N5,""(.*)ACK:(.*)"",""$2"")"),"")</f>
        <v/>
      </c>
      <c r="P5" s="338" t="s">
        <v>547</v>
      </c>
      <c r="Q5" s="336" t="str">
        <f t="shared" ref="Q5:Q6" si="10">T3</f>
        <v/>
      </c>
      <c r="R5" s="337"/>
      <c r="S5" s="410"/>
      <c r="T5" s="411" t="str">
        <f>IFERROR(__xludf.DUMMYFUNCTION("REGEXREPLACE(S5,""(.*)ACK:(.*)"",""$2"")"),"")</f>
        <v/>
      </c>
      <c r="W5" s="412">
        <v>0.041666666666666664</v>
      </c>
      <c r="X5" s="403">
        <f>OriginalIDP!R7</f>
        <v>18.39</v>
      </c>
      <c r="Y5" s="403">
        <f>OriginalIDP!S7</f>
        <v>26</v>
      </c>
      <c r="Z5" s="403">
        <f>OriginalIDP!T7</f>
        <v>7.61</v>
      </c>
      <c r="AA5" s="41" t="s">
        <v>543</v>
      </c>
      <c r="AB5" s="413">
        <f>AVERAGE(Y24:Y32)</f>
        <v>25.11222222</v>
      </c>
      <c r="AC5" s="423" t="s">
        <v>534</v>
      </c>
      <c r="AD5" s="437">
        <f>VALUE(G35)</f>
        <v>0</v>
      </c>
      <c r="AE5" s="425">
        <f>VALUE(G36)</f>
        <v>0</v>
      </c>
      <c r="AF5" s="426">
        <f>VALUE(G37)</f>
        <v>0</v>
      </c>
      <c r="AG5" s="425">
        <f>VALUE(G38)</f>
        <v>0</v>
      </c>
      <c r="AH5" s="427" t="str">
        <f t="shared" si="5"/>
        <v>Missing</v>
      </c>
      <c r="AI5" s="423" t="s">
        <v>534</v>
      </c>
      <c r="AJ5" s="428" t="str">
        <f t="shared" ref="AJ5:AM5" si="7">IF(AD5&lt;&gt;0, AD5, "")</f>
        <v/>
      </c>
      <c r="AK5" s="429" t="str">
        <f t="shared" si="7"/>
        <v/>
      </c>
      <c r="AL5" s="430" t="str">
        <f t="shared" si="7"/>
        <v/>
      </c>
      <c r="AM5" s="431" t="str">
        <f t="shared" si="7"/>
        <v/>
      </c>
      <c r="AN5" s="432">
        <f>COUNTIFS(AM25:AM224, "Fri", AO25:AO224, "2:00") +
 COUNTIFS(AM25:AM224, "Fri", AO25:AO224, "2:15") +
 COUNTIFS(AM25:AM224, "Fri", AO25:AO224, "2:30") +
 COUNTIFS(AM25:AM224, "Fri", AO25:AO224, "2:45")</f>
        <v>0</v>
      </c>
      <c r="AO5" s="432">
        <f>COUNTIFS(AM226:AM1170, "Fri", AO226:AO1170, "2:00") +
 COUNTIFS(AM226:AM1170, "Fri", AO226:AO1170, "2:15") +
 COUNTIFS(AM226:AM1170, "Fri", AO226:AO1170, "2:30") +
 COUNTIFS(AM226:AM1170, "Fri", AO226:AO1170, "2:45")</f>
        <v>0</v>
      </c>
      <c r="AP5" s="433"/>
      <c r="AQ5" s="433"/>
      <c r="AR5" s="433"/>
      <c r="AS5" s="433"/>
    </row>
    <row r="6">
      <c r="A6" s="435"/>
      <c r="B6" s="399"/>
      <c r="C6" s="398"/>
      <c r="D6" s="399"/>
      <c r="E6" s="398"/>
      <c r="F6" s="338" t="s">
        <v>548</v>
      </c>
      <c r="G6" s="336" t="str">
        <f t="shared" si="8"/>
        <v/>
      </c>
      <c r="H6" s="337"/>
      <c r="I6" s="410"/>
      <c r="J6" s="411" t="str">
        <f>IFERROR(__xludf.DUMMYFUNCTION("REGEXREPLACE(I6,""(.*)ASA:(.*)"",""$2"")"),"")</f>
        <v/>
      </c>
      <c r="K6" s="338" t="s">
        <v>548</v>
      </c>
      <c r="L6" s="336" t="str">
        <f t="shared" si="9"/>
        <v/>
      </c>
      <c r="M6" s="337"/>
      <c r="N6" s="410"/>
      <c r="O6" s="411" t="str">
        <f>IFERROR(__xludf.DUMMYFUNCTION("REGEXREPLACE(N6,""(.*)ASA:(.*)"",""$2"")"),"")</f>
        <v/>
      </c>
      <c r="P6" s="338" t="s">
        <v>548</v>
      </c>
      <c r="Q6" s="336" t="str">
        <f t="shared" si="10"/>
        <v/>
      </c>
      <c r="R6" s="337"/>
      <c r="S6" s="410"/>
      <c r="T6" s="411" t="str">
        <f>IFERROR(__xludf.DUMMYFUNCTION("REGEXREPLACE(S6,""(.*)ASA:(.*)"",""$2"")"),"")</f>
        <v/>
      </c>
      <c r="W6" s="412">
        <v>0.052083333333333336</v>
      </c>
      <c r="X6" s="403">
        <f>OriginalIDP!R8</f>
        <v>14.83</v>
      </c>
      <c r="Y6" s="403">
        <f>OriginalIDP!S8</f>
        <v>25</v>
      </c>
      <c r="Z6" s="403">
        <f>OriginalIDP!T8</f>
        <v>10.17</v>
      </c>
      <c r="AA6" s="438"/>
      <c r="AB6" s="439"/>
      <c r="AC6" s="423" t="s">
        <v>536</v>
      </c>
      <c r="AD6" s="437">
        <f>VALUE(G50)</f>
        <v>0</v>
      </c>
      <c r="AE6" s="425">
        <f>VALUE(G51)</f>
        <v>0</v>
      </c>
      <c r="AF6" s="426">
        <f>VALUE(G52)</f>
        <v>0</v>
      </c>
      <c r="AG6" s="425">
        <f>VALUE(G53)</f>
        <v>0</v>
      </c>
      <c r="AH6" s="427" t="str">
        <f t="shared" si="5"/>
        <v>Missing</v>
      </c>
      <c r="AI6" s="423" t="s">
        <v>536</v>
      </c>
      <c r="AJ6" s="428" t="str">
        <f t="shared" ref="AJ6:AM6" si="11">IF(AD6&lt;&gt;0, AD6, "")</f>
        <v/>
      </c>
      <c r="AK6" s="429" t="str">
        <f t="shared" si="11"/>
        <v/>
      </c>
      <c r="AL6" s="430" t="str">
        <f t="shared" si="11"/>
        <v/>
      </c>
      <c r="AM6" s="431" t="str">
        <f t="shared" si="11"/>
        <v/>
      </c>
      <c r="AN6" s="432">
        <f>COUNTIFS(AM25:AM224, "Fri", AO25:AO224, "3:00") +
 COUNTIFS(AM25:AM224, "Fri", AO25:AO224, "3:15") +
 COUNTIFS(AM25:AM224, "Fri", AO25:AO224, "3:30") +
 COUNTIFS(AM25:AM224, "Fri", AO25:AO224, "3:45")</f>
        <v>0</v>
      </c>
      <c r="AO6" s="432">
        <f>COUNTIFS(AM226:AM1170, "Fri", AO226:AO1170, "3:00") +
 COUNTIFS(AM226:AM1170, "Fri", AO226:AO1170, "3:15") +
 COUNTIFS(AM226:AM1170, "Fri", AO226:AO1170, "3:30") +
 COUNTIFS(AM226:AM1170, "Fri", AO226:AO1170, "3:45")</f>
        <v>0</v>
      </c>
      <c r="AP6" s="433"/>
      <c r="AQ6" s="433"/>
      <c r="AR6" s="433"/>
      <c r="AS6" s="433"/>
    </row>
    <row r="7">
      <c r="A7" s="435"/>
      <c r="B7" s="399"/>
      <c r="C7" s="398"/>
      <c r="D7" s="399"/>
      <c r="E7" s="435"/>
      <c r="F7" s="338" t="s">
        <v>549</v>
      </c>
      <c r="G7" s="370" t="str">
        <f t="shared" ref="G7:G8" si="13">J10</f>
        <v/>
      </c>
      <c r="H7" s="29"/>
      <c r="I7" s="410"/>
      <c r="J7" s="411" t="str">
        <f>IFERROR(__xludf.DUMMYFUNCTION("REGEXREPLACE(I7,""(.*)SAFE:(.*)"",""$2"")"),"")</f>
        <v/>
      </c>
      <c r="K7" s="338" t="s">
        <v>549</v>
      </c>
      <c r="L7" s="370" t="str">
        <f t="shared" ref="L7:L8" si="14">O10</f>
        <v/>
      </c>
      <c r="M7" s="29"/>
      <c r="N7" s="410"/>
      <c r="O7" s="411" t="str">
        <f>IFERROR(__xludf.DUMMYFUNCTION("REGEXREPLACE(N7,""(.*)SAFE:(.*)"",""$2"")"),"")</f>
        <v/>
      </c>
      <c r="P7" s="338" t="s">
        <v>549</v>
      </c>
      <c r="Q7" s="370" t="str">
        <f t="shared" ref="Q7:Q8" si="15">T10</f>
        <v/>
      </c>
      <c r="R7" s="29"/>
      <c r="S7" s="410"/>
      <c r="T7" s="411" t="str">
        <f>IFERROR(__xludf.DUMMYFUNCTION("REGEXREPLACE(S7,""(.*)SAFE:(.*)"",""$2"")"),"")</f>
        <v/>
      </c>
      <c r="W7" s="412">
        <v>0.0625</v>
      </c>
      <c r="X7" s="403">
        <f>OriginalIDP!R9</f>
        <v>17.24</v>
      </c>
      <c r="Y7" s="403">
        <f>OriginalIDP!S9</f>
        <v>26.33</v>
      </c>
      <c r="Z7" s="403">
        <f>OriginalIDP!T9</f>
        <v>9.09</v>
      </c>
      <c r="AA7" s="41" t="s">
        <v>562</v>
      </c>
      <c r="AB7" s="413">
        <f>AVERAGE(Y32:Y39)</f>
        <v>30.625</v>
      </c>
      <c r="AC7" s="423" t="s">
        <v>539</v>
      </c>
      <c r="AD7" s="437">
        <f>VALUE(G65)</f>
        <v>0</v>
      </c>
      <c r="AE7" s="425">
        <f>VALUE(G66)</f>
        <v>0</v>
      </c>
      <c r="AF7" s="426">
        <f>VALUE(G67)</f>
        <v>0</v>
      </c>
      <c r="AG7" s="425">
        <f>VALUE(G68)</f>
        <v>0</v>
      </c>
      <c r="AH7" s="427" t="str">
        <f t="shared" si="5"/>
        <v>Missing</v>
      </c>
      <c r="AI7" s="423" t="s">
        <v>539</v>
      </c>
      <c r="AJ7" s="428" t="str">
        <f t="shared" ref="AJ7:AM7" si="12">IF(AD7&lt;&gt;0, AD7, "")</f>
        <v/>
      </c>
      <c r="AK7" s="429" t="str">
        <f t="shared" si="12"/>
        <v/>
      </c>
      <c r="AL7" s="430" t="str">
        <f t="shared" si="12"/>
        <v/>
      </c>
      <c r="AM7" s="431" t="str">
        <f t="shared" si="12"/>
        <v/>
      </c>
      <c r="AN7" s="432">
        <f>COUNTIFS(AM25:AM224, "Fri", AO25:AO224, "4:00") +
 COUNTIFS(AM25:AM224, "Fri", AO25:AO224, "4:15") +
 COUNTIFS(AM25:AM224, "Fri", AO25:AO224, "4:30") +
 COUNTIFS(AM25:AM224, "Fri", AO25:AO224, "4:45")</f>
        <v>0</v>
      </c>
      <c r="AO7" s="432">
        <f>COUNTIFS(AM226:AM1170, "Fri", AO226:AO1170, "4:00") +
 COUNTIFS(AM226:AM1170, "Fri", AO226:AO1170, "4:15") +
 COUNTIFS(AM226:AM1170, "Fri", AO226:AO1170, "4:30") +
 COUNTIFS(AM226:AM1170, "Fri", AO226:AO1170, "4:45")</f>
        <v>0</v>
      </c>
      <c r="AP7" s="433"/>
      <c r="AQ7" s="433"/>
      <c r="AR7" s="433"/>
      <c r="AS7" s="433"/>
    </row>
    <row r="8">
      <c r="A8" s="410"/>
      <c r="B8" s="399"/>
      <c r="C8" s="398"/>
      <c r="D8" s="399"/>
      <c r="E8" s="410"/>
      <c r="F8" s="338" t="s">
        <v>550</v>
      </c>
      <c r="G8" s="371" t="str">
        <f t="shared" si="13"/>
        <v/>
      </c>
      <c r="H8" s="372"/>
      <c r="I8" s="398"/>
      <c r="J8" s="411" t="str">
        <f>IFERROR(__xludf.DUMMYFUNCTION("REGEXREPLACE(I2,""(.*)DELAYS:(.*)"",""$2"")"),"")</f>
        <v/>
      </c>
      <c r="K8" s="338" t="s">
        <v>550</v>
      </c>
      <c r="L8" s="371" t="str">
        <f t="shared" si="14"/>
        <v/>
      </c>
      <c r="M8" s="372"/>
      <c r="N8" s="398"/>
      <c r="O8" s="411" t="str">
        <f>IFERROR(__xludf.DUMMYFUNCTION("REGEXREPLACE(N2,""(.*)DELAYS:(.*)"",""$2"")"),"")</f>
        <v/>
      </c>
      <c r="P8" s="338" t="s">
        <v>550</v>
      </c>
      <c r="Q8" s="371" t="str">
        <f t="shared" si="15"/>
        <v/>
      </c>
      <c r="R8" s="372"/>
      <c r="S8" s="398"/>
      <c r="T8" s="411" t="str">
        <f>IFERROR(__xludf.DUMMYFUNCTION("REGEXREPLACE(S2,""(.*)DELAYS:(.*)"",""$2"")"),"")</f>
        <v/>
      </c>
      <c r="W8" s="412">
        <v>0.07291666666666667</v>
      </c>
      <c r="X8" s="403">
        <f>OriginalIDP!R10</f>
        <v>15.4</v>
      </c>
      <c r="Y8" s="403">
        <f>OriginalIDP!S10</f>
        <v>28</v>
      </c>
      <c r="Z8" s="403">
        <f>OriginalIDP!T10</f>
        <v>12.6</v>
      </c>
      <c r="AA8" s="41" t="s">
        <v>564</v>
      </c>
      <c r="AB8" s="413">
        <f>Average(Y39:Y43)</f>
        <v>33.13</v>
      </c>
      <c r="AC8" s="423" t="s">
        <v>542</v>
      </c>
      <c r="AD8" s="437">
        <f>VALUE(G80)</f>
        <v>0</v>
      </c>
      <c r="AE8" s="425">
        <f>VALUE(G81)</f>
        <v>0</v>
      </c>
      <c r="AF8" s="426">
        <f>VALUE(G82)</f>
        <v>0</v>
      </c>
      <c r="AG8" s="425">
        <f>VALUE(G83)</f>
        <v>0</v>
      </c>
      <c r="AH8" s="427" t="str">
        <f t="shared" si="5"/>
        <v>Missing</v>
      </c>
      <c r="AI8" s="423" t="s">
        <v>542</v>
      </c>
      <c r="AJ8" s="428" t="str">
        <f t="shared" ref="AJ8:AM8" si="16">IF(AD8&lt;&gt;0, AD8, "")</f>
        <v/>
      </c>
      <c r="AK8" s="429" t="str">
        <f t="shared" si="16"/>
        <v/>
      </c>
      <c r="AL8" s="430" t="str">
        <f t="shared" si="16"/>
        <v/>
      </c>
      <c r="AM8" s="431" t="str">
        <f t="shared" si="16"/>
        <v/>
      </c>
      <c r="AN8" s="432">
        <f>COUNTIFS(AM25:AM224, "Fri", AO25:AO224, "5:00") +
 COUNTIFS(AM25:AM224, "Fri", AO25:AO224, "5:15") +
 COUNTIFS(AM25:AM224, "Fri", AO25:AO224, "5:30") +
 COUNTIFS(AM25:AM224, "Fri", AO25:AO224, "5:45")</f>
        <v>0</v>
      </c>
      <c r="AO8" s="432">
        <f>COUNTIFS(AM226:AM1170, "Fri", AO226:AO1170, "5:00") +
 COUNTIFS(AM226:AM1170, "Fri", AO226:AO1170, "5:15") +
 COUNTIFS(AM226:AM1170, "Fri", AO226:AO1170, "5:30") +
 COUNTIFS(AM226:AM1170, "Fri", AO226:AO1170, "5:45")</f>
        <v>0</v>
      </c>
      <c r="AP8" s="433"/>
      <c r="AQ8" s="433"/>
      <c r="AR8" s="433"/>
      <c r="AS8" s="433"/>
    </row>
    <row r="9">
      <c r="A9" s="410"/>
      <c r="B9" s="399"/>
      <c r="C9" s="398"/>
      <c r="D9" s="399"/>
      <c r="E9" s="410"/>
      <c r="F9" s="339" t="s">
        <v>551</v>
      </c>
      <c r="G9" s="340" t="str">
        <f>J13</f>
        <v/>
      </c>
      <c r="H9" s="39"/>
      <c r="I9" s="440"/>
      <c r="J9" s="411" t="str">
        <f>IF(J52=FALSE,"",LEFT(J46,3))</f>
        <v/>
      </c>
      <c r="K9" s="339" t="s">
        <v>551</v>
      </c>
      <c r="L9" s="340" t="str">
        <f>O13</f>
        <v/>
      </c>
      <c r="M9" s="39"/>
      <c r="N9" s="440"/>
      <c r="O9" s="411" t="str">
        <f>IF(O52=FALSE,"",LEFT(O46,3))</f>
        <v/>
      </c>
      <c r="P9" s="339" t="s">
        <v>551</v>
      </c>
      <c r="Q9" s="340" t="str">
        <f>T13</f>
        <v/>
      </c>
      <c r="R9" s="39"/>
      <c r="S9" s="440"/>
      <c r="T9" s="411" t="str">
        <f>IF(T52=FALSE,"",LEFT(T46,3))</f>
        <v/>
      </c>
      <c r="W9" s="412">
        <v>0.09375</v>
      </c>
      <c r="X9" s="403">
        <f>OriginalIDP!R11</f>
        <v>18.23</v>
      </c>
      <c r="Y9" s="403">
        <f>OriginalIDP!S11</f>
        <v>24.33</v>
      </c>
      <c r="Z9" s="403">
        <f>OriginalIDP!T11</f>
        <v>6.1</v>
      </c>
      <c r="AA9" s="270" t="s">
        <v>566</v>
      </c>
      <c r="AB9" s="441">
        <f>Average(Y43:Y47)</f>
        <v>32.264</v>
      </c>
      <c r="AC9" s="442" t="s">
        <v>544</v>
      </c>
      <c r="AD9" s="443">
        <f>VALUE(G95)</f>
        <v>0</v>
      </c>
      <c r="AE9" s="444">
        <f>VALUE(G96)</f>
        <v>0</v>
      </c>
      <c r="AF9" s="445">
        <f>VALUE(G97)</f>
        <v>0</v>
      </c>
      <c r="AG9" s="444">
        <f>VALUE(G98)</f>
        <v>0</v>
      </c>
      <c r="AH9" s="427" t="str">
        <f t="shared" si="5"/>
        <v>Missing</v>
      </c>
      <c r="AI9" s="442" t="s">
        <v>544</v>
      </c>
      <c r="AJ9" s="446" t="str">
        <f t="shared" ref="AJ9:AM9" si="17">IF(AD9&lt;&gt;0, AD9, "")</f>
        <v/>
      </c>
      <c r="AK9" s="447" t="str">
        <f t="shared" si="17"/>
        <v/>
      </c>
      <c r="AL9" s="448" t="str">
        <f t="shared" si="17"/>
        <v/>
      </c>
      <c r="AM9" s="449" t="str">
        <f t="shared" si="17"/>
        <v/>
      </c>
      <c r="AN9" s="432">
        <f>COUNTIFS(AM25:AM224, "Fri", AO25:AO224, "6:00") +
 COUNTIFS(AM25:AM224, "Fri", AO25:AO224, "6:15") +
 COUNTIFS(AM25:AM224, "Fri", AO25:AO224, "6:30") +
 COUNTIFS(AM25:AM224, "Fri", AO25:AO224, "6:45")</f>
        <v>0</v>
      </c>
      <c r="AO9" s="432">
        <f>COUNTIFS(AM226:AM1170, "Fri", AO226:AO1170, "6:00") +
 COUNTIFS(AM226:AM1170, "Fri", AO226:AO1170, "6:15") +
 COUNTIFS(AM226:AM1170, "Fri", AO226:AO1170, "6:30") +
 COUNTIFS(AM226:AM1170, "Fri", AO226:AO1170, "6:45")</f>
        <v>0</v>
      </c>
      <c r="AP9" s="433"/>
      <c r="AQ9" s="433"/>
      <c r="AR9" s="433"/>
      <c r="AS9" s="433"/>
    </row>
    <row r="10">
      <c r="A10" s="410"/>
      <c r="B10" s="399"/>
      <c r="C10" s="398"/>
      <c r="D10" s="399"/>
      <c r="E10" s="440"/>
      <c r="F10" s="341"/>
      <c r="G10" s="114"/>
      <c r="H10" s="32"/>
      <c r="I10" s="440"/>
      <c r="J10" s="411" t="str">
        <f>IFERROR(__xludf.DUMMYFUNCTION("REGEXREPLACE(I10,""(.*)Inbound:(.*)"",""$2"")"),"")</f>
        <v/>
      </c>
      <c r="K10" s="341"/>
      <c r="L10" s="114"/>
      <c r="M10" s="32"/>
      <c r="N10" s="440"/>
      <c r="O10" s="411" t="str">
        <f>IFERROR(__xludf.DUMMYFUNCTION("REGEXREPLACE(N10,""(.*)Inbound:(.*)"",""$2"")"),"")</f>
        <v/>
      </c>
      <c r="P10" s="341"/>
      <c r="Q10" s="114"/>
      <c r="R10" s="32"/>
      <c r="S10" s="440"/>
      <c r="T10" s="411" t="str">
        <f>IFERROR(__xludf.DUMMYFUNCTION("REGEXREPLACE(S10,""(.*)Inbound:(.*)"",""$2"")"),"")</f>
        <v/>
      </c>
      <c r="W10" s="412">
        <v>0.10416666666666667</v>
      </c>
      <c r="X10" s="403">
        <f>OriginalIDP!R12</f>
        <v>14.27</v>
      </c>
      <c r="Y10" s="403">
        <f>OriginalIDP!S12</f>
        <v>21.67</v>
      </c>
      <c r="Z10" s="403">
        <f>OriginalIDP!T12</f>
        <v>7.4</v>
      </c>
      <c r="AA10" s="41" t="s">
        <v>568</v>
      </c>
      <c r="AB10" s="413">
        <f>AVERAGE(Y47:Y54)</f>
        <v>31.95625</v>
      </c>
      <c r="AC10" s="450" t="s">
        <v>605</v>
      </c>
      <c r="AD10" s="451">
        <f>VALUE(L5)</f>
        <v>0</v>
      </c>
      <c r="AE10" s="452">
        <f>VALUE(L6)</f>
        <v>0</v>
      </c>
      <c r="AF10" s="453">
        <f>VALUE(L7)</f>
        <v>0</v>
      </c>
      <c r="AG10" s="453">
        <f>VALUE(L8)</f>
        <v>0</v>
      </c>
      <c r="AH10" s="454" t="str">
        <f t="shared" si="5"/>
        <v>Missing</v>
      </c>
      <c r="AI10" s="450" t="s">
        <v>605</v>
      </c>
      <c r="AJ10" s="455" t="str">
        <f t="shared" ref="AJ10:AM10" si="18">IF(AD10&lt;&gt;0, AD10, "")</f>
        <v/>
      </c>
      <c r="AK10" s="456" t="str">
        <f t="shared" si="18"/>
        <v/>
      </c>
      <c r="AL10" s="457" t="str">
        <f t="shared" si="18"/>
        <v/>
      </c>
      <c r="AM10" s="458" t="str">
        <f t="shared" si="18"/>
        <v/>
      </c>
      <c r="AN10" s="459">
        <f>COUNTIFS(AM25:AM224, "Fri", AO25:AO224, "7:00") +
 COUNTIFS(AM25:AM224, "Fri", AO25:AO224, "7:15") +
 COUNTIFS(AM25:AM224, "Fri", AO25:AO224, "7:30") +
 COUNTIFS(AM25:AM224, "Fri", AO25:AO224, "7:45") +
 COUNTIFS(AM25:AM224, "Fri", AO25:AO224, "8:00") +
 COUNTIFS(AM25:AM224, "Fri", AO25:AO224, "8:15") +
 COUNTIFS(AM25:AM224, "Fri", AO25:AO224, "8:30") +
 COUNTIFS(AM25:AM224, "Fri", AO25:AO224, "8:45")</f>
        <v>0</v>
      </c>
      <c r="AO10" s="459">
        <f>COUNTIFS(AM226:AM1170, "Fri", AO226:AO1170, "7:00") +
 COUNTIFS(AM226:AM1170, "Fri", AO226:AO1170, "7:15") +
 COUNTIFS(AM226:AM1170, "Fri", AO226:AO1170, "7:30") +
 COUNTIFS(AM226:AM1170, "Fri", AO226:AO1170, "7:45") +
 COUNTIFS(AM226:AM1170, "Fri", AO226:AO1170, "8:00") +
 COUNTIFS(AM226:AM1170, "Fri", AO226:AO1170, "8:15") +
 COUNTIFS(AM226:AM1170, "Fri", AO226:AO1170, "8:30") +
 COUNTIFS(AM226:AM1170, "Fri", AO226:AO1170, "8:45")</f>
        <v>0</v>
      </c>
      <c r="AP10" s="460"/>
      <c r="AQ10" s="460"/>
      <c r="AR10" s="460"/>
      <c r="AS10" s="460"/>
    </row>
    <row r="11">
      <c r="A11" s="398"/>
      <c r="B11" s="399"/>
      <c r="C11" s="398"/>
      <c r="D11" s="399"/>
      <c r="E11" s="410"/>
      <c r="F11" s="342" t="s">
        <v>485</v>
      </c>
      <c r="G11" s="343" t="str">
        <f>J15</f>
        <v/>
      </c>
      <c r="H11" s="275"/>
      <c r="I11" s="440"/>
      <c r="J11" s="411" t="str">
        <f>IFERROR(__xludf.DUMMYFUNCTION("REGEXREPLACE(I11,""(.*)Outbound:(.*)"",""$2"")"),"")</f>
        <v/>
      </c>
      <c r="K11" s="342" t="s">
        <v>485</v>
      </c>
      <c r="L11" s="343" t="str">
        <f>O15</f>
        <v/>
      </c>
      <c r="M11" s="275"/>
      <c r="N11" s="440"/>
      <c r="O11" s="411" t="str">
        <f>IFERROR(__xludf.DUMMYFUNCTION("REGEXREPLACE(N11,""(.*)Outbound:(.*)"",""$2"")"),"")</f>
        <v/>
      </c>
      <c r="P11" s="342" t="s">
        <v>485</v>
      </c>
      <c r="Q11" s="343" t="str">
        <f>T15</f>
        <v/>
      </c>
      <c r="R11" s="275"/>
      <c r="S11" s="440"/>
      <c r="T11" s="411" t="str">
        <f>IFERROR(__xludf.DUMMYFUNCTION("REGEXREPLACE(S11,""(.*)Outbound:(.*)"",""$2"")"),"")</f>
        <v/>
      </c>
      <c r="W11" s="412">
        <v>0.11458333333333333</v>
      </c>
      <c r="X11" s="403">
        <f>OriginalIDP!R13</f>
        <v>18.07</v>
      </c>
      <c r="Y11" s="403">
        <f>OriginalIDP!S13</f>
        <v>21.33</v>
      </c>
      <c r="Z11" s="403">
        <f>OriginalIDP!T13</f>
        <v>3.26</v>
      </c>
      <c r="AA11" s="439"/>
      <c r="AB11" s="439"/>
      <c r="AC11" s="461" t="s">
        <v>560</v>
      </c>
      <c r="AD11" s="462">
        <f>VALUE(L20)</f>
        <v>0</v>
      </c>
      <c r="AE11" s="463">
        <f>VALUE(L21)</f>
        <v>0</v>
      </c>
      <c r="AF11" s="453">
        <f>VALUE(L22)</f>
        <v>0</v>
      </c>
      <c r="AG11" s="453">
        <f>VALUE(L23)</f>
        <v>0</v>
      </c>
      <c r="AH11" s="454" t="str">
        <f t="shared" si="5"/>
        <v>Missing</v>
      </c>
      <c r="AI11" s="461" t="s">
        <v>560</v>
      </c>
      <c r="AJ11" s="455" t="str">
        <f t="shared" ref="AJ11:AM11" si="19">IF(AD11&lt;&gt;0, AD11, "")</f>
        <v/>
      </c>
      <c r="AK11" s="456" t="str">
        <f t="shared" si="19"/>
        <v/>
      </c>
      <c r="AL11" s="457" t="str">
        <f t="shared" si="19"/>
        <v/>
      </c>
      <c r="AM11" s="458" t="str">
        <f t="shared" si="19"/>
        <v/>
      </c>
      <c r="AN11" s="459">
        <f>COUNTIFS(AM25:AM224, "Fri", AO25:AO224, "9:00") +
 COUNTIFS(AM25:AM224, "Fri", AO25:AO224, "9:15") +
 COUNTIFS(AM25:AM224, "Fri", AO25:AO224, "9:30") +
 COUNTIFS(AM25:AM224, "Fri", AO25:AO224, "9:45")</f>
        <v>0</v>
      </c>
      <c r="AO11" s="459">
        <f>COUNTIFS(AM226:AM1170, "Fri", AO226:AO1170, "9:00") +
 COUNTIFS(AM226:AM1170, "Fri", AO226:AO1170, "9:15") +
 COUNTIFS(AM226:AM1170, "Fri", AO226:AO1170, "9:30") +
 COUNTIFS(AM226:AM1170, "Fri", AO226:AO1170, "9:45")</f>
        <v>0</v>
      </c>
      <c r="AP11" s="460"/>
      <c r="AQ11" s="460"/>
      <c r="AR11" s="460"/>
      <c r="AS11" s="460"/>
    </row>
    <row r="12">
      <c r="A12" s="440"/>
      <c r="B12" s="399"/>
      <c r="C12" s="398"/>
      <c r="D12" s="399"/>
      <c r="E12" s="410"/>
      <c r="F12" s="344"/>
      <c r="G12" s="345"/>
      <c r="H12" s="275"/>
      <c r="I12" s="398"/>
      <c r="J12" s="411"/>
      <c r="K12" s="344"/>
      <c r="L12" s="345"/>
      <c r="M12" s="275"/>
      <c r="N12" s="398"/>
      <c r="O12" s="411"/>
      <c r="P12" s="344"/>
      <c r="Q12" s="345"/>
      <c r="R12" s="275"/>
      <c r="S12" s="398"/>
      <c r="T12" s="411"/>
      <c r="W12" s="412">
        <v>0.125</v>
      </c>
      <c r="X12" s="403">
        <f>OriginalIDP!R14</f>
        <v>25.33</v>
      </c>
      <c r="Y12" s="403">
        <f>OriginalIDP!S14</f>
        <v>21</v>
      </c>
      <c r="Z12" s="403">
        <f>OriginalIDP!T14</f>
        <v>-4.33</v>
      </c>
      <c r="AA12" s="41" t="s">
        <v>581</v>
      </c>
      <c r="AB12" s="413">
        <f>AVERAGE(Y62:Y69)</f>
        <v>28.46</v>
      </c>
      <c r="AC12" s="461" t="s">
        <v>561</v>
      </c>
      <c r="AD12" s="462">
        <f>VALUE(L35)</f>
        <v>0</v>
      </c>
      <c r="AE12" s="463">
        <f>VALUE(L36)</f>
        <v>0</v>
      </c>
      <c r="AF12" s="453">
        <f>VALUE(L37)</f>
        <v>0</v>
      </c>
      <c r="AG12" s="453">
        <f>VALUE(L38)</f>
        <v>0</v>
      </c>
      <c r="AH12" s="454" t="str">
        <f t="shared" si="5"/>
        <v>Missing</v>
      </c>
      <c r="AI12" s="461" t="s">
        <v>561</v>
      </c>
      <c r="AJ12" s="455" t="str">
        <f t="shared" ref="AJ12:AM12" si="20">IF(AD12&lt;&gt;0, AD12, "")</f>
        <v/>
      </c>
      <c r="AK12" s="456" t="str">
        <f t="shared" si="20"/>
        <v/>
      </c>
      <c r="AL12" s="457" t="str">
        <f t="shared" si="20"/>
        <v/>
      </c>
      <c r="AM12" s="458" t="str">
        <f t="shared" si="20"/>
        <v/>
      </c>
      <c r="AN12" s="459">
        <f>COUNTIFS(AM25:AM224, "Fri", AO25:AO224, "10:00") +
 COUNTIFS(AM25:AM224, "Fri", AO25:AO224, "10:15") +
 COUNTIFS(AM25:AM224, "Fri", AO25:AO224, "10:30") +
 COUNTIFS(AM25:AM224, "Fri", AO25:AO224, "10:45")</f>
        <v>0</v>
      </c>
      <c r="AO12" s="459">
        <f>COUNTIFS(AM226:AM1170, "Fri", AO226:AO1170, "10:00") +
 COUNTIFS(AM226:AM1170, "Fri", AO226:AO1170, "10:15") +
 COUNTIFS(AM226:AM1170, "Fri", AO226:AO1170, "10:30") +
 COUNTIFS(AM226:AM1170, "Fri", AO226:AO1170, "10:45")</f>
        <v>0</v>
      </c>
      <c r="AP12" s="460"/>
      <c r="AQ12" s="460"/>
      <c r="AR12" s="460"/>
      <c r="AS12" s="460"/>
    </row>
    <row r="13">
      <c r="A13" s="440"/>
      <c r="B13" s="399"/>
      <c r="C13" s="398"/>
      <c r="D13" s="399"/>
      <c r="E13" s="410"/>
      <c r="F13" s="344"/>
      <c r="G13" s="345"/>
      <c r="H13" s="275"/>
      <c r="I13" s="410"/>
      <c r="J13" s="411" t="str">
        <f>Right(I13,100)</f>
        <v/>
      </c>
      <c r="K13" s="344"/>
      <c r="L13" s="345"/>
      <c r="M13" s="275"/>
      <c r="N13" s="410"/>
      <c r="O13" s="411" t="str">
        <f>Right(N13,100)</f>
        <v/>
      </c>
      <c r="P13" s="344"/>
      <c r="Q13" s="345"/>
      <c r="R13" s="275"/>
      <c r="S13" s="410"/>
      <c r="T13" s="411" t="str">
        <f>Right(S13,100)</f>
        <v/>
      </c>
      <c r="W13" s="412">
        <v>0.13541666666666666</v>
      </c>
      <c r="X13" s="403">
        <f>OriginalIDP!R15</f>
        <v>29.85</v>
      </c>
      <c r="Y13" s="403">
        <f>OriginalIDP!S15</f>
        <v>18</v>
      </c>
      <c r="Z13" s="403">
        <f>OriginalIDP!T15</f>
        <v>-11.85</v>
      </c>
      <c r="AA13" s="41" t="s">
        <v>583</v>
      </c>
      <c r="AB13" s="413">
        <f>AVERAGE(Y69:Y77)</f>
        <v>28.25777778</v>
      </c>
      <c r="AC13" s="461" t="s">
        <v>563</v>
      </c>
      <c r="AD13" s="462">
        <f>VALUE(L50)</f>
        <v>0</v>
      </c>
      <c r="AE13" s="463">
        <f>VALUE(L51)</f>
        <v>0</v>
      </c>
      <c r="AF13" s="453">
        <f>VALUE(L52)</f>
        <v>0</v>
      </c>
      <c r="AG13" s="453">
        <f>VALUE(L53)</f>
        <v>0</v>
      </c>
      <c r="AH13" s="454" t="str">
        <f t="shared" si="5"/>
        <v>Missing</v>
      </c>
      <c r="AI13" s="461" t="s">
        <v>563</v>
      </c>
      <c r="AJ13" s="455" t="str">
        <f t="shared" ref="AJ13:AM13" si="21">IF(AD13&lt;&gt;0, AD13, "")</f>
        <v/>
      </c>
      <c r="AK13" s="456" t="str">
        <f t="shared" si="21"/>
        <v/>
      </c>
      <c r="AL13" s="457" t="str">
        <f t="shared" si="21"/>
        <v/>
      </c>
      <c r="AM13" s="458" t="str">
        <f t="shared" si="21"/>
        <v/>
      </c>
      <c r="AN13" s="459">
        <f>COUNTIFS(AM25:AM224, "Fri", AO25:AO224, "11:00") +
 COUNTIFS(AM25:AM224, "Fri", AO25:AO224, "11:15") +
 COUNTIFS(AM25:AM224, "Fri", AO25:AO224, "11:30") +
 COUNTIFS(AM25:AM224, "Fri", AO25:AO224, "11:45")</f>
        <v>0</v>
      </c>
      <c r="AO13" s="459">
        <f>COUNTIFS(AM226:AM1170, "Fri", AO226:AO1170, "11:00") +
 COUNTIFS(AM226:AM1170, "Fri", AO226:AO1170, "11:15") +
 COUNTIFS(AM226:AM1170, "Fri", AO226:AO1170, "11:30") +
 COUNTIFS(AM226:AM1170, "Fri", AO226:AO1170, "11:45")</f>
        <v>0</v>
      </c>
      <c r="AP13" s="460"/>
      <c r="AQ13" s="460"/>
      <c r="AR13" s="460"/>
      <c r="AS13" s="460"/>
    </row>
    <row r="14">
      <c r="A14" s="440"/>
      <c r="B14" s="399"/>
      <c r="C14" s="398"/>
      <c r="D14" s="399"/>
      <c r="E14" s="435"/>
      <c r="F14" s="344"/>
      <c r="G14" s="345"/>
      <c r="H14" s="275"/>
      <c r="I14" s="435"/>
      <c r="J14" s="411"/>
      <c r="K14" s="344"/>
      <c r="L14" s="345"/>
      <c r="M14" s="275"/>
      <c r="N14" s="435"/>
      <c r="O14" s="411"/>
      <c r="P14" s="344"/>
      <c r="Q14" s="345"/>
      <c r="R14" s="275"/>
      <c r="S14" s="435"/>
      <c r="T14" s="411"/>
      <c r="W14" s="412">
        <v>0.14583333333333334</v>
      </c>
      <c r="X14" s="403">
        <f>OriginalIDP!R16</f>
        <v>14.56</v>
      </c>
      <c r="Y14" s="403">
        <f>OriginalIDP!S16</f>
        <v>19.67</v>
      </c>
      <c r="Z14" s="403">
        <f>OriginalIDP!T16</f>
        <v>5.11</v>
      </c>
      <c r="AA14" s="41" t="s">
        <v>585</v>
      </c>
      <c r="AB14" s="464">
        <f>AVERAGE(Y77:Y85)</f>
        <v>25.88888889</v>
      </c>
      <c r="AC14" s="461" t="s">
        <v>565</v>
      </c>
      <c r="AD14" s="462">
        <f>VALUE(L65)</f>
        <v>0</v>
      </c>
      <c r="AE14" s="463">
        <f>VALUE(L66)</f>
        <v>0</v>
      </c>
      <c r="AF14" s="453">
        <f>VALUE(L67)</f>
        <v>0</v>
      </c>
      <c r="AG14" s="453">
        <f>VALUE(L68)</f>
        <v>0</v>
      </c>
      <c r="AH14" s="454" t="str">
        <f t="shared" si="5"/>
        <v>Missing</v>
      </c>
      <c r="AI14" s="461" t="s">
        <v>565</v>
      </c>
      <c r="AJ14" s="455" t="str">
        <f t="shared" ref="AJ14:AM14" si="22">IF(AD14&lt;&gt;0, AD14, "")</f>
        <v/>
      </c>
      <c r="AK14" s="456" t="str">
        <f t="shared" si="22"/>
        <v/>
      </c>
      <c r="AL14" s="457" t="str">
        <f t="shared" si="22"/>
        <v/>
      </c>
      <c r="AM14" s="458" t="str">
        <f t="shared" si="22"/>
        <v/>
      </c>
      <c r="AN14" s="459">
        <f>COUNTIFS(AM25:AM224, "Fri", AO25:AO224, "12:00") +
 COUNTIFS(AM25:AM224, "Fri", AO25:AO224, "12:15") +
 COUNTIFS(AM25:AM224, "Fri", AO25:AO224, "12:30") +
 COUNTIFS(AM25:AM224, "Fri", AO25:AO224, "12:45")</f>
        <v>0</v>
      </c>
      <c r="AO14" s="459">
        <f>COUNTIFS(AM226:AM1170, "Fri", AO226:AO1170, "12:00") +
 COUNTIFS(AM226:AM1170, "Fri", AO226:AO1170, "12:15") +
 COUNTIFS(AM226:AM1170, "Fri", AO226:AO1170, "12:30") +
 COUNTIFS(AM226:AM1170, "Fri", AO226:AO1170, "12:45")</f>
        <v>0</v>
      </c>
      <c r="AP14" s="460"/>
      <c r="AQ14" s="460"/>
      <c r="AR14" s="460"/>
      <c r="AS14" s="460"/>
    </row>
    <row r="15">
      <c r="A15" s="398"/>
      <c r="B15" s="399"/>
      <c r="C15" s="440"/>
      <c r="D15" s="399"/>
      <c r="E15" s="410"/>
      <c r="F15" s="346"/>
      <c r="G15" s="347"/>
      <c r="H15" s="337"/>
      <c r="I15" s="410"/>
      <c r="J15" s="411" t="str">
        <f>Right(I15,150)</f>
        <v/>
      </c>
      <c r="K15" s="346"/>
      <c r="L15" s="347"/>
      <c r="M15" s="337"/>
      <c r="N15" s="410"/>
      <c r="O15" s="411" t="str">
        <f>Right(N15,150)</f>
        <v/>
      </c>
      <c r="P15" s="346"/>
      <c r="Q15" s="347"/>
      <c r="R15" s="337"/>
      <c r="S15" s="410"/>
      <c r="T15" s="411" t="str">
        <f>Right(S15,150)</f>
        <v/>
      </c>
      <c r="W15" s="412">
        <v>0.15625</v>
      </c>
      <c r="X15" s="403">
        <f>OriginalIDP!R17</f>
        <v>14.03</v>
      </c>
      <c r="Y15" s="403">
        <f>OriginalIDP!S17</f>
        <v>21.67</v>
      </c>
      <c r="Z15" s="403">
        <f>OriginalIDP!T17</f>
        <v>7.64</v>
      </c>
      <c r="AA15" s="41" t="s">
        <v>587</v>
      </c>
      <c r="AB15" s="413">
        <f>AVERAGE(Y85:Y92)</f>
        <v>25.29</v>
      </c>
      <c r="AC15" s="461" t="s">
        <v>567</v>
      </c>
      <c r="AD15" s="462">
        <f>VALUE(L80)</f>
        <v>0</v>
      </c>
      <c r="AE15" s="463">
        <f>VALUE(L81)</f>
        <v>0</v>
      </c>
      <c r="AF15" s="453">
        <f>VALUE(L82)</f>
        <v>0</v>
      </c>
      <c r="AG15" s="453">
        <f>VALUE(L83)</f>
        <v>0</v>
      </c>
      <c r="AH15" s="454" t="str">
        <f t="shared" si="5"/>
        <v>Missing</v>
      </c>
      <c r="AI15" s="461" t="s">
        <v>567</v>
      </c>
      <c r="AJ15" s="455" t="str">
        <f t="shared" ref="AJ15:AM15" si="23">IF(AD15&lt;&gt;0, AD15, "")</f>
        <v/>
      </c>
      <c r="AK15" s="456" t="str">
        <f t="shared" si="23"/>
        <v/>
      </c>
      <c r="AL15" s="457" t="str">
        <f t="shared" si="23"/>
        <v/>
      </c>
      <c r="AM15" s="458" t="str">
        <f t="shared" si="23"/>
        <v/>
      </c>
      <c r="AN15" s="459">
        <f>COUNTIFS(AM25:AM224, "Fri", AO25:AO224, "13:00") +
 COUNTIFS(AM25:AM224, "Fri", AO25:AO224, "13:15") +
 COUNTIFS(AM25:AM224, "Fri", AO25:AO224, "13:30") +
 COUNTIFS(AM25:AM224, "Fri", AO25:AO224, "13:45")</f>
        <v>0</v>
      </c>
      <c r="AO15" s="459">
        <f>COUNTIFS(AM226:AM1170, "Fri", AO226:AO1170, "13:00") +
 COUNTIFS(AM226:AM1170, "Fri", AO226:AO1170, "13:15") +
 COUNTIFS(AM226:AM1170, "Fri", AO226:AO1170, "13:30") +
 COUNTIFS(AM226:AM1170, "Fri", AO226:AO1170, "13:45")</f>
        <v>0</v>
      </c>
      <c r="AP15" s="460"/>
      <c r="AQ15" s="460"/>
      <c r="AR15" s="460"/>
      <c r="AS15" s="460"/>
    </row>
    <row r="16">
      <c r="A16" s="410"/>
      <c r="B16" s="399"/>
      <c r="C16" s="440"/>
      <c r="D16" s="399"/>
      <c r="E16" s="440"/>
      <c r="F16" s="348" t="s">
        <v>552</v>
      </c>
      <c r="G16" s="31"/>
      <c r="H16" s="32"/>
      <c r="I16" s="400"/>
      <c r="J16" s="401"/>
      <c r="K16" s="373" t="s">
        <v>571</v>
      </c>
      <c r="L16" s="31"/>
      <c r="M16" s="32"/>
      <c r="N16" s="400"/>
      <c r="O16" s="198"/>
      <c r="P16" s="391" t="s">
        <v>590</v>
      </c>
      <c r="Q16" s="31"/>
      <c r="R16" s="32"/>
      <c r="S16" s="400"/>
      <c r="W16" s="412">
        <v>0.16666666666666666</v>
      </c>
      <c r="X16" s="403">
        <f>OriginalIDP!R18</f>
        <v>13.96</v>
      </c>
      <c r="Y16" s="403">
        <f>OriginalIDP!S18</f>
        <v>23</v>
      </c>
      <c r="Z16" s="403">
        <f>OriginalIDP!T18</f>
        <v>9.04</v>
      </c>
      <c r="AA16" s="465"/>
      <c r="AB16" s="465"/>
      <c r="AC16" s="455" t="s">
        <v>569</v>
      </c>
      <c r="AD16" s="462">
        <f>VALUE(L95)</f>
        <v>0</v>
      </c>
      <c r="AE16" s="453">
        <f>VALUE(L96)</f>
        <v>0</v>
      </c>
      <c r="AF16" s="453">
        <f>VALUE(L97)</f>
        <v>0</v>
      </c>
      <c r="AG16" s="453">
        <f>VALUE(L98)</f>
        <v>0</v>
      </c>
      <c r="AH16" s="454" t="str">
        <f t="shared" si="5"/>
        <v>Missing</v>
      </c>
      <c r="AI16" s="455" t="s">
        <v>569</v>
      </c>
      <c r="AJ16" s="455" t="str">
        <f t="shared" ref="AJ16:AM16" si="24">IF(AD16&lt;&gt;0, AD16, "")</f>
        <v/>
      </c>
      <c r="AK16" s="456" t="str">
        <f t="shared" si="24"/>
        <v/>
      </c>
      <c r="AL16" s="457" t="str">
        <f t="shared" si="24"/>
        <v/>
      </c>
      <c r="AM16" s="458" t="str">
        <f t="shared" si="24"/>
        <v/>
      </c>
      <c r="AN16" s="459">
        <f>COUNTIFS(AM25:AM224, "Fri", AO25:AO224, "14:00") +
 COUNTIFS(AM25:AM224, "Fri", AO25:AO224, "14:15") +
 COUNTIFS(AM25:AM224, "Fri", AO25:AO224, "14:30") +
 COUNTIFS(AM25:AM224, "Fri", AO25:AO224, "14:45")</f>
        <v>0</v>
      </c>
      <c r="AO16" s="459">
        <f>COUNTIFS(AM226:AM1170, "Fri", AO226:AO1170, "14:00") +
 COUNTIFS(AM226:AM1170, "Fri", AO226:AO1170, "14:15") +
 COUNTIFS(AM226:AM1170, "Fri", AO226:AO1170, "14:30") +
 COUNTIFS(AM226:AM1170, "Fri", AO226:AO1170, "14:45")</f>
        <v>0</v>
      </c>
      <c r="AP16" s="460"/>
      <c r="AQ16" s="460"/>
      <c r="AR16" s="460"/>
      <c r="AS16" s="460"/>
    </row>
    <row r="17">
      <c r="A17" s="410"/>
      <c r="B17" s="399"/>
      <c r="C17" s="440"/>
      <c r="D17" s="399"/>
      <c r="E17" s="410"/>
      <c r="F17" s="335" t="s">
        <v>94</v>
      </c>
      <c r="G17" s="336" t="str">
        <f t="shared" ref="G17:G19" si="26">J20</f>
        <v/>
      </c>
      <c r="H17" s="337"/>
      <c r="I17" s="410"/>
      <c r="J17" s="411" t="str">
        <f>IFERROR(__xludf.DUMMYFUNCTION("REGEXREPLACE(I17,""(.*)ACK:(.*)"",""$2"")"),"")</f>
        <v/>
      </c>
      <c r="K17" s="335" t="s">
        <v>94</v>
      </c>
      <c r="L17" s="336" t="str">
        <f t="shared" ref="L17:L19" si="27">O20</f>
        <v/>
      </c>
      <c r="M17" s="337"/>
      <c r="N17" s="410"/>
      <c r="O17" s="411" t="str">
        <f>IFERROR(__xludf.DUMMYFUNCTION("REGEXREPLACE(N17,""(.*)ACK:(.*)"",""$2"")"),"")</f>
        <v/>
      </c>
      <c r="P17" s="335" t="s">
        <v>94</v>
      </c>
      <c r="Q17" s="336" t="str">
        <f t="shared" ref="Q17:Q19" si="28">T20</f>
        <v/>
      </c>
      <c r="R17" s="337"/>
      <c r="S17" s="410"/>
      <c r="T17" s="411" t="str">
        <f>IFERROR(__xludf.DUMMYFUNCTION("REGEXREPLACE(S17,""(.*)ACK:(.*)"",""$2"")"),"")</f>
        <v/>
      </c>
      <c r="W17" s="412">
        <v>0.17708333333333334</v>
      </c>
      <c r="X17" s="403">
        <f>OriginalIDP!R19</f>
        <v>16.97</v>
      </c>
      <c r="Y17" s="403">
        <f>OriginalIDP!S19</f>
        <v>22</v>
      </c>
      <c r="Z17" s="403">
        <f>OriginalIDP!T19</f>
        <v>5.03</v>
      </c>
      <c r="AA17" s="465"/>
      <c r="AB17" s="465"/>
      <c r="AC17" s="383" t="s">
        <v>578</v>
      </c>
      <c r="AD17" s="466">
        <f>VALUE(Q5)</f>
        <v>0</v>
      </c>
      <c r="AE17" s="467">
        <f>VALUE(Q6)</f>
        <v>0</v>
      </c>
      <c r="AF17" s="468">
        <f>VALUE(Q7)</f>
        <v>0</v>
      </c>
      <c r="AG17" s="467">
        <f>VALUE(Q8)</f>
        <v>0</v>
      </c>
      <c r="AH17" s="469" t="str">
        <f t="shared" si="5"/>
        <v>Missing</v>
      </c>
      <c r="AI17" s="383" t="s">
        <v>578</v>
      </c>
      <c r="AJ17" s="470" t="str">
        <f t="shared" ref="AJ17:AM17" si="25">IF(AD17&lt;&gt;0, AD17, "")</f>
        <v/>
      </c>
      <c r="AK17" s="471" t="str">
        <f t="shared" si="25"/>
        <v/>
      </c>
      <c r="AL17" s="472" t="str">
        <f t="shared" si="25"/>
        <v/>
      </c>
      <c r="AM17" s="473" t="str">
        <f t="shared" si="25"/>
        <v/>
      </c>
      <c r="AN17" s="474">
        <f>COUNTIFS(AM25:AM224, "Fri", AO25:AO224, "15:00") +
 COUNTIFS(AM25:AM224, "Fri", AO25:AO224, "15:15") +
 COUNTIFS(AM25:AM224, "Fri", AO25:AO224, "15:30") +
 COUNTIFS(AM25:AM224, "Fri", AO25:AO224, "15:45") +
 COUNTIFS(AM25:AM224, "Fri", AO25:AO224, "16:00") +
 COUNTIFS(AM25:AM224, "Fri", AO25:AO224, "16:15") +
 COUNTIFS(AM25:AM224, "Fri", AO25:AO224, "16:30") +
 COUNTIFS(AM25:AM224, "Fri", AO25:AO224, "16:45")</f>
        <v>0</v>
      </c>
      <c r="AO17" s="474">
        <f>COUNTIFS(AM226:AM1170, "Fri", AO226:AO1170, "15:00") +
 COUNTIFS(AM226:AM1170, "Fri", AO226:AO1170, "15:15") +
 COUNTIFS(AM226:AM1170, "Fri", AO226:AO1170, "15:30") +
 COUNTIFS(AM226:AM1170, "Fri", AO226:AO1170, "15:45") +
 COUNTIFS(AM226:AM1170, "Fri", AO226:AO1170, "16:00") +
 COUNTIFS(AM226:AM1170, "Fri", AO226:AO1170, "16:15") +
 COUNTIFS(AM226:AM1170, "Fri", AO226:AO1170, "16:30") +
 COUNTIFS(AM226:AM1170, "Fri", AO226:AO1170, "16:45")</f>
        <v>0</v>
      </c>
      <c r="AP17" s="475"/>
      <c r="AQ17" s="475"/>
      <c r="AR17" s="475"/>
      <c r="AS17" s="475"/>
    </row>
    <row r="18">
      <c r="A18" s="435"/>
      <c r="B18" s="399"/>
      <c r="C18" s="440"/>
      <c r="D18" s="399"/>
      <c r="E18" s="435"/>
      <c r="F18" s="338" t="s">
        <v>497</v>
      </c>
      <c r="G18" s="336" t="str">
        <f t="shared" si="26"/>
        <v/>
      </c>
      <c r="H18" s="337"/>
      <c r="I18" s="410"/>
      <c r="J18" s="411" t="str">
        <f>IFERROR(__xludf.DUMMYFUNCTION("REGEXREPLACE(I18,""(.*)SVL OUT:(.*)"",""$2"")"),"")</f>
        <v/>
      </c>
      <c r="K18" s="338" t="s">
        <v>497</v>
      </c>
      <c r="L18" s="336" t="str">
        <f t="shared" si="27"/>
        <v/>
      </c>
      <c r="M18" s="337"/>
      <c r="N18" s="410"/>
      <c r="O18" s="411" t="str">
        <f>IFERROR(__xludf.DUMMYFUNCTION("REGEXREPLACE(N18,""(.*)SVL OUT:(.*)"",""$2"")"),"")</f>
        <v/>
      </c>
      <c r="P18" s="338" t="s">
        <v>497</v>
      </c>
      <c r="Q18" s="336" t="str">
        <f t="shared" si="28"/>
        <v/>
      </c>
      <c r="R18" s="337"/>
      <c r="S18" s="410"/>
      <c r="T18" s="411" t="str">
        <f>IFERROR(__xludf.DUMMYFUNCTION("REGEXREPLACE(S18,""(.*)SVL OUT:(.*)"",""$2"")"),"")</f>
        <v/>
      </c>
      <c r="W18" s="412">
        <v>0.1875</v>
      </c>
      <c r="X18" s="403">
        <f>OriginalIDP!R20</f>
        <v>19.26</v>
      </c>
      <c r="Y18" s="403">
        <f>OriginalIDP!S20</f>
        <v>20.33</v>
      </c>
      <c r="Z18" s="403">
        <f>OriginalIDP!T20</f>
        <v>1.07</v>
      </c>
      <c r="AA18" s="465"/>
      <c r="AB18" s="465"/>
      <c r="AC18" s="386" t="s">
        <v>579</v>
      </c>
      <c r="AD18" s="476">
        <f>VALUE(Q20)</f>
        <v>0</v>
      </c>
      <c r="AE18" s="477">
        <f>VALUE(Q21)</f>
        <v>0</v>
      </c>
      <c r="AF18" s="478">
        <f>VALUE(Q22)</f>
        <v>0</v>
      </c>
      <c r="AG18" s="477">
        <f>VALUE(Q23)</f>
        <v>0</v>
      </c>
      <c r="AH18" s="469" t="str">
        <f t="shared" si="5"/>
        <v>Missing</v>
      </c>
      <c r="AI18" s="386" t="s">
        <v>579</v>
      </c>
      <c r="AJ18" s="479" t="str">
        <f t="shared" ref="AJ18:AM18" si="29">IF(AD18&lt;&gt;0, AD18, "")</f>
        <v/>
      </c>
      <c r="AK18" s="480" t="str">
        <f t="shared" si="29"/>
        <v/>
      </c>
      <c r="AL18" s="481" t="str">
        <f t="shared" si="29"/>
        <v/>
      </c>
      <c r="AM18" s="482" t="str">
        <f t="shared" si="29"/>
        <v/>
      </c>
      <c r="AN18" s="474">
        <f>COUNTIFS(AM25:AM224, "Fri", AO25:AO224, "17:00") +
 COUNTIFS(AM25:AM224, "Fri", AO25:AO224, "17:15") +
 COUNTIFS(AM25:AM224, "Fri", AO25:AO224, "17:30") +
 COUNTIFS(AM25:AM224, "Fri", AO25:AO224, "17:45")</f>
        <v>0</v>
      </c>
      <c r="AO18" s="474">
        <f>COUNTIFS(AM226:AM1170, "Fri", AO226:AO1170, "17:00") +
 COUNTIFS(AM226:AM1170, "Fri", AO226:AO1170, "17:15") +
 COUNTIFS(AM226:AM1170, "Fri", AO226:AO1170, "17:30") +
 COUNTIFS(AM226:AM1170, "Fri", AO226:AO1170, "17:45")</f>
        <v>0</v>
      </c>
      <c r="AP18" s="475"/>
      <c r="AQ18" s="475"/>
      <c r="AR18" s="475"/>
      <c r="AS18" s="475"/>
    </row>
    <row r="19">
      <c r="A19" s="440"/>
      <c r="B19" s="399"/>
      <c r="C19" s="440"/>
      <c r="D19" s="399"/>
      <c r="E19" s="410"/>
      <c r="F19" s="338" t="s">
        <v>100</v>
      </c>
      <c r="G19" s="336" t="str">
        <f t="shared" si="26"/>
        <v/>
      </c>
      <c r="H19" s="337"/>
      <c r="I19" s="410"/>
      <c r="J19" s="411" t="str">
        <f>IFERROR(__xludf.DUMMYFUNCTION("REGEXREPLACE(I19,""(.*)SVL IN:(.*)"",""$2"")"),"")</f>
        <v/>
      </c>
      <c r="K19" s="338" t="s">
        <v>100</v>
      </c>
      <c r="L19" s="336" t="str">
        <f t="shared" si="27"/>
        <v/>
      </c>
      <c r="M19" s="337"/>
      <c r="N19" s="410"/>
      <c r="O19" s="411" t="str">
        <f>IFERROR(__xludf.DUMMYFUNCTION("REGEXREPLACE(N19,""(.*)SVL IN:(.*)"",""$2"")"),"")</f>
        <v/>
      </c>
      <c r="P19" s="338" t="s">
        <v>100</v>
      </c>
      <c r="Q19" s="336" t="str">
        <f t="shared" si="28"/>
        <v/>
      </c>
      <c r="R19" s="337"/>
      <c r="S19" s="410"/>
      <c r="T19" s="411" t="str">
        <f>IFERROR(__xludf.DUMMYFUNCTION("REGEXREPLACE(S19,""(.*)SVL IN:(.*)"",""$2"")"),"")</f>
        <v/>
      </c>
      <c r="W19" s="412">
        <v>0.19791666666666666</v>
      </c>
      <c r="X19" s="403">
        <f>OriginalIDP!R21</f>
        <v>22.9</v>
      </c>
      <c r="Y19" s="403">
        <f>OriginalIDP!S21</f>
        <v>16</v>
      </c>
      <c r="Z19" s="403">
        <f>OriginalIDP!T21</f>
        <v>-6.9</v>
      </c>
      <c r="AA19" s="465"/>
      <c r="AB19" s="465"/>
      <c r="AC19" s="386" t="s">
        <v>580</v>
      </c>
      <c r="AD19" s="476">
        <f>VALUE(Q35)</f>
        <v>0</v>
      </c>
      <c r="AE19" s="477">
        <f>VALUE(Q36)</f>
        <v>0</v>
      </c>
      <c r="AF19" s="478">
        <f>VALUE(Q37)</f>
        <v>0</v>
      </c>
      <c r="AG19" s="477">
        <f>VALUE(Q38)</f>
        <v>0</v>
      </c>
      <c r="AH19" s="469" t="str">
        <f t="shared" si="5"/>
        <v>Missing</v>
      </c>
      <c r="AI19" s="386" t="s">
        <v>580</v>
      </c>
      <c r="AJ19" s="479" t="str">
        <f t="shared" ref="AJ19:AM19" si="30">IF(AD19&lt;&gt;0, AD19, "")</f>
        <v/>
      </c>
      <c r="AK19" s="480" t="str">
        <f t="shared" si="30"/>
        <v/>
      </c>
      <c r="AL19" s="481" t="str">
        <f t="shared" si="30"/>
        <v/>
      </c>
      <c r="AM19" s="482" t="str">
        <f t="shared" si="30"/>
        <v/>
      </c>
      <c r="AN19" s="474">
        <f>COUNTIFS(AM25:AM224, "Fri", AO25:AO224, "18:00") +
 COUNTIFS(AM25:AM224, "Fri", AO25:AO224, "18:15") +
 COUNTIFS(AM25:AM224, "Fri", AO25:AO224, "18:30") +
 COUNTIFS(AM25:AM224, "Fri", AO25:AO224, "18:45")</f>
        <v>0</v>
      </c>
      <c r="AO19" s="474">
        <f>COUNTIFS(AM226:AM1170, "Fri", AO226:AO1170, "18:00") +
 COUNTIFS(AM226:AM1170, "Fri", AO226:AO1170, "18:15") +
 COUNTIFS(AM226:AM1170, "Fri", AO226:AO1170, "18:30") +
 COUNTIFS(AM226:AM1170, "Fri", AO226:AO1170, "18:45")</f>
        <v>0</v>
      </c>
      <c r="AP19" s="475"/>
      <c r="AQ19" s="475"/>
      <c r="AR19" s="475"/>
      <c r="AS19" s="475"/>
    </row>
    <row r="20">
      <c r="A20" s="435"/>
      <c r="B20" s="399"/>
      <c r="C20" s="440"/>
      <c r="D20" s="399"/>
      <c r="E20" s="398"/>
      <c r="F20" s="338" t="s">
        <v>547</v>
      </c>
      <c r="G20" s="336" t="str">
        <f t="shared" ref="G20:G21" si="32">J18</f>
        <v/>
      </c>
      <c r="H20" s="337"/>
      <c r="I20" s="410"/>
      <c r="J20" s="411" t="str">
        <f>IFERROR(__xludf.DUMMYFUNCTION("REGEXREPLACE(I20,""(.*)ACK:(.*)"",""$2"")"),"")</f>
        <v/>
      </c>
      <c r="K20" s="338" t="s">
        <v>547</v>
      </c>
      <c r="L20" s="336" t="str">
        <f t="shared" ref="L20:L21" si="33">O18</f>
        <v/>
      </c>
      <c r="M20" s="337"/>
      <c r="N20" s="410"/>
      <c r="O20" s="411" t="str">
        <f>IFERROR(__xludf.DUMMYFUNCTION("REGEXREPLACE(N20,""(.*)ACK:(.*)"",""$2"")"),"")</f>
        <v/>
      </c>
      <c r="P20" s="338" t="s">
        <v>547</v>
      </c>
      <c r="Q20" s="336" t="str">
        <f t="shared" ref="Q20:Q21" si="34">T18</f>
        <v/>
      </c>
      <c r="R20" s="337"/>
      <c r="S20" s="410"/>
      <c r="T20" s="411" t="str">
        <f>IFERROR(__xludf.DUMMYFUNCTION("REGEXREPLACE(S20,""(.*)ACK:(.*)"",""$2"")"),"")</f>
        <v/>
      </c>
      <c r="W20" s="412">
        <v>0.20833333333333334</v>
      </c>
      <c r="X20" s="403">
        <f>OriginalIDP!R22</f>
        <v>19.93</v>
      </c>
      <c r="Y20" s="403">
        <f>OriginalIDP!S22</f>
        <v>19</v>
      </c>
      <c r="Z20" s="403">
        <f>OriginalIDP!T22</f>
        <v>-0.93</v>
      </c>
      <c r="AA20" s="438"/>
      <c r="AB20" s="438"/>
      <c r="AC20" s="386" t="s">
        <v>582</v>
      </c>
      <c r="AD20" s="476">
        <f>VALUE(Q50)</f>
        <v>0</v>
      </c>
      <c r="AE20" s="477">
        <f>VALUE(Q51)</f>
        <v>0</v>
      </c>
      <c r="AF20" s="478">
        <f>VALUE(Q52)</f>
        <v>0</v>
      </c>
      <c r="AG20" s="477">
        <f>VALUE(Q53)</f>
        <v>0</v>
      </c>
      <c r="AH20" s="469" t="str">
        <f t="shared" si="5"/>
        <v>Missing</v>
      </c>
      <c r="AI20" s="386" t="s">
        <v>582</v>
      </c>
      <c r="AJ20" s="479" t="str">
        <f t="shared" ref="AJ20:AM20" si="31">IF(AD20&lt;&gt;0, AD20, "")</f>
        <v/>
      </c>
      <c r="AK20" s="480" t="str">
        <f t="shared" si="31"/>
        <v/>
      </c>
      <c r="AL20" s="481" t="str">
        <f t="shared" si="31"/>
        <v/>
      </c>
      <c r="AM20" s="482" t="str">
        <f t="shared" si="31"/>
        <v/>
      </c>
      <c r="AN20" s="474">
        <f>COUNTIFS(AM25:AM224, "Fri", AO25:AO224, "19:00") +
 COUNTIFS(AM25:AM224, "Fri", AO25:AO224, "19:15") +
 COUNTIFS(AM25:AM224, "Fri", AO25:AO224, "19:30") +
 COUNTIFS(AM25:AM224, "Fri", AO25:AO224, "19:45")</f>
        <v>0</v>
      </c>
      <c r="AO20" s="474">
        <f>COUNTIFS(AM226:AM1170, "Fri", AO226:AO1170, "19:00") +
 COUNTIFS(AM226:AM1170, "Fri", AO226:AO1170, "19:15") +
 COUNTIFS(AM226:AM1170, "Fri", AO226:AO1170, "19:30") +
 COUNTIFS(AM226:AM1170, "Fri", AO226:AO1170, "19:45")</f>
        <v>0</v>
      </c>
      <c r="AP20" s="475"/>
      <c r="AQ20" s="475"/>
      <c r="AR20" s="475"/>
      <c r="AS20" s="475"/>
    </row>
    <row r="21">
      <c r="A21" s="410"/>
      <c r="B21" s="399"/>
      <c r="C21" s="398"/>
      <c r="D21" s="399"/>
      <c r="E21" s="483"/>
      <c r="F21" s="338" t="s">
        <v>548</v>
      </c>
      <c r="G21" s="336" t="str">
        <f t="shared" si="32"/>
        <v/>
      </c>
      <c r="H21" s="337"/>
      <c r="I21" s="410"/>
      <c r="J21" s="411" t="str">
        <f>IFERROR(__xludf.DUMMYFUNCTION("REGEXREPLACE(I21,""(.*)ASA:(.*)"",""$2"")"),"")</f>
        <v/>
      </c>
      <c r="K21" s="338" t="s">
        <v>548</v>
      </c>
      <c r="L21" s="336" t="str">
        <f t="shared" si="33"/>
        <v/>
      </c>
      <c r="M21" s="337"/>
      <c r="N21" s="410"/>
      <c r="O21" s="411" t="str">
        <f>IFERROR(__xludf.DUMMYFUNCTION("REGEXREPLACE(N21,""(.*)ASA:(.*)"",""$2"")"),"")</f>
        <v/>
      </c>
      <c r="P21" s="338" t="s">
        <v>548</v>
      </c>
      <c r="Q21" s="336" t="str">
        <f t="shared" si="34"/>
        <v/>
      </c>
      <c r="R21" s="337"/>
      <c r="S21" s="410"/>
      <c r="T21" s="411" t="str">
        <f>IFERROR(__xludf.DUMMYFUNCTION("REGEXREPLACE(S21,""(.*)ASA:(.*)"",""$2"")"),"")</f>
        <v/>
      </c>
      <c r="W21" s="412">
        <v>0.21875</v>
      </c>
      <c r="X21" s="403">
        <f>OriginalIDP!R23</f>
        <v>19.33</v>
      </c>
      <c r="Y21" s="403">
        <f>OriginalIDP!S23</f>
        <v>23</v>
      </c>
      <c r="Z21" s="403">
        <f>OriginalIDP!T23</f>
        <v>3.67</v>
      </c>
      <c r="AA21" s="168"/>
      <c r="AB21" s="168"/>
      <c r="AC21" s="386" t="s">
        <v>584</v>
      </c>
      <c r="AD21" s="476">
        <f>VALUE(Q65)</f>
        <v>0</v>
      </c>
      <c r="AE21" s="477">
        <f>VALUE(Q66)</f>
        <v>0</v>
      </c>
      <c r="AF21" s="478">
        <f>VALUE(Q67)</f>
        <v>0</v>
      </c>
      <c r="AG21" s="477">
        <f>VALUE(Q68)</f>
        <v>0</v>
      </c>
      <c r="AH21" s="469" t="str">
        <f t="shared" si="5"/>
        <v>Missing</v>
      </c>
      <c r="AI21" s="386" t="s">
        <v>584</v>
      </c>
      <c r="AJ21" s="479" t="str">
        <f t="shared" ref="AJ21:AM21" si="35">IF(AD21&lt;&gt;0, AD21, "")</f>
        <v/>
      </c>
      <c r="AK21" s="480" t="str">
        <f t="shared" si="35"/>
        <v/>
      </c>
      <c r="AL21" s="481" t="str">
        <f t="shared" si="35"/>
        <v/>
      </c>
      <c r="AM21" s="482" t="str">
        <f t="shared" si="35"/>
        <v/>
      </c>
      <c r="AN21" s="474">
        <f>COUNTIFS(AM25:AM224, "Fri", AO25:AO224, "20:00") +
 COUNTIFS(AM25:AM224, "Fri", AO25:AO224, "20:15") +
 COUNTIFS(AM25:AM224, "Fri", AO25:AO224, "20:30") +
 COUNTIFS(AM25:AM224, "Fri", AO25:AO224, "20:45")</f>
        <v>0</v>
      </c>
      <c r="AO21" s="474">
        <f>COUNTIFS(AM226:AM1170, "Fri", AO226:AO1170, "20:00") +
 COUNTIFS(AM226:AM1170, "Fri", AO226:AO1170, "20:15") +
 COUNTIFS(AM226:AM1170, "Fri", AO226:AO1170, "20:30") +
 COUNTIFS(AM226:AM1170, "Fri", AO226:AO1170, "20:45")</f>
        <v>0</v>
      </c>
      <c r="AP21" s="475"/>
      <c r="AQ21" s="475"/>
      <c r="AR21" s="475"/>
      <c r="AS21" s="475"/>
    </row>
    <row r="22">
      <c r="A22" s="410"/>
      <c r="B22" s="399"/>
      <c r="C22" s="440"/>
      <c r="D22" s="399"/>
      <c r="E22" s="398"/>
      <c r="F22" s="338" t="s">
        <v>549</v>
      </c>
      <c r="G22" s="370" t="str">
        <f t="shared" ref="G22:G23" si="37">J25</f>
        <v/>
      </c>
      <c r="H22" s="29"/>
      <c r="I22" s="410"/>
      <c r="J22" s="411" t="str">
        <f>IFERROR(__xludf.DUMMYFUNCTION("REGEXREPLACE(I22,""(.*)SAFE:(.*)"",""$2"")"),"")</f>
        <v/>
      </c>
      <c r="K22" s="338" t="s">
        <v>549</v>
      </c>
      <c r="L22" s="370" t="str">
        <f t="shared" ref="L22:L23" si="38">O25</f>
        <v/>
      </c>
      <c r="M22" s="29"/>
      <c r="N22" s="410"/>
      <c r="O22" s="411" t="str">
        <f>IFERROR(__xludf.DUMMYFUNCTION("REGEXREPLACE(N22,""(.*)SAFE:(.*)"",""$2"")"),"")</f>
        <v/>
      </c>
      <c r="P22" s="338" t="s">
        <v>549</v>
      </c>
      <c r="Q22" s="370" t="str">
        <f t="shared" ref="Q22:Q23" si="39">T25</f>
        <v/>
      </c>
      <c r="R22" s="29"/>
      <c r="S22" s="410"/>
      <c r="T22" s="411" t="str">
        <f>IFERROR(__xludf.DUMMYFUNCTION("REGEXREPLACE(S22,""(.*)SAFE:(.*)"",""$2"")"),"")</f>
        <v/>
      </c>
      <c r="W22" s="412">
        <v>0.22916666666666666</v>
      </c>
      <c r="X22" s="403">
        <f>OriginalIDP!R24</f>
        <v>16.79</v>
      </c>
      <c r="Y22" s="403">
        <f>OriginalIDP!S24</f>
        <v>20.67</v>
      </c>
      <c r="Z22" s="403">
        <f>OriginalIDP!T24</f>
        <v>3.88</v>
      </c>
      <c r="AA22" s="168"/>
      <c r="AB22" s="168"/>
      <c r="AC22" s="386" t="s">
        <v>586</v>
      </c>
      <c r="AD22" s="476">
        <f>VALUE(Q80)</f>
        <v>0</v>
      </c>
      <c r="AE22" s="477">
        <f>VALUE(Q81)</f>
        <v>0</v>
      </c>
      <c r="AF22" s="478">
        <f>VALUE(Q82)</f>
        <v>0</v>
      </c>
      <c r="AG22" s="477">
        <f>VALUE(Q83)</f>
        <v>0</v>
      </c>
      <c r="AH22" s="469" t="str">
        <f t="shared" si="5"/>
        <v>Missing</v>
      </c>
      <c r="AI22" s="386" t="s">
        <v>586</v>
      </c>
      <c r="AJ22" s="479" t="str">
        <f t="shared" ref="AJ22:AM22" si="36">IF(AD22&lt;&gt;0, AD22, "")</f>
        <v/>
      </c>
      <c r="AK22" s="480" t="str">
        <f t="shared" si="36"/>
        <v/>
      </c>
      <c r="AL22" s="481" t="str">
        <f t="shared" si="36"/>
        <v/>
      </c>
      <c r="AM22" s="482" t="str">
        <f t="shared" si="36"/>
        <v/>
      </c>
      <c r="AN22" s="474">
        <f>COUNTIFS(AM25:AM224, "Fri", AO25:AO224, "21:00") +
 COUNTIFS(AM25:AM224, "Fri", AO25:AO224, "21:15") +
 COUNTIFS(AM25:AM224, "Fri", AO25:AO224, "21:30") +
 COUNTIFS(AM25:AM224, "Fri", AO25:AO224, "21:45")</f>
        <v>0</v>
      </c>
      <c r="AO22" s="474">
        <f>COUNTIFS(AM226:AM1170, "Fri", AO226:AO1170, "21:00") +
 COUNTIFS(AM226:AM1170, "Fri", AO226:AO1170, "21:15") +
 COUNTIFS(AM226:AM1170, "Fri", AO226:AO1170, "21:30") +
 COUNTIFS(AM226:AM1170, "Fri", AO226:AO1170, "21:45")</f>
        <v>0</v>
      </c>
      <c r="AP22" s="475"/>
      <c r="AQ22" s="475"/>
      <c r="AR22" s="475"/>
      <c r="AS22" s="475"/>
    </row>
    <row r="23">
      <c r="A23" s="410"/>
      <c r="B23" s="399"/>
      <c r="C23" s="440"/>
      <c r="D23" s="399"/>
      <c r="E23" s="410"/>
      <c r="F23" s="338" t="s">
        <v>550</v>
      </c>
      <c r="G23" s="371" t="str">
        <f t="shared" si="37"/>
        <v/>
      </c>
      <c r="H23" s="372"/>
      <c r="I23" s="398"/>
      <c r="J23" s="411" t="str">
        <f>IFERROR(__xludf.DUMMYFUNCTION("REGEXREPLACE(I17,""(.*)DELAYS:(.*)"",""$2"")"),"")</f>
        <v/>
      </c>
      <c r="K23" s="338" t="s">
        <v>550</v>
      </c>
      <c r="L23" s="371" t="str">
        <f t="shared" si="38"/>
        <v/>
      </c>
      <c r="M23" s="372"/>
      <c r="N23" s="398"/>
      <c r="O23" s="411" t="str">
        <f>IFERROR(__xludf.DUMMYFUNCTION("REGEXREPLACE(N17,""(.*)DELAYS:(.*)"",""$2"")"),"")</f>
        <v/>
      </c>
      <c r="P23" s="338" t="s">
        <v>550</v>
      </c>
      <c r="Q23" s="371" t="str">
        <f t="shared" si="39"/>
        <v/>
      </c>
      <c r="R23" s="372"/>
      <c r="S23" s="398"/>
      <c r="T23" s="411" t="str">
        <f>IFERROR(__xludf.DUMMYFUNCTION("REGEXREPLACE(S17,""(.*)DELAYS:(.*)"",""$2"")"),"")</f>
        <v/>
      </c>
      <c r="W23" s="412">
        <v>0.23958333333333334</v>
      </c>
      <c r="X23" s="403">
        <f>OriginalIDP!R25</f>
        <v>23.17</v>
      </c>
      <c r="Y23" s="403">
        <f>OriginalIDP!S25</f>
        <v>20.67</v>
      </c>
      <c r="Z23" s="403">
        <f>OriginalIDP!T25</f>
        <v>-2.5</v>
      </c>
      <c r="AA23" s="168"/>
      <c r="AB23" s="168"/>
      <c r="AC23" s="388" t="s">
        <v>588</v>
      </c>
      <c r="AD23" s="484">
        <f>VALUE(Q95)</f>
        <v>0</v>
      </c>
      <c r="AE23" s="485">
        <f>VALUE(Q96)</f>
        <v>0</v>
      </c>
      <c r="AF23" s="486">
        <f>VALUE(Q97)</f>
        <v>0</v>
      </c>
      <c r="AG23" s="485">
        <f>VALUE(Q98)</f>
        <v>0</v>
      </c>
      <c r="AH23" s="469" t="str">
        <f t="shared" si="5"/>
        <v>Missing</v>
      </c>
      <c r="AI23" s="388" t="s">
        <v>588</v>
      </c>
      <c r="AJ23" s="487" t="str">
        <f t="shared" ref="AJ23:AM23" si="40">IF(AD23&lt;&gt;0, AD23, "")</f>
        <v/>
      </c>
      <c r="AK23" s="488" t="str">
        <f t="shared" si="40"/>
        <v/>
      </c>
      <c r="AL23" s="489" t="str">
        <f t="shared" si="40"/>
        <v/>
      </c>
      <c r="AM23" s="490" t="str">
        <f t="shared" si="40"/>
        <v/>
      </c>
      <c r="AN23" s="474">
        <f>COUNTIFS(AM25:AM224, "Fri", AO25:AO224, "22:00") +
 COUNTIFS(AM25:AM224, "Fri", AO25:AO224, "22:15") +
 COUNTIFS(AM25:AM224, "Fri", AO25:AO224, "22:30") +
 COUNTIFS(AM25:AM224, "Fri", AO25:AO224, "22:45")</f>
        <v>0</v>
      </c>
      <c r="AO23" s="474">
        <f>COUNTIFS(AM226:AM1170, "Fri", AO226:AO1170, "22:00") +
 COUNTIFS(AM226:AM1170, "Fri", AO226:AO1170, "22:15") +
 COUNTIFS(AM226:AM1170, "Fri", AO226:AO1170, "22:30") +
 COUNTIFS(AM226:AM1170, "Fri", AO226:AO1170, "22:45")</f>
        <v>0</v>
      </c>
      <c r="AP23" s="475"/>
      <c r="AQ23" s="475"/>
      <c r="AR23" s="475"/>
      <c r="AS23" s="475"/>
    </row>
    <row r="24">
      <c r="A24" s="410"/>
      <c r="B24" s="399"/>
      <c r="C24" s="440"/>
      <c r="D24" s="399"/>
      <c r="E24" s="440"/>
      <c r="F24" s="339" t="s">
        <v>551</v>
      </c>
      <c r="G24" s="340" t="str">
        <f>J28</f>
        <v/>
      </c>
      <c r="H24" s="39"/>
      <c r="I24" s="440"/>
      <c r="J24" s="411" t="str">
        <f>IF(J67=FALSE,"",LEFT(J61,3))</f>
        <v/>
      </c>
      <c r="K24" s="339" t="s">
        <v>551</v>
      </c>
      <c r="L24" s="340" t="str">
        <f>O28</f>
        <v/>
      </c>
      <c r="M24" s="39"/>
      <c r="N24" s="440"/>
      <c r="O24" s="411" t="str">
        <f>IF(O67=FALSE,"",LEFT(O61,3))</f>
        <v/>
      </c>
      <c r="P24" s="339" t="s">
        <v>551</v>
      </c>
      <c r="Q24" s="340" t="str">
        <f>T28</f>
        <v/>
      </c>
      <c r="R24" s="39"/>
      <c r="S24" s="440"/>
      <c r="T24" s="411" t="str">
        <f>IF(T67=FALSE,"",LEFT(T61,3))</f>
        <v/>
      </c>
      <c r="W24" s="412">
        <v>0.25</v>
      </c>
      <c r="X24" s="403">
        <f>OriginalIDP!R26</f>
        <v>21.03</v>
      </c>
      <c r="Y24" s="403">
        <f>OriginalIDP!S26</f>
        <v>23</v>
      </c>
      <c r="Z24" s="403">
        <f>OriginalIDP!T26</f>
        <v>1.97</v>
      </c>
      <c r="AA24" s="168"/>
      <c r="AB24" s="168"/>
      <c r="AC24" s="491" t="s">
        <v>606</v>
      </c>
      <c r="AS24" s="502"/>
    </row>
    <row r="25">
      <c r="A25" s="410"/>
      <c r="B25" s="399"/>
      <c r="C25" s="435"/>
      <c r="D25" s="399"/>
      <c r="E25" s="410"/>
      <c r="F25" s="341"/>
      <c r="G25" s="114"/>
      <c r="H25" s="32"/>
      <c r="I25" s="440"/>
      <c r="J25" s="411" t="str">
        <f>IFERROR(__xludf.DUMMYFUNCTION("REGEXREPLACE(I25,""(.*)Inbound:(.*)"",""$2"")"),"")</f>
        <v/>
      </c>
      <c r="K25" s="341"/>
      <c r="L25" s="114"/>
      <c r="M25" s="32"/>
      <c r="N25" s="440"/>
      <c r="O25" s="411" t="str">
        <f>IFERROR(__xludf.DUMMYFUNCTION("REGEXREPLACE(N25,""(.*)Inbound:(.*)"",""$2"")"),"")</f>
        <v/>
      </c>
      <c r="P25" s="341"/>
      <c r="Q25" s="114"/>
      <c r="R25" s="32"/>
      <c r="S25" s="440"/>
      <c r="T25" s="411" t="str">
        <f>IFERROR(__xludf.DUMMYFUNCTION("REGEXREPLACE(S25,""(.*)Inbound:(.*)"",""$2"")"),"")</f>
        <v/>
      </c>
      <c r="W25" s="412">
        <v>0.2604166666666667</v>
      </c>
      <c r="X25" s="403">
        <f>OriginalIDP!R27</f>
        <v>18.86</v>
      </c>
      <c r="Y25" s="403">
        <f>OriginalIDP!S27</f>
        <v>23.67</v>
      </c>
      <c r="Z25" s="403">
        <f>OriginalIDP!T27</f>
        <v>4.81</v>
      </c>
      <c r="AC25" s="492">
        <v>1.0</v>
      </c>
      <c r="AD25" s="493"/>
      <c r="AE25" s="493"/>
      <c r="AF25" s="493"/>
      <c r="AG25" s="493"/>
      <c r="AH25" s="493"/>
      <c r="AI25" s="493"/>
      <c r="AJ25" s="493"/>
      <c r="AK25" s="493"/>
      <c r="AL25" s="494"/>
      <c r="AM25" s="495"/>
      <c r="AN25" s="496"/>
      <c r="AO25" s="496"/>
      <c r="AP25" s="493"/>
      <c r="AQ25" s="497"/>
      <c r="AR25" s="498"/>
      <c r="AS25" s="502"/>
    </row>
    <row r="26">
      <c r="A26" s="410"/>
      <c r="B26" s="399"/>
      <c r="C26" s="410"/>
      <c r="D26" s="399"/>
      <c r="E26" s="483"/>
      <c r="F26" s="342" t="s">
        <v>485</v>
      </c>
      <c r="G26" s="343" t="str">
        <f>J30</f>
        <v/>
      </c>
      <c r="H26" s="275"/>
      <c r="I26" s="440"/>
      <c r="J26" s="411" t="str">
        <f>IFERROR(__xludf.DUMMYFUNCTION("REGEXREPLACE(I26,""(.*)Outbound:(.*)"",""$2"")"),"")</f>
        <v/>
      </c>
      <c r="K26" s="342" t="s">
        <v>485</v>
      </c>
      <c r="L26" s="343" t="str">
        <f>O30</f>
        <v/>
      </c>
      <c r="M26" s="275"/>
      <c r="N26" s="440"/>
      <c r="O26" s="411" t="str">
        <f>IFERROR(__xludf.DUMMYFUNCTION("REGEXREPLACE(N26,""(.*)Outbound:(.*)"",""$2"")"),"")</f>
        <v/>
      </c>
      <c r="P26" s="342" t="s">
        <v>485</v>
      </c>
      <c r="Q26" s="343" t="str">
        <f>T30</f>
        <v/>
      </c>
      <c r="R26" s="275"/>
      <c r="S26" s="440"/>
      <c r="T26" s="411" t="str">
        <f>IFERROR(__xludf.DUMMYFUNCTION("REGEXREPLACE(S26,""(.*)Outbound:(.*)"",""$2"")"),"")</f>
        <v/>
      </c>
      <c r="W26" s="412">
        <v>0.2708333333333333</v>
      </c>
      <c r="X26" s="403">
        <f>OriginalIDP!R28</f>
        <v>22.65</v>
      </c>
      <c r="Y26" s="403">
        <f>OriginalIDP!S28</f>
        <v>25</v>
      </c>
      <c r="Z26" s="403">
        <f>OriginalIDP!T28</f>
        <v>2.35</v>
      </c>
      <c r="AC26" s="492">
        <v>2.0</v>
      </c>
      <c r="AD26" s="493"/>
      <c r="AE26" s="493"/>
      <c r="AF26" s="493"/>
      <c r="AG26" s="493"/>
      <c r="AH26" s="493"/>
      <c r="AI26" s="493"/>
      <c r="AJ26" s="493"/>
      <c r="AK26" s="493"/>
      <c r="AL26" s="494"/>
      <c r="AM26" s="495"/>
      <c r="AN26" s="496"/>
      <c r="AO26" s="496"/>
      <c r="AP26" s="493"/>
      <c r="AQ26" s="497"/>
      <c r="AR26" s="498"/>
      <c r="AS26" s="502"/>
    </row>
    <row r="27">
      <c r="A27" s="435"/>
      <c r="B27" s="399"/>
      <c r="C27" s="435"/>
      <c r="D27" s="399"/>
      <c r="E27" s="435"/>
      <c r="F27" s="344"/>
      <c r="G27" s="345"/>
      <c r="H27" s="275"/>
      <c r="I27" s="398"/>
      <c r="J27" s="411"/>
      <c r="K27" s="344"/>
      <c r="L27" s="345"/>
      <c r="M27" s="275"/>
      <c r="N27" s="398"/>
      <c r="O27" s="411"/>
      <c r="P27" s="344"/>
      <c r="Q27" s="345"/>
      <c r="R27" s="275"/>
      <c r="S27" s="398"/>
      <c r="T27" s="411"/>
      <c r="W27" s="412">
        <v>0.28125</v>
      </c>
      <c r="X27" s="403">
        <f>OriginalIDP!R29</f>
        <v>25.46</v>
      </c>
      <c r="Y27" s="403">
        <f>OriginalIDP!S29</f>
        <v>24.67</v>
      </c>
      <c r="Z27" s="403">
        <f>OriginalIDP!T29</f>
        <v>-0.79</v>
      </c>
      <c r="AC27" s="492">
        <v>3.0</v>
      </c>
      <c r="AD27" s="493"/>
      <c r="AE27" s="493"/>
      <c r="AF27" s="493"/>
      <c r="AG27" s="493"/>
      <c r="AH27" s="493"/>
      <c r="AI27" s="493"/>
      <c r="AJ27" s="493"/>
      <c r="AK27" s="493"/>
      <c r="AL27" s="494"/>
      <c r="AM27" s="495"/>
      <c r="AN27" s="496"/>
      <c r="AO27" s="496"/>
      <c r="AP27" s="493"/>
      <c r="AQ27" s="497"/>
      <c r="AR27" s="498"/>
      <c r="AS27" s="502"/>
    </row>
    <row r="28">
      <c r="A28" s="410"/>
      <c r="B28" s="399"/>
      <c r="C28" s="410"/>
      <c r="D28" s="399"/>
      <c r="E28" s="410"/>
      <c r="F28" s="344"/>
      <c r="G28" s="345"/>
      <c r="H28" s="275"/>
      <c r="I28" s="410"/>
      <c r="J28" s="411" t="str">
        <f>Right(I28,100)</f>
        <v/>
      </c>
      <c r="K28" s="344"/>
      <c r="L28" s="345"/>
      <c r="M28" s="275"/>
      <c r="N28" s="410"/>
      <c r="O28" s="411" t="str">
        <f>Right(N28,100)</f>
        <v/>
      </c>
      <c r="P28" s="344"/>
      <c r="Q28" s="345"/>
      <c r="R28" s="275"/>
      <c r="S28" s="410"/>
      <c r="T28" s="411" t="str">
        <f>Right(S28,100)</f>
        <v/>
      </c>
      <c r="W28" s="412">
        <v>0.2916666666666667</v>
      </c>
      <c r="X28" s="403">
        <f>OriginalIDP!R30</f>
        <v>19.92</v>
      </c>
      <c r="Y28" s="403">
        <f>OriginalIDP!S30</f>
        <v>25.67</v>
      </c>
      <c r="Z28" s="403">
        <f>OriginalIDP!T30</f>
        <v>5.75</v>
      </c>
      <c r="AC28" s="492">
        <v>4.0</v>
      </c>
      <c r="AD28" s="493"/>
      <c r="AE28" s="493"/>
      <c r="AF28" s="493"/>
      <c r="AG28" s="493"/>
      <c r="AH28" s="493"/>
      <c r="AI28" s="493"/>
      <c r="AJ28" s="493"/>
      <c r="AK28" s="493"/>
      <c r="AL28" s="494"/>
      <c r="AM28" s="495"/>
      <c r="AN28" s="496"/>
      <c r="AO28" s="496"/>
      <c r="AP28" s="493"/>
      <c r="AQ28" s="497"/>
      <c r="AR28" s="498"/>
      <c r="AS28" s="502"/>
    </row>
    <row r="29">
      <c r="A29" s="410"/>
      <c r="B29" s="399"/>
      <c r="C29" s="435"/>
      <c r="D29" s="399"/>
      <c r="E29" s="410"/>
      <c r="F29" s="344"/>
      <c r="G29" s="345"/>
      <c r="H29" s="275"/>
      <c r="I29" s="435"/>
      <c r="J29" s="411"/>
      <c r="K29" s="344"/>
      <c r="L29" s="345"/>
      <c r="M29" s="275"/>
      <c r="N29" s="435"/>
      <c r="O29" s="411"/>
      <c r="P29" s="344"/>
      <c r="Q29" s="345"/>
      <c r="R29" s="275"/>
      <c r="S29" s="435"/>
      <c r="T29" s="411"/>
      <c r="W29" s="412">
        <v>0.3020833333333333</v>
      </c>
      <c r="X29" s="403">
        <f>OriginalIDP!R31</f>
        <v>20.37</v>
      </c>
      <c r="Y29" s="403">
        <f>OriginalIDP!S31</f>
        <v>26.67</v>
      </c>
      <c r="Z29" s="403">
        <f>OriginalIDP!T31</f>
        <v>6.3</v>
      </c>
      <c r="AC29" s="492">
        <v>5.0</v>
      </c>
      <c r="AD29" s="493"/>
      <c r="AE29" s="493"/>
      <c r="AF29" s="493"/>
      <c r="AG29" s="493"/>
      <c r="AH29" s="493"/>
      <c r="AI29" s="493"/>
      <c r="AJ29" s="493"/>
      <c r="AK29" s="493"/>
      <c r="AL29" s="494"/>
      <c r="AM29" s="495"/>
      <c r="AN29" s="496"/>
      <c r="AO29" s="496"/>
      <c r="AP29" s="493"/>
      <c r="AQ29" s="497"/>
      <c r="AR29" s="498"/>
      <c r="AS29" s="502"/>
    </row>
    <row r="30">
      <c r="A30" s="410"/>
      <c r="B30" s="399"/>
      <c r="C30" s="410"/>
      <c r="D30" s="399"/>
      <c r="E30" s="440"/>
      <c r="F30" s="346"/>
      <c r="G30" s="347"/>
      <c r="H30" s="337"/>
      <c r="I30" s="440"/>
      <c r="J30" s="411" t="str">
        <f>Right(I30,150)</f>
        <v/>
      </c>
      <c r="K30" s="346"/>
      <c r="L30" s="347"/>
      <c r="M30" s="337"/>
      <c r="N30" s="440"/>
      <c r="O30" s="411" t="str">
        <f>Right(N30,150)</f>
        <v/>
      </c>
      <c r="P30" s="346"/>
      <c r="Q30" s="347"/>
      <c r="R30" s="337"/>
      <c r="S30" s="440"/>
      <c r="T30" s="411" t="str">
        <f>Right(S30,150)</f>
        <v/>
      </c>
      <c r="W30" s="412">
        <v>0.3125</v>
      </c>
      <c r="X30" s="403">
        <f>OriginalIDP!R32</f>
        <v>21.81</v>
      </c>
      <c r="Y30" s="403">
        <f>OriginalIDP!S32</f>
        <v>25</v>
      </c>
      <c r="Z30" s="403">
        <f>OriginalIDP!T32</f>
        <v>3.19</v>
      </c>
      <c r="AC30" s="492">
        <v>6.0</v>
      </c>
      <c r="AD30" s="493"/>
      <c r="AE30" s="493"/>
      <c r="AF30" s="493"/>
      <c r="AG30" s="493"/>
      <c r="AH30" s="493"/>
      <c r="AI30" s="493"/>
      <c r="AJ30" s="493"/>
      <c r="AK30" s="493"/>
      <c r="AL30" s="494"/>
      <c r="AM30" s="495"/>
      <c r="AN30" s="496"/>
      <c r="AO30" s="496"/>
      <c r="AP30" s="493"/>
      <c r="AQ30" s="497"/>
      <c r="AR30" s="498"/>
      <c r="AS30" s="502"/>
    </row>
    <row r="31">
      <c r="A31" s="435"/>
      <c r="B31" s="399"/>
      <c r="C31" s="410"/>
      <c r="D31" s="399"/>
      <c r="E31" s="410"/>
      <c r="F31" s="348" t="s">
        <v>553</v>
      </c>
      <c r="G31" s="31"/>
      <c r="H31" s="32"/>
      <c r="I31" s="400"/>
      <c r="J31" s="401"/>
      <c r="K31" s="373" t="s">
        <v>572</v>
      </c>
      <c r="L31" s="31"/>
      <c r="M31" s="32"/>
      <c r="N31" s="400"/>
      <c r="O31" s="198"/>
      <c r="P31" s="391" t="s">
        <v>591</v>
      </c>
      <c r="Q31" s="31"/>
      <c r="R31" s="32"/>
      <c r="S31" s="400"/>
      <c r="W31" s="412">
        <v>0.3229166666666667</v>
      </c>
      <c r="X31" s="403">
        <f>OriginalIDP!R33</f>
        <v>25.01</v>
      </c>
      <c r="Y31" s="403">
        <f>OriginalIDP!S33</f>
        <v>25.33</v>
      </c>
      <c r="Z31" s="403">
        <f>OriginalIDP!T33</f>
        <v>0.32</v>
      </c>
      <c r="AC31" s="492">
        <v>7.0</v>
      </c>
      <c r="AD31" s="493"/>
      <c r="AE31" s="493"/>
      <c r="AF31" s="493"/>
      <c r="AG31" s="493"/>
      <c r="AH31" s="493"/>
      <c r="AI31" s="493"/>
      <c r="AJ31" s="493"/>
      <c r="AK31" s="493"/>
      <c r="AL31" s="494"/>
      <c r="AM31" s="495"/>
      <c r="AN31" s="496"/>
      <c r="AO31" s="496"/>
      <c r="AP31" s="493"/>
      <c r="AQ31" s="497"/>
      <c r="AR31" s="498"/>
      <c r="AS31" s="502"/>
    </row>
    <row r="32">
      <c r="A32" s="410"/>
      <c r="B32" s="399"/>
      <c r="C32" s="483"/>
      <c r="D32" s="399"/>
      <c r="E32" s="440"/>
      <c r="F32" s="335" t="s">
        <v>94</v>
      </c>
      <c r="G32" s="336" t="str">
        <f t="shared" ref="G32:G34" si="41">J35</f>
        <v/>
      </c>
      <c r="H32" s="337"/>
      <c r="I32" s="440"/>
      <c r="J32" s="411" t="str">
        <f>IFERROR(__xludf.DUMMYFUNCTION("REGEXREPLACE(I32,""(.*)ACK:(.*)"",""$2"")"),"")</f>
        <v/>
      </c>
      <c r="K32" s="335" t="s">
        <v>94</v>
      </c>
      <c r="L32" s="336" t="str">
        <f t="shared" ref="L32:L34" si="42">O35</f>
        <v/>
      </c>
      <c r="M32" s="337"/>
      <c r="N32" s="440"/>
      <c r="O32" s="411" t="str">
        <f>IFERROR(__xludf.DUMMYFUNCTION("REGEXREPLACE(N32,""(.*)ACK:(.*)"",""$2"")"),"")</f>
        <v/>
      </c>
      <c r="P32" s="335" t="s">
        <v>94</v>
      </c>
      <c r="Q32" s="336" t="str">
        <f t="shared" ref="Q32:Q34" si="43">T35</f>
        <v/>
      </c>
      <c r="R32" s="337"/>
      <c r="S32" s="440"/>
      <c r="T32" s="411" t="str">
        <f>IFERROR(__xludf.DUMMYFUNCTION("REGEXREPLACE(S32,""(.*)ACK:(.*)"",""$2"")"),"")</f>
        <v/>
      </c>
      <c r="W32" s="412">
        <v>0.3333333333333333</v>
      </c>
      <c r="X32" s="403">
        <f>OriginalIDP!R34</f>
        <v>23.51</v>
      </c>
      <c r="Y32" s="403">
        <f>OriginalIDP!S34</f>
        <v>27</v>
      </c>
      <c r="Z32" s="403">
        <f>OriginalIDP!T34</f>
        <v>3.49</v>
      </c>
      <c r="AC32" s="492">
        <v>8.0</v>
      </c>
      <c r="AD32" s="493"/>
      <c r="AE32" s="493"/>
      <c r="AF32" s="493"/>
      <c r="AG32" s="493"/>
      <c r="AH32" s="493"/>
      <c r="AI32" s="493"/>
      <c r="AJ32" s="493"/>
      <c r="AK32" s="493"/>
      <c r="AL32" s="494"/>
      <c r="AM32" s="495"/>
      <c r="AN32" s="496"/>
      <c r="AO32" s="496"/>
      <c r="AP32" s="493"/>
      <c r="AQ32" s="497"/>
      <c r="AR32" s="498"/>
      <c r="AS32" s="502"/>
    </row>
    <row r="33">
      <c r="A33" s="435"/>
      <c r="B33" s="399"/>
      <c r="C33" s="435"/>
      <c r="D33" s="399"/>
      <c r="E33" s="410"/>
      <c r="F33" s="338" t="s">
        <v>497</v>
      </c>
      <c r="G33" s="336" t="str">
        <f t="shared" si="41"/>
        <v/>
      </c>
      <c r="H33" s="337"/>
      <c r="I33" s="440"/>
      <c r="J33" s="411" t="str">
        <f>IFERROR(__xludf.DUMMYFUNCTION("REGEXREPLACE(I33,""(.*)SVL OUT:(.*)"",""$2"")"),"")</f>
        <v/>
      </c>
      <c r="K33" s="338" t="s">
        <v>497</v>
      </c>
      <c r="L33" s="336" t="str">
        <f t="shared" si="42"/>
        <v/>
      </c>
      <c r="M33" s="337"/>
      <c r="N33" s="440"/>
      <c r="O33" s="411" t="str">
        <f>IFERROR(__xludf.DUMMYFUNCTION("REGEXREPLACE(N33,""(.*)SVL OUT:(.*)"",""$2"")"),"")</f>
        <v/>
      </c>
      <c r="P33" s="338" t="s">
        <v>497</v>
      </c>
      <c r="Q33" s="336" t="str">
        <f t="shared" si="43"/>
        <v/>
      </c>
      <c r="R33" s="337"/>
      <c r="S33" s="440"/>
      <c r="T33" s="411" t="str">
        <f>IFERROR(__xludf.DUMMYFUNCTION("REGEXREPLACE(S33,""(.*)SVL OUT:(.*)"",""$2"")"),"")</f>
        <v/>
      </c>
      <c r="W33" s="412">
        <v>0.34375</v>
      </c>
      <c r="X33" s="403">
        <f>OriginalIDP!R35</f>
        <v>25.79</v>
      </c>
      <c r="Y33" s="403">
        <f>OriginalIDP!S35</f>
        <v>29</v>
      </c>
      <c r="Z33" s="403">
        <f>OriginalIDP!T35</f>
        <v>3.21</v>
      </c>
      <c r="AC33" s="492">
        <v>9.0</v>
      </c>
      <c r="AD33" s="493"/>
      <c r="AE33" s="493"/>
      <c r="AF33" s="493"/>
      <c r="AG33" s="493"/>
      <c r="AH33" s="493"/>
      <c r="AI33" s="493"/>
      <c r="AJ33" s="493"/>
      <c r="AK33" s="493"/>
      <c r="AL33" s="494"/>
      <c r="AM33" s="495"/>
      <c r="AN33" s="496"/>
      <c r="AO33" s="496"/>
      <c r="AP33" s="493"/>
      <c r="AQ33" s="497"/>
      <c r="AR33" s="498"/>
      <c r="AS33" s="502"/>
    </row>
    <row r="34">
      <c r="A34" s="410"/>
      <c r="B34" s="399"/>
      <c r="C34" s="410"/>
      <c r="D34" s="399"/>
      <c r="E34" s="398"/>
      <c r="F34" s="338" t="s">
        <v>100</v>
      </c>
      <c r="G34" s="336" t="str">
        <f t="shared" si="41"/>
        <v/>
      </c>
      <c r="H34" s="337"/>
      <c r="I34" s="440"/>
      <c r="J34" s="411" t="str">
        <f>IFERROR(__xludf.DUMMYFUNCTION("REGEXREPLACE(I34,""(.*)SVL IN:(.*)"",""$2"")"),"")</f>
        <v/>
      </c>
      <c r="K34" s="338" t="s">
        <v>100</v>
      </c>
      <c r="L34" s="336" t="str">
        <f t="shared" si="42"/>
        <v/>
      </c>
      <c r="M34" s="337"/>
      <c r="N34" s="440"/>
      <c r="O34" s="411" t="str">
        <f>IFERROR(__xludf.DUMMYFUNCTION("REGEXREPLACE(N34,""(.*)SVL IN:(.*)"",""$2"")"),"")</f>
        <v/>
      </c>
      <c r="P34" s="338" t="s">
        <v>100</v>
      </c>
      <c r="Q34" s="336" t="str">
        <f t="shared" si="43"/>
        <v/>
      </c>
      <c r="R34" s="337"/>
      <c r="S34" s="440"/>
      <c r="T34" s="411" t="str">
        <f>IFERROR(__xludf.DUMMYFUNCTION("REGEXREPLACE(S34,""(.*)SVL IN:(.*)"",""$2"")"),"")</f>
        <v/>
      </c>
      <c r="W34" s="412">
        <v>0.3541666666666667</v>
      </c>
      <c r="X34" s="403">
        <f>OriginalIDP!R36</f>
        <v>26.96</v>
      </c>
      <c r="Y34" s="403">
        <f>OriginalIDP!S36</f>
        <v>29.67</v>
      </c>
      <c r="Z34" s="403">
        <f>OriginalIDP!T36</f>
        <v>2.71</v>
      </c>
      <c r="AC34" s="492">
        <v>10.0</v>
      </c>
      <c r="AD34" s="493"/>
      <c r="AE34" s="493"/>
      <c r="AF34" s="493"/>
      <c r="AG34" s="493"/>
      <c r="AH34" s="493"/>
      <c r="AI34" s="493"/>
      <c r="AJ34" s="493"/>
      <c r="AK34" s="493"/>
      <c r="AL34" s="494"/>
      <c r="AM34" s="495"/>
      <c r="AN34" s="496"/>
      <c r="AO34" s="496"/>
      <c r="AP34" s="493"/>
      <c r="AQ34" s="497"/>
      <c r="AR34" s="498"/>
      <c r="AS34" s="502"/>
    </row>
    <row r="35">
      <c r="A35" s="435"/>
      <c r="B35" s="399"/>
      <c r="C35" s="410"/>
      <c r="D35" s="399"/>
      <c r="E35" s="410"/>
      <c r="F35" s="338" t="s">
        <v>547</v>
      </c>
      <c r="G35" s="336" t="str">
        <f t="shared" ref="G35:G36" si="44">J33</f>
        <v/>
      </c>
      <c r="H35" s="337"/>
      <c r="I35" s="440"/>
      <c r="J35" s="411" t="str">
        <f>IFERROR(__xludf.DUMMYFUNCTION("REGEXREPLACE(I35,""(.*)ACK:(.*)"",""$2"")"),"")</f>
        <v/>
      </c>
      <c r="K35" s="338" t="s">
        <v>547</v>
      </c>
      <c r="L35" s="336" t="str">
        <f t="shared" ref="L35:L36" si="45">O33</f>
        <v/>
      </c>
      <c r="M35" s="337"/>
      <c r="N35" s="440"/>
      <c r="O35" s="411" t="str">
        <f>IFERROR(__xludf.DUMMYFUNCTION("REGEXREPLACE(N35,""(.*)ACK:(.*)"",""$2"")"),"")</f>
        <v/>
      </c>
      <c r="P35" s="338" t="s">
        <v>547</v>
      </c>
      <c r="Q35" s="336" t="str">
        <f t="shared" ref="Q35:Q36" si="46">T33</f>
        <v/>
      </c>
      <c r="R35" s="337"/>
      <c r="S35" s="440"/>
      <c r="T35" s="411" t="str">
        <f>IFERROR(__xludf.DUMMYFUNCTION("REGEXREPLACE(S35,""(.*)ACK:(.*)"",""$2"")"),"")</f>
        <v/>
      </c>
      <c r="W35" s="412">
        <v>0.3645833333333333</v>
      </c>
      <c r="X35" s="403">
        <f>OriginalIDP!R37</f>
        <v>27.53</v>
      </c>
      <c r="Y35" s="403">
        <f>OriginalIDP!S37</f>
        <v>33.67</v>
      </c>
      <c r="Z35" s="403">
        <f>OriginalIDP!T37</f>
        <v>6.14</v>
      </c>
      <c r="AC35" s="492">
        <v>11.0</v>
      </c>
      <c r="AD35" s="493"/>
      <c r="AE35" s="493"/>
      <c r="AF35" s="493"/>
      <c r="AG35" s="493"/>
      <c r="AH35" s="493"/>
      <c r="AI35" s="493"/>
      <c r="AJ35" s="493"/>
      <c r="AK35" s="493"/>
      <c r="AL35" s="494"/>
      <c r="AM35" s="495"/>
      <c r="AN35" s="496"/>
      <c r="AO35" s="496"/>
      <c r="AP35" s="493"/>
      <c r="AQ35" s="497"/>
      <c r="AR35" s="498"/>
      <c r="AS35" s="502"/>
    </row>
    <row r="36">
      <c r="A36" s="410"/>
      <c r="B36" s="399"/>
      <c r="C36" s="410"/>
      <c r="D36" s="399"/>
      <c r="E36" s="440"/>
      <c r="F36" s="338" t="s">
        <v>548</v>
      </c>
      <c r="G36" s="336" t="str">
        <f t="shared" si="44"/>
        <v/>
      </c>
      <c r="H36" s="337"/>
      <c r="I36" s="440"/>
      <c r="J36" s="411" t="str">
        <f>IFERROR(__xludf.DUMMYFUNCTION("REGEXREPLACE(I36,""(.*)ASA:(.*)"",""$2"")"),"")</f>
        <v/>
      </c>
      <c r="K36" s="338" t="s">
        <v>548</v>
      </c>
      <c r="L36" s="336" t="str">
        <f t="shared" si="45"/>
        <v/>
      </c>
      <c r="M36" s="337"/>
      <c r="N36" s="440"/>
      <c r="O36" s="411" t="str">
        <f>IFERROR(__xludf.DUMMYFUNCTION("REGEXREPLACE(N36,""(.*)ASA:(.*)"",""$2"")"),"")</f>
        <v/>
      </c>
      <c r="P36" s="338" t="s">
        <v>548</v>
      </c>
      <c r="Q36" s="336" t="str">
        <f t="shared" si="46"/>
        <v/>
      </c>
      <c r="R36" s="337"/>
      <c r="S36" s="440"/>
      <c r="T36" s="411" t="str">
        <f>IFERROR(__xludf.DUMMYFUNCTION("REGEXREPLACE(S36,""(.*)ASA:(.*)"",""$2"")"),"")</f>
        <v/>
      </c>
      <c r="W36" s="412">
        <v>0.375</v>
      </c>
      <c r="X36" s="403">
        <f>OriginalIDP!R38</f>
        <v>23.39</v>
      </c>
      <c r="Y36" s="403">
        <f>OriginalIDP!S38</f>
        <v>33</v>
      </c>
      <c r="Z36" s="403">
        <f>OriginalIDP!T38</f>
        <v>9.61</v>
      </c>
      <c r="AC36" s="492">
        <v>12.0</v>
      </c>
      <c r="AD36" s="493"/>
      <c r="AE36" s="493"/>
      <c r="AF36" s="493"/>
      <c r="AG36" s="493"/>
      <c r="AH36" s="493"/>
      <c r="AI36" s="493"/>
      <c r="AJ36" s="493"/>
      <c r="AK36" s="493"/>
      <c r="AL36" s="494"/>
      <c r="AM36" s="495"/>
      <c r="AN36" s="496"/>
      <c r="AO36" s="496"/>
      <c r="AP36" s="493"/>
      <c r="AQ36" s="497"/>
      <c r="AR36" s="498"/>
      <c r="AS36" s="502"/>
    </row>
    <row r="37">
      <c r="A37" s="410"/>
      <c r="B37" s="399"/>
      <c r="C37" s="410"/>
      <c r="D37" s="399"/>
      <c r="E37" s="440"/>
      <c r="F37" s="338" t="s">
        <v>549</v>
      </c>
      <c r="G37" s="370" t="str">
        <f t="shared" ref="G37:G38" si="47">J40</f>
        <v/>
      </c>
      <c r="H37" s="29"/>
      <c r="I37" s="440"/>
      <c r="J37" s="411" t="str">
        <f>IFERROR(__xludf.DUMMYFUNCTION("REGEXREPLACE(I37,""(.*)SAFE:(.*)"",""$2"")"),"")</f>
        <v/>
      </c>
      <c r="K37" s="338" t="s">
        <v>549</v>
      </c>
      <c r="L37" s="370" t="str">
        <f t="shared" ref="L37:L38" si="48">O40</f>
        <v/>
      </c>
      <c r="M37" s="29"/>
      <c r="N37" s="440"/>
      <c r="O37" s="411" t="str">
        <f>IFERROR(__xludf.DUMMYFUNCTION("REGEXREPLACE(N37,""(.*)SAFE:(.*)"",""$2"")"),"")</f>
        <v/>
      </c>
      <c r="P37" s="338" t="s">
        <v>549</v>
      </c>
      <c r="Q37" s="370" t="str">
        <f t="shared" ref="Q37:Q38" si="49">T40</f>
        <v/>
      </c>
      <c r="R37" s="29"/>
      <c r="S37" s="440"/>
      <c r="T37" s="411" t="str">
        <f>IFERROR(__xludf.DUMMYFUNCTION("REGEXREPLACE(S37,""(.*)SAFE:(.*)"",""$2"")"),"")</f>
        <v/>
      </c>
      <c r="W37" s="412">
        <v>0.3854166666666667</v>
      </c>
      <c r="X37" s="403">
        <f>OriginalIDP!R39</f>
        <v>25.67</v>
      </c>
      <c r="Y37" s="403">
        <f>OriginalIDP!S39</f>
        <v>33</v>
      </c>
      <c r="Z37" s="403">
        <f>OriginalIDP!T39</f>
        <v>7.33</v>
      </c>
      <c r="AC37" s="492">
        <v>13.0</v>
      </c>
      <c r="AD37" s="493"/>
      <c r="AE37" s="493"/>
      <c r="AF37" s="493"/>
      <c r="AG37" s="493"/>
      <c r="AH37" s="493"/>
      <c r="AI37" s="493"/>
      <c r="AJ37" s="493"/>
      <c r="AK37" s="493"/>
      <c r="AL37" s="494"/>
      <c r="AM37" s="495"/>
      <c r="AN37" s="496"/>
      <c r="AO37" s="496"/>
      <c r="AP37" s="493"/>
      <c r="AQ37" s="497"/>
      <c r="AR37" s="498"/>
      <c r="AS37" s="502"/>
    </row>
    <row r="38">
      <c r="A38" s="483"/>
      <c r="B38" s="399"/>
      <c r="C38" s="410"/>
      <c r="D38" s="399"/>
      <c r="E38" s="435"/>
      <c r="F38" s="338" t="s">
        <v>550</v>
      </c>
      <c r="G38" s="371" t="str">
        <f t="shared" si="47"/>
        <v/>
      </c>
      <c r="H38" s="372"/>
      <c r="I38" s="398"/>
      <c r="J38" s="411" t="str">
        <f>IFERROR(__xludf.DUMMYFUNCTION("REGEXREPLACE(I32,""(.*)DELAYS:(.*)"",""$2"")"),"")</f>
        <v/>
      </c>
      <c r="K38" s="338" t="s">
        <v>550</v>
      </c>
      <c r="L38" s="371" t="str">
        <f t="shared" si="48"/>
        <v/>
      </c>
      <c r="M38" s="372"/>
      <c r="N38" s="398"/>
      <c r="O38" s="411" t="str">
        <f>IFERROR(__xludf.DUMMYFUNCTION("REGEXREPLACE(N32,""(.*)DELAYS:(.*)"",""$2"")"),"")</f>
        <v/>
      </c>
      <c r="P38" s="338" t="s">
        <v>550</v>
      </c>
      <c r="Q38" s="371" t="str">
        <f t="shared" si="49"/>
        <v/>
      </c>
      <c r="R38" s="372"/>
      <c r="S38" s="398"/>
      <c r="T38" s="411" t="str">
        <f>IFERROR(__xludf.DUMMYFUNCTION("REGEXREPLACE(S32,""(.*)DELAYS:(.*)"",""$2"")"),"")</f>
        <v/>
      </c>
      <c r="W38" s="412">
        <v>0.3958333333333333</v>
      </c>
      <c r="X38" s="403">
        <f>OriginalIDP!R40</f>
        <v>28.7</v>
      </c>
      <c r="Y38" s="403">
        <f>OriginalIDP!S40</f>
        <v>29.33</v>
      </c>
      <c r="Z38" s="403">
        <f>OriginalIDP!T40</f>
        <v>0.63</v>
      </c>
      <c r="AC38" s="492">
        <v>14.0</v>
      </c>
      <c r="AD38" s="493"/>
      <c r="AE38" s="493"/>
      <c r="AF38" s="493"/>
      <c r="AG38" s="493"/>
      <c r="AH38" s="493"/>
      <c r="AI38" s="493"/>
      <c r="AJ38" s="493"/>
      <c r="AK38" s="493"/>
      <c r="AL38" s="494"/>
      <c r="AM38" s="495"/>
      <c r="AN38" s="496"/>
      <c r="AO38" s="496"/>
      <c r="AP38" s="493"/>
      <c r="AQ38" s="497"/>
      <c r="AR38" s="498"/>
      <c r="AS38" s="502"/>
    </row>
    <row r="39">
      <c r="A39" s="435"/>
      <c r="B39" s="399"/>
      <c r="C39" s="410"/>
      <c r="D39" s="399"/>
      <c r="E39" s="440"/>
      <c r="F39" s="339" t="s">
        <v>551</v>
      </c>
      <c r="G39" s="340" t="str">
        <f>J43</f>
        <v/>
      </c>
      <c r="H39" s="39"/>
      <c r="I39" s="440"/>
      <c r="J39" s="411" t="str">
        <f>IF(J82=FALSE,"",LEFT(J76,3))</f>
        <v/>
      </c>
      <c r="K39" s="339" t="s">
        <v>551</v>
      </c>
      <c r="L39" s="340" t="str">
        <f>O43</f>
        <v/>
      </c>
      <c r="M39" s="39"/>
      <c r="N39" s="440"/>
      <c r="O39" s="411" t="str">
        <f>IF(O82=FALSE,"",LEFT(O76,3))</f>
        <v/>
      </c>
      <c r="P39" s="339" t="s">
        <v>551</v>
      </c>
      <c r="Q39" s="340" t="str">
        <f>T43</f>
        <v/>
      </c>
      <c r="R39" s="39"/>
      <c r="S39" s="440"/>
      <c r="T39" s="411" t="str">
        <f>IF(T82=FALSE,"",LEFT(T76,3))</f>
        <v/>
      </c>
      <c r="W39" s="412">
        <v>0.4166666666666667</v>
      </c>
      <c r="X39" s="403">
        <f>OriginalIDP!R41</f>
        <v>27.73</v>
      </c>
      <c r="Y39" s="403">
        <f>OriginalIDP!S41</f>
        <v>30.33</v>
      </c>
      <c r="Z39" s="403">
        <f>OriginalIDP!T41</f>
        <v>2.6</v>
      </c>
      <c r="AC39" s="492">
        <v>15.0</v>
      </c>
      <c r="AD39" s="493"/>
      <c r="AE39" s="493"/>
      <c r="AF39" s="493"/>
      <c r="AG39" s="493"/>
      <c r="AH39" s="493"/>
      <c r="AI39" s="493"/>
      <c r="AJ39" s="493"/>
      <c r="AK39" s="493"/>
      <c r="AL39" s="494"/>
      <c r="AM39" s="495"/>
      <c r="AN39" s="496"/>
      <c r="AO39" s="496"/>
      <c r="AP39" s="493"/>
      <c r="AQ39" s="497"/>
      <c r="AR39" s="498"/>
      <c r="AS39" s="502"/>
    </row>
    <row r="40">
      <c r="A40" s="410"/>
      <c r="B40" s="399"/>
      <c r="C40" s="435"/>
      <c r="D40" s="399"/>
      <c r="E40" s="435"/>
      <c r="F40" s="341"/>
      <c r="G40" s="114"/>
      <c r="H40" s="32"/>
      <c r="I40" s="440"/>
      <c r="J40" s="411" t="str">
        <f>IFERROR(__xludf.DUMMYFUNCTION("REGEXREPLACE(I40,""(.*)Inbound:(.*)"",""$2"")"),"")</f>
        <v/>
      </c>
      <c r="K40" s="341"/>
      <c r="L40" s="114"/>
      <c r="M40" s="32"/>
      <c r="N40" s="440"/>
      <c r="O40" s="411" t="str">
        <f>IFERROR(__xludf.DUMMYFUNCTION("REGEXREPLACE(N40,""(.*)Inbound:(.*)"",""$2"")"),"")</f>
        <v/>
      </c>
      <c r="P40" s="341"/>
      <c r="Q40" s="114"/>
      <c r="R40" s="32"/>
      <c r="S40" s="440"/>
      <c r="T40" s="411" t="str">
        <f>IFERROR(__xludf.DUMMYFUNCTION("REGEXREPLACE(S40,""(.*)Inbound:(.*)"",""$2"")"),"")</f>
        <v/>
      </c>
      <c r="W40" s="412">
        <v>0.4270833333333333</v>
      </c>
      <c r="X40" s="403">
        <f>OriginalIDP!R42</f>
        <v>28.93</v>
      </c>
      <c r="Y40" s="403">
        <f>OriginalIDP!S42</f>
        <v>33.33</v>
      </c>
      <c r="Z40" s="403">
        <f>OriginalIDP!T42</f>
        <v>4.4</v>
      </c>
      <c r="AC40" s="492">
        <v>16.0</v>
      </c>
      <c r="AD40" s="493"/>
      <c r="AE40" s="493"/>
      <c r="AF40" s="493"/>
      <c r="AG40" s="493"/>
      <c r="AH40" s="493"/>
      <c r="AI40" s="493"/>
      <c r="AJ40" s="493"/>
      <c r="AK40" s="493"/>
      <c r="AL40" s="494"/>
      <c r="AM40" s="495"/>
      <c r="AN40" s="496"/>
      <c r="AO40" s="496"/>
      <c r="AP40" s="493"/>
      <c r="AQ40" s="497"/>
      <c r="AR40" s="498"/>
      <c r="AS40" s="502"/>
    </row>
    <row r="41">
      <c r="A41" s="410"/>
      <c r="B41" s="399"/>
      <c r="C41" s="410"/>
      <c r="D41" s="399"/>
      <c r="E41" s="483"/>
      <c r="F41" s="342" t="s">
        <v>485</v>
      </c>
      <c r="G41" s="343" t="str">
        <f>J45</f>
        <v/>
      </c>
      <c r="H41" s="275"/>
      <c r="I41" s="440"/>
      <c r="J41" s="411" t="str">
        <f>IFERROR(__xludf.DUMMYFUNCTION("REGEXREPLACE(I41,""(.*)Outbound:(.*)"",""$2"")"),"")</f>
        <v/>
      </c>
      <c r="K41" s="342" t="s">
        <v>485</v>
      </c>
      <c r="L41" s="343" t="str">
        <f>O45</f>
        <v/>
      </c>
      <c r="M41" s="275"/>
      <c r="N41" s="440"/>
      <c r="O41" s="411" t="str">
        <f>IFERROR(__xludf.DUMMYFUNCTION("REGEXREPLACE(N41,""(.*)Outbound:(.*)"",""$2"")"),"")</f>
        <v/>
      </c>
      <c r="P41" s="342" t="s">
        <v>485</v>
      </c>
      <c r="Q41" s="343" t="str">
        <f>T45</f>
        <v/>
      </c>
      <c r="R41" s="275"/>
      <c r="S41" s="440"/>
      <c r="T41" s="411" t="str">
        <f>IFERROR(__xludf.DUMMYFUNCTION("REGEXREPLACE(S41,""(.*)Outbound:(.*)"",""$2"")"),"")</f>
        <v/>
      </c>
      <c r="W41" s="412">
        <v>0.4375</v>
      </c>
      <c r="X41" s="403">
        <f>OriginalIDP!R43</f>
        <v>29.93</v>
      </c>
      <c r="Y41" s="403">
        <f>OriginalIDP!S43</f>
        <v>32.33</v>
      </c>
      <c r="Z41" s="403">
        <f>OriginalIDP!T43</f>
        <v>2.4</v>
      </c>
      <c r="AC41" s="492">
        <v>17.0</v>
      </c>
      <c r="AD41" s="493"/>
      <c r="AE41" s="493"/>
      <c r="AF41" s="493"/>
      <c r="AG41" s="493"/>
      <c r="AH41" s="493"/>
      <c r="AI41" s="493"/>
      <c r="AJ41" s="493"/>
      <c r="AK41" s="493"/>
      <c r="AL41" s="494"/>
      <c r="AM41" s="495"/>
      <c r="AN41" s="496"/>
      <c r="AO41" s="496"/>
      <c r="AP41" s="493"/>
      <c r="AQ41" s="497"/>
      <c r="AR41" s="498"/>
      <c r="AS41" s="502"/>
    </row>
    <row r="42">
      <c r="A42" s="410"/>
      <c r="B42" s="399"/>
      <c r="C42" s="410"/>
      <c r="D42" s="399"/>
      <c r="E42" s="435"/>
      <c r="F42" s="344"/>
      <c r="G42" s="345"/>
      <c r="H42" s="275"/>
      <c r="I42" s="398"/>
      <c r="J42" s="411"/>
      <c r="K42" s="344"/>
      <c r="L42" s="345"/>
      <c r="M42" s="275"/>
      <c r="N42" s="398"/>
      <c r="O42" s="411"/>
      <c r="P42" s="344"/>
      <c r="Q42" s="345"/>
      <c r="R42" s="275"/>
      <c r="S42" s="398"/>
      <c r="T42" s="411"/>
      <c r="W42" s="412">
        <v>0.4479166666666667</v>
      </c>
      <c r="X42" s="403">
        <f>OriginalIDP!R44</f>
        <v>28.48</v>
      </c>
      <c r="Y42" s="403">
        <f>OriginalIDP!S44</f>
        <v>35.33</v>
      </c>
      <c r="Z42" s="403">
        <f>OriginalIDP!T44</f>
        <v>6.85</v>
      </c>
      <c r="AC42" s="492">
        <v>18.0</v>
      </c>
      <c r="AD42" s="493"/>
      <c r="AE42" s="493"/>
      <c r="AF42" s="493"/>
      <c r="AG42" s="493"/>
      <c r="AH42" s="493"/>
      <c r="AI42" s="493"/>
      <c r="AJ42" s="493"/>
      <c r="AK42" s="493"/>
      <c r="AL42" s="494"/>
      <c r="AM42" s="495"/>
      <c r="AN42" s="496"/>
      <c r="AO42" s="496"/>
      <c r="AP42" s="493"/>
      <c r="AQ42" s="497"/>
      <c r="AR42" s="498"/>
      <c r="AS42" s="502"/>
    </row>
    <row r="43">
      <c r="A43" s="410"/>
      <c r="B43" s="399"/>
      <c r="C43" s="410"/>
      <c r="D43" s="399"/>
      <c r="E43" s="410"/>
      <c r="F43" s="344"/>
      <c r="G43" s="345"/>
      <c r="H43" s="275"/>
      <c r="I43" s="440"/>
      <c r="J43" s="411" t="str">
        <f>Right(I43,100)</f>
        <v/>
      </c>
      <c r="K43" s="344"/>
      <c r="L43" s="345"/>
      <c r="M43" s="275"/>
      <c r="N43" s="440"/>
      <c r="O43" s="411" t="str">
        <f>Right(N43,100)</f>
        <v/>
      </c>
      <c r="P43" s="344"/>
      <c r="Q43" s="345"/>
      <c r="R43" s="275"/>
      <c r="S43" s="440"/>
      <c r="T43" s="411" t="str">
        <f>Right(S43,100)</f>
        <v/>
      </c>
      <c r="W43" s="412">
        <v>0.4583333333333333</v>
      </c>
      <c r="X43" s="403">
        <f>OriginalIDP!R45</f>
        <v>27.2</v>
      </c>
      <c r="Y43" s="403">
        <f>OriginalIDP!S45</f>
        <v>34.33</v>
      </c>
      <c r="Z43" s="403">
        <f>OriginalIDP!T45</f>
        <v>7.13</v>
      </c>
      <c r="AC43" s="492">
        <v>19.0</v>
      </c>
      <c r="AD43" s="227"/>
      <c r="AE43" s="500"/>
      <c r="AF43" s="278"/>
      <c r="AG43" s="278"/>
      <c r="AJ43" s="501"/>
      <c r="AL43" s="502"/>
      <c r="AM43" s="502"/>
      <c r="AN43" s="503"/>
      <c r="AO43" s="503"/>
      <c r="AP43" s="502"/>
      <c r="AQ43" s="502"/>
      <c r="AR43" s="504"/>
      <c r="AS43" s="502"/>
    </row>
    <row r="44">
      <c r="A44" s="410"/>
      <c r="B44" s="399"/>
      <c r="C44" s="435"/>
      <c r="D44" s="399"/>
      <c r="E44" s="410"/>
      <c r="F44" s="344"/>
      <c r="G44" s="345"/>
      <c r="H44" s="275"/>
      <c r="I44" s="398"/>
      <c r="J44" s="411"/>
      <c r="K44" s="344"/>
      <c r="L44" s="345"/>
      <c r="M44" s="275"/>
      <c r="N44" s="398"/>
      <c r="O44" s="411"/>
      <c r="P44" s="344"/>
      <c r="Q44" s="345"/>
      <c r="R44" s="275"/>
      <c r="S44" s="398"/>
      <c r="T44" s="411"/>
      <c r="W44" s="412">
        <v>0.46875</v>
      </c>
      <c r="X44" s="403">
        <f>OriginalIDP!R46</f>
        <v>27.82</v>
      </c>
      <c r="Y44" s="403">
        <f>OriginalIDP!S46</f>
        <v>34.33</v>
      </c>
      <c r="Z44" s="403">
        <f>OriginalIDP!T46</f>
        <v>6.51</v>
      </c>
      <c r="AC44" s="492">
        <v>20.0</v>
      </c>
      <c r="AD44" s="227"/>
      <c r="AE44" s="500"/>
      <c r="AF44" s="278"/>
      <c r="AG44" s="278"/>
      <c r="AJ44" s="501"/>
      <c r="AL44" s="502"/>
      <c r="AM44" s="502"/>
      <c r="AN44" s="503"/>
      <c r="AO44" s="503"/>
      <c r="AP44" s="502"/>
      <c r="AQ44" s="502"/>
      <c r="AR44" s="504"/>
      <c r="AS44" s="502"/>
    </row>
    <row r="45">
      <c r="A45" s="410"/>
      <c r="B45" s="399"/>
      <c r="C45" s="410"/>
      <c r="D45" s="399"/>
      <c r="E45" s="483"/>
      <c r="F45" s="346"/>
      <c r="G45" s="347"/>
      <c r="H45" s="337"/>
      <c r="I45" s="440"/>
      <c r="J45" s="411" t="str">
        <f>Right(I45,150)</f>
        <v/>
      </c>
      <c r="K45" s="346"/>
      <c r="L45" s="347"/>
      <c r="M45" s="337"/>
      <c r="N45" s="440"/>
      <c r="O45" s="411" t="str">
        <f>Right(N45,150)</f>
        <v/>
      </c>
      <c r="P45" s="346"/>
      <c r="Q45" s="347"/>
      <c r="R45" s="337"/>
      <c r="S45" s="440"/>
      <c r="T45" s="411" t="str">
        <f>Right(S45,150)</f>
        <v/>
      </c>
      <c r="W45" s="412">
        <v>0.4791666666666667</v>
      </c>
      <c r="X45" s="403">
        <f>OriginalIDP!R47</f>
        <v>28.05</v>
      </c>
      <c r="Y45" s="403">
        <f>OriginalIDP!S47</f>
        <v>34</v>
      </c>
      <c r="Z45" s="403">
        <f>OriginalIDP!T47</f>
        <v>5.95</v>
      </c>
      <c r="AC45" s="492">
        <v>21.0</v>
      </c>
      <c r="AD45" s="227"/>
      <c r="AE45" s="500"/>
      <c r="AF45" s="278"/>
      <c r="AG45" s="278"/>
      <c r="AJ45" s="501"/>
      <c r="AL45" s="502"/>
      <c r="AM45" s="502"/>
      <c r="AN45" s="503"/>
      <c r="AO45" s="503"/>
      <c r="AP45" s="502"/>
      <c r="AQ45" s="502"/>
      <c r="AR45" s="504"/>
      <c r="AS45" s="502"/>
    </row>
    <row r="46">
      <c r="A46" s="435"/>
      <c r="B46" s="399"/>
      <c r="C46" s="435"/>
      <c r="D46" s="399"/>
      <c r="E46" s="435"/>
      <c r="F46" s="348" t="s">
        <v>554</v>
      </c>
      <c r="G46" s="31"/>
      <c r="H46" s="32"/>
      <c r="I46" s="400"/>
      <c r="J46" s="401"/>
      <c r="K46" s="373" t="s">
        <v>573</v>
      </c>
      <c r="L46" s="31"/>
      <c r="M46" s="32"/>
      <c r="N46" s="400"/>
      <c r="O46" s="198"/>
      <c r="P46" s="391" t="s">
        <v>592</v>
      </c>
      <c r="Q46" s="31"/>
      <c r="R46" s="32"/>
      <c r="S46" s="400"/>
      <c r="W46" s="412">
        <v>0.4895833333333333</v>
      </c>
      <c r="X46" s="403">
        <f>OriginalIDP!R48</f>
        <v>29.06</v>
      </c>
      <c r="Y46" s="403">
        <f>OriginalIDP!S48</f>
        <v>32</v>
      </c>
      <c r="Z46" s="403">
        <f>OriginalIDP!T48</f>
        <v>2.94</v>
      </c>
      <c r="AC46" s="492">
        <v>22.0</v>
      </c>
      <c r="AD46" s="227"/>
      <c r="AE46" s="500"/>
      <c r="AF46" s="278"/>
      <c r="AG46" s="278"/>
      <c r="AJ46" s="501"/>
      <c r="AL46" s="502"/>
      <c r="AM46" s="502"/>
      <c r="AN46" s="503"/>
      <c r="AO46" s="503"/>
      <c r="AP46" s="502"/>
      <c r="AQ46" s="502"/>
      <c r="AR46" s="504"/>
      <c r="AS46" s="502"/>
    </row>
    <row r="47">
      <c r="A47" s="410"/>
      <c r="B47" s="399"/>
      <c r="C47" s="410"/>
      <c r="D47" s="399"/>
      <c r="E47" s="440"/>
      <c r="F47" s="335" t="s">
        <v>94</v>
      </c>
      <c r="G47" s="336" t="str">
        <f t="shared" ref="G47:G49" si="50">J50</f>
        <v/>
      </c>
      <c r="H47" s="337"/>
      <c r="I47" s="440"/>
      <c r="J47" s="411" t="str">
        <f>IFERROR(__xludf.DUMMYFUNCTION("REGEXREPLACE(I47,""(.*)ACK:(.*)"",""$2"")"),"")</f>
        <v/>
      </c>
      <c r="K47" s="335" t="s">
        <v>94</v>
      </c>
      <c r="L47" s="336" t="str">
        <f t="shared" ref="L47:L49" si="51">O50</f>
        <v/>
      </c>
      <c r="M47" s="337"/>
      <c r="N47" s="440"/>
      <c r="O47" s="411" t="str">
        <f>IFERROR(__xludf.DUMMYFUNCTION("REGEXREPLACE(N47,""(.*)ACK:(.*)"",""$2"")"),"")</f>
        <v/>
      </c>
      <c r="P47" s="335" t="s">
        <v>94</v>
      </c>
      <c r="Q47" s="336" t="str">
        <f t="shared" ref="Q47:Q49" si="52">T50</f>
        <v/>
      </c>
      <c r="R47" s="337"/>
      <c r="S47" s="440"/>
      <c r="T47" s="411" t="str">
        <f>IFERROR(__xludf.DUMMYFUNCTION("REGEXREPLACE(S47,""(.*)ACK:(.*)"",""$2"")"),"")</f>
        <v/>
      </c>
      <c r="W47" s="412">
        <v>0.5</v>
      </c>
      <c r="X47" s="403">
        <f>OriginalIDP!R49</f>
        <v>28.54</v>
      </c>
      <c r="Y47" s="403">
        <f>OriginalIDP!S49</f>
        <v>26.66</v>
      </c>
      <c r="Z47" s="403">
        <f>OriginalIDP!T49</f>
        <v>-1.88</v>
      </c>
      <c r="AC47" s="492">
        <v>23.0</v>
      </c>
      <c r="AD47" s="227"/>
      <c r="AE47" s="500"/>
      <c r="AF47" s="278"/>
      <c r="AG47" s="278"/>
      <c r="AJ47" s="501"/>
      <c r="AL47" s="502"/>
      <c r="AM47" s="502"/>
      <c r="AN47" s="503"/>
      <c r="AO47" s="503"/>
      <c r="AP47" s="502"/>
      <c r="AQ47" s="502"/>
      <c r="AR47" s="504"/>
      <c r="AS47" s="502"/>
    </row>
    <row r="48">
      <c r="A48" s="410"/>
      <c r="B48" s="399"/>
      <c r="C48" s="435"/>
      <c r="D48" s="399"/>
      <c r="E48" s="410"/>
      <c r="F48" s="338" t="s">
        <v>497</v>
      </c>
      <c r="G48" s="336" t="str">
        <f t="shared" si="50"/>
        <v/>
      </c>
      <c r="H48" s="337"/>
      <c r="I48" s="440"/>
      <c r="J48" s="411" t="str">
        <f>IFERROR(__xludf.DUMMYFUNCTION("REGEXREPLACE(I48,""(.*)SVL OUT:(.*)"",""$2"")"),"")</f>
        <v/>
      </c>
      <c r="K48" s="338" t="s">
        <v>497</v>
      </c>
      <c r="L48" s="336" t="str">
        <f t="shared" si="51"/>
        <v/>
      </c>
      <c r="M48" s="337"/>
      <c r="N48" s="440"/>
      <c r="O48" s="411" t="str">
        <f>IFERROR(__xludf.DUMMYFUNCTION("REGEXREPLACE(N48,""(.*)SVL OUT:(.*)"",""$2"")"),"")</f>
        <v/>
      </c>
      <c r="P48" s="338" t="s">
        <v>497</v>
      </c>
      <c r="Q48" s="336" t="str">
        <f t="shared" si="52"/>
        <v/>
      </c>
      <c r="R48" s="337"/>
      <c r="S48" s="440"/>
      <c r="T48" s="411" t="str">
        <f>IFERROR(__xludf.DUMMYFUNCTION("REGEXREPLACE(S48,""(.*)SVL OUT:(.*)"",""$2"")"),"")</f>
        <v/>
      </c>
      <c r="W48" s="412">
        <v>0.5208333333333334</v>
      </c>
      <c r="X48" s="403">
        <f>OriginalIDP!R50</f>
        <v>25.95</v>
      </c>
      <c r="Y48" s="403">
        <f>OriginalIDP!S50</f>
        <v>34</v>
      </c>
      <c r="Z48" s="403">
        <f>OriginalIDP!T50</f>
        <v>8.05</v>
      </c>
      <c r="AC48" s="492">
        <v>24.0</v>
      </c>
      <c r="AD48" s="227"/>
      <c r="AE48" s="500"/>
      <c r="AF48" s="278"/>
      <c r="AG48" s="278"/>
      <c r="AJ48" s="501"/>
      <c r="AL48" s="502"/>
      <c r="AM48" s="502"/>
      <c r="AN48" s="503"/>
      <c r="AO48" s="503"/>
      <c r="AP48" s="502"/>
      <c r="AQ48" s="502"/>
      <c r="AR48" s="504"/>
      <c r="AS48" s="502"/>
    </row>
    <row r="49">
      <c r="A49" s="410"/>
      <c r="B49" s="399"/>
      <c r="C49" s="410"/>
      <c r="D49" s="399"/>
      <c r="E49" s="440"/>
      <c r="F49" s="338" t="s">
        <v>100</v>
      </c>
      <c r="G49" s="336" t="str">
        <f t="shared" si="50"/>
        <v/>
      </c>
      <c r="H49" s="337"/>
      <c r="I49" s="440"/>
      <c r="J49" s="411" t="str">
        <f>IFERROR(__xludf.DUMMYFUNCTION("REGEXREPLACE(I49,""(.*)SVL IN:(.*)"",""$2"")"),"")</f>
        <v/>
      </c>
      <c r="K49" s="338" t="s">
        <v>100</v>
      </c>
      <c r="L49" s="336" t="str">
        <f t="shared" si="51"/>
        <v/>
      </c>
      <c r="M49" s="337"/>
      <c r="N49" s="440"/>
      <c r="O49" s="411" t="str">
        <f>IFERROR(__xludf.DUMMYFUNCTION("REGEXREPLACE(N49,""(.*)SVL IN:(.*)"",""$2"")"),"")</f>
        <v/>
      </c>
      <c r="P49" s="338" t="s">
        <v>100</v>
      </c>
      <c r="Q49" s="336" t="str">
        <f t="shared" si="52"/>
        <v/>
      </c>
      <c r="R49" s="337"/>
      <c r="S49" s="440"/>
      <c r="T49" s="411" t="str">
        <f>IFERROR(__xludf.DUMMYFUNCTION("REGEXREPLACE(S49,""(.*)SVL IN:(.*)"",""$2"")"),"")</f>
        <v/>
      </c>
      <c r="W49" s="412">
        <v>0.53125</v>
      </c>
      <c r="X49" s="403">
        <f>OriginalIDP!R51</f>
        <v>29.12</v>
      </c>
      <c r="Y49" s="403">
        <f>OriginalIDP!S51</f>
        <v>32.33</v>
      </c>
      <c r="Z49" s="403">
        <f>OriginalIDP!T51</f>
        <v>3.21</v>
      </c>
      <c r="AC49" s="492">
        <v>25.0</v>
      </c>
      <c r="AD49" s="227"/>
      <c r="AE49" s="500"/>
      <c r="AF49" s="278"/>
      <c r="AG49" s="278"/>
      <c r="AJ49" s="501"/>
      <c r="AL49" s="502"/>
      <c r="AM49" s="502"/>
      <c r="AN49" s="503"/>
      <c r="AO49" s="503"/>
      <c r="AP49" s="502"/>
      <c r="AQ49" s="502"/>
      <c r="AR49" s="504"/>
      <c r="AS49" s="502"/>
    </row>
    <row r="50">
      <c r="A50" s="435"/>
      <c r="B50" s="399"/>
      <c r="C50" s="410"/>
      <c r="D50" s="399"/>
      <c r="E50" s="410"/>
      <c r="F50" s="338" t="s">
        <v>547</v>
      </c>
      <c r="G50" s="336" t="str">
        <f t="shared" ref="G50:G51" si="53">J48</f>
        <v/>
      </c>
      <c r="H50" s="337"/>
      <c r="I50" s="440"/>
      <c r="J50" s="411" t="str">
        <f>IFERROR(__xludf.DUMMYFUNCTION("REGEXREPLACE(I50,""(.*)ACK:(.*)"",""$2"")"),"")</f>
        <v/>
      </c>
      <c r="K50" s="338" t="s">
        <v>547</v>
      </c>
      <c r="L50" s="336" t="str">
        <f t="shared" ref="L50:L51" si="54">O48</f>
        <v/>
      </c>
      <c r="M50" s="337"/>
      <c r="N50" s="440"/>
      <c r="O50" s="411" t="str">
        <f>IFERROR(__xludf.DUMMYFUNCTION("REGEXREPLACE(N50,""(.*)ACK:(.*)"",""$2"")"),"")</f>
        <v/>
      </c>
      <c r="P50" s="338" t="s">
        <v>547</v>
      </c>
      <c r="Q50" s="336" t="str">
        <f t="shared" ref="Q50:Q51" si="55">T48</f>
        <v/>
      </c>
      <c r="R50" s="337"/>
      <c r="S50" s="440"/>
      <c r="T50" s="411" t="str">
        <f>IFERROR(__xludf.DUMMYFUNCTION("REGEXREPLACE(S50,""(.*)ACK:(.*)"",""$2"")"),"")</f>
        <v/>
      </c>
      <c r="W50" s="412">
        <v>0.5416666666666666</v>
      </c>
      <c r="X50" s="403">
        <f>OriginalIDP!R52</f>
        <v>26.73</v>
      </c>
      <c r="Y50" s="403">
        <f>OriginalIDP!S52</f>
        <v>33.67</v>
      </c>
      <c r="Z50" s="403">
        <f>OriginalIDP!T52</f>
        <v>6.94</v>
      </c>
      <c r="AC50" s="492">
        <v>26.0</v>
      </c>
      <c r="AD50" s="227"/>
      <c r="AE50" s="500"/>
      <c r="AF50" s="278"/>
      <c r="AG50" s="278"/>
      <c r="AJ50" s="501"/>
      <c r="AL50" s="502"/>
      <c r="AM50" s="502"/>
      <c r="AN50" s="503"/>
      <c r="AO50" s="503"/>
      <c r="AP50" s="502"/>
      <c r="AQ50" s="502"/>
      <c r="AR50" s="504"/>
      <c r="AS50" s="502"/>
    </row>
    <row r="51">
      <c r="A51" s="410"/>
      <c r="B51" s="399"/>
      <c r="C51" s="483"/>
      <c r="D51" s="399"/>
      <c r="E51" s="410"/>
      <c r="F51" s="338" t="s">
        <v>548</v>
      </c>
      <c r="G51" s="336" t="str">
        <f t="shared" si="53"/>
        <v/>
      </c>
      <c r="H51" s="337"/>
      <c r="I51" s="440"/>
      <c r="J51" s="411" t="str">
        <f>IFERROR(__xludf.DUMMYFUNCTION("REGEXREPLACE(I51,""(.*)ASA:(.*)"",""$2"")"),"")</f>
        <v/>
      </c>
      <c r="K51" s="338" t="s">
        <v>548</v>
      </c>
      <c r="L51" s="336" t="str">
        <f t="shared" si="54"/>
        <v/>
      </c>
      <c r="M51" s="337"/>
      <c r="N51" s="440"/>
      <c r="O51" s="411" t="str">
        <f>IFERROR(__xludf.DUMMYFUNCTION("REGEXREPLACE(N51,""(.*)ASA:(.*)"",""$2"")"),"")</f>
        <v/>
      </c>
      <c r="P51" s="338" t="s">
        <v>548</v>
      </c>
      <c r="Q51" s="336" t="str">
        <f t="shared" si="55"/>
        <v/>
      </c>
      <c r="R51" s="337"/>
      <c r="S51" s="440"/>
      <c r="T51" s="411" t="str">
        <f>IFERROR(__xludf.DUMMYFUNCTION("REGEXREPLACE(S51,""(.*)ASA:(.*)"",""$2"")"),"")</f>
        <v/>
      </c>
      <c r="W51" s="412">
        <v>0.5520833333333334</v>
      </c>
      <c r="X51" s="403">
        <f>OriginalIDP!R53</f>
        <v>34.04</v>
      </c>
      <c r="Y51" s="403">
        <f>OriginalIDP!S53</f>
        <v>33.66</v>
      </c>
      <c r="Z51" s="403">
        <f>OriginalIDP!T53</f>
        <v>-0.38</v>
      </c>
      <c r="AC51" s="492">
        <v>27.0</v>
      </c>
      <c r="AD51" s="227"/>
      <c r="AE51" s="500"/>
      <c r="AF51" s="278"/>
      <c r="AG51" s="278"/>
      <c r="AJ51" s="501"/>
      <c r="AL51" s="502"/>
      <c r="AM51" s="502"/>
      <c r="AN51" s="503"/>
      <c r="AO51" s="503"/>
      <c r="AP51" s="502"/>
      <c r="AQ51" s="502"/>
      <c r="AR51" s="504"/>
      <c r="AS51" s="502"/>
    </row>
    <row r="52">
      <c r="A52" s="435"/>
      <c r="B52" s="399"/>
      <c r="C52" s="435"/>
      <c r="D52" s="399"/>
      <c r="E52" s="410"/>
      <c r="F52" s="338" t="s">
        <v>549</v>
      </c>
      <c r="G52" s="370" t="str">
        <f t="shared" ref="G52:G53" si="56">J55</f>
        <v/>
      </c>
      <c r="H52" s="29"/>
      <c r="I52" s="440"/>
      <c r="J52" s="411" t="str">
        <f>IFERROR(__xludf.DUMMYFUNCTION("REGEXREPLACE(I52,""(.*)SAFE:(.*)"",""$2"")"),"")</f>
        <v/>
      </c>
      <c r="K52" s="338" t="s">
        <v>549</v>
      </c>
      <c r="L52" s="370" t="str">
        <f t="shared" ref="L52:L53" si="57">O55</f>
        <v/>
      </c>
      <c r="M52" s="29"/>
      <c r="N52" s="440"/>
      <c r="O52" s="411" t="str">
        <f>IFERROR(__xludf.DUMMYFUNCTION("REGEXREPLACE(N52,""(.*)SAFE:(.*)"",""$2"")"),"")</f>
        <v/>
      </c>
      <c r="P52" s="338" t="s">
        <v>549</v>
      </c>
      <c r="Q52" s="370" t="str">
        <f t="shared" ref="Q52:Q53" si="58">T55</f>
        <v/>
      </c>
      <c r="R52" s="29"/>
      <c r="S52" s="440"/>
      <c r="T52" s="411" t="str">
        <f>IFERROR(__xludf.DUMMYFUNCTION("REGEXREPLACE(S52,""(.*)SAFE:(.*)"",""$2"")"),"")</f>
        <v/>
      </c>
      <c r="W52" s="412">
        <v>0.5625</v>
      </c>
      <c r="X52" s="403">
        <f>OriginalIDP!R54</f>
        <v>29.39</v>
      </c>
      <c r="Y52" s="403">
        <f>OriginalIDP!S54</f>
        <v>33.33</v>
      </c>
      <c r="Z52" s="403">
        <f>OriginalIDP!T54</f>
        <v>3.94</v>
      </c>
      <c r="AC52" s="492">
        <v>28.0</v>
      </c>
      <c r="AD52" s="227"/>
      <c r="AE52" s="500"/>
      <c r="AF52" s="278"/>
      <c r="AG52" s="278"/>
      <c r="AJ52" s="501"/>
      <c r="AL52" s="502"/>
      <c r="AM52" s="502"/>
      <c r="AN52" s="503"/>
      <c r="AO52" s="503"/>
      <c r="AP52" s="502"/>
      <c r="AQ52" s="502"/>
      <c r="AR52" s="504"/>
      <c r="AS52" s="502"/>
    </row>
    <row r="53">
      <c r="A53" s="410"/>
      <c r="B53" s="399"/>
      <c r="C53" s="410"/>
      <c r="D53" s="399"/>
      <c r="E53" s="435"/>
      <c r="F53" s="338" t="s">
        <v>550</v>
      </c>
      <c r="G53" s="371" t="str">
        <f t="shared" si="56"/>
        <v/>
      </c>
      <c r="H53" s="372"/>
      <c r="I53" s="398"/>
      <c r="J53" s="411" t="str">
        <f>IFERROR(__xludf.DUMMYFUNCTION("REGEXREPLACE(I47,""(.*)DELAYS:(.*)"",""$2"")"),"")</f>
        <v/>
      </c>
      <c r="K53" s="338" t="s">
        <v>550</v>
      </c>
      <c r="L53" s="371" t="str">
        <f t="shared" si="57"/>
        <v/>
      </c>
      <c r="M53" s="372"/>
      <c r="N53" s="398"/>
      <c r="O53" s="411" t="str">
        <f>IFERROR(__xludf.DUMMYFUNCTION("REGEXREPLACE(N47,""(.*)DELAYS:(.*)"",""$2"")"),"")</f>
        <v/>
      </c>
      <c r="P53" s="338" t="s">
        <v>550</v>
      </c>
      <c r="Q53" s="371" t="str">
        <f t="shared" si="58"/>
        <v/>
      </c>
      <c r="R53" s="372"/>
      <c r="S53" s="398"/>
      <c r="T53" s="411" t="str">
        <f>IFERROR(__xludf.DUMMYFUNCTION("REGEXREPLACE(S47,""(.*)DELAYS:(.*)"",""$2"")"),"")</f>
        <v/>
      </c>
      <c r="W53" s="412">
        <v>0.5729166666666666</v>
      </c>
      <c r="X53" s="403">
        <f>OriginalIDP!R55</f>
        <v>27.82</v>
      </c>
      <c r="Y53" s="403">
        <f>OriginalIDP!S55</f>
        <v>32</v>
      </c>
      <c r="Z53" s="403">
        <f>OriginalIDP!T55</f>
        <v>4.18</v>
      </c>
      <c r="AC53" s="492">
        <v>29.0</v>
      </c>
      <c r="AD53" s="227"/>
      <c r="AE53" s="500"/>
      <c r="AF53" s="278"/>
      <c r="AG53" s="278"/>
      <c r="AJ53" s="501"/>
      <c r="AL53" s="502"/>
      <c r="AM53" s="502"/>
      <c r="AN53" s="503"/>
      <c r="AO53" s="503"/>
      <c r="AP53" s="502"/>
      <c r="AQ53" s="502"/>
      <c r="AR53" s="504"/>
      <c r="AS53" s="502"/>
    </row>
    <row r="54">
      <c r="A54" s="435"/>
      <c r="B54" s="399"/>
      <c r="C54" s="440"/>
      <c r="D54" s="399"/>
      <c r="E54" s="440"/>
      <c r="F54" s="339" t="s">
        <v>551</v>
      </c>
      <c r="G54" s="340" t="str">
        <f>J58</f>
        <v/>
      </c>
      <c r="H54" s="39"/>
      <c r="I54" s="440"/>
      <c r="J54" s="411" t="str">
        <f>IF(J97=FALSE,"",LEFT(J91,3))</f>
        <v/>
      </c>
      <c r="K54" s="339" t="s">
        <v>551</v>
      </c>
      <c r="L54" s="340" t="str">
        <f>O58</f>
        <v/>
      </c>
      <c r="M54" s="39"/>
      <c r="N54" s="440"/>
      <c r="O54" s="411" t="str">
        <f>IF(O97=FALSE,"",LEFT(O91,3))</f>
        <v/>
      </c>
      <c r="P54" s="339" t="s">
        <v>551</v>
      </c>
      <c r="Q54" s="340" t="str">
        <f>T58</f>
        <v/>
      </c>
      <c r="R54" s="39"/>
      <c r="S54" s="440"/>
      <c r="T54" s="411" t="str">
        <f>IF(T97=FALSE,"",LEFT(T91,3))</f>
        <v/>
      </c>
      <c r="W54" s="412">
        <v>0.5833333333333334</v>
      </c>
      <c r="X54" s="403">
        <f>OriginalIDP!R56</f>
        <v>43.1</v>
      </c>
      <c r="Y54" s="403">
        <f>OriginalIDP!S56</f>
        <v>30</v>
      </c>
      <c r="Z54" s="403">
        <f>OriginalIDP!T56</f>
        <v>-13.1</v>
      </c>
      <c r="AC54" s="492">
        <v>30.0</v>
      </c>
      <c r="AD54" s="227"/>
      <c r="AE54" s="500"/>
      <c r="AF54" s="278"/>
      <c r="AG54" s="278"/>
      <c r="AJ54" s="501"/>
      <c r="AL54" s="502"/>
      <c r="AM54" s="502"/>
      <c r="AN54" s="503"/>
      <c r="AO54" s="503"/>
      <c r="AP54" s="502"/>
      <c r="AQ54" s="502"/>
      <c r="AR54" s="504"/>
      <c r="AS54" s="502"/>
    </row>
    <row r="55">
      <c r="A55" s="410"/>
      <c r="B55" s="399"/>
      <c r="C55" s="410"/>
      <c r="D55" s="399"/>
      <c r="E55" s="410"/>
      <c r="F55" s="341"/>
      <c r="G55" s="114"/>
      <c r="H55" s="32"/>
      <c r="I55" s="440"/>
      <c r="J55" s="411" t="str">
        <f>IFERROR(__xludf.DUMMYFUNCTION("REGEXREPLACE(I55,""(.*)Inbound:(.*)"",""$2"")"),"")</f>
        <v/>
      </c>
      <c r="K55" s="341"/>
      <c r="L55" s="114"/>
      <c r="M55" s="32"/>
      <c r="N55" s="440"/>
      <c r="O55" s="411" t="str">
        <f>IFERROR(__xludf.DUMMYFUNCTION("REGEXREPLACE(N55,""(.*)Inbound:(.*)"",""$2"")"),"")</f>
        <v/>
      </c>
      <c r="P55" s="341"/>
      <c r="Q55" s="114"/>
      <c r="R55" s="32"/>
      <c r="S55" s="440"/>
      <c r="T55" s="411" t="str">
        <f>IFERROR(__xludf.DUMMYFUNCTION("REGEXREPLACE(S55,""(.*)Inbound:(.*)"",""$2"")"),"")</f>
        <v/>
      </c>
      <c r="W55" s="412">
        <v>0.59375</v>
      </c>
      <c r="X55" s="403">
        <f>OriginalIDP!R57</f>
        <v>31.26</v>
      </c>
      <c r="Y55" s="403">
        <f>OriginalIDP!S57</f>
        <v>31.67</v>
      </c>
      <c r="Z55" s="403">
        <f>OriginalIDP!T57</f>
        <v>0.41</v>
      </c>
      <c r="AC55" s="492">
        <v>31.0</v>
      </c>
      <c r="AD55" s="227"/>
      <c r="AE55" s="500"/>
      <c r="AF55" s="278"/>
      <c r="AG55" s="278"/>
      <c r="AJ55" s="501"/>
      <c r="AL55" s="502"/>
      <c r="AM55" s="502"/>
      <c r="AN55" s="503"/>
      <c r="AO55" s="503"/>
      <c r="AP55" s="502"/>
      <c r="AQ55" s="502"/>
      <c r="AR55" s="504"/>
      <c r="AS55" s="502"/>
    </row>
    <row r="56">
      <c r="A56" s="410"/>
      <c r="B56" s="399"/>
      <c r="C56" s="410"/>
      <c r="D56" s="399"/>
      <c r="E56" s="410"/>
      <c r="F56" s="342" t="s">
        <v>485</v>
      </c>
      <c r="G56" s="343" t="str">
        <f>J60</f>
        <v/>
      </c>
      <c r="H56" s="275"/>
      <c r="I56" s="440"/>
      <c r="J56" s="411" t="str">
        <f>IFERROR(__xludf.DUMMYFUNCTION("REGEXREPLACE(I56,""(.*)Outbound:(.*)"",""$2"")"),"")</f>
        <v/>
      </c>
      <c r="K56" s="342" t="s">
        <v>485</v>
      </c>
      <c r="L56" s="343" t="str">
        <f>O60</f>
        <v/>
      </c>
      <c r="M56" s="275"/>
      <c r="N56" s="440"/>
      <c r="O56" s="411" t="str">
        <f>IFERROR(__xludf.DUMMYFUNCTION("REGEXREPLACE(N56,""(.*)Outbound:(.*)"",""$2"")"),"")</f>
        <v/>
      </c>
      <c r="P56" s="342" t="s">
        <v>485</v>
      </c>
      <c r="Q56" s="343" t="str">
        <f>T60</f>
        <v/>
      </c>
      <c r="R56" s="275"/>
      <c r="S56" s="440"/>
      <c r="T56" s="411" t="str">
        <f>IFERROR(__xludf.DUMMYFUNCTION("REGEXREPLACE(S56,""(.*)Outbound:(.*)"",""$2"")"),"")</f>
        <v/>
      </c>
      <c r="W56" s="412">
        <v>0.6041666666666666</v>
      </c>
      <c r="X56" s="403">
        <f>OriginalIDP!R58</f>
        <v>29.75</v>
      </c>
      <c r="Y56" s="403">
        <f>OriginalIDP!S58</f>
        <v>29</v>
      </c>
      <c r="Z56" s="403">
        <f>OriginalIDP!T58</f>
        <v>-0.75</v>
      </c>
      <c r="AC56" s="492">
        <v>32.0</v>
      </c>
      <c r="AD56" s="227"/>
      <c r="AE56" s="500"/>
      <c r="AF56" s="278"/>
      <c r="AG56" s="278"/>
      <c r="AJ56" s="501"/>
      <c r="AL56" s="502"/>
      <c r="AM56" s="502"/>
      <c r="AN56" s="503"/>
      <c r="AO56" s="503"/>
      <c r="AP56" s="502"/>
      <c r="AQ56" s="502"/>
      <c r="AR56" s="504"/>
      <c r="AS56" s="502"/>
    </row>
    <row r="57">
      <c r="A57" s="483"/>
      <c r="B57" s="399"/>
      <c r="C57" s="410"/>
      <c r="D57" s="399"/>
      <c r="E57" s="435"/>
      <c r="F57" s="344"/>
      <c r="G57" s="345"/>
      <c r="H57" s="275"/>
      <c r="I57" s="398"/>
      <c r="J57" s="411"/>
      <c r="K57" s="344"/>
      <c r="L57" s="345"/>
      <c r="M57" s="275"/>
      <c r="N57" s="398"/>
      <c r="O57" s="411"/>
      <c r="P57" s="344"/>
      <c r="Q57" s="345"/>
      <c r="R57" s="275"/>
      <c r="S57" s="398"/>
      <c r="T57" s="411"/>
      <c r="W57" s="412">
        <v>0.6145833333333334</v>
      </c>
      <c r="X57" s="403">
        <f>OriginalIDP!R59</f>
        <v>30.41</v>
      </c>
      <c r="Y57" s="403">
        <f>OriginalIDP!S59</f>
        <v>31.33</v>
      </c>
      <c r="Z57" s="403">
        <f>OriginalIDP!T59</f>
        <v>0.92</v>
      </c>
      <c r="AC57" s="492">
        <v>33.0</v>
      </c>
      <c r="AD57" s="227"/>
      <c r="AE57" s="500"/>
      <c r="AF57" s="278"/>
      <c r="AG57" s="278"/>
      <c r="AJ57" s="501"/>
      <c r="AL57" s="502"/>
      <c r="AM57" s="502"/>
      <c r="AN57" s="503"/>
      <c r="AO57" s="503"/>
      <c r="AP57" s="502"/>
      <c r="AQ57" s="502"/>
      <c r="AR57" s="504"/>
      <c r="AS57" s="502"/>
    </row>
    <row r="58">
      <c r="A58" s="435"/>
      <c r="B58" s="399"/>
      <c r="C58" s="410"/>
      <c r="D58" s="399"/>
      <c r="E58" s="410"/>
      <c r="F58" s="344"/>
      <c r="G58" s="345"/>
      <c r="H58" s="275"/>
      <c r="I58" s="440"/>
      <c r="J58" s="411" t="str">
        <f>Right(I58,100)</f>
        <v/>
      </c>
      <c r="K58" s="344"/>
      <c r="L58" s="345"/>
      <c r="M58" s="275"/>
      <c r="N58" s="440"/>
      <c r="O58" s="411" t="str">
        <f>Right(N58,100)</f>
        <v/>
      </c>
      <c r="P58" s="344"/>
      <c r="Q58" s="345"/>
      <c r="R58" s="275"/>
      <c r="S58" s="440"/>
      <c r="T58" s="411" t="str">
        <f>Right(S58,100)</f>
        <v/>
      </c>
      <c r="W58" s="412">
        <v>0.625</v>
      </c>
      <c r="X58" s="403">
        <f>OriginalIDP!R60</f>
        <v>27.39</v>
      </c>
      <c r="Y58" s="403">
        <f>OriginalIDP!S60</f>
        <v>31.33</v>
      </c>
      <c r="Z58" s="403">
        <f>OriginalIDP!T60</f>
        <v>3.94</v>
      </c>
      <c r="AC58" s="492">
        <v>34.0</v>
      </c>
      <c r="AD58" s="227"/>
      <c r="AE58" s="500"/>
      <c r="AF58" s="278"/>
      <c r="AG58" s="278"/>
      <c r="AJ58" s="501"/>
      <c r="AL58" s="502"/>
      <c r="AM58" s="502"/>
      <c r="AN58" s="503"/>
      <c r="AO58" s="503"/>
      <c r="AP58" s="502"/>
      <c r="AQ58" s="502"/>
      <c r="AR58" s="504"/>
      <c r="AS58" s="502"/>
    </row>
    <row r="59">
      <c r="A59" s="410"/>
      <c r="B59" s="399"/>
      <c r="C59" s="435"/>
      <c r="D59" s="399"/>
      <c r="E59" s="435"/>
      <c r="F59" s="344"/>
      <c r="G59" s="345"/>
      <c r="H59" s="275"/>
      <c r="I59" s="398"/>
      <c r="J59" s="411"/>
      <c r="K59" s="344"/>
      <c r="L59" s="345"/>
      <c r="M59" s="275"/>
      <c r="N59" s="398"/>
      <c r="O59" s="411"/>
      <c r="P59" s="344"/>
      <c r="Q59" s="345"/>
      <c r="R59" s="275"/>
      <c r="S59" s="398"/>
      <c r="T59" s="411"/>
      <c r="W59" s="412">
        <v>0.6354166666666666</v>
      </c>
      <c r="X59" s="403">
        <f>OriginalIDP!R61</f>
        <v>28.9</v>
      </c>
      <c r="Y59" s="403">
        <f>OriginalIDP!S61</f>
        <v>34</v>
      </c>
      <c r="Z59" s="403">
        <f>OriginalIDP!T61</f>
        <v>5.1</v>
      </c>
      <c r="AC59" s="492">
        <v>35.0</v>
      </c>
      <c r="AD59" s="227"/>
      <c r="AE59" s="500"/>
      <c r="AF59" s="278"/>
      <c r="AG59" s="278"/>
      <c r="AJ59" s="501"/>
      <c r="AL59" s="502"/>
      <c r="AM59" s="502"/>
      <c r="AN59" s="503"/>
      <c r="AO59" s="503"/>
      <c r="AP59" s="502"/>
      <c r="AQ59" s="502"/>
      <c r="AR59" s="504"/>
      <c r="AS59" s="502"/>
    </row>
    <row r="60">
      <c r="A60" s="410"/>
      <c r="B60" s="399"/>
      <c r="C60" s="410"/>
      <c r="D60" s="399"/>
      <c r="E60" s="483"/>
      <c r="F60" s="346"/>
      <c r="G60" s="347"/>
      <c r="H60" s="337"/>
      <c r="I60" s="440"/>
      <c r="J60" s="411" t="str">
        <f>Right(I60,150)</f>
        <v/>
      </c>
      <c r="K60" s="346"/>
      <c r="L60" s="347"/>
      <c r="M60" s="337"/>
      <c r="N60" s="440"/>
      <c r="O60" s="411" t="str">
        <f>Right(N60,150)</f>
        <v/>
      </c>
      <c r="P60" s="346"/>
      <c r="Q60" s="347"/>
      <c r="R60" s="337"/>
      <c r="S60" s="440"/>
      <c r="T60" s="411" t="str">
        <f>Right(S60,150)</f>
        <v/>
      </c>
      <c r="W60" s="412">
        <v>0.6458333333333334</v>
      </c>
      <c r="X60" s="403">
        <f>OriginalIDP!R62</f>
        <v>26.49</v>
      </c>
      <c r="Y60" s="403">
        <f>OriginalIDP!S62</f>
        <v>35</v>
      </c>
      <c r="Z60" s="403">
        <f>OriginalIDP!T62</f>
        <v>8.51</v>
      </c>
      <c r="AC60" s="492">
        <v>36.0</v>
      </c>
      <c r="AD60" s="227"/>
      <c r="AE60" s="500"/>
      <c r="AF60" s="278"/>
      <c r="AG60" s="278"/>
      <c r="AJ60" s="501"/>
      <c r="AL60" s="502"/>
      <c r="AM60" s="502"/>
      <c r="AN60" s="503"/>
      <c r="AO60" s="503"/>
      <c r="AP60" s="502"/>
      <c r="AQ60" s="502"/>
      <c r="AR60" s="504"/>
      <c r="AS60" s="502"/>
    </row>
    <row r="61">
      <c r="A61" s="410"/>
      <c r="B61" s="399"/>
      <c r="C61" s="410"/>
      <c r="D61" s="399"/>
      <c r="E61" s="435"/>
      <c r="F61" s="348" t="s">
        <v>555</v>
      </c>
      <c r="G61" s="31"/>
      <c r="H61" s="32"/>
      <c r="I61" s="400"/>
      <c r="J61" s="401"/>
      <c r="K61" s="373" t="s">
        <v>574</v>
      </c>
      <c r="L61" s="31"/>
      <c r="M61" s="32"/>
      <c r="N61" s="400"/>
      <c r="O61" s="198"/>
      <c r="P61" s="391" t="s">
        <v>593</v>
      </c>
      <c r="Q61" s="31"/>
      <c r="R61" s="32"/>
      <c r="S61" s="400"/>
      <c r="W61" s="412">
        <v>0.65625</v>
      </c>
      <c r="X61" s="403">
        <f>OriginalIDP!R63</f>
        <v>27.37</v>
      </c>
      <c r="Y61" s="403">
        <f>OriginalIDP!S63</f>
        <v>34</v>
      </c>
      <c r="Z61" s="403">
        <f>OriginalIDP!T63</f>
        <v>6.63</v>
      </c>
      <c r="AC61" s="492">
        <v>37.0</v>
      </c>
      <c r="AD61" s="227"/>
      <c r="AE61" s="500"/>
      <c r="AF61" s="278"/>
      <c r="AG61" s="278"/>
      <c r="AJ61" s="501"/>
      <c r="AL61" s="502"/>
      <c r="AM61" s="502"/>
      <c r="AN61" s="503"/>
      <c r="AO61" s="503"/>
      <c r="AP61" s="502"/>
      <c r="AQ61" s="502"/>
      <c r="AR61" s="504"/>
      <c r="AS61" s="502"/>
    </row>
    <row r="62">
      <c r="A62" s="410"/>
      <c r="B62" s="399"/>
      <c r="C62" s="410"/>
      <c r="D62" s="399"/>
      <c r="E62" s="410"/>
      <c r="F62" s="335" t="s">
        <v>94</v>
      </c>
      <c r="G62" s="336" t="str">
        <f t="shared" ref="G62:G64" si="59">J65</f>
        <v/>
      </c>
      <c r="H62" s="337"/>
      <c r="I62" s="440"/>
      <c r="J62" s="411" t="str">
        <f>IFERROR(__xludf.DUMMYFUNCTION("REGEXREPLACE(I62,""(.*)ACK:(.*)"",""$2"")"),"")</f>
        <v/>
      </c>
      <c r="K62" s="335" t="s">
        <v>94</v>
      </c>
      <c r="L62" s="336" t="str">
        <f t="shared" ref="L62:L64" si="60">O65</f>
        <v/>
      </c>
      <c r="M62" s="337"/>
      <c r="N62" s="440"/>
      <c r="O62" s="411" t="str">
        <f>IFERROR(__xludf.DUMMYFUNCTION("REGEXREPLACE(N62,""(.*)ACK:(.*)"",""$2"")"),"")</f>
        <v/>
      </c>
      <c r="P62" s="335" t="s">
        <v>94</v>
      </c>
      <c r="Q62" s="336" t="str">
        <f t="shared" ref="Q62:Q64" si="61">T65</f>
        <v/>
      </c>
      <c r="R62" s="337"/>
      <c r="S62" s="440"/>
      <c r="T62" s="411" t="str">
        <f>IFERROR(__xludf.DUMMYFUNCTION("REGEXREPLACE(S62,""(.*)ACK:(.*)"",""$2"")"),"")</f>
        <v/>
      </c>
      <c r="W62" s="412">
        <v>0.6666666666666666</v>
      </c>
      <c r="X62" s="403">
        <f>OriginalIDP!R64</f>
        <v>26.07</v>
      </c>
      <c r="Y62" s="403">
        <f>OriginalIDP!S64</f>
        <v>34.67</v>
      </c>
      <c r="Z62" s="403">
        <f>OriginalIDP!T64</f>
        <v>8.6</v>
      </c>
      <c r="AC62" s="492">
        <v>38.0</v>
      </c>
      <c r="AD62" s="505"/>
      <c r="AE62" s="500"/>
      <c r="AF62" s="278"/>
      <c r="AG62" s="278"/>
      <c r="AJ62" s="501"/>
      <c r="AL62" s="502"/>
      <c r="AM62" s="502"/>
      <c r="AN62" s="503"/>
      <c r="AO62" s="503"/>
      <c r="AP62" s="502"/>
      <c r="AQ62" s="502"/>
      <c r="AR62" s="504"/>
      <c r="AS62" s="502"/>
    </row>
    <row r="63">
      <c r="A63" s="410"/>
      <c r="B63" s="399"/>
      <c r="C63" s="435"/>
      <c r="D63" s="399"/>
      <c r="E63" s="410"/>
      <c r="F63" s="338" t="s">
        <v>497</v>
      </c>
      <c r="G63" s="336" t="str">
        <f t="shared" si="59"/>
        <v/>
      </c>
      <c r="H63" s="337"/>
      <c r="I63" s="440"/>
      <c r="J63" s="411" t="str">
        <f>IFERROR(__xludf.DUMMYFUNCTION("REGEXREPLACE(I63,""(.*)SVL OUT:(.*)"",""$2"")"),"")</f>
        <v/>
      </c>
      <c r="K63" s="338" t="s">
        <v>497</v>
      </c>
      <c r="L63" s="336" t="str">
        <f t="shared" si="60"/>
        <v/>
      </c>
      <c r="M63" s="337"/>
      <c r="N63" s="440"/>
      <c r="O63" s="411" t="str">
        <f>IFERROR(__xludf.DUMMYFUNCTION("REGEXREPLACE(N63,""(.*)SVL OUT:(.*)"",""$2"")"),"")</f>
        <v/>
      </c>
      <c r="P63" s="338" t="s">
        <v>497</v>
      </c>
      <c r="Q63" s="336" t="str">
        <f t="shared" si="61"/>
        <v/>
      </c>
      <c r="R63" s="337"/>
      <c r="S63" s="440"/>
      <c r="T63" s="411" t="str">
        <f>IFERROR(__xludf.DUMMYFUNCTION("REGEXREPLACE(S63,""(.*)SVL OUT:(.*)"",""$2"")"),"")</f>
        <v/>
      </c>
      <c r="W63" s="412">
        <v>0.6770833333333334</v>
      </c>
      <c r="X63" s="403">
        <f>OriginalIDP!R65</f>
        <v>27.15</v>
      </c>
      <c r="Y63" s="403">
        <f>OriginalIDP!S65</f>
        <v>31.67</v>
      </c>
      <c r="Z63" s="403">
        <f>OriginalIDP!T65</f>
        <v>4.52</v>
      </c>
      <c r="AC63" s="492">
        <v>39.0</v>
      </c>
      <c r="AD63" s="227"/>
      <c r="AE63" s="500"/>
      <c r="AF63" s="278"/>
      <c r="AG63" s="278"/>
      <c r="AJ63" s="501"/>
      <c r="AL63" s="502"/>
      <c r="AM63" s="502"/>
      <c r="AN63" s="503"/>
      <c r="AO63" s="503"/>
      <c r="AP63" s="502"/>
      <c r="AQ63" s="502"/>
      <c r="AR63" s="504"/>
      <c r="AS63" s="502"/>
    </row>
    <row r="64">
      <c r="A64" s="410"/>
      <c r="B64" s="399"/>
      <c r="C64" s="410"/>
      <c r="D64" s="399"/>
      <c r="E64" s="483"/>
      <c r="F64" s="338" t="s">
        <v>100</v>
      </c>
      <c r="G64" s="336" t="str">
        <f t="shared" si="59"/>
        <v/>
      </c>
      <c r="H64" s="337"/>
      <c r="I64" s="440"/>
      <c r="J64" s="411" t="str">
        <f>IFERROR(__xludf.DUMMYFUNCTION("REGEXREPLACE(I64,""(.*)SVL IN:(.*)"",""$2"")"),"")</f>
        <v/>
      </c>
      <c r="K64" s="338" t="s">
        <v>100</v>
      </c>
      <c r="L64" s="336" t="str">
        <f t="shared" si="60"/>
        <v/>
      </c>
      <c r="M64" s="337"/>
      <c r="N64" s="440"/>
      <c r="O64" s="411" t="str">
        <f>IFERROR(__xludf.DUMMYFUNCTION("REGEXREPLACE(N64,""(.*)SVL IN:(.*)"",""$2"")"),"")</f>
        <v/>
      </c>
      <c r="P64" s="338" t="s">
        <v>100</v>
      </c>
      <c r="Q64" s="336" t="str">
        <f t="shared" si="61"/>
        <v/>
      </c>
      <c r="R64" s="337"/>
      <c r="S64" s="440"/>
      <c r="T64" s="411" t="str">
        <f>IFERROR(__xludf.DUMMYFUNCTION("REGEXREPLACE(S64,""(.*)SVL IN:(.*)"",""$2"")"),"")</f>
        <v/>
      </c>
      <c r="W64" s="412">
        <v>0.6875</v>
      </c>
      <c r="X64" s="403">
        <f>OriginalIDP!R66</f>
        <v>26.17</v>
      </c>
      <c r="Y64" s="403">
        <f>OriginalIDP!S66</f>
        <v>30</v>
      </c>
      <c r="Z64" s="403">
        <f>OriginalIDP!T66</f>
        <v>3.83</v>
      </c>
      <c r="AC64" s="492">
        <v>40.0</v>
      </c>
      <c r="AD64" s="227"/>
      <c r="AE64" s="500"/>
      <c r="AF64" s="278"/>
      <c r="AG64" s="278"/>
      <c r="AJ64" s="501"/>
      <c r="AL64" s="502"/>
      <c r="AM64" s="502"/>
      <c r="AN64" s="503"/>
      <c r="AO64" s="503"/>
      <c r="AP64" s="502"/>
      <c r="AQ64" s="502"/>
      <c r="AR64" s="504"/>
      <c r="AS64" s="502"/>
    </row>
    <row r="65">
      <c r="A65" s="435"/>
      <c r="B65" s="399"/>
      <c r="C65" s="435"/>
      <c r="D65" s="399"/>
      <c r="E65" s="398"/>
      <c r="F65" s="338" t="s">
        <v>547</v>
      </c>
      <c r="G65" s="336" t="str">
        <f t="shared" ref="G65:G66" si="62">J63</f>
        <v/>
      </c>
      <c r="H65" s="337"/>
      <c r="I65" s="440"/>
      <c r="J65" s="411" t="str">
        <f>IFERROR(__xludf.DUMMYFUNCTION("REGEXREPLACE(I65,""(.*)ACK:(.*)"",""$2"")"),"")</f>
        <v/>
      </c>
      <c r="K65" s="338" t="s">
        <v>547</v>
      </c>
      <c r="L65" s="336" t="str">
        <f t="shared" ref="L65:L66" si="63">O63</f>
        <v/>
      </c>
      <c r="M65" s="337"/>
      <c r="N65" s="440"/>
      <c r="O65" s="411" t="str">
        <f>IFERROR(__xludf.DUMMYFUNCTION("REGEXREPLACE(N65,""(.*)ACK:(.*)"",""$2"")"),"")</f>
        <v/>
      </c>
      <c r="P65" s="338" t="s">
        <v>547</v>
      </c>
      <c r="Q65" s="336" t="str">
        <f t="shared" ref="Q65:Q66" si="64">T63</f>
        <v/>
      </c>
      <c r="R65" s="337"/>
      <c r="S65" s="440"/>
      <c r="T65" s="411" t="str">
        <f>IFERROR(__xludf.DUMMYFUNCTION("REGEXREPLACE(S65,""(.*)ACK:(.*)"",""$2"")"),"")</f>
        <v/>
      </c>
      <c r="W65" s="412">
        <v>0.6979166666666666</v>
      </c>
      <c r="X65" s="403">
        <f>OriginalIDP!R67</f>
        <v>27.34</v>
      </c>
      <c r="Y65" s="403">
        <f>OriginalIDP!S67</f>
        <v>26.33</v>
      </c>
      <c r="Z65" s="403">
        <f>OriginalIDP!T67</f>
        <v>-1.01</v>
      </c>
      <c r="AC65" s="492">
        <v>41.0</v>
      </c>
      <c r="AD65" s="227"/>
      <c r="AE65" s="500"/>
      <c r="AF65" s="278"/>
      <c r="AG65" s="278"/>
      <c r="AJ65" s="501"/>
      <c r="AL65" s="502"/>
      <c r="AM65" s="502"/>
      <c r="AN65" s="503"/>
      <c r="AO65" s="503"/>
      <c r="AP65" s="502"/>
      <c r="AQ65" s="502"/>
      <c r="AR65" s="504"/>
      <c r="AS65" s="502"/>
    </row>
    <row r="66">
      <c r="A66" s="410"/>
      <c r="B66" s="399"/>
      <c r="C66" s="410"/>
      <c r="D66" s="399"/>
      <c r="E66" s="410"/>
      <c r="F66" s="338" t="s">
        <v>548</v>
      </c>
      <c r="G66" s="336" t="str">
        <f t="shared" si="62"/>
        <v/>
      </c>
      <c r="H66" s="337"/>
      <c r="I66" s="440"/>
      <c r="J66" s="411" t="str">
        <f>IFERROR(__xludf.DUMMYFUNCTION("REGEXREPLACE(I66,""(.*)ASA:(.*)"",""$2"")"),"")</f>
        <v/>
      </c>
      <c r="K66" s="338" t="s">
        <v>548</v>
      </c>
      <c r="L66" s="336" t="str">
        <f t="shared" si="63"/>
        <v/>
      </c>
      <c r="M66" s="337"/>
      <c r="N66" s="440"/>
      <c r="O66" s="411" t="str">
        <f>IFERROR(__xludf.DUMMYFUNCTION("REGEXREPLACE(N66,""(.*)ASA:(.*)"",""$2"")"),"")</f>
        <v/>
      </c>
      <c r="P66" s="338" t="s">
        <v>548</v>
      </c>
      <c r="Q66" s="336" t="str">
        <f t="shared" si="64"/>
        <v/>
      </c>
      <c r="R66" s="337"/>
      <c r="S66" s="440"/>
      <c r="T66" s="411" t="str">
        <f>IFERROR(__xludf.DUMMYFUNCTION("REGEXREPLACE(S66,""(.*)ASA:(.*)"",""$2"")"),"")</f>
        <v/>
      </c>
      <c r="W66" s="412">
        <v>0.7083333333333334</v>
      </c>
      <c r="X66" s="403">
        <f>OriginalIDP!R68</f>
        <v>24.11</v>
      </c>
      <c r="Y66" s="403">
        <f>OriginalIDP!S68</f>
        <v>27.67</v>
      </c>
      <c r="Z66" s="403">
        <f>OriginalIDP!T68</f>
        <v>3.56</v>
      </c>
      <c r="AC66" s="492">
        <v>42.0</v>
      </c>
      <c r="AD66" s="227"/>
      <c r="AE66" s="500"/>
      <c r="AF66" s="278"/>
      <c r="AG66" s="278"/>
      <c r="AJ66" s="501"/>
      <c r="AL66" s="502"/>
      <c r="AM66" s="502"/>
      <c r="AN66" s="503"/>
      <c r="AO66" s="503"/>
      <c r="AP66" s="502"/>
      <c r="AQ66" s="502"/>
      <c r="AR66" s="504"/>
      <c r="AS66" s="502"/>
    </row>
    <row r="67">
      <c r="A67" s="410"/>
      <c r="B67" s="399"/>
      <c r="C67" s="483"/>
      <c r="D67" s="399"/>
      <c r="E67" s="410"/>
      <c r="F67" s="338" t="s">
        <v>549</v>
      </c>
      <c r="G67" s="370" t="str">
        <f t="shared" ref="G67:G68" si="65">J70</f>
        <v/>
      </c>
      <c r="H67" s="29"/>
      <c r="I67" s="440"/>
      <c r="J67" s="411" t="str">
        <f>IFERROR(__xludf.DUMMYFUNCTION("REGEXREPLACE(I67,""(.*)SAFE:(.*)"",""$2"")"),"")</f>
        <v/>
      </c>
      <c r="K67" s="338" t="s">
        <v>549</v>
      </c>
      <c r="L67" s="370" t="str">
        <f t="shared" ref="L67:L68" si="66">O70</f>
        <v/>
      </c>
      <c r="M67" s="29"/>
      <c r="N67" s="440"/>
      <c r="O67" s="411" t="str">
        <f>IFERROR(__xludf.DUMMYFUNCTION("REGEXREPLACE(N67,""(.*)SAFE:(.*)"",""$2"")"),"")</f>
        <v/>
      </c>
      <c r="P67" s="338" t="s">
        <v>549</v>
      </c>
      <c r="Q67" s="370" t="str">
        <f t="shared" ref="Q67:Q68" si="67">T70</f>
        <v/>
      </c>
      <c r="R67" s="29"/>
      <c r="S67" s="440"/>
      <c r="T67" s="411" t="str">
        <f>IFERROR(__xludf.DUMMYFUNCTION("REGEXREPLACE(S67,""(.*)SAFE:(.*)"",""$2"")"),"")</f>
        <v/>
      </c>
      <c r="W67" s="412">
        <v>0.71875</v>
      </c>
      <c r="X67" s="403">
        <f>OriginalIDP!R69</f>
        <v>27.97</v>
      </c>
      <c r="Y67" s="403">
        <f>OriginalIDP!S69</f>
        <v>27</v>
      </c>
      <c r="Z67" s="403">
        <f>OriginalIDP!T69</f>
        <v>-0.97</v>
      </c>
      <c r="AC67" s="492">
        <v>43.0</v>
      </c>
      <c r="AD67" s="227"/>
      <c r="AE67" s="500"/>
      <c r="AF67" s="278"/>
      <c r="AG67" s="278"/>
      <c r="AJ67" s="501"/>
      <c r="AL67" s="502"/>
      <c r="AM67" s="502"/>
      <c r="AN67" s="503"/>
      <c r="AO67" s="503"/>
      <c r="AP67" s="502"/>
      <c r="AQ67" s="502"/>
      <c r="AR67" s="504"/>
      <c r="AS67" s="502"/>
    </row>
    <row r="68">
      <c r="A68" s="410"/>
      <c r="B68" s="399"/>
      <c r="C68" s="435"/>
      <c r="D68" s="399"/>
      <c r="E68" s="410"/>
      <c r="F68" s="338" t="s">
        <v>550</v>
      </c>
      <c r="G68" s="371" t="str">
        <f t="shared" si="65"/>
        <v/>
      </c>
      <c r="H68" s="372"/>
      <c r="I68" s="398"/>
      <c r="J68" s="411" t="str">
        <f>IFERROR(__xludf.DUMMYFUNCTION("REGEXREPLACE(I62,""(.*)DELAYS:(.*)"",""$2"")"),"")</f>
        <v/>
      </c>
      <c r="K68" s="338" t="s">
        <v>550</v>
      </c>
      <c r="L68" s="371" t="str">
        <f t="shared" si="66"/>
        <v/>
      </c>
      <c r="M68" s="372"/>
      <c r="N68" s="398"/>
      <c r="O68" s="411" t="str">
        <f>IFERROR(__xludf.DUMMYFUNCTION("REGEXREPLACE(N62,""(.*)DELAYS:(.*)"",""$2"")"),"")</f>
        <v/>
      </c>
      <c r="P68" s="338" t="s">
        <v>550</v>
      </c>
      <c r="Q68" s="371" t="str">
        <f t="shared" si="67"/>
        <v/>
      </c>
      <c r="R68" s="372"/>
      <c r="S68" s="398"/>
      <c r="T68" s="411" t="str">
        <f>IFERROR(__xludf.DUMMYFUNCTION("REGEXREPLACE(S62,""(.*)DELAYS:(.*)"",""$2"")"),"")</f>
        <v/>
      </c>
      <c r="W68" s="412">
        <v>0.7291666666666666</v>
      </c>
      <c r="X68" s="403">
        <f>OriginalIDP!R70</f>
        <v>30.97</v>
      </c>
      <c r="Y68" s="403">
        <f>OriginalIDP!S70</f>
        <v>24.67</v>
      </c>
      <c r="Z68" s="403">
        <f>OriginalIDP!T70</f>
        <v>-6.3</v>
      </c>
      <c r="AC68" s="492">
        <v>44.0</v>
      </c>
      <c r="AD68" s="227"/>
      <c r="AE68" s="500"/>
      <c r="AF68" s="278"/>
      <c r="AG68" s="278"/>
      <c r="AJ68" s="501"/>
      <c r="AL68" s="502"/>
      <c r="AM68" s="502"/>
      <c r="AN68" s="503"/>
      <c r="AO68" s="503"/>
      <c r="AP68" s="502"/>
      <c r="AQ68" s="502"/>
      <c r="AR68" s="504"/>
      <c r="AS68" s="502"/>
    </row>
    <row r="69">
      <c r="A69" s="435"/>
      <c r="B69" s="399"/>
      <c r="C69" s="410"/>
      <c r="D69" s="399"/>
      <c r="E69" s="410"/>
      <c r="F69" s="339" t="s">
        <v>551</v>
      </c>
      <c r="G69" s="340" t="str">
        <f>J73</f>
        <v/>
      </c>
      <c r="H69" s="39"/>
      <c r="I69" s="440"/>
      <c r="J69" s="411" t="str">
        <f>IF(J112=FALSE,"",LEFT(J106,3))</f>
        <v/>
      </c>
      <c r="K69" s="339" t="s">
        <v>551</v>
      </c>
      <c r="L69" s="340" t="str">
        <f>O73</f>
        <v/>
      </c>
      <c r="M69" s="39"/>
      <c r="N69" s="440"/>
      <c r="O69" s="411" t="str">
        <f>IF(O112=FALSE,"",LEFT(O106,3))</f>
        <v/>
      </c>
      <c r="P69" s="339" t="s">
        <v>551</v>
      </c>
      <c r="Q69" s="340" t="str">
        <f>T73</f>
        <v/>
      </c>
      <c r="R69" s="39"/>
      <c r="S69" s="440"/>
      <c r="T69" s="411" t="str">
        <f>IF(T112=FALSE,"",LEFT(T106,3))</f>
        <v/>
      </c>
      <c r="W69" s="412">
        <v>0.75</v>
      </c>
      <c r="X69" s="403">
        <f>OriginalIDP!R71</f>
        <v>27.66</v>
      </c>
      <c r="Y69" s="403">
        <f>OriginalIDP!S71</f>
        <v>25.67</v>
      </c>
      <c r="Z69" s="403">
        <f>OriginalIDP!T71</f>
        <v>-1.99</v>
      </c>
      <c r="AC69" s="492">
        <v>45.0</v>
      </c>
      <c r="AD69" s="227"/>
      <c r="AE69" s="500"/>
      <c r="AF69" s="278"/>
      <c r="AG69" s="278"/>
      <c r="AJ69" s="501"/>
      <c r="AL69" s="502"/>
      <c r="AM69" s="502"/>
      <c r="AN69" s="503"/>
      <c r="AO69" s="503"/>
      <c r="AP69" s="502"/>
      <c r="AQ69" s="502"/>
      <c r="AR69" s="504"/>
      <c r="AS69" s="502"/>
    </row>
    <row r="70">
      <c r="A70" s="410"/>
      <c r="B70" s="399"/>
      <c r="C70" s="410"/>
      <c r="D70" s="399"/>
      <c r="E70" s="440"/>
      <c r="F70" s="341"/>
      <c r="G70" s="114"/>
      <c r="H70" s="32"/>
      <c r="I70" s="440"/>
      <c r="J70" s="411" t="str">
        <f>IFERROR(__xludf.DUMMYFUNCTION("REGEXREPLACE(I70,""(.*)Inbound:(.*)"",""$2"")"),"")</f>
        <v/>
      </c>
      <c r="K70" s="341"/>
      <c r="L70" s="114"/>
      <c r="M70" s="32"/>
      <c r="N70" s="440"/>
      <c r="O70" s="411" t="str">
        <f>IFERROR(__xludf.DUMMYFUNCTION("REGEXREPLACE(N70,""(.*)Inbound:(.*)"",""$2"")"),"")</f>
        <v/>
      </c>
      <c r="P70" s="341"/>
      <c r="Q70" s="114"/>
      <c r="R70" s="32"/>
      <c r="S70" s="440"/>
      <c r="T70" s="411" t="str">
        <f>IFERROR(__xludf.DUMMYFUNCTION("REGEXREPLACE(S70,""(.*)Inbound:(.*)"",""$2"")"),"")</f>
        <v/>
      </c>
      <c r="W70" s="412">
        <v>0.7604166666666666</v>
      </c>
      <c r="X70" s="403">
        <f>OriginalIDP!R72</f>
        <v>26.84</v>
      </c>
      <c r="Y70" s="403">
        <f>OriginalIDP!S72</f>
        <v>29</v>
      </c>
      <c r="Z70" s="403">
        <f>OriginalIDP!T72</f>
        <v>2.16</v>
      </c>
      <c r="AC70" s="492">
        <v>46.0</v>
      </c>
      <c r="AD70" s="227"/>
      <c r="AE70" s="500"/>
      <c r="AF70" s="278"/>
      <c r="AG70" s="278"/>
      <c r="AJ70" s="501"/>
      <c r="AL70" s="502"/>
      <c r="AM70" s="502"/>
      <c r="AN70" s="503"/>
      <c r="AO70" s="503"/>
      <c r="AP70" s="502"/>
      <c r="AQ70" s="502"/>
      <c r="AR70" s="504"/>
      <c r="AS70" s="502"/>
    </row>
    <row r="71">
      <c r="A71" s="435"/>
      <c r="B71" s="399"/>
      <c r="C71" s="483"/>
      <c r="D71" s="399"/>
      <c r="E71" s="440"/>
      <c r="F71" s="342" t="s">
        <v>485</v>
      </c>
      <c r="G71" s="343" t="str">
        <f>J75</f>
        <v/>
      </c>
      <c r="H71" s="275"/>
      <c r="I71" s="440"/>
      <c r="J71" s="411" t="str">
        <f>IFERROR(__xludf.DUMMYFUNCTION("REGEXREPLACE(I71,""(.*)Outbound:(.*)"",""$2"")"),"")</f>
        <v/>
      </c>
      <c r="K71" s="342" t="s">
        <v>485</v>
      </c>
      <c r="L71" s="343" t="str">
        <f>O75</f>
        <v/>
      </c>
      <c r="M71" s="275"/>
      <c r="N71" s="440"/>
      <c r="O71" s="411" t="str">
        <f>IFERROR(__xludf.DUMMYFUNCTION("REGEXREPLACE(N71,""(.*)Outbound:(.*)"",""$2"")"),"")</f>
        <v/>
      </c>
      <c r="P71" s="342" t="s">
        <v>485</v>
      </c>
      <c r="Q71" s="343" t="str">
        <f>T75</f>
        <v/>
      </c>
      <c r="R71" s="275"/>
      <c r="S71" s="440"/>
      <c r="T71" s="411" t="str">
        <f>IFERROR(__xludf.DUMMYFUNCTION("REGEXREPLACE(S71,""(.*)Outbound:(.*)"",""$2"")"),"")</f>
        <v/>
      </c>
      <c r="W71" s="412">
        <v>0.7708333333333334</v>
      </c>
      <c r="X71" s="403">
        <f>OriginalIDP!R73</f>
        <v>23.71</v>
      </c>
      <c r="Y71" s="403">
        <f>OriginalIDP!S73</f>
        <v>31.33</v>
      </c>
      <c r="Z71" s="403">
        <f>OriginalIDP!T73</f>
        <v>7.62</v>
      </c>
      <c r="AC71" s="492">
        <v>47.0</v>
      </c>
      <c r="AD71" s="227"/>
      <c r="AE71" s="500"/>
      <c r="AF71" s="278"/>
      <c r="AG71" s="278"/>
      <c r="AJ71" s="501"/>
      <c r="AL71" s="502"/>
      <c r="AM71" s="502"/>
      <c r="AN71" s="503"/>
      <c r="AO71" s="503"/>
      <c r="AP71" s="502"/>
      <c r="AQ71" s="502"/>
      <c r="AR71" s="504"/>
      <c r="AS71" s="502"/>
    </row>
    <row r="72">
      <c r="A72" s="410"/>
      <c r="B72" s="399"/>
      <c r="C72" s="435"/>
      <c r="D72" s="399"/>
      <c r="E72" s="398"/>
      <c r="F72" s="344"/>
      <c r="G72" s="345"/>
      <c r="H72" s="275"/>
      <c r="I72" s="398"/>
      <c r="J72" s="411"/>
      <c r="K72" s="344"/>
      <c r="L72" s="345"/>
      <c r="M72" s="275"/>
      <c r="N72" s="398"/>
      <c r="O72" s="411"/>
      <c r="P72" s="344"/>
      <c r="Q72" s="345"/>
      <c r="R72" s="275"/>
      <c r="S72" s="398"/>
      <c r="T72" s="411"/>
      <c r="W72" s="412">
        <v>0.78125</v>
      </c>
      <c r="X72" s="403">
        <f>OriginalIDP!R74</f>
        <v>33.25</v>
      </c>
      <c r="Y72" s="403">
        <f>OriginalIDP!S74</f>
        <v>29.33</v>
      </c>
      <c r="Z72" s="403">
        <f>OriginalIDP!T74</f>
        <v>-3.92</v>
      </c>
      <c r="AC72" s="492">
        <v>48.0</v>
      </c>
      <c r="AD72" s="227"/>
      <c r="AE72" s="500"/>
      <c r="AF72" s="278"/>
      <c r="AG72" s="278"/>
      <c r="AJ72" s="501"/>
      <c r="AL72" s="502"/>
      <c r="AM72" s="502"/>
      <c r="AN72" s="503"/>
      <c r="AO72" s="503"/>
      <c r="AP72" s="502"/>
      <c r="AQ72" s="502"/>
      <c r="AR72" s="504"/>
      <c r="AS72" s="502"/>
    </row>
    <row r="73">
      <c r="A73" s="435"/>
      <c r="B73" s="399"/>
      <c r="C73" s="410"/>
      <c r="D73" s="399"/>
      <c r="E73" s="440"/>
      <c r="F73" s="344"/>
      <c r="G73" s="345"/>
      <c r="H73" s="275"/>
      <c r="I73" s="440"/>
      <c r="J73" s="411" t="str">
        <f>Right(I73,100)</f>
        <v/>
      </c>
      <c r="K73" s="344"/>
      <c r="L73" s="345"/>
      <c r="M73" s="275"/>
      <c r="N73" s="440"/>
      <c r="O73" s="411" t="str">
        <f>Right(N73,100)</f>
        <v/>
      </c>
      <c r="P73" s="344"/>
      <c r="Q73" s="345"/>
      <c r="R73" s="275"/>
      <c r="S73" s="440"/>
      <c r="T73" s="411" t="str">
        <f>Right(S73,100)</f>
        <v/>
      </c>
      <c r="W73" s="412">
        <v>0.7916666666666666</v>
      </c>
      <c r="X73" s="403">
        <f>OriginalIDP!R75</f>
        <v>28.24</v>
      </c>
      <c r="Y73" s="403">
        <f>OriginalIDP!S75</f>
        <v>31</v>
      </c>
      <c r="Z73" s="403">
        <f>OriginalIDP!T75</f>
        <v>2.76</v>
      </c>
      <c r="AC73" s="492">
        <v>49.0</v>
      </c>
      <c r="AD73" s="227"/>
      <c r="AE73" s="500"/>
      <c r="AF73" s="278"/>
      <c r="AG73" s="278"/>
      <c r="AJ73" s="501"/>
      <c r="AL73" s="502"/>
      <c r="AM73" s="502"/>
      <c r="AN73" s="503"/>
      <c r="AO73" s="503"/>
      <c r="AP73" s="502"/>
      <c r="AQ73" s="502"/>
      <c r="AR73" s="504"/>
      <c r="AS73" s="502"/>
    </row>
    <row r="74">
      <c r="A74" s="410"/>
      <c r="B74" s="399"/>
      <c r="C74" s="410"/>
      <c r="D74" s="399"/>
      <c r="E74" s="440"/>
      <c r="F74" s="344"/>
      <c r="G74" s="345"/>
      <c r="H74" s="275"/>
      <c r="I74" s="398"/>
      <c r="J74" s="411"/>
      <c r="K74" s="344"/>
      <c r="L74" s="345"/>
      <c r="M74" s="275"/>
      <c r="N74" s="398"/>
      <c r="O74" s="411"/>
      <c r="P74" s="344"/>
      <c r="Q74" s="345"/>
      <c r="R74" s="275"/>
      <c r="S74" s="398"/>
      <c r="T74" s="411"/>
      <c r="W74" s="412">
        <v>0.8020833333333334</v>
      </c>
      <c r="X74" s="403">
        <f>OriginalIDP!R76</f>
        <v>25.97</v>
      </c>
      <c r="Y74" s="403">
        <f>OriginalIDP!S76</f>
        <v>29.33</v>
      </c>
      <c r="Z74" s="403">
        <f>OriginalIDP!T76</f>
        <v>3.36</v>
      </c>
      <c r="AC74" s="492">
        <v>50.0</v>
      </c>
      <c r="AD74" s="227"/>
      <c r="AE74" s="500"/>
      <c r="AF74" s="278"/>
      <c r="AG74" s="278"/>
      <c r="AJ74" s="501"/>
      <c r="AL74" s="502"/>
      <c r="AM74" s="502"/>
      <c r="AN74" s="503"/>
      <c r="AO74" s="503"/>
      <c r="AP74" s="502"/>
      <c r="AQ74" s="502"/>
      <c r="AR74" s="504"/>
      <c r="AS74" s="502"/>
    </row>
    <row r="75">
      <c r="A75" s="410"/>
      <c r="B75" s="399"/>
      <c r="C75" s="410"/>
      <c r="D75" s="399"/>
      <c r="E75" s="410"/>
      <c r="F75" s="346"/>
      <c r="G75" s="347"/>
      <c r="H75" s="337"/>
      <c r="I75" s="440"/>
      <c r="J75" s="411" t="str">
        <f>Right(I75,150)</f>
        <v/>
      </c>
      <c r="K75" s="346"/>
      <c r="L75" s="347"/>
      <c r="M75" s="337"/>
      <c r="N75" s="440"/>
      <c r="O75" s="411" t="str">
        <f>Right(N75,150)</f>
        <v/>
      </c>
      <c r="P75" s="346"/>
      <c r="Q75" s="347"/>
      <c r="R75" s="337"/>
      <c r="S75" s="440"/>
      <c r="T75" s="411" t="str">
        <f>Right(S75,150)</f>
        <v/>
      </c>
      <c r="W75" s="412">
        <v>0.8125</v>
      </c>
      <c r="X75" s="403">
        <f>OriginalIDP!R77</f>
        <v>28.27</v>
      </c>
      <c r="Y75" s="403">
        <f>OriginalIDP!S77</f>
        <v>26.33</v>
      </c>
      <c r="Z75" s="403">
        <f>OriginalIDP!T77</f>
        <v>-1.94</v>
      </c>
      <c r="AC75" s="492">
        <v>51.0</v>
      </c>
      <c r="AD75" s="227"/>
      <c r="AE75" s="500"/>
      <c r="AF75" s="278"/>
      <c r="AG75" s="278"/>
      <c r="AJ75" s="501"/>
      <c r="AL75" s="502"/>
      <c r="AM75" s="502"/>
      <c r="AN75" s="503"/>
      <c r="AO75" s="503"/>
      <c r="AP75" s="502"/>
      <c r="AQ75" s="502"/>
      <c r="AR75" s="504"/>
      <c r="AS75" s="502"/>
    </row>
    <row r="76">
      <c r="A76" s="483"/>
      <c r="B76" s="399"/>
      <c r="C76" s="410"/>
      <c r="D76" s="399"/>
      <c r="E76" s="435"/>
      <c r="F76" s="348" t="s">
        <v>556</v>
      </c>
      <c r="G76" s="31"/>
      <c r="H76" s="32"/>
      <c r="I76" s="400"/>
      <c r="J76" s="401"/>
      <c r="K76" s="373" t="s">
        <v>575</v>
      </c>
      <c r="L76" s="31"/>
      <c r="M76" s="32"/>
      <c r="N76" s="400"/>
      <c r="O76" s="198"/>
      <c r="P76" s="391" t="s">
        <v>594</v>
      </c>
      <c r="Q76" s="31"/>
      <c r="R76" s="32"/>
      <c r="S76" s="400"/>
      <c r="W76" s="412">
        <v>0.8229166666666666</v>
      </c>
      <c r="X76" s="403">
        <f>OriginalIDP!R78</f>
        <v>27.1</v>
      </c>
      <c r="Y76" s="403">
        <f>OriginalIDP!S78</f>
        <v>25</v>
      </c>
      <c r="Z76" s="403">
        <f>OriginalIDP!T78</f>
        <v>-2.1</v>
      </c>
      <c r="AC76" s="492">
        <v>52.0</v>
      </c>
      <c r="AD76" s="227"/>
      <c r="AE76" s="500"/>
      <c r="AF76" s="278"/>
      <c r="AG76" s="278"/>
      <c r="AJ76" s="501"/>
      <c r="AL76" s="502"/>
      <c r="AM76" s="502"/>
      <c r="AN76" s="503"/>
      <c r="AO76" s="503"/>
      <c r="AP76" s="502"/>
      <c r="AQ76" s="502"/>
      <c r="AR76" s="504"/>
      <c r="AS76" s="502"/>
    </row>
    <row r="77">
      <c r="A77" s="435"/>
      <c r="B77" s="399"/>
      <c r="C77" s="410"/>
      <c r="D77" s="399"/>
      <c r="E77" s="410"/>
      <c r="F77" s="335" t="s">
        <v>94</v>
      </c>
      <c r="G77" s="336" t="str">
        <f t="shared" ref="G77:G79" si="68">J80</f>
        <v/>
      </c>
      <c r="H77" s="337"/>
      <c r="I77" s="440"/>
      <c r="J77" s="411" t="str">
        <f>IFERROR(__xludf.DUMMYFUNCTION("REGEXREPLACE(I77,""(.*)ACK:(.*)"",""$2"")"),"")</f>
        <v/>
      </c>
      <c r="K77" s="335" t="s">
        <v>94</v>
      </c>
      <c r="L77" s="336" t="str">
        <f t="shared" ref="L77:L79" si="69">O80</f>
        <v/>
      </c>
      <c r="M77" s="337"/>
      <c r="N77" s="440"/>
      <c r="O77" s="411" t="str">
        <f>IFERROR(__xludf.DUMMYFUNCTION("REGEXREPLACE(N77,""(.*)ACK:(.*)"",""$2"")"),"")</f>
        <v/>
      </c>
      <c r="P77" s="335" t="s">
        <v>94</v>
      </c>
      <c r="Q77" s="336" t="str">
        <f t="shared" ref="Q77:Q79" si="70">T80</f>
        <v/>
      </c>
      <c r="R77" s="337"/>
      <c r="S77" s="440"/>
      <c r="T77" s="411" t="str">
        <f>IFERROR(__xludf.DUMMYFUNCTION("REGEXREPLACE(S77,""(.*)ACK:(.*)"",""$2"")"),"")</f>
        <v/>
      </c>
      <c r="W77" s="412">
        <v>0.8333333333333334</v>
      </c>
      <c r="X77" s="403">
        <f>OriginalIDP!R79</f>
        <v>29.07</v>
      </c>
      <c r="Y77" s="403">
        <f>OriginalIDP!S79</f>
        <v>27.33</v>
      </c>
      <c r="Z77" s="403">
        <f>OriginalIDP!T79</f>
        <v>-1.74</v>
      </c>
      <c r="AC77" s="492">
        <v>53.0</v>
      </c>
      <c r="AD77" s="227"/>
      <c r="AE77" s="500"/>
      <c r="AF77" s="278"/>
      <c r="AG77" s="278"/>
      <c r="AJ77" s="501"/>
      <c r="AL77" s="502"/>
      <c r="AM77" s="502"/>
      <c r="AN77" s="503"/>
      <c r="AO77" s="503"/>
      <c r="AP77" s="502"/>
      <c r="AQ77" s="502"/>
      <c r="AR77" s="504"/>
      <c r="AS77" s="502"/>
    </row>
    <row r="78">
      <c r="A78" s="410"/>
      <c r="B78" s="399"/>
      <c r="C78" s="410"/>
      <c r="D78" s="399"/>
      <c r="E78" s="398"/>
      <c r="F78" s="338" t="s">
        <v>497</v>
      </c>
      <c r="G78" s="336" t="str">
        <f t="shared" si="68"/>
        <v/>
      </c>
      <c r="H78" s="337"/>
      <c r="I78" s="440"/>
      <c r="J78" s="411" t="str">
        <f>IFERROR(__xludf.DUMMYFUNCTION("REGEXREPLACE(I78,""(.*)SVL OUT:(.*)"",""$2"")"),"")</f>
        <v/>
      </c>
      <c r="K78" s="338" t="s">
        <v>497</v>
      </c>
      <c r="L78" s="336" t="str">
        <f t="shared" si="69"/>
        <v/>
      </c>
      <c r="M78" s="337"/>
      <c r="N78" s="440"/>
      <c r="O78" s="411" t="str">
        <f>IFERROR(__xludf.DUMMYFUNCTION("REGEXREPLACE(N78,""(.*)SVL OUT:(.*)"",""$2"")"),"")</f>
        <v/>
      </c>
      <c r="P78" s="338" t="s">
        <v>497</v>
      </c>
      <c r="Q78" s="336" t="str">
        <f t="shared" si="70"/>
        <v/>
      </c>
      <c r="R78" s="337"/>
      <c r="S78" s="440"/>
      <c r="T78" s="411" t="str">
        <f>IFERROR(__xludf.DUMMYFUNCTION("REGEXREPLACE(S78,""(.*)SVL OUT:(.*)"",""$2"")"),"")</f>
        <v/>
      </c>
      <c r="W78" s="412">
        <v>0.84375</v>
      </c>
      <c r="X78" s="403">
        <f>OriginalIDP!R80</f>
        <v>27.21</v>
      </c>
      <c r="Y78" s="403">
        <f>OriginalIDP!S80</f>
        <v>26</v>
      </c>
      <c r="Z78" s="403">
        <f>OriginalIDP!T80</f>
        <v>-1.21</v>
      </c>
      <c r="AC78" s="492">
        <v>54.0</v>
      </c>
      <c r="AD78" s="227"/>
      <c r="AE78" s="500"/>
      <c r="AF78" s="278"/>
      <c r="AG78" s="278"/>
      <c r="AJ78" s="501"/>
      <c r="AL78" s="502"/>
      <c r="AM78" s="502"/>
      <c r="AN78" s="503"/>
      <c r="AO78" s="503"/>
      <c r="AP78" s="502"/>
      <c r="AQ78" s="502"/>
      <c r="AR78" s="504"/>
      <c r="AS78" s="502"/>
    </row>
    <row r="79">
      <c r="A79" s="410"/>
      <c r="B79" s="399"/>
      <c r="C79" s="435"/>
      <c r="D79" s="399"/>
      <c r="E79" s="506"/>
      <c r="F79" s="338" t="s">
        <v>100</v>
      </c>
      <c r="G79" s="336" t="str">
        <f t="shared" si="68"/>
        <v/>
      </c>
      <c r="H79" s="337"/>
      <c r="I79" s="440"/>
      <c r="J79" s="411" t="str">
        <f>IFERROR(__xludf.DUMMYFUNCTION("REGEXREPLACE(I79,""(.*)SVL IN:(.*)"",""$2"")"),"")</f>
        <v/>
      </c>
      <c r="K79" s="338" t="s">
        <v>100</v>
      </c>
      <c r="L79" s="336" t="str">
        <f t="shared" si="69"/>
        <v/>
      </c>
      <c r="M79" s="337"/>
      <c r="N79" s="440"/>
      <c r="O79" s="411" t="str">
        <f>IFERROR(__xludf.DUMMYFUNCTION("REGEXREPLACE(N79,""(.*)SVL IN:(.*)"",""$2"")"),"")</f>
        <v/>
      </c>
      <c r="P79" s="338" t="s">
        <v>100</v>
      </c>
      <c r="Q79" s="336" t="str">
        <f t="shared" si="70"/>
        <v/>
      </c>
      <c r="R79" s="337"/>
      <c r="S79" s="440"/>
      <c r="T79" s="411" t="str">
        <f>IFERROR(__xludf.DUMMYFUNCTION("REGEXREPLACE(S79,""(.*)SVL IN:(.*)"",""$2"")"),"")</f>
        <v/>
      </c>
      <c r="W79" s="412">
        <v>0.8541666666666666</v>
      </c>
      <c r="X79" s="403">
        <f>OriginalIDP!R81</f>
        <v>33.48</v>
      </c>
      <c r="Y79" s="403">
        <f>OriginalIDP!S81</f>
        <v>26</v>
      </c>
      <c r="Z79" s="403">
        <f>OriginalIDP!T81</f>
        <v>-7.48</v>
      </c>
      <c r="AC79" s="492">
        <v>55.0</v>
      </c>
      <c r="AD79" s="227"/>
      <c r="AE79" s="500"/>
      <c r="AF79" s="278"/>
      <c r="AG79" s="278"/>
      <c r="AJ79" s="501"/>
      <c r="AL79" s="502"/>
      <c r="AM79" s="502"/>
      <c r="AN79" s="503"/>
      <c r="AO79" s="503"/>
      <c r="AP79" s="502"/>
      <c r="AQ79" s="502"/>
      <c r="AR79" s="504"/>
      <c r="AS79" s="502"/>
    </row>
    <row r="80">
      <c r="A80" s="410"/>
      <c r="B80" s="399"/>
      <c r="C80" s="410"/>
      <c r="D80" s="399"/>
      <c r="E80" s="398"/>
      <c r="F80" s="338" t="s">
        <v>547</v>
      </c>
      <c r="G80" s="336" t="str">
        <f t="shared" ref="G80:G81" si="71">J78</f>
        <v/>
      </c>
      <c r="H80" s="337"/>
      <c r="I80" s="440"/>
      <c r="J80" s="411" t="str">
        <f>IFERROR(__xludf.DUMMYFUNCTION("REGEXREPLACE(I80,""(.*)ACK:(.*)"",""$2"")"),"")</f>
        <v/>
      </c>
      <c r="K80" s="338" t="s">
        <v>547</v>
      </c>
      <c r="L80" s="336" t="str">
        <f t="shared" ref="L80:L81" si="72">O78</f>
        <v/>
      </c>
      <c r="M80" s="337"/>
      <c r="N80" s="440"/>
      <c r="O80" s="411" t="str">
        <f>IFERROR(__xludf.DUMMYFUNCTION("REGEXREPLACE(N80,""(.*)ACK:(.*)"",""$2"")"),"")</f>
        <v/>
      </c>
      <c r="P80" s="338" t="s">
        <v>547</v>
      </c>
      <c r="Q80" s="336" t="str">
        <f t="shared" ref="Q80:Q81" si="73">T78</f>
        <v/>
      </c>
      <c r="R80" s="337"/>
      <c r="S80" s="440"/>
      <c r="T80" s="411" t="str">
        <f>IFERROR(__xludf.DUMMYFUNCTION("REGEXREPLACE(S80,""(.*)ACK:(.*)"",""$2"")"),"")</f>
        <v/>
      </c>
      <c r="W80" s="412">
        <v>0.8645833333333334</v>
      </c>
      <c r="X80" s="403">
        <f>OriginalIDP!R82</f>
        <v>30.18</v>
      </c>
      <c r="Y80" s="403">
        <f>OriginalIDP!S82</f>
        <v>27</v>
      </c>
      <c r="Z80" s="403">
        <f>OriginalIDP!T82</f>
        <v>-3.18</v>
      </c>
      <c r="AC80" s="492">
        <v>56.0</v>
      </c>
      <c r="AD80" s="227"/>
      <c r="AE80" s="500"/>
      <c r="AF80" s="278"/>
      <c r="AG80" s="278"/>
      <c r="AJ80" s="501"/>
      <c r="AL80" s="502"/>
      <c r="AM80" s="502"/>
      <c r="AN80" s="503"/>
      <c r="AO80" s="503"/>
      <c r="AP80" s="502"/>
      <c r="AQ80" s="502"/>
      <c r="AR80" s="504"/>
      <c r="AS80" s="502"/>
    </row>
    <row r="81">
      <c r="A81" s="410"/>
      <c r="B81" s="399"/>
      <c r="C81" s="410"/>
      <c r="D81" s="399"/>
      <c r="E81" s="410"/>
      <c r="F81" s="338" t="s">
        <v>548</v>
      </c>
      <c r="G81" s="336" t="str">
        <f t="shared" si="71"/>
        <v/>
      </c>
      <c r="H81" s="337"/>
      <c r="I81" s="440"/>
      <c r="J81" s="411" t="str">
        <f>IFERROR(__xludf.DUMMYFUNCTION("REGEXREPLACE(I81,""(.*)ASA:(.*)"",""$2"")"),"")</f>
        <v/>
      </c>
      <c r="K81" s="338" t="s">
        <v>548</v>
      </c>
      <c r="L81" s="336" t="str">
        <f t="shared" si="72"/>
        <v/>
      </c>
      <c r="M81" s="337"/>
      <c r="N81" s="440"/>
      <c r="O81" s="411" t="str">
        <f>IFERROR(__xludf.DUMMYFUNCTION("REGEXREPLACE(N81,""(.*)ASA:(.*)"",""$2"")"),"")</f>
        <v/>
      </c>
      <c r="P81" s="338" t="s">
        <v>548</v>
      </c>
      <c r="Q81" s="336" t="str">
        <f t="shared" si="73"/>
        <v/>
      </c>
      <c r="R81" s="337"/>
      <c r="S81" s="440"/>
      <c r="T81" s="411" t="str">
        <f>IFERROR(__xludf.DUMMYFUNCTION("REGEXREPLACE(S81,""(.*)ASA:(.*)"",""$2"")"),"")</f>
        <v/>
      </c>
      <c r="W81" s="412">
        <v>0.875</v>
      </c>
      <c r="X81" s="403">
        <f>OriginalIDP!R83</f>
        <v>26.56</v>
      </c>
      <c r="Y81" s="403">
        <f>OriginalIDP!S83</f>
        <v>27.67</v>
      </c>
      <c r="Z81" s="403">
        <f>OriginalIDP!T83</f>
        <v>1.11</v>
      </c>
      <c r="AC81" s="492">
        <v>57.0</v>
      </c>
      <c r="AD81" s="227"/>
      <c r="AE81" s="500"/>
      <c r="AF81" s="278"/>
      <c r="AG81" s="278"/>
      <c r="AJ81" s="501"/>
      <c r="AL81" s="502"/>
      <c r="AM81" s="502"/>
      <c r="AN81" s="503"/>
      <c r="AO81" s="503"/>
      <c r="AP81" s="502"/>
      <c r="AQ81" s="502"/>
      <c r="AR81" s="504"/>
      <c r="AS81" s="502"/>
    </row>
    <row r="82">
      <c r="A82" s="410"/>
      <c r="B82" s="399"/>
      <c r="C82" s="410"/>
      <c r="D82" s="399"/>
      <c r="E82" s="440"/>
      <c r="F82" s="338" t="s">
        <v>549</v>
      </c>
      <c r="G82" s="370" t="str">
        <f t="shared" ref="G82:G83" si="74">J85</f>
        <v/>
      </c>
      <c r="H82" s="29"/>
      <c r="I82" s="440"/>
      <c r="J82" s="411" t="str">
        <f>IFERROR(__xludf.DUMMYFUNCTION("REGEXREPLACE(I82,""(.*)SAFE:(.*)"",""$2"")"),"")</f>
        <v/>
      </c>
      <c r="K82" s="338" t="s">
        <v>549</v>
      </c>
      <c r="L82" s="370" t="str">
        <f t="shared" ref="L82:L83" si="75">O85</f>
        <v/>
      </c>
      <c r="M82" s="29"/>
      <c r="N82" s="440"/>
      <c r="O82" s="411" t="str">
        <f>IFERROR(__xludf.DUMMYFUNCTION("REGEXREPLACE(N82,""(.*)SAFE:(.*)"",""$2"")"),"")</f>
        <v/>
      </c>
      <c r="P82" s="338" t="s">
        <v>549</v>
      </c>
      <c r="Q82" s="392" t="str">
        <f t="shared" ref="Q82:Q83" si="76">T85</f>
        <v/>
      </c>
      <c r="R82" s="29"/>
      <c r="S82" s="440"/>
      <c r="T82" s="411" t="str">
        <f>IFERROR(__xludf.DUMMYFUNCTION("REGEXREPLACE(S82,""(.*)SAFE:(.*)"",""$2"")"),"")</f>
        <v/>
      </c>
      <c r="W82" s="412">
        <v>0.8854166666666666</v>
      </c>
      <c r="X82" s="403">
        <f>OriginalIDP!R84</f>
        <v>27.49</v>
      </c>
      <c r="Y82" s="403">
        <f>OriginalIDP!S84</f>
        <v>26</v>
      </c>
      <c r="Z82" s="403">
        <f>OriginalIDP!T84</f>
        <v>-1.49</v>
      </c>
      <c r="AC82" s="492">
        <v>58.0</v>
      </c>
      <c r="AD82" s="227"/>
      <c r="AE82" s="500"/>
      <c r="AF82" s="278"/>
      <c r="AG82" s="278"/>
      <c r="AJ82" s="501"/>
      <c r="AL82" s="502"/>
      <c r="AM82" s="502"/>
      <c r="AN82" s="503"/>
      <c r="AO82" s="503"/>
      <c r="AP82" s="502"/>
      <c r="AQ82" s="502"/>
      <c r="AR82" s="504"/>
      <c r="AS82" s="502"/>
    </row>
    <row r="83">
      <c r="A83" s="410"/>
      <c r="B83" s="399"/>
      <c r="C83" s="435"/>
      <c r="D83" s="399"/>
      <c r="E83" s="483"/>
      <c r="F83" s="338" t="s">
        <v>550</v>
      </c>
      <c r="G83" s="371" t="str">
        <f t="shared" si="74"/>
        <v/>
      </c>
      <c r="H83" s="372"/>
      <c r="I83" s="398"/>
      <c r="J83" s="411" t="str">
        <f>IFERROR(__xludf.DUMMYFUNCTION("REGEXREPLACE(I77,""(.*)DELAYS:(.*)"",""$2"")"),"")</f>
        <v/>
      </c>
      <c r="K83" s="338" t="s">
        <v>550</v>
      </c>
      <c r="L83" s="371" t="str">
        <f t="shared" si="75"/>
        <v/>
      </c>
      <c r="M83" s="372"/>
      <c r="N83" s="398"/>
      <c r="O83" s="411" t="str">
        <f>IFERROR(__xludf.DUMMYFUNCTION("REGEXREPLACE(N77,""(.*)DELAYS:(.*)"",""$2"")"),"")</f>
        <v/>
      </c>
      <c r="P83" s="338" t="s">
        <v>550</v>
      </c>
      <c r="Q83" s="371" t="str">
        <f t="shared" si="76"/>
        <v/>
      </c>
      <c r="R83" s="372"/>
      <c r="S83" s="398"/>
      <c r="T83" s="411" t="str">
        <f>IFERROR(__xludf.DUMMYFUNCTION("REGEXREPLACE(S77,""(.*)DELAYS:(.*)"",""$2"")"),"")</f>
        <v/>
      </c>
      <c r="W83" s="412">
        <v>0.8958333333333334</v>
      </c>
      <c r="X83" s="403">
        <f>OriginalIDP!R85</f>
        <v>25.26</v>
      </c>
      <c r="Y83" s="403">
        <f>OriginalIDP!S85</f>
        <v>26</v>
      </c>
      <c r="Z83" s="403">
        <f>OriginalIDP!T85</f>
        <v>0.74</v>
      </c>
      <c r="AC83" s="492">
        <v>59.0</v>
      </c>
      <c r="AD83" s="227"/>
      <c r="AE83" s="500"/>
      <c r="AF83" s="278"/>
      <c r="AG83" s="278"/>
      <c r="AJ83" s="501"/>
      <c r="AL83" s="502"/>
      <c r="AM83" s="502"/>
      <c r="AN83" s="503"/>
      <c r="AO83" s="503"/>
      <c r="AP83" s="502"/>
      <c r="AQ83" s="502"/>
      <c r="AR83" s="504"/>
      <c r="AS83" s="502"/>
    </row>
    <row r="84">
      <c r="A84" s="435"/>
      <c r="B84" s="399"/>
      <c r="C84" s="410"/>
      <c r="D84" s="399"/>
      <c r="E84" s="435"/>
      <c r="F84" s="339" t="s">
        <v>551</v>
      </c>
      <c r="G84" s="340" t="str">
        <f>J88</f>
        <v/>
      </c>
      <c r="H84" s="39"/>
      <c r="I84" s="440"/>
      <c r="J84" s="411" t="str">
        <f>IF(J127=FALSE,"",LEFT(J121,3))</f>
        <v/>
      </c>
      <c r="K84" s="339" t="s">
        <v>551</v>
      </c>
      <c r="L84" s="340" t="str">
        <f>O88</f>
        <v/>
      </c>
      <c r="M84" s="39"/>
      <c r="N84" s="440"/>
      <c r="O84" s="411" t="str">
        <f>IF(O127=FALSE,"",LEFT(O121,3))</f>
        <v/>
      </c>
      <c r="P84" s="339" t="s">
        <v>551</v>
      </c>
      <c r="Q84" s="340" t="str">
        <f>T88</f>
        <v/>
      </c>
      <c r="R84" s="39"/>
      <c r="S84" s="440"/>
      <c r="T84" s="411" t="str">
        <f>IF(T127=FALSE,"",LEFT(T121,3))</f>
        <v/>
      </c>
      <c r="W84" s="412">
        <v>0.90625</v>
      </c>
      <c r="X84" s="403">
        <f>OriginalIDP!R86</f>
        <v>21.13</v>
      </c>
      <c r="Y84" s="403">
        <f>OriginalIDP!S86</f>
        <v>25</v>
      </c>
      <c r="Z84" s="403">
        <f>OriginalIDP!T86</f>
        <v>3.87</v>
      </c>
      <c r="AC84" s="492">
        <v>60.0</v>
      </c>
      <c r="AD84" s="227"/>
      <c r="AE84" s="500"/>
      <c r="AF84" s="278"/>
      <c r="AG84" s="278"/>
      <c r="AJ84" s="501"/>
      <c r="AL84" s="502"/>
      <c r="AM84" s="502"/>
      <c r="AN84" s="503"/>
      <c r="AO84" s="503"/>
      <c r="AP84" s="502"/>
      <c r="AQ84" s="502"/>
      <c r="AR84" s="504"/>
      <c r="AS84" s="502"/>
    </row>
    <row r="85">
      <c r="A85" s="410"/>
      <c r="B85" s="399"/>
      <c r="C85" s="435"/>
      <c r="D85" s="399"/>
      <c r="E85" s="410"/>
      <c r="F85" s="341"/>
      <c r="G85" s="114"/>
      <c r="H85" s="32"/>
      <c r="I85" s="440"/>
      <c r="J85" s="411" t="str">
        <f>IFERROR(__xludf.DUMMYFUNCTION("REGEXREPLACE(I85,""(.*)Inbound:(.*)"",""$2"")"),"")</f>
        <v/>
      </c>
      <c r="K85" s="341"/>
      <c r="L85" s="114"/>
      <c r="M85" s="32"/>
      <c r="N85" s="440"/>
      <c r="O85" s="411" t="str">
        <f>IFERROR(__xludf.DUMMYFUNCTION("REGEXREPLACE(N85,""(.*)Inbound:(.*)"",""$2"")"),"")</f>
        <v/>
      </c>
      <c r="P85" s="341"/>
      <c r="Q85" s="114"/>
      <c r="R85" s="32"/>
      <c r="S85" s="440"/>
      <c r="T85" s="411" t="str">
        <f>IFERROR(__xludf.DUMMYFUNCTION("REGEXREPLACE(S85,""(.*)Inbound:(.*)"",""$2"")"),"")</f>
        <v/>
      </c>
      <c r="U85" s="465" t="str">
        <f>IFERROR(__xludf.DUMMYFUNCTION("REGEXREPLACE(S85,""(.*)Inbound:(.*)"",""$2"")"),"")</f>
        <v/>
      </c>
      <c r="W85" s="412">
        <v>0.9166666666666666</v>
      </c>
      <c r="X85" s="403">
        <f>OriginalIDP!R87</f>
        <v>20.04</v>
      </c>
      <c r="Y85" s="403">
        <f>OriginalIDP!S87</f>
        <v>22</v>
      </c>
      <c r="Z85" s="403">
        <f>OriginalIDP!T87</f>
        <v>1.96</v>
      </c>
      <c r="AC85" s="492">
        <v>61.0</v>
      </c>
      <c r="AD85" s="227"/>
      <c r="AE85" s="500"/>
      <c r="AF85" s="278"/>
      <c r="AG85" s="278"/>
      <c r="AJ85" s="501"/>
      <c r="AL85" s="502"/>
      <c r="AM85" s="502"/>
      <c r="AN85" s="503"/>
      <c r="AO85" s="503"/>
      <c r="AP85" s="502"/>
      <c r="AQ85" s="502"/>
      <c r="AR85" s="504"/>
      <c r="AS85" s="502"/>
    </row>
    <row r="86">
      <c r="A86" s="410"/>
      <c r="B86" s="399"/>
      <c r="C86" s="410"/>
      <c r="D86" s="399"/>
      <c r="E86" s="410"/>
      <c r="F86" s="342" t="s">
        <v>485</v>
      </c>
      <c r="G86" s="343" t="str">
        <f>J90</f>
        <v/>
      </c>
      <c r="H86" s="275"/>
      <c r="I86" s="440"/>
      <c r="J86" s="411" t="str">
        <f>IFERROR(__xludf.DUMMYFUNCTION("REGEXREPLACE(I86,""(.*)Outbound:(.*)"",""$2"")"),"")</f>
        <v/>
      </c>
      <c r="K86" s="342" t="s">
        <v>485</v>
      </c>
      <c r="L86" s="343" t="str">
        <f>O90</f>
        <v/>
      </c>
      <c r="M86" s="275"/>
      <c r="N86" s="440"/>
      <c r="O86" s="411" t="str">
        <f>IFERROR(__xludf.DUMMYFUNCTION("REGEXREPLACE(N86,""(.*)Outbound:(.*)"",""$2"")"),"")</f>
        <v/>
      </c>
      <c r="P86" s="342" t="s">
        <v>485</v>
      </c>
      <c r="Q86" s="343" t="str">
        <f>T90</f>
        <v/>
      </c>
      <c r="R86" s="275"/>
      <c r="S86" s="440"/>
      <c r="T86" s="411" t="str">
        <f>IFERROR(__xludf.DUMMYFUNCTION("REGEXREPLACE(S86,""(.*)Outbound:(.*)"",""$2"")"),"")</f>
        <v/>
      </c>
      <c r="W86" s="412">
        <v>0.9270833333333334</v>
      </c>
      <c r="X86" s="403">
        <f>OriginalIDP!R88</f>
        <v>22.91</v>
      </c>
      <c r="Y86" s="403">
        <f>OriginalIDP!S88</f>
        <v>22.33</v>
      </c>
      <c r="Z86" s="403">
        <f>OriginalIDP!T88</f>
        <v>-0.58</v>
      </c>
      <c r="AC86" s="492">
        <v>62.0</v>
      </c>
      <c r="AD86" s="227"/>
      <c r="AE86" s="500"/>
      <c r="AF86" s="278"/>
      <c r="AG86" s="278"/>
      <c r="AJ86" s="501"/>
      <c r="AL86" s="502"/>
      <c r="AM86" s="502"/>
      <c r="AN86" s="503"/>
      <c r="AO86" s="503"/>
      <c r="AP86" s="502"/>
      <c r="AQ86" s="502"/>
      <c r="AR86" s="504"/>
      <c r="AS86" s="502"/>
    </row>
    <row r="87">
      <c r="A87" s="410"/>
      <c r="B87" s="399"/>
      <c r="C87" s="410"/>
      <c r="D87" s="399"/>
      <c r="E87" s="410"/>
      <c r="F87" s="344"/>
      <c r="G87" s="345"/>
      <c r="H87" s="275"/>
      <c r="I87" s="398"/>
      <c r="J87" s="411"/>
      <c r="K87" s="344"/>
      <c r="L87" s="345"/>
      <c r="M87" s="275"/>
      <c r="N87" s="398"/>
      <c r="O87" s="411"/>
      <c r="P87" s="344"/>
      <c r="Q87" s="345"/>
      <c r="R87" s="275"/>
      <c r="S87" s="398"/>
      <c r="T87" s="411"/>
      <c r="W87" s="412">
        <v>0.9375</v>
      </c>
      <c r="X87" s="403">
        <f>OriginalIDP!R89</f>
        <v>21.76</v>
      </c>
      <c r="Y87" s="403">
        <f>OriginalIDP!S89</f>
        <v>22</v>
      </c>
      <c r="Z87" s="403">
        <f>OriginalIDP!T89</f>
        <v>0.24</v>
      </c>
      <c r="AC87" s="492">
        <v>63.0</v>
      </c>
      <c r="AD87" s="227"/>
      <c r="AE87" s="500"/>
      <c r="AF87" s="278"/>
      <c r="AG87" s="278"/>
      <c r="AJ87" s="501"/>
      <c r="AL87" s="502"/>
      <c r="AM87" s="502"/>
      <c r="AN87" s="503"/>
      <c r="AO87" s="503"/>
      <c r="AP87" s="502"/>
      <c r="AQ87" s="502"/>
      <c r="AR87" s="504"/>
      <c r="AS87" s="502"/>
    </row>
    <row r="88">
      <c r="A88" s="435"/>
      <c r="B88" s="399"/>
      <c r="C88" s="435"/>
      <c r="D88" s="399"/>
      <c r="E88" s="410"/>
      <c r="F88" s="344"/>
      <c r="G88" s="345"/>
      <c r="H88" s="275"/>
      <c r="I88" s="440"/>
      <c r="J88" s="411" t="str">
        <f>Right(I88,100)</f>
        <v/>
      </c>
      <c r="K88" s="344"/>
      <c r="L88" s="345"/>
      <c r="M88" s="275"/>
      <c r="N88" s="440"/>
      <c r="O88" s="411" t="str">
        <f>Right(N88,100)</f>
        <v/>
      </c>
      <c r="P88" s="344"/>
      <c r="Q88" s="345"/>
      <c r="R88" s="275"/>
      <c r="S88" s="440"/>
      <c r="T88" s="411" t="str">
        <f>Right(S88,100)</f>
        <v/>
      </c>
      <c r="W88" s="412">
        <v>0.9479166666666666</v>
      </c>
      <c r="X88" s="403">
        <f>OriginalIDP!R90</f>
        <v>21.21</v>
      </c>
      <c r="Y88" s="403">
        <f>OriginalIDP!S90</f>
        <v>25</v>
      </c>
      <c r="Z88" s="403">
        <f>OriginalIDP!T90</f>
        <v>3.79</v>
      </c>
      <c r="AC88" s="492">
        <v>64.0</v>
      </c>
      <c r="AD88" s="227"/>
      <c r="AE88" s="500"/>
      <c r="AF88" s="278"/>
      <c r="AG88" s="278"/>
      <c r="AJ88" s="501"/>
      <c r="AL88" s="502"/>
      <c r="AM88" s="502"/>
      <c r="AN88" s="503"/>
      <c r="AO88" s="503"/>
      <c r="AP88" s="502"/>
      <c r="AQ88" s="502"/>
      <c r="AR88" s="504"/>
      <c r="AS88" s="502"/>
    </row>
    <row r="89">
      <c r="A89" s="410"/>
      <c r="B89" s="399"/>
      <c r="C89" s="410"/>
      <c r="D89" s="399"/>
      <c r="E89" s="410"/>
      <c r="F89" s="344"/>
      <c r="G89" s="345"/>
      <c r="H89" s="275"/>
      <c r="I89" s="398"/>
      <c r="J89" s="411"/>
      <c r="K89" s="344"/>
      <c r="L89" s="345"/>
      <c r="M89" s="275"/>
      <c r="N89" s="398"/>
      <c r="O89" s="411"/>
      <c r="P89" s="344"/>
      <c r="Q89" s="345"/>
      <c r="R89" s="275"/>
      <c r="S89" s="398"/>
      <c r="T89" s="411"/>
      <c r="W89" s="412">
        <v>0.9583333333333334</v>
      </c>
      <c r="X89" s="403">
        <f>OriginalIDP!R91</f>
        <v>19.45</v>
      </c>
      <c r="Y89" s="403">
        <f>OriginalIDP!S91</f>
        <v>23</v>
      </c>
      <c r="Z89" s="403">
        <f>OriginalIDP!T91</f>
        <v>3.55</v>
      </c>
      <c r="AC89" s="492">
        <v>65.0</v>
      </c>
      <c r="AD89" s="227"/>
      <c r="AE89" s="500"/>
      <c r="AF89" s="278"/>
      <c r="AG89" s="278"/>
      <c r="AJ89" s="501"/>
      <c r="AL89" s="502"/>
      <c r="AM89" s="502"/>
      <c r="AN89" s="503"/>
      <c r="AO89" s="503"/>
      <c r="AP89" s="502"/>
      <c r="AQ89" s="502"/>
      <c r="AR89" s="504"/>
      <c r="AS89" s="502"/>
    </row>
    <row r="90">
      <c r="A90" s="435"/>
      <c r="B90" s="399"/>
      <c r="C90" s="410"/>
      <c r="D90" s="399"/>
      <c r="E90" s="410"/>
      <c r="F90" s="346"/>
      <c r="G90" s="347"/>
      <c r="H90" s="337"/>
      <c r="I90" s="440"/>
      <c r="J90" s="411" t="str">
        <f>Right(I90,150)</f>
        <v/>
      </c>
      <c r="K90" s="346"/>
      <c r="L90" s="347"/>
      <c r="M90" s="337"/>
      <c r="N90" s="440"/>
      <c r="O90" s="411" t="str">
        <f>Right(N90,150)</f>
        <v/>
      </c>
      <c r="P90" s="346"/>
      <c r="Q90" s="347"/>
      <c r="R90" s="337"/>
      <c r="S90" s="440"/>
      <c r="T90" s="411" t="str">
        <f>Right(S90,150)</f>
        <v/>
      </c>
      <c r="W90" s="412">
        <v>0.96875</v>
      </c>
      <c r="X90" s="403">
        <f>OriginalIDP!R92</f>
        <v>17.94</v>
      </c>
      <c r="Y90" s="403">
        <f>OriginalIDP!S92</f>
        <v>28</v>
      </c>
      <c r="Z90" s="403">
        <f>OriginalIDP!T92</f>
        <v>10.06</v>
      </c>
      <c r="AC90" s="492">
        <v>66.0</v>
      </c>
      <c r="AD90" s="227"/>
      <c r="AE90" s="500"/>
      <c r="AF90" s="278"/>
      <c r="AG90" s="278"/>
      <c r="AJ90" s="501"/>
      <c r="AL90" s="502"/>
      <c r="AM90" s="502"/>
      <c r="AN90" s="503"/>
      <c r="AO90" s="503"/>
      <c r="AP90" s="502"/>
      <c r="AQ90" s="502"/>
      <c r="AR90" s="504"/>
      <c r="AS90" s="502"/>
    </row>
    <row r="91">
      <c r="A91" s="410"/>
      <c r="B91" s="399"/>
      <c r="C91" s="483"/>
      <c r="D91" s="399"/>
      <c r="E91" s="398"/>
      <c r="F91" s="348" t="s">
        <v>557</v>
      </c>
      <c r="G91" s="31"/>
      <c r="H91" s="32"/>
      <c r="I91" s="400"/>
      <c r="J91" s="401"/>
      <c r="K91" s="373" t="s">
        <v>576</v>
      </c>
      <c r="L91" s="31"/>
      <c r="M91" s="32"/>
      <c r="N91" s="400"/>
      <c r="O91" s="198"/>
      <c r="P91" s="391" t="s">
        <v>595</v>
      </c>
      <c r="Q91" s="31"/>
      <c r="R91" s="32"/>
      <c r="S91" s="400"/>
      <c r="W91" s="412">
        <v>0.9791666666666666</v>
      </c>
      <c r="X91" s="403">
        <f>OriginalIDP!R93</f>
        <v>19.27</v>
      </c>
      <c r="Y91" s="403">
        <f>OriginalIDP!S93</f>
        <v>29.66</v>
      </c>
      <c r="Z91" s="403">
        <f>OriginalIDP!T93</f>
        <v>10.39</v>
      </c>
      <c r="AC91" s="492">
        <v>67.0</v>
      </c>
      <c r="AD91" s="227"/>
      <c r="AE91" s="500"/>
      <c r="AF91" s="278"/>
      <c r="AG91" s="278"/>
      <c r="AJ91" s="501"/>
      <c r="AL91" s="502"/>
      <c r="AM91" s="502"/>
      <c r="AN91" s="503"/>
      <c r="AO91" s="503"/>
      <c r="AP91" s="502"/>
      <c r="AQ91" s="502"/>
      <c r="AR91" s="504"/>
      <c r="AS91" s="502"/>
    </row>
    <row r="92">
      <c r="A92" s="435"/>
      <c r="B92" s="399"/>
      <c r="C92" s="435"/>
      <c r="D92" s="399"/>
      <c r="E92" s="410"/>
      <c r="F92" s="335" t="s">
        <v>94</v>
      </c>
      <c r="G92" s="336" t="str">
        <f t="shared" ref="G92:G94" si="77">J95</f>
        <v/>
      </c>
      <c r="H92" s="337"/>
      <c r="I92" s="440"/>
      <c r="J92" s="411" t="str">
        <f>IFERROR(__xludf.DUMMYFUNCTION("REGEXREPLACE(I92,""(.*)ACK:(.*)"",""$2"")"),"")</f>
        <v/>
      </c>
      <c r="K92" s="335" t="s">
        <v>94</v>
      </c>
      <c r="L92" s="336" t="str">
        <f t="shared" ref="L92:L94" si="78">O95</f>
        <v/>
      </c>
      <c r="M92" s="337"/>
      <c r="N92" s="440"/>
      <c r="O92" s="411" t="str">
        <f>IFERROR(__xludf.DUMMYFUNCTION("REGEXREPLACE(N92,""(.*)ACK:(.*)"",""$2"")"),"")</f>
        <v/>
      </c>
      <c r="P92" s="335" t="s">
        <v>94</v>
      </c>
      <c r="Q92" s="336" t="str">
        <f t="shared" ref="Q92:Q94" si="79">T95</f>
        <v/>
      </c>
      <c r="R92" s="337"/>
      <c r="S92" s="440"/>
      <c r="T92" s="411" t="str">
        <f>IFERROR(__xludf.DUMMYFUNCTION("REGEXREPLACE(S92,""(.*)ACK:(.*)"",""$2"")"),"")</f>
        <v/>
      </c>
      <c r="W92" s="507">
        <v>0.9895833333333334</v>
      </c>
      <c r="X92" s="403">
        <f>OriginalIDP!R94</f>
        <v>17.87</v>
      </c>
      <c r="Y92" s="403">
        <f>OriginalIDP!S94</f>
        <v>30.33</v>
      </c>
      <c r="Z92" s="403">
        <f>OriginalIDP!T94</f>
        <v>12.46</v>
      </c>
      <c r="AC92" s="492">
        <v>68.0</v>
      </c>
      <c r="AD92" s="227"/>
      <c r="AE92" s="500"/>
      <c r="AF92" s="278"/>
      <c r="AG92" s="278"/>
      <c r="AJ92" s="501"/>
      <c r="AL92" s="502"/>
      <c r="AM92" s="502"/>
      <c r="AN92" s="503"/>
      <c r="AO92" s="503"/>
      <c r="AP92" s="502"/>
      <c r="AQ92" s="502"/>
      <c r="AR92" s="504"/>
      <c r="AS92" s="502"/>
    </row>
    <row r="93">
      <c r="A93" s="410"/>
      <c r="B93" s="399"/>
      <c r="C93" s="410"/>
      <c r="D93" s="399"/>
      <c r="E93" s="440"/>
      <c r="F93" s="338" t="s">
        <v>497</v>
      </c>
      <c r="G93" s="336" t="str">
        <f t="shared" si="77"/>
        <v/>
      </c>
      <c r="H93" s="337"/>
      <c r="I93" s="440"/>
      <c r="J93" s="411" t="str">
        <f>IFERROR(__xludf.DUMMYFUNCTION("REGEXREPLACE(I93,""(.*)SVL OUT:(.*)"",""$2"")"),"")</f>
        <v/>
      </c>
      <c r="K93" s="338" t="s">
        <v>497</v>
      </c>
      <c r="L93" s="336" t="str">
        <f t="shared" si="78"/>
        <v/>
      </c>
      <c r="M93" s="337"/>
      <c r="N93" s="440"/>
      <c r="O93" s="411" t="str">
        <f>IFERROR(__xludf.DUMMYFUNCTION("REGEXREPLACE(N93,""(.*)SVL OUT:(.*)"",""$2"")"),"")</f>
        <v/>
      </c>
      <c r="P93" s="338" t="s">
        <v>497</v>
      </c>
      <c r="Q93" s="336" t="str">
        <f t="shared" si="79"/>
        <v/>
      </c>
      <c r="R93" s="337"/>
      <c r="S93" s="440"/>
      <c r="T93" s="411" t="str">
        <f>IFERROR(__xludf.DUMMYFUNCTION("REGEXREPLACE(S93,""(.*)SVL OUT:(.*)"",""$2"")"),"")</f>
        <v/>
      </c>
      <c r="AC93" s="492">
        <v>69.0</v>
      </c>
      <c r="AD93" s="227"/>
      <c r="AE93" s="500"/>
      <c r="AF93" s="278"/>
      <c r="AG93" s="278"/>
      <c r="AJ93" s="501"/>
      <c r="AL93" s="502"/>
      <c r="AM93" s="502"/>
      <c r="AN93" s="503"/>
      <c r="AO93" s="503"/>
      <c r="AP93" s="502"/>
      <c r="AQ93" s="502"/>
      <c r="AR93" s="504"/>
      <c r="AS93" s="502"/>
    </row>
    <row r="94">
      <c r="A94" s="410"/>
      <c r="B94" s="399"/>
      <c r="C94" s="410"/>
      <c r="D94" s="399"/>
      <c r="E94" s="410"/>
      <c r="F94" s="338" t="s">
        <v>100</v>
      </c>
      <c r="G94" s="336" t="str">
        <f t="shared" si="77"/>
        <v/>
      </c>
      <c r="H94" s="337"/>
      <c r="I94" s="440"/>
      <c r="J94" s="411" t="str">
        <f>IFERROR(__xludf.DUMMYFUNCTION("REGEXREPLACE(I94,""(.*)SVL IN:(.*)"",""$2"")"),"")</f>
        <v/>
      </c>
      <c r="K94" s="338" t="s">
        <v>100</v>
      </c>
      <c r="L94" s="336" t="str">
        <f t="shared" si="78"/>
        <v/>
      </c>
      <c r="M94" s="337"/>
      <c r="N94" s="440"/>
      <c r="O94" s="411" t="str">
        <f>IFERROR(__xludf.DUMMYFUNCTION("REGEXREPLACE(N94,""(.*)SVL IN:(.*)"",""$2"")"),"")</f>
        <v/>
      </c>
      <c r="P94" s="338" t="s">
        <v>100</v>
      </c>
      <c r="Q94" s="336" t="str">
        <f t="shared" si="79"/>
        <v/>
      </c>
      <c r="R94" s="337"/>
      <c r="S94" s="440"/>
      <c r="T94" s="411" t="str">
        <f>IFERROR(__xludf.DUMMYFUNCTION("REGEXREPLACE(S94,""(.*)SVL IN:(.*)"",""$2"")"),"")</f>
        <v/>
      </c>
      <c r="AC94" s="492">
        <v>70.0</v>
      </c>
      <c r="AD94" s="227"/>
      <c r="AE94" s="500"/>
      <c r="AF94" s="278"/>
      <c r="AG94" s="278"/>
      <c r="AJ94" s="501"/>
      <c r="AL94" s="502"/>
      <c r="AM94" s="502"/>
      <c r="AN94" s="503"/>
      <c r="AO94" s="503"/>
      <c r="AP94" s="502"/>
      <c r="AQ94" s="502"/>
      <c r="AR94" s="504"/>
      <c r="AS94" s="502"/>
    </row>
    <row r="95">
      <c r="A95" s="483"/>
      <c r="B95" s="399"/>
      <c r="C95" s="410"/>
      <c r="D95" s="399"/>
      <c r="E95" s="435"/>
      <c r="F95" s="338" t="s">
        <v>547</v>
      </c>
      <c r="G95" s="336" t="str">
        <f t="shared" ref="G95:G96" si="80">J93</f>
        <v/>
      </c>
      <c r="H95" s="337"/>
      <c r="I95" s="440"/>
      <c r="J95" s="411" t="str">
        <f>IFERROR(__xludf.DUMMYFUNCTION("REGEXREPLACE(I95,""(.*)ACK:(.*)"",""$2"")"),"")</f>
        <v/>
      </c>
      <c r="K95" s="338" t="s">
        <v>547</v>
      </c>
      <c r="L95" s="336" t="str">
        <f t="shared" ref="L95:L96" si="81">O93</f>
        <v/>
      </c>
      <c r="M95" s="337"/>
      <c r="N95" s="440"/>
      <c r="O95" s="411" t="str">
        <f>IFERROR(__xludf.DUMMYFUNCTION("REGEXREPLACE(N95,""(.*)ACK:(.*)"",""$2"")"),"")</f>
        <v/>
      </c>
      <c r="P95" s="338" t="s">
        <v>547</v>
      </c>
      <c r="Q95" s="336" t="str">
        <f t="shared" ref="Q95:Q96" si="82">T93</f>
        <v/>
      </c>
      <c r="R95" s="337"/>
      <c r="S95" s="440"/>
      <c r="T95" s="411" t="str">
        <f>IFERROR(__xludf.DUMMYFUNCTION("REGEXREPLACE(S95,""(.*)ACK:(.*)"",""$2"")"),"")</f>
        <v/>
      </c>
      <c r="AC95" s="492">
        <v>71.0</v>
      </c>
      <c r="AD95" s="227"/>
      <c r="AE95" s="500"/>
      <c r="AF95" s="278"/>
      <c r="AG95" s="278"/>
      <c r="AJ95" s="501"/>
      <c r="AL95" s="502"/>
      <c r="AM95" s="502"/>
      <c r="AN95" s="503"/>
      <c r="AO95" s="503"/>
      <c r="AP95" s="502"/>
      <c r="AQ95" s="502"/>
      <c r="AR95" s="504"/>
      <c r="AS95" s="502"/>
    </row>
    <row r="96">
      <c r="A96" s="435"/>
      <c r="B96" s="399"/>
      <c r="C96" s="410"/>
      <c r="D96" s="399"/>
      <c r="E96" s="410"/>
      <c r="F96" s="338" t="s">
        <v>548</v>
      </c>
      <c r="G96" s="336" t="str">
        <f t="shared" si="80"/>
        <v/>
      </c>
      <c r="H96" s="337"/>
      <c r="I96" s="440"/>
      <c r="J96" s="411" t="str">
        <f>IFERROR(__xludf.DUMMYFUNCTION("REGEXREPLACE(I96,""(.*)ASA:(.*)"",""$2"")"),"")</f>
        <v/>
      </c>
      <c r="K96" s="338" t="s">
        <v>548</v>
      </c>
      <c r="L96" s="336" t="str">
        <f t="shared" si="81"/>
        <v/>
      </c>
      <c r="M96" s="337"/>
      <c r="N96" s="440"/>
      <c r="O96" s="411" t="str">
        <f>IFERROR(__xludf.DUMMYFUNCTION("REGEXREPLACE(N96,""(.*)ASA:(.*)"",""$2"")"),"")</f>
        <v/>
      </c>
      <c r="P96" s="338" t="s">
        <v>548</v>
      </c>
      <c r="Q96" s="336" t="str">
        <f t="shared" si="82"/>
        <v/>
      </c>
      <c r="R96" s="337"/>
      <c r="S96" s="440"/>
      <c r="T96" s="411" t="str">
        <f>IFERROR(__xludf.DUMMYFUNCTION("REGEXREPLACE(S96,""(.*)ASA:(.*)"",""$2"")"),"")</f>
        <v/>
      </c>
      <c r="AC96" s="492">
        <v>72.0</v>
      </c>
      <c r="AD96" s="227"/>
      <c r="AE96" s="500"/>
      <c r="AF96" s="278"/>
      <c r="AG96" s="278"/>
      <c r="AJ96" s="501"/>
      <c r="AL96" s="502"/>
      <c r="AM96" s="502"/>
      <c r="AN96" s="503"/>
      <c r="AO96" s="503"/>
      <c r="AP96" s="502"/>
      <c r="AQ96" s="502"/>
      <c r="AR96" s="504"/>
      <c r="AS96" s="502"/>
    </row>
    <row r="97">
      <c r="A97" s="410"/>
      <c r="B97" s="399"/>
      <c r="C97" s="410"/>
      <c r="D97" s="399"/>
      <c r="E97" s="398"/>
      <c r="F97" s="338" t="s">
        <v>549</v>
      </c>
      <c r="G97" s="370" t="str">
        <f t="shared" ref="G97:G98" si="83">J100</f>
        <v/>
      </c>
      <c r="H97" s="29"/>
      <c r="I97" s="440"/>
      <c r="J97" s="411" t="str">
        <f>IFERROR(__xludf.DUMMYFUNCTION("REGEXREPLACE(I97,""(.*)SAFE:(.*)"",""$2"")"),"")</f>
        <v/>
      </c>
      <c r="K97" s="338" t="s">
        <v>549</v>
      </c>
      <c r="L97" s="370" t="str">
        <f t="shared" ref="L97:L98" si="84">O100</f>
        <v/>
      </c>
      <c r="M97" s="29"/>
      <c r="N97" s="440"/>
      <c r="O97" s="411" t="str">
        <f>IFERROR(__xludf.DUMMYFUNCTION("REGEXREPLACE(N97,""(.*)SAFE:(.*)"",""$2"")"),"")</f>
        <v/>
      </c>
      <c r="P97" s="338" t="s">
        <v>549</v>
      </c>
      <c r="Q97" s="370" t="str">
        <f t="shared" ref="Q97:Q98" si="85">T100</f>
        <v/>
      </c>
      <c r="R97" s="29"/>
      <c r="S97" s="440"/>
      <c r="T97" s="411" t="str">
        <f>IFERROR(__xludf.DUMMYFUNCTION("REGEXREPLACE(S97,""(.*)SAFE:(.*)"",""$2"")"),"")</f>
        <v/>
      </c>
      <c r="AC97" s="492">
        <v>73.0</v>
      </c>
      <c r="AD97" s="227"/>
      <c r="AE97" s="500"/>
      <c r="AF97" s="278"/>
      <c r="AG97" s="278"/>
      <c r="AJ97" s="501"/>
      <c r="AL97" s="502"/>
      <c r="AM97" s="502"/>
      <c r="AN97" s="503"/>
      <c r="AO97" s="503"/>
      <c r="AP97" s="502"/>
      <c r="AQ97" s="502"/>
      <c r="AR97" s="504"/>
      <c r="AS97" s="502"/>
    </row>
    <row r="98">
      <c r="A98" s="435"/>
      <c r="B98" s="399"/>
      <c r="C98" s="410"/>
      <c r="D98" s="399"/>
      <c r="E98" s="483"/>
      <c r="F98" s="338" t="s">
        <v>550</v>
      </c>
      <c r="G98" s="371" t="str">
        <f t="shared" si="83"/>
        <v/>
      </c>
      <c r="H98" s="372"/>
      <c r="I98" s="398"/>
      <c r="J98" s="411" t="str">
        <f>IFERROR(__xludf.DUMMYFUNCTION("REGEXREPLACE(I92,""(.*)DELAYS:(.*)"",""$2"")"),"")</f>
        <v/>
      </c>
      <c r="K98" s="338" t="s">
        <v>550</v>
      </c>
      <c r="L98" s="371" t="str">
        <f t="shared" si="84"/>
        <v/>
      </c>
      <c r="M98" s="372"/>
      <c r="N98" s="398"/>
      <c r="O98" s="411" t="str">
        <f>IFERROR(__xludf.DUMMYFUNCTION("REGEXREPLACE(N92,""(.*)DELAYS:(.*)"",""$2"")"),"")</f>
        <v/>
      </c>
      <c r="P98" s="338" t="s">
        <v>550</v>
      </c>
      <c r="Q98" s="371" t="str">
        <f t="shared" si="85"/>
        <v/>
      </c>
      <c r="R98" s="372"/>
      <c r="S98" s="398"/>
      <c r="T98" s="411" t="str">
        <f>IFERROR(__xludf.DUMMYFUNCTION("REGEXREPLACE(S92,""(.*)DELAYS:(.*)"",""$2"")"),"")</f>
        <v/>
      </c>
      <c r="AC98" s="492">
        <v>74.0</v>
      </c>
      <c r="AD98" s="227"/>
      <c r="AE98" s="500"/>
      <c r="AF98" s="278"/>
      <c r="AG98" s="278"/>
      <c r="AJ98" s="501"/>
      <c r="AL98" s="502"/>
      <c r="AM98" s="502"/>
      <c r="AN98" s="503"/>
      <c r="AO98" s="503"/>
      <c r="AP98" s="502"/>
      <c r="AQ98" s="502"/>
      <c r="AR98" s="504"/>
      <c r="AS98" s="502"/>
    </row>
    <row r="99">
      <c r="A99" s="410"/>
      <c r="B99" s="399"/>
      <c r="C99" s="435"/>
      <c r="D99" s="399"/>
      <c r="E99" s="435"/>
      <c r="F99" s="339" t="s">
        <v>551</v>
      </c>
      <c r="G99" s="340" t="str">
        <f>J103</f>
        <v/>
      </c>
      <c r="H99" s="39"/>
      <c r="I99" s="440"/>
      <c r="J99" s="411" t="str">
        <f>IF(J142=FALSE,"",LEFT(J136,3))</f>
        <v/>
      </c>
      <c r="K99" s="339" t="s">
        <v>551</v>
      </c>
      <c r="L99" s="340" t="str">
        <f>O103</f>
        <v/>
      </c>
      <c r="M99" s="39"/>
      <c r="N99" s="440"/>
      <c r="O99" s="411" t="str">
        <f>IF(O142=FALSE,"",LEFT(O136,3))</f>
        <v/>
      </c>
      <c r="P99" s="339" t="s">
        <v>551</v>
      </c>
      <c r="Q99" s="340" t="str">
        <f>T103</f>
        <v/>
      </c>
      <c r="R99" s="39"/>
      <c r="S99" s="440"/>
      <c r="T99" s="411" t="str">
        <f>IF(T142=FALSE,"",LEFT(T136,3))</f>
        <v/>
      </c>
      <c r="AC99" s="492">
        <v>75.0</v>
      </c>
      <c r="AD99" s="227"/>
      <c r="AE99" s="500"/>
      <c r="AF99" s="278"/>
      <c r="AG99" s="278"/>
      <c r="AJ99" s="501"/>
      <c r="AL99" s="502"/>
      <c r="AM99" s="502"/>
      <c r="AN99" s="503"/>
      <c r="AO99" s="503"/>
      <c r="AP99" s="502"/>
      <c r="AQ99" s="502"/>
      <c r="AR99" s="504"/>
      <c r="AS99" s="502"/>
    </row>
    <row r="100">
      <c r="A100" s="410"/>
      <c r="B100" s="399"/>
      <c r="C100" s="410"/>
      <c r="D100" s="399"/>
      <c r="E100" s="410"/>
      <c r="F100" s="341"/>
      <c r="G100" s="114"/>
      <c r="H100" s="32"/>
      <c r="I100" s="440"/>
      <c r="J100" s="411" t="str">
        <f>IFERROR(__xludf.DUMMYFUNCTION("REGEXREPLACE(I100,""(.*)Inbound:(.*)"",""$2"")"),"")</f>
        <v/>
      </c>
      <c r="K100" s="341"/>
      <c r="L100" s="114"/>
      <c r="M100" s="32"/>
      <c r="N100" s="440"/>
      <c r="O100" s="411" t="str">
        <f>IFERROR(__xludf.DUMMYFUNCTION("REGEXREPLACE(N100,""(.*)Inbound:(.*)"",""$2"")"),"")</f>
        <v/>
      </c>
      <c r="P100" s="341"/>
      <c r="Q100" s="114"/>
      <c r="R100" s="32"/>
      <c r="S100" s="440"/>
      <c r="T100" s="411" t="str">
        <f>IFERROR(__xludf.DUMMYFUNCTION("REGEXREPLACE(S100,""(.*)Inbound:(.*)"",""$2"")"),"")</f>
        <v/>
      </c>
      <c r="W100" s="412"/>
      <c r="X100" s="403"/>
      <c r="Y100" s="403"/>
      <c r="Z100" s="403"/>
      <c r="AC100" s="492">
        <v>76.0</v>
      </c>
      <c r="AD100" s="227"/>
      <c r="AE100" s="500"/>
      <c r="AF100" s="278"/>
      <c r="AG100" s="278"/>
      <c r="AJ100" s="501"/>
      <c r="AL100" s="502"/>
      <c r="AM100" s="502"/>
      <c r="AN100" s="503"/>
      <c r="AO100" s="503"/>
      <c r="AP100" s="502"/>
      <c r="AQ100" s="502"/>
      <c r="AR100" s="504"/>
      <c r="AS100" s="502"/>
    </row>
    <row r="101">
      <c r="A101" s="483"/>
      <c r="B101" s="399"/>
      <c r="C101" s="410"/>
      <c r="D101" s="399"/>
      <c r="E101" s="410"/>
      <c r="F101" s="342" t="s">
        <v>485</v>
      </c>
      <c r="G101" s="343" t="str">
        <f>J105</f>
        <v/>
      </c>
      <c r="H101" s="275"/>
      <c r="I101" s="440"/>
      <c r="J101" s="411" t="str">
        <f>IFERROR(__xludf.DUMMYFUNCTION("REGEXREPLACE(I101,""(.*)Outbound:(.*)"",""$2"")"),"")</f>
        <v/>
      </c>
      <c r="K101" s="342" t="s">
        <v>485</v>
      </c>
      <c r="L101" s="343" t="str">
        <f>O105</f>
        <v/>
      </c>
      <c r="M101" s="275"/>
      <c r="N101" s="440"/>
      <c r="O101" s="411" t="str">
        <f>IFERROR(__xludf.DUMMYFUNCTION("REGEXREPLACE(N101,""(.*)Outbound:(.*)"",""$2"")"),"")</f>
        <v/>
      </c>
      <c r="P101" s="342" t="s">
        <v>485</v>
      </c>
      <c r="Q101" s="343" t="str">
        <f>T105</f>
        <v/>
      </c>
      <c r="R101" s="275"/>
      <c r="S101" s="440"/>
      <c r="T101" s="411" t="str">
        <f>IFERROR(__xludf.DUMMYFUNCTION("REGEXREPLACE(S101,""(.*)Outbound:(.*)"",""$2"")"),"")</f>
        <v/>
      </c>
      <c r="W101" s="412"/>
      <c r="X101" s="403"/>
      <c r="Y101" s="403"/>
      <c r="Z101" s="403"/>
      <c r="AC101" s="492">
        <v>77.0</v>
      </c>
      <c r="AD101" s="227"/>
      <c r="AE101" s="500"/>
      <c r="AF101" s="278"/>
      <c r="AG101" s="278"/>
      <c r="AJ101" s="501"/>
      <c r="AL101" s="502"/>
      <c r="AM101" s="502"/>
      <c r="AN101" s="503"/>
      <c r="AO101" s="503"/>
      <c r="AP101" s="502"/>
      <c r="AQ101" s="502"/>
      <c r="AR101" s="504"/>
      <c r="AS101" s="502"/>
    </row>
    <row r="102">
      <c r="A102" s="410"/>
      <c r="B102" s="399"/>
      <c r="C102" s="410"/>
      <c r="D102" s="399"/>
      <c r="E102" s="483"/>
      <c r="F102" s="344"/>
      <c r="G102" s="345"/>
      <c r="H102" s="275"/>
      <c r="I102" s="398"/>
      <c r="J102" s="411"/>
      <c r="K102" s="344"/>
      <c r="L102" s="345"/>
      <c r="M102" s="275"/>
      <c r="N102" s="398"/>
      <c r="O102" s="411"/>
      <c r="P102" s="344"/>
      <c r="Q102" s="345"/>
      <c r="R102" s="275"/>
      <c r="S102" s="398"/>
      <c r="T102" s="411"/>
      <c r="W102" s="412"/>
      <c r="X102" s="403"/>
      <c r="Y102" s="403"/>
      <c r="Z102" s="403"/>
      <c r="AC102" s="492">
        <v>78.0</v>
      </c>
      <c r="AD102" s="227"/>
      <c r="AE102" s="500"/>
      <c r="AF102" s="278"/>
      <c r="AG102" s="278"/>
      <c r="AJ102" s="501"/>
      <c r="AL102" s="502"/>
      <c r="AM102" s="502"/>
      <c r="AN102" s="503"/>
      <c r="AO102" s="503"/>
      <c r="AP102" s="502"/>
      <c r="AQ102" s="502"/>
      <c r="AR102" s="504"/>
      <c r="AS102" s="502"/>
    </row>
    <row r="103">
      <c r="A103" s="435"/>
      <c r="B103" s="399"/>
      <c r="C103" s="435"/>
      <c r="D103" s="399"/>
      <c r="E103" s="410"/>
      <c r="F103" s="344"/>
      <c r="G103" s="345"/>
      <c r="H103" s="275"/>
      <c r="I103" s="440"/>
      <c r="J103" s="411" t="str">
        <f>Right(I103,100)</f>
        <v/>
      </c>
      <c r="K103" s="344"/>
      <c r="L103" s="345"/>
      <c r="M103" s="275"/>
      <c r="N103" s="440"/>
      <c r="O103" s="411" t="str">
        <f>Right(N103,100)</f>
        <v/>
      </c>
      <c r="P103" s="344"/>
      <c r="Q103" s="345"/>
      <c r="R103" s="275"/>
      <c r="S103" s="440"/>
      <c r="T103" s="411" t="str">
        <f>Right(S103,100)</f>
        <v/>
      </c>
      <c r="AC103" s="492">
        <v>79.0</v>
      </c>
      <c r="AD103" s="227"/>
      <c r="AE103" s="500"/>
      <c r="AF103" s="278"/>
      <c r="AG103" s="278"/>
      <c r="AJ103" s="501"/>
      <c r="AL103" s="502"/>
      <c r="AM103" s="502"/>
      <c r="AN103" s="503"/>
      <c r="AO103" s="503"/>
      <c r="AP103" s="502"/>
      <c r="AQ103" s="502"/>
      <c r="AR103" s="504"/>
      <c r="AS103" s="502"/>
    </row>
    <row r="104">
      <c r="A104" s="410"/>
      <c r="B104" s="399"/>
      <c r="C104" s="410"/>
      <c r="D104" s="399"/>
      <c r="E104" s="435"/>
      <c r="F104" s="344"/>
      <c r="G104" s="345"/>
      <c r="H104" s="275"/>
      <c r="I104" s="398"/>
      <c r="J104" s="411"/>
      <c r="K104" s="344"/>
      <c r="L104" s="345"/>
      <c r="M104" s="275"/>
      <c r="N104" s="398"/>
      <c r="O104" s="411"/>
      <c r="P104" s="344"/>
      <c r="Q104" s="345"/>
      <c r="R104" s="275"/>
      <c r="S104" s="398"/>
      <c r="T104" s="411"/>
      <c r="AC104" s="492">
        <v>80.0</v>
      </c>
      <c r="AD104" s="227"/>
      <c r="AE104" s="500"/>
      <c r="AF104" s="278"/>
      <c r="AG104" s="278"/>
      <c r="AJ104" s="501"/>
      <c r="AL104" s="502"/>
      <c r="AM104" s="502"/>
      <c r="AN104" s="503"/>
      <c r="AO104" s="503"/>
      <c r="AP104" s="502"/>
      <c r="AQ104" s="502"/>
      <c r="AR104" s="504"/>
      <c r="AS104" s="502"/>
    </row>
    <row r="105">
      <c r="A105" s="435"/>
      <c r="B105" s="399"/>
      <c r="C105" s="435"/>
      <c r="D105" s="399"/>
      <c r="E105" s="410"/>
      <c r="F105" s="346"/>
      <c r="G105" s="347"/>
      <c r="H105" s="337"/>
      <c r="I105" s="440"/>
      <c r="J105" s="411" t="str">
        <f>Right(I105,150)</f>
        <v/>
      </c>
      <c r="K105" s="346"/>
      <c r="L105" s="347"/>
      <c r="M105" s="337"/>
      <c r="N105" s="440"/>
      <c r="O105" s="411" t="str">
        <f>Right(N105,150)</f>
        <v/>
      </c>
      <c r="P105" s="346"/>
      <c r="Q105" s="347"/>
      <c r="R105" s="337"/>
      <c r="S105" s="440"/>
      <c r="T105" s="411" t="str">
        <f>Right(S105,150)</f>
        <v/>
      </c>
      <c r="AC105" s="492">
        <v>81.0</v>
      </c>
      <c r="AD105" s="227"/>
      <c r="AE105" s="500"/>
      <c r="AF105" s="278"/>
      <c r="AG105" s="278"/>
      <c r="AJ105" s="501"/>
      <c r="AL105" s="502"/>
      <c r="AM105" s="502"/>
      <c r="AN105" s="503"/>
      <c r="AO105" s="503"/>
      <c r="AP105" s="502"/>
      <c r="AQ105" s="502"/>
      <c r="AR105" s="504"/>
      <c r="AS105" s="502"/>
    </row>
    <row r="106">
      <c r="A106" s="410"/>
      <c r="B106" s="399"/>
      <c r="C106" s="410"/>
      <c r="D106" s="399"/>
      <c r="E106" s="410"/>
      <c r="I106" s="411"/>
      <c r="J106" s="411"/>
      <c r="N106" s="411"/>
      <c r="S106" s="411"/>
      <c r="AC106" s="492">
        <v>82.0</v>
      </c>
      <c r="AD106" s="227"/>
      <c r="AE106" s="500"/>
      <c r="AF106" s="278"/>
      <c r="AG106" s="278"/>
      <c r="AJ106" s="501"/>
      <c r="AL106" s="502"/>
      <c r="AM106" s="502"/>
      <c r="AN106" s="503"/>
      <c r="AO106" s="503"/>
      <c r="AP106" s="502"/>
      <c r="AQ106" s="502"/>
      <c r="AR106" s="504"/>
      <c r="AS106" s="502"/>
    </row>
    <row r="107">
      <c r="A107" s="410"/>
      <c r="B107" s="399"/>
      <c r="C107" s="398"/>
      <c r="D107" s="399"/>
      <c r="E107" s="440"/>
      <c r="I107" s="411"/>
      <c r="J107" s="411"/>
      <c r="N107" s="411"/>
      <c r="S107" s="411"/>
      <c r="AC107" s="492">
        <v>83.0</v>
      </c>
      <c r="AD107" s="227"/>
      <c r="AE107" s="500"/>
      <c r="AF107" s="278"/>
      <c r="AG107" s="278"/>
      <c r="AJ107" s="501"/>
      <c r="AL107" s="502"/>
      <c r="AM107" s="502"/>
      <c r="AN107" s="503"/>
      <c r="AO107" s="503"/>
      <c r="AP107" s="502"/>
      <c r="AQ107" s="502"/>
      <c r="AR107" s="504"/>
      <c r="AS107" s="502"/>
    </row>
    <row r="108">
      <c r="A108" s="483"/>
      <c r="B108" s="399"/>
      <c r="C108" s="410"/>
      <c r="D108" s="399"/>
      <c r="E108" s="410"/>
      <c r="I108" s="411"/>
      <c r="J108" s="411"/>
      <c r="N108" s="411"/>
      <c r="S108" s="411"/>
      <c r="AC108" s="492">
        <v>84.0</v>
      </c>
      <c r="AD108" s="227"/>
      <c r="AE108" s="500"/>
      <c r="AF108" s="278"/>
      <c r="AG108" s="278"/>
      <c r="AJ108" s="501"/>
      <c r="AL108" s="502"/>
      <c r="AM108" s="502"/>
      <c r="AN108" s="503"/>
      <c r="AO108" s="503"/>
      <c r="AP108" s="502"/>
      <c r="AQ108" s="502"/>
      <c r="AR108" s="504"/>
      <c r="AS108" s="502"/>
    </row>
    <row r="109">
      <c r="A109" s="435"/>
      <c r="B109" s="399"/>
      <c r="C109" s="410"/>
      <c r="D109" s="399"/>
      <c r="E109" s="410"/>
      <c r="I109" s="411"/>
      <c r="J109" s="411"/>
      <c r="N109" s="411"/>
      <c r="S109" s="411"/>
      <c r="AC109" s="492">
        <v>85.0</v>
      </c>
      <c r="AD109" s="227"/>
      <c r="AE109" s="500"/>
      <c r="AF109" s="278"/>
      <c r="AG109" s="278"/>
      <c r="AJ109" s="501"/>
      <c r="AL109" s="502"/>
      <c r="AM109" s="502"/>
      <c r="AN109" s="503"/>
      <c r="AO109" s="503"/>
      <c r="AP109" s="502"/>
      <c r="AQ109" s="502"/>
      <c r="AR109" s="504"/>
      <c r="AS109" s="502"/>
    </row>
    <row r="110">
      <c r="A110" s="410"/>
      <c r="B110" s="399"/>
      <c r="C110" s="410"/>
      <c r="D110" s="399"/>
      <c r="E110" s="410"/>
      <c r="I110" s="411"/>
      <c r="J110" s="411"/>
      <c r="N110" s="411"/>
      <c r="S110" s="411"/>
      <c r="AC110" s="492">
        <v>86.0</v>
      </c>
      <c r="AD110" s="227"/>
      <c r="AE110" s="500"/>
      <c r="AF110" s="278"/>
      <c r="AG110" s="278"/>
      <c r="AJ110" s="501"/>
      <c r="AL110" s="502"/>
      <c r="AM110" s="502"/>
      <c r="AN110" s="503"/>
      <c r="AO110" s="503"/>
      <c r="AP110" s="502"/>
      <c r="AQ110" s="502"/>
      <c r="AR110" s="504"/>
      <c r="AS110" s="502"/>
    </row>
    <row r="111">
      <c r="A111" s="410"/>
      <c r="B111" s="399"/>
      <c r="C111" s="506"/>
      <c r="D111" s="399"/>
      <c r="E111" s="435"/>
      <c r="I111" s="411"/>
      <c r="J111" s="411"/>
      <c r="N111" s="411"/>
      <c r="S111" s="411"/>
      <c r="AC111" s="492">
        <v>87.0</v>
      </c>
      <c r="AD111" s="227"/>
      <c r="AE111" s="500"/>
      <c r="AF111" s="278"/>
      <c r="AG111" s="278"/>
      <c r="AJ111" s="501"/>
      <c r="AL111" s="502"/>
      <c r="AM111" s="502"/>
      <c r="AN111" s="503"/>
      <c r="AO111" s="503"/>
      <c r="AP111" s="502"/>
      <c r="AQ111" s="502"/>
      <c r="AR111" s="504"/>
      <c r="AS111" s="502"/>
    </row>
    <row r="112">
      <c r="A112" s="410"/>
      <c r="B112" s="399"/>
      <c r="C112" s="435"/>
      <c r="D112" s="399"/>
      <c r="E112" s="440"/>
      <c r="I112" s="411"/>
      <c r="J112" s="411"/>
      <c r="N112" s="411"/>
      <c r="S112" s="411"/>
      <c r="AC112" s="492">
        <v>88.0</v>
      </c>
      <c r="AD112" s="227"/>
      <c r="AE112" s="500"/>
      <c r="AF112" s="278"/>
      <c r="AG112" s="278"/>
      <c r="AJ112" s="501"/>
      <c r="AL112" s="502"/>
      <c r="AM112" s="502"/>
      <c r="AN112" s="503"/>
      <c r="AO112" s="503"/>
      <c r="AP112" s="502"/>
      <c r="AQ112" s="502"/>
      <c r="AR112" s="504"/>
      <c r="AS112" s="502"/>
    </row>
    <row r="113">
      <c r="A113" s="410"/>
      <c r="B113" s="399"/>
      <c r="C113" s="410"/>
      <c r="D113" s="399"/>
      <c r="E113" s="410"/>
      <c r="I113" s="411"/>
      <c r="J113" s="411"/>
      <c r="N113" s="411"/>
      <c r="S113" s="411"/>
      <c r="AC113" s="492">
        <v>89.0</v>
      </c>
      <c r="AD113" s="227"/>
      <c r="AE113" s="500"/>
      <c r="AF113" s="278"/>
      <c r="AG113" s="278"/>
      <c r="AJ113" s="501"/>
      <c r="AL113" s="502"/>
      <c r="AM113" s="502"/>
      <c r="AN113" s="503"/>
      <c r="AO113" s="503"/>
      <c r="AP113" s="502"/>
      <c r="AQ113" s="502"/>
      <c r="AR113" s="504"/>
      <c r="AS113" s="502"/>
    </row>
    <row r="114">
      <c r="A114" s="410"/>
      <c r="B114" s="399"/>
      <c r="C114" s="410"/>
      <c r="D114" s="399"/>
      <c r="E114" s="410"/>
      <c r="I114" s="411"/>
      <c r="J114" s="411"/>
      <c r="N114" s="411"/>
      <c r="S114" s="411"/>
      <c r="AC114" s="492">
        <v>90.0</v>
      </c>
      <c r="AD114" s="227"/>
      <c r="AE114" s="500"/>
      <c r="AF114" s="278"/>
      <c r="AG114" s="278"/>
      <c r="AJ114" s="501"/>
      <c r="AL114" s="502"/>
      <c r="AM114" s="502"/>
      <c r="AN114" s="503"/>
      <c r="AO114" s="503"/>
      <c r="AP114" s="502"/>
      <c r="AQ114" s="502"/>
      <c r="AR114" s="504"/>
      <c r="AS114" s="502"/>
    </row>
    <row r="115">
      <c r="A115" s="410"/>
      <c r="B115" s="399"/>
      <c r="C115" s="410"/>
      <c r="D115" s="399"/>
      <c r="E115" s="435"/>
      <c r="I115" s="411"/>
      <c r="J115" s="411"/>
      <c r="N115" s="411"/>
      <c r="S115" s="411"/>
      <c r="AC115" s="492">
        <v>91.0</v>
      </c>
      <c r="AD115" s="227"/>
      <c r="AE115" s="500"/>
      <c r="AF115" s="278"/>
      <c r="AG115" s="278"/>
      <c r="AJ115" s="501"/>
      <c r="AL115" s="502"/>
      <c r="AM115" s="502"/>
      <c r="AN115" s="503"/>
      <c r="AO115" s="503"/>
      <c r="AP115" s="502"/>
      <c r="AQ115" s="502"/>
      <c r="AR115" s="504"/>
      <c r="AS115" s="502"/>
    </row>
    <row r="116">
      <c r="A116" s="435"/>
      <c r="B116" s="399"/>
      <c r="C116" s="410"/>
      <c r="D116" s="399"/>
      <c r="E116" s="410"/>
      <c r="I116" s="411"/>
      <c r="J116" s="411"/>
      <c r="N116" s="411"/>
      <c r="S116" s="411"/>
      <c r="AC116" s="492">
        <v>92.0</v>
      </c>
      <c r="AD116" s="227"/>
      <c r="AE116" s="500"/>
      <c r="AF116" s="278"/>
      <c r="AG116" s="278"/>
      <c r="AJ116" s="501"/>
      <c r="AL116" s="502"/>
      <c r="AM116" s="502"/>
      <c r="AN116" s="503"/>
      <c r="AO116" s="503"/>
      <c r="AP116" s="502"/>
      <c r="AQ116" s="502"/>
      <c r="AR116" s="504"/>
      <c r="AS116" s="502"/>
    </row>
    <row r="117">
      <c r="A117" s="410"/>
      <c r="B117" s="399"/>
      <c r="C117" s="410"/>
      <c r="D117" s="399"/>
      <c r="E117" s="435"/>
      <c r="I117" s="411"/>
      <c r="J117" s="411"/>
      <c r="N117" s="411"/>
      <c r="S117" s="411"/>
      <c r="AC117" s="492">
        <v>93.0</v>
      </c>
      <c r="AD117" s="227"/>
      <c r="AE117" s="500"/>
      <c r="AF117" s="278"/>
      <c r="AG117" s="278"/>
      <c r="AJ117" s="501"/>
      <c r="AL117" s="502"/>
      <c r="AM117" s="502"/>
      <c r="AN117" s="503"/>
      <c r="AO117" s="503"/>
      <c r="AP117" s="502"/>
      <c r="AQ117" s="502"/>
      <c r="AR117" s="504"/>
      <c r="AS117" s="502"/>
    </row>
    <row r="118">
      <c r="A118" s="410"/>
      <c r="B118" s="399"/>
      <c r="C118" s="440"/>
      <c r="D118" s="399"/>
      <c r="E118" s="440"/>
      <c r="I118" s="411"/>
      <c r="J118" s="411"/>
      <c r="N118" s="411"/>
      <c r="S118" s="411"/>
      <c r="AC118" s="492">
        <v>94.0</v>
      </c>
      <c r="AD118" s="227"/>
      <c r="AE118" s="500"/>
      <c r="AF118" s="278"/>
      <c r="AG118" s="278"/>
      <c r="AJ118" s="501"/>
      <c r="AL118" s="502"/>
      <c r="AM118" s="502"/>
      <c r="AN118" s="503"/>
      <c r="AO118" s="503"/>
      <c r="AP118" s="502"/>
      <c r="AQ118" s="502"/>
      <c r="AR118" s="504"/>
      <c r="AS118" s="502"/>
    </row>
    <row r="119">
      <c r="A119" s="410"/>
      <c r="B119" s="399"/>
      <c r="C119" s="435"/>
      <c r="D119" s="399"/>
      <c r="E119" s="410"/>
      <c r="I119" s="411"/>
      <c r="J119" s="411"/>
      <c r="N119" s="411"/>
      <c r="S119" s="411"/>
      <c r="AC119" s="492">
        <v>95.0</v>
      </c>
      <c r="AD119" s="227"/>
      <c r="AE119" s="500"/>
      <c r="AF119" s="278"/>
      <c r="AG119" s="278"/>
      <c r="AJ119" s="501"/>
      <c r="AL119" s="502"/>
      <c r="AM119" s="502"/>
      <c r="AN119" s="503"/>
      <c r="AO119" s="503"/>
      <c r="AP119" s="502"/>
      <c r="AQ119" s="502"/>
      <c r="AR119" s="504"/>
      <c r="AS119" s="502"/>
    </row>
    <row r="120">
      <c r="A120" s="435"/>
      <c r="B120" s="399"/>
      <c r="C120" s="410"/>
      <c r="D120" s="399"/>
      <c r="E120" s="483"/>
      <c r="I120" s="411"/>
      <c r="J120" s="411"/>
      <c r="N120" s="411"/>
      <c r="S120" s="411"/>
      <c r="W120" s="41"/>
      <c r="X120" s="403">
        <f>OriginalIDP!C99</f>
        <v>523.36</v>
      </c>
      <c r="Y120" s="41"/>
      <c r="AC120" s="492">
        <v>96.0</v>
      </c>
      <c r="AD120" s="508"/>
      <c r="AE120" s="500"/>
      <c r="AF120" s="278"/>
      <c r="AG120" s="278"/>
      <c r="AJ120" s="501"/>
      <c r="AL120" s="502"/>
      <c r="AM120" s="502"/>
      <c r="AN120" s="503"/>
      <c r="AO120" s="503"/>
      <c r="AP120" s="502"/>
      <c r="AQ120" s="502"/>
      <c r="AR120" s="504"/>
      <c r="AS120" s="502"/>
    </row>
    <row r="121">
      <c r="A121" s="410"/>
      <c r="B121" s="399"/>
      <c r="C121" s="410"/>
      <c r="D121" s="399"/>
      <c r="E121" s="435"/>
      <c r="I121" s="411"/>
      <c r="J121" s="411"/>
      <c r="N121" s="411"/>
      <c r="S121" s="411"/>
      <c r="W121" s="41"/>
      <c r="X121" s="403">
        <f>OriginalIDP!C100</f>
        <v>21.81</v>
      </c>
      <c r="Y121" s="41"/>
      <c r="AC121" s="492">
        <v>97.0</v>
      </c>
      <c r="AD121" s="227"/>
      <c r="AE121" s="500"/>
      <c r="AF121" s="278"/>
      <c r="AG121" s="278"/>
      <c r="AJ121" s="501"/>
      <c r="AL121" s="502"/>
      <c r="AM121" s="502"/>
      <c r="AN121" s="503"/>
      <c r="AO121" s="503"/>
      <c r="AP121" s="502"/>
      <c r="AQ121" s="502"/>
      <c r="AR121" s="504"/>
      <c r="AS121" s="502"/>
    </row>
    <row r="122">
      <c r="A122" s="435"/>
      <c r="B122" s="399"/>
      <c r="C122" s="440"/>
      <c r="D122" s="399"/>
      <c r="E122" s="440"/>
      <c r="I122" s="411"/>
      <c r="J122" s="411"/>
      <c r="N122" s="411"/>
      <c r="S122" s="411"/>
      <c r="W122" s="41" t="s">
        <v>83</v>
      </c>
      <c r="X122" s="41" t="s">
        <v>607</v>
      </c>
      <c r="Y122" s="41" t="s">
        <v>608</v>
      </c>
      <c r="AC122" s="492">
        <v>98.0</v>
      </c>
      <c r="AD122" s="227"/>
      <c r="AE122" s="500"/>
      <c r="AF122" s="278"/>
      <c r="AG122" s="278"/>
      <c r="AJ122" s="501"/>
      <c r="AL122" s="502"/>
      <c r="AM122" s="502"/>
      <c r="AN122" s="503"/>
      <c r="AO122" s="503"/>
      <c r="AP122" s="502"/>
      <c r="AQ122" s="502"/>
      <c r="AR122" s="504"/>
      <c r="AS122" s="502"/>
    </row>
    <row r="123">
      <c r="A123" s="410"/>
      <c r="B123" s="399"/>
      <c r="C123" s="435"/>
      <c r="D123" s="399"/>
      <c r="E123" s="410"/>
      <c r="I123" s="411"/>
      <c r="J123" s="411"/>
      <c r="N123" s="411"/>
      <c r="S123" s="411"/>
      <c r="W123" s="509">
        <v>0.0</v>
      </c>
      <c r="X123" s="214">
        <f t="shared" ref="X123:Y123" si="86">AVERAGE(X1:X4)</f>
        <v>16.8725</v>
      </c>
      <c r="Y123" s="214">
        <f t="shared" si="86"/>
        <v>25.165</v>
      </c>
      <c r="AC123" s="492">
        <v>99.0</v>
      </c>
      <c r="AD123" s="227"/>
      <c r="AE123" s="500"/>
      <c r="AF123" s="278"/>
      <c r="AG123" s="278"/>
      <c r="AJ123" s="501"/>
      <c r="AL123" s="502"/>
      <c r="AM123" s="502"/>
      <c r="AN123" s="503"/>
      <c r="AO123" s="503"/>
      <c r="AP123" s="502"/>
      <c r="AQ123" s="502"/>
      <c r="AR123" s="504"/>
      <c r="AS123" s="502"/>
    </row>
    <row r="124">
      <c r="A124" s="435"/>
      <c r="B124" s="399"/>
      <c r="C124" s="410"/>
      <c r="D124" s="399"/>
      <c r="E124" s="506"/>
      <c r="I124" s="411"/>
      <c r="J124" s="411"/>
      <c r="N124" s="411"/>
      <c r="S124" s="411"/>
      <c r="W124" s="510">
        <v>0.041666666666666664</v>
      </c>
      <c r="X124" s="214">
        <f t="shared" ref="X124:Y124" si="87">AVERAGE(X5:X8)</f>
        <v>16.465</v>
      </c>
      <c r="Y124" s="214">
        <f t="shared" si="87"/>
        <v>26.3325</v>
      </c>
      <c r="AC124" s="492">
        <v>100.0</v>
      </c>
      <c r="AD124" s="511"/>
      <c r="AE124" s="512"/>
      <c r="AF124" s="278"/>
      <c r="AG124" s="278"/>
      <c r="AJ124" s="501"/>
      <c r="AL124" s="502"/>
      <c r="AM124" s="502"/>
      <c r="AN124" s="503"/>
      <c r="AO124" s="503"/>
      <c r="AP124" s="502"/>
      <c r="AQ124" s="502"/>
      <c r="AR124" s="504"/>
      <c r="AS124" s="502"/>
    </row>
    <row r="125">
      <c r="A125" s="410"/>
      <c r="B125" s="399"/>
      <c r="C125" s="435"/>
      <c r="D125" s="399"/>
      <c r="E125" s="435"/>
      <c r="I125" s="411"/>
      <c r="J125" s="411"/>
      <c r="N125" s="411"/>
      <c r="S125" s="411"/>
      <c r="W125" s="510">
        <v>0.08333333333333333</v>
      </c>
      <c r="X125" s="214">
        <f t="shared" ref="X125:Y125" si="88">AVERAGE(X9:X11)</f>
        <v>16.85666667</v>
      </c>
      <c r="Y125" s="214">
        <f t="shared" si="88"/>
        <v>22.44333333</v>
      </c>
      <c r="AC125" s="492">
        <v>101.0</v>
      </c>
      <c r="AD125" s="269"/>
      <c r="AE125" s="513"/>
      <c r="AF125" s="269"/>
      <c r="AG125" s="269"/>
      <c r="AL125" s="224"/>
      <c r="AM125" s="224"/>
      <c r="AN125" s="514"/>
      <c r="AO125" s="514"/>
      <c r="AP125" s="224"/>
      <c r="AQ125" s="224"/>
      <c r="AR125" s="515"/>
      <c r="AS125" s="224"/>
    </row>
    <row r="126">
      <c r="A126" s="410"/>
      <c r="B126" s="399"/>
      <c r="C126" s="410"/>
      <c r="D126" s="399"/>
      <c r="E126" s="410"/>
      <c r="I126" s="411"/>
      <c r="J126" s="411"/>
      <c r="N126" s="411"/>
      <c r="S126" s="411"/>
      <c r="W126" s="510">
        <v>0.125</v>
      </c>
      <c r="X126" s="214">
        <f t="shared" ref="X126:Y126" si="89">AVERAGE(X12:X15)</f>
        <v>20.9425</v>
      </c>
      <c r="Y126" s="214">
        <f t="shared" si="89"/>
        <v>20.085</v>
      </c>
      <c r="AC126" s="492">
        <v>102.0</v>
      </c>
      <c r="AD126" s="516"/>
      <c r="AE126" s="517"/>
      <c r="AF126" s="269"/>
      <c r="AG126" s="269"/>
      <c r="AL126" s="224"/>
      <c r="AM126" s="224"/>
      <c r="AN126" s="514"/>
      <c r="AO126" s="514"/>
      <c r="AP126" s="224"/>
      <c r="AQ126" s="224"/>
      <c r="AR126" s="515"/>
      <c r="AS126" s="224"/>
    </row>
    <row r="127">
      <c r="A127" s="483"/>
      <c r="B127" s="399"/>
      <c r="C127" s="410"/>
      <c r="D127" s="399"/>
      <c r="E127" s="410"/>
      <c r="I127" s="411"/>
      <c r="J127" s="411"/>
      <c r="N127" s="411"/>
      <c r="S127" s="411"/>
      <c r="W127" s="510">
        <v>0.16666666666666666</v>
      </c>
      <c r="X127" s="214">
        <f t="shared" ref="X127:Y127" si="90">AVERAGE(X16:X19)</f>
        <v>18.2725</v>
      </c>
      <c r="Y127" s="214">
        <f t="shared" si="90"/>
        <v>20.3325</v>
      </c>
      <c r="AC127" s="492">
        <v>103.0</v>
      </c>
      <c r="AD127" s="278"/>
      <c r="AE127" s="227"/>
      <c r="AF127" s="227"/>
      <c r="AG127" s="227"/>
      <c r="AL127" s="224"/>
      <c r="AM127" s="224"/>
      <c r="AN127" s="514"/>
      <c r="AO127" s="514"/>
      <c r="AP127" s="224"/>
      <c r="AQ127" s="224"/>
      <c r="AR127" s="515"/>
      <c r="AS127" s="224"/>
    </row>
    <row r="128">
      <c r="A128" s="435"/>
      <c r="B128" s="399"/>
      <c r="C128" s="435"/>
      <c r="D128" s="399"/>
      <c r="E128" s="440"/>
      <c r="I128" s="411"/>
      <c r="J128" s="411"/>
      <c r="N128" s="411"/>
      <c r="S128" s="411"/>
      <c r="W128" s="510">
        <v>0.20833333333333334</v>
      </c>
      <c r="X128" s="214">
        <f t="shared" ref="X128:Y128" si="91">AVERAGE(X20:X23)</f>
        <v>19.805</v>
      </c>
      <c r="Y128" s="214">
        <f t="shared" si="91"/>
        <v>20.835</v>
      </c>
      <c r="AC128" s="492">
        <v>104.0</v>
      </c>
      <c r="AD128" s="278"/>
      <c r="AE128" s="227"/>
      <c r="AF128" s="227"/>
      <c r="AG128" s="227"/>
      <c r="AL128" s="224"/>
      <c r="AM128" s="224"/>
      <c r="AN128" s="514"/>
      <c r="AO128" s="514"/>
      <c r="AP128" s="224"/>
      <c r="AQ128" s="224"/>
      <c r="AR128" s="515"/>
      <c r="AS128" s="224"/>
    </row>
    <row r="129">
      <c r="A129" s="410"/>
      <c r="B129" s="399"/>
      <c r="C129" s="436"/>
      <c r="D129" s="399"/>
      <c r="E129" s="410"/>
      <c r="I129" s="411"/>
      <c r="J129" s="411"/>
      <c r="N129" s="411"/>
      <c r="S129" s="411"/>
      <c r="W129" s="510">
        <v>0.25</v>
      </c>
      <c r="X129" s="214">
        <f t="shared" ref="X129:Y129" si="92">AVERAGE(X24:X27)</f>
        <v>22</v>
      </c>
      <c r="Y129" s="214">
        <f t="shared" si="92"/>
        <v>24.085</v>
      </c>
      <c r="AC129" s="492">
        <v>105.0</v>
      </c>
      <c r="AD129" s="278"/>
      <c r="AE129" s="227"/>
      <c r="AF129" s="227"/>
      <c r="AG129" s="227"/>
      <c r="AL129" s="224"/>
      <c r="AM129" s="224"/>
      <c r="AN129" s="514"/>
      <c r="AO129" s="514"/>
      <c r="AP129" s="224"/>
      <c r="AQ129" s="224"/>
      <c r="AR129" s="515"/>
      <c r="AS129" s="224"/>
    </row>
    <row r="130">
      <c r="A130" s="410"/>
      <c r="B130" s="399"/>
      <c r="C130" s="435"/>
      <c r="D130" s="399"/>
      <c r="E130" s="410"/>
      <c r="I130" s="411"/>
      <c r="J130" s="411"/>
      <c r="N130" s="411"/>
      <c r="S130" s="411"/>
      <c r="W130" s="510">
        <v>0.2916666666666667</v>
      </c>
      <c r="X130" s="214">
        <f t="shared" ref="X130:Y130" si="93">AVERAGE(X28:X31)</f>
        <v>21.7775</v>
      </c>
      <c r="Y130" s="214">
        <f t="shared" si="93"/>
        <v>25.6675</v>
      </c>
      <c r="AC130" s="492">
        <v>106.0</v>
      </c>
      <c r="AD130" s="278"/>
      <c r="AE130" s="227"/>
      <c r="AF130" s="227"/>
      <c r="AG130" s="227"/>
      <c r="AL130" s="224"/>
      <c r="AM130" s="224"/>
      <c r="AN130" s="514"/>
      <c r="AO130" s="514"/>
      <c r="AP130" s="224"/>
      <c r="AQ130" s="224"/>
      <c r="AR130" s="515"/>
      <c r="AS130" s="224"/>
    </row>
    <row r="131">
      <c r="A131" s="410"/>
      <c r="B131" s="399"/>
      <c r="C131" s="435"/>
      <c r="D131" s="399"/>
      <c r="E131" s="410"/>
      <c r="I131" s="411"/>
      <c r="J131" s="411"/>
      <c r="N131" s="411"/>
      <c r="S131" s="411"/>
      <c r="W131" s="510">
        <v>0.3333333333333333</v>
      </c>
      <c r="X131" s="214">
        <f t="shared" ref="X131:Y131" si="94">AVERAGE(X32:X35)</f>
        <v>25.9475</v>
      </c>
      <c r="Y131" s="214">
        <f t="shared" si="94"/>
        <v>29.835</v>
      </c>
      <c r="AC131" s="492">
        <v>107.0</v>
      </c>
      <c r="AD131" s="278"/>
      <c r="AE131" s="227"/>
      <c r="AF131" s="227"/>
      <c r="AG131" s="227"/>
      <c r="AL131" s="224"/>
      <c r="AM131" s="224"/>
      <c r="AN131" s="514"/>
      <c r="AO131" s="514"/>
      <c r="AP131" s="224"/>
      <c r="AQ131" s="224"/>
      <c r="AR131" s="515"/>
      <c r="AS131" s="224"/>
    </row>
    <row r="132">
      <c r="A132" s="410"/>
      <c r="B132" s="399"/>
      <c r="C132" s="435"/>
      <c r="D132" s="399"/>
      <c r="E132" s="435"/>
      <c r="I132" s="411"/>
      <c r="J132" s="411"/>
      <c r="N132" s="411"/>
      <c r="S132" s="411"/>
      <c r="W132" s="510">
        <v>0.375</v>
      </c>
      <c r="X132" s="214">
        <f t="shared" ref="X132:Y132" si="95">AVERAGE(X36:X38)</f>
        <v>25.92</v>
      </c>
      <c r="Y132" s="214">
        <f t="shared" si="95"/>
        <v>31.77666667</v>
      </c>
      <c r="AC132" s="492">
        <v>108.0</v>
      </c>
      <c r="AD132" s="278"/>
      <c r="AE132" s="227"/>
      <c r="AF132" s="227"/>
      <c r="AG132" s="227"/>
      <c r="AL132" s="224"/>
      <c r="AM132" s="224"/>
      <c r="AN132" s="514"/>
      <c r="AO132" s="514"/>
      <c r="AP132" s="224"/>
      <c r="AQ132" s="224"/>
      <c r="AR132" s="515"/>
      <c r="AS132" s="224"/>
    </row>
    <row r="133">
      <c r="A133" s="410"/>
      <c r="B133" s="399"/>
      <c r="C133" s="435"/>
      <c r="D133" s="399"/>
      <c r="E133" s="410"/>
      <c r="I133" s="411"/>
      <c r="J133" s="411"/>
      <c r="N133" s="411"/>
      <c r="S133" s="411"/>
      <c r="W133" s="510">
        <v>0.4166666666666667</v>
      </c>
      <c r="X133" s="214">
        <f t="shared" ref="X133:Y133" si="96">AVERAGE(X39:X42)</f>
        <v>28.7675</v>
      </c>
      <c r="Y133" s="214">
        <f t="shared" si="96"/>
        <v>32.83</v>
      </c>
      <c r="AC133" s="492">
        <v>109.0</v>
      </c>
      <c r="AD133" s="278"/>
      <c r="AE133" s="227"/>
      <c r="AF133" s="227"/>
      <c r="AG133" s="227"/>
      <c r="AL133" s="224"/>
      <c r="AM133" s="224"/>
      <c r="AN133" s="514"/>
      <c r="AO133" s="514"/>
      <c r="AP133" s="224"/>
      <c r="AQ133" s="224"/>
      <c r="AR133" s="515"/>
      <c r="AS133" s="224"/>
    </row>
    <row r="134">
      <c r="A134" s="410"/>
      <c r="B134" s="399"/>
      <c r="C134" s="435"/>
      <c r="D134" s="399"/>
      <c r="E134" s="410"/>
      <c r="I134" s="411"/>
      <c r="J134" s="411"/>
      <c r="N134" s="411"/>
      <c r="S134" s="411"/>
      <c r="W134" s="510">
        <v>0.4583333333333333</v>
      </c>
      <c r="X134" s="214">
        <f t="shared" ref="X134:Y134" si="97">AVERAGE(X43:X46)</f>
        <v>28.0325</v>
      </c>
      <c r="Y134" s="214">
        <f t="shared" si="97"/>
        <v>33.665</v>
      </c>
      <c r="AC134" s="492">
        <v>110.0</v>
      </c>
      <c r="AD134" s="278"/>
      <c r="AE134" s="227"/>
      <c r="AF134" s="227"/>
      <c r="AG134" s="227"/>
      <c r="AL134" s="224"/>
      <c r="AM134" s="224"/>
      <c r="AN134" s="514"/>
      <c r="AO134" s="514"/>
      <c r="AP134" s="224"/>
      <c r="AQ134" s="224"/>
      <c r="AR134" s="515"/>
      <c r="AS134" s="224"/>
    </row>
    <row r="135">
      <c r="A135" s="435"/>
      <c r="B135" s="399"/>
      <c r="C135" s="435"/>
      <c r="D135" s="399"/>
      <c r="E135" s="440"/>
      <c r="I135" s="411"/>
      <c r="J135" s="411"/>
      <c r="N135" s="411"/>
      <c r="S135" s="411"/>
      <c r="W135" s="510">
        <v>0.5</v>
      </c>
      <c r="X135" s="214">
        <f t="shared" ref="X135:Y135" si="98">AVERAGE(X47:X49)</f>
        <v>27.87</v>
      </c>
      <c r="Y135" s="214">
        <f t="shared" si="98"/>
        <v>30.99666667</v>
      </c>
      <c r="AC135" s="492">
        <v>111.0</v>
      </c>
      <c r="AD135" s="278"/>
      <c r="AE135" s="227"/>
      <c r="AF135" s="227"/>
      <c r="AG135" s="227"/>
      <c r="AL135" s="224"/>
      <c r="AM135" s="224"/>
      <c r="AN135" s="514"/>
      <c r="AO135" s="514"/>
      <c r="AP135" s="224"/>
      <c r="AQ135" s="224"/>
      <c r="AR135" s="515"/>
      <c r="AS135" s="224"/>
    </row>
    <row r="136">
      <c r="A136" s="410"/>
      <c r="B136" s="399"/>
      <c r="C136" s="398"/>
      <c r="D136" s="399"/>
      <c r="E136" s="435"/>
      <c r="I136" s="411"/>
      <c r="J136" s="411"/>
      <c r="N136" s="411"/>
      <c r="S136" s="411"/>
      <c r="W136" s="510">
        <v>0.5416666666666666</v>
      </c>
      <c r="X136" s="214">
        <f t="shared" ref="X136:Y136" si="99">AVERAGE(X50:X53)</f>
        <v>29.495</v>
      </c>
      <c r="Y136" s="214">
        <f t="shared" si="99"/>
        <v>33.165</v>
      </c>
      <c r="AC136" s="492">
        <v>112.0</v>
      </c>
      <c r="AD136" s="278"/>
      <c r="AE136" s="227"/>
      <c r="AF136" s="227"/>
      <c r="AG136" s="227"/>
      <c r="AL136" s="224"/>
      <c r="AM136" s="224"/>
      <c r="AN136" s="514"/>
      <c r="AO136" s="514"/>
      <c r="AP136" s="224"/>
      <c r="AQ136" s="224"/>
      <c r="AR136" s="515"/>
      <c r="AS136" s="224"/>
    </row>
    <row r="137">
      <c r="A137" s="410"/>
      <c r="B137" s="399"/>
      <c r="C137" s="435"/>
      <c r="D137" s="399"/>
      <c r="E137" s="410"/>
      <c r="I137" s="411"/>
      <c r="J137" s="411"/>
      <c r="N137" s="411"/>
      <c r="S137" s="411"/>
      <c r="W137" s="510">
        <v>0.5833333333333334</v>
      </c>
      <c r="X137" s="214">
        <f t="shared" ref="X137:Y137" si="100">AVERAGE(X54:X57)</f>
        <v>33.63</v>
      </c>
      <c r="Y137" s="214">
        <f t="shared" si="100"/>
        <v>30.5</v>
      </c>
      <c r="AC137" s="492">
        <v>113.0</v>
      </c>
      <c r="AD137" s="278"/>
      <c r="AE137" s="227"/>
      <c r="AF137" s="227"/>
      <c r="AG137" s="227"/>
      <c r="AL137" s="224"/>
      <c r="AM137" s="224"/>
      <c r="AN137" s="514"/>
      <c r="AO137" s="514"/>
      <c r="AP137" s="224"/>
      <c r="AQ137" s="224"/>
      <c r="AR137" s="515"/>
      <c r="AS137" s="224"/>
    </row>
    <row r="138">
      <c r="A138" s="410"/>
      <c r="B138" s="399"/>
      <c r="C138" s="435"/>
      <c r="D138" s="399"/>
      <c r="E138" s="435"/>
      <c r="I138" s="411"/>
      <c r="J138" s="411"/>
      <c r="N138" s="411"/>
      <c r="S138" s="411"/>
      <c r="W138" s="510">
        <v>0.625</v>
      </c>
      <c r="X138" s="214">
        <f t="shared" ref="X138:Y138" si="101">AVERAGE(X58:X61)</f>
        <v>27.5375</v>
      </c>
      <c r="Y138" s="214">
        <f t="shared" si="101"/>
        <v>33.5825</v>
      </c>
      <c r="AC138" s="492">
        <v>114.0</v>
      </c>
      <c r="AD138" s="278"/>
      <c r="AE138" s="227"/>
      <c r="AF138" s="227"/>
      <c r="AG138" s="227"/>
      <c r="AL138" s="224"/>
      <c r="AM138" s="224"/>
      <c r="AN138" s="514"/>
      <c r="AO138" s="514"/>
      <c r="AP138" s="224"/>
      <c r="AQ138" s="224"/>
      <c r="AR138" s="515"/>
      <c r="AS138" s="224"/>
    </row>
    <row r="139">
      <c r="A139" s="435"/>
      <c r="B139" s="399"/>
      <c r="C139" s="435"/>
      <c r="D139" s="399"/>
      <c r="E139" s="410"/>
      <c r="I139" s="411"/>
      <c r="J139" s="411"/>
      <c r="N139" s="411"/>
      <c r="S139" s="411"/>
      <c r="W139" s="510">
        <v>0.6666666666666666</v>
      </c>
      <c r="X139" s="214">
        <f t="shared" ref="X139:Y139" si="102">AVERAGE(X62:X65)</f>
        <v>26.6825</v>
      </c>
      <c r="Y139" s="214">
        <f t="shared" si="102"/>
        <v>30.6675</v>
      </c>
      <c r="AC139" s="492">
        <v>115.0</v>
      </c>
      <c r="AD139" s="278"/>
      <c r="AE139" s="227"/>
      <c r="AF139" s="227"/>
      <c r="AG139" s="227"/>
      <c r="AL139" s="224"/>
      <c r="AM139" s="224"/>
      <c r="AN139" s="514"/>
      <c r="AO139" s="514"/>
      <c r="AP139" s="224"/>
      <c r="AQ139" s="224"/>
      <c r="AR139" s="515"/>
      <c r="AS139" s="224"/>
    </row>
    <row r="140">
      <c r="A140" s="410"/>
      <c r="B140" s="399"/>
      <c r="C140" s="398"/>
      <c r="D140" s="399"/>
      <c r="E140" s="440"/>
      <c r="I140" s="411"/>
      <c r="J140" s="411"/>
      <c r="N140" s="411"/>
      <c r="S140" s="411"/>
      <c r="W140" s="510">
        <v>0.7083333333333334</v>
      </c>
      <c r="X140" s="214">
        <f t="shared" ref="X140:Y140" si="103">AVERAGE(X66:X68)</f>
        <v>27.68333333</v>
      </c>
      <c r="Y140" s="214">
        <f t="shared" si="103"/>
        <v>26.44666667</v>
      </c>
      <c r="AC140" s="492">
        <v>116.0</v>
      </c>
      <c r="AD140" s="278"/>
      <c r="AE140" s="227"/>
      <c r="AF140" s="227"/>
      <c r="AG140" s="227"/>
      <c r="AL140" s="224"/>
      <c r="AM140" s="224"/>
      <c r="AN140" s="514"/>
      <c r="AO140" s="514"/>
      <c r="AP140" s="224"/>
      <c r="AQ140" s="224"/>
      <c r="AR140" s="515"/>
      <c r="AS140" s="224"/>
    </row>
    <row r="141">
      <c r="A141" s="435"/>
      <c r="B141" s="399"/>
      <c r="C141" s="435"/>
      <c r="D141" s="399"/>
      <c r="E141" s="483"/>
      <c r="I141" s="411"/>
      <c r="J141" s="411"/>
      <c r="N141" s="411"/>
      <c r="S141" s="411"/>
      <c r="W141" s="510">
        <v>0.75</v>
      </c>
      <c r="X141" s="214">
        <f t="shared" ref="X141:Y141" si="104">AVERAGE(X69:X72)</f>
        <v>27.865</v>
      </c>
      <c r="Y141" s="214">
        <f t="shared" si="104"/>
        <v>28.8325</v>
      </c>
      <c r="AC141" s="492">
        <v>117.0</v>
      </c>
      <c r="AD141" s="278"/>
      <c r="AE141" s="227"/>
      <c r="AF141" s="227"/>
      <c r="AG141" s="227"/>
      <c r="AL141" s="224"/>
      <c r="AM141" s="224"/>
      <c r="AN141" s="514"/>
      <c r="AO141" s="514"/>
      <c r="AP141" s="224"/>
      <c r="AQ141" s="224"/>
      <c r="AR141" s="515"/>
      <c r="AS141" s="224"/>
    </row>
    <row r="142">
      <c r="A142" s="410"/>
      <c r="B142" s="399"/>
      <c r="C142" s="435"/>
      <c r="D142" s="399"/>
      <c r="E142" s="435"/>
      <c r="I142" s="411"/>
      <c r="J142" s="411"/>
      <c r="N142" s="411"/>
      <c r="S142" s="411"/>
      <c r="W142" s="510">
        <v>0.7916666666666666</v>
      </c>
      <c r="X142" s="214">
        <f t="shared" ref="X142:Y142" si="105">AVERAGE(X73:X76)</f>
        <v>27.395</v>
      </c>
      <c r="Y142" s="214">
        <f t="shared" si="105"/>
        <v>27.915</v>
      </c>
      <c r="AC142" s="492">
        <v>118.0</v>
      </c>
      <c r="AD142" s="278"/>
      <c r="AE142" s="227"/>
      <c r="AF142" s="227"/>
      <c r="AG142" s="227"/>
      <c r="AL142" s="224"/>
      <c r="AM142" s="224"/>
      <c r="AN142" s="514"/>
      <c r="AO142" s="514"/>
      <c r="AP142" s="224"/>
      <c r="AQ142" s="224"/>
      <c r="AR142" s="515"/>
      <c r="AS142" s="224"/>
    </row>
    <row r="143">
      <c r="A143" s="435"/>
      <c r="B143" s="399"/>
      <c r="C143" s="435"/>
      <c r="D143" s="399"/>
      <c r="E143" s="410"/>
      <c r="I143" s="411"/>
      <c r="J143" s="411"/>
      <c r="N143" s="411"/>
      <c r="S143" s="411"/>
      <c r="W143" s="510">
        <v>0.8333333333333334</v>
      </c>
      <c r="X143" s="214">
        <f t="shared" ref="X143:Y143" si="106">AVERAGE(X77:X80)</f>
        <v>29.985</v>
      </c>
      <c r="Y143" s="214">
        <f t="shared" si="106"/>
        <v>26.5825</v>
      </c>
      <c r="AC143" s="492">
        <v>119.0</v>
      </c>
      <c r="AD143" s="278"/>
      <c r="AE143" s="227"/>
      <c r="AF143" s="227"/>
      <c r="AG143" s="227"/>
      <c r="AL143" s="224"/>
      <c r="AM143" s="224"/>
      <c r="AN143" s="514"/>
      <c r="AO143" s="514"/>
      <c r="AP143" s="224"/>
      <c r="AQ143" s="224"/>
      <c r="AR143" s="515"/>
      <c r="AS143" s="224"/>
    </row>
    <row r="144">
      <c r="A144" s="410"/>
      <c r="B144" s="399"/>
      <c r="C144" s="435"/>
      <c r="D144" s="399"/>
      <c r="E144" s="440"/>
      <c r="I144" s="411"/>
      <c r="J144" s="411"/>
      <c r="N144" s="411"/>
      <c r="S144" s="411"/>
      <c r="W144" s="510">
        <v>0.875</v>
      </c>
      <c r="X144" s="214">
        <f t="shared" ref="X144:Y144" si="107">AVERAGE(X81:X84)</f>
        <v>25.11</v>
      </c>
      <c r="Y144" s="214">
        <f t="shared" si="107"/>
        <v>26.1675</v>
      </c>
      <c r="AC144" s="492">
        <v>120.0</v>
      </c>
      <c r="AD144" s="278"/>
      <c r="AE144" s="227"/>
      <c r="AF144" s="227"/>
      <c r="AG144" s="227"/>
      <c r="AL144" s="224"/>
      <c r="AM144" s="224"/>
      <c r="AN144" s="514"/>
      <c r="AO144" s="514"/>
      <c r="AP144" s="224"/>
      <c r="AQ144" s="224"/>
      <c r="AR144" s="515"/>
      <c r="AS144" s="224"/>
    </row>
    <row r="145">
      <c r="A145" s="410"/>
      <c r="B145" s="399"/>
      <c r="C145" s="435"/>
      <c r="D145" s="399"/>
      <c r="E145" s="506"/>
      <c r="I145" s="411"/>
      <c r="J145" s="411"/>
      <c r="N145" s="411"/>
      <c r="S145" s="411"/>
      <c r="W145" s="510">
        <v>0.9166666666666666</v>
      </c>
      <c r="X145" s="214">
        <f t="shared" ref="X145:Y145" si="108">AVERAGE(X85:X88)</f>
        <v>21.48</v>
      </c>
      <c r="Y145" s="214">
        <f t="shared" si="108"/>
        <v>22.8325</v>
      </c>
      <c r="AC145" s="492">
        <v>121.0</v>
      </c>
      <c r="AD145" s="278"/>
      <c r="AE145" s="227"/>
      <c r="AF145" s="227"/>
      <c r="AG145" s="227"/>
      <c r="AL145" s="224"/>
      <c r="AM145" s="224"/>
      <c r="AN145" s="514"/>
      <c r="AO145" s="514"/>
      <c r="AP145" s="224"/>
      <c r="AQ145" s="224"/>
      <c r="AR145" s="515"/>
      <c r="AS145" s="224"/>
    </row>
    <row r="146">
      <c r="A146" s="483"/>
      <c r="B146" s="399"/>
      <c r="C146" s="435"/>
      <c r="D146" s="399"/>
      <c r="E146" s="398"/>
      <c r="I146" s="411"/>
      <c r="J146" s="411"/>
      <c r="N146" s="411"/>
      <c r="S146" s="411"/>
      <c r="W146" s="510">
        <v>0.9583333333333334</v>
      </c>
      <c r="X146" s="214">
        <f t="shared" ref="X146:Y146" si="109">AVERAGE(X89:X92)</f>
        <v>18.6325</v>
      </c>
      <c r="Y146" s="214">
        <f t="shared" si="109"/>
        <v>27.7475</v>
      </c>
      <c r="AC146" s="492">
        <v>122.0</v>
      </c>
      <c r="AD146" s="278"/>
      <c r="AE146" s="227"/>
      <c r="AF146" s="227"/>
      <c r="AG146" s="227"/>
      <c r="AL146" s="224"/>
      <c r="AM146" s="224"/>
      <c r="AN146" s="514"/>
      <c r="AO146" s="514"/>
      <c r="AP146" s="224"/>
      <c r="AQ146" s="224"/>
      <c r="AR146" s="515"/>
      <c r="AS146" s="224"/>
    </row>
    <row r="147">
      <c r="A147" s="435"/>
      <c r="B147" s="399"/>
      <c r="C147" s="435"/>
      <c r="D147" s="399"/>
      <c r="E147" s="410"/>
      <c r="I147" s="411"/>
      <c r="J147" s="411"/>
      <c r="N147" s="411"/>
      <c r="S147" s="411"/>
      <c r="W147" s="518"/>
      <c r="X147" s="518"/>
      <c r="Y147" s="518"/>
      <c r="Z147" s="518"/>
      <c r="AA147" s="518"/>
      <c r="AB147" s="518"/>
      <c r="AC147" s="492">
        <v>123.0</v>
      </c>
      <c r="AD147" s="519"/>
      <c r="AE147" s="520"/>
      <c r="AF147" s="520"/>
      <c r="AG147" s="520"/>
      <c r="AH147" s="518"/>
      <c r="AI147" s="518"/>
      <c r="AJ147" s="518"/>
      <c r="AK147" s="518"/>
      <c r="AL147" s="521"/>
      <c r="AM147" s="521"/>
      <c r="AN147" s="522"/>
      <c r="AO147" s="522"/>
      <c r="AP147" s="521"/>
      <c r="AQ147" s="521"/>
      <c r="AR147" s="523"/>
      <c r="AS147" s="521"/>
    </row>
    <row r="148">
      <c r="A148" s="483"/>
      <c r="B148" s="399"/>
      <c r="C148" s="435"/>
      <c r="D148" s="399"/>
      <c r="E148" s="440"/>
      <c r="I148" s="411"/>
      <c r="J148" s="411"/>
      <c r="N148" s="411"/>
      <c r="S148" s="411"/>
      <c r="W148" s="465" t="str">
        <f>IFERROR(__xludf.DUMMYFUNCTION("FLATTEN(
  {
    FILTER(StaffingWeekA!B:B, StaffingWeekA!P:P = ""x"");
    FILTER(StaffingWeekB!B:B, StaffingWeekB!P:P = ""x"");
    FILTER(Staffingfourthree!B:B, Staffingfourthree!P:P = ""x"");
    FILTER(StaffingFiveTwo!B:B, StaffingFiveTwo!P:P = ""x"")"&amp;";
    FILTER(StaffingCasual!B:B, StaffingCasual!P:P = ""x"")
  }
)"),"#REF!")</f>
        <v>#REF!</v>
      </c>
      <c r="X148" s="465" t="str">
        <f>IFERROR(__xludf.DUMMYFUNCTION("FLATTEN(
  {
    FILTER(StaffingWeekA!E:E, StaffingWeekA!K:K = ""x"");
    FILTER(StaffingWeekB!E:E, StaffingWeekB!K:K = ""x"");
    FILTER(Staffingfourthree!E:E, Staffingfourthree!K:K = ""x"");
    FILTER(StaffingFiveTwo!E:E, StaffingFiveTwo!K:K = ""x"")"&amp;";
    FILTER(StaffingCasual!E:E, StaffingCasual!K:K = ""x"")
  }
)"),"#REF!")</f>
        <v>#REF!</v>
      </c>
      <c r="Y148" s="465" t="str">
        <f>IFERROR(__xludf.DUMMYFUNCTION("FLATTEN(
  {
    FILTER(StaffingWeekA!G:G, StaffingWeekA!K:K = ""x"");
    FILTER(StaffingWeekB!G:G, StaffingWeekB!K:K = ""x"");
    FILTER(Staffingfourthree!G:G, Staffingfourthree!K:K = ""x"");
    FILTER(StaffingFiveTwo!G:G, StaffingFiveTwo!K:K = ""x"")"&amp;";
    FILTER(StaffingCasual!G:G, StaffingCasual!K:K = ""x"")
  }
)"),"#REF!")</f>
        <v>#REF!</v>
      </c>
      <c r="Z148" s="465" t="str">
        <f>IFERROR(__xludf.DUMMYFUNCTION("FLATTEN(
  {
    FILTER(StaffingWeekA!R:R, StaffingWeekA!K:K = ""x"");
    FILTER(StaffingWeekB!R:R, StaffingWeekB!K:K = ""x"");
    FILTER(Staffingfourthree!R:R, Staffingfourthree!K:K = ""x"");
    FILTER(StaffingFiveTwo!R:R, StaffingFiveTwo!K:K = ""x"")"&amp;";
    FILTER(StaffingCasual!R:R, StaffingCasual!K:K = ""x"")
  }
)"),"#REF!")</f>
        <v>#REF!</v>
      </c>
      <c r="AA148" s="465" t="str">
        <f>IFERROR(__xludf.DUMMYFUNCTION("FLATTEN(
  {
    FILTER(StaffingWeekA!S:S, StaffingWeekA!K:K = ""x"");
    FILTER(StaffingWeekB!S:S, StaffingWeekB!K:K = ""x"");
    FILTER(Staffingfourthree!S:S, Staffingfourthree!K:K = ""x"");
    FILTER(StaffingFiveTwo!S:S, StaffingFiveTwo!K:K = ""x"")"&amp;";
    FILTER(StaffingCasual!S:S, StaffingCasual!K:K = ""x"")
  }
)"),"#REF!")</f>
        <v>#REF!</v>
      </c>
      <c r="AB148" s="465" t="str">
        <f>IFERROR(__xludf.DUMMYFUNCTION("FLATTEN(
  {
    FILTER(StaffingWeekA!U:U, StaffingWeekA!K:K = ""x"");
    FILTER(StaffingWeekB!U:U, StaffingWeekB!K:K = ""x"");
    FILTER(Staffingfourthree!U:U, Staffingfourthree!K:K = ""x"");
    FILTER(StaffingFiveTwo!U:U, StaffingFiveTwo!K:K = ""x"")"&amp;";
    FILTER(StaffingCasual!U:U, StaffingCasual!K:K = ""x"")
  }
)"),"#REF!")</f>
        <v>#REF!</v>
      </c>
      <c r="AC148" s="492">
        <v>124.0</v>
      </c>
      <c r="AD148" s="519"/>
      <c r="AE148" s="227"/>
      <c r="AF148" s="227"/>
      <c r="AG148" s="227"/>
      <c r="AN148" s="514"/>
      <c r="AO148" s="514"/>
      <c r="AR148" s="524"/>
      <c r="AS148" s="224"/>
    </row>
    <row r="149">
      <c r="A149" s="410"/>
      <c r="B149" s="399"/>
      <c r="C149" s="435"/>
      <c r="D149" s="399"/>
      <c r="E149" s="410"/>
      <c r="I149" s="411"/>
      <c r="J149" s="411"/>
      <c r="N149" s="411"/>
      <c r="S149" s="411"/>
      <c r="W149" s="465" t="str">
        <f>IFERROR(__xludf.DUMMYFUNCTION("""COMPUTED_VALUE"""),"#REF!")</f>
        <v>#REF!</v>
      </c>
      <c r="X149" s="465" t="str">
        <f>IFERROR(__xludf.DUMMYFUNCTION("""COMPUTED_VALUE"""),"#REF!")</f>
        <v>#REF!</v>
      </c>
      <c r="Y149" s="465" t="str">
        <f>IFERROR(__xludf.DUMMYFUNCTION("""COMPUTED_VALUE"""),"#REF!")</f>
        <v>#REF!</v>
      </c>
      <c r="Z149" s="465" t="str">
        <f>IFERROR(__xludf.DUMMYFUNCTION("""COMPUTED_VALUE"""),"#REF!")</f>
        <v>#REF!</v>
      </c>
      <c r="AA149" s="465" t="str">
        <f>IFERROR(__xludf.DUMMYFUNCTION("""COMPUTED_VALUE"""),"#REF!")</f>
        <v>#REF!</v>
      </c>
      <c r="AB149" s="465" t="str">
        <f>IFERROR(__xludf.DUMMYFUNCTION("""COMPUTED_VALUE"""),"#REF!")</f>
        <v>#REF!</v>
      </c>
      <c r="AC149" s="492">
        <v>125.0</v>
      </c>
      <c r="AD149" s="519"/>
      <c r="AE149" s="227"/>
      <c r="AF149" s="227"/>
      <c r="AG149" s="227"/>
      <c r="AN149" s="514"/>
      <c r="AO149" s="514"/>
      <c r="AR149" s="524"/>
      <c r="AS149" s="224"/>
    </row>
    <row r="150">
      <c r="A150" s="435"/>
      <c r="B150" s="399"/>
      <c r="C150" s="435"/>
      <c r="D150" s="399"/>
      <c r="E150" s="410"/>
      <c r="I150" s="411"/>
      <c r="J150" s="411"/>
      <c r="N150" s="411"/>
      <c r="S150" s="411"/>
      <c r="W150" s="465" t="str">
        <f>IFERROR(__xludf.DUMMYFUNCTION("""COMPUTED_VALUE"""),"#REF!")</f>
        <v>#REF!</v>
      </c>
      <c r="X150" s="465" t="str">
        <f>IFERROR(__xludf.DUMMYFUNCTION("""COMPUTED_VALUE"""),"#REF!")</f>
        <v>#REF!</v>
      </c>
      <c r="Y150" s="465" t="str">
        <f>IFERROR(__xludf.DUMMYFUNCTION("""COMPUTED_VALUE"""),"#REF!")</f>
        <v>#REF!</v>
      </c>
      <c r="Z150" s="465" t="str">
        <f>IFERROR(__xludf.DUMMYFUNCTION("""COMPUTED_VALUE"""),"#REF!")</f>
        <v>#REF!</v>
      </c>
      <c r="AA150" s="465" t="str">
        <f>IFERROR(__xludf.DUMMYFUNCTION("""COMPUTED_VALUE"""),"#REF!")</f>
        <v>#REF!</v>
      </c>
      <c r="AB150" s="465" t="str">
        <f>IFERROR(__xludf.DUMMYFUNCTION("""COMPUTED_VALUE"""),"#REF!")</f>
        <v>#REF!</v>
      </c>
      <c r="AC150" s="492">
        <v>126.0</v>
      </c>
      <c r="AD150" s="519"/>
      <c r="AE150" s="227"/>
      <c r="AF150" s="227"/>
      <c r="AG150" s="227"/>
      <c r="AN150" s="514"/>
      <c r="AO150" s="514"/>
      <c r="AR150" s="524"/>
      <c r="AS150" s="224"/>
    </row>
    <row r="151">
      <c r="A151" s="410"/>
      <c r="B151" s="399"/>
      <c r="C151" s="436"/>
      <c r="D151" s="399"/>
      <c r="E151" s="410"/>
      <c r="I151" s="411"/>
      <c r="J151" s="411"/>
      <c r="N151" s="411"/>
      <c r="S151" s="411"/>
      <c r="W151" s="465" t="str">
        <f>IFERROR(__xludf.DUMMYFUNCTION("""COMPUTED_VALUE"""),"#REF!")</f>
        <v>#REF!</v>
      </c>
      <c r="X151" s="465" t="str">
        <f>IFERROR(__xludf.DUMMYFUNCTION("""COMPUTED_VALUE"""),"#REF!")</f>
        <v>#REF!</v>
      </c>
      <c r="Y151" s="465" t="str">
        <f>IFERROR(__xludf.DUMMYFUNCTION("""COMPUTED_VALUE"""),"#REF!")</f>
        <v>#REF!</v>
      </c>
      <c r="Z151" s="465" t="str">
        <f>IFERROR(__xludf.DUMMYFUNCTION("""COMPUTED_VALUE"""),"#REF!")</f>
        <v>#REF!</v>
      </c>
      <c r="AA151" s="465" t="str">
        <f>IFERROR(__xludf.DUMMYFUNCTION("""COMPUTED_VALUE"""),"#REF!")</f>
        <v>#REF!</v>
      </c>
      <c r="AB151" s="465" t="str">
        <f>IFERROR(__xludf.DUMMYFUNCTION("""COMPUTED_VALUE"""),"#REF!")</f>
        <v>#REF!</v>
      </c>
      <c r="AC151" s="492">
        <v>127.0</v>
      </c>
      <c r="AD151" s="519"/>
      <c r="AE151" s="227"/>
      <c r="AF151" s="227"/>
      <c r="AG151" s="227"/>
      <c r="AN151" s="514"/>
      <c r="AO151" s="514"/>
      <c r="AR151" s="524"/>
      <c r="AS151" s="224"/>
    </row>
    <row r="152">
      <c r="A152" s="410"/>
      <c r="B152" s="399"/>
      <c r="C152" s="435"/>
      <c r="D152" s="399"/>
      <c r="E152" s="440"/>
      <c r="I152" s="411"/>
      <c r="J152" s="411"/>
      <c r="N152" s="411"/>
      <c r="S152" s="411"/>
      <c r="W152" s="465" t="str">
        <f>IFERROR(__xludf.DUMMYFUNCTION("""COMPUTED_VALUE"""),"#REF!")</f>
        <v>#REF!</v>
      </c>
      <c r="X152" s="465" t="str">
        <f>IFERROR(__xludf.DUMMYFUNCTION("""COMPUTED_VALUE"""),"#REF!")</f>
        <v>#REF!</v>
      </c>
      <c r="Y152" s="465" t="str">
        <f>IFERROR(__xludf.DUMMYFUNCTION("""COMPUTED_VALUE"""),"#REF!")</f>
        <v>#REF!</v>
      </c>
      <c r="Z152" s="465" t="str">
        <f>IFERROR(__xludf.DUMMYFUNCTION("""COMPUTED_VALUE"""),"#REF!")</f>
        <v>#REF!</v>
      </c>
      <c r="AA152" s="465" t="str">
        <f>IFERROR(__xludf.DUMMYFUNCTION("""COMPUTED_VALUE"""),"#REF!")</f>
        <v>#REF!</v>
      </c>
      <c r="AB152" s="465" t="str">
        <f>IFERROR(__xludf.DUMMYFUNCTION("""COMPUTED_VALUE"""),"#REF!")</f>
        <v>#REF!</v>
      </c>
      <c r="AC152" s="492">
        <v>128.0</v>
      </c>
      <c r="AD152" s="519"/>
      <c r="AE152" s="227"/>
      <c r="AF152" s="227"/>
      <c r="AG152" s="227"/>
      <c r="AN152" s="514"/>
      <c r="AO152" s="514"/>
      <c r="AR152" s="524"/>
      <c r="AS152" s="224"/>
    </row>
    <row r="153">
      <c r="A153" s="483"/>
      <c r="B153" s="399"/>
      <c r="C153" s="435"/>
      <c r="D153" s="399"/>
      <c r="E153" s="435"/>
      <c r="I153" s="411"/>
      <c r="J153" s="411"/>
      <c r="N153" s="411"/>
      <c r="S153" s="411"/>
      <c r="AC153" s="492">
        <v>129.0</v>
      </c>
      <c r="AD153" s="519"/>
      <c r="AE153" s="227"/>
      <c r="AF153" s="227"/>
      <c r="AG153" s="227"/>
      <c r="AN153" s="514"/>
      <c r="AO153" s="514"/>
      <c r="AR153" s="524"/>
      <c r="AS153" s="224"/>
    </row>
    <row r="154">
      <c r="A154" s="435"/>
      <c r="B154" s="399"/>
      <c r="C154" s="435"/>
      <c r="D154" s="399"/>
      <c r="E154" s="410"/>
      <c r="I154" s="411"/>
      <c r="J154" s="411"/>
      <c r="N154" s="411"/>
      <c r="S154" s="411"/>
      <c r="AC154" s="492">
        <v>130.0</v>
      </c>
      <c r="AD154" s="519"/>
      <c r="AE154" s="227"/>
      <c r="AF154" s="227"/>
      <c r="AG154" s="227"/>
      <c r="AN154" s="514"/>
      <c r="AO154" s="514"/>
      <c r="AR154" s="524"/>
      <c r="AS154" s="224"/>
    </row>
    <row r="155">
      <c r="A155" s="410"/>
      <c r="B155" s="399"/>
      <c r="C155" s="435"/>
      <c r="D155" s="399"/>
      <c r="E155" s="410"/>
      <c r="I155" s="411"/>
      <c r="J155" s="411"/>
      <c r="N155" s="411"/>
      <c r="S155" s="411"/>
      <c r="AC155" s="492">
        <v>131.0</v>
      </c>
      <c r="AD155" s="519"/>
      <c r="AE155" s="227"/>
      <c r="AF155" s="227"/>
      <c r="AG155" s="227"/>
      <c r="AN155" s="514"/>
      <c r="AO155" s="514"/>
      <c r="AR155" s="524"/>
      <c r="AS155" s="224"/>
    </row>
    <row r="156">
      <c r="A156" s="410"/>
      <c r="B156" s="399"/>
      <c r="C156" s="435"/>
      <c r="D156" s="399"/>
      <c r="E156" s="410"/>
      <c r="I156" s="411"/>
      <c r="J156" s="411"/>
      <c r="N156" s="411"/>
      <c r="S156" s="411"/>
      <c r="AC156" s="492">
        <v>132.0</v>
      </c>
      <c r="AD156" s="519"/>
      <c r="AE156" s="227"/>
      <c r="AF156" s="227"/>
      <c r="AG156" s="227"/>
      <c r="AN156" s="514"/>
      <c r="AO156" s="514"/>
      <c r="AR156" s="524"/>
      <c r="AS156" s="224"/>
    </row>
    <row r="157">
      <c r="A157" s="410"/>
      <c r="B157" s="399"/>
      <c r="C157" s="436"/>
      <c r="D157" s="399"/>
      <c r="E157" s="435"/>
      <c r="I157" s="411"/>
      <c r="J157" s="411"/>
      <c r="N157" s="411"/>
      <c r="S157" s="411"/>
      <c r="AC157" s="492">
        <v>133.0</v>
      </c>
      <c r="AD157" s="519"/>
      <c r="AE157" s="227"/>
      <c r="AF157" s="227"/>
      <c r="AG157" s="227"/>
      <c r="AN157" s="514"/>
      <c r="AO157" s="514"/>
      <c r="AR157" s="524"/>
      <c r="AS157" s="224"/>
    </row>
    <row r="158">
      <c r="A158" s="410"/>
      <c r="B158" s="399"/>
      <c r="C158" s="435"/>
      <c r="D158" s="399"/>
      <c r="E158" s="410"/>
      <c r="I158" s="411"/>
      <c r="J158" s="411"/>
      <c r="N158" s="411"/>
      <c r="S158" s="411"/>
      <c r="AC158" s="492">
        <v>134.0</v>
      </c>
      <c r="AD158" s="519"/>
      <c r="AE158" s="227"/>
      <c r="AF158" s="227"/>
      <c r="AG158" s="227"/>
      <c r="AN158" s="514"/>
      <c r="AO158" s="514"/>
      <c r="AR158" s="524"/>
      <c r="AS158" s="224"/>
    </row>
    <row r="159">
      <c r="A159" s="410"/>
      <c r="B159" s="399"/>
      <c r="C159" s="435"/>
      <c r="D159" s="399"/>
      <c r="E159" s="398"/>
      <c r="I159" s="411"/>
      <c r="J159" s="411"/>
      <c r="N159" s="411"/>
      <c r="S159" s="411"/>
      <c r="AC159" s="492">
        <v>135.0</v>
      </c>
      <c r="AD159" s="519"/>
      <c r="AE159" s="227"/>
      <c r="AF159" s="227"/>
      <c r="AG159" s="227"/>
      <c r="AN159" s="514"/>
      <c r="AO159" s="514"/>
      <c r="AR159" s="524"/>
      <c r="AS159" s="224"/>
    </row>
    <row r="160">
      <c r="A160" s="410"/>
      <c r="B160" s="399"/>
      <c r="C160" s="435"/>
      <c r="D160" s="399"/>
      <c r="E160" s="410"/>
      <c r="I160" s="411"/>
      <c r="J160" s="411"/>
      <c r="N160" s="411"/>
      <c r="S160" s="411"/>
      <c r="AC160" s="492">
        <v>136.0</v>
      </c>
      <c r="AD160" s="519"/>
      <c r="AE160" s="227"/>
      <c r="AF160" s="227"/>
      <c r="AG160" s="227"/>
      <c r="AN160" s="514"/>
      <c r="AO160" s="514"/>
      <c r="AR160" s="524"/>
      <c r="AS160" s="224"/>
    </row>
    <row r="161">
      <c r="A161" s="435"/>
      <c r="B161" s="399"/>
      <c r="C161" s="435"/>
      <c r="D161" s="399"/>
      <c r="E161" s="410"/>
      <c r="I161" s="411"/>
      <c r="J161" s="411"/>
      <c r="N161" s="411"/>
      <c r="S161" s="411"/>
      <c r="AC161" s="492">
        <v>137.0</v>
      </c>
      <c r="AD161" s="519"/>
      <c r="AE161" s="227"/>
      <c r="AF161" s="227"/>
      <c r="AG161" s="227"/>
      <c r="AN161" s="514"/>
      <c r="AO161" s="514"/>
      <c r="AR161" s="524"/>
      <c r="AS161" s="224"/>
    </row>
    <row r="162">
      <c r="A162" s="410"/>
      <c r="B162" s="399"/>
      <c r="C162" s="435"/>
      <c r="D162" s="399"/>
      <c r="E162" s="483"/>
      <c r="I162" s="411"/>
      <c r="J162" s="411"/>
      <c r="N162" s="411"/>
      <c r="S162" s="411"/>
      <c r="AC162" s="492">
        <v>138.0</v>
      </c>
      <c r="AD162" s="519"/>
      <c r="AE162" s="227"/>
      <c r="AF162" s="227"/>
      <c r="AG162" s="227"/>
      <c r="AN162" s="514"/>
      <c r="AO162" s="514"/>
      <c r="AR162" s="524"/>
      <c r="AS162" s="224"/>
    </row>
    <row r="163">
      <c r="A163" s="410"/>
      <c r="B163" s="399"/>
      <c r="C163" s="435"/>
      <c r="D163" s="399"/>
      <c r="E163" s="435"/>
      <c r="I163" s="411"/>
      <c r="J163" s="411"/>
      <c r="N163" s="411"/>
      <c r="S163" s="411"/>
      <c r="AC163" s="492">
        <v>139.0</v>
      </c>
      <c r="AD163" s="519"/>
      <c r="AE163" s="227"/>
      <c r="AF163" s="227"/>
      <c r="AG163" s="227"/>
      <c r="AN163" s="514"/>
      <c r="AO163" s="514"/>
      <c r="AR163" s="524"/>
      <c r="AS163" s="224"/>
    </row>
    <row r="164">
      <c r="A164" s="410"/>
      <c r="B164" s="399"/>
      <c r="C164" s="435"/>
      <c r="D164" s="399"/>
      <c r="E164" s="398"/>
      <c r="I164" s="411"/>
      <c r="J164" s="411"/>
      <c r="N164" s="411"/>
      <c r="S164" s="411"/>
      <c r="AC164" s="492">
        <v>140.0</v>
      </c>
      <c r="AD164" s="519"/>
      <c r="AE164" s="227"/>
      <c r="AF164" s="227"/>
      <c r="AG164" s="227"/>
      <c r="AN164" s="514"/>
      <c r="AO164" s="514"/>
      <c r="AR164" s="524"/>
      <c r="AS164" s="224"/>
    </row>
    <row r="165">
      <c r="A165" s="435"/>
      <c r="B165" s="399"/>
      <c r="C165" s="435"/>
      <c r="D165" s="399"/>
      <c r="E165" s="435"/>
      <c r="I165" s="411"/>
      <c r="J165" s="411"/>
      <c r="N165" s="411"/>
      <c r="S165" s="411"/>
      <c r="AC165" s="492">
        <v>141.0</v>
      </c>
      <c r="AD165" s="519"/>
      <c r="AE165" s="227"/>
      <c r="AF165" s="227"/>
      <c r="AG165" s="227"/>
      <c r="AN165" s="514"/>
      <c r="AO165" s="514"/>
      <c r="AR165" s="524"/>
      <c r="AS165" s="224"/>
    </row>
    <row r="166">
      <c r="A166" s="410"/>
      <c r="B166" s="399"/>
      <c r="C166" s="435"/>
      <c r="D166" s="399"/>
      <c r="E166" s="435"/>
      <c r="I166" s="411"/>
      <c r="J166" s="411"/>
      <c r="N166" s="411"/>
      <c r="S166" s="411"/>
      <c r="AC166" s="492">
        <v>142.0</v>
      </c>
      <c r="AD166" s="519"/>
      <c r="AE166" s="227"/>
      <c r="AF166" s="227"/>
      <c r="AG166" s="227"/>
      <c r="AN166" s="514"/>
      <c r="AO166" s="514"/>
      <c r="AR166" s="524"/>
      <c r="AS166" s="224"/>
    </row>
    <row r="167">
      <c r="A167" s="435"/>
      <c r="B167" s="399"/>
      <c r="C167" s="435"/>
      <c r="D167" s="399"/>
      <c r="E167" s="435"/>
      <c r="I167" s="411"/>
      <c r="J167" s="411"/>
      <c r="N167" s="411"/>
      <c r="S167" s="411"/>
      <c r="AC167" s="492">
        <v>143.0</v>
      </c>
      <c r="AD167" s="519"/>
      <c r="AE167" s="227"/>
      <c r="AF167" s="227"/>
      <c r="AG167" s="227"/>
      <c r="AN167" s="514"/>
      <c r="AO167" s="514"/>
      <c r="AR167" s="524"/>
      <c r="AS167" s="224"/>
    </row>
    <row r="168">
      <c r="A168" s="410"/>
      <c r="B168" s="399"/>
      <c r="C168" s="435"/>
      <c r="D168" s="399"/>
      <c r="E168" s="435"/>
      <c r="I168" s="411"/>
      <c r="J168" s="411"/>
      <c r="N168" s="411"/>
      <c r="S168" s="411"/>
      <c r="AC168" s="492">
        <v>144.0</v>
      </c>
      <c r="AD168" s="519"/>
      <c r="AE168" s="227"/>
      <c r="AF168" s="227"/>
      <c r="AG168" s="227"/>
      <c r="AN168" s="514"/>
      <c r="AO168" s="514"/>
      <c r="AR168" s="524"/>
      <c r="AS168" s="224"/>
    </row>
    <row r="169">
      <c r="A169" s="435"/>
      <c r="B169" s="399"/>
      <c r="C169" s="398"/>
      <c r="D169" s="399"/>
      <c r="E169" s="398"/>
      <c r="I169" s="411"/>
      <c r="J169" s="411"/>
      <c r="N169" s="411"/>
      <c r="S169" s="411"/>
      <c r="AC169" s="492">
        <v>145.0</v>
      </c>
      <c r="AD169" s="519"/>
      <c r="AE169" s="227"/>
      <c r="AF169" s="227"/>
      <c r="AG169" s="227"/>
      <c r="AN169" s="514"/>
      <c r="AO169" s="514"/>
      <c r="AR169" s="524"/>
      <c r="AS169" s="224"/>
    </row>
    <row r="170">
      <c r="A170" s="410"/>
      <c r="B170" s="399"/>
      <c r="C170" s="435"/>
      <c r="D170" s="399"/>
      <c r="E170" s="422"/>
      <c r="I170" s="411"/>
      <c r="J170" s="411"/>
      <c r="N170" s="411"/>
      <c r="S170" s="411"/>
      <c r="AC170" s="492">
        <v>146.0</v>
      </c>
      <c r="AD170" s="519"/>
      <c r="AE170" s="227"/>
      <c r="AF170" s="227"/>
      <c r="AG170" s="227"/>
      <c r="AN170" s="514"/>
      <c r="AO170" s="514"/>
      <c r="AR170" s="524"/>
      <c r="AS170" s="224"/>
    </row>
    <row r="171">
      <c r="A171" s="410"/>
      <c r="B171" s="399"/>
      <c r="C171" s="435"/>
      <c r="D171" s="399"/>
      <c r="E171" s="398"/>
      <c r="I171" s="411"/>
      <c r="J171" s="411"/>
      <c r="N171" s="411"/>
      <c r="S171" s="411"/>
      <c r="AC171" s="492">
        <v>147.0</v>
      </c>
      <c r="AD171" s="519"/>
      <c r="AE171" s="227"/>
      <c r="AF171" s="227"/>
      <c r="AG171" s="227"/>
      <c r="AN171" s="514"/>
      <c r="AO171" s="514"/>
      <c r="AR171" s="524"/>
      <c r="AS171" s="224"/>
    </row>
    <row r="172">
      <c r="A172" s="483"/>
      <c r="B172" s="399"/>
      <c r="C172" s="435"/>
      <c r="D172" s="399"/>
      <c r="E172" s="435"/>
      <c r="I172" s="411"/>
      <c r="J172" s="411"/>
      <c r="N172" s="411"/>
      <c r="S172" s="411"/>
      <c r="AC172" s="492">
        <v>148.0</v>
      </c>
      <c r="AD172" s="519"/>
      <c r="AE172" s="227"/>
      <c r="AF172" s="227"/>
      <c r="AG172" s="227"/>
      <c r="AN172" s="514"/>
      <c r="AO172" s="514"/>
      <c r="AR172" s="524"/>
      <c r="AS172" s="224"/>
    </row>
    <row r="173">
      <c r="A173" s="435"/>
      <c r="B173" s="399"/>
      <c r="C173" s="435"/>
      <c r="D173" s="399"/>
      <c r="E173" s="398"/>
      <c r="I173" s="411"/>
      <c r="J173" s="411"/>
      <c r="N173" s="411"/>
      <c r="S173" s="411"/>
      <c r="AC173" s="492">
        <v>149.0</v>
      </c>
      <c r="AD173" s="519"/>
      <c r="AE173" s="227"/>
      <c r="AF173" s="227"/>
      <c r="AG173" s="227"/>
      <c r="AN173" s="514"/>
      <c r="AO173" s="514"/>
      <c r="AR173" s="524"/>
      <c r="AS173" s="224"/>
    </row>
    <row r="174">
      <c r="A174" s="410"/>
      <c r="B174" s="399"/>
      <c r="C174" s="435"/>
      <c r="D174" s="399"/>
      <c r="E174" s="435"/>
      <c r="I174" s="411"/>
      <c r="J174" s="411"/>
      <c r="N174" s="411"/>
      <c r="S174" s="411"/>
      <c r="AC174" s="492">
        <v>150.0</v>
      </c>
      <c r="AD174" s="519"/>
      <c r="AE174" s="227"/>
      <c r="AF174" s="227"/>
      <c r="AG174" s="227"/>
      <c r="AN174" s="514"/>
      <c r="AO174" s="514"/>
      <c r="AR174" s="524"/>
      <c r="AS174" s="224"/>
    </row>
    <row r="175">
      <c r="A175" s="410"/>
      <c r="B175" s="399"/>
      <c r="C175" s="435"/>
      <c r="D175" s="399"/>
      <c r="E175" s="435"/>
      <c r="I175" s="411"/>
      <c r="J175" s="411"/>
      <c r="N175" s="411"/>
      <c r="S175" s="411"/>
      <c r="AC175" s="492">
        <v>151.0</v>
      </c>
      <c r="AD175" s="519"/>
      <c r="AE175" s="227"/>
      <c r="AF175" s="227"/>
      <c r="AG175" s="227"/>
      <c r="AN175" s="514"/>
      <c r="AO175" s="514"/>
      <c r="AR175" s="524"/>
      <c r="AS175" s="224"/>
    </row>
    <row r="176">
      <c r="A176" s="410"/>
      <c r="B176" s="399"/>
      <c r="C176" s="435"/>
      <c r="D176" s="399"/>
      <c r="E176" s="436"/>
      <c r="I176" s="411"/>
      <c r="J176" s="411"/>
      <c r="N176" s="411"/>
      <c r="S176" s="411"/>
      <c r="AC176" s="492">
        <v>152.0</v>
      </c>
      <c r="AD176" s="519"/>
      <c r="AE176" s="227"/>
      <c r="AF176" s="227"/>
      <c r="AG176" s="227"/>
      <c r="AL176" s="224"/>
      <c r="AM176" s="224"/>
      <c r="AN176" s="514"/>
      <c r="AO176" s="514"/>
      <c r="AP176" s="224"/>
      <c r="AQ176" s="224"/>
      <c r="AR176" s="515"/>
      <c r="AS176" s="224"/>
    </row>
    <row r="177">
      <c r="A177" s="410"/>
      <c r="B177" s="399"/>
      <c r="C177" s="435"/>
      <c r="D177" s="399"/>
      <c r="E177" s="398"/>
      <c r="I177" s="411"/>
      <c r="J177" s="411"/>
      <c r="N177" s="411"/>
      <c r="S177" s="411"/>
      <c r="AC177" s="492">
        <v>153.0</v>
      </c>
      <c r="AD177" s="519"/>
      <c r="AE177" s="227"/>
      <c r="AF177" s="227"/>
      <c r="AG177" s="227"/>
      <c r="AL177" s="224"/>
      <c r="AM177" s="224"/>
      <c r="AN177" s="514"/>
      <c r="AO177" s="514"/>
      <c r="AP177" s="224"/>
      <c r="AQ177" s="224"/>
      <c r="AR177" s="515"/>
      <c r="AS177" s="224"/>
    </row>
    <row r="178">
      <c r="A178" s="410"/>
      <c r="B178" s="399"/>
      <c r="C178" s="435"/>
      <c r="D178" s="399"/>
      <c r="E178" s="435"/>
      <c r="I178" s="411"/>
      <c r="J178" s="411"/>
      <c r="N178" s="411"/>
      <c r="S178" s="411"/>
      <c r="AC178" s="492">
        <v>154.0</v>
      </c>
      <c r="AD178" s="519"/>
      <c r="AE178" s="227"/>
      <c r="AF178" s="227"/>
      <c r="AG178" s="227"/>
      <c r="AL178" s="224"/>
      <c r="AM178" s="224"/>
      <c r="AN178" s="514"/>
      <c r="AO178" s="514"/>
      <c r="AP178" s="224"/>
      <c r="AQ178" s="224"/>
      <c r="AR178" s="515"/>
      <c r="AS178" s="224"/>
    </row>
    <row r="179">
      <c r="A179" s="410"/>
      <c r="B179" s="399"/>
      <c r="C179" s="435"/>
      <c r="D179" s="399"/>
      <c r="E179" s="435"/>
      <c r="I179" s="411"/>
      <c r="J179" s="411"/>
      <c r="N179" s="411"/>
      <c r="S179" s="411"/>
      <c r="AC179" s="492">
        <v>155.0</v>
      </c>
      <c r="AD179" s="519"/>
      <c r="AE179" s="227"/>
      <c r="AF179" s="227"/>
      <c r="AG179" s="227"/>
      <c r="AL179" s="224"/>
      <c r="AM179" s="224"/>
      <c r="AN179" s="514"/>
      <c r="AO179" s="514"/>
      <c r="AP179" s="224"/>
      <c r="AQ179" s="224"/>
      <c r="AR179" s="515"/>
      <c r="AS179" s="224"/>
    </row>
    <row r="180">
      <c r="A180" s="435"/>
      <c r="B180" s="399"/>
      <c r="C180" s="435"/>
      <c r="D180" s="399"/>
      <c r="E180" s="435"/>
      <c r="I180" s="411"/>
      <c r="J180" s="411"/>
      <c r="N180" s="411"/>
      <c r="S180" s="411"/>
      <c r="AC180" s="492">
        <v>156.0</v>
      </c>
      <c r="AD180" s="519"/>
      <c r="AE180" s="227"/>
      <c r="AF180" s="227"/>
      <c r="AG180" s="227"/>
      <c r="AL180" s="224"/>
      <c r="AM180" s="224"/>
      <c r="AN180" s="514"/>
      <c r="AO180" s="514"/>
      <c r="AP180" s="224"/>
      <c r="AQ180" s="224"/>
      <c r="AR180" s="515"/>
      <c r="AS180" s="224"/>
    </row>
    <row r="181">
      <c r="A181" s="410"/>
      <c r="B181" s="399"/>
      <c r="C181" s="435"/>
      <c r="D181" s="399"/>
      <c r="E181" s="435"/>
      <c r="I181" s="411"/>
      <c r="J181" s="411"/>
      <c r="N181" s="411"/>
      <c r="S181" s="411"/>
      <c r="AC181" s="492">
        <v>157.0</v>
      </c>
      <c r="AD181" s="519"/>
      <c r="AE181" s="227"/>
      <c r="AF181" s="227"/>
      <c r="AG181" s="227"/>
      <c r="AL181" s="224"/>
      <c r="AM181" s="224"/>
      <c r="AN181" s="514"/>
      <c r="AO181" s="514"/>
      <c r="AP181" s="224"/>
      <c r="AQ181" s="224"/>
      <c r="AR181" s="515"/>
      <c r="AS181" s="224"/>
    </row>
    <row r="182">
      <c r="A182" s="410"/>
      <c r="B182" s="399"/>
      <c r="C182" s="435"/>
      <c r="D182" s="399"/>
      <c r="E182" s="436"/>
      <c r="I182" s="411"/>
      <c r="J182" s="411"/>
      <c r="N182" s="411"/>
      <c r="S182" s="411"/>
      <c r="AC182" s="492">
        <v>158.0</v>
      </c>
      <c r="AD182" s="519"/>
      <c r="AE182" s="227"/>
      <c r="AF182" s="227"/>
      <c r="AG182" s="227"/>
      <c r="AL182" s="224"/>
      <c r="AM182" s="224"/>
      <c r="AN182" s="514"/>
      <c r="AO182" s="514"/>
      <c r="AP182" s="224"/>
      <c r="AQ182" s="224"/>
      <c r="AR182" s="515"/>
      <c r="AS182" s="224"/>
    </row>
    <row r="183">
      <c r="A183" s="410"/>
      <c r="B183" s="399"/>
      <c r="C183" s="435"/>
      <c r="D183" s="399"/>
      <c r="E183" s="435"/>
      <c r="I183" s="411"/>
      <c r="J183" s="411"/>
      <c r="N183" s="411"/>
      <c r="S183" s="411"/>
      <c r="AC183" s="492">
        <v>159.0</v>
      </c>
      <c r="AD183" s="519"/>
      <c r="AE183" s="227"/>
      <c r="AF183" s="227"/>
      <c r="AG183" s="227"/>
      <c r="AL183" s="224"/>
      <c r="AM183" s="224"/>
      <c r="AN183" s="514"/>
      <c r="AO183" s="514"/>
      <c r="AP183" s="224"/>
      <c r="AQ183" s="224"/>
      <c r="AR183" s="515"/>
      <c r="AS183" s="224"/>
    </row>
    <row r="184">
      <c r="A184" s="435"/>
      <c r="B184" s="399"/>
      <c r="C184" s="435"/>
      <c r="D184" s="399"/>
      <c r="E184" s="398"/>
      <c r="I184" s="411"/>
      <c r="J184" s="411"/>
      <c r="N184" s="411"/>
      <c r="S184" s="411"/>
      <c r="AC184" s="492">
        <v>160.0</v>
      </c>
      <c r="AD184" s="519"/>
      <c r="AE184" s="227"/>
      <c r="AF184" s="227"/>
      <c r="AG184" s="227"/>
      <c r="AL184" s="224"/>
      <c r="AM184" s="224"/>
      <c r="AN184" s="514"/>
      <c r="AO184" s="514"/>
      <c r="AP184" s="224"/>
      <c r="AQ184" s="224"/>
      <c r="AR184" s="515"/>
      <c r="AS184" s="224"/>
    </row>
    <row r="185">
      <c r="A185" s="410"/>
      <c r="B185" s="399"/>
      <c r="C185" s="435"/>
      <c r="D185" s="399"/>
      <c r="E185" s="435"/>
      <c r="I185" s="411"/>
      <c r="J185" s="411"/>
      <c r="N185" s="411"/>
      <c r="S185" s="411"/>
      <c r="AC185" s="492">
        <v>161.0</v>
      </c>
      <c r="AD185" s="519"/>
      <c r="AE185" s="227"/>
      <c r="AF185" s="227"/>
      <c r="AG185" s="227"/>
      <c r="AL185" s="224"/>
      <c r="AM185" s="224"/>
      <c r="AN185" s="514"/>
      <c r="AO185" s="514"/>
      <c r="AP185" s="224"/>
      <c r="AQ185" s="224"/>
      <c r="AR185" s="515"/>
      <c r="AS185" s="224"/>
    </row>
    <row r="186">
      <c r="A186" s="435"/>
      <c r="B186" s="399"/>
      <c r="C186" s="435"/>
      <c r="D186" s="399"/>
      <c r="E186" s="435"/>
      <c r="I186" s="411"/>
      <c r="J186" s="411"/>
      <c r="N186" s="411"/>
      <c r="S186" s="411"/>
      <c r="AC186" s="492">
        <v>162.0</v>
      </c>
      <c r="AD186" s="519"/>
      <c r="AE186" s="227"/>
      <c r="AF186" s="227"/>
      <c r="AG186" s="227"/>
      <c r="AL186" s="224"/>
      <c r="AM186" s="224"/>
      <c r="AN186" s="514"/>
      <c r="AO186" s="514"/>
      <c r="AP186" s="224"/>
      <c r="AQ186" s="224"/>
      <c r="AR186" s="515"/>
      <c r="AS186" s="224"/>
    </row>
    <row r="187">
      <c r="A187" s="410"/>
      <c r="B187" s="399"/>
      <c r="C187" s="435"/>
      <c r="D187" s="399"/>
      <c r="E187" s="435"/>
      <c r="I187" s="411"/>
      <c r="J187" s="411"/>
      <c r="N187" s="411"/>
      <c r="S187" s="411"/>
      <c r="AC187" s="492">
        <v>163.0</v>
      </c>
      <c r="AD187" s="519"/>
      <c r="AE187" s="227"/>
      <c r="AF187" s="227"/>
      <c r="AG187" s="227"/>
      <c r="AL187" s="224"/>
      <c r="AM187" s="224"/>
      <c r="AN187" s="514"/>
      <c r="AO187" s="514"/>
      <c r="AP187" s="224"/>
      <c r="AQ187" s="224"/>
      <c r="AR187" s="515"/>
      <c r="AS187" s="224"/>
    </row>
    <row r="188">
      <c r="A188" s="435"/>
      <c r="B188" s="399"/>
      <c r="C188" s="435"/>
      <c r="D188" s="399"/>
      <c r="E188" s="398"/>
      <c r="I188" s="411"/>
      <c r="J188" s="411"/>
      <c r="N188" s="411"/>
      <c r="S188" s="411"/>
      <c r="AC188" s="492">
        <v>164.0</v>
      </c>
      <c r="AD188" s="519"/>
      <c r="AE188" s="227"/>
      <c r="AF188" s="227"/>
      <c r="AG188" s="227"/>
      <c r="AL188" s="224"/>
      <c r="AM188" s="224"/>
      <c r="AN188" s="514"/>
      <c r="AO188" s="514"/>
      <c r="AP188" s="224"/>
      <c r="AQ188" s="224"/>
      <c r="AR188" s="515"/>
      <c r="AS188" s="224"/>
    </row>
    <row r="189">
      <c r="A189" s="435"/>
      <c r="B189" s="399"/>
      <c r="C189" s="435"/>
      <c r="D189" s="399"/>
      <c r="E189" s="435"/>
      <c r="I189" s="411"/>
      <c r="J189" s="411"/>
      <c r="N189" s="411"/>
      <c r="S189" s="411"/>
      <c r="AC189" s="492">
        <v>165.0</v>
      </c>
      <c r="AD189" s="519"/>
      <c r="AE189" s="227"/>
      <c r="AF189" s="227"/>
      <c r="AG189" s="227"/>
      <c r="AL189" s="224"/>
      <c r="AM189" s="224"/>
      <c r="AN189" s="514"/>
      <c r="AO189" s="514"/>
      <c r="AP189" s="224"/>
      <c r="AQ189" s="224"/>
      <c r="AR189" s="515"/>
      <c r="AS189" s="224"/>
    </row>
    <row r="190">
      <c r="A190" s="435"/>
      <c r="B190" s="399"/>
      <c r="C190" s="435"/>
      <c r="D190" s="399"/>
      <c r="E190" s="435"/>
      <c r="I190" s="411"/>
      <c r="J190" s="411"/>
      <c r="N190" s="411"/>
      <c r="S190" s="411"/>
      <c r="AC190" s="492">
        <v>166.0</v>
      </c>
      <c r="AD190" s="519"/>
      <c r="AE190" s="227"/>
      <c r="AF190" s="227"/>
      <c r="AG190" s="227"/>
      <c r="AL190" s="224"/>
      <c r="AM190" s="224"/>
      <c r="AN190" s="514"/>
      <c r="AO190" s="514"/>
      <c r="AP190" s="224"/>
      <c r="AQ190" s="224"/>
      <c r="AR190" s="515"/>
      <c r="AS190" s="224"/>
    </row>
    <row r="191">
      <c r="A191" s="435"/>
      <c r="B191" s="399"/>
      <c r="C191" s="435"/>
      <c r="D191" s="399"/>
      <c r="E191" s="435"/>
      <c r="I191" s="411"/>
      <c r="J191" s="411"/>
      <c r="N191" s="411"/>
      <c r="S191" s="411"/>
      <c r="AC191" s="492">
        <v>167.0</v>
      </c>
      <c r="AD191" s="519"/>
      <c r="AE191" s="227"/>
      <c r="AF191" s="227"/>
      <c r="AG191" s="227"/>
      <c r="AL191" s="224"/>
      <c r="AM191" s="224"/>
      <c r="AN191" s="514"/>
      <c r="AO191" s="514"/>
      <c r="AP191" s="224"/>
      <c r="AQ191" s="224"/>
      <c r="AR191" s="515"/>
      <c r="AS191" s="224"/>
    </row>
    <row r="192">
      <c r="A192" s="435"/>
      <c r="B192" s="399"/>
      <c r="C192" s="435"/>
      <c r="D192" s="399"/>
      <c r="E192" s="435"/>
      <c r="I192" s="411"/>
      <c r="J192" s="411"/>
      <c r="N192" s="411"/>
      <c r="S192" s="411"/>
      <c r="AC192" s="492">
        <v>168.0</v>
      </c>
      <c r="AD192" s="519"/>
      <c r="AE192" s="227"/>
      <c r="AF192" s="227"/>
      <c r="AG192" s="227"/>
      <c r="AL192" s="224"/>
      <c r="AM192" s="224"/>
      <c r="AN192" s="514"/>
      <c r="AO192" s="514"/>
      <c r="AP192" s="224"/>
      <c r="AQ192" s="224"/>
      <c r="AR192" s="515"/>
      <c r="AS192" s="224"/>
    </row>
    <row r="193">
      <c r="A193" s="435"/>
      <c r="B193" s="399"/>
      <c r="C193" s="435"/>
      <c r="D193" s="399"/>
      <c r="E193" s="398"/>
      <c r="I193" s="411"/>
      <c r="J193" s="411"/>
      <c r="N193" s="411"/>
      <c r="S193" s="411"/>
      <c r="AC193" s="492">
        <v>169.0</v>
      </c>
      <c r="AD193" s="519"/>
      <c r="AE193" s="227"/>
      <c r="AF193" s="227"/>
      <c r="AG193" s="227"/>
      <c r="AL193" s="224"/>
      <c r="AM193" s="224"/>
      <c r="AN193" s="514"/>
      <c r="AO193" s="514"/>
      <c r="AP193" s="224"/>
      <c r="AQ193" s="224"/>
      <c r="AR193" s="515"/>
      <c r="AS193" s="224"/>
    </row>
    <row r="194">
      <c r="A194" s="435"/>
      <c r="B194" s="399"/>
      <c r="C194" s="435"/>
      <c r="D194" s="399"/>
      <c r="E194" s="435"/>
      <c r="I194" s="411"/>
      <c r="J194" s="411"/>
      <c r="N194" s="411"/>
      <c r="S194" s="411"/>
      <c r="AC194" s="492">
        <v>170.0</v>
      </c>
      <c r="AD194" s="519"/>
      <c r="AE194" s="227"/>
      <c r="AF194" s="227"/>
      <c r="AG194" s="227"/>
      <c r="AL194" s="224"/>
      <c r="AM194" s="224"/>
      <c r="AN194" s="514"/>
      <c r="AO194" s="514"/>
      <c r="AP194" s="224"/>
      <c r="AQ194" s="224"/>
      <c r="AR194" s="515"/>
      <c r="AS194" s="224"/>
    </row>
    <row r="195">
      <c r="A195" s="435"/>
      <c r="B195" s="399"/>
      <c r="C195" s="435"/>
      <c r="D195" s="399"/>
      <c r="E195" s="435"/>
      <c r="I195" s="411"/>
      <c r="J195" s="411"/>
      <c r="N195" s="411"/>
      <c r="S195" s="411"/>
      <c r="AC195" s="492">
        <v>171.0</v>
      </c>
      <c r="AD195" s="519"/>
      <c r="AE195" s="227"/>
      <c r="AF195" s="227"/>
      <c r="AG195" s="227"/>
      <c r="AL195" s="224"/>
      <c r="AM195" s="224"/>
      <c r="AN195" s="514"/>
      <c r="AO195" s="514"/>
      <c r="AP195" s="224"/>
      <c r="AQ195" s="224"/>
      <c r="AR195" s="515"/>
      <c r="AS195" s="224"/>
    </row>
    <row r="196">
      <c r="A196" s="435"/>
      <c r="B196" s="399"/>
      <c r="C196" s="435"/>
      <c r="D196" s="399"/>
      <c r="E196" s="398"/>
      <c r="I196" s="411"/>
      <c r="J196" s="411"/>
      <c r="N196" s="411"/>
      <c r="S196" s="411"/>
      <c r="AC196" s="492">
        <v>172.0</v>
      </c>
      <c r="AD196" s="519"/>
      <c r="AE196" s="227"/>
      <c r="AF196" s="227"/>
      <c r="AG196" s="227"/>
      <c r="AL196" s="224"/>
      <c r="AM196" s="224"/>
      <c r="AN196" s="514"/>
      <c r="AO196" s="514"/>
      <c r="AP196" s="224"/>
      <c r="AQ196" s="224"/>
      <c r="AR196" s="515"/>
      <c r="AS196" s="224"/>
    </row>
    <row r="197">
      <c r="A197" s="435"/>
      <c r="B197" s="399"/>
      <c r="C197" s="435"/>
      <c r="D197" s="399"/>
      <c r="E197" s="398"/>
      <c r="I197" s="411"/>
      <c r="J197" s="411"/>
      <c r="N197" s="411"/>
      <c r="S197" s="411"/>
      <c r="AC197" s="492">
        <v>173.0</v>
      </c>
      <c r="AD197" s="519"/>
      <c r="AE197" s="227"/>
      <c r="AF197" s="227"/>
      <c r="AG197" s="227"/>
      <c r="AL197" s="224"/>
      <c r="AM197" s="224"/>
      <c r="AN197" s="514"/>
      <c r="AO197" s="514"/>
      <c r="AP197" s="224"/>
      <c r="AQ197" s="224"/>
      <c r="AR197" s="515"/>
      <c r="AS197" s="224"/>
    </row>
    <row r="198">
      <c r="A198" s="435"/>
      <c r="B198" s="399"/>
      <c r="C198" s="398"/>
      <c r="D198" s="399"/>
      <c r="E198" s="435"/>
      <c r="I198" s="411"/>
      <c r="J198" s="411"/>
      <c r="N198" s="411"/>
      <c r="S198" s="411"/>
      <c r="AC198" s="492">
        <v>174.0</v>
      </c>
      <c r="AD198" s="519"/>
      <c r="AE198" s="227"/>
      <c r="AF198" s="227"/>
      <c r="AG198" s="227"/>
      <c r="AL198" s="224"/>
      <c r="AM198" s="224"/>
      <c r="AN198" s="514"/>
      <c r="AO198" s="514"/>
      <c r="AP198" s="224"/>
      <c r="AQ198" s="224"/>
      <c r="AR198" s="515"/>
      <c r="AS198" s="224"/>
    </row>
    <row r="199">
      <c r="A199" s="435"/>
      <c r="B199" s="399"/>
      <c r="C199" s="435"/>
      <c r="D199" s="399"/>
      <c r="E199" s="398"/>
      <c r="I199" s="411"/>
      <c r="J199" s="411"/>
      <c r="N199" s="411"/>
      <c r="S199" s="411"/>
      <c r="AC199" s="492">
        <v>175.0</v>
      </c>
      <c r="AD199" s="519"/>
      <c r="AE199" s="227"/>
      <c r="AF199" s="227"/>
      <c r="AG199" s="227"/>
      <c r="AL199" s="224"/>
      <c r="AM199" s="224"/>
      <c r="AN199" s="514"/>
      <c r="AO199" s="514"/>
      <c r="AP199" s="224"/>
      <c r="AQ199" s="224"/>
      <c r="AR199" s="515"/>
      <c r="AS199" s="224"/>
    </row>
    <row r="200">
      <c r="A200" s="435"/>
      <c r="B200" s="399"/>
      <c r="C200" s="435"/>
      <c r="D200" s="399"/>
      <c r="E200" s="435"/>
      <c r="I200" s="411"/>
      <c r="J200" s="411"/>
      <c r="N200" s="411"/>
      <c r="S200" s="411"/>
      <c r="AC200" s="492">
        <v>176.0</v>
      </c>
      <c r="AD200" s="519"/>
      <c r="AE200" s="227"/>
      <c r="AF200" s="227"/>
      <c r="AG200" s="227"/>
      <c r="AL200" s="224"/>
      <c r="AM200" s="224"/>
      <c r="AN200" s="514"/>
      <c r="AO200" s="514"/>
      <c r="AP200" s="224"/>
      <c r="AQ200" s="224"/>
      <c r="AR200" s="515"/>
      <c r="AS200" s="224"/>
    </row>
    <row r="201">
      <c r="A201" s="435"/>
      <c r="B201" s="399"/>
      <c r="C201" s="435"/>
      <c r="D201" s="399"/>
      <c r="E201" s="398"/>
      <c r="I201" s="411"/>
      <c r="J201" s="411"/>
      <c r="N201" s="411"/>
      <c r="S201" s="411"/>
      <c r="AC201" s="492">
        <v>177.0</v>
      </c>
      <c r="AD201" s="519"/>
      <c r="AE201" s="227"/>
      <c r="AF201" s="227"/>
      <c r="AG201" s="227"/>
      <c r="AL201" s="224"/>
      <c r="AM201" s="224"/>
      <c r="AN201" s="514"/>
      <c r="AO201" s="514"/>
      <c r="AP201" s="224"/>
      <c r="AQ201" s="224"/>
      <c r="AR201" s="515"/>
      <c r="AS201" s="224"/>
    </row>
    <row r="202">
      <c r="A202" s="435"/>
      <c r="B202" s="399"/>
      <c r="C202" s="398"/>
      <c r="D202" s="399"/>
      <c r="E202" s="435"/>
      <c r="I202" s="411"/>
      <c r="J202" s="411"/>
      <c r="N202" s="411"/>
      <c r="S202" s="411"/>
      <c r="AC202" s="492">
        <v>178.0</v>
      </c>
      <c r="AD202" s="519"/>
      <c r="AE202" s="227"/>
      <c r="AF202" s="227"/>
      <c r="AG202" s="227"/>
      <c r="AL202" s="224"/>
      <c r="AM202" s="224"/>
      <c r="AN202" s="514"/>
      <c r="AO202" s="514"/>
      <c r="AP202" s="224"/>
      <c r="AQ202" s="224"/>
      <c r="AR202" s="515"/>
      <c r="AS202" s="224"/>
    </row>
    <row r="203">
      <c r="A203" s="435"/>
      <c r="B203" s="399"/>
      <c r="C203" s="435"/>
      <c r="D203" s="399"/>
      <c r="E203" s="435"/>
      <c r="I203" s="411"/>
      <c r="J203" s="411"/>
      <c r="N203" s="411"/>
      <c r="S203" s="411"/>
      <c r="AC203" s="492">
        <v>179.0</v>
      </c>
      <c r="AD203" s="519"/>
      <c r="AE203" s="227"/>
      <c r="AF203" s="227"/>
      <c r="AG203" s="227"/>
      <c r="AL203" s="224"/>
      <c r="AM203" s="224"/>
      <c r="AN203" s="514"/>
      <c r="AO203" s="514"/>
      <c r="AP203" s="224"/>
      <c r="AQ203" s="224"/>
      <c r="AR203" s="515"/>
      <c r="AS203" s="224"/>
    </row>
    <row r="204">
      <c r="A204" s="435"/>
      <c r="B204" s="399"/>
      <c r="C204" s="435"/>
      <c r="D204" s="399"/>
      <c r="E204" s="435"/>
      <c r="I204" s="411"/>
      <c r="J204" s="411"/>
      <c r="N204" s="411"/>
      <c r="S204" s="411"/>
      <c r="AC204" s="492">
        <v>180.0</v>
      </c>
      <c r="AD204" s="519"/>
      <c r="AE204" s="227"/>
      <c r="AF204" s="227"/>
      <c r="AG204" s="227"/>
      <c r="AL204" s="224"/>
      <c r="AM204" s="224"/>
      <c r="AN204" s="514"/>
      <c r="AO204" s="514"/>
      <c r="AP204" s="224"/>
      <c r="AQ204" s="224"/>
      <c r="AR204" s="515"/>
      <c r="AS204" s="224"/>
    </row>
    <row r="205">
      <c r="A205" s="435"/>
      <c r="B205" s="399"/>
      <c r="C205" s="435"/>
      <c r="D205" s="399"/>
      <c r="E205" s="422"/>
      <c r="I205" s="411"/>
      <c r="J205" s="411"/>
      <c r="N205" s="411"/>
      <c r="S205" s="411"/>
      <c r="AC205" s="492">
        <v>181.0</v>
      </c>
      <c r="AD205" s="519"/>
      <c r="AE205" s="227"/>
      <c r="AF205" s="227"/>
      <c r="AG205" s="227"/>
      <c r="AL205" s="224"/>
      <c r="AM205" s="224"/>
      <c r="AN205" s="514"/>
      <c r="AO205" s="514"/>
      <c r="AP205" s="224"/>
      <c r="AQ205" s="224"/>
      <c r="AR205" s="515"/>
      <c r="AS205" s="224"/>
    </row>
    <row r="206">
      <c r="A206" s="435"/>
      <c r="B206" s="399"/>
      <c r="C206" s="435"/>
      <c r="D206" s="399"/>
      <c r="E206" s="435"/>
      <c r="I206" s="411"/>
      <c r="J206" s="411"/>
      <c r="N206" s="411"/>
      <c r="S206" s="411"/>
      <c r="AC206" s="492">
        <v>182.0</v>
      </c>
      <c r="AD206" s="519"/>
      <c r="AE206" s="227"/>
      <c r="AF206" s="227"/>
      <c r="AG206" s="227"/>
      <c r="AL206" s="224"/>
      <c r="AM206" s="224"/>
      <c r="AN206" s="514"/>
      <c r="AO206" s="514"/>
      <c r="AP206" s="224"/>
      <c r="AQ206" s="224"/>
      <c r="AR206" s="515"/>
      <c r="AS206" s="224"/>
    </row>
    <row r="207">
      <c r="A207" s="435"/>
      <c r="B207" s="399"/>
      <c r="C207" s="435"/>
      <c r="D207" s="399"/>
      <c r="E207" s="398"/>
      <c r="I207" s="411"/>
      <c r="J207" s="411"/>
      <c r="N207" s="411"/>
      <c r="S207" s="411"/>
      <c r="AC207" s="492">
        <v>183.0</v>
      </c>
      <c r="AD207" s="519"/>
      <c r="AE207" s="227"/>
      <c r="AF207" s="227"/>
      <c r="AG207" s="227"/>
      <c r="AL207" s="224"/>
      <c r="AM207" s="224"/>
      <c r="AN207" s="514"/>
      <c r="AO207" s="514"/>
      <c r="AP207" s="224"/>
      <c r="AQ207" s="224"/>
      <c r="AR207" s="515"/>
      <c r="AS207" s="224"/>
    </row>
    <row r="208">
      <c r="A208" s="435"/>
      <c r="B208" s="399"/>
      <c r="C208" s="398"/>
      <c r="D208" s="399"/>
      <c r="E208" s="435"/>
      <c r="I208" s="411"/>
      <c r="J208" s="411"/>
      <c r="N208" s="411"/>
      <c r="S208" s="411"/>
      <c r="AC208" s="492">
        <v>184.0</v>
      </c>
      <c r="AD208" s="519"/>
      <c r="AE208" s="227"/>
      <c r="AF208" s="227"/>
      <c r="AG208" s="227"/>
      <c r="AL208" s="224"/>
      <c r="AM208" s="224"/>
      <c r="AN208" s="514"/>
      <c r="AO208" s="514"/>
      <c r="AP208" s="224"/>
      <c r="AQ208" s="224"/>
      <c r="AR208" s="515"/>
      <c r="AS208" s="224"/>
    </row>
    <row r="209">
      <c r="A209" s="435"/>
      <c r="B209" s="399"/>
      <c r="C209" s="435"/>
      <c r="D209" s="399"/>
      <c r="E209" s="435"/>
      <c r="I209" s="411"/>
      <c r="J209" s="411"/>
      <c r="N209" s="411"/>
      <c r="S209" s="411"/>
      <c r="AC209" s="492">
        <v>185.0</v>
      </c>
      <c r="AD209" s="519"/>
      <c r="AE209" s="227"/>
      <c r="AF209" s="227"/>
      <c r="AG209" s="227"/>
      <c r="AL209" s="224"/>
      <c r="AM209" s="224"/>
      <c r="AN209" s="514"/>
      <c r="AO209" s="514"/>
      <c r="AP209" s="224"/>
      <c r="AQ209" s="224"/>
      <c r="AR209" s="515"/>
      <c r="AS209" s="224"/>
    </row>
    <row r="210">
      <c r="A210" s="435"/>
      <c r="B210" s="399"/>
      <c r="C210" s="398"/>
      <c r="D210" s="399"/>
      <c r="E210" s="398"/>
      <c r="I210" s="411"/>
      <c r="J210" s="411"/>
      <c r="N210" s="411"/>
      <c r="S210" s="411"/>
      <c r="AC210" s="492">
        <v>186.0</v>
      </c>
      <c r="AD210" s="519"/>
      <c r="AE210" s="227"/>
      <c r="AF210" s="227"/>
      <c r="AG210" s="227"/>
      <c r="AL210" s="224"/>
      <c r="AM210" s="224"/>
      <c r="AN210" s="514"/>
      <c r="AO210" s="514"/>
      <c r="AP210" s="224"/>
      <c r="AQ210" s="224"/>
      <c r="AR210" s="515"/>
      <c r="AS210" s="224"/>
    </row>
    <row r="211">
      <c r="A211" s="435"/>
      <c r="B211" s="399"/>
      <c r="C211" s="435"/>
      <c r="D211" s="399"/>
      <c r="E211" s="435"/>
      <c r="I211" s="411"/>
      <c r="J211" s="411"/>
      <c r="N211" s="411"/>
      <c r="S211" s="411"/>
      <c r="AC211" s="492">
        <v>187.0</v>
      </c>
      <c r="AD211" s="519"/>
      <c r="AE211" s="227"/>
      <c r="AF211" s="227"/>
      <c r="AG211" s="227"/>
      <c r="AL211" s="224"/>
      <c r="AM211" s="224"/>
      <c r="AN211" s="514"/>
      <c r="AO211" s="514"/>
      <c r="AP211" s="224"/>
      <c r="AQ211" s="224"/>
      <c r="AR211" s="515"/>
      <c r="AS211" s="224"/>
    </row>
    <row r="212">
      <c r="A212" s="435"/>
      <c r="B212" s="399"/>
      <c r="C212" s="435"/>
      <c r="D212" s="399"/>
      <c r="E212" s="398"/>
      <c r="I212" s="411"/>
      <c r="J212" s="411"/>
      <c r="N212" s="411"/>
      <c r="S212" s="411"/>
      <c r="AC212" s="492">
        <v>188.0</v>
      </c>
      <c r="AD212" s="519"/>
      <c r="AE212" s="227"/>
      <c r="AF212" s="227"/>
      <c r="AG212" s="227"/>
      <c r="AL212" s="224"/>
      <c r="AM212" s="224"/>
      <c r="AN212" s="514"/>
      <c r="AO212" s="514"/>
      <c r="AP212" s="224"/>
      <c r="AQ212" s="224"/>
      <c r="AR212" s="515"/>
      <c r="AS212" s="224"/>
    </row>
    <row r="213">
      <c r="A213" s="435"/>
      <c r="B213" s="399"/>
      <c r="C213" s="435"/>
      <c r="D213" s="399"/>
      <c r="E213" s="435"/>
      <c r="I213" s="411"/>
      <c r="J213" s="411"/>
      <c r="N213" s="411"/>
      <c r="S213" s="411"/>
      <c r="AC213" s="492">
        <v>189.0</v>
      </c>
      <c r="AD213" s="519"/>
      <c r="AE213" s="227"/>
      <c r="AF213" s="227"/>
      <c r="AG213" s="227"/>
      <c r="AL213" s="224"/>
      <c r="AM213" s="224"/>
      <c r="AN213" s="514"/>
      <c r="AO213" s="514"/>
      <c r="AP213" s="224"/>
      <c r="AQ213" s="224"/>
      <c r="AR213" s="515"/>
      <c r="AS213" s="224"/>
    </row>
    <row r="214">
      <c r="A214" s="435"/>
      <c r="B214" s="399"/>
      <c r="C214" s="398"/>
      <c r="D214" s="399"/>
      <c r="E214" s="398"/>
      <c r="I214" s="411"/>
      <c r="J214" s="411"/>
      <c r="N214" s="411"/>
      <c r="S214" s="411"/>
      <c r="AC214" s="492">
        <v>190.0</v>
      </c>
      <c r="AD214" s="519"/>
      <c r="AE214" s="227"/>
      <c r="AF214" s="227"/>
      <c r="AG214" s="227"/>
      <c r="AL214" s="224"/>
      <c r="AM214" s="224"/>
      <c r="AN214" s="514"/>
      <c r="AO214" s="514"/>
      <c r="AP214" s="224"/>
      <c r="AQ214" s="224"/>
      <c r="AR214" s="515"/>
      <c r="AS214" s="224"/>
    </row>
    <row r="215">
      <c r="A215" s="435"/>
      <c r="B215" s="399"/>
      <c r="C215" s="435"/>
      <c r="D215" s="399"/>
      <c r="E215" s="435"/>
      <c r="I215" s="411"/>
      <c r="J215" s="411"/>
      <c r="N215" s="411"/>
      <c r="S215" s="411"/>
      <c r="AC215" s="492">
        <v>191.0</v>
      </c>
      <c r="AD215" s="519"/>
      <c r="AE215" s="227"/>
      <c r="AF215" s="227"/>
      <c r="AG215" s="227"/>
      <c r="AL215" s="224"/>
      <c r="AM215" s="224"/>
      <c r="AN215" s="514"/>
      <c r="AO215" s="514"/>
      <c r="AP215" s="224"/>
      <c r="AQ215" s="224"/>
      <c r="AR215" s="515"/>
      <c r="AS215" s="224"/>
    </row>
    <row r="216">
      <c r="A216" s="435"/>
      <c r="B216" s="399"/>
      <c r="C216" s="398"/>
      <c r="D216" s="399"/>
      <c r="E216" s="435"/>
      <c r="I216" s="411"/>
      <c r="J216" s="411"/>
      <c r="N216" s="411"/>
      <c r="S216" s="411"/>
      <c r="AC216" s="492">
        <v>192.0</v>
      </c>
      <c r="AD216" s="519"/>
      <c r="AE216" s="227"/>
      <c r="AF216" s="227"/>
      <c r="AG216" s="227"/>
      <c r="AL216" s="224"/>
      <c r="AM216" s="224"/>
      <c r="AN216" s="514"/>
      <c r="AO216" s="514"/>
      <c r="AP216" s="224"/>
      <c r="AQ216" s="224"/>
      <c r="AR216" s="515"/>
      <c r="AS216" s="224"/>
    </row>
    <row r="217">
      <c r="A217" s="435"/>
      <c r="B217" s="399"/>
      <c r="C217" s="435"/>
      <c r="D217" s="399"/>
      <c r="E217" s="398"/>
      <c r="I217" s="411"/>
      <c r="J217" s="411"/>
      <c r="N217" s="411"/>
      <c r="S217" s="411"/>
      <c r="AC217" s="492">
        <v>193.0</v>
      </c>
      <c r="AD217" s="519"/>
      <c r="AE217" s="227"/>
      <c r="AF217" s="227"/>
      <c r="AG217" s="227"/>
      <c r="AL217" s="224"/>
      <c r="AM217" s="224"/>
      <c r="AN217" s="514"/>
      <c r="AO217" s="514"/>
      <c r="AP217" s="224"/>
      <c r="AQ217" s="224"/>
      <c r="AR217" s="515"/>
      <c r="AS217" s="224"/>
    </row>
    <row r="218">
      <c r="A218" s="435"/>
      <c r="B218" s="399"/>
      <c r="C218" s="435"/>
      <c r="D218" s="399"/>
      <c r="E218" s="398"/>
      <c r="I218" s="411"/>
      <c r="J218" s="411"/>
      <c r="N218" s="411"/>
      <c r="S218" s="411"/>
      <c r="AC218" s="492">
        <v>194.0</v>
      </c>
      <c r="AD218" s="519"/>
      <c r="AE218" s="227"/>
      <c r="AF218" s="227"/>
      <c r="AG218" s="227"/>
      <c r="AL218" s="224"/>
      <c r="AM218" s="224"/>
      <c r="AN218" s="514"/>
      <c r="AO218" s="514"/>
      <c r="AP218" s="224"/>
      <c r="AQ218" s="224"/>
      <c r="AR218" s="515"/>
      <c r="AS218" s="224"/>
    </row>
    <row r="219">
      <c r="A219" s="435"/>
      <c r="B219" s="399"/>
      <c r="C219" s="435"/>
      <c r="D219" s="399"/>
      <c r="E219" s="435"/>
      <c r="I219" s="411"/>
      <c r="J219" s="411"/>
      <c r="N219" s="411"/>
      <c r="S219" s="411"/>
      <c r="AC219" s="492">
        <v>195.0</v>
      </c>
      <c r="AD219" s="519"/>
      <c r="AE219" s="227"/>
      <c r="AF219" s="227"/>
      <c r="AG219" s="227"/>
      <c r="AL219" s="224"/>
      <c r="AM219" s="224"/>
      <c r="AN219" s="514"/>
      <c r="AO219" s="514"/>
      <c r="AP219" s="224"/>
      <c r="AQ219" s="224"/>
      <c r="AR219" s="515"/>
      <c r="AS219" s="224"/>
    </row>
    <row r="220">
      <c r="A220" s="435"/>
      <c r="B220" s="399"/>
      <c r="C220" s="398"/>
      <c r="D220" s="399"/>
      <c r="E220" s="435"/>
      <c r="I220" s="411"/>
      <c r="J220" s="411"/>
      <c r="N220" s="411"/>
      <c r="S220" s="411"/>
      <c r="AC220" s="492">
        <v>196.0</v>
      </c>
      <c r="AD220" s="519"/>
      <c r="AE220" s="227"/>
      <c r="AF220" s="227"/>
      <c r="AG220" s="227"/>
      <c r="AL220" s="224"/>
      <c r="AM220" s="224"/>
      <c r="AN220" s="514"/>
      <c r="AO220" s="514"/>
      <c r="AP220" s="224"/>
      <c r="AQ220" s="224"/>
      <c r="AR220" s="515"/>
      <c r="AS220" s="224"/>
    </row>
    <row r="221">
      <c r="A221" s="435"/>
      <c r="B221" s="399"/>
      <c r="C221" s="435"/>
      <c r="D221" s="399"/>
      <c r="E221" s="398"/>
      <c r="I221" s="411"/>
      <c r="J221" s="411"/>
      <c r="N221" s="411"/>
      <c r="S221" s="411"/>
      <c r="AC221" s="492">
        <v>197.0</v>
      </c>
      <c r="AD221" s="519"/>
      <c r="AE221" s="227"/>
      <c r="AF221" s="227"/>
      <c r="AG221" s="227"/>
      <c r="AL221" s="224"/>
      <c r="AM221" s="224"/>
      <c r="AN221" s="514"/>
      <c r="AO221" s="514"/>
      <c r="AP221" s="224"/>
      <c r="AQ221" s="224"/>
      <c r="AR221" s="515"/>
      <c r="AS221" s="224"/>
    </row>
    <row r="222">
      <c r="A222" s="435"/>
      <c r="B222" s="399"/>
      <c r="C222" s="398"/>
      <c r="D222" s="399"/>
      <c r="E222" s="435"/>
      <c r="I222" s="411"/>
      <c r="J222" s="411"/>
      <c r="N222" s="411"/>
      <c r="S222" s="411"/>
      <c r="AC222" s="492">
        <v>198.0</v>
      </c>
      <c r="AD222" s="519"/>
      <c r="AE222" s="227"/>
      <c r="AF222" s="227"/>
      <c r="AG222" s="227"/>
      <c r="AL222" s="224"/>
      <c r="AM222" s="224"/>
      <c r="AN222" s="514"/>
      <c r="AO222" s="514"/>
      <c r="AP222" s="224"/>
      <c r="AQ222" s="224"/>
      <c r="AR222" s="515"/>
      <c r="AS222" s="224"/>
    </row>
    <row r="223">
      <c r="A223" s="435"/>
      <c r="B223" s="399"/>
      <c r="C223" s="435"/>
      <c r="D223" s="399"/>
      <c r="E223" s="435"/>
      <c r="I223" s="411"/>
      <c r="J223" s="411"/>
      <c r="N223" s="411"/>
      <c r="S223" s="411"/>
      <c r="AC223" s="492">
        <v>199.0</v>
      </c>
      <c r="AD223" s="519"/>
      <c r="AE223" s="227"/>
      <c r="AF223" s="227"/>
      <c r="AG223" s="227"/>
      <c r="AL223" s="224"/>
      <c r="AM223" s="224"/>
      <c r="AN223" s="514"/>
      <c r="AO223" s="514"/>
      <c r="AP223" s="224"/>
      <c r="AQ223" s="224"/>
      <c r="AR223" s="515"/>
      <c r="AS223" s="224"/>
    </row>
    <row r="224">
      <c r="A224" s="435"/>
      <c r="B224" s="399"/>
      <c r="C224" s="435"/>
      <c r="D224" s="399"/>
      <c r="E224" s="398"/>
      <c r="I224" s="411"/>
      <c r="J224" s="411"/>
      <c r="N224" s="411"/>
      <c r="S224" s="411"/>
      <c r="AC224" s="492">
        <v>200.0</v>
      </c>
      <c r="AD224" s="519"/>
      <c r="AE224" s="227"/>
      <c r="AF224" s="227"/>
      <c r="AG224" s="227"/>
      <c r="AL224" s="224"/>
      <c r="AM224" s="224"/>
      <c r="AN224" s="514"/>
      <c r="AO224" s="514"/>
      <c r="AP224" s="224"/>
      <c r="AQ224" s="224"/>
      <c r="AR224" s="515"/>
      <c r="AS224" s="224"/>
    </row>
    <row r="225">
      <c r="A225" s="435"/>
      <c r="B225" s="399"/>
      <c r="C225" s="435"/>
      <c r="D225" s="399"/>
      <c r="E225" s="435"/>
      <c r="I225" s="411"/>
      <c r="J225" s="411"/>
      <c r="N225" s="411"/>
      <c r="S225" s="411"/>
      <c r="AC225" s="525" t="s">
        <v>609</v>
      </c>
      <c r="AS225" s="224"/>
    </row>
    <row r="226">
      <c r="A226" s="435"/>
      <c r="B226" s="399"/>
      <c r="C226" s="398"/>
      <c r="D226" s="399"/>
      <c r="E226" s="398"/>
      <c r="I226" s="411"/>
      <c r="J226" s="411"/>
      <c r="N226" s="411"/>
      <c r="S226" s="411"/>
      <c r="AC226" s="495">
        <v>1.0</v>
      </c>
      <c r="AD226" s="493"/>
      <c r="AE226" s="493"/>
      <c r="AF226" s="493"/>
      <c r="AG226" s="493"/>
      <c r="AH226" s="493"/>
      <c r="AI226" s="493"/>
      <c r="AJ226" s="493"/>
      <c r="AK226" s="493"/>
      <c r="AL226" s="494"/>
      <c r="AM226" s="495"/>
      <c r="AN226" s="496"/>
      <c r="AO226" s="496"/>
      <c r="AP226" s="493"/>
      <c r="AQ226" s="526"/>
      <c r="AR226" s="499"/>
      <c r="AS226" s="224"/>
    </row>
    <row r="227">
      <c r="A227" s="435"/>
      <c r="B227" s="399"/>
      <c r="C227" s="435"/>
      <c r="D227" s="399"/>
      <c r="E227" s="435"/>
      <c r="I227" s="411"/>
      <c r="J227" s="411"/>
      <c r="N227" s="411"/>
      <c r="S227" s="411"/>
      <c r="AC227" s="495">
        <v>2.0</v>
      </c>
      <c r="AD227" s="493"/>
      <c r="AE227" s="493"/>
      <c r="AF227" s="493"/>
      <c r="AG227" s="493"/>
      <c r="AH227" s="493"/>
      <c r="AI227" s="493"/>
      <c r="AJ227" s="493"/>
      <c r="AK227" s="493"/>
      <c r="AL227" s="494"/>
      <c r="AM227" s="495"/>
      <c r="AN227" s="496"/>
      <c r="AO227" s="496"/>
      <c r="AP227" s="493"/>
      <c r="AQ227" s="526"/>
      <c r="AR227" s="499"/>
      <c r="AS227" s="224"/>
    </row>
    <row r="228">
      <c r="A228" s="435"/>
      <c r="B228" s="399"/>
      <c r="C228" s="398"/>
      <c r="D228" s="399"/>
      <c r="E228" s="398"/>
      <c r="I228" s="411"/>
      <c r="J228" s="411"/>
      <c r="N228" s="411"/>
      <c r="S228" s="411"/>
      <c r="AC228" s="495">
        <v>3.0</v>
      </c>
      <c r="AD228" s="493"/>
      <c r="AE228" s="493"/>
      <c r="AF228" s="493"/>
      <c r="AG228" s="493"/>
      <c r="AH228" s="493"/>
      <c r="AI228" s="493"/>
      <c r="AJ228" s="493"/>
      <c r="AK228" s="493"/>
      <c r="AL228" s="494"/>
      <c r="AM228" s="495"/>
      <c r="AN228" s="496"/>
      <c r="AO228" s="496"/>
      <c r="AP228" s="493"/>
      <c r="AQ228" s="526"/>
      <c r="AR228" s="499"/>
      <c r="AS228" s="224"/>
    </row>
    <row r="229">
      <c r="A229" s="435"/>
      <c r="B229" s="399"/>
      <c r="C229" s="435"/>
      <c r="D229" s="399"/>
      <c r="E229" s="435"/>
      <c r="I229" s="411"/>
      <c r="J229" s="411"/>
      <c r="N229" s="411"/>
      <c r="S229" s="411"/>
      <c r="AC229" s="495">
        <v>4.0</v>
      </c>
      <c r="AD229" s="493"/>
      <c r="AE229" s="493"/>
      <c r="AF229" s="493"/>
      <c r="AG229" s="493"/>
      <c r="AH229" s="493"/>
      <c r="AI229" s="493"/>
      <c r="AJ229" s="493"/>
      <c r="AK229" s="493"/>
      <c r="AL229" s="494"/>
      <c r="AM229" s="495"/>
      <c r="AN229" s="496"/>
      <c r="AO229" s="496"/>
      <c r="AP229" s="493"/>
      <c r="AQ229" s="526"/>
      <c r="AR229" s="499"/>
      <c r="AS229" s="224"/>
    </row>
    <row r="230">
      <c r="A230" s="435"/>
      <c r="B230" s="399"/>
      <c r="C230" s="435"/>
      <c r="D230" s="399"/>
      <c r="E230" s="398"/>
      <c r="I230" s="411"/>
      <c r="J230" s="411"/>
      <c r="N230" s="411"/>
      <c r="S230" s="411"/>
      <c r="AC230" s="495">
        <v>5.0</v>
      </c>
      <c r="AD230" s="493"/>
      <c r="AE230" s="493"/>
      <c r="AF230" s="493"/>
      <c r="AG230" s="493"/>
      <c r="AH230" s="493"/>
      <c r="AI230" s="493"/>
      <c r="AJ230" s="493"/>
      <c r="AK230" s="493"/>
      <c r="AL230" s="494"/>
      <c r="AM230" s="495"/>
      <c r="AN230" s="496"/>
      <c r="AO230" s="496"/>
      <c r="AP230" s="493"/>
      <c r="AQ230" s="526"/>
      <c r="AR230" s="499"/>
      <c r="AS230" s="224"/>
    </row>
    <row r="231">
      <c r="A231" s="435"/>
      <c r="B231" s="399"/>
      <c r="C231" s="435"/>
      <c r="D231" s="399"/>
      <c r="E231" s="435"/>
      <c r="I231" s="411"/>
      <c r="J231" s="411"/>
      <c r="N231" s="411"/>
      <c r="S231" s="411"/>
      <c r="AC231" s="495">
        <v>6.0</v>
      </c>
      <c r="AD231" s="493"/>
      <c r="AE231" s="493"/>
      <c r="AF231" s="493"/>
      <c r="AG231" s="493"/>
      <c r="AH231" s="493"/>
      <c r="AI231" s="493"/>
      <c r="AJ231" s="493"/>
      <c r="AK231" s="493"/>
      <c r="AL231" s="494"/>
      <c r="AM231" s="495"/>
      <c r="AN231" s="496"/>
      <c r="AO231" s="496"/>
      <c r="AP231" s="493"/>
      <c r="AQ231" s="526"/>
      <c r="AR231" s="499"/>
      <c r="AS231" s="224"/>
    </row>
    <row r="232">
      <c r="A232" s="435"/>
      <c r="B232" s="399"/>
      <c r="C232" s="398"/>
      <c r="D232" s="399"/>
      <c r="E232" s="435"/>
      <c r="I232" s="411"/>
      <c r="J232" s="411"/>
      <c r="N232" s="411"/>
      <c r="S232" s="411"/>
      <c r="AC232" s="495">
        <v>7.0</v>
      </c>
      <c r="AD232" s="493"/>
      <c r="AE232" s="493"/>
      <c r="AF232" s="493"/>
      <c r="AG232" s="493"/>
      <c r="AH232" s="493"/>
      <c r="AI232" s="493"/>
      <c r="AJ232" s="493"/>
      <c r="AK232" s="493"/>
      <c r="AL232" s="494"/>
      <c r="AM232" s="495"/>
      <c r="AN232" s="496"/>
      <c r="AO232" s="496"/>
      <c r="AP232" s="493"/>
      <c r="AQ232" s="526"/>
      <c r="AR232" s="499"/>
      <c r="AS232" s="224"/>
    </row>
    <row r="233">
      <c r="A233" s="435"/>
      <c r="B233" s="399"/>
      <c r="C233" s="435"/>
      <c r="D233" s="399"/>
      <c r="E233" s="435"/>
      <c r="I233" s="411"/>
      <c r="J233" s="411"/>
      <c r="N233" s="411"/>
      <c r="S233" s="411"/>
      <c r="AC233" s="495">
        <v>8.0</v>
      </c>
      <c r="AD233" s="493"/>
      <c r="AE233" s="493"/>
      <c r="AF233" s="493"/>
      <c r="AG233" s="493"/>
      <c r="AH233" s="493"/>
      <c r="AI233" s="493"/>
      <c r="AJ233" s="493"/>
      <c r="AK233" s="493"/>
      <c r="AL233" s="494"/>
      <c r="AM233" s="495"/>
      <c r="AN233" s="496"/>
      <c r="AO233" s="496"/>
      <c r="AP233" s="493"/>
      <c r="AQ233" s="526"/>
      <c r="AR233" s="499"/>
      <c r="AS233" s="224"/>
    </row>
    <row r="234">
      <c r="A234" s="435"/>
      <c r="B234" s="399"/>
      <c r="C234" s="435"/>
      <c r="D234" s="399"/>
      <c r="E234" s="435"/>
      <c r="I234" s="411"/>
      <c r="J234" s="411"/>
      <c r="N234" s="411"/>
      <c r="S234" s="411"/>
      <c r="AC234" s="495">
        <v>9.0</v>
      </c>
      <c r="AD234" s="493"/>
      <c r="AE234" s="493"/>
      <c r="AF234" s="493"/>
      <c r="AG234" s="493"/>
      <c r="AH234" s="493"/>
      <c r="AI234" s="493"/>
      <c r="AJ234" s="493"/>
      <c r="AK234" s="493"/>
      <c r="AL234" s="494"/>
      <c r="AM234" s="495"/>
      <c r="AN234" s="496"/>
      <c r="AO234" s="496"/>
      <c r="AP234" s="493"/>
      <c r="AQ234" s="526"/>
      <c r="AR234" s="499"/>
      <c r="AS234" s="224"/>
    </row>
    <row r="235">
      <c r="A235" s="435"/>
      <c r="B235" s="399"/>
      <c r="C235" s="435"/>
      <c r="D235" s="399"/>
      <c r="E235" s="398"/>
      <c r="I235" s="411"/>
      <c r="J235" s="411"/>
      <c r="N235" s="411"/>
      <c r="S235" s="411"/>
      <c r="AC235" s="495">
        <v>10.0</v>
      </c>
      <c r="AD235" s="493"/>
      <c r="AE235" s="493"/>
      <c r="AF235" s="493"/>
      <c r="AG235" s="493"/>
      <c r="AH235" s="493"/>
      <c r="AI235" s="493"/>
      <c r="AJ235" s="493"/>
      <c r="AK235" s="493"/>
      <c r="AL235" s="494"/>
      <c r="AM235" s="495"/>
      <c r="AN235" s="496"/>
      <c r="AO235" s="496"/>
      <c r="AP235" s="493"/>
      <c r="AQ235" s="526"/>
      <c r="AR235" s="499"/>
      <c r="AS235" s="224"/>
    </row>
    <row r="236">
      <c r="A236" s="435"/>
      <c r="B236" s="399"/>
      <c r="C236" s="435"/>
      <c r="D236" s="399"/>
      <c r="E236" s="435"/>
      <c r="I236" s="411"/>
      <c r="J236" s="411"/>
      <c r="N236" s="411"/>
      <c r="S236" s="411"/>
      <c r="AC236" s="495">
        <v>11.0</v>
      </c>
      <c r="AD236" s="493"/>
      <c r="AE236" s="493"/>
      <c r="AF236" s="493"/>
      <c r="AG236" s="493"/>
      <c r="AH236" s="493"/>
      <c r="AI236" s="493"/>
      <c r="AJ236" s="493"/>
      <c r="AK236" s="493"/>
      <c r="AL236" s="494"/>
      <c r="AM236" s="495"/>
      <c r="AN236" s="496"/>
      <c r="AO236" s="496"/>
      <c r="AP236" s="493"/>
      <c r="AQ236" s="526"/>
      <c r="AR236" s="499"/>
      <c r="AS236" s="224"/>
    </row>
    <row r="237">
      <c r="A237" s="435"/>
      <c r="B237" s="399"/>
      <c r="C237" s="435"/>
      <c r="D237" s="399"/>
      <c r="E237" s="398"/>
      <c r="I237" s="411"/>
      <c r="J237" s="411"/>
      <c r="N237" s="411"/>
      <c r="S237" s="411"/>
      <c r="AC237" s="495">
        <v>12.0</v>
      </c>
      <c r="AD237" s="493"/>
      <c r="AE237" s="493"/>
      <c r="AF237" s="493"/>
      <c r="AG237" s="493"/>
      <c r="AH237" s="493"/>
      <c r="AI237" s="493"/>
      <c r="AJ237" s="493"/>
      <c r="AK237" s="493"/>
      <c r="AL237" s="494"/>
      <c r="AM237" s="495"/>
      <c r="AN237" s="496"/>
      <c r="AO237" s="496"/>
      <c r="AP237" s="493"/>
      <c r="AQ237" s="526"/>
      <c r="AR237" s="499"/>
      <c r="AS237" s="224"/>
    </row>
    <row r="238">
      <c r="A238" s="435"/>
      <c r="B238" s="399"/>
      <c r="C238" s="435"/>
      <c r="D238" s="399"/>
      <c r="E238" s="435"/>
      <c r="I238" s="411"/>
      <c r="J238" s="411"/>
      <c r="N238" s="411"/>
      <c r="S238" s="411"/>
      <c r="AC238" s="495">
        <v>13.0</v>
      </c>
      <c r="AD238" s="493"/>
      <c r="AE238" s="493"/>
      <c r="AF238" s="493"/>
      <c r="AG238" s="493"/>
      <c r="AH238" s="493"/>
      <c r="AI238" s="493"/>
      <c r="AJ238" s="493"/>
      <c r="AK238" s="493"/>
      <c r="AL238" s="494"/>
      <c r="AM238" s="495"/>
      <c r="AN238" s="496"/>
      <c r="AO238" s="496"/>
      <c r="AP238" s="493"/>
      <c r="AQ238" s="526"/>
      <c r="AR238" s="499"/>
      <c r="AS238" s="224"/>
    </row>
    <row r="239">
      <c r="A239" s="435"/>
      <c r="B239" s="399"/>
      <c r="C239" s="398"/>
      <c r="D239" s="399"/>
      <c r="E239" s="435"/>
      <c r="I239" s="411"/>
      <c r="J239" s="411"/>
      <c r="N239" s="411"/>
      <c r="S239" s="411"/>
      <c r="AC239" s="495">
        <v>14.0</v>
      </c>
      <c r="AD239" s="493"/>
      <c r="AE239" s="493"/>
      <c r="AF239" s="493"/>
      <c r="AG239" s="493"/>
      <c r="AH239" s="493"/>
      <c r="AI239" s="493"/>
      <c r="AJ239" s="493"/>
      <c r="AK239" s="493"/>
      <c r="AL239" s="494"/>
      <c r="AM239" s="495"/>
      <c r="AN239" s="496"/>
      <c r="AO239" s="496"/>
      <c r="AP239" s="493"/>
      <c r="AQ239" s="526"/>
      <c r="AR239" s="499"/>
      <c r="AS239" s="224"/>
    </row>
    <row r="240">
      <c r="A240" s="435"/>
      <c r="B240" s="399"/>
      <c r="C240" s="435"/>
      <c r="D240" s="399"/>
      <c r="E240" s="435"/>
      <c r="I240" s="411"/>
      <c r="J240" s="411"/>
      <c r="N240" s="411"/>
      <c r="S240" s="411"/>
      <c r="AC240" s="495">
        <v>15.0</v>
      </c>
      <c r="AD240" s="493"/>
      <c r="AE240" s="493"/>
      <c r="AF240" s="493"/>
      <c r="AG240" s="493"/>
      <c r="AH240" s="493"/>
      <c r="AI240" s="493"/>
      <c r="AJ240" s="493"/>
      <c r="AK240" s="493"/>
      <c r="AL240" s="494"/>
      <c r="AM240" s="495"/>
      <c r="AN240" s="496"/>
      <c r="AO240" s="496"/>
      <c r="AP240" s="493"/>
      <c r="AQ240" s="526"/>
      <c r="AR240" s="499"/>
      <c r="AS240" s="224"/>
    </row>
    <row r="241">
      <c r="A241" s="435"/>
      <c r="B241" s="399"/>
      <c r="C241" s="435"/>
      <c r="D241" s="399"/>
      <c r="E241" s="435"/>
      <c r="I241" s="411"/>
      <c r="J241" s="411"/>
      <c r="N241" s="411"/>
      <c r="S241" s="411"/>
      <c r="AC241" s="495">
        <v>16.0</v>
      </c>
      <c r="AD241" s="493"/>
      <c r="AE241" s="493"/>
      <c r="AF241" s="493"/>
      <c r="AG241" s="493"/>
      <c r="AH241" s="493"/>
      <c r="AI241" s="493"/>
      <c r="AJ241" s="493"/>
      <c r="AK241" s="493"/>
      <c r="AL241" s="494"/>
      <c r="AM241" s="495"/>
      <c r="AN241" s="496"/>
      <c r="AO241" s="496"/>
      <c r="AP241" s="493"/>
      <c r="AQ241" s="526"/>
      <c r="AR241" s="499"/>
      <c r="AS241" s="224"/>
    </row>
    <row r="242">
      <c r="A242" s="435"/>
      <c r="B242" s="399"/>
      <c r="C242" s="435"/>
      <c r="D242" s="399"/>
      <c r="E242" s="435"/>
      <c r="I242" s="411"/>
      <c r="J242" s="411"/>
      <c r="N242" s="411"/>
      <c r="S242" s="411"/>
      <c r="AC242" s="495">
        <v>17.0</v>
      </c>
      <c r="AD242" s="493"/>
      <c r="AE242" s="493"/>
      <c r="AF242" s="493"/>
      <c r="AG242" s="493"/>
      <c r="AH242" s="493"/>
      <c r="AI242" s="493"/>
      <c r="AJ242" s="493"/>
      <c r="AK242" s="493"/>
      <c r="AL242" s="494"/>
      <c r="AM242" s="495"/>
      <c r="AN242" s="496"/>
      <c r="AO242" s="496"/>
      <c r="AP242" s="493"/>
      <c r="AQ242" s="526"/>
      <c r="AR242" s="499"/>
      <c r="AS242" s="224"/>
    </row>
    <row r="243">
      <c r="A243" s="435"/>
      <c r="B243" s="399"/>
      <c r="C243" s="398"/>
      <c r="D243" s="399"/>
      <c r="E243" s="398"/>
      <c r="I243" s="411"/>
      <c r="J243" s="411"/>
      <c r="N243" s="411"/>
      <c r="S243" s="411"/>
      <c r="AC243" s="495">
        <v>18.0</v>
      </c>
      <c r="AD243" s="493"/>
      <c r="AE243" s="493"/>
      <c r="AF243" s="493"/>
      <c r="AG243" s="493"/>
      <c r="AH243" s="493"/>
      <c r="AI243" s="493"/>
      <c r="AJ243" s="493"/>
      <c r="AK243" s="493"/>
      <c r="AL243" s="494"/>
      <c r="AM243" s="495"/>
      <c r="AN243" s="496"/>
      <c r="AO243" s="496"/>
      <c r="AP243" s="493"/>
      <c r="AQ243" s="526"/>
      <c r="AR243" s="499"/>
      <c r="AS243" s="224"/>
    </row>
    <row r="244">
      <c r="A244" s="435"/>
      <c r="B244" s="399"/>
      <c r="C244" s="435"/>
      <c r="D244" s="399"/>
      <c r="E244" s="435"/>
      <c r="I244" s="411"/>
      <c r="J244" s="411"/>
      <c r="N244" s="411"/>
      <c r="S244" s="411"/>
      <c r="AC244" s="495">
        <v>19.0</v>
      </c>
      <c r="AD244" s="493"/>
      <c r="AE244" s="493"/>
      <c r="AF244" s="493"/>
      <c r="AG244" s="493"/>
      <c r="AH244" s="493"/>
      <c r="AI244" s="493"/>
      <c r="AJ244" s="493"/>
      <c r="AK244" s="493"/>
      <c r="AL244" s="494"/>
      <c r="AM244" s="495"/>
      <c r="AN244" s="496"/>
      <c r="AO244" s="496"/>
      <c r="AP244" s="493"/>
      <c r="AQ244" s="526"/>
      <c r="AR244" s="499"/>
      <c r="AS244" s="224"/>
    </row>
    <row r="245">
      <c r="A245" s="435"/>
      <c r="B245" s="399"/>
      <c r="C245" s="435"/>
      <c r="D245" s="399"/>
      <c r="E245" s="398"/>
      <c r="I245" s="411"/>
      <c r="J245" s="411"/>
      <c r="N245" s="411"/>
      <c r="S245" s="411"/>
      <c r="AC245" s="495">
        <v>20.0</v>
      </c>
      <c r="AD245" s="493"/>
      <c r="AE245" s="493"/>
      <c r="AF245" s="493"/>
      <c r="AG245" s="493"/>
      <c r="AH245" s="493"/>
      <c r="AI245" s="493"/>
      <c r="AJ245" s="493"/>
      <c r="AK245" s="493"/>
      <c r="AL245" s="494"/>
      <c r="AM245" s="495"/>
      <c r="AN245" s="496"/>
      <c r="AO245" s="496"/>
      <c r="AP245" s="493"/>
      <c r="AQ245" s="526"/>
      <c r="AR245" s="499"/>
      <c r="AS245" s="224"/>
    </row>
    <row r="246">
      <c r="A246" s="435"/>
      <c r="B246" s="399"/>
      <c r="C246" s="435"/>
      <c r="D246" s="399"/>
      <c r="E246" s="435"/>
      <c r="I246" s="411"/>
      <c r="J246" s="411"/>
      <c r="N246" s="411"/>
      <c r="S246" s="411"/>
      <c r="AC246" s="495">
        <v>21.0</v>
      </c>
      <c r="AD246" s="493"/>
      <c r="AE246" s="493"/>
      <c r="AF246" s="493"/>
      <c r="AG246" s="493"/>
      <c r="AH246" s="493"/>
      <c r="AI246" s="493"/>
      <c r="AJ246" s="493"/>
      <c r="AK246" s="493"/>
      <c r="AL246" s="494"/>
      <c r="AM246" s="495"/>
      <c r="AN246" s="496"/>
      <c r="AO246" s="496"/>
      <c r="AP246" s="493"/>
      <c r="AQ246" s="526"/>
      <c r="AR246" s="499"/>
      <c r="AS246" s="224"/>
    </row>
    <row r="247">
      <c r="A247" s="435"/>
      <c r="B247" s="399"/>
      <c r="C247" s="398"/>
      <c r="D247" s="399"/>
      <c r="E247" s="435"/>
      <c r="I247" s="411"/>
      <c r="J247" s="411"/>
      <c r="N247" s="411"/>
      <c r="S247" s="411"/>
      <c r="AC247" s="495">
        <v>22.0</v>
      </c>
      <c r="AD247" s="493"/>
      <c r="AE247" s="493"/>
      <c r="AF247" s="493"/>
      <c r="AG247" s="493"/>
      <c r="AH247" s="493"/>
      <c r="AI247" s="493"/>
      <c r="AJ247" s="493"/>
      <c r="AK247" s="493"/>
      <c r="AL247" s="494"/>
      <c r="AM247" s="495"/>
      <c r="AN247" s="496"/>
      <c r="AO247" s="496"/>
      <c r="AP247" s="493"/>
      <c r="AQ247" s="526"/>
      <c r="AR247" s="499"/>
      <c r="AS247" s="224"/>
    </row>
    <row r="248">
      <c r="A248" s="435"/>
      <c r="B248" s="399"/>
      <c r="C248" s="435"/>
      <c r="D248" s="399"/>
      <c r="E248" s="398"/>
      <c r="I248" s="411"/>
      <c r="J248" s="411"/>
      <c r="N248" s="411"/>
      <c r="S248" s="411"/>
      <c r="AC248" s="495">
        <v>23.0</v>
      </c>
      <c r="AD248" s="493"/>
      <c r="AE248" s="493"/>
      <c r="AF248" s="493"/>
      <c r="AG248" s="493"/>
      <c r="AH248" s="493"/>
      <c r="AI248" s="493"/>
      <c r="AJ248" s="493"/>
      <c r="AK248" s="493"/>
      <c r="AL248" s="494"/>
      <c r="AM248" s="495"/>
      <c r="AN248" s="496"/>
      <c r="AO248" s="496"/>
      <c r="AP248" s="493"/>
      <c r="AQ248" s="526"/>
      <c r="AR248" s="499"/>
      <c r="AS248" s="224"/>
    </row>
    <row r="249">
      <c r="A249" s="435"/>
      <c r="B249" s="399"/>
      <c r="C249" s="435"/>
      <c r="D249" s="399"/>
      <c r="E249" s="435"/>
      <c r="I249" s="411"/>
      <c r="J249" s="411"/>
      <c r="N249" s="411"/>
      <c r="S249" s="411"/>
      <c r="AC249" s="495">
        <v>24.0</v>
      </c>
      <c r="AD249" s="493"/>
      <c r="AE249" s="493"/>
      <c r="AF249" s="493"/>
      <c r="AG249" s="493"/>
      <c r="AH249" s="493"/>
      <c r="AI249" s="493"/>
      <c r="AJ249" s="493"/>
      <c r="AK249" s="493"/>
      <c r="AL249" s="494"/>
      <c r="AM249" s="495"/>
      <c r="AN249" s="496"/>
      <c r="AO249" s="496"/>
      <c r="AP249" s="493"/>
      <c r="AQ249" s="526"/>
      <c r="AR249" s="499"/>
      <c r="AS249" s="224"/>
    </row>
    <row r="250">
      <c r="A250" s="435"/>
      <c r="B250" s="399"/>
      <c r="C250" s="435"/>
      <c r="D250" s="399"/>
      <c r="E250" s="398"/>
      <c r="I250" s="411"/>
      <c r="J250" s="411"/>
      <c r="N250" s="411"/>
      <c r="S250" s="411"/>
      <c r="AC250" s="495">
        <v>25.0</v>
      </c>
      <c r="AD250" s="493"/>
      <c r="AE250" s="493"/>
      <c r="AF250" s="493"/>
      <c r="AG250" s="493"/>
      <c r="AH250" s="493"/>
      <c r="AI250" s="493"/>
      <c r="AJ250" s="493"/>
      <c r="AK250" s="493"/>
      <c r="AL250" s="494"/>
      <c r="AM250" s="495"/>
      <c r="AN250" s="496"/>
      <c r="AO250" s="496"/>
      <c r="AP250" s="493"/>
      <c r="AQ250" s="526"/>
      <c r="AR250" s="499"/>
      <c r="AS250" s="224"/>
    </row>
    <row r="251">
      <c r="A251" s="435"/>
      <c r="B251" s="399"/>
      <c r="C251" s="398"/>
      <c r="D251" s="399"/>
      <c r="E251" s="435"/>
      <c r="I251" s="411"/>
      <c r="J251" s="411"/>
      <c r="N251" s="411"/>
      <c r="S251" s="411"/>
      <c r="AC251" s="495">
        <v>26.0</v>
      </c>
      <c r="AD251" s="493"/>
      <c r="AE251" s="493"/>
      <c r="AF251" s="493"/>
      <c r="AG251" s="493"/>
      <c r="AH251" s="493"/>
      <c r="AI251" s="493"/>
      <c r="AJ251" s="493"/>
      <c r="AK251" s="493"/>
      <c r="AL251" s="494"/>
      <c r="AM251" s="495"/>
      <c r="AN251" s="496"/>
      <c r="AO251" s="496"/>
      <c r="AP251" s="493"/>
      <c r="AQ251" s="526"/>
      <c r="AR251" s="499"/>
      <c r="AS251" s="224"/>
    </row>
    <row r="252">
      <c r="A252" s="435"/>
      <c r="B252" s="399"/>
      <c r="C252" s="435"/>
      <c r="D252" s="399"/>
      <c r="E252" s="398"/>
      <c r="I252" s="411"/>
      <c r="J252" s="411"/>
      <c r="N252" s="411"/>
      <c r="S252" s="411"/>
      <c r="AC252" s="495">
        <v>27.0</v>
      </c>
      <c r="AD252" s="493"/>
      <c r="AE252" s="493"/>
      <c r="AF252" s="493"/>
      <c r="AG252" s="493"/>
      <c r="AH252" s="493"/>
      <c r="AI252" s="493"/>
      <c r="AJ252" s="493"/>
      <c r="AK252" s="493"/>
      <c r="AL252" s="494"/>
      <c r="AM252" s="495"/>
      <c r="AN252" s="496"/>
      <c r="AO252" s="496"/>
      <c r="AP252" s="493"/>
      <c r="AQ252" s="526"/>
      <c r="AR252" s="499"/>
      <c r="AS252" s="224"/>
    </row>
    <row r="253">
      <c r="A253" s="435"/>
      <c r="B253" s="399"/>
      <c r="C253" s="435"/>
      <c r="D253" s="399"/>
      <c r="E253" s="435"/>
      <c r="I253" s="411"/>
      <c r="J253" s="411"/>
      <c r="N253" s="411"/>
      <c r="S253" s="411"/>
      <c r="AC253" s="495">
        <v>28.0</v>
      </c>
      <c r="AD253" s="493"/>
      <c r="AE253" s="493"/>
      <c r="AF253" s="493"/>
      <c r="AG253" s="493"/>
      <c r="AH253" s="493"/>
      <c r="AI253" s="493"/>
      <c r="AJ253" s="493"/>
      <c r="AK253" s="493"/>
      <c r="AL253" s="494"/>
      <c r="AM253" s="495"/>
      <c r="AN253" s="496"/>
      <c r="AO253" s="496"/>
      <c r="AP253" s="493"/>
      <c r="AQ253" s="526"/>
      <c r="AR253" s="499"/>
      <c r="AS253" s="224"/>
    </row>
    <row r="254">
      <c r="A254" s="435"/>
      <c r="B254" s="399"/>
      <c r="C254" s="435"/>
      <c r="D254" s="399"/>
      <c r="E254" s="435"/>
      <c r="I254" s="411"/>
      <c r="J254" s="411"/>
      <c r="N254" s="411"/>
      <c r="S254" s="411"/>
      <c r="AC254" s="495">
        <v>29.0</v>
      </c>
      <c r="AD254" s="493"/>
      <c r="AE254" s="493"/>
      <c r="AF254" s="493"/>
      <c r="AG254" s="493"/>
      <c r="AH254" s="493"/>
      <c r="AI254" s="493"/>
      <c r="AJ254" s="493"/>
      <c r="AK254" s="493"/>
      <c r="AL254" s="494"/>
      <c r="AM254" s="495"/>
      <c r="AN254" s="496"/>
      <c r="AO254" s="496"/>
      <c r="AP254" s="493"/>
      <c r="AQ254" s="526"/>
      <c r="AR254" s="499"/>
      <c r="AS254" s="224"/>
    </row>
    <row r="255">
      <c r="A255" s="435"/>
      <c r="B255" s="399"/>
      <c r="C255" s="435"/>
      <c r="D255" s="399"/>
      <c r="E255" s="398"/>
      <c r="I255" s="411"/>
      <c r="J255" s="411"/>
      <c r="N255" s="411"/>
      <c r="S255" s="411"/>
      <c r="AC255" s="495">
        <v>30.0</v>
      </c>
      <c r="AD255" s="493"/>
      <c r="AE255" s="493"/>
      <c r="AF255" s="493"/>
      <c r="AG255" s="493"/>
      <c r="AH255" s="493"/>
      <c r="AI255" s="493"/>
      <c r="AJ255" s="493"/>
      <c r="AK255" s="493"/>
      <c r="AL255" s="494"/>
      <c r="AM255" s="495"/>
      <c r="AN255" s="496"/>
      <c r="AO255" s="496"/>
      <c r="AP255" s="493"/>
      <c r="AQ255" s="526"/>
      <c r="AR255" s="499"/>
      <c r="AS255" s="224"/>
    </row>
    <row r="256">
      <c r="A256" s="435"/>
      <c r="B256" s="399"/>
      <c r="C256" s="435"/>
      <c r="D256" s="399"/>
      <c r="E256" s="398"/>
      <c r="I256" s="411"/>
      <c r="J256" s="411"/>
      <c r="N256" s="411"/>
      <c r="S256" s="411"/>
      <c r="AC256" s="495">
        <v>31.0</v>
      </c>
      <c r="AD256" s="493"/>
      <c r="AE256" s="493"/>
      <c r="AF256" s="493"/>
      <c r="AG256" s="493"/>
      <c r="AH256" s="493"/>
      <c r="AI256" s="493"/>
      <c r="AJ256" s="493"/>
      <c r="AK256" s="493"/>
      <c r="AL256" s="494"/>
      <c r="AM256" s="495"/>
      <c r="AN256" s="496"/>
      <c r="AO256" s="496"/>
      <c r="AP256" s="493"/>
      <c r="AQ256" s="526"/>
      <c r="AR256" s="499"/>
      <c r="AS256" s="224"/>
    </row>
    <row r="257">
      <c r="A257" s="435"/>
      <c r="B257" s="399"/>
      <c r="C257" s="435"/>
      <c r="D257" s="399"/>
      <c r="E257" s="398"/>
      <c r="I257" s="411"/>
      <c r="J257" s="411"/>
      <c r="N257" s="411"/>
      <c r="S257" s="411"/>
      <c r="AC257" s="495">
        <v>32.0</v>
      </c>
      <c r="AD257" s="493"/>
      <c r="AE257" s="493"/>
      <c r="AF257" s="493"/>
      <c r="AG257" s="493"/>
      <c r="AH257" s="493"/>
      <c r="AI257" s="493"/>
      <c r="AJ257" s="493"/>
      <c r="AK257" s="493"/>
      <c r="AL257" s="494"/>
      <c r="AM257" s="495"/>
      <c r="AN257" s="496"/>
      <c r="AO257" s="496"/>
      <c r="AP257" s="493"/>
      <c r="AQ257" s="526"/>
      <c r="AR257" s="499"/>
      <c r="AS257" s="224"/>
    </row>
    <row r="258">
      <c r="A258" s="435"/>
      <c r="B258" s="399"/>
      <c r="C258" s="398"/>
      <c r="D258" s="399"/>
      <c r="E258" s="398"/>
      <c r="I258" s="411"/>
      <c r="J258" s="411"/>
      <c r="N258" s="411"/>
      <c r="S258" s="411"/>
      <c r="AC258" s="495">
        <v>33.0</v>
      </c>
      <c r="AD258" s="493"/>
      <c r="AE258" s="493"/>
      <c r="AF258" s="493"/>
      <c r="AG258" s="493"/>
      <c r="AH258" s="493"/>
      <c r="AI258" s="493"/>
      <c r="AJ258" s="493"/>
      <c r="AK258" s="493"/>
      <c r="AL258" s="494"/>
      <c r="AM258" s="495"/>
      <c r="AN258" s="496"/>
      <c r="AO258" s="496"/>
      <c r="AP258" s="493"/>
      <c r="AQ258" s="526"/>
      <c r="AR258" s="499"/>
      <c r="AS258" s="224"/>
    </row>
    <row r="259">
      <c r="A259" s="435"/>
      <c r="B259" s="399"/>
      <c r="C259" s="435"/>
      <c r="D259" s="399"/>
      <c r="E259" s="398"/>
      <c r="I259" s="411"/>
      <c r="J259" s="411"/>
      <c r="N259" s="411"/>
      <c r="S259" s="411"/>
      <c r="AC259" s="495">
        <v>34.0</v>
      </c>
      <c r="AD259" s="493"/>
      <c r="AE259" s="493"/>
      <c r="AF259" s="493"/>
      <c r="AG259" s="493"/>
      <c r="AH259" s="493"/>
      <c r="AI259" s="493"/>
      <c r="AJ259" s="493"/>
      <c r="AK259" s="493"/>
      <c r="AL259" s="494"/>
      <c r="AM259" s="495"/>
      <c r="AN259" s="496"/>
      <c r="AO259" s="496"/>
      <c r="AP259" s="493"/>
      <c r="AQ259" s="526"/>
      <c r="AR259" s="499"/>
      <c r="AS259" s="224"/>
    </row>
    <row r="260">
      <c r="A260" s="435"/>
      <c r="B260" s="399"/>
      <c r="C260" s="435"/>
      <c r="D260" s="399"/>
      <c r="E260" s="398"/>
      <c r="I260" s="411"/>
      <c r="J260" s="411"/>
      <c r="N260" s="411"/>
      <c r="S260" s="411"/>
      <c r="AC260" s="495">
        <v>35.0</v>
      </c>
      <c r="AD260" s="493"/>
      <c r="AE260" s="493"/>
      <c r="AF260" s="493"/>
      <c r="AG260" s="493"/>
      <c r="AH260" s="493"/>
      <c r="AI260" s="493"/>
      <c r="AJ260" s="493"/>
      <c r="AK260" s="493"/>
      <c r="AL260" s="494"/>
      <c r="AM260" s="495"/>
      <c r="AN260" s="496"/>
      <c r="AO260" s="496"/>
      <c r="AP260" s="493"/>
      <c r="AQ260" s="526"/>
      <c r="AR260" s="499"/>
      <c r="AS260" s="224"/>
    </row>
    <row r="261">
      <c r="A261" s="435"/>
      <c r="B261" s="399"/>
      <c r="C261" s="435"/>
      <c r="D261" s="399"/>
      <c r="E261" s="398"/>
      <c r="I261" s="411"/>
      <c r="J261" s="411"/>
      <c r="N261" s="411"/>
      <c r="S261" s="411"/>
      <c r="AC261" s="495">
        <v>36.0</v>
      </c>
      <c r="AD261" s="493"/>
      <c r="AE261" s="493"/>
      <c r="AF261" s="493"/>
      <c r="AG261" s="493"/>
      <c r="AH261" s="493"/>
      <c r="AI261" s="493"/>
      <c r="AJ261" s="493"/>
      <c r="AK261" s="493"/>
      <c r="AL261" s="494"/>
      <c r="AM261" s="495"/>
      <c r="AN261" s="496"/>
      <c r="AO261" s="496"/>
      <c r="AP261" s="493"/>
      <c r="AQ261" s="526"/>
      <c r="AR261" s="499"/>
      <c r="AS261" s="224"/>
    </row>
    <row r="262">
      <c r="A262" s="435"/>
      <c r="B262" s="399"/>
      <c r="C262" s="398"/>
      <c r="D262" s="399"/>
      <c r="E262" s="398"/>
      <c r="I262" s="411"/>
      <c r="J262" s="411"/>
      <c r="N262" s="411"/>
      <c r="S262" s="411"/>
      <c r="AC262" s="495">
        <v>37.0</v>
      </c>
      <c r="AD262" s="493"/>
      <c r="AE262" s="493"/>
      <c r="AF262" s="493"/>
      <c r="AG262" s="493"/>
      <c r="AH262" s="493"/>
      <c r="AI262" s="493"/>
      <c r="AJ262" s="493"/>
      <c r="AK262" s="493"/>
      <c r="AL262" s="494"/>
      <c r="AM262" s="495"/>
      <c r="AN262" s="496"/>
      <c r="AO262" s="496"/>
      <c r="AP262" s="493"/>
      <c r="AQ262" s="526"/>
      <c r="AR262" s="499"/>
      <c r="AS262" s="224"/>
    </row>
    <row r="263">
      <c r="A263" s="435"/>
      <c r="B263" s="399"/>
      <c r="C263" s="435"/>
      <c r="D263" s="399"/>
      <c r="E263" s="398"/>
      <c r="I263" s="411"/>
      <c r="J263" s="411"/>
      <c r="N263" s="411"/>
      <c r="S263" s="411"/>
      <c r="AC263" s="495">
        <v>38.0</v>
      </c>
      <c r="AD263" s="493"/>
      <c r="AE263" s="493"/>
      <c r="AF263" s="493"/>
      <c r="AG263" s="493"/>
      <c r="AH263" s="493"/>
      <c r="AI263" s="493"/>
      <c r="AJ263" s="493"/>
      <c r="AK263" s="493"/>
      <c r="AL263" s="494"/>
      <c r="AM263" s="495"/>
      <c r="AN263" s="496"/>
      <c r="AO263" s="496"/>
      <c r="AP263" s="493"/>
      <c r="AQ263" s="526"/>
      <c r="AR263" s="499"/>
      <c r="AS263" s="224"/>
    </row>
    <row r="264">
      <c r="A264" s="435"/>
      <c r="B264" s="399"/>
      <c r="C264" s="435"/>
      <c r="D264" s="399"/>
      <c r="E264" s="398"/>
      <c r="I264" s="411"/>
      <c r="J264" s="411"/>
      <c r="N264" s="411"/>
      <c r="S264" s="411"/>
      <c r="AC264" s="495">
        <v>39.0</v>
      </c>
      <c r="AD264" s="493"/>
      <c r="AE264" s="493"/>
      <c r="AF264" s="493"/>
      <c r="AG264" s="493"/>
      <c r="AH264" s="493"/>
      <c r="AI264" s="493"/>
      <c r="AJ264" s="493"/>
      <c r="AK264" s="493"/>
      <c r="AL264" s="494"/>
      <c r="AM264" s="495"/>
      <c r="AN264" s="496"/>
      <c r="AO264" s="496"/>
      <c r="AP264" s="493"/>
      <c r="AQ264" s="526"/>
      <c r="AR264" s="499"/>
      <c r="AS264" s="224"/>
    </row>
    <row r="265">
      <c r="A265" s="435"/>
      <c r="B265" s="399"/>
      <c r="C265" s="435"/>
      <c r="D265" s="399"/>
      <c r="E265" s="398"/>
      <c r="I265" s="411"/>
      <c r="J265" s="411"/>
      <c r="N265" s="411"/>
      <c r="S265" s="411"/>
      <c r="AC265" s="495">
        <v>40.0</v>
      </c>
      <c r="AD265" s="493"/>
      <c r="AE265" s="493"/>
      <c r="AF265" s="493"/>
      <c r="AG265" s="493"/>
      <c r="AH265" s="493"/>
      <c r="AI265" s="493"/>
      <c r="AJ265" s="493"/>
      <c r="AK265" s="493"/>
      <c r="AL265" s="494"/>
      <c r="AM265" s="495"/>
      <c r="AN265" s="496"/>
      <c r="AO265" s="496"/>
      <c r="AP265" s="493"/>
      <c r="AQ265" s="526"/>
      <c r="AR265" s="499"/>
      <c r="AS265" s="224"/>
    </row>
    <row r="266">
      <c r="A266" s="435"/>
      <c r="B266" s="399"/>
      <c r="C266" s="435"/>
      <c r="D266" s="399"/>
      <c r="E266" s="398"/>
      <c r="I266" s="411"/>
      <c r="J266" s="411"/>
      <c r="N266" s="411"/>
      <c r="S266" s="411"/>
      <c r="AC266" s="495">
        <v>41.0</v>
      </c>
      <c r="AD266" s="493"/>
      <c r="AE266" s="493"/>
      <c r="AF266" s="493"/>
      <c r="AG266" s="493"/>
      <c r="AH266" s="493"/>
      <c r="AI266" s="493"/>
      <c r="AJ266" s="493"/>
      <c r="AK266" s="493"/>
      <c r="AL266" s="494"/>
      <c r="AM266" s="495"/>
      <c r="AN266" s="496"/>
      <c r="AO266" s="496"/>
      <c r="AP266" s="493"/>
      <c r="AQ266" s="526"/>
      <c r="AR266" s="499"/>
      <c r="AS266" s="224"/>
    </row>
    <row r="267">
      <c r="A267" s="435"/>
      <c r="B267" s="399"/>
      <c r="C267" s="398"/>
      <c r="D267" s="399"/>
      <c r="E267" s="398"/>
      <c r="I267" s="411"/>
      <c r="J267" s="411"/>
      <c r="N267" s="411"/>
      <c r="S267" s="411"/>
      <c r="AC267" s="495">
        <v>42.0</v>
      </c>
      <c r="AD267" s="493"/>
      <c r="AE267" s="493"/>
      <c r="AF267" s="493"/>
      <c r="AG267" s="493"/>
      <c r="AH267" s="493"/>
      <c r="AI267" s="493"/>
      <c r="AJ267" s="493"/>
      <c r="AK267" s="493"/>
      <c r="AL267" s="494"/>
      <c r="AM267" s="495"/>
      <c r="AN267" s="496"/>
      <c r="AO267" s="496"/>
      <c r="AP267" s="493"/>
      <c r="AQ267" s="526"/>
      <c r="AR267" s="499"/>
      <c r="AS267" s="224"/>
    </row>
    <row r="268">
      <c r="A268" s="435"/>
      <c r="B268" s="399"/>
      <c r="C268" s="398"/>
      <c r="D268" s="399"/>
      <c r="E268" s="398"/>
      <c r="I268" s="411"/>
      <c r="J268" s="411"/>
      <c r="N268" s="411"/>
      <c r="S268" s="411"/>
      <c r="AC268" s="495">
        <v>43.0</v>
      </c>
      <c r="AD268" s="493"/>
      <c r="AE268" s="493"/>
      <c r="AF268" s="493"/>
      <c r="AG268" s="493"/>
      <c r="AH268" s="493"/>
      <c r="AI268" s="493"/>
      <c r="AJ268" s="493"/>
      <c r="AK268" s="493"/>
      <c r="AL268" s="494"/>
      <c r="AM268" s="495"/>
      <c r="AN268" s="496"/>
      <c r="AO268" s="496"/>
      <c r="AP268" s="493"/>
      <c r="AQ268" s="526"/>
      <c r="AR268" s="499"/>
      <c r="AS268" s="224"/>
    </row>
    <row r="269">
      <c r="A269" s="435"/>
      <c r="B269" s="399"/>
      <c r="C269" s="398"/>
      <c r="D269" s="399"/>
      <c r="E269" s="398"/>
      <c r="I269" s="411"/>
      <c r="J269" s="411"/>
      <c r="N269" s="411"/>
      <c r="S269" s="411"/>
      <c r="AC269" s="495">
        <v>44.0</v>
      </c>
      <c r="AD269" s="493"/>
      <c r="AE269" s="493"/>
      <c r="AF269" s="493"/>
      <c r="AG269" s="493"/>
      <c r="AH269" s="493"/>
      <c r="AI269" s="493"/>
      <c r="AJ269" s="493"/>
      <c r="AK269" s="493"/>
      <c r="AL269" s="494"/>
      <c r="AM269" s="495"/>
      <c r="AN269" s="496"/>
      <c r="AO269" s="496"/>
      <c r="AP269" s="493"/>
      <c r="AQ269" s="526"/>
      <c r="AR269" s="499"/>
      <c r="AS269" s="224"/>
    </row>
    <row r="270">
      <c r="A270" s="398"/>
      <c r="B270" s="399"/>
      <c r="C270" s="398"/>
      <c r="D270" s="399"/>
      <c r="E270" s="398"/>
      <c r="I270" s="411"/>
      <c r="J270" s="411"/>
      <c r="N270" s="411"/>
      <c r="S270" s="411"/>
      <c r="AC270" s="495">
        <v>45.0</v>
      </c>
      <c r="AD270" s="493"/>
      <c r="AE270" s="493"/>
      <c r="AF270" s="493"/>
      <c r="AG270" s="493"/>
      <c r="AH270" s="493"/>
      <c r="AI270" s="493"/>
      <c r="AJ270" s="493"/>
      <c r="AK270" s="493"/>
      <c r="AL270" s="494"/>
      <c r="AM270" s="495"/>
      <c r="AN270" s="496"/>
      <c r="AO270" s="496"/>
      <c r="AP270" s="493"/>
      <c r="AQ270" s="526"/>
      <c r="AR270" s="499"/>
      <c r="AS270" s="224"/>
    </row>
    <row r="271">
      <c r="A271" s="435"/>
      <c r="B271" s="399"/>
      <c r="C271" s="398"/>
      <c r="D271" s="399"/>
      <c r="E271" s="398"/>
      <c r="I271" s="411"/>
      <c r="J271" s="411"/>
      <c r="N271" s="411"/>
      <c r="S271" s="411"/>
      <c r="AC271" s="495">
        <v>46.0</v>
      </c>
      <c r="AD271" s="493"/>
      <c r="AE271" s="493"/>
      <c r="AF271" s="493"/>
      <c r="AG271" s="493"/>
      <c r="AH271" s="493"/>
      <c r="AI271" s="493"/>
      <c r="AJ271" s="493"/>
      <c r="AK271" s="493"/>
      <c r="AL271" s="494"/>
      <c r="AM271" s="495"/>
      <c r="AN271" s="496"/>
      <c r="AO271" s="496"/>
      <c r="AP271" s="493"/>
      <c r="AQ271" s="497"/>
      <c r="AR271" s="499"/>
      <c r="AS271" s="224"/>
    </row>
    <row r="272">
      <c r="A272" s="435"/>
      <c r="B272" s="399"/>
      <c r="C272" s="398"/>
      <c r="D272" s="399"/>
      <c r="E272" s="398"/>
      <c r="I272" s="411"/>
      <c r="J272" s="411"/>
      <c r="N272" s="411"/>
      <c r="S272" s="411"/>
      <c r="AC272" s="495">
        <v>47.0</v>
      </c>
      <c r="AD272" s="493"/>
      <c r="AE272" s="493"/>
      <c r="AF272" s="493"/>
      <c r="AG272" s="493"/>
      <c r="AH272" s="493"/>
      <c r="AI272" s="493"/>
      <c r="AJ272" s="493"/>
      <c r="AK272" s="493"/>
      <c r="AL272" s="494"/>
      <c r="AM272" s="495"/>
      <c r="AN272" s="496"/>
      <c r="AO272" s="496"/>
      <c r="AP272" s="493"/>
      <c r="AQ272" s="497"/>
      <c r="AR272" s="499"/>
      <c r="AS272" s="224"/>
    </row>
    <row r="273">
      <c r="A273" s="435"/>
      <c r="B273" s="399"/>
      <c r="C273" s="398"/>
      <c r="D273" s="399"/>
      <c r="E273" s="398"/>
      <c r="I273" s="411"/>
      <c r="J273" s="411"/>
      <c r="N273" s="411"/>
      <c r="S273" s="411"/>
      <c r="AC273" s="495">
        <v>48.0</v>
      </c>
      <c r="AD273" s="493"/>
      <c r="AE273" s="493"/>
      <c r="AF273" s="493"/>
      <c r="AG273" s="493"/>
      <c r="AH273" s="493"/>
      <c r="AI273" s="493"/>
      <c r="AJ273" s="493"/>
      <c r="AK273" s="493"/>
      <c r="AL273" s="494"/>
      <c r="AM273" s="495"/>
      <c r="AN273" s="496"/>
      <c r="AO273" s="496"/>
      <c r="AP273" s="493"/>
      <c r="AQ273" s="497"/>
      <c r="AR273" s="499"/>
      <c r="AS273" s="224"/>
    </row>
    <row r="274">
      <c r="A274" s="435"/>
      <c r="B274" s="399"/>
      <c r="C274" s="398"/>
      <c r="D274" s="399"/>
      <c r="E274" s="398"/>
      <c r="I274" s="411"/>
      <c r="J274" s="411"/>
      <c r="N274" s="411"/>
      <c r="S274" s="411"/>
      <c r="AC274" s="495">
        <v>49.0</v>
      </c>
      <c r="AD274" s="493"/>
      <c r="AE274" s="493"/>
      <c r="AF274" s="493"/>
      <c r="AG274" s="493"/>
      <c r="AH274" s="493"/>
      <c r="AI274" s="493"/>
      <c r="AJ274" s="493"/>
      <c r="AK274" s="493"/>
      <c r="AL274" s="494"/>
      <c r="AM274" s="495"/>
      <c r="AN274" s="496"/>
      <c r="AO274" s="496"/>
      <c r="AP274" s="493"/>
      <c r="AQ274" s="497"/>
      <c r="AR274" s="499"/>
      <c r="AS274" s="224"/>
    </row>
    <row r="275">
      <c r="A275" s="398"/>
      <c r="B275" s="399"/>
      <c r="C275" s="398"/>
      <c r="D275" s="399"/>
      <c r="E275" s="398"/>
      <c r="I275" s="411"/>
      <c r="J275" s="411"/>
      <c r="N275" s="411"/>
      <c r="S275" s="411"/>
      <c r="AC275" s="495">
        <v>50.0</v>
      </c>
      <c r="AD275" s="493"/>
      <c r="AE275" s="493"/>
      <c r="AF275" s="493"/>
      <c r="AG275" s="493"/>
      <c r="AH275" s="493"/>
      <c r="AI275" s="493"/>
      <c r="AJ275" s="493"/>
      <c r="AK275" s="493"/>
      <c r="AL275" s="494"/>
      <c r="AM275" s="495"/>
      <c r="AN275" s="496"/>
      <c r="AO275" s="496"/>
      <c r="AP275" s="493"/>
      <c r="AQ275" s="497"/>
      <c r="AR275" s="499"/>
      <c r="AS275" s="224"/>
    </row>
    <row r="276">
      <c r="A276" s="398"/>
      <c r="B276" s="399"/>
      <c r="C276" s="398"/>
      <c r="D276" s="399"/>
      <c r="E276" s="398"/>
      <c r="I276" s="411"/>
      <c r="J276" s="411"/>
      <c r="N276" s="411"/>
      <c r="S276" s="411"/>
      <c r="AC276" s="495">
        <v>51.0</v>
      </c>
      <c r="AD276" s="493"/>
      <c r="AE276" s="493"/>
      <c r="AF276" s="493"/>
      <c r="AG276" s="493"/>
      <c r="AH276" s="493"/>
      <c r="AI276" s="493"/>
      <c r="AJ276" s="493"/>
      <c r="AK276" s="493"/>
      <c r="AL276" s="494"/>
      <c r="AM276" s="495"/>
      <c r="AN276" s="496"/>
      <c r="AO276" s="496"/>
      <c r="AP276" s="493"/>
      <c r="AQ276" s="497"/>
      <c r="AR276" s="499"/>
      <c r="AS276" s="224"/>
    </row>
    <row r="277">
      <c r="A277" s="398"/>
      <c r="B277" s="399"/>
      <c r="C277" s="398"/>
      <c r="D277" s="399"/>
      <c r="E277" s="398"/>
      <c r="I277" s="411"/>
      <c r="J277" s="411"/>
      <c r="N277" s="411"/>
      <c r="S277" s="411"/>
      <c r="AC277" s="495">
        <v>52.0</v>
      </c>
      <c r="AD277" s="493"/>
      <c r="AE277" s="493"/>
      <c r="AF277" s="493"/>
      <c r="AG277" s="493"/>
      <c r="AH277" s="493"/>
      <c r="AI277" s="493"/>
      <c r="AJ277" s="493"/>
      <c r="AK277" s="493"/>
      <c r="AL277" s="494"/>
      <c r="AM277" s="495"/>
      <c r="AN277" s="496"/>
      <c r="AO277" s="496"/>
      <c r="AP277" s="493"/>
      <c r="AQ277" s="497"/>
      <c r="AR277" s="499"/>
      <c r="AS277" s="224"/>
    </row>
    <row r="278">
      <c r="A278" s="398"/>
      <c r="B278" s="399"/>
      <c r="C278" s="398"/>
      <c r="D278" s="399"/>
      <c r="E278" s="398"/>
      <c r="I278" s="411"/>
      <c r="J278" s="411"/>
      <c r="N278" s="411"/>
      <c r="S278" s="411"/>
      <c r="AC278" s="495">
        <v>53.0</v>
      </c>
      <c r="AD278" s="493"/>
      <c r="AE278" s="493"/>
      <c r="AF278" s="493"/>
      <c r="AG278" s="493"/>
      <c r="AH278" s="493"/>
      <c r="AI278" s="493"/>
      <c r="AJ278" s="493"/>
      <c r="AK278" s="493"/>
      <c r="AL278" s="494"/>
      <c r="AM278" s="495"/>
      <c r="AN278" s="496"/>
      <c r="AO278" s="496"/>
      <c r="AP278" s="493"/>
      <c r="AQ278" s="497"/>
      <c r="AR278" s="499"/>
      <c r="AS278" s="224"/>
    </row>
    <row r="279">
      <c r="A279" s="398"/>
      <c r="B279" s="399"/>
      <c r="C279" s="398"/>
      <c r="D279" s="399"/>
      <c r="E279" s="398"/>
      <c r="I279" s="411"/>
      <c r="J279" s="411"/>
      <c r="N279" s="411"/>
      <c r="S279" s="411"/>
      <c r="AC279" s="495">
        <v>54.0</v>
      </c>
      <c r="AD279" s="493"/>
      <c r="AE279" s="493"/>
      <c r="AF279" s="493"/>
      <c r="AG279" s="493"/>
      <c r="AH279" s="493"/>
      <c r="AI279" s="493"/>
      <c r="AJ279" s="493"/>
      <c r="AK279" s="493"/>
      <c r="AL279" s="494"/>
      <c r="AM279" s="495"/>
      <c r="AN279" s="496"/>
      <c r="AO279" s="496"/>
      <c r="AP279" s="493"/>
      <c r="AQ279" s="497"/>
      <c r="AR279" s="499"/>
      <c r="AS279" s="224"/>
    </row>
    <row r="280">
      <c r="A280" s="398"/>
      <c r="B280" s="399"/>
      <c r="C280" s="398"/>
      <c r="D280" s="399"/>
      <c r="E280" s="398"/>
      <c r="I280" s="411"/>
      <c r="J280" s="411"/>
      <c r="N280" s="411"/>
      <c r="S280" s="411"/>
      <c r="AC280" s="495">
        <v>55.0</v>
      </c>
      <c r="AD280" s="493"/>
      <c r="AE280" s="493"/>
      <c r="AF280" s="493"/>
      <c r="AG280" s="493"/>
      <c r="AH280" s="493"/>
      <c r="AI280" s="493"/>
      <c r="AJ280" s="493"/>
      <c r="AK280" s="493"/>
      <c r="AL280" s="494"/>
      <c r="AM280" s="495"/>
      <c r="AN280" s="496"/>
      <c r="AO280" s="496"/>
      <c r="AP280" s="493"/>
      <c r="AQ280" s="497"/>
      <c r="AR280" s="499"/>
      <c r="AS280" s="224"/>
    </row>
    <row r="281">
      <c r="A281" s="398"/>
      <c r="B281" s="399"/>
      <c r="C281" s="398"/>
      <c r="D281" s="399"/>
      <c r="E281" s="398"/>
      <c r="I281" s="411"/>
      <c r="J281" s="411"/>
      <c r="N281" s="411"/>
      <c r="S281" s="411"/>
      <c r="AC281" s="495">
        <v>56.0</v>
      </c>
      <c r="AD281" s="493"/>
      <c r="AE281" s="493"/>
      <c r="AF281" s="493"/>
      <c r="AG281" s="493"/>
      <c r="AH281" s="493"/>
      <c r="AI281" s="493"/>
      <c r="AJ281" s="493"/>
      <c r="AK281" s="493"/>
      <c r="AL281" s="494"/>
      <c r="AM281" s="495"/>
      <c r="AN281" s="496"/>
      <c r="AO281" s="496"/>
      <c r="AP281" s="493"/>
      <c r="AQ281" s="497"/>
      <c r="AR281" s="499"/>
      <c r="AS281" s="224"/>
    </row>
    <row r="282">
      <c r="A282" s="398"/>
      <c r="B282" s="399"/>
      <c r="C282" s="398"/>
      <c r="D282" s="399"/>
      <c r="E282" s="398"/>
      <c r="I282" s="411"/>
      <c r="J282" s="411"/>
      <c r="N282" s="411"/>
      <c r="S282" s="411"/>
      <c r="AC282" s="495">
        <v>57.0</v>
      </c>
      <c r="AD282" s="493"/>
      <c r="AE282" s="493"/>
      <c r="AF282" s="493"/>
      <c r="AG282" s="493"/>
      <c r="AH282" s="493"/>
      <c r="AI282" s="493"/>
      <c r="AJ282" s="493"/>
      <c r="AK282" s="493"/>
      <c r="AL282" s="494"/>
      <c r="AM282" s="495"/>
      <c r="AN282" s="496"/>
      <c r="AO282" s="496"/>
      <c r="AP282" s="493"/>
      <c r="AQ282" s="497"/>
      <c r="AR282" s="499"/>
      <c r="AS282" s="224"/>
    </row>
    <row r="283">
      <c r="A283" s="398"/>
      <c r="B283" s="399"/>
      <c r="C283" s="398"/>
      <c r="D283" s="399"/>
      <c r="E283" s="398"/>
      <c r="I283" s="411"/>
      <c r="J283" s="411"/>
      <c r="N283" s="411"/>
      <c r="S283" s="411"/>
      <c r="AC283" s="495">
        <v>58.0</v>
      </c>
      <c r="AD283" s="493"/>
      <c r="AE283" s="493"/>
      <c r="AF283" s="493"/>
      <c r="AG283" s="493"/>
      <c r="AH283" s="493"/>
      <c r="AI283" s="493"/>
      <c r="AJ283" s="493"/>
      <c r="AK283" s="493"/>
      <c r="AL283" s="494"/>
      <c r="AM283" s="495"/>
      <c r="AN283" s="496"/>
      <c r="AO283" s="496"/>
      <c r="AP283" s="493"/>
      <c r="AQ283" s="497"/>
      <c r="AR283" s="499"/>
      <c r="AS283" s="224"/>
    </row>
    <row r="284">
      <c r="A284" s="398"/>
      <c r="B284" s="399"/>
      <c r="C284" s="398"/>
      <c r="D284" s="399"/>
      <c r="E284" s="398"/>
      <c r="I284" s="411"/>
      <c r="J284" s="411"/>
      <c r="N284" s="411"/>
      <c r="S284" s="411"/>
      <c r="AC284" s="495">
        <v>59.0</v>
      </c>
      <c r="AD284" s="493"/>
      <c r="AE284" s="493"/>
      <c r="AF284" s="493"/>
      <c r="AG284" s="493"/>
      <c r="AH284" s="493"/>
      <c r="AI284" s="493"/>
      <c r="AJ284" s="493"/>
      <c r="AK284" s="493"/>
      <c r="AL284" s="494"/>
      <c r="AM284" s="495"/>
      <c r="AN284" s="496"/>
      <c r="AO284" s="496"/>
      <c r="AP284" s="493"/>
      <c r="AQ284" s="497"/>
      <c r="AR284" s="499"/>
      <c r="AS284" s="224"/>
    </row>
    <row r="285">
      <c r="A285" s="398"/>
      <c r="B285" s="399"/>
      <c r="C285" s="398"/>
      <c r="D285" s="399"/>
      <c r="E285" s="398"/>
      <c r="I285" s="411"/>
      <c r="J285" s="411"/>
      <c r="N285" s="411"/>
      <c r="S285" s="411"/>
      <c r="AC285" s="495">
        <v>60.0</v>
      </c>
      <c r="AD285" s="493"/>
      <c r="AE285" s="493"/>
      <c r="AF285" s="493"/>
      <c r="AG285" s="493"/>
      <c r="AH285" s="493"/>
      <c r="AI285" s="493"/>
      <c r="AJ285" s="493"/>
      <c r="AK285" s="493"/>
      <c r="AL285" s="494"/>
      <c r="AM285" s="495"/>
      <c r="AN285" s="496"/>
      <c r="AO285" s="496"/>
      <c r="AP285" s="493"/>
      <c r="AQ285" s="497"/>
      <c r="AR285" s="499"/>
      <c r="AS285" s="224"/>
    </row>
    <row r="286">
      <c r="A286" s="398"/>
      <c r="B286" s="399"/>
      <c r="C286" s="398"/>
      <c r="D286" s="399"/>
      <c r="E286" s="398"/>
      <c r="I286" s="411"/>
      <c r="J286" s="411"/>
      <c r="N286" s="411"/>
      <c r="S286" s="411"/>
      <c r="AC286" s="495">
        <v>61.0</v>
      </c>
      <c r="AD286" s="493"/>
      <c r="AE286" s="493"/>
      <c r="AF286" s="493"/>
      <c r="AG286" s="493"/>
      <c r="AH286" s="493"/>
      <c r="AI286" s="493"/>
      <c r="AJ286" s="493"/>
      <c r="AK286" s="493"/>
      <c r="AL286" s="494"/>
      <c r="AM286" s="495"/>
      <c r="AN286" s="496"/>
      <c r="AO286" s="496"/>
      <c r="AP286" s="493"/>
      <c r="AQ286" s="497"/>
      <c r="AR286" s="499"/>
      <c r="AS286" s="224"/>
    </row>
    <row r="287">
      <c r="A287" s="398"/>
      <c r="B287" s="399"/>
      <c r="C287" s="398"/>
      <c r="D287" s="399"/>
      <c r="E287" s="398"/>
      <c r="I287" s="411"/>
      <c r="J287" s="411"/>
      <c r="N287" s="411"/>
      <c r="S287" s="411"/>
      <c r="AC287" s="495">
        <v>62.0</v>
      </c>
      <c r="AD287" s="493"/>
      <c r="AE287" s="493"/>
      <c r="AF287" s="493"/>
      <c r="AG287" s="493"/>
      <c r="AH287" s="493"/>
      <c r="AI287" s="493"/>
      <c r="AJ287" s="493"/>
      <c r="AK287" s="493"/>
      <c r="AL287" s="494"/>
      <c r="AM287" s="495"/>
      <c r="AN287" s="496"/>
      <c r="AO287" s="496"/>
      <c r="AP287" s="493"/>
      <c r="AQ287" s="497"/>
      <c r="AR287" s="499"/>
      <c r="AS287" s="224"/>
    </row>
    <row r="288">
      <c r="A288" s="398"/>
      <c r="B288" s="399"/>
      <c r="C288" s="398"/>
      <c r="D288" s="399"/>
      <c r="E288" s="398"/>
      <c r="I288" s="411"/>
      <c r="J288" s="411"/>
      <c r="N288" s="411"/>
      <c r="S288" s="411"/>
      <c r="AC288" s="495">
        <v>63.0</v>
      </c>
      <c r="AD288" s="493"/>
      <c r="AE288" s="493"/>
      <c r="AF288" s="493"/>
      <c r="AG288" s="493"/>
      <c r="AH288" s="493"/>
      <c r="AI288" s="493"/>
      <c r="AJ288" s="493"/>
      <c r="AK288" s="493"/>
      <c r="AL288" s="494"/>
      <c r="AM288" s="495"/>
      <c r="AN288" s="496"/>
      <c r="AO288" s="496"/>
      <c r="AP288" s="493"/>
      <c r="AQ288" s="497"/>
      <c r="AR288" s="499"/>
      <c r="AS288" s="224"/>
    </row>
    <row r="289">
      <c r="A289" s="398"/>
      <c r="B289" s="399"/>
      <c r="C289" s="398"/>
      <c r="D289" s="399"/>
      <c r="E289" s="398"/>
      <c r="I289" s="411"/>
      <c r="J289" s="411"/>
      <c r="N289" s="411"/>
      <c r="S289" s="411"/>
      <c r="AC289" s="495">
        <v>64.0</v>
      </c>
      <c r="AD289" s="493"/>
      <c r="AE289" s="493"/>
      <c r="AF289" s="493"/>
      <c r="AG289" s="493"/>
      <c r="AH289" s="493"/>
      <c r="AI289" s="493"/>
      <c r="AJ289" s="493"/>
      <c r="AK289" s="493"/>
      <c r="AL289" s="494"/>
      <c r="AM289" s="495"/>
      <c r="AN289" s="496"/>
      <c r="AO289" s="496"/>
      <c r="AP289" s="493"/>
      <c r="AQ289" s="497"/>
      <c r="AR289" s="499"/>
      <c r="AS289" s="224"/>
    </row>
    <row r="290">
      <c r="A290" s="398"/>
      <c r="B290" s="399"/>
      <c r="C290" s="398"/>
      <c r="D290" s="399"/>
      <c r="E290" s="398"/>
      <c r="I290" s="411"/>
      <c r="J290" s="411"/>
      <c r="N290" s="411"/>
      <c r="S290" s="411"/>
      <c r="AC290" s="495">
        <v>65.0</v>
      </c>
      <c r="AD290" s="493"/>
      <c r="AE290" s="493"/>
      <c r="AF290" s="493"/>
      <c r="AG290" s="493"/>
      <c r="AH290" s="493"/>
      <c r="AI290" s="493"/>
      <c r="AJ290" s="493"/>
      <c r="AK290" s="493"/>
      <c r="AL290" s="494"/>
      <c r="AM290" s="495"/>
      <c r="AN290" s="496"/>
      <c r="AO290" s="496"/>
      <c r="AP290" s="493"/>
      <c r="AQ290" s="497"/>
      <c r="AR290" s="499"/>
      <c r="AS290" s="224"/>
    </row>
    <row r="291">
      <c r="A291" s="398"/>
      <c r="B291" s="399"/>
      <c r="C291" s="398"/>
      <c r="D291" s="399"/>
      <c r="E291" s="398"/>
      <c r="I291" s="411"/>
      <c r="J291" s="411"/>
      <c r="N291" s="411"/>
      <c r="S291" s="411"/>
      <c r="AC291" s="495">
        <v>66.0</v>
      </c>
      <c r="AD291" s="493"/>
      <c r="AE291" s="493"/>
      <c r="AF291" s="493"/>
      <c r="AG291" s="493"/>
      <c r="AH291" s="493"/>
      <c r="AI291" s="493"/>
      <c r="AJ291" s="493"/>
      <c r="AK291" s="493"/>
      <c r="AL291" s="494"/>
      <c r="AM291" s="495"/>
      <c r="AN291" s="496"/>
      <c r="AO291" s="496"/>
      <c r="AP291" s="493"/>
      <c r="AQ291" s="497"/>
      <c r="AR291" s="499"/>
      <c r="AS291" s="224"/>
    </row>
    <row r="292">
      <c r="A292" s="398"/>
      <c r="B292" s="399"/>
      <c r="C292" s="398"/>
      <c r="D292" s="399"/>
      <c r="E292" s="398"/>
      <c r="I292" s="411"/>
      <c r="J292" s="411"/>
      <c r="N292" s="411"/>
      <c r="S292" s="411"/>
      <c r="AC292" s="495">
        <v>67.0</v>
      </c>
      <c r="AD292" s="493"/>
      <c r="AE292" s="493"/>
      <c r="AF292" s="493"/>
      <c r="AG292" s="493"/>
      <c r="AH292" s="493"/>
      <c r="AI292" s="493"/>
      <c r="AJ292" s="493"/>
      <c r="AK292" s="493"/>
      <c r="AL292" s="494"/>
      <c r="AM292" s="495"/>
      <c r="AN292" s="496"/>
      <c r="AO292" s="496"/>
      <c r="AP292" s="493"/>
      <c r="AQ292" s="497"/>
      <c r="AR292" s="499"/>
      <c r="AS292" s="224"/>
    </row>
    <row r="293">
      <c r="A293" s="398"/>
      <c r="B293" s="399"/>
      <c r="C293" s="398"/>
      <c r="D293" s="399"/>
      <c r="E293" s="398"/>
      <c r="I293" s="411"/>
      <c r="J293" s="411"/>
      <c r="N293" s="411"/>
      <c r="S293" s="411"/>
      <c r="AC293" s="495">
        <v>68.0</v>
      </c>
      <c r="AD293" s="493"/>
      <c r="AE293" s="493"/>
      <c r="AF293" s="493"/>
      <c r="AG293" s="493"/>
      <c r="AH293" s="493"/>
      <c r="AI293" s="493"/>
      <c r="AJ293" s="493"/>
      <c r="AK293" s="493"/>
      <c r="AL293" s="494"/>
      <c r="AM293" s="495"/>
      <c r="AN293" s="496"/>
      <c r="AO293" s="496"/>
      <c r="AP293" s="493"/>
      <c r="AQ293" s="497"/>
      <c r="AR293" s="499"/>
      <c r="AS293" s="224"/>
    </row>
    <row r="294">
      <c r="A294" s="398"/>
      <c r="B294" s="399"/>
      <c r="C294" s="398"/>
      <c r="D294" s="399"/>
      <c r="E294" s="398"/>
      <c r="I294" s="411"/>
      <c r="J294" s="411"/>
      <c r="N294" s="411"/>
      <c r="S294" s="411"/>
      <c r="AC294" s="495">
        <v>69.0</v>
      </c>
      <c r="AD294" s="493"/>
      <c r="AE294" s="493"/>
      <c r="AF294" s="493"/>
      <c r="AG294" s="493"/>
      <c r="AH294" s="493"/>
      <c r="AI294" s="493"/>
      <c r="AJ294" s="493"/>
      <c r="AK294" s="493"/>
      <c r="AL294" s="494"/>
      <c r="AM294" s="495"/>
      <c r="AN294" s="496"/>
      <c r="AO294" s="496"/>
      <c r="AP294" s="493"/>
      <c r="AQ294" s="497"/>
      <c r="AR294" s="499"/>
      <c r="AS294" s="224"/>
    </row>
    <row r="295">
      <c r="A295" s="398"/>
      <c r="B295" s="399"/>
      <c r="C295" s="398"/>
      <c r="D295" s="399"/>
      <c r="E295" s="398"/>
      <c r="I295" s="411"/>
      <c r="J295" s="411"/>
      <c r="N295" s="411"/>
      <c r="S295" s="411"/>
      <c r="AC295" s="495">
        <v>70.0</v>
      </c>
      <c r="AD295" s="493"/>
      <c r="AE295" s="493"/>
      <c r="AF295" s="493"/>
      <c r="AG295" s="493"/>
      <c r="AH295" s="493"/>
      <c r="AI295" s="493"/>
      <c r="AJ295" s="493"/>
      <c r="AK295" s="493"/>
      <c r="AL295" s="494"/>
      <c r="AM295" s="495"/>
      <c r="AN295" s="496"/>
      <c r="AO295" s="496"/>
      <c r="AP295" s="493"/>
      <c r="AQ295" s="497"/>
      <c r="AR295" s="499"/>
      <c r="AS295" s="224"/>
    </row>
    <row r="296">
      <c r="A296" s="398"/>
      <c r="B296" s="399"/>
      <c r="C296" s="398"/>
      <c r="D296" s="399"/>
      <c r="E296" s="398"/>
      <c r="I296" s="411"/>
      <c r="J296" s="411"/>
      <c r="N296" s="411"/>
      <c r="S296" s="411"/>
      <c r="AC296" s="495">
        <v>71.0</v>
      </c>
      <c r="AD296" s="493"/>
      <c r="AE296" s="493"/>
      <c r="AF296" s="493"/>
      <c r="AG296" s="493"/>
      <c r="AH296" s="493"/>
      <c r="AI296" s="493"/>
      <c r="AJ296" s="493"/>
      <c r="AK296" s="493"/>
      <c r="AL296" s="494"/>
      <c r="AM296" s="495"/>
      <c r="AN296" s="496"/>
      <c r="AO296" s="496"/>
      <c r="AP296" s="493"/>
      <c r="AQ296" s="497"/>
      <c r="AR296" s="499"/>
      <c r="AS296" s="224"/>
    </row>
    <row r="297">
      <c r="A297" s="398"/>
      <c r="B297" s="399"/>
      <c r="C297" s="398"/>
      <c r="D297" s="399"/>
      <c r="E297" s="398"/>
      <c r="I297" s="411"/>
      <c r="J297" s="411"/>
      <c r="N297" s="411"/>
      <c r="S297" s="411"/>
      <c r="AC297" s="495">
        <v>72.0</v>
      </c>
      <c r="AD297" s="493"/>
      <c r="AE297" s="493"/>
      <c r="AF297" s="493"/>
      <c r="AG297" s="493"/>
      <c r="AH297" s="493"/>
      <c r="AI297" s="493"/>
      <c r="AJ297" s="493"/>
      <c r="AK297" s="493"/>
      <c r="AL297" s="494"/>
      <c r="AM297" s="495"/>
      <c r="AN297" s="496"/>
      <c r="AO297" s="496"/>
      <c r="AP297" s="493"/>
      <c r="AQ297" s="497"/>
      <c r="AR297" s="499"/>
      <c r="AS297" s="224"/>
    </row>
    <row r="298">
      <c r="A298" s="398"/>
      <c r="B298" s="399"/>
      <c r="C298" s="398"/>
      <c r="D298" s="399"/>
      <c r="E298" s="398"/>
      <c r="I298" s="411"/>
      <c r="J298" s="411"/>
      <c r="N298" s="411"/>
      <c r="S298" s="411"/>
      <c r="AC298" s="495">
        <v>73.0</v>
      </c>
      <c r="AD298" s="493"/>
      <c r="AE298" s="493"/>
      <c r="AF298" s="493"/>
      <c r="AG298" s="493"/>
      <c r="AH298" s="493"/>
      <c r="AI298" s="493"/>
      <c r="AJ298" s="493"/>
      <c r="AK298" s="493"/>
      <c r="AL298" s="494"/>
      <c r="AM298" s="495"/>
      <c r="AN298" s="496"/>
      <c r="AO298" s="496"/>
      <c r="AP298" s="493"/>
      <c r="AQ298" s="497"/>
      <c r="AR298" s="499"/>
      <c r="AS298" s="224"/>
    </row>
    <row r="299">
      <c r="A299" s="398"/>
      <c r="B299" s="399"/>
      <c r="C299" s="398"/>
      <c r="D299" s="399"/>
      <c r="E299" s="398"/>
      <c r="I299" s="411"/>
      <c r="J299" s="411"/>
      <c r="N299" s="411"/>
      <c r="S299" s="411"/>
      <c r="AC299" s="495">
        <v>74.0</v>
      </c>
      <c r="AD299" s="493"/>
      <c r="AE299" s="493"/>
      <c r="AF299" s="493"/>
      <c r="AG299" s="493"/>
      <c r="AH299" s="493"/>
      <c r="AI299" s="493"/>
      <c r="AJ299" s="493"/>
      <c r="AK299" s="493"/>
      <c r="AL299" s="494"/>
      <c r="AM299" s="495"/>
      <c r="AN299" s="496"/>
      <c r="AO299" s="496"/>
      <c r="AP299" s="493"/>
      <c r="AQ299" s="497"/>
      <c r="AR299" s="499"/>
      <c r="AS299" s="224"/>
    </row>
    <row r="300">
      <c r="A300" s="398"/>
      <c r="B300" s="399"/>
      <c r="C300" s="398"/>
      <c r="D300" s="399"/>
      <c r="E300" s="398"/>
      <c r="I300" s="411"/>
      <c r="J300" s="411"/>
      <c r="N300" s="411"/>
      <c r="S300" s="411"/>
      <c r="AC300" s="495">
        <v>75.0</v>
      </c>
      <c r="AD300" s="493"/>
      <c r="AE300" s="493"/>
      <c r="AF300" s="493"/>
      <c r="AG300" s="493"/>
      <c r="AH300" s="493"/>
      <c r="AI300" s="493"/>
      <c r="AJ300" s="493"/>
      <c r="AK300" s="493"/>
      <c r="AL300" s="494"/>
      <c r="AM300" s="495"/>
      <c r="AN300" s="496"/>
      <c r="AO300" s="496"/>
      <c r="AP300" s="493"/>
      <c r="AQ300" s="497"/>
      <c r="AR300" s="499"/>
      <c r="AS300" s="224"/>
    </row>
    <row r="301">
      <c r="A301" s="398"/>
      <c r="B301" s="399"/>
      <c r="C301" s="398"/>
      <c r="D301" s="399"/>
      <c r="E301" s="398"/>
      <c r="I301" s="411"/>
      <c r="J301" s="411"/>
      <c r="N301" s="411"/>
      <c r="S301" s="411"/>
      <c r="AC301" s="495">
        <v>76.0</v>
      </c>
      <c r="AD301" s="493"/>
      <c r="AE301" s="493"/>
      <c r="AF301" s="493"/>
      <c r="AG301" s="493"/>
      <c r="AH301" s="493"/>
      <c r="AI301" s="493"/>
      <c r="AJ301" s="493"/>
      <c r="AK301" s="493"/>
      <c r="AL301" s="494"/>
      <c r="AM301" s="495"/>
      <c r="AN301" s="496"/>
      <c r="AO301" s="496"/>
      <c r="AP301" s="493"/>
      <c r="AQ301" s="497"/>
      <c r="AR301" s="499"/>
      <c r="AS301" s="224"/>
    </row>
    <row r="302">
      <c r="A302" s="398"/>
      <c r="B302" s="399"/>
      <c r="C302" s="398"/>
      <c r="D302" s="399"/>
      <c r="E302" s="398"/>
      <c r="I302" s="411"/>
      <c r="J302" s="411"/>
      <c r="N302" s="411"/>
      <c r="S302" s="411"/>
      <c r="AC302" s="495">
        <v>77.0</v>
      </c>
      <c r="AD302" s="493"/>
      <c r="AE302" s="493"/>
      <c r="AF302" s="493"/>
      <c r="AG302" s="493"/>
      <c r="AH302" s="493"/>
      <c r="AI302" s="493"/>
      <c r="AJ302" s="493"/>
      <c r="AK302" s="493"/>
      <c r="AL302" s="494"/>
      <c r="AM302" s="495"/>
      <c r="AN302" s="496"/>
      <c r="AO302" s="496"/>
      <c r="AP302" s="493"/>
      <c r="AQ302" s="497"/>
      <c r="AR302" s="499"/>
      <c r="AS302" s="224"/>
    </row>
    <row r="303">
      <c r="A303" s="398"/>
      <c r="B303" s="399"/>
      <c r="C303" s="398"/>
      <c r="D303" s="399"/>
      <c r="E303" s="398"/>
      <c r="I303" s="411"/>
      <c r="J303" s="411"/>
      <c r="N303" s="411"/>
      <c r="S303" s="411"/>
      <c r="AC303" s="495">
        <v>78.0</v>
      </c>
      <c r="AD303" s="493"/>
      <c r="AE303" s="493"/>
      <c r="AF303" s="493"/>
      <c r="AG303" s="493"/>
      <c r="AH303" s="493"/>
      <c r="AI303" s="493"/>
      <c r="AJ303" s="493"/>
      <c r="AK303" s="493"/>
      <c r="AL303" s="494"/>
      <c r="AM303" s="495"/>
      <c r="AN303" s="496"/>
      <c r="AO303" s="496"/>
      <c r="AP303" s="493"/>
      <c r="AQ303" s="497"/>
      <c r="AR303" s="499"/>
      <c r="AS303" s="224"/>
    </row>
    <row r="304">
      <c r="A304" s="398"/>
      <c r="B304" s="399"/>
      <c r="C304" s="398"/>
      <c r="D304" s="399"/>
      <c r="E304" s="398"/>
      <c r="I304" s="411"/>
      <c r="J304" s="411"/>
      <c r="N304" s="411"/>
      <c r="S304" s="411"/>
      <c r="AC304" s="495">
        <v>79.0</v>
      </c>
      <c r="AD304" s="493"/>
      <c r="AE304" s="493"/>
      <c r="AF304" s="493"/>
      <c r="AG304" s="493"/>
      <c r="AH304" s="493"/>
      <c r="AI304" s="493"/>
      <c r="AJ304" s="493"/>
      <c r="AK304" s="493"/>
      <c r="AL304" s="494"/>
      <c r="AM304" s="495"/>
      <c r="AN304" s="496"/>
      <c r="AO304" s="496"/>
      <c r="AP304" s="493"/>
      <c r="AQ304" s="497"/>
      <c r="AR304" s="499"/>
      <c r="AS304" s="224"/>
    </row>
    <row r="305">
      <c r="A305" s="398"/>
      <c r="B305" s="399"/>
      <c r="C305" s="398"/>
      <c r="D305" s="399"/>
      <c r="E305" s="398"/>
      <c r="I305" s="411"/>
      <c r="J305" s="411"/>
      <c r="N305" s="411"/>
      <c r="S305" s="411"/>
      <c r="AC305" s="495">
        <v>80.0</v>
      </c>
      <c r="AD305" s="493"/>
      <c r="AE305" s="493"/>
      <c r="AF305" s="493"/>
      <c r="AG305" s="493"/>
      <c r="AH305" s="493"/>
      <c r="AI305" s="493"/>
      <c r="AJ305" s="493"/>
      <c r="AK305" s="493"/>
      <c r="AL305" s="494"/>
      <c r="AM305" s="495"/>
      <c r="AN305" s="496"/>
      <c r="AO305" s="496"/>
      <c r="AP305" s="493"/>
      <c r="AQ305" s="497"/>
      <c r="AR305" s="499"/>
      <c r="AS305" s="224"/>
    </row>
    <row r="306">
      <c r="A306" s="398"/>
      <c r="B306" s="399"/>
      <c r="C306" s="398"/>
      <c r="D306" s="399"/>
      <c r="E306" s="398"/>
      <c r="I306" s="411"/>
      <c r="J306" s="411"/>
      <c r="N306" s="411"/>
      <c r="S306" s="411"/>
      <c r="AC306" s="495">
        <v>81.0</v>
      </c>
      <c r="AD306" s="493"/>
      <c r="AE306" s="493"/>
      <c r="AF306" s="493"/>
      <c r="AG306" s="493"/>
      <c r="AH306" s="493"/>
      <c r="AI306" s="493"/>
      <c r="AJ306" s="493"/>
      <c r="AK306" s="493"/>
      <c r="AL306" s="494"/>
      <c r="AM306" s="495"/>
      <c r="AN306" s="496"/>
      <c r="AO306" s="496"/>
      <c r="AP306" s="493"/>
      <c r="AQ306" s="497"/>
      <c r="AR306" s="499"/>
      <c r="AS306" s="224"/>
    </row>
    <row r="307">
      <c r="A307" s="398"/>
      <c r="B307" s="399"/>
      <c r="C307" s="398"/>
      <c r="D307" s="399"/>
      <c r="E307" s="398"/>
      <c r="I307" s="411"/>
      <c r="J307" s="411"/>
      <c r="N307" s="411"/>
      <c r="S307" s="411"/>
      <c r="AC307" s="495">
        <v>82.0</v>
      </c>
      <c r="AD307" s="493"/>
      <c r="AE307" s="493"/>
      <c r="AF307" s="493"/>
      <c r="AG307" s="493"/>
      <c r="AH307" s="493"/>
      <c r="AI307" s="493"/>
      <c r="AJ307" s="493"/>
      <c r="AK307" s="493"/>
      <c r="AL307" s="494"/>
      <c r="AM307" s="495"/>
      <c r="AN307" s="496"/>
      <c r="AO307" s="496"/>
      <c r="AP307" s="493"/>
      <c r="AQ307" s="497"/>
      <c r="AR307" s="499"/>
      <c r="AS307" s="224"/>
    </row>
    <row r="308">
      <c r="A308" s="398"/>
      <c r="B308" s="399"/>
      <c r="C308" s="398"/>
      <c r="D308" s="399"/>
      <c r="E308" s="398"/>
      <c r="I308" s="411"/>
      <c r="J308" s="411"/>
      <c r="N308" s="411"/>
      <c r="S308" s="411"/>
      <c r="AC308" s="495">
        <v>83.0</v>
      </c>
      <c r="AD308" s="493"/>
      <c r="AE308" s="493"/>
      <c r="AF308" s="493"/>
      <c r="AG308" s="493"/>
      <c r="AH308" s="493"/>
      <c r="AI308" s="493"/>
      <c r="AJ308" s="493"/>
      <c r="AK308" s="493"/>
      <c r="AL308" s="494"/>
      <c r="AM308" s="495"/>
      <c r="AN308" s="496"/>
      <c r="AO308" s="496"/>
      <c r="AP308" s="493"/>
      <c r="AQ308" s="497"/>
      <c r="AR308" s="499"/>
      <c r="AS308" s="224"/>
    </row>
    <row r="309">
      <c r="A309" s="398"/>
      <c r="B309" s="399"/>
      <c r="C309" s="398"/>
      <c r="D309" s="399"/>
      <c r="E309" s="398"/>
      <c r="I309" s="411"/>
      <c r="J309" s="411"/>
      <c r="N309" s="411"/>
      <c r="S309" s="411"/>
      <c r="AC309" s="495">
        <v>84.0</v>
      </c>
      <c r="AD309" s="493"/>
      <c r="AE309" s="493"/>
      <c r="AF309" s="493"/>
      <c r="AG309" s="493"/>
      <c r="AH309" s="493"/>
      <c r="AI309" s="493"/>
      <c r="AJ309" s="493"/>
      <c r="AK309" s="493"/>
      <c r="AL309" s="494"/>
      <c r="AM309" s="495"/>
      <c r="AN309" s="496"/>
      <c r="AO309" s="496"/>
      <c r="AP309" s="493"/>
      <c r="AQ309" s="497"/>
      <c r="AR309" s="499"/>
      <c r="AS309" s="224"/>
    </row>
    <row r="310">
      <c r="A310" s="398"/>
      <c r="B310" s="399"/>
      <c r="C310" s="398"/>
      <c r="D310" s="399"/>
      <c r="E310" s="398"/>
      <c r="I310" s="411"/>
      <c r="J310" s="411"/>
      <c r="N310" s="411"/>
      <c r="S310" s="411"/>
      <c r="AC310" s="495">
        <v>85.0</v>
      </c>
      <c r="AD310" s="493"/>
      <c r="AE310" s="493"/>
      <c r="AF310" s="493"/>
      <c r="AG310" s="493"/>
      <c r="AH310" s="493"/>
      <c r="AI310" s="493"/>
      <c r="AJ310" s="493"/>
      <c r="AK310" s="493"/>
      <c r="AL310" s="494"/>
      <c r="AM310" s="495"/>
      <c r="AN310" s="496"/>
      <c r="AO310" s="496"/>
      <c r="AP310" s="493"/>
      <c r="AQ310" s="497"/>
      <c r="AR310" s="499"/>
      <c r="AS310" s="224"/>
    </row>
    <row r="311">
      <c r="A311" s="398"/>
      <c r="B311" s="399"/>
      <c r="C311" s="398"/>
      <c r="D311" s="399"/>
      <c r="E311" s="398"/>
      <c r="I311" s="411"/>
      <c r="J311" s="411"/>
      <c r="N311" s="411"/>
      <c r="S311" s="411"/>
      <c r="AC311" s="495">
        <v>86.0</v>
      </c>
      <c r="AD311" s="493"/>
      <c r="AE311" s="493"/>
      <c r="AF311" s="493"/>
      <c r="AG311" s="493"/>
      <c r="AH311" s="493"/>
      <c r="AI311" s="493"/>
      <c r="AJ311" s="493"/>
      <c r="AK311" s="493"/>
      <c r="AL311" s="494"/>
      <c r="AM311" s="495"/>
      <c r="AN311" s="496"/>
      <c r="AO311" s="496"/>
      <c r="AP311" s="493"/>
      <c r="AQ311" s="497"/>
      <c r="AR311" s="499"/>
      <c r="AS311" s="224"/>
    </row>
    <row r="312">
      <c r="A312" s="398"/>
      <c r="B312" s="399"/>
      <c r="C312" s="398"/>
      <c r="D312" s="399"/>
      <c r="E312" s="398"/>
      <c r="I312" s="411"/>
      <c r="J312" s="411"/>
      <c r="N312" s="411"/>
      <c r="S312" s="411"/>
      <c r="AC312" s="495">
        <v>87.0</v>
      </c>
      <c r="AD312" s="493"/>
      <c r="AE312" s="493"/>
      <c r="AF312" s="493"/>
      <c r="AG312" s="493"/>
      <c r="AH312" s="493"/>
      <c r="AI312" s="493"/>
      <c r="AJ312" s="493"/>
      <c r="AK312" s="493"/>
      <c r="AL312" s="494"/>
      <c r="AM312" s="495"/>
      <c r="AN312" s="496"/>
      <c r="AO312" s="496"/>
      <c r="AP312" s="493"/>
      <c r="AQ312" s="497"/>
      <c r="AR312" s="499"/>
      <c r="AS312" s="224"/>
    </row>
    <row r="313">
      <c r="A313" s="398"/>
      <c r="B313" s="399"/>
      <c r="C313" s="398"/>
      <c r="D313" s="399"/>
      <c r="E313" s="398"/>
      <c r="I313" s="411"/>
      <c r="J313" s="411"/>
      <c r="N313" s="411"/>
      <c r="S313" s="411"/>
      <c r="AC313" s="495">
        <v>88.0</v>
      </c>
      <c r="AD313" s="493"/>
      <c r="AE313" s="493"/>
      <c r="AF313" s="493"/>
      <c r="AG313" s="493"/>
      <c r="AH313" s="493"/>
      <c r="AI313" s="493"/>
      <c r="AJ313" s="493"/>
      <c r="AK313" s="493"/>
      <c r="AL313" s="494"/>
      <c r="AM313" s="495"/>
      <c r="AN313" s="496"/>
      <c r="AO313" s="496"/>
      <c r="AP313" s="493"/>
      <c r="AQ313" s="497"/>
      <c r="AR313" s="499"/>
      <c r="AS313" s="224"/>
    </row>
    <row r="314">
      <c r="A314" s="398"/>
      <c r="B314" s="399"/>
      <c r="C314" s="398"/>
      <c r="D314" s="399"/>
      <c r="E314" s="398"/>
      <c r="I314" s="411"/>
      <c r="J314" s="411"/>
      <c r="N314" s="411"/>
      <c r="S314" s="411"/>
      <c r="AC314" s="495">
        <v>89.0</v>
      </c>
      <c r="AD314" s="493"/>
      <c r="AE314" s="493"/>
      <c r="AF314" s="493"/>
      <c r="AG314" s="493"/>
      <c r="AH314" s="493"/>
      <c r="AI314" s="493"/>
      <c r="AJ314" s="493"/>
      <c r="AK314" s="493"/>
      <c r="AL314" s="494"/>
      <c r="AM314" s="495"/>
      <c r="AN314" s="496"/>
      <c r="AO314" s="496"/>
      <c r="AP314" s="493"/>
      <c r="AQ314" s="497"/>
      <c r="AR314" s="499"/>
      <c r="AS314" s="224"/>
    </row>
    <row r="315">
      <c r="A315" s="398"/>
      <c r="B315" s="399"/>
      <c r="C315" s="398"/>
      <c r="D315" s="399"/>
      <c r="E315" s="398"/>
      <c r="I315" s="411"/>
      <c r="J315" s="411"/>
      <c r="N315" s="411"/>
      <c r="S315" s="411"/>
      <c r="AC315" s="495">
        <v>90.0</v>
      </c>
      <c r="AD315" s="493"/>
      <c r="AE315" s="493"/>
      <c r="AF315" s="493"/>
      <c r="AG315" s="493"/>
      <c r="AH315" s="493"/>
      <c r="AI315" s="493"/>
      <c r="AJ315" s="493"/>
      <c r="AK315" s="493"/>
      <c r="AL315" s="494"/>
      <c r="AM315" s="495"/>
      <c r="AN315" s="496"/>
      <c r="AO315" s="496"/>
      <c r="AP315" s="493"/>
      <c r="AQ315" s="497"/>
      <c r="AR315" s="499"/>
      <c r="AS315" s="224"/>
    </row>
    <row r="316">
      <c r="A316" s="398"/>
      <c r="B316" s="399"/>
      <c r="C316" s="398"/>
      <c r="D316" s="399"/>
      <c r="E316" s="398"/>
      <c r="I316" s="411"/>
      <c r="J316" s="411"/>
      <c r="N316" s="411"/>
      <c r="S316" s="411"/>
      <c r="AC316" s="495">
        <v>91.0</v>
      </c>
      <c r="AD316" s="493"/>
      <c r="AE316" s="493"/>
      <c r="AF316" s="493"/>
      <c r="AG316" s="493"/>
      <c r="AH316" s="493"/>
      <c r="AI316" s="493"/>
      <c r="AJ316" s="493"/>
      <c r="AK316" s="493"/>
      <c r="AL316" s="494"/>
      <c r="AM316" s="495"/>
      <c r="AN316" s="496"/>
      <c r="AO316" s="496"/>
      <c r="AP316" s="493"/>
      <c r="AQ316" s="497"/>
      <c r="AR316" s="499"/>
      <c r="AS316" s="224"/>
    </row>
    <row r="317">
      <c r="A317" s="398"/>
      <c r="B317" s="399"/>
      <c r="C317" s="398"/>
      <c r="D317" s="399"/>
      <c r="E317" s="398"/>
      <c r="I317" s="411"/>
      <c r="J317" s="411"/>
      <c r="N317" s="411"/>
      <c r="S317" s="411"/>
      <c r="AC317" s="495">
        <v>92.0</v>
      </c>
      <c r="AD317" s="493"/>
      <c r="AE317" s="493"/>
      <c r="AF317" s="493"/>
      <c r="AG317" s="493"/>
      <c r="AH317" s="493"/>
      <c r="AI317" s="493"/>
      <c r="AJ317" s="493"/>
      <c r="AK317" s="493"/>
      <c r="AL317" s="494"/>
      <c r="AM317" s="495"/>
      <c r="AN317" s="496"/>
      <c r="AO317" s="496"/>
      <c r="AP317" s="493"/>
      <c r="AQ317" s="497"/>
      <c r="AR317" s="499"/>
      <c r="AS317" s="224"/>
    </row>
    <row r="318">
      <c r="A318" s="398"/>
      <c r="B318" s="399"/>
      <c r="C318" s="398"/>
      <c r="D318" s="399"/>
      <c r="E318" s="398"/>
      <c r="I318" s="411"/>
      <c r="J318" s="411"/>
      <c r="N318" s="411"/>
      <c r="S318" s="411"/>
      <c r="AC318" s="495">
        <v>93.0</v>
      </c>
      <c r="AD318" s="493"/>
      <c r="AE318" s="493"/>
      <c r="AF318" s="493"/>
      <c r="AG318" s="493"/>
      <c r="AH318" s="493"/>
      <c r="AI318" s="493"/>
      <c r="AJ318" s="493"/>
      <c r="AK318" s="493"/>
      <c r="AL318" s="494"/>
      <c r="AM318" s="495"/>
      <c r="AN318" s="496"/>
      <c r="AO318" s="496"/>
      <c r="AP318" s="493"/>
      <c r="AQ318" s="497"/>
      <c r="AR318" s="499"/>
      <c r="AS318" s="224"/>
    </row>
    <row r="319">
      <c r="A319" s="398"/>
      <c r="B319" s="399"/>
      <c r="C319" s="398"/>
      <c r="D319" s="399"/>
      <c r="E319" s="398"/>
      <c r="I319" s="411"/>
      <c r="J319" s="411"/>
      <c r="N319" s="411"/>
      <c r="S319" s="411"/>
      <c r="AC319" s="495">
        <v>94.0</v>
      </c>
      <c r="AD319" s="493"/>
      <c r="AE319" s="493"/>
      <c r="AF319" s="493"/>
      <c r="AG319" s="493"/>
      <c r="AH319" s="493"/>
      <c r="AI319" s="493"/>
      <c r="AJ319" s="493"/>
      <c r="AK319" s="493"/>
      <c r="AL319" s="494"/>
      <c r="AM319" s="495"/>
      <c r="AN319" s="496"/>
      <c r="AO319" s="496"/>
      <c r="AP319" s="493"/>
      <c r="AQ319" s="497"/>
      <c r="AR319" s="499"/>
      <c r="AS319" s="224"/>
    </row>
    <row r="320">
      <c r="A320" s="398"/>
      <c r="B320" s="399"/>
      <c r="C320" s="398"/>
      <c r="D320" s="399"/>
      <c r="E320" s="398"/>
      <c r="I320" s="411"/>
      <c r="J320" s="411"/>
      <c r="N320" s="411"/>
      <c r="S320" s="411"/>
      <c r="AC320" s="495">
        <v>95.0</v>
      </c>
      <c r="AD320" s="493"/>
      <c r="AE320" s="493"/>
      <c r="AF320" s="493"/>
      <c r="AG320" s="493"/>
      <c r="AH320" s="493"/>
      <c r="AI320" s="493"/>
      <c r="AJ320" s="493"/>
      <c r="AK320" s="493"/>
      <c r="AL320" s="494"/>
      <c r="AM320" s="495"/>
      <c r="AN320" s="496"/>
      <c r="AO320" s="496"/>
      <c r="AP320" s="493"/>
      <c r="AQ320" s="497"/>
      <c r="AR320" s="499"/>
      <c r="AS320" s="224"/>
    </row>
    <row r="321">
      <c r="A321" s="398"/>
      <c r="B321" s="399"/>
      <c r="C321" s="398"/>
      <c r="D321" s="399"/>
      <c r="E321" s="398"/>
      <c r="I321" s="411"/>
      <c r="J321" s="411"/>
      <c r="N321" s="411"/>
      <c r="S321" s="411"/>
      <c r="AC321" s="495">
        <v>96.0</v>
      </c>
      <c r="AD321" s="493"/>
      <c r="AE321" s="493"/>
      <c r="AF321" s="493"/>
      <c r="AG321" s="493"/>
      <c r="AH321" s="493"/>
      <c r="AI321" s="493"/>
      <c r="AJ321" s="493"/>
      <c r="AK321" s="493"/>
      <c r="AL321" s="494"/>
      <c r="AM321" s="495"/>
      <c r="AN321" s="496"/>
      <c r="AO321" s="496"/>
      <c r="AP321" s="493"/>
      <c r="AQ321" s="497"/>
      <c r="AR321" s="499"/>
      <c r="AS321" s="224"/>
    </row>
    <row r="322">
      <c r="A322" s="398"/>
      <c r="B322" s="399"/>
      <c r="C322" s="398"/>
      <c r="D322" s="399"/>
      <c r="E322" s="398"/>
      <c r="I322" s="411"/>
      <c r="J322" s="411"/>
      <c r="N322" s="411"/>
      <c r="S322" s="411"/>
      <c r="AC322" s="495">
        <v>97.0</v>
      </c>
      <c r="AD322" s="493"/>
      <c r="AE322" s="493"/>
      <c r="AF322" s="493"/>
      <c r="AG322" s="493"/>
      <c r="AH322" s="493"/>
      <c r="AI322" s="493"/>
      <c r="AJ322" s="493"/>
      <c r="AK322" s="493"/>
      <c r="AL322" s="494"/>
      <c r="AM322" s="495"/>
      <c r="AN322" s="496"/>
      <c r="AO322" s="496"/>
      <c r="AP322" s="493"/>
      <c r="AQ322" s="497"/>
      <c r="AR322" s="499"/>
      <c r="AS322" s="224"/>
    </row>
    <row r="323">
      <c r="A323" s="398"/>
      <c r="B323" s="399"/>
      <c r="C323" s="398"/>
      <c r="D323" s="399"/>
      <c r="E323" s="398"/>
      <c r="I323" s="411"/>
      <c r="J323" s="411"/>
      <c r="N323" s="411"/>
      <c r="S323" s="411"/>
      <c r="AC323" s="495">
        <v>98.0</v>
      </c>
      <c r="AD323" s="493"/>
      <c r="AE323" s="493"/>
      <c r="AF323" s="493"/>
      <c r="AG323" s="493"/>
      <c r="AH323" s="493"/>
      <c r="AI323" s="493"/>
      <c r="AJ323" s="493"/>
      <c r="AK323" s="493"/>
      <c r="AL323" s="494"/>
      <c r="AM323" s="495"/>
      <c r="AN323" s="496"/>
      <c r="AO323" s="496"/>
      <c r="AP323" s="493"/>
      <c r="AQ323" s="497"/>
      <c r="AR323" s="499"/>
      <c r="AS323" s="224"/>
    </row>
    <row r="324">
      <c r="A324" s="398"/>
      <c r="B324" s="399"/>
      <c r="C324" s="398"/>
      <c r="D324" s="399"/>
      <c r="E324" s="398"/>
      <c r="I324" s="411"/>
      <c r="J324" s="411"/>
      <c r="N324" s="411"/>
      <c r="S324" s="411"/>
      <c r="AC324" s="495">
        <v>99.0</v>
      </c>
      <c r="AD324" s="493"/>
      <c r="AE324" s="493"/>
      <c r="AF324" s="493"/>
      <c r="AG324" s="493"/>
      <c r="AH324" s="493"/>
      <c r="AI324" s="493"/>
      <c r="AJ324" s="493"/>
      <c r="AK324" s="493"/>
      <c r="AL324" s="494"/>
      <c r="AM324" s="495"/>
      <c r="AN324" s="496"/>
      <c r="AO324" s="496"/>
      <c r="AP324" s="493"/>
      <c r="AQ324" s="497"/>
      <c r="AR324" s="499"/>
      <c r="AS324" s="224"/>
    </row>
    <row r="325">
      <c r="A325" s="398"/>
      <c r="B325" s="399"/>
      <c r="C325" s="398"/>
      <c r="D325" s="399"/>
      <c r="E325" s="398"/>
      <c r="I325" s="411"/>
      <c r="J325" s="411"/>
      <c r="N325" s="411"/>
      <c r="S325" s="411"/>
      <c r="AC325" s="495">
        <v>100.0</v>
      </c>
      <c r="AD325" s="493"/>
      <c r="AE325" s="493"/>
      <c r="AF325" s="493"/>
      <c r="AG325" s="493"/>
      <c r="AH325" s="493"/>
      <c r="AI325" s="493"/>
      <c r="AJ325" s="493"/>
      <c r="AK325" s="493"/>
      <c r="AL325" s="494"/>
      <c r="AM325" s="495"/>
      <c r="AN325" s="496"/>
      <c r="AO325" s="496"/>
      <c r="AP325" s="493"/>
      <c r="AQ325" s="497"/>
      <c r="AR325" s="499"/>
      <c r="AS325" s="224"/>
    </row>
    <row r="326">
      <c r="A326" s="398"/>
      <c r="B326" s="399"/>
      <c r="C326" s="398"/>
      <c r="D326" s="399"/>
      <c r="E326" s="398"/>
      <c r="I326" s="411"/>
      <c r="J326" s="411"/>
      <c r="N326" s="411"/>
      <c r="S326" s="411"/>
      <c r="AC326" s="495">
        <v>101.0</v>
      </c>
      <c r="AD326" s="493"/>
      <c r="AE326" s="493"/>
      <c r="AF326" s="493"/>
      <c r="AG326" s="493"/>
      <c r="AH326" s="493"/>
      <c r="AI326" s="493"/>
      <c r="AJ326" s="493"/>
      <c r="AK326" s="493"/>
      <c r="AL326" s="494"/>
      <c r="AM326" s="495"/>
      <c r="AN326" s="496"/>
      <c r="AO326" s="496"/>
      <c r="AP326" s="493"/>
      <c r="AQ326" s="497"/>
      <c r="AR326" s="499"/>
      <c r="AS326" s="224"/>
    </row>
    <row r="327">
      <c r="A327" s="399"/>
      <c r="B327" s="399"/>
      <c r="C327" s="399"/>
      <c r="D327" s="399"/>
      <c r="E327" s="399"/>
      <c r="F327" s="518"/>
      <c r="G327" s="518"/>
      <c r="H327" s="518"/>
      <c r="I327" s="527"/>
      <c r="J327" s="527"/>
      <c r="K327" s="518"/>
      <c r="L327" s="518"/>
      <c r="M327" s="518"/>
      <c r="N327" s="527"/>
      <c r="O327" s="518"/>
      <c r="P327" s="518"/>
      <c r="Q327" s="518"/>
      <c r="R327" s="518"/>
      <c r="S327" s="527"/>
      <c r="T327" s="518"/>
      <c r="U327" s="518"/>
      <c r="V327" s="518"/>
      <c r="W327" s="518"/>
      <c r="X327" s="518"/>
      <c r="AC327" s="495">
        <v>102.0</v>
      </c>
      <c r="AD327" s="493"/>
      <c r="AE327" s="493"/>
      <c r="AF327" s="493"/>
      <c r="AG327" s="493"/>
      <c r="AH327" s="493"/>
      <c r="AI327" s="493"/>
      <c r="AJ327" s="493"/>
      <c r="AK327" s="493"/>
      <c r="AL327" s="494"/>
      <c r="AM327" s="495"/>
      <c r="AN327" s="496"/>
      <c r="AO327" s="496"/>
      <c r="AP327" s="493"/>
      <c r="AQ327" s="497"/>
      <c r="AR327" s="499"/>
      <c r="AS327" s="224"/>
    </row>
    <row r="328">
      <c r="A328" s="398"/>
      <c r="B328" s="399"/>
      <c r="C328" s="398"/>
      <c r="D328" s="399"/>
      <c r="E328" s="398"/>
      <c r="I328" s="411"/>
      <c r="J328" s="411"/>
      <c r="N328" s="411"/>
      <c r="S328" s="411"/>
      <c r="AC328" s="495">
        <v>103.0</v>
      </c>
      <c r="AD328" s="493"/>
      <c r="AE328" s="493"/>
      <c r="AF328" s="493"/>
      <c r="AG328" s="493"/>
      <c r="AH328" s="493"/>
      <c r="AI328" s="493"/>
      <c r="AJ328" s="493"/>
      <c r="AK328" s="493"/>
      <c r="AL328" s="494"/>
      <c r="AM328" s="495"/>
      <c r="AN328" s="496"/>
      <c r="AO328" s="496"/>
      <c r="AP328" s="493"/>
      <c r="AQ328" s="497"/>
      <c r="AR328" s="499"/>
      <c r="AS328" s="224"/>
    </row>
    <row r="329">
      <c r="A329" s="398"/>
      <c r="B329" s="399"/>
      <c r="C329" s="398"/>
      <c r="D329" s="399"/>
      <c r="E329" s="398"/>
      <c r="I329" s="411"/>
      <c r="J329" s="411"/>
      <c r="N329" s="411"/>
      <c r="S329" s="411"/>
      <c r="AC329" s="495">
        <v>104.0</v>
      </c>
      <c r="AD329" s="493"/>
      <c r="AE329" s="493"/>
      <c r="AF329" s="493"/>
      <c r="AG329" s="493"/>
      <c r="AH329" s="493"/>
      <c r="AI329" s="493"/>
      <c r="AJ329" s="493"/>
      <c r="AK329" s="493"/>
      <c r="AL329" s="494"/>
      <c r="AM329" s="495"/>
      <c r="AN329" s="496"/>
      <c r="AO329" s="496"/>
      <c r="AP329" s="493"/>
      <c r="AQ329" s="497"/>
      <c r="AR329" s="499"/>
      <c r="AS329" s="224"/>
    </row>
    <row r="330">
      <c r="A330" s="398"/>
      <c r="B330" s="399"/>
      <c r="C330" s="398"/>
      <c r="D330" s="399"/>
      <c r="E330" s="398"/>
      <c r="I330" s="411"/>
      <c r="J330" s="411"/>
      <c r="N330" s="411"/>
      <c r="S330" s="411"/>
      <c r="AC330" s="495">
        <v>105.0</v>
      </c>
      <c r="AD330" s="493"/>
      <c r="AE330" s="493"/>
      <c r="AF330" s="493"/>
      <c r="AG330" s="493"/>
      <c r="AH330" s="493"/>
      <c r="AI330" s="493"/>
      <c r="AJ330" s="493"/>
      <c r="AK330" s="493"/>
      <c r="AL330" s="494"/>
      <c r="AM330" s="495"/>
      <c r="AN330" s="496"/>
      <c r="AO330" s="496"/>
      <c r="AP330" s="493"/>
      <c r="AQ330" s="497"/>
      <c r="AR330" s="499"/>
      <c r="AS330" s="224"/>
    </row>
    <row r="331">
      <c r="A331" s="398"/>
      <c r="B331" s="399"/>
      <c r="C331" s="398"/>
      <c r="D331" s="399"/>
      <c r="E331" s="398"/>
      <c r="I331" s="411"/>
      <c r="J331" s="411"/>
      <c r="N331" s="411"/>
      <c r="S331" s="411"/>
      <c r="AC331" s="495">
        <v>106.0</v>
      </c>
      <c r="AD331" s="493"/>
      <c r="AE331" s="493"/>
      <c r="AF331" s="493"/>
      <c r="AG331" s="493"/>
      <c r="AH331" s="493"/>
      <c r="AI331" s="493"/>
      <c r="AJ331" s="493"/>
      <c r="AK331" s="493"/>
      <c r="AL331" s="494"/>
      <c r="AM331" s="495"/>
      <c r="AN331" s="496"/>
      <c r="AO331" s="496"/>
      <c r="AP331" s="493"/>
      <c r="AQ331" s="497"/>
      <c r="AR331" s="499"/>
      <c r="AS331" s="224"/>
    </row>
    <row r="332">
      <c r="A332" s="398"/>
      <c r="B332" s="399"/>
      <c r="C332" s="398"/>
      <c r="D332" s="399"/>
      <c r="E332" s="398"/>
      <c r="I332" s="411"/>
      <c r="J332" s="411"/>
      <c r="N332" s="411"/>
      <c r="S332" s="411"/>
      <c r="AC332" s="495">
        <v>107.0</v>
      </c>
      <c r="AD332" s="493"/>
      <c r="AE332" s="493"/>
      <c r="AF332" s="493"/>
      <c r="AG332" s="493"/>
      <c r="AH332" s="493"/>
      <c r="AI332" s="493"/>
      <c r="AJ332" s="493"/>
      <c r="AK332" s="493"/>
      <c r="AL332" s="494"/>
      <c r="AM332" s="495"/>
      <c r="AN332" s="496"/>
      <c r="AO332" s="496"/>
      <c r="AP332" s="493"/>
      <c r="AQ332" s="497"/>
      <c r="AR332" s="499"/>
      <c r="AS332" s="224"/>
    </row>
    <row r="333">
      <c r="A333" s="398"/>
      <c r="B333" s="399"/>
      <c r="C333" s="398"/>
      <c r="D333" s="399"/>
      <c r="E333" s="398"/>
      <c r="I333" s="411"/>
      <c r="J333" s="411"/>
      <c r="N333" s="411"/>
      <c r="S333" s="411"/>
      <c r="AC333" s="495">
        <v>108.0</v>
      </c>
      <c r="AD333" s="493"/>
      <c r="AE333" s="493"/>
      <c r="AF333" s="493"/>
      <c r="AG333" s="493"/>
      <c r="AH333" s="493"/>
      <c r="AI333" s="493"/>
      <c r="AJ333" s="493"/>
      <c r="AK333" s="493"/>
      <c r="AL333" s="494"/>
      <c r="AM333" s="495"/>
      <c r="AN333" s="496"/>
      <c r="AO333" s="496"/>
      <c r="AP333" s="493"/>
      <c r="AQ333" s="497"/>
      <c r="AR333" s="499"/>
      <c r="AS333" s="224"/>
    </row>
    <row r="334">
      <c r="A334" s="398"/>
      <c r="B334" s="399"/>
      <c r="C334" s="398"/>
      <c r="D334" s="399"/>
      <c r="E334" s="398"/>
      <c r="I334" s="411"/>
      <c r="J334" s="411"/>
      <c r="N334" s="411"/>
      <c r="S334" s="411"/>
      <c r="AC334" s="495">
        <v>109.0</v>
      </c>
      <c r="AD334" s="493"/>
      <c r="AE334" s="493"/>
      <c r="AF334" s="493"/>
      <c r="AG334" s="493"/>
      <c r="AH334" s="493"/>
      <c r="AI334" s="493"/>
      <c r="AJ334" s="493"/>
      <c r="AK334" s="493"/>
      <c r="AL334" s="494"/>
      <c r="AM334" s="495"/>
      <c r="AN334" s="496"/>
      <c r="AO334" s="496"/>
      <c r="AP334" s="493"/>
      <c r="AQ334" s="497"/>
      <c r="AR334" s="499"/>
      <c r="AS334" s="224"/>
    </row>
    <row r="335">
      <c r="A335" s="398"/>
      <c r="B335" s="399"/>
      <c r="C335" s="398"/>
      <c r="D335" s="399"/>
      <c r="E335" s="398"/>
      <c r="I335" s="411"/>
      <c r="J335" s="411"/>
      <c r="N335" s="411"/>
      <c r="S335" s="411"/>
      <c r="AC335" s="495">
        <v>110.0</v>
      </c>
      <c r="AD335" s="493"/>
      <c r="AE335" s="493"/>
      <c r="AF335" s="493"/>
      <c r="AG335" s="493"/>
      <c r="AH335" s="493"/>
      <c r="AI335" s="493"/>
      <c r="AJ335" s="493"/>
      <c r="AK335" s="493"/>
      <c r="AL335" s="494"/>
      <c r="AM335" s="495"/>
      <c r="AN335" s="496"/>
      <c r="AO335" s="496"/>
      <c r="AP335" s="493"/>
      <c r="AQ335" s="497"/>
      <c r="AR335" s="499"/>
      <c r="AS335" s="224"/>
    </row>
    <row r="336">
      <c r="A336" s="398"/>
      <c r="B336" s="399"/>
      <c r="C336" s="398"/>
      <c r="D336" s="399"/>
      <c r="E336" s="398"/>
      <c r="I336" s="411"/>
      <c r="J336" s="411"/>
      <c r="N336" s="411"/>
      <c r="S336" s="411"/>
      <c r="AC336" s="495">
        <v>111.0</v>
      </c>
      <c r="AD336" s="493"/>
      <c r="AE336" s="493"/>
      <c r="AF336" s="493"/>
      <c r="AG336" s="493"/>
      <c r="AH336" s="493"/>
      <c r="AI336" s="493"/>
      <c r="AJ336" s="493"/>
      <c r="AK336" s="493"/>
      <c r="AL336" s="494"/>
      <c r="AM336" s="495"/>
      <c r="AN336" s="496"/>
      <c r="AO336" s="496"/>
      <c r="AP336" s="493"/>
      <c r="AQ336" s="497"/>
      <c r="AR336" s="499"/>
      <c r="AS336" s="224"/>
    </row>
    <row r="337">
      <c r="A337" s="398"/>
      <c r="B337" s="399"/>
      <c r="C337" s="398"/>
      <c r="D337" s="399"/>
      <c r="E337" s="398"/>
      <c r="I337" s="411"/>
      <c r="J337" s="411"/>
      <c r="N337" s="411"/>
      <c r="S337" s="411"/>
      <c r="AC337" s="495">
        <v>112.0</v>
      </c>
      <c r="AD337" s="493"/>
      <c r="AE337" s="493"/>
      <c r="AF337" s="493"/>
      <c r="AG337" s="493"/>
      <c r="AH337" s="493"/>
      <c r="AI337" s="493"/>
      <c r="AJ337" s="493"/>
      <c r="AK337" s="493"/>
      <c r="AL337" s="494"/>
      <c r="AM337" s="495"/>
      <c r="AN337" s="496"/>
      <c r="AO337" s="496"/>
      <c r="AP337" s="493"/>
      <c r="AQ337" s="497"/>
      <c r="AR337" s="499"/>
      <c r="AS337" s="224"/>
    </row>
    <row r="338">
      <c r="A338" s="398"/>
      <c r="B338" s="399"/>
      <c r="C338" s="398"/>
      <c r="D338" s="399"/>
      <c r="E338" s="398"/>
      <c r="I338" s="411"/>
      <c r="J338" s="411"/>
      <c r="N338" s="411"/>
      <c r="S338" s="411"/>
      <c r="AC338" s="495">
        <v>113.0</v>
      </c>
      <c r="AD338" s="493"/>
      <c r="AE338" s="493"/>
      <c r="AF338" s="493"/>
      <c r="AG338" s="493"/>
      <c r="AH338" s="493"/>
      <c r="AI338" s="493"/>
      <c r="AJ338" s="493"/>
      <c r="AK338" s="493"/>
      <c r="AL338" s="494"/>
      <c r="AM338" s="495"/>
      <c r="AN338" s="496"/>
      <c r="AO338" s="496"/>
      <c r="AP338" s="493"/>
      <c r="AQ338" s="497"/>
      <c r="AR338" s="499"/>
      <c r="AS338" s="224"/>
    </row>
    <row r="339">
      <c r="A339" s="398"/>
      <c r="B339" s="399"/>
      <c r="C339" s="398"/>
      <c r="D339" s="399"/>
      <c r="E339" s="398"/>
      <c r="I339" s="411"/>
      <c r="J339" s="411"/>
      <c r="N339" s="411"/>
      <c r="S339" s="411"/>
      <c r="AC339" s="495">
        <v>114.0</v>
      </c>
      <c r="AD339" s="493"/>
      <c r="AE339" s="493"/>
      <c r="AF339" s="493"/>
      <c r="AG339" s="493"/>
      <c r="AH339" s="493"/>
      <c r="AI339" s="493"/>
      <c r="AJ339" s="493"/>
      <c r="AK339" s="493"/>
      <c r="AL339" s="494"/>
      <c r="AM339" s="495"/>
      <c r="AN339" s="496"/>
      <c r="AO339" s="496"/>
      <c r="AP339" s="493"/>
      <c r="AQ339" s="497"/>
      <c r="AR339" s="499"/>
      <c r="AS339" s="224"/>
    </row>
    <row r="340">
      <c r="A340" s="398"/>
      <c r="B340" s="399"/>
      <c r="C340" s="398"/>
      <c r="D340" s="399"/>
      <c r="E340" s="398"/>
      <c r="I340" s="411"/>
      <c r="J340" s="411"/>
      <c r="N340" s="411"/>
      <c r="S340" s="411"/>
      <c r="AC340" s="495">
        <v>115.0</v>
      </c>
      <c r="AD340" s="493"/>
      <c r="AE340" s="493"/>
      <c r="AF340" s="493"/>
      <c r="AG340" s="493"/>
      <c r="AH340" s="493"/>
      <c r="AI340" s="493"/>
      <c r="AJ340" s="493"/>
      <c r="AK340" s="493"/>
      <c r="AL340" s="494"/>
      <c r="AM340" s="495"/>
      <c r="AN340" s="496"/>
      <c r="AO340" s="496"/>
      <c r="AP340" s="493"/>
      <c r="AQ340" s="497"/>
      <c r="AR340" s="499"/>
      <c r="AS340" s="224"/>
    </row>
    <row r="341">
      <c r="A341" s="398"/>
      <c r="B341" s="399"/>
      <c r="C341" s="398"/>
      <c r="D341" s="399"/>
      <c r="E341" s="398"/>
      <c r="I341" s="411"/>
      <c r="J341" s="411"/>
      <c r="N341" s="411"/>
      <c r="S341" s="411"/>
      <c r="AC341" s="495">
        <v>116.0</v>
      </c>
      <c r="AD341" s="493"/>
      <c r="AE341" s="493"/>
      <c r="AF341" s="493"/>
      <c r="AG341" s="493"/>
      <c r="AH341" s="493"/>
      <c r="AI341" s="493"/>
      <c r="AJ341" s="493"/>
      <c r="AK341" s="493"/>
      <c r="AL341" s="494"/>
      <c r="AM341" s="495"/>
      <c r="AN341" s="496"/>
      <c r="AO341" s="496"/>
      <c r="AP341" s="493"/>
      <c r="AQ341" s="497"/>
      <c r="AR341" s="499"/>
      <c r="AS341" s="224"/>
    </row>
    <row r="342">
      <c r="A342" s="398"/>
      <c r="B342" s="399"/>
      <c r="C342" s="398"/>
      <c r="D342" s="399"/>
      <c r="E342" s="398"/>
      <c r="I342" s="411"/>
      <c r="J342" s="411"/>
      <c r="N342" s="411"/>
      <c r="S342" s="411"/>
      <c r="AC342" s="495">
        <v>117.0</v>
      </c>
      <c r="AD342" s="493"/>
      <c r="AE342" s="493"/>
      <c r="AF342" s="493"/>
      <c r="AG342" s="493"/>
      <c r="AH342" s="493"/>
      <c r="AI342" s="493"/>
      <c r="AJ342" s="493"/>
      <c r="AK342" s="493"/>
      <c r="AL342" s="494"/>
      <c r="AM342" s="495"/>
      <c r="AN342" s="496"/>
      <c r="AO342" s="496"/>
      <c r="AP342" s="493"/>
      <c r="AQ342" s="497"/>
      <c r="AR342" s="499"/>
      <c r="AS342" s="224"/>
    </row>
    <row r="343">
      <c r="A343" s="398"/>
      <c r="B343" s="399"/>
      <c r="C343" s="398"/>
      <c r="D343" s="399"/>
      <c r="E343" s="398"/>
      <c r="I343" s="411"/>
      <c r="J343" s="411"/>
      <c r="N343" s="411"/>
      <c r="S343" s="411"/>
      <c r="AC343" s="495">
        <v>118.0</v>
      </c>
      <c r="AD343" s="493"/>
      <c r="AE343" s="493"/>
      <c r="AF343" s="493"/>
      <c r="AG343" s="493"/>
      <c r="AH343" s="493"/>
      <c r="AI343" s="493"/>
      <c r="AJ343" s="493"/>
      <c r="AK343" s="493"/>
      <c r="AL343" s="494"/>
      <c r="AM343" s="495"/>
      <c r="AN343" s="496"/>
      <c r="AO343" s="496"/>
      <c r="AP343" s="493"/>
      <c r="AQ343" s="497"/>
      <c r="AR343" s="499"/>
      <c r="AS343" s="224"/>
    </row>
    <row r="344">
      <c r="A344" s="398"/>
      <c r="B344" s="399"/>
      <c r="C344" s="398"/>
      <c r="D344" s="399"/>
      <c r="E344" s="398"/>
      <c r="I344" s="411"/>
      <c r="J344" s="411"/>
      <c r="N344" s="411"/>
      <c r="S344" s="411"/>
      <c r="AC344" s="495">
        <v>119.0</v>
      </c>
      <c r="AD344" s="493"/>
      <c r="AE344" s="493"/>
      <c r="AF344" s="493"/>
      <c r="AG344" s="493"/>
      <c r="AH344" s="493"/>
      <c r="AI344" s="493"/>
      <c r="AJ344" s="493"/>
      <c r="AK344" s="493"/>
      <c r="AL344" s="494"/>
      <c r="AM344" s="495"/>
      <c r="AN344" s="496"/>
      <c r="AO344" s="496"/>
      <c r="AP344" s="493"/>
      <c r="AQ344" s="497"/>
      <c r="AR344" s="499"/>
      <c r="AS344" s="224"/>
    </row>
    <row r="345">
      <c r="A345" s="398"/>
      <c r="B345" s="399"/>
      <c r="C345" s="398"/>
      <c r="D345" s="399"/>
      <c r="E345" s="398"/>
      <c r="I345" s="411"/>
      <c r="J345" s="411"/>
      <c r="N345" s="411"/>
      <c r="S345" s="411"/>
      <c r="AC345" s="495">
        <v>120.0</v>
      </c>
      <c r="AD345" s="493"/>
      <c r="AE345" s="493"/>
      <c r="AF345" s="493"/>
      <c r="AG345" s="493"/>
      <c r="AH345" s="493"/>
      <c r="AI345" s="493"/>
      <c r="AJ345" s="493"/>
      <c r="AK345" s="493"/>
      <c r="AL345" s="494"/>
      <c r="AM345" s="495"/>
      <c r="AN345" s="496"/>
      <c r="AO345" s="496"/>
      <c r="AP345" s="493"/>
      <c r="AQ345" s="497"/>
      <c r="AR345" s="499"/>
      <c r="AS345" s="224"/>
    </row>
    <row r="346">
      <c r="A346" s="398"/>
      <c r="B346" s="399"/>
      <c r="C346" s="398"/>
      <c r="D346" s="399"/>
      <c r="E346" s="398"/>
      <c r="I346" s="411"/>
      <c r="J346" s="411"/>
      <c r="N346" s="411"/>
      <c r="S346" s="411"/>
      <c r="AC346" s="495">
        <v>121.0</v>
      </c>
      <c r="AD346" s="493"/>
      <c r="AE346" s="493"/>
      <c r="AF346" s="493"/>
      <c r="AG346" s="493"/>
      <c r="AH346" s="493"/>
      <c r="AI346" s="493"/>
      <c r="AJ346" s="493"/>
      <c r="AK346" s="493"/>
      <c r="AL346" s="494"/>
      <c r="AM346" s="495"/>
      <c r="AN346" s="496"/>
      <c r="AO346" s="496"/>
      <c r="AP346" s="493"/>
      <c r="AQ346" s="497"/>
      <c r="AR346" s="499"/>
      <c r="AS346" s="224"/>
    </row>
    <row r="347">
      <c r="A347" s="398"/>
      <c r="B347" s="399"/>
      <c r="C347" s="398"/>
      <c r="D347" s="399"/>
      <c r="E347" s="398"/>
      <c r="I347" s="411"/>
      <c r="J347" s="411"/>
      <c r="N347" s="411"/>
      <c r="S347" s="411"/>
      <c r="AC347" s="495">
        <v>122.0</v>
      </c>
      <c r="AD347" s="493"/>
      <c r="AE347" s="493"/>
      <c r="AF347" s="493"/>
      <c r="AG347" s="493"/>
      <c r="AH347" s="493"/>
      <c r="AI347" s="493"/>
      <c r="AJ347" s="493"/>
      <c r="AK347" s="493"/>
      <c r="AL347" s="494"/>
      <c r="AM347" s="495"/>
      <c r="AN347" s="496"/>
      <c r="AO347" s="496"/>
      <c r="AP347" s="493"/>
      <c r="AQ347" s="497"/>
      <c r="AR347" s="499"/>
      <c r="AS347" s="224"/>
    </row>
    <row r="348">
      <c r="A348" s="398"/>
      <c r="B348" s="399"/>
      <c r="C348" s="398"/>
      <c r="D348" s="399"/>
      <c r="E348" s="398"/>
      <c r="I348" s="411"/>
      <c r="J348" s="411"/>
      <c r="N348" s="411"/>
      <c r="S348" s="411"/>
      <c r="AC348" s="495">
        <v>123.0</v>
      </c>
      <c r="AD348" s="493"/>
      <c r="AE348" s="493"/>
      <c r="AF348" s="493"/>
      <c r="AG348" s="493"/>
      <c r="AH348" s="493"/>
      <c r="AI348" s="493"/>
      <c r="AJ348" s="493"/>
      <c r="AK348" s="493"/>
      <c r="AL348" s="494"/>
      <c r="AM348" s="495"/>
      <c r="AN348" s="496"/>
      <c r="AO348" s="496"/>
      <c r="AP348" s="493"/>
      <c r="AQ348" s="497"/>
      <c r="AR348" s="499"/>
      <c r="AS348" s="224"/>
    </row>
    <row r="349">
      <c r="A349" s="398"/>
      <c r="B349" s="399"/>
      <c r="C349" s="398"/>
      <c r="D349" s="399"/>
      <c r="E349" s="398"/>
      <c r="I349" s="411"/>
      <c r="J349" s="411"/>
      <c r="N349" s="411"/>
      <c r="S349" s="411"/>
      <c r="AC349" s="495">
        <v>124.0</v>
      </c>
      <c r="AD349" s="493"/>
      <c r="AE349" s="493"/>
      <c r="AF349" s="493"/>
      <c r="AG349" s="493"/>
      <c r="AH349" s="493"/>
      <c r="AI349" s="493"/>
      <c r="AJ349" s="493"/>
      <c r="AK349" s="493"/>
      <c r="AL349" s="494"/>
      <c r="AM349" s="495"/>
      <c r="AN349" s="496"/>
      <c r="AO349" s="496"/>
      <c r="AP349" s="493"/>
      <c r="AQ349" s="497"/>
      <c r="AR349" s="499"/>
      <c r="AS349" s="224"/>
    </row>
    <row r="350">
      <c r="A350" s="398"/>
      <c r="B350" s="399"/>
      <c r="C350" s="398"/>
      <c r="D350" s="399"/>
      <c r="E350" s="398"/>
      <c r="I350" s="411"/>
      <c r="J350" s="411"/>
      <c r="N350" s="411"/>
      <c r="S350" s="411"/>
      <c r="AC350" s="495">
        <v>125.0</v>
      </c>
      <c r="AD350" s="493"/>
      <c r="AE350" s="493"/>
      <c r="AF350" s="493"/>
      <c r="AG350" s="493"/>
      <c r="AH350" s="493"/>
      <c r="AI350" s="493"/>
      <c r="AJ350" s="493"/>
      <c r="AK350" s="493"/>
      <c r="AL350" s="494"/>
      <c r="AM350" s="495"/>
      <c r="AN350" s="496"/>
      <c r="AO350" s="496"/>
      <c r="AP350" s="493"/>
      <c r="AQ350" s="497"/>
      <c r="AR350" s="499"/>
      <c r="AS350" s="224"/>
    </row>
    <row r="351">
      <c r="A351" s="398"/>
      <c r="B351" s="399"/>
      <c r="C351" s="398"/>
      <c r="D351" s="399"/>
      <c r="E351" s="398"/>
      <c r="I351" s="411"/>
      <c r="J351" s="411"/>
      <c r="N351" s="411"/>
      <c r="S351" s="411"/>
      <c r="AC351" s="495">
        <v>126.0</v>
      </c>
      <c r="AD351" s="493"/>
      <c r="AE351" s="493"/>
      <c r="AF351" s="493"/>
      <c r="AG351" s="493"/>
      <c r="AH351" s="493"/>
      <c r="AI351" s="493"/>
      <c r="AJ351" s="493"/>
      <c r="AK351" s="493"/>
      <c r="AL351" s="494"/>
      <c r="AM351" s="495"/>
      <c r="AN351" s="496"/>
      <c r="AO351" s="496"/>
      <c r="AP351" s="493"/>
      <c r="AQ351" s="497"/>
      <c r="AR351" s="499"/>
      <c r="AS351" s="224"/>
    </row>
    <row r="352">
      <c r="A352" s="398"/>
      <c r="B352" s="399"/>
      <c r="C352" s="398"/>
      <c r="D352" s="399"/>
      <c r="E352" s="398"/>
      <c r="I352" s="411"/>
      <c r="J352" s="411"/>
      <c r="N352" s="411"/>
      <c r="S352" s="411"/>
      <c r="AC352" s="495">
        <v>127.0</v>
      </c>
      <c r="AD352" s="493"/>
      <c r="AE352" s="493"/>
      <c r="AF352" s="493"/>
      <c r="AG352" s="493"/>
      <c r="AH352" s="493"/>
      <c r="AI352" s="493"/>
      <c r="AJ352" s="493"/>
      <c r="AK352" s="493"/>
      <c r="AL352" s="494"/>
      <c r="AM352" s="495"/>
      <c r="AN352" s="496"/>
      <c r="AO352" s="496"/>
      <c r="AP352" s="493"/>
      <c r="AQ352" s="497"/>
      <c r="AR352" s="499"/>
      <c r="AS352" s="224"/>
    </row>
    <row r="353">
      <c r="A353" s="398"/>
      <c r="B353" s="399"/>
      <c r="C353" s="398"/>
      <c r="D353" s="399"/>
      <c r="E353" s="398"/>
      <c r="I353" s="411"/>
      <c r="J353" s="411"/>
      <c r="N353" s="411"/>
      <c r="S353" s="411"/>
      <c r="AC353" s="495">
        <v>128.0</v>
      </c>
      <c r="AD353" s="493"/>
      <c r="AE353" s="493"/>
      <c r="AF353" s="493"/>
      <c r="AG353" s="493"/>
      <c r="AH353" s="493"/>
      <c r="AI353" s="493"/>
      <c r="AJ353" s="493"/>
      <c r="AK353" s="493"/>
      <c r="AL353" s="494"/>
      <c r="AM353" s="495"/>
      <c r="AN353" s="496"/>
      <c r="AO353" s="496"/>
      <c r="AP353" s="493"/>
      <c r="AQ353" s="497"/>
      <c r="AR353" s="499"/>
      <c r="AS353" s="224"/>
    </row>
    <row r="354">
      <c r="A354" s="398"/>
      <c r="B354" s="399"/>
      <c r="C354" s="398"/>
      <c r="D354" s="399"/>
      <c r="E354" s="398"/>
      <c r="I354" s="411"/>
      <c r="J354" s="411"/>
      <c r="N354" s="411"/>
      <c r="S354" s="411"/>
      <c r="AC354" s="495">
        <v>129.0</v>
      </c>
      <c r="AD354" s="493"/>
      <c r="AE354" s="493"/>
      <c r="AF354" s="493"/>
      <c r="AG354" s="493"/>
      <c r="AH354" s="493"/>
      <c r="AI354" s="493"/>
      <c r="AJ354" s="493"/>
      <c r="AK354" s="493"/>
      <c r="AL354" s="494"/>
      <c r="AM354" s="495"/>
      <c r="AN354" s="496"/>
      <c r="AO354" s="496"/>
      <c r="AP354" s="493"/>
      <c r="AQ354" s="497"/>
      <c r="AR354" s="499"/>
      <c r="AS354" s="224"/>
    </row>
    <row r="355">
      <c r="A355" s="398"/>
      <c r="B355" s="399"/>
      <c r="C355" s="398"/>
      <c r="D355" s="399"/>
      <c r="E355" s="398"/>
      <c r="I355" s="411"/>
      <c r="J355" s="411"/>
      <c r="N355" s="411"/>
      <c r="S355" s="411"/>
      <c r="AC355" s="495">
        <v>130.0</v>
      </c>
      <c r="AD355" s="493"/>
      <c r="AE355" s="493"/>
      <c r="AF355" s="493"/>
      <c r="AG355" s="493"/>
      <c r="AH355" s="493"/>
      <c r="AI355" s="493"/>
      <c r="AJ355" s="493"/>
      <c r="AK355" s="493"/>
      <c r="AL355" s="494"/>
      <c r="AM355" s="495"/>
      <c r="AN355" s="496"/>
      <c r="AO355" s="496"/>
      <c r="AP355" s="493"/>
      <c r="AQ355" s="497"/>
      <c r="AR355" s="499"/>
      <c r="AS355" s="224"/>
    </row>
    <row r="356">
      <c r="A356" s="398"/>
      <c r="B356" s="399"/>
      <c r="C356" s="398"/>
      <c r="D356" s="399"/>
      <c r="E356" s="398"/>
      <c r="I356" s="411"/>
      <c r="J356" s="411"/>
      <c r="N356" s="411"/>
      <c r="S356" s="411"/>
      <c r="AC356" s="495">
        <v>131.0</v>
      </c>
      <c r="AD356" s="493"/>
      <c r="AE356" s="493"/>
      <c r="AF356" s="493"/>
      <c r="AG356" s="493"/>
      <c r="AH356" s="493"/>
      <c r="AI356" s="493"/>
      <c r="AJ356" s="493"/>
      <c r="AK356" s="493"/>
      <c r="AL356" s="494"/>
      <c r="AM356" s="495"/>
      <c r="AN356" s="496"/>
      <c r="AO356" s="496"/>
      <c r="AP356" s="493"/>
      <c r="AQ356" s="497"/>
      <c r="AR356" s="499"/>
      <c r="AS356" s="224"/>
    </row>
    <row r="357">
      <c r="A357" s="398"/>
      <c r="B357" s="399"/>
      <c r="C357" s="398"/>
      <c r="D357" s="399"/>
      <c r="E357" s="398"/>
      <c r="I357" s="411"/>
      <c r="J357" s="411"/>
      <c r="N357" s="411"/>
      <c r="S357" s="411"/>
      <c r="AC357" s="495">
        <v>132.0</v>
      </c>
      <c r="AD357" s="493"/>
      <c r="AE357" s="493"/>
      <c r="AF357" s="493"/>
      <c r="AG357" s="493"/>
      <c r="AH357" s="493"/>
      <c r="AI357" s="493"/>
      <c r="AJ357" s="493"/>
      <c r="AK357" s="493"/>
      <c r="AL357" s="494"/>
      <c r="AM357" s="495"/>
      <c r="AN357" s="496"/>
      <c r="AO357" s="496"/>
      <c r="AP357" s="493"/>
      <c r="AQ357" s="497"/>
      <c r="AR357" s="499"/>
      <c r="AS357" s="224"/>
    </row>
    <row r="358">
      <c r="A358" s="398"/>
      <c r="B358" s="399"/>
      <c r="C358" s="398"/>
      <c r="D358" s="399"/>
      <c r="E358" s="398"/>
      <c r="I358" s="411"/>
      <c r="J358" s="411"/>
      <c r="N358" s="411"/>
      <c r="S358" s="411"/>
      <c r="AC358" s="495">
        <v>133.0</v>
      </c>
      <c r="AD358" s="493"/>
      <c r="AE358" s="493"/>
      <c r="AF358" s="493"/>
      <c r="AG358" s="493"/>
      <c r="AH358" s="493"/>
      <c r="AI358" s="493"/>
      <c r="AJ358" s="493"/>
      <c r="AK358" s="493"/>
      <c r="AL358" s="494"/>
      <c r="AM358" s="495"/>
      <c r="AN358" s="496"/>
      <c r="AO358" s="496"/>
      <c r="AP358" s="493"/>
      <c r="AQ358" s="497"/>
      <c r="AR358" s="499"/>
      <c r="AS358" s="224"/>
    </row>
    <row r="359">
      <c r="A359" s="398"/>
      <c r="B359" s="399"/>
      <c r="C359" s="398"/>
      <c r="D359" s="399"/>
      <c r="E359" s="398"/>
      <c r="I359" s="411"/>
      <c r="J359" s="411"/>
      <c r="N359" s="411"/>
      <c r="S359" s="411"/>
      <c r="AC359" s="495">
        <v>134.0</v>
      </c>
      <c r="AD359" s="493"/>
      <c r="AE359" s="493"/>
      <c r="AF359" s="493"/>
      <c r="AG359" s="493"/>
      <c r="AH359" s="493"/>
      <c r="AI359" s="493"/>
      <c r="AJ359" s="493"/>
      <c r="AK359" s="493"/>
      <c r="AL359" s="494"/>
      <c r="AM359" s="495"/>
      <c r="AN359" s="496"/>
      <c r="AO359" s="496"/>
      <c r="AP359" s="493"/>
      <c r="AQ359" s="497"/>
      <c r="AR359" s="499"/>
      <c r="AS359" s="224"/>
    </row>
    <row r="360">
      <c r="A360" s="398"/>
      <c r="B360" s="399"/>
      <c r="C360" s="398"/>
      <c r="D360" s="399"/>
      <c r="E360" s="398"/>
      <c r="I360" s="411"/>
      <c r="J360" s="411"/>
      <c r="N360" s="411"/>
      <c r="S360" s="411"/>
      <c r="AC360" s="495">
        <v>135.0</v>
      </c>
      <c r="AD360" s="493"/>
      <c r="AE360" s="493"/>
      <c r="AF360" s="493"/>
      <c r="AG360" s="493"/>
      <c r="AH360" s="493"/>
      <c r="AI360" s="493"/>
      <c r="AJ360" s="493"/>
      <c r="AK360" s="493"/>
      <c r="AL360" s="494"/>
      <c r="AM360" s="495"/>
      <c r="AN360" s="496"/>
      <c r="AO360" s="496"/>
      <c r="AP360" s="493"/>
      <c r="AQ360" s="497"/>
      <c r="AR360" s="499"/>
      <c r="AS360" s="224"/>
    </row>
    <row r="361">
      <c r="A361" s="398"/>
      <c r="B361" s="399"/>
      <c r="C361" s="398"/>
      <c r="D361" s="399"/>
      <c r="E361" s="398"/>
      <c r="I361" s="411"/>
      <c r="J361" s="411"/>
      <c r="N361" s="411"/>
      <c r="S361" s="411"/>
      <c r="AC361" s="495">
        <v>136.0</v>
      </c>
      <c r="AD361" s="493"/>
      <c r="AE361" s="493"/>
      <c r="AF361" s="493"/>
      <c r="AG361" s="493"/>
      <c r="AH361" s="493"/>
      <c r="AI361" s="493"/>
      <c r="AJ361" s="493"/>
      <c r="AK361" s="493"/>
      <c r="AL361" s="494"/>
      <c r="AM361" s="495"/>
      <c r="AN361" s="496"/>
      <c r="AO361" s="496"/>
      <c r="AP361" s="493"/>
      <c r="AQ361" s="497"/>
      <c r="AR361" s="499"/>
      <c r="AS361" s="224"/>
    </row>
    <row r="362">
      <c r="A362" s="398"/>
      <c r="B362" s="399"/>
      <c r="C362" s="398"/>
      <c r="D362" s="399"/>
      <c r="E362" s="398"/>
      <c r="I362" s="411"/>
      <c r="J362" s="411"/>
      <c r="N362" s="411"/>
      <c r="S362" s="411"/>
      <c r="AC362" s="495">
        <v>137.0</v>
      </c>
      <c r="AD362" s="493"/>
      <c r="AE362" s="493"/>
      <c r="AF362" s="493"/>
      <c r="AG362" s="493"/>
      <c r="AH362" s="493"/>
      <c r="AI362" s="493"/>
      <c r="AJ362" s="493"/>
      <c r="AK362" s="493"/>
      <c r="AL362" s="494"/>
      <c r="AM362" s="495"/>
      <c r="AN362" s="496"/>
      <c r="AO362" s="496"/>
      <c r="AP362" s="493"/>
      <c r="AQ362" s="497"/>
      <c r="AR362" s="499"/>
      <c r="AS362" s="224"/>
    </row>
    <row r="363">
      <c r="A363" s="398"/>
      <c r="B363" s="399"/>
      <c r="C363" s="398"/>
      <c r="D363" s="399"/>
      <c r="E363" s="398"/>
      <c r="I363" s="411"/>
      <c r="J363" s="411"/>
      <c r="N363" s="411"/>
      <c r="S363" s="411"/>
      <c r="AC363" s="495">
        <v>138.0</v>
      </c>
      <c r="AD363" s="493"/>
      <c r="AE363" s="493"/>
      <c r="AF363" s="493"/>
      <c r="AG363" s="493"/>
      <c r="AH363" s="493"/>
      <c r="AI363" s="493"/>
      <c r="AJ363" s="493"/>
      <c r="AK363" s="493"/>
      <c r="AL363" s="494"/>
      <c r="AM363" s="495"/>
      <c r="AN363" s="496"/>
      <c r="AO363" s="496"/>
      <c r="AP363" s="493"/>
      <c r="AQ363" s="497"/>
      <c r="AR363" s="499"/>
      <c r="AS363" s="224"/>
    </row>
    <row r="364">
      <c r="A364" s="398"/>
      <c r="B364" s="399"/>
      <c r="C364" s="398"/>
      <c r="D364" s="399"/>
      <c r="E364" s="398"/>
      <c r="I364" s="411"/>
      <c r="J364" s="411"/>
      <c r="N364" s="411"/>
      <c r="S364" s="411"/>
      <c r="AC364" s="495">
        <v>139.0</v>
      </c>
      <c r="AD364" s="493"/>
      <c r="AE364" s="493"/>
      <c r="AF364" s="493"/>
      <c r="AG364" s="493"/>
      <c r="AH364" s="493"/>
      <c r="AI364" s="493"/>
      <c r="AJ364" s="493"/>
      <c r="AK364" s="493"/>
      <c r="AL364" s="494"/>
      <c r="AM364" s="495"/>
      <c r="AN364" s="496"/>
      <c r="AO364" s="496"/>
      <c r="AP364" s="493"/>
      <c r="AQ364" s="497"/>
      <c r="AR364" s="499"/>
      <c r="AS364" s="224"/>
    </row>
    <row r="365">
      <c r="A365" s="398"/>
      <c r="B365" s="399"/>
      <c r="C365" s="398"/>
      <c r="D365" s="399"/>
      <c r="E365" s="398"/>
      <c r="I365" s="411"/>
      <c r="J365" s="411"/>
      <c r="N365" s="411"/>
      <c r="S365" s="411"/>
      <c r="AC365" s="495">
        <v>140.0</v>
      </c>
      <c r="AD365" s="493"/>
      <c r="AE365" s="493"/>
      <c r="AF365" s="493"/>
      <c r="AG365" s="493"/>
      <c r="AH365" s="493"/>
      <c r="AI365" s="493"/>
      <c r="AJ365" s="493"/>
      <c r="AK365" s="493"/>
      <c r="AL365" s="494"/>
      <c r="AM365" s="495"/>
      <c r="AN365" s="496"/>
      <c r="AO365" s="496"/>
      <c r="AP365" s="493"/>
      <c r="AQ365" s="497"/>
      <c r="AR365" s="499"/>
      <c r="AS365" s="224"/>
    </row>
    <row r="366">
      <c r="A366" s="398"/>
      <c r="B366" s="399"/>
      <c r="C366" s="398"/>
      <c r="D366" s="399"/>
      <c r="E366" s="398"/>
      <c r="I366" s="411"/>
      <c r="J366" s="411"/>
      <c r="N366" s="411"/>
      <c r="S366" s="411"/>
      <c r="AC366" s="227"/>
      <c r="AD366" s="227"/>
      <c r="AE366" s="227"/>
      <c r="AF366" s="227"/>
      <c r="AG366" s="227"/>
      <c r="AL366" s="224"/>
      <c r="AM366" s="224"/>
      <c r="AN366" s="224"/>
      <c r="AO366" s="224"/>
      <c r="AP366" s="224"/>
      <c r="AQ366" s="224"/>
      <c r="AR366" s="224"/>
      <c r="AS366" s="224"/>
    </row>
    <row r="367">
      <c r="A367" s="398"/>
      <c r="B367" s="399"/>
      <c r="C367" s="398"/>
      <c r="D367" s="399"/>
      <c r="E367" s="398"/>
      <c r="I367" s="411"/>
      <c r="J367" s="411"/>
      <c r="N367" s="411"/>
      <c r="S367" s="411"/>
      <c r="AC367" s="227"/>
      <c r="AD367" s="227"/>
      <c r="AE367" s="227"/>
      <c r="AF367" s="227"/>
      <c r="AG367" s="227"/>
      <c r="AL367" s="224"/>
      <c r="AM367" s="224"/>
      <c r="AN367" s="224"/>
      <c r="AO367" s="224"/>
      <c r="AP367" s="224"/>
      <c r="AQ367" s="224"/>
      <c r="AR367" s="224"/>
      <c r="AS367" s="224"/>
    </row>
    <row r="368">
      <c r="A368" s="398"/>
      <c r="B368" s="399"/>
      <c r="C368" s="398"/>
      <c r="D368" s="399"/>
      <c r="E368" s="398"/>
      <c r="I368" s="411"/>
      <c r="J368" s="411"/>
      <c r="N368" s="411"/>
      <c r="S368" s="411"/>
      <c r="AC368" s="227"/>
      <c r="AD368" s="227"/>
      <c r="AE368" s="227"/>
      <c r="AF368" s="227"/>
      <c r="AG368" s="227"/>
      <c r="AL368" s="224"/>
      <c r="AM368" s="224"/>
      <c r="AN368" s="224"/>
      <c r="AO368" s="224"/>
      <c r="AP368" s="224"/>
      <c r="AQ368" s="224"/>
      <c r="AR368" s="224"/>
      <c r="AS368" s="224"/>
    </row>
    <row r="369">
      <c r="A369" s="398"/>
      <c r="B369" s="399"/>
      <c r="C369" s="398"/>
      <c r="D369" s="399"/>
      <c r="E369" s="398"/>
      <c r="I369" s="411"/>
      <c r="J369" s="411"/>
      <c r="N369" s="411"/>
      <c r="S369" s="411"/>
      <c r="AC369" s="227"/>
      <c r="AD369" s="227"/>
      <c r="AE369" s="227"/>
      <c r="AF369" s="227"/>
      <c r="AG369" s="227"/>
      <c r="AL369" s="224"/>
      <c r="AM369" s="224"/>
      <c r="AN369" s="224"/>
      <c r="AO369" s="224"/>
      <c r="AP369" s="224"/>
      <c r="AQ369" s="224"/>
      <c r="AR369" s="224"/>
      <c r="AS369" s="224"/>
    </row>
    <row r="370">
      <c r="A370" s="398"/>
      <c r="B370" s="399"/>
      <c r="C370" s="398"/>
      <c r="D370" s="399"/>
      <c r="E370" s="398"/>
      <c r="I370" s="411"/>
      <c r="J370" s="411"/>
      <c r="N370" s="411"/>
      <c r="S370" s="411"/>
      <c r="AC370" s="227"/>
      <c r="AD370" s="227"/>
      <c r="AE370" s="227"/>
      <c r="AF370" s="227"/>
      <c r="AG370" s="227"/>
      <c r="AL370" s="224"/>
      <c r="AM370" s="224"/>
      <c r="AN370" s="224"/>
      <c r="AO370" s="224"/>
      <c r="AP370" s="224"/>
      <c r="AQ370" s="224"/>
      <c r="AR370" s="224"/>
      <c r="AS370" s="224"/>
    </row>
    <row r="371">
      <c r="A371" s="398"/>
      <c r="B371" s="399"/>
      <c r="C371" s="398"/>
      <c r="D371" s="399"/>
      <c r="E371" s="398"/>
      <c r="I371" s="411"/>
      <c r="J371" s="411"/>
      <c r="N371" s="411"/>
      <c r="S371" s="411"/>
      <c r="AC371" s="227"/>
      <c r="AD371" s="227"/>
      <c r="AE371" s="227"/>
      <c r="AF371" s="227"/>
      <c r="AG371" s="227"/>
      <c r="AL371" s="224"/>
      <c r="AM371" s="224"/>
      <c r="AN371" s="224"/>
      <c r="AO371" s="224"/>
      <c r="AP371" s="224"/>
      <c r="AQ371" s="224"/>
      <c r="AR371" s="224"/>
      <c r="AS371" s="224"/>
    </row>
    <row r="372">
      <c r="A372" s="398"/>
      <c r="B372" s="399"/>
      <c r="C372" s="398"/>
      <c r="D372" s="399"/>
      <c r="E372" s="398"/>
      <c r="I372" s="411"/>
      <c r="J372" s="411"/>
      <c r="N372" s="411"/>
      <c r="S372" s="411"/>
      <c r="AC372" s="227"/>
      <c r="AD372" s="227"/>
      <c r="AE372" s="227"/>
      <c r="AF372" s="227"/>
      <c r="AG372" s="227"/>
      <c r="AL372" s="224"/>
      <c r="AM372" s="224"/>
      <c r="AN372" s="224"/>
      <c r="AO372" s="224"/>
      <c r="AP372" s="224"/>
      <c r="AQ372" s="224"/>
      <c r="AR372" s="224"/>
      <c r="AS372" s="224"/>
    </row>
    <row r="373">
      <c r="A373" s="398"/>
      <c r="B373" s="399"/>
      <c r="C373" s="398"/>
      <c r="D373" s="399"/>
      <c r="E373" s="398"/>
      <c r="I373" s="411"/>
      <c r="J373" s="411"/>
      <c r="N373" s="411"/>
      <c r="S373" s="411"/>
      <c r="AC373" s="227"/>
      <c r="AD373" s="227"/>
      <c r="AE373" s="227"/>
      <c r="AF373" s="227"/>
      <c r="AG373" s="227"/>
      <c r="AL373" s="224"/>
      <c r="AM373" s="224"/>
      <c r="AN373" s="224"/>
      <c r="AO373" s="224"/>
      <c r="AP373" s="224"/>
      <c r="AQ373" s="224"/>
      <c r="AR373" s="224"/>
      <c r="AS373" s="224"/>
    </row>
    <row r="374">
      <c r="A374" s="398"/>
      <c r="B374" s="399"/>
      <c r="C374" s="398"/>
      <c r="D374" s="399"/>
      <c r="E374" s="398"/>
      <c r="I374" s="411"/>
      <c r="J374" s="411"/>
      <c r="N374" s="411"/>
      <c r="S374" s="411"/>
      <c r="AC374" s="227"/>
      <c r="AD374" s="227"/>
      <c r="AE374" s="227"/>
      <c r="AF374" s="227"/>
      <c r="AG374" s="227"/>
      <c r="AL374" s="224"/>
      <c r="AM374" s="224"/>
      <c r="AN374" s="224"/>
      <c r="AO374" s="224"/>
      <c r="AP374" s="224"/>
      <c r="AQ374" s="224"/>
      <c r="AR374" s="224"/>
      <c r="AS374" s="224"/>
    </row>
    <row r="375">
      <c r="A375" s="398"/>
      <c r="B375" s="399"/>
      <c r="C375" s="398"/>
      <c r="D375" s="399"/>
      <c r="E375" s="398"/>
      <c r="I375" s="411"/>
      <c r="J375" s="411"/>
      <c r="N375" s="411"/>
      <c r="S375" s="411"/>
      <c r="AC375" s="227"/>
      <c r="AD375" s="227"/>
      <c r="AE375" s="227"/>
      <c r="AF375" s="227"/>
      <c r="AG375" s="227"/>
      <c r="AL375" s="224"/>
      <c r="AM375" s="224"/>
      <c r="AN375" s="224"/>
      <c r="AO375" s="224"/>
      <c r="AP375" s="224"/>
      <c r="AQ375" s="224"/>
      <c r="AR375" s="224"/>
      <c r="AS375" s="224"/>
    </row>
    <row r="376">
      <c r="A376" s="398"/>
      <c r="B376" s="399"/>
      <c r="C376" s="398"/>
      <c r="D376" s="399"/>
      <c r="E376" s="398"/>
      <c r="I376" s="411"/>
      <c r="J376" s="411"/>
      <c r="N376" s="411"/>
      <c r="S376" s="411"/>
      <c r="AC376" s="227"/>
      <c r="AD376" s="227"/>
      <c r="AE376" s="227"/>
      <c r="AF376" s="227"/>
      <c r="AG376" s="227"/>
      <c r="AL376" s="224"/>
      <c r="AM376" s="224"/>
      <c r="AN376" s="224"/>
      <c r="AO376" s="224"/>
      <c r="AP376" s="224"/>
      <c r="AQ376" s="224"/>
      <c r="AR376" s="224"/>
      <c r="AS376" s="224"/>
    </row>
    <row r="377">
      <c r="A377" s="398"/>
      <c r="B377" s="399"/>
      <c r="C377" s="398"/>
      <c r="D377" s="399"/>
      <c r="E377" s="398"/>
      <c r="I377" s="411"/>
      <c r="J377" s="411"/>
      <c r="N377" s="411"/>
      <c r="S377" s="411"/>
      <c r="AC377" s="227"/>
      <c r="AD377" s="227"/>
      <c r="AE377" s="227"/>
      <c r="AF377" s="227"/>
      <c r="AG377" s="227"/>
      <c r="AL377" s="224"/>
      <c r="AM377" s="224"/>
      <c r="AN377" s="224"/>
      <c r="AO377" s="224"/>
      <c r="AP377" s="224"/>
      <c r="AQ377" s="224"/>
      <c r="AR377" s="224"/>
      <c r="AS377" s="224"/>
    </row>
    <row r="378">
      <c r="A378" s="398"/>
      <c r="B378" s="399"/>
      <c r="C378" s="398"/>
      <c r="D378" s="399"/>
      <c r="E378" s="398"/>
      <c r="I378" s="411"/>
      <c r="J378" s="411"/>
      <c r="N378" s="411"/>
      <c r="S378" s="411"/>
      <c r="AC378" s="227"/>
      <c r="AD378" s="227"/>
      <c r="AE378" s="227"/>
      <c r="AF378" s="227"/>
      <c r="AG378" s="227"/>
      <c r="AL378" s="224"/>
      <c r="AM378" s="224"/>
      <c r="AN378" s="224"/>
      <c r="AO378" s="224"/>
      <c r="AP378" s="224"/>
      <c r="AQ378" s="224"/>
      <c r="AR378" s="224"/>
      <c r="AS378" s="224"/>
    </row>
    <row r="379">
      <c r="A379" s="398"/>
      <c r="B379" s="399"/>
      <c r="C379" s="398"/>
      <c r="D379" s="399"/>
      <c r="E379" s="398"/>
      <c r="I379" s="411"/>
      <c r="J379" s="411"/>
      <c r="N379" s="411"/>
      <c r="S379" s="411"/>
      <c r="AC379" s="227"/>
      <c r="AD379" s="227"/>
      <c r="AE379" s="227"/>
      <c r="AF379" s="227"/>
      <c r="AG379" s="227"/>
      <c r="AL379" s="224"/>
      <c r="AM379" s="224"/>
      <c r="AN379" s="224"/>
      <c r="AO379" s="224"/>
      <c r="AP379" s="224"/>
      <c r="AQ379" s="224"/>
      <c r="AR379" s="224"/>
      <c r="AS379" s="224"/>
    </row>
    <row r="380">
      <c r="A380" s="398"/>
      <c r="B380" s="399"/>
      <c r="C380" s="398"/>
      <c r="D380" s="399"/>
      <c r="E380" s="398"/>
      <c r="I380" s="411"/>
      <c r="J380" s="411"/>
      <c r="N380" s="411"/>
      <c r="S380" s="411"/>
      <c r="AC380" s="227"/>
      <c r="AD380" s="227"/>
      <c r="AE380" s="227"/>
      <c r="AF380" s="227"/>
      <c r="AG380" s="227"/>
      <c r="AL380" s="224"/>
      <c r="AM380" s="224"/>
      <c r="AN380" s="224"/>
      <c r="AO380" s="224"/>
      <c r="AP380" s="224"/>
      <c r="AQ380" s="224"/>
      <c r="AR380" s="224"/>
      <c r="AS380" s="224"/>
    </row>
    <row r="381">
      <c r="A381" s="398"/>
      <c r="B381" s="399"/>
      <c r="C381" s="398"/>
      <c r="D381" s="399"/>
      <c r="E381" s="398"/>
      <c r="I381" s="411"/>
      <c r="J381" s="411"/>
      <c r="N381" s="411"/>
      <c r="S381" s="411"/>
      <c r="AC381" s="227"/>
      <c r="AD381" s="227"/>
      <c r="AE381" s="227"/>
      <c r="AF381" s="227"/>
      <c r="AG381" s="227"/>
      <c r="AL381" s="224"/>
      <c r="AM381" s="224"/>
      <c r="AN381" s="224"/>
      <c r="AO381" s="224"/>
      <c r="AP381" s="224"/>
      <c r="AQ381" s="224"/>
      <c r="AR381" s="224"/>
      <c r="AS381" s="224"/>
    </row>
    <row r="382">
      <c r="A382" s="398"/>
      <c r="B382" s="399"/>
      <c r="C382" s="398"/>
      <c r="D382" s="399"/>
      <c r="E382" s="398"/>
      <c r="I382" s="411"/>
      <c r="J382" s="411"/>
      <c r="N382" s="411"/>
      <c r="S382" s="411"/>
      <c r="AC382" s="227"/>
      <c r="AD382" s="227"/>
      <c r="AE382" s="227"/>
      <c r="AF382" s="227"/>
      <c r="AG382" s="227"/>
      <c r="AL382" s="224"/>
      <c r="AM382" s="224"/>
      <c r="AN382" s="224"/>
      <c r="AO382" s="224"/>
      <c r="AP382" s="224"/>
      <c r="AQ382" s="224"/>
      <c r="AR382" s="224"/>
      <c r="AS382" s="224"/>
    </row>
    <row r="383">
      <c r="A383" s="398"/>
      <c r="B383" s="399"/>
      <c r="C383" s="398"/>
      <c r="D383" s="399"/>
      <c r="E383" s="398"/>
      <c r="I383" s="411"/>
      <c r="J383" s="411"/>
      <c r="N383" s="411"/>
      <c r="S383" s="411"/>
      <c r="AC383" s="227"/>
      <c r="AD383" s="227"/>
      <c r="AE383" s="227"/>
      <c r="AF383" s="227"/>
      <c r="AG383" s="227"/>
      <c r="AL383" s="224"/>
      <c r="AM383" s="224"/>
      <c r="AN383" s="224"/>
      <c r="AO383" s="224"/>
      <c r="AP383" s="224"/>
      <c r="AQ383" s="224"/>
      <c r="AR383" s="224"/>
      <c r="AS383" s="224"/>
    </row>
    <row r="384">
      <c r="A384" s="398"/>
      <c r="B384" s="399"/>
      <c r="C384" s="398"/>
      <c r="D384" s="399"/>
      <c r="E384" s="398"/>
      <c r="I384" s="411"/>
      <c r="J384" s="411"/>
      <c r="N384" s="411"/>
      <c r="S384" s="411"/>
      <c r="AC384" s="227"/>
      <c r="AD384" s="227"/>
      <c r="AE384" s="227"/>
      <c r="AF384" s="227"/>
      <c r="AG384" s="227"/>
      <c r="AL384" s="224"/>
      <c r="AM384" s="224"/>
      <c r="AN384" s="224"/>
      <c r="AO384" s="224"/>
      <c r="AP384" s="224"/>
      <c r="AQ384" s="224"/>
      <c r="AR384" s="224"/>
      <c r="AS384" s="224"/>
    </row>
    <row r="385">
      <c r="A385" s="398"/>
      <c r="B385" s="399"/>
      <c r="C385" s="398"/>
      <c r="D385" s="399"/>
      <c r="E385" s="398"/>
      <c r="I385" s="411"/>
      <c r="J385" s="411"/>
      <c r="N385" s="411"/>
      <c r="S385" s="411"/>
      <c r="AC385" s="227"/>
      <c r="AD385" s="227"/>
      <c r="AE385" s="227"/>
      <c r="AF385" s="227"/>
      <c r="AG385" s="227"/>
      <c r="AL385" s="224"/>
      <c r="AM385" s="224"/>
      <c r="AN385" s="224"/>
      <c r="AO385" s="224"/>
      <c r="AP385" s="224"/>
      <c r="AQ385" s="224"/>
      <c r="AR385" s="224"/>
      <c r="AS385" s="224"/>
    </row>
    <row r="386">
      <c r="A386" s="398"/>
      <c r="B386" s="399"/>
      <c r="C386" s="398"/>
      <c r="D386" s="399"/>
      <c r="E386" s="398"/>
      <c r="I386" s="411"/>
      <c r="J386" s="411"/>
      <c r="N386" s="411"/>
      <c r="S386" s="411"/>
      <c r="AC386" s="227"/>
      <c r="AD386" s="227"/>
      <c r="AE386" s="227"/>
      <c r="AF386" s="227"/>
      <c r="AG386" s="227"/>
      <c r="AL386" s="224"/>
      <c r="AM386" s="224"/>
      <c r="AN386" s="224"/>
      <c r="AO386" s="224"/>
      <c r="AP386" s="224"/>
      <c r="AQ386" s="224"/>
      <c r="AR386" s="224"/>
      <c r="AS386" s="224"/>
    </row>
    <row r="387">
      <c r="A387" s="398"/>
      <c r="B387" s="399"/>
      <c r="C387" s="398"/>
      <c r="D387" s="399"/>
      <c r="E387" s="398"/>
      <c r="I387" s="411"/>
      <c r="J387" s="411"/>
      <c r="N387" s="411"/>
      <c r="S387" s="411"/>
      <c r="AC387" s="227"/>
      <c r="AD387" s="227"/>
      <c r="AE387" s="227"/>
      <c r="AF387" s="227"/>
      <c r="AG387" s="227"/>
      <c r="AL387" s="224"/>
      <c r="AM387" s="224"/>
      <c r="AN387" s="224"/>
      <c r="AO387" s="224"/>
      <c r="AP387" s="224"/>
      <c r="AQ387" s="224"/>
      <c r="AR387" s="224"/>
      <c r="AS387" s="224"/>
    </row>
    <row r="388">
      <c r="A388" s="398"/>
      <c r="B388" s="399"/>
      <c r="C388" s="398"/>
      <c r="D388" s="399"/>
      <c r="E388" s="398"/>
      <c r="I388" s="411"/>
      <c r="J388" s="411"/>
      <c r="N388" s="411"/>
      <c r="S388" s="411"/>
      <c r="AC388" s="227"/>
      <c r="AD388" s="227"/>
      <c r="AE388" s="227"/>
      <c r="AF388" s="227"/>
      <c r="AG388" s="227"/>
      <c r="AL388" s="224"/>
      <c r="AM388" s="224"/>
      <c r="AN388" s="224"/>
      <c r="AO388" s="224"/>
      <c r="AP388" s="224"/>
      <c r="AQ388" s="224"/>
      <c r="AR388" s="224"/>
      <c r="AS388" s="224"/>
    </row>
    <row r="389">
      <c r="A389" s="398"/>
      <c r="B389" s="399"/>
      <c r="C389" s="398"/>
      <c r="D389" s="399"/>
      <c r="E389" s="398"/>
      <c r="I389" s="411"/>
      <c r="J389" s="411"/>
      <c r="N389" s="411"/>
      <c r="S389" s="411"/>
      <c r="AC389" s="227"/>
      <c r="AD389" s="227"/>
      <c r="AE389" s="227"/>
      <c r="AF389" s="227"/>
      <c r="AG389" s="227"/>
      <c r="AL389" s="224"/>
      <c r="AM389" s="224"/>
      <c r="AN389" s="224"/>
      <c r="AO389" s="224"/>
      <c r="AP389" s="224"/>
      <c r="AQ389" s="224"/>
      <c r="AR389" s="224"/>
      <c r="AS389" s="224"/>
    </row>
    <row r="390">
      <c r="A390" s="398"/>
      <c r="B390" s="399"/>
      <c r="C390" s="398"/>
      <c r="D390" s="399"/>
      <c r="E390" s="398"/>
      <c r="I390" s="411"/>
      <c r="J390" s="411"/>
      <c r="N390" s="411"/>
      <c r="S390" s="411"/>
      <c r="AC390" s="227"/>
      <c r="AD390" s="227"/>
      <c r="AE390" s="227"/>
      <c r="AF390" s="227"/>
      <c r="AG390" s="227"/>
      <c r="AL390" s="224"/>
      <c r="AM390" s="224"/>
      <c r="AN390" s="224"/>
      <c r="AO390" s="224"/>
      <c r="AP390" s="224"/>
      <c r="AQ390" s="224"/>
      <c r="AR390" s="224"/>
      <c r="AS390" s="224"/>
    </row>
    <row r="391">
      <c r="A391" s="398"/>
      <c r="B391" s="399"/>
      <c r="C391" s="398"/>
      <c r="D391" s="399"/>
      <c r="E391" s="398"/>
      <c r="I391" s="411"/>
      <c r="J391" s="411"/>
      <c r="N391" s="411"/>
      <c r="S391" s="411"/>
      <c r="AC391" s="227"/>
      <c r="AD391" s="227"/>
      <c r="AE391" s="227"/>
      <c r="AF391" s="227"/>
      <c r="AG391" s="227"/>
      <c r="AL391" s="224"/>
      <c r="AM391" s="224"/>
      <c r="AN391" s="224"/>
      <c r="AO391" s="224"/>
      <c r="AP391" s="224"/>
      <c r="AQ391" s="224"/>
      <c r="AR391" s="224"/>
      <c r="AS391" s="224"/>
    </row>
    <row r="392">
      <c r="A392" s="398"/>
      <c r="B392" s="399"/>
      <c r="C392" s="398"/>
      <c r="D392" s="399"/>
      <c r="E392" s="398"/>
      <c r="I392" s="411"/>
      <c r="J392" s="411"/>
      <c r="N392" s="411"/>
      <c r="S392" s="411"/>
      <c r="AC392" s="227"/>
      <c r="AD392" s="227"/>
      <c r="AE392" s="227"/>
      <c r="AF392" s="227"/>
      <c r="AG392" s="227"/>
      <c r="AL392" s="224"/>
      <c r="AM392" s="224"/>
      <c r="AN392" s="224"/>
      <c r="AO392" s="224"/>
      <c r="AP392" s="224"/>
      <c r="AQ392" s="224"/>
      <c r="AR392" s="224"/>
      <c r="AS392" s="224"/>
    </row>
    <row r="393">
      <c r="A393" s="398"/>
      <c r="B393" s="399"/>
      <c r="C393" s="398"/>
      <c r="D393" s="399"/>
      <c r="E393" s="398"/>
      <c r="I393" s="411"/>
      <c r="J393" s="411"/>
      <c r="N393" s="411"/>
      <c r="S393" s="411"/>
      <c r="AC393" s="227"/>
      <c r="AD393" s="227"/>
      <c r="AE393" s="227"/>
      <c r="AF393" s="227"/>
      <c r="AG393" s="227"/>
      <c r="AL393" s="224"/>
      <c r="AM393" s="224"/>
      <c r="AN393" s="224"/>
      <c r="AO393" s="224"/>
      <c r="AP393" s="224"/>
      <c r="AQ393" s="224"/>
      <c r="AR393" s="224"/>
      <c r="AS393" s="224"/>
    </row>
    <row r="394">
      <c r="A394" s="398"/>
      <c r="B394" s="399"/>
      <c r="C394" s="398"/>
      <c r="D394" s="399"/>
      <c r="E394" s="398"/>
      <c r="I394" s="411"/>
      <c r="J394" s="411"/>
      <c r="N394" s="411"/>
      <c r="S394" s="411"/>
      <c r="AC394" s="227"/>
      <c r="AD394" s="227"/>
      <c r="AE394" s="227"/>
      <c r="AF394" s="227"/>
      <c r="AG394" s="227"/>
      <c r="AL394" s="224"/>
      <c r="AM394" s="224"/>
      <c r="AN394" s="224"/>
      <c r="AO394" s="224"/>
      <c r="AP394" s="224"/>
      <c r="AQ394" s="224"/>
      <c r="AR394" s="224"/>
      <c r="AS394" s="224"/>
    </row>
    <row r="395">
      <c r="A395" s="398"/>
      <c r="B395" s="399"/>
      <c r="C395" s="398"/>
      <c r="D395" s="399"/>
      <c r="E395" s="398"/>
      <c r="I395" s="411"/>
      <c r="J395" s="411"/>
      <c r="N395" s="411"/>
      <c r="S395" s="411"/>
      <c r="AC395" s="227"/>
      <c r="AD395" s="227"/>
      <c r="AE395" s="227"/>
      <c r="AF395" s="227"/>
      <c r="AG395" s="227"/>
      <c r="AL395" s="224"/>
      <c r="AM395" s="224"/>
      <c r="AN395" s="224"/>
      <c r="AO395" s="224"/>
      <c r="AP395" s="224"/>
      <c r="AQ395" s="224"/>
      <c r="AR395" s="224"/>
      <c r="AS395" s="224"/>
    </row>
    <row r="396">
      <c r="A396" s="398"/>
      <c r="B396" s="399"/>
      <c r="C396" s="398"/>
      <c r="D396" s="399"/>
      <c r="E396" s="398"/>
      <c r="I396" s="411"/>
      <c r="J396" s="411"/>
      <c r="N396" s="411"/>
      <c r="S396" s="411"/>
      <c r="AC396" s="227"/>
      <c r="AD396" s="227"/>
      <c r="AE396" s="227"/>
      <c r="AF396" s="227"/>
      <c r="AG396" s="227"/>
      <c r="AL396" s="224"/>
      <c r="AM396" s="224"/>
      <c r="AN396" s="224"/>
      <c r="AO396" s="224"/>
      <c r="AP396" s="224"/>
      <c r="AQ396" s="224"/>
      <c r="AR396" s="224"/>
      <c r="AS396" s="224"/>
    </row>
    <row r="397">
      <c r="A397" s="398"/>
      <c r="B397" s="399"/>
      <c r="C397" s="398"/>
      <c r="D397" s="399"/>
      <c r="E397" s="398"/>
      <c r="I397" s="411"/>
      <c r="J397" s="411"/>
      <c r="N397" s="411"/>
      <c r="S397" s="411"/>
      <c r="AC397" s="227"/>
      <c r="AD397" s="227"/>
      <c r="AE397" s="227"/>
      <c r="AF397" s="227"/>
      <c r="AG397" s="227"/>
      <c r="AL397" s="224"/>
      <c r="AM397" s="224"/>
      <c r="AN397" s="224"/>
      <c r="AO397" s="224"/>
      <c r="AP397" s="224"/>
      <c r="AQ397" s="224"/>
      <c r="AR397" s="224"/>
      <c r="AS397" s="224"/>
    </row>
    <row r="398">
      <c r="A398" s="398"/>
      <c r="B398" s="399"/>
      <c r="C398" s="398"/>
      <c r="D398" s="399"/>
      <c r="E398" s="398"/>
      <c r="I398" s="411"/>
      <c r="J398" s="411"/>
      <c r="N398" s="411"/>
      <c r="S398" s="411"/>
      <c r="AC398" s="227"/>
      <c r="AD398" s="227"/>
      <c r="AE398" s="227"/>
      <c r="AF398" s="227"/>
      <c r="AG398" s="227"/>
      <c r="AL398" s="224"/>
      <c r="AM398" s="224"/>
      <c r="AN398" s="224"/>
      <c r="AO398" s="224"/>
      <c r="AP398" s="224"/>
      <c r="AQ398" s="224"/>
      <c r="AR398" s="224"/>
      <c r="AS398" s="224"/>
    </row>
    <row r="399">
      <c r="A399" s="398"/>
      <c r="B399" s="399"/>
      <c r="C399" s="398"/>
      <c r="D399" s="399"/>
      <c r="E399" s="398"/>
      <c r="I399" s="411"/>
      <c r="J399" s="411"/>
      <c r="N399" s="411"/>
      <c r="S399" s="411"/>
      <c r="AC399" s="227"/>
      <c r="AD399" s="227"/>
      <c r="AE399" s="227"/>
      <c r="AF399" s="227"/>
      <c r="AG399" s="227"/>
      <c r="AL399" s="224"/>
      <c r="AM399" s="224"/>
      <c r="AN399" s="224"/>
      <c r="AO399" s="224"/>
      <c r="AP399" s="224"/>
      <c r="AQ399" s="224"/>
      <c r="AR399" s="224"/>
      <c r="AS399" s="224"/>
    </row>
    <row r="400">
      <c r="A400" s="398"/>
      <c r="B400" s="399"/>
      <c r="C400" s="398"/>
      <c r="D400" s="399"/>
      <c r="E400" s="398"/>
      <c r="I400" s="411"/>
      <c r="J400" s="411"/>
      <c r="N400" s="411"/>
      <c r="S400" s="411"/>
      <c r="AC400" s="227"/>
      <c r="AD400" s="227"/>
      <c r="AE400" s="227"/>
      <c r="AF400" s="227"/>
      <c r="AG400" s="227"/>
      <c r="AL400" s="224"/>
      <c r="AM400" s="224"/>
      <c r="AN400" s="224"/>
      <c r="AO400" s="224"/>
      <c r="AP400" s="224"/>
      <c r="AQ400" s="224"/>
      <c r="AR400" s="224"/>
      <c r="AS400" s="224"/>
    </row>
    <row r="401">
      <c r="A401" s="398"/>
      <c r="B401" s="399"/>
      <c r="C401" s="398"/>
      <c r="D401" s="399"/>
      <c r="E401" s="398"/>
      <c r="I401" s="411"/>
      <c r="J401" s="411"/>
      <c r="N401" s="411"/>
      <c r="S401" s="411"/>
      <c r="AC401" s="227"/>
      <c r="AD401" s="227"/>
      <c r="AE401" s="227"/>
      <c r="AF401" s="227"/>
      <c r="AG401" s="227"/>
      <c r="AL401" s="224"/>
      <c r="AM401" s="224"/>
      <c r="AN401" s="224"/>
      <c r="AO401" s="224"/>
      <c r="AP401" s="224"/>
      <c r="AQ401" s="224"/>
      <c r="AR401" s="224"/>
      <c r="AS401" s="224"/>
    </row>
    <row r="402">
      <c r="A402" s="398"/>
      <c r="B402" s="399"/>
      <c r="C402" s="398"/>
      <c r="D402" s="399"/>
      <c r="E402" s="398"/>
      <c r="I402" s="411"/>
      <c r="J402" s="411"/>
      <c r="N402" s="411"/>
      <c r="S402" s="411"/>
      <c r="AC402" s="227"/>
      <c r="AD402" s="227"/>
      <c r="AE402" s="227"/>
      <c r="AF402" s="227"/>
      <c r="AG402" s="227"/>
      <c r="AL402" s="224"/>
      <c r="AM402" s="224"/>
      <c r="AN402" s="224"/>
      <c r="AO402" s="224"/>
      <c r="AP402" s="224"/>
      <c r="AQ402" s="224"/>
      <c r="AR402" s="224"/>
      <c r="AS402" s="224"/>
    </row>
    <row r="403">
      <c r="A403" s="398"/>
      <c r="B403" s="399"/>
      <c r="C403" s="398"/>
      <c r="D403" s="399"/>
      <c r="E403" s="398"/>
      <c r="I403" s="411"/>
      <c r="J403" s="411"/>
      <c r="N403" s="411"/>
      <c r="S403" s="411"/>
      <c r="AC403" s="227"/>
      <c r="AD403" s="227"/>
      <c r="AE403" s="227"/>
      <c r="AF403" s="227"/>
      <c r="AG403" s="227"/>
      <c r="AL403" s="224"/>
      <c r="AM403" s="224"/>
      <c r="AN403" s="224"/>
      <c r="AO403" s="224"/>
      <c r="AP403" s="224"/>
      <c r="AQ403" s="224"/>
      <c r="AR403" s="224"/>
      <c r="AS403" s="224"/>
    </row>
    <row r="404">
      <c r="A404" s="398"/>
      <c r="B404" s="399"/>
      <c r="C404" s="398"/>
      <c r="D404" s="399"/>
      <c r="E404" s="398"/>
      <c r="I404" s="411"/>
      <c r="J404" s="411"/>
      <c r="N404" s="411"/>
      <c r="S404" s="411"/>
      <c r="AC404" s="227"/>
      <c r="AD404" s="227"/>
      <c r="AE404" s="227"/>
      <c r="AF404" s="227"/>
      <c r="AG404" s="227"/>
      <c r="AL404" s="224"/>
      <c r="AM404" s="224"/>
      <c r="AN404" s="224"/>
      <c r="AO404" s="224"/>
      <c r="AP404" s="224"/>
      <c r="AQ404" s="224"/>
      <c r="AR404" s="224"/>
      <c r="AS404" s="224"/>
    </row>
    <row r="405">
      <c r="A405" s="398"/>
      <c r="B405" s="399"/>
      <c r="C405" s="398"/>
      <c r="D405" s="399"/>
      <c r="E405" s="398"/>
      <c r="I405" s="411"/>
      <c r="J405" s="411"/>
      <c r="N405" s="411"/>
      <c r="S405" s="411"/>
      <c r="AC405" s="227"/>
      <c r="AD405" s="227"/>
      <c r="AE405" s="227"/>
      <c r="AF405" s="227"/>
      <c r="AG405" s="227"/>
      <c r="AL405" s="224"/>
      <c r="AM405" s="224"/>
      <c r="AN405" s="224"/>
      <c r="AO405" s="224"/>
      <c r="AP405" s="224"/>
      <c r="AQ405" s="224"/>
      <c r="AR405" s="224"/>
      <c r="AS405" s="224"/>
    </row>
    <row r="406">
      <c r="A406" s="398"/>
      <c r="B406" s="399"/>
      <c r="C406" s="398"/>
      <c r="D406" s="399"/>
      <c r="E406" s="398"/>
      <c r="I406" s="411"/>
      <c r="J406" s="411"/>
      <c r="N406" s="411"/>
      <c r="S406" s="411"/>
      <c r="AC406" s="227"/>
      <c r="AD406" s="227"/>
      <c r="AE406" s="227"/>
      <c r="AF406" s="227"/>
      <c r="AG406" s="227"/>
      <c r="AL406" s="224"/>
      <c r="AM406" s="224"/>
      <c r="AN406" s="224"/>
      <c r="AO406" s="224"/>
      <c r="AP406" s="224"/>
      <c r="AQ406" s="224"/>
      <c r="AR406" s="224"/>
      <c r="AS406" s="224"/>
    </row>
    <row r="407">
      <c r="A407" s="398"/>
      <c r="B407" s="399"/>
      <c r="C407" s="398"/>
      <c r="D407" s="399"/>
      <c r="E407" s="398"/>
      <c r="I407" s="411"/>
      <c r="J407" s="411"/>
      <c r="N407" s="411"/>
      <c r="S407" s="411"/>
      <c r="AC407" s="227"/>
      <c r="AD407" s="227"/>
      <c r="AE407" s="227"/>
      <c r="AF407" s="227"/>
      <c r="AG407" s="227"/>
      <c r="AL407" s="224"/>
      <c r="AM407" s="224"/>
      <c r="AN407" s="224"/>
      <c r="AO407" s="224"/>
      <c r="AP407" s="224"/>
      <c r="AQ407" s="224"/>
      <c r="AR407" s="224"/>
      <c r="AS407" s="224"/>
    </row>
    <row r="408">
      <c r="A408" s="398"/>
      <c r="B408" s="399"/>
      <c r="C408" s="398"/>
      <c r="D408" s="399"/>
      <c r="E408" s="398"/>
      <c r="I408" s="411"/>
      <c r="J408" s="411"/>
      <c r="N408" s="411"/>
      <c r="S408" s="411"/>
      <c r="AC408" s="227"/>
      <c r="AD408" s="227"/>
      <c r="AE408" s="227"/>
      <c r="AF408" s="227"/>
      <c r="AG408" s="227"/>
      <c r="AL408" s="224"/>
      <c r="AM408" s="224"/>
      <c r="AN408" s="224"/>
      <c r="AO408" s="224"/>
      <c r="AP408" s="224"/>
      <c r="AQ408" s="224"/>
      <c r="AR408" s="224"/>
      <c r="AS408" s="224"/>
    </row>
    <row r="409">
      <c r="A409" s="398"/>
      <c r="B409" s="399"/>
      <c r="C409" s="398"/>
      <c r="D409" s="399"/>
      <c r="E409" s="398"/>
      <c r="I409" s="411"/>
      <c r="J409" s="411"/>
      <c r="N409" s="411"/>
      <c r="S409" s="411"/>
      <c r="AC409" s="227"/>
      <c r="AD409" s="227"/>
      <c r="AE409" s="227"/>
      <c r="AF409" s="227"/>
      <c r="AG409" s="227"/>
      <c r="AL409" s="224"/>
      <c r="AM409" s="224"/>
      <c r="AN409" s="224"/>
      <c r="AO409" s="224"/>
      <c r="AP409" s="224"/>
      <c r="AQ409" s="224"/>
      <c r="AR409" s="224"/>
      <c r="AS409" s="224"/>
    </row>
    <row r="410">
      <c r="A410" s="398"/>
      <c r="B410" s="399"/>
      <c r="C410" s="398"/>
      <c r="D410" s="399"/>
      <c r="E410" s="398"/>
      <c r="I410" s="411"/>
      <c r="J410" s="411"/>
      <c r="N410" s="411"/>
      <c r="S410" s="411"/>
      <c r="AC410" s="227"/>
      <c r="AD410" s="227"/>
      <c r="AE410" s="227"/>
      <c r="AF410" s="227"/>
      <c r="AG410" s="227"/>
      <c r="AL410" s="224"/>
      <c r="AM410" s="224"/>
      <c r="AN410" s="224"/>
      <c r="AO410" s="224"/>
      <c r="AP410" s="224"/>
      <c r="AQ410" s="224"/>
      <c r="AR410" s="224"/>
      <c r="AS410" s="224"/>
    </row>
    <row r="411">
      <c r="A411" s="398"/>
      <c r="B411" s="399"/>
      <c r="C411" s="398"/>
      <c r="D411" s="399"/>
      <c r="E411" s="398"/>
      <c r="I411" s="411"/>
      <c r="J411" s="411"/>
      <c r="N411" s="411"/>
      <c r="S411" s="411"/>
      <c r="AC411" s="227"/>
      <c r="AD411" s="227"/>
      <c r="AE411" s="227"/>
      <c r="AF411" s="227"/>
      <c r="AG411" s="227"/>
      <c r="AL411" s="224"/>
      <c r="AM411" s="224"/>
      <c r="AN411" s="224"/>
      <c r="AO411" s="224"/>
      <c r="AP411" s="224"/>
      <c r="AQ411" s="224"/>
      <c r="AR411" s="224"/>
      <c r="AS411" s="224"/>
    </row>
    <row r="412">
      <c r="A412" s="398"/>
      <c r="B412" s="399"/>
      <c r="C412" s="398"/>
      <c r="D412" s="399"/>
      <c r="E412" s="398"/>
      <c r="I412" s="411"/>
      <c r="J412" s="411"/>
      <c r="N412" s="411"/>
      <c r="S412" s="411"/>
      <c r="AC412" s="227"/>
      <c r="AD412" s="227"/>
      <c r="AE412" s="227"/>
      <c r="AF412" s="227"/>
      <c r="AG412" s="227"/>
      <c r="AL412" s="224"/>
      <c r="AM412" s="224"/>
      <c r="AN412" s="224"/>
      <c r="AO412" s="224"/>
      <c r="AP412" s="224"/>
      <c r="AQ412" s="224"/>
      <c r="AR412" s="224"/>
      <c r="AS412" s="224"/>
    </row>
    <row r="413">
      <c r="A413" s="398"/>
      <c r="B413" s="399"/>
      <c r="C413" s="398"/>
      <c r="D413" s="399"/>
      <c r="E413" s="398"/>
      <c r="I413" s="411"/>
      <c r="J413" s="411"/>
      <c r="N413" s="411"/>
      <c r="S413" s="411"/>
      <c r="AC413" s="227"/>
      <c r="AD413" s="227"/>
      <c r="AE413" s="227"/>
      <c r="AF413" s="227"/>
      <c r="AG413" s="227"/>
      <c r="AL413" s="224"/>
      <c r="AM413" s="224"/>
      <c r="AN413" s="224"/>
      <c r="AO413" s="224"/>
      <c r="AP413" s="224"/>
      <c r="AQ413" s="224"/>
      <c r="AR413" s="224"/>
      <c r="AS413" s="224"/>
    </row>
    <row r="414">
      <c r="A414" s="398"/>
      <c r="B414" s="399"/>
      <c r="C414" s="398"/>
      <c r="D414" s="399"/>
      <c r="E414" s="398"/>
      <c r="I414" s="411"/>
      <c r="J414" s="411"/>
      <c r="N414" s="411"/>
      <c r="S414" s="411"/>
      <c r="AC414" s="227"/>
      <c r="AD414" s="227"/>
      <c r="AE414" s="227"/>
      <c r="AF414" s="227"/>
      <c r="AG414" s="227"/>
      <c r="AL414" s="224"/>
      <c r="AM414" s="224"/>
      <c r="AN414" s="224"/>
      <c r="AO414" s="224"/>
      <c r="AP414" s="224"/>
      <c r="AQ414" s="224"/>
      <c r="AR414" s="224"/>
      <c r="AS414" s="224"/>
    </row>
    <row r="415">
      <c r="A415" s="398"/>
      <c r="B415" s="399"/>
      <c r="C415" s="398"/>
      <c r="D415" s="399"/>
      <c r="E415" s="398"/>
      <c r="I415" s="411"/>
      <c r="J415" s="411"/>
      <c r="N415" s="411"/>
      <c r="S415" s="411"/>
      <c r="AC415" s="227"/>
      <c r="AD415" s="227"/>
      <c r="AE415" s="227"/>
      <c r="AF415" s="227"/>
      <c r="AG415" s="227"/>
      <c r="AL415" s="224"/>
      <c r="AM415" s="224"/>
      <c r="AN415" s="224"/>
      <c r="AO415" s="224"/>
      <c r="AP415" s="224"/>
      <c r="AQ415" s="224"/>
      <c r="AR415" s="224"/>
      <c r="AS415" s="224"/>
    </row>
    <row r="416">
      <c r="A416" s="398"/>
      <c r="B416" s="399"/>
      <c r="C416" s="398"/>
      <c r="D416" s="399"/>
      <c r="E416" s="398"/>
      <c r="I416" s="411"/>
      <c r="J416" s="411"/>
      <c r="N416" s="411"/>
      <c r="S416" s="411"/>
      <c r="AC416" s="227"/>
      <c r="AD416" s="227"/>
      <c r="AE416" s="227"/>
      <c r="AF416" s="227"/>
      <c r="AG416" s="227"/>
      <c r="AL416" s="224"/>
      <c r="AM416" s="224"/>
      <c r="AN416" s="224"/>
      <c r="AO416" s="224"/>
      <c r="AP416" s="224"/>
      <c r="AQ416" s="224"/>
      <c r="AR416" s="224"/>
      <c r="AS416" s="224"/>
    </row>
    <row r="417">
      <c r="A417" s="398"/>
      <c r="B417" s="399"/>
      <c r="C417" s="398"/>
      <c r="D417" s="399"/>
      <c r="E417" s="398"/>
      <c r="I417" s="411"/>
      <c r="J417" s="411"/>
      <c r="N417" s="411"/>
      <c r="S417" s="411"/>
      <c r="AC417" s="227"/>
      <c r="AD417" s="227"/>
      <c r="AE417" s="227"/>
      <c r="AF417" s="227"/>
      <c r="AG417" s="227"/>
      <c r="AL417" s="224"/>
      <c r="AM417" s="224"/>
      <c r="AN417" s="224"/>
      <c r="AO417" s="224"/>
      <c r="AP417" s="224"/>
      <c r="AQ417" s="224"/>
      <c r="AR417" s="224"/>
      <c r="AS417" s="224"/>
    </row>
    <row r="418">
      <c r="A418" s="398"/>
      <c r="B418" s="399"/>
      <c r="C418" s="398"/>
      <c r="D418" s="399"/>
      <c r="E418" s="398"/>
      <c r="I418" s="411"/>
      <c r="J418" s="411"/>
      <c r="N418" s="411"/>
      <c r="S418" s="411"/>
      <c r="AC418" s="227"/>
      <c r="AD418" s="227"/>
      <c r="AE418" s="227"/>
      <c r="AF418" s="227"/>
      <c r="AG418" s="227"/>
      <c r="AL418" s="224"/>
      <c r="AM418" s="224"/>
      <c r="AN418" s="224"/>
      <c r="AO418" s="224"/>
      <c r="AP418" s="224"/>
      <c r="AQ418" s="224"/>
      <c r="AR418" s="224"/>
      <c r="AS418" s="224"/>
    </row>
    <row r="419">
      <c r="A419" s="398"/>
      <c r="B419" s="399"/>
      <c r="C419" s="398"/>
      <c r="D419" s="399"/>
      <c r="E419" s="398"/>
      <c r="I419" s="411"/>
      <c r="J419" s="411"/>
      <c r="N419" s="411"/>
      <c r="S419" s="411"/>
      <c r="AC419" s="227"/>
      <c r="AD419" s="227"/>
      <c r="AE419" s="227"/>
      <c r="AF419" s="227"/>
      <c r="AG419" s="227"/>
      <c r="AL419" s="224"/>
      <c r="AM419" s="224"/>
      <c r="AN419" s="224"/>
      <c r="AO419" s="224"/>
      <c r="AP419" s="224"/>
      <c r="AQ419" s="224"/>
      <c r="AR419" s="224"/>
      <c r="AS419" s="224"/>
    </row>
    <row r="420">
      <c r="A420" s="398"/>
      <c r="B420" s="399"/>
      <c r="C420" s="398"/>
      <c r="D420" s="399"/>
      <c r="E420" s="398"/>
      <c r="I420" s="411"/>
      <c r="J420" s="411"/>
      <c r="N420" s="411"/>
      <c r="S420" s="411"/>
      <c r="AC420" s="227"/>
      <c r="AD420" s="227"/>
      <c r="AE420" s="227"/>
      <c r="AF420" s="227"/>
      <c r="AG420" s="227"/>
      <c r="AL420" s="224"/>
      <c r="AM420" s="224"/>
      <c r="AN420" s="224"/>
      <c r="AO420" s="224"/>
      <c r="AP420" s="224"/>
      <c r="AQ420" s="224"/>
      <c r="AR420" s="224"/>
      <c r="AS420" s="224"/>
    </row>
    <row r="421">
      <c r="A421" s="398"/>
      <c r="B421" s="399"/>
      <c r="C421" s="398"/>
      <c r="D421" s="399"/>
      <c r="E421" s="398"/>
      <c r="I421" s="411"/>
      <c r="J421" s="411"/>
      <c r="N421" s="411"/>
      <c r="S421" s="411"/>
      <c r="AC421" s="227"/>
      <c r="AD421" s="227"/>
      <c r="AE421" s="227"/>
      <c r="AF421" s="227"/>
      <c r="AG421" s="227"/>
      <c r="AL421" s="224"/>
      <c r="AM421" s="224"/>
      <c r="AN421" s="224"/>
      <c r="AO421" s="224"/>
      <c r="AP421" s="224"/>
      <c r="AQ421" s="224"/>
      <c r="AR421" s="224"/>
      <c r="AS421" s="224"/>
    </row>
    <row r="422">
      <c r="A422" s="398"/>
      <c r="B422" s="399"/>
      <c r="C422" s="398"/>
      <c r="D422" s="399"/>
      <c r="E422" s="398"/>
      <c r="I422" s="411"/>
      <c r="J422" s="411"/>
      <c r="N422" s="411"/>
      <c r="S422" s="411"/>
      <c r="AC422" s="227"/>
      <c r="AD422" s="227"/>
      <c r="AE422" s="227"/>
      <c r="AF422" s="227"/>
      <c r="AG422" s="227"/>
      <c r="AL422" s="224"/>
      <c r="AM422" s="224"/>
      <c r="AN422" s="224"/>
      <c r="AO422" s="224"/>
      <c r="AP422" s="224"/>
      <c r="AQ422" s="224"/>
      <c r="AR422" s="224"/>
      <c r="AS422" s="224"/>
    </row>
    <row r="423">
      <c r="A423" s="398"/>
      <c r="B423" s="399"/>
      <c r="C423" s="398"/>
      <c r="D423" s="399"/>
      <c r="E423" s="398"/>
      <c r="I423" s="411"/>
      <c r="J423" s="411"/>
      <c r="N423" s="411"/>
      <c r="S423" s="411"/>
      <c r="AC423" s="227"/>
      <c r="AD423" s="227"/>
      <c r="AE423" s="227"/>
      <c r="AF423" s="227"/>
      <c r="AG423" s="227"/>
      <c r="AL423" s="224"/>
      <c r="AM423" s="224"/>
      <c r="AN423" s="224"/>
      <c r="AO423" s="224"/>
      <c r="AP423" s="224"/>
      <c r="AQ423" s="224"/>
      <c r="AR423" s="224"/>
      <c r="AS423" s="224"/>
    </row>
    <row r="424">
      <c r="A424" s="398"/>
      <c r="B424" s="399"/>
      <c r="C424" s="398"/>
      <c r="D424" s="399"/>
      <c r="E424" s="398"/>
      <c r="I424" s="411"/>
      <c r="J424" s="411"/>
      <c r="N424" s="411"/>
      <c r="S424" s="411"/>
      <c r="AC424" s="227"/>
      <c r="AD424" s="227"/>
      <c r="AE424" s="227"/>
      <c r="AF424" s="227"/>
      <c r="AG424" s="227"/>
      <c r="AL424" s="224"/>
      <c r="AM424" s="224"/>
      <c r="AN424" s="224"/>
      <c r="AO424" s="224"/>
      <c r="AP424" s="224"/>
      <c r="AQ424" s="224"/>
      <c r="AR424" s="224"/>
      <c r="AS424" s="224"/>
    </row>
    <row r="425">
      <c r="A425" s="398"/>
      <c r="B425" s="399"/>
      <c r="C425" s="398"/>
      <c r="D425" s="399"/>
      <c r="E425" s="398"/>
      <c r="I425" s="411"/>
      <c r="J425" s="411"/>
      <c r="N425" s="411"/>
      <c r="S425" s="411"/>
      <c r="AC425" s="227"/>
      <c r="AD425" s="227"/>
      <c r="AE425" s="227"/>
      <c r="AF425" s="227"/>
      <c r="AG425" s="227"/>
      <c r="AL425" s="224"/>
      <c r="AM425" s="224"/>
      <c r="AN425" s="224"/>
      <c r="AO425" s="224"/>
      <c r="AP425" s="224"/>
      <c r="AQ425" s="224"/>
      <c r="AR425" s="224"/>
      <c r="AS425" s="224"/>
    </row>
    <row r="426">
      <c r="A426" s="398"/>
      <c r="B426" s="399"/>
      <c r="C426" s="398"/>
      <c r="D426" s="399"/>
      <c r="E426" s="398"/>
      <c r="I426" s="411"/>
      <c r="J426" s="411"/>
      <c r="N426" s="411"/>
      <c r="S426" s="411"/>
      <c r="AC426" s="227"/>
      <c r="AD426" s="227"/>
      <c r="AE426" s="227"/>
      <c r="AF426" s="227"/>
      <c r="AG426" s="227"/>
      <c r="AL426" s="224"/>
      <c r="AM426" s="224"/>
      <c r="AN426" s="224"/>
      <c r="AO426" s="224"/>
      <c r="AP426" s="224"/>
      <c r="AQ426" s="224"/>
      <c r="AR426" s="224"/>
      <c r="AS426" s="224"/>
    </row>
    <row r="427">
      <c r="A427" s="398"/>
      <c r="B427" s="399"/>
      <c r="C427" s="398"/>
      <c r="D427" s="399"/>
      <c r="E427" s="398"/>
      <c r="I427" s="411"/>
      <c r="J427" s="411"/>
      <c r="N427" s="411"/>
      <c r="S427" s="411"/>
      <c r="AC427" s="227"/>
      <c r="AD427" s="227"/>
      <c r="AE427" s="227"/>
      <c r="AF427" s="227"/>
      <c r="AG427" s="227"/>
      <c r="AL427" s="224"/>
      <c r="AM427" s="224"/>
      <c r="AN427" s="224"/>
      <c r="AO427" s="224"/>
      <c r="AP427" s="224"/>
      <c r="AQ427" s="224"/>
      <c r="AR427" s="224"/>
      <c r="AS427" s="224"/>
    </row>
    <row r="428">
      <c r="A428" s="398"/>
      <c r="B428" s="399"/>
      <c r="C428" s="398"/>
      <c r="D428" s="399"/>
      <c r="E428" s="398"/>
      <c r="I428" s="411"/>
      <c r="J428" s="411"/>
      <c r="N428" s="411"/>
      <c r="S428" s="411"/>
      <c r="AC428" s="227"/>
      <c r="AD428" s="227"/>
      <c r="AE428" s="227"/>
      <c r="AF428" s="227"/>
      <c r="AG428" s="227"/>
      <c r="AL428" s="224"/>
      <c r="AM428" s="224"/>
      <c r="AN428" s="224"/>
      <c r="AO428" s="224"/>
      <c r="AP428" s="224"/>
      <c r="AQ428" s="224"/>
      <c r="AR428" s="224"/>
      <c r="AS428" s="224"/>
    </row>
    <row r="429">
      <c r="A429" s="398"/>
      <c r="B429" s="399"/>
      <c r="C429" s="398"/>
      <c r="D429" s="399"/>
      <c r="E429" s="398"/>
      <c r="I429" s="411"/>
      <c r="J429" s="411"/>
      <c r="N429" s="411"/>
      <c r="S429" s="411"/>
      <c r="AC429" s="227"/>
      <c r="AD429" s="227"/>
      <c r="AE429" s="227"/>
      <c r="AF429" s="227"/>
      <c r="AG429" s="227"/>
      <c r="AL429" s="224"/>
      <c r="AM429" s="224"/>
      <c r="AN429" s="224"/>
      <c r="AO429" s="224"/>
      <c r="AP429" s="224"/>
      <c r="AQ429" s="224"/>
      <c r="AR429" s="224"/>
      <c r="AS429" s="224"/>
    </row>
    <row r="430">
      <c r="A430" s="398"/>
      <c r="B430" s="399"/>
      <c r="C430" s="398"/>
      <c r="D430" s="399"/>
      <c r="E430" s="398"/>
      <c r="I430" s="411"/>
      <c r="J430" s="411"/>
      <c r="N430" s="411"/>
      <c r="S430" s="411"/>
      <c r="AC430" s="227"/>
      <c r="AD430" s="227"/>
      <c r="AE430" s="227"/>
      <c r="AF430" s="227"/>
      <c r="AG430" s="227"/>
      <c r="AL430" s="224"/>
      <c r="AM430" s="224"/>
      <c r="AN430" s="224"/>
      <c r="AO430" s="224"/>
      <c r="AP430" s="224"/>
      <c r="AQ430" s="224"/>
      <c r="AR430" s="224"/>
      <c r="AS430" s="224"/>
    </row>
    <row r="431">
      <c r="A431" s="398"/>
      <c r="B431" s="399"/>
      <c r="C431" s="398"/>
      <c r="D431" s="399"/>
      <c r="E431" s="398"/>
      <c r="I431" s="411"/>
      <c r="J431" s="411"/>
      <c r="N431" s="411"/>
      <c r="S431" s="411"/>
      <c r="AC431" s="227"/>
      <c r="AD431" s="227"/>
      <c r="AE431" s="227"/>
      <c r="AF431" s="227"/>
      <c r="AG431" s="227"/>
      <c r="AL431" s="224"/>
      <c r="AM431" s="224"/>
      <c r="AN431" s="224"/>
      <c r="AO431" s="224"/>
      <c r="AP431" s="224"/>
      <c r="AQ431" s="224"/>
      <c r="AR431" s="224"/>
      <c r="AS431" s="224"/>
    </row>
    <row r="432">
      <c r="A432" s="398"/>
      <c r="B432" s="399"/>
      <c r="C432" s="398"/>
      <c r="D432" s="399"/>
      <c r="E432" s="398"/>
      <c r="I432" s="411"/>
      <c r="J432" s="411"/>
      <c r="N432" s="411"/>
      <c r="S432" s="411"/>
      <c r="AC432" s="227"/>
      <c r="AD432" s="227"/>
      <c r="AE432" s="227"/>
      <c r="AF432" s="227"/>
      <c r="AG432" s="227"/>
      <c r="AL432" s="224"/>
      <c r="AM432" s="224"/>
      <c r="AN432" s="224"/>
      <c r="AO432" s="224"/>
      <c r="AP432" s="224"/>
      <c r="AQ432" s="224"/>
      <c r="AR432" s="224"/>
      <c r="AS432" s="224"/>
    </row>
    <row r="433">
      <c r="A433" s="398"/>
      <c r="B433" s="399"/>
      <c r="C433" s="398"/>
      <c r="D433" s="399"/>
      <c r="E433" s="398"/>
      <c r="I433" s="411"/>
      <c r="J433" s="411"/>
      <c r="N433" s="411"/>
      <c r="S433" s="411"/>
      <c r="AC433" s="227"/>
      <c r="AD433" s="227"/>
      <c r="AE433" s="227"/>
      <c r="AF433" s="227"/>
      <c r="AG433" s="227"/>
      <c r="AL433" s="224"/>
      <c r="AM433" s="224"/>
      <c r="AN433" s="224"/>
      <c r="AO433" s="224"/>
      <c r="AP433" s="224"/>
      <c r="AQ433" s="224"/>
      <c r="AR433" s="224"/>
      <c r="AS433" s="224"/>
    </row>
    <row r="434">
      <c r="A434" s="398"/>
      <c r="B434" s="399"/>
      <c r="C434" s="398"/>
      <c r="D434" s="399"/>
      <c r="E434" s="398"/>
      <c r="I434" s="411"/>
      <c r="J434" s="411"/>
      <c r="N434" s="411"/>
      <c r="S434" s="411"/>
      <c r="AC434" s="227"/>
      <c r="AD434" s="227"/>
      <c r="AE434" s="227"/>
      <c r="AF434" s="227"/>
      <c r="AG434" s="227"/>
      <c r="AL434" s="224"/>
      <c r="AM434" s="224"/>
      <c r="AN434" s="224"/>
      <c r="AO434" s="224"/>
      <c r="AP434" s="224"/>
      <c r="AQ434" s="224"/>
      <c r="AR434" s="224"/>
      <c r="AS434" s="224"/>
    </row>
    <row r="435">
      <c r="A435" s="398"/>
      <c r="B435" s="399"/>
      <c r="C435" s="398"/>
      <c r="D435" s="399"/>
      <c r="E435" s="398"/>
      <c r="I435" s="411"/>
      <c r="J435" s="411"/>
      <c r="N435" s="411"/>
      <c r="S435" s="411"/>
      <c r="AC435" s="227"/>
      <c r="AD435" s="227"/>
      <c r="AE435" s="227"/>
      <c r="AF435" s="227"/>
      <c r="AG435" s="227"/>
      <c r="AL435" s="224"/>
      <c r="AM435" s="224"/>
      <c r="AN435" s="224"/>
      <c r="AO435" s="224"/>
      <c r="AP435" s="224"/>
      <c r="AQ435" s="224"/>
      <c r="AR435" s="224"/>
      <c r="AS435" s="224"/>
    </row>
    <row r="436">
      <c r="A436" s="398"/>
      <c r="B436" s="399"/>
      <c r="C436" s="398"/>
      <c r="D436" s="399"/>
      <c r="E436" s="398"/>
      <c r="I436" s="411"/>
      <c r="J436" s="411"/>
      <c r="N436" s="411"/>
      <c r="S436" s="411"/>
      <c r="AC436" s="227"/>
      <c r="AD436" s="227"/>
      <c r="AE436" s="227"/>
      <c r="AF436" s="227"/>
      <c r="AG436" s="227"/>
      <c r="AL436" s="224"/>
      <c r="AM436" s="224"/>
      <c r="AN436" s="224"/>
      <c r="AO436" s="224"/>
      <c r="AP436" s="224"/>
      <c r="AQ436" s="224"/>
      <c r="AR436" s="224"/>
      <c r="AS436" s="224"/>
    </row>
    <row r="437">
      <c r="A437" s="398"/>
      <c r="B437" s="399"/>
      <c r="C437" s="398"/>
      <c r="D437" s="399"/>
      <c r="E437" s="398"/>
      <c r="I437" s="411"/>
      <c r="J437" s="411"/>
      <c r="N437" s="411"/>
      <c r="S437" s="411"/>
      <c r="AC437" s="227"/>
      <c r="AD437" s="227"/>
      <c r="AE437" s="227"/>
      <c r="AF437" s="227"/>
      <c r="AG437" s="227"/>
      <c r="AL437" s="224"/>
      <c r="AM437" s="224"/>
      <c r="AN437" s="224"/>
      <c r="AO437" s="224"/>
      <c r="AP437" s="224"/>
      <c r="AQ437" s="224"/>
      <c r="AR437" s="224"/>
      <c r="AS437" s="224"/>
    </row>
    <row r="438">
      <c r="A438" s="398"/>
      <c r="B438" s="399"/>
      <c r="C438" s="398"/>
      <c r="D438" s="399"/>
      <c r="E438" s="398"/>
      <c r="I438" s="411"/>
      <c r="J438" s="411"/>
      <c r="N438" s="411"/>
      <c r="S438" s="411"/>
      <c r="AC438" s="227"/>
      <c r="AD438" s="227"/>
      <c r="AE438" s="227"/>
      <c r="AF438" s="227"/>
      <c r="AG438" s="227"/>
      <c r="AL438" s="224"/>
      <c r="AM438" s="224"/>
      <c r="AN438" s="224"/>
      <c r="AO438" s="224"/>
      <c r="AP438" s="224"/>
      <c r="AQ438" s="224"/>
      <c r="AR438" s="224"/>
      <c r="AS438" s="224"/>
    </row>
    <row r="439">
      <c r="A439" s="398"/>
      <c r="B439" s="399"/>
      <c r="C439" s="398"/>
      <c r="D439" s="399"/>
      <c r="E439" s="398"/>
      <c r="I439" s="411"/>
      <c r="J439" s="411"/>
      <c r="N439" s="411"/>
      <c r="S439" s="411"/>
      <c r="AC439" s="227"/>
      <c r="AD439" s="227"/>
      <c r="AE439" s="227"/>
      <c r="AF439" s="227"/>
      <c r="AG439" s="227"/>
      <c r="AL439" s="224"/>
      <c r="AM439" s="224"/>
      <c r="AN439" s="224"/>
      <c r="AO439" s="224"/>
      <c r="AP439" s="224"/>
      <c r="AQ439" s="224"/>
      <c r="AR439" s="224"/>
      <c r="AS439" s="224"/>
    </row>
    <row r="440">
      <c r="A440" s="398"/>
      <c r="B440" s="399"/>
      <c r="C440" s="398"/>
      <c r="D440" s="399"/>
      <c r="E440" s="398"/>
      <c r="I440" s="411"/>
      <c r="J440" s="411"/>
      <c r="N440" s="411"/>
      <c r="S440" s="411"/>
      <c r="AC440" s="227"/>
      <c r="AD440" s="227"/>
      <c r="AE440" s="227"/>
      <c r="AF440" s="227"/>
      <c r="AG440" s="227"/>
      <c r="AL440" s="224"/>
      <c r="AM440" s="224"/>
      <c r="AN440" s="224"/>
      <c r="AO440" s="224"/>
      <c r="AP440" s="224"/>
      <c r="AQ440" s="224"/>
      <c r="AR440" s="224"/>
      <c r="AS440" s="224"/>
    </row>
    <row r="441">
      <c r="A441" s="398"/>
      <c r="B441" s="399"/>
      <c r="C441" s="398"/>
      <c r="D441" s="399"/>
      <c r="E441" s="398"/>
      <c r="I441" s="411"/>
      <c r="J441" s="411"/>
      <c r="N441" s="411"/>
      <c r="S441" s="411"/>
      <c r="AC441" s="227"/>
      <c r="AD441" s="227"/>
      <c r="AE441" s="227"/>
      <c r="AF441" s="227"/>
      <c r="AG441" s="227"/>
      <c r="AL441" s="224"/>
      <c r="AM441" s="224"/>
      <c r="AN441" s="224"/>
      <c r="AO441" s="224"/>
      <c r="AP441" s="224"/>
      <c r="AQ441" s="224"/>
      <c r="AR441" s="224"/>
      <c r="AS441" s="224"/>
    </row>
    <row r="442">
      <c r="A442" s="398"/>
      <c r="B442" s="399"/>
      <c r="C442" s="398"/>
      <c r="D442" s="399"/>
      <c r="E442" s="398"/>
      <c r="I442" s="411"/>
      <c r="J442" s="411"/>
      <c r="N442" s="411"/>
      <c r="S442" s="411"/>
      <c r="AC442" s="227"/>
      <c r="AD442" s="227"/>
      <c r="AE442" s="227"/>
      <c r="AF442" s="227"/>
      <c r="AG442" s="227"/>
      <c r="AL442" s="224"/>
      <c r="AM442" s="224"/>
      <c r="AN442" s="224"/>
      <c r="AO442" s="224"/>
      <c r="AP442" s="224"/>
      <c r="AQ442" s="224"/>
      <c r="AR442" s="224"/>
      <c r="AS442" s="224"/>
    </row>
    <row r="443">
      <c r="A443" s="398"/>
      <c r="B443" s="399"/>
      <c r="C443" s="398"/>
      <c r="D443" s="399"/>
      <c r="E443" s="398"/>
      <c r="I443" s="411"/>
      <c r="J443" s="411"/>
      <c r="N443" s="411"/>
      <c r="S443" s="411"/>
      <c r="AC443" s="227"/>
      <c r="AD443" s="227"/>
      <c r="AE443" s="227"/>
      <c r="AF443" s="227"/>
      <c r="AG443" s="227"/>
      <c r="AL443" s="224"/>
      <c r="AM443" s="224"/>
      <c r="AN443" s="224"/>
      <c r="AO443" s="224"/>
      <c r="AP443" s="224"/>
      <c r="AQ443" s="224"/>
      <c r="AR443" s="224"/>
      <c r="AS443" s="224"/>
    </row>
    <row r="444">
      <c r="A444" s="398"/>
      <c r="B444" s="399"/>
      <c r="C444" s="398"/>
      <c r="D444" s="399"/>
      <c r="E444" s="398"/>
      <c r="I444" s="411"/>
      <c r="J444" s="411"/>
      <c r="N444" s="411"/>
      <c r="S444" s="411"/>
      <c r="AC444" s="227"/>
      <c r="AD444" s="227"/>
      <c r="AE444" s="227"/>
      <c r="AF444" s="227"/>
      <c r="AG444" s="227"/>
      <c r="AL444" s="224"/>
      <c r="AM444" s="224"/>
      <c r="AN444" s="224"/>
      <c r="AO444" s="224"/>
      <c r="AP444" s="224"/>
      <c r="AQ444" s="224"/>
      <c r="AR444" s="224"/>
      <c r="AS444" s="224"/>
    </row>
    <row r="445">
      <c r="A445" s="398"/>
      <c r="B445" s="399"/>
      <c r="C445" s="398"/>
      <c r="D445" s="399"/>
      <c r="E445" s="398"/>
      <c r="I445" s="411"/>
      <c r="J445" s="411"/>
      <c r="N445" s="411"/>
      <c r="S445" s="411"/>
      <c r="AC445" s="227"/>
      <c r="AD445" s="227"/>
      <c r="AE445" s="227"/>
      <c r="AF445" s="227"/>
      <c r="AG445" s="227"/>
      <c r="AL445" s="224"/>
      <c r="AM445" s="224"/>
      <c r="AN445" s="224"/>
      <c r="AO445" s="224"/>
      <c r="AP445" s="224"/>
      <c r="AQ445" s="224"/>
      <c r="AR445" s="224"/>
      <c r="AS445" s="224"/>
    </row>
    <row r="446">
      <c r="A446" s="398"/>
      <c r="B446" s="399"/>
      <c r="C446" s="398"/>
      <c r="D446" s="399"/>
      <c r="E446" s="398"/>
      <c r="I446" s="411"/>
      <c r="J446" s="411"/>
      <c r="N446" s="411"/>
      <c r="S446" s="411"/>
      <c r="AC446" s="227"/>
      <c r="AD446" s="227"/>
      <c r="AE446" s="227"/>
      <c r="AF446" s="227"/>
      <c r="AG446" s="227"/>
      <c r="AL446" s="224"/>
      <c r="AM446" s="224"/>
      <c r="AN446" s="224"/>
      <c r="AO446" s="224"/>
      <c r="AP446" s="224"/>
      <c r="AQ446" s="224"/>
      <c r="AR446" s="224"/>
      <c r="AS446" s="224"/>
    </row>
    <row r="447">
      <c r="A447" s="398"/>
      <c r="B447" s="399"/>
      <c r="C447" s="398"/>
      <c r="D447" s="399"/>
      <c r="E447" s="398"/>
      <c r="I447" s="411"/>
      <c r="J447" s="411"/>
      <c r="N447" s="411"/>
      <c r="S447" s="411"/>
      <c r="AC447" s="227"/>
      <c r="AD447" s="227"/>
      <c r="AE447" s="227"/>
      <c r="AF447" s="227"/>
      <c r="AG447" s="227"/>
      <c r="AL447" s="224"/>
      <c r="AM447" s="224"/>
      <c r="AN447" s="224"/>
      <c r="AO447" s="224"/>
      <c r="AP447" s="224"/>
      <c r="AQ447" s="224"/>
      <c r="AR447" s="224"/>
      <c r="AS447" s="224"/>
    </row>
    <row r="448">
      <c r="A448" s="398"/>
      <c r="B448" s="399"/>
      <c r="C448" s="398"/>
      <c r="D448" s="399"/>
      <c r="E448" s="398"/>
      <c r="I448" s="411"/>
      <c r="J448" s="411"/>
      <c r="N448" s="411"/>
      <c r="S448" s="411"/>
      <c r="AC448" s="227"/>
      <c r="AD448" s="227"/>
      <c r="AE448" s="227"/>
      <c r="AF448" s="227"/>
      <c r="AG448" s="227"/>
      <c r="AL448" s="224"/>
      <c r="AM448" s="224"/>
      <c r="AN448" s="224"/>
      <c r="AO448" s="224"/>
      <c r="AP448" s="224"/>
      <c r="AQ448" s="224"/>
      <c r="AR448" s="224"/>
      <c r="AS448" s="224"/>
    </row>
    <row r="449">
      <c r="A449" s="398"/>
      <c r="B449" s="399"/>
      <c r="C449" s="398"/>
      <c r="D449" s="399"/>
      <c r="E449" s="398"/>
      <c r="I449" s="411"/>
      <c r="J449" s="411"/>
      <c r="N449" s="411"/>
      <c r="S449" s="411"/>
      <c r="AC449" s="227"/>
      <c r="AD449" s="227"/>
      <c r="AE449" s="227"/>
      <c r="AF449" s="227"/>
      <c r="AG449" s="227"/>
      <c r="AL449" s="224"/>
      <c r="AM449" s="224"/>
      <c r="AN449" s="224"/>
      <c r="AO449" s="224"/>
      <c r="AP449" s="224"/>
      <c r="AQ449" s="224"/>
      <c r="AR449" s="224"/>
      <c r="AS449" s="224"/>
    </row>
    <row r="450">
      <c r="A450" s="398"/>
      <c r="B450" s="399"/>
      <c r="C450" s="398"/>
      <c r="D450" s="399"/>
      <c r="E450" s="398"/>
      <c r="I450" s="411"/>
      <c r="J450" s="411"/>
      <c r="N450" s="411"/>
      <c r="S450" s="411"/>
      <c r="AC450" s="227"/>
      <c r="AD450" s="227"/>
      <c r="AE450" s="227"/>
      <c r="AF450" s="227"/>
      <c r="AG450" s="227"/>
      <c r="AL450" s="224"/>
      <c r="AM450" s="224"/>
      <c r="AN450" s="224"/>
      <c r="AO450" s="224"/>
      <c r="AP450" s="224"/>
      <c r="AQ450" s="224"/>
      <c r="AR450" s="224"/>
      <c r="AS450" s="224"/>
    </row>
    <row r="451">
      <c r="A451" s="398"/>
      <c r="B451" s="399"/>
      <c r="C451" s="398"/>
      <c r="D451" s="399"/>
      <c r="E451" s="398"/>
      <c r="I451" s="411"/>
      <c r="J451" s="411"/>
      <c r="N451" s="411"/>
      <c r="S451" s="411"/>
      <c r="AC451" s="227"/>
      <c r="AD451" s="227"/>
      <c r="AE451" s="227"/>
      <c r="AF451" s="227"/>
      <c r="AG451" s="227"/>
      <c r="AL451" s="224"/>
      <c r="AM451" s="224"/>
      <c r="AN451" s="224"/>
      <c r="AO451" s="224"/>
      <c r="AP451" s="224"/>
      <c r="AQ451" s="224"/>
      <c r="AR451" s="224"/>
      <c r="AS451" s="224"/>
    </row>
    <row r="452">
      <c r="A452" s="398"/>
      <c r="B452" s="399"/>
      <c r="C452" s="398"/>
      <c r="D452" s="399"/>
      <c r="E452" s="398"/>
      <c r="I452" s="411"/>
      <c r="J452" s="411"/>
      <c r="N452" s="411"/>
      <c r="S452" s="411"/>
      <c r="AC452" s="227"/>
      <c r="AD452" s="227"/>
      <c r="AE452" s="227"/>
      <c r="AF452" s="227"/>
      <c r="AG452" s="227"/>
      <c r="AL452" s="224"/>
      <c r="AM452" s="224"/>
      <c r="AN452" s="224"/>
      <c r="AO452" s="224"/>
      <c r="AP452" s="224"/>
      <c r="AQ452" s="224"/>
      <c r="AR452" s="224"/>
      <c r="AS452" s="224"/>
    </row>
    <row r="453">
      <c r="A453" s="398"/>
      <c r="B453" s="399"/>
      <c r="C453" s="398"/>
      <c r="D453" s="399"/>
      <c r="E453" s="398"/>
      <c r="I453" s="411"/>
      <c r="J453" s="411"/>
      <c r="N453" s="411"/>
      <c r="S453" s="411"/>
      <c r="AC453" s="227"/>
      <c r="AD453" s="227"/>
      <c r="AE453" s="227"/>
      <c r="AF453" s="227"/>
      <c r="AG453" s="227"/>
      <c r="AL453" s="224"/>
      <c r="AM453" s="224"/>
      <c r="AN453" s="224"/>
      <c r="AO453" s="224"/>
      <c r="AP453" s="224"/>
      <c r="AQ453" s="224"/>
      <c r="AR453" s="224"/>
      <c r="AS453" s="224"/>
    </row>
    <row r="454">
      <c r="A454" s="398"/>
      <c r="B454" s="399"/>
      <c r="C454" s="398"/>
      <c r="D454" s="399"/>
      <c r="E454" s="398"/>
      <c r="I454" s="411"/>
      <c r="J454" s="411"/>
      <c r="N454" s="411"/>
      <c r="S454" s="411"/>
      <c r="AC454" s="227"/>
      <c r="AD454" s="227"/>
      <c r="AE454" s="227"/>
      <c r="AF454" s="227"/>
      <c r="AG454" s="227"/>
      <c r="AL454" s="224"/>
      <c r="AM454" s="224"/>
      <c r="AN454" s="224"/>
      <c r="AO454" s="224"/>
      <c r="AP454" s="224"/>
      <c r="AQ454" s="224"/>
      <c r="AR454" s="224"/>
      <c r="AS454" s="224"/>
    </row>
    <row r="455">
      <c r="A455" s="398"/>
      <c r="B455" s="399"/>
      <c r="C455" s="398"/>
      <c r="D455" s="399"/>
      <c r="E455" s="398"/>
      <c r="I455" s="411"/>
      <c r="J455" s="411"/>
      <c r="N455" s="411"/>
      <c r="S455" s="411"/>
      <c r="AC455" s="227"/>
      <c r="AD455" s="227"/>
      <c r="AE455" s="227"/>
      <c r="AF455" s="227"/>
      <c r="AG455" s="227"/>
      <c r="AL455" s="224"/>
      <c r="AM455" s="224"/>
      <c r="AN455" s="224"/>
      <c r="AO455" s="224"/>
      <c r="AP455" s="224"/>
      <c r="AQ455" s="224"/>
      <c r="AR455" s="224"/>
      <c r="AS455" s="224"/>
    </row>
    <row r="456">
      <c r="A456" s="398"/>
      <c r="B456" s="399"/>
      <c r="C456" s="398"/>
      <c r="D456" s="399"/>
      <c r="E456" s="398"/>
      <c r="I456" s="411"/>
      <c r="J456" s="411"/>
      <c r="N456" s="411"/>
      <c r="S456" s="411"/>
      <c r="AC456" s="227"/>
      <c r="AD456" s="227"/>
      <c r="AE456" s="227"/>
      <c r="AF456" s="227"/>
      <c r="AG456" s="227"/>
      <c r="AL456" s="224"/>
      <c r="AM456" s="224"/>
      <c r="AN456" s="224"/>
      <c r="AO456" s="224"/>
      <c r="AP456" s="224"/>
      <c r="AQ456" s="224"/>
      <c r="AR456" s="224"/>
      <c r="AS456" s="224"/>
    </row>
    <row r="457">
      <c r="A457" s="398"/>
      <c r="B457" s="399"/>
      <c r="C457" s="398"/>
      <c r="D457" s="399"/>
      <c r="E457" s="398"/>
      <c r="I457" s="411"/>
      <c r="J457" s="411"/>
      <c r="N457" s="411"/>
      <c r="S457" s="411"/>
      <c r="AC457" s="227"/>
      <c r="AD457" s="227"/>
      <c r="AE457" s="227"/>
      <c r="AF457" s="227"/>
      <c r="AG457" s="227"/>
      <c r="AL457" s="224"/>
      <c r="AM457" s="224"/>
      <c r="AN457" s="224"/>
      <c r="AO457" s="224"/>
      <c r="AP457" s="224"/>
      <c r="AQ457" s="224"/>
      <c r="AR457" s="224"/>
      <c r="AS457" s="224"/>
    </row>
    <row r="458">
      <c r="A458" s="398"/>
      <c r="B458" s="399"/>
      <c r="C458" s="398"/>
      <c r="D458" s="399"/>
      <c r="E458" s="398"/>
      <c r="I458" s="411"/>
      <c r="J458" s="411"/>
      <c r="N458" s="411"/>
      <c r="S458" s="411"/>
      <c r="AC458" s="227"/>
      <c r="AD458" s="227"/>
      <c r="AE458" s="227"/>
      <c r="AF458" s="227"/>
      <c r="AG458" s="227"/>
      <c r="AL458" s="224"/>
      <c r="AM458" s="224"/>
      <c r="AN458" s="224"/>
      <c r="AO458" s="224"/>
      <c r="AP458" s="224"/>
      <c r="AQ458" s="224"/>
      <c r="AR458" s="224"/>
      <c r="AS458" s="224"/>
    </row>
    <row r="459">
      <c r="A459" s="398"/>
      <c r="B459" s="399"/>
      <c r="C459" s="398"/>
      <c r="D459" s="399"/>
      <c r="E459" s="398"/>
      <c r="I459" s="411"/>
      <c r="J459" s="411"/>
      <c r="N459" s="411"/>
      <c r="S459" s="411"/>
      <c r="AC459" s="227"/>
      <c r="AD459" s="227"/>
      <c r="AE459" s="227"/>
      <c r="AF459" s="227"/>
      <c r="AG459" s="227"/>
      <c r="AL459" s="224"/>
      <c r="AM459" s="224"/>
      <c r="AN459" s="224"/>
      <c r="AO459" s="224"/>
      <c r="AP459" s="224"/>
      <c r="AQ459" s="224"/>
      <c r="AR459" s="224"/>
      <c r="AS459" s="224"/>
    </row>
    <row r="460">
      <c r="A460" s="398"/>
      <c r="B460" s="399"/>
      <c r="C460" s="398"/>
      <c r="D460" s="399"/>
      <c r="E460" s="398"/>
      <c r="I460" s="411"/>
      <c r="J460" s="411"/>
      <c r="N460" s="411"/>
      <c r="S460" s="411"/>
      <c r="AC460" s="227"/>
      <c r="AD460" s="227"/>
      <c r="AE460" s="227"/>
      <c r="AF460" s="227"/>
      <c r="AG460" s="227"/>
      <c r="AL460" s="224"/>
      <c r="AM460" s="224"/>
      <c r="AN460" s="224"/>
      <c r="AO460" s="224"/>
      <c r="AP460" s="224"/>
      <c r="AQ460" s="224"/>
      <c r="AR460" s="224"/>
      <c r="AS460" s="224"/>
    </row>
    <row r="461">
      <c r="A461" s="398"/>
      <c r="B461" s="399"/>
      <c r="C461" s="398"/>
      <c r="D461" s="399"/>
      <c r="E461" s="398"/>
      <c r="I461" s="411"/>
      <c r="J461" s="411"/>
      <c r="N461" s="411"/>
      <c r="S461" s="411"/>
      <c r="AC461" s="227"/>
      <c r="AD461" s="227"/>
      <c r="AE461" s="227"/>
      <c r="AF461" s="227"/>
      <c r="AG461" s="227"/>
      <c r="AL461" s="224"/>
      <c r="AM461" s="224"/>
      <c r="AN461" s="224"/>
      <c r="AO461" s="224"/>
      <c r="AP461" s="224"/>
      <c r="AQ461" s="224"/>
      <c r="AR461" s="224"/>
      <c r="AS461" s="224"/>
    </row>
    <row r="462">
      <c r="A462" s="398"/>
      <c r="B462" s="399"/>
      <c r="C462" s="398"/>
      <c r="D462" s="399"/>
      <c r="E462" s="398"/>
      <c r="I462" s="411"/>
      <c r="J462" s="411"/>
      <c r="N462" s="411"/>
      <c r="S462" s="411"/>
      <c r="AC462" s="227"/>
      <c r="AD462" s="227"/>
      <c r="AE462" s="227"/>
      <c r="AF462" s="227"/>
      <c r="AG462" s="227"/>
      <c r="AL462" s="224"/>
      <c r="AM462" s="224"/>
      <c r="AN462" s="224"/>
      <c r="AO462" s="224"/>
      <c r="AP462" s="224"/>
      <c r="AQ462" s="224"/>
      <c r="AR462" s="224"/>
      <c r="AS462" s="224"/>
    </row>
    <row r="463">
      <c r="A463" s="398"/>
      <c r="B463" s="399"/>
      <c r="C463" s="398"/>
      <c r="D463" s="399"/>
      <c r="E463" s="398"/>
      <c r="I463" s="411"/>
      <c r="J463" s="411"/>
      <c r="N463" s="411"/>
      <c r="S463" s="411"/>
      <c r="AC463" s="227"/>
      <c r="AD463" s="227"/>
      <c r="AE463" s="227"/>
      <c r="AF463" s="227"/>
      <c r="AG463" s="227"/>
      <c r="AL463" s="224"/>
      <c r="AM463" s="224"/>
      <c r="AN463" s="224"/>
      <c r="AO463" s="224"/>
      <c r="AP463" s="224"/>
      <c r="AQ463" s="224"/>
      <c r="AR463" s="224"/>
      <c r="AS463" s="224"/>
    </row>
    <row r="464">
      <c r="A464" s="398"/>
      <c r="B464" s="399"/>
      <c r="C464" s="398"/>
      <c r="D464" s="399"/>
      <c r="E464" s="398"/>
      <c r="I464" s="411"/>
      <c r="J464" s="411"/>
      <c r="N464" s="411"/>
      <c r="S464" s="411"/>
      <c r="AC464" s="227"/>
      <c r="AD464" s="227"/>
      <c r="AE464" s="227"/>
      <c r="AF464" s="227"/>
      <c r="AG464" s="227"/>
      <c r="AL464" s="224"/>
      <c r="AM464" s="224"/>
      <c r="AN464" s="224"/>
      <c r="AO464" s="224"/>
      <c r="AP464" s="224"/>
      <c r="AQ464" s="224"/>
      <c r="AR464" s="224"/>
      <c r="AS464" s="224"/>
    </row>
    <row r="465">
      <c r="A465" s="398"/>
      <c r="B465" s="399"/>
      <c r="C465" s="398"/>
      <c r="D465" s="399"/>
      <c r="E465" s="398"/>
      <c r="I465" s="411"/>
      <c r="J465" s="411"/>
      <c r="N465" s="411"/>
      <c r="S465" s="411"/>
      <c r="AC465" s="227"/>
      <c r="AD465" s="227"/>
      <c r="AE465" s="227"/>
      <c r="AF465" s="227"/>
      <c r="AG465" s="227"/>
      <c r="AL465" s="224"/>
      <c r="AM465" s="224"/>
      <c r="AN465" s="224"/>
      <c r="AO465" s="224"/>
      <c r="AP465" s="224"/>
      <c r="AQ465" s="224"/>
      <c r="AR465" s="224"/>
      <c r="AS465" s="224"/>
    </row>
    <row r="466">
      <c r="A466" s="398"/>
      <c r="B466" s="399"/>
      <c r="C466" s="398"/>
      <c r="D466" s="399"/>
      <c r="E466" s="398"/>
      <c r="I466" s="411"/>
      <c r="J466" s="411"/>
      <c r="N466" s="411"/>
      <c r="S466" s="411"/>
      <c r="AC466" s="227"/>
      <c r="AD466" s="227"/>
      <c r="AE466" s="227"/>
      <c r="AF466" s="227"/>
      <c r="AG466" s="227"/>
      <c r="AL466" s="224"/>
      <c r="AM466" s="224"/>
      <c r="AN466" s="224"/>
      <c r="AO466" s="224"/>
      <c r="AP466" s="224"/>
      <c r="AQ466" s="224"/>
      <c r="AR466" s="224"/>
      <c r="AS466" s="224"/>
    </row>
    <row r="467">
      <c r="A467" s="398"/>
      <c r="B467" s="399"/>
      <c r="C467" s="398"/>
      <c r="D467" s="399"/>
      <c r="E467" s="398"/>
      <c r="I467" s="411"/>
      <c r="J467" s="411"/>
      <c r="N467" s="411"/>
      <c r="S467" s="411"/>
      <c r="AC467" s="227"/>
      <c r="AD467" s="227"/>
      <c r="AE467" s="227"/>
      <c r="AF467" s="227"/>
      <c r="AG467" s="227"/>
      <c r="AL467" s="224"/>
      <c r="AM467" s="224"/>
      <c r="AN467" s="224"/>
      <c r="AO467" s="224"/>
      <c r="AP467" s="224"/>
      <c r="AQ467" s="224"/>
      <c r="AR467" s="224"/>
      <c r="AS467" s="224"/>
    </row>
    <row r="468">
      <c r="A468" s="398"/>
      <c r="B468" s="399"/>
      <c r="C468" s="398"/>
      <c r="D468" s="399"/>
      <c r="E468" s="398"/>
      <c r="I468" s="411"/>
      <c r="J468" s="411"/>
      <c r="N468" s="411"/>
      <c r="S468" s="411"/>
      <c r="AC468" s="227"/>
      <c r="AD468" s="227"/>
      <c r="AE468" s="227"/>
      <c r="AF468" s="227"/>
      <c r="AG468" s="227"/>
      <c r="AL468" s="224"/>
      <c r="AM468" s="224"/>
      <c r="AN468" s="224"/>
      <c r="AO468" s="224"/>
      <c r="AP468" s="224"/>
      <c r="AQ468" s="224"/>
      <c r="AR468" s="224"/>
      <c r="AS468" s="224"/>
    </row>
    <row r="469">
      <c r="A469" s="398"/>
      <c r="B469" s="399"/>
      <c r="C469" s="398"/>
      <c r="D469" s="399"/>
      <c r="E469" s="398"/>
      <c r="I469" s="411"/>
      <c r="J469" s="411"/>
      <c r="N469" s="411"/>
      <c r="S469" s="411"/>
      <c r="AC469" s="227"/>
      <c r="AD469" s="227"/>
      <c r="AE469" s="227"/>
      <c r="AF469" s="227"/>
      <c r="AG469" s="227"/>
      <c r="AL469" s="224"/>
      <c r="AM469" s="224"/>
      <c r="AN469" s="224"/>
      <c r="AO469" s="224"/>
      <c r="AP469" s="224"/>
      <c r="AQ469" s="224"/>
      <c r="AR469" s="224"/>
      <c r="AS469" s="224"/>
    </row>
    <row r="470">
      <c r="A470" s="398"/>
      <c r="B470" s="399"/>
      <c r="C470" s="398"/>
      <c r="D470" s="399"/>
      <c r="E470" s="398"/>
      <c r="I470" s="411"/>
      <c r="J470" s="411"/>
      <c r="N470" s="411"/>
      <c r="S470" s="411"/>
      <c r="AC470" s="227"/>
      <c r="AD470" s="227"/>
      <c r="AE470" s="227"/>
      <c r="AF470" s="227"/>
      <c r="AG470" s="227"/>
      <c r="AL470" s="224"/>
      <c r="AM470" s="224"/>
      <c r="AN470" s="224"/>
      <c r="AO470" s="224"/>
      <c r="AP470" s="224"/>
      <c r="AQ470" s="224"/>
      <c r="AR470" s="224"/>
      <c r="AS470" s="224"/>
    </row>
    <row r="471">
      <c r="A471" s="398"/>
      <c r="B471" s="399"/>
      <c r="C471" s="398"/>
      <c r="D471" s="399"/>
      <c r="E471" s="398"/>
      <c r="I471" s="411"/>
      <c r="J471" s="411"/>
      <c r="N471" s="411"/>
      <c r="S471" s="411"/>
      <c r="AC471" s="227"/>
      <c r="AD471" s="227"/>
      <c r="AE471" s="227"/>
      <c r="AF471" s="227"/>
      <c r="AG471" s="227"/>
      <c r="AL471" s="224"/>
      <c r="AM471" s="224"/>
      <c r="AN471" s="224"/>
      <c r="AO471" s="224"/>
      <c r="AP471" s="224"/>
      <c r="AQ471" s="224"/>
      <c r="AR471" s="224"/>
      <c r="AS471" s="224"/>
    </row>
    <row r="472">
      <c r="A472" s="398"/>
      <c r="B472" s="399"/>
      <c r="C472" s="398"/>
      <c r="D472" s="399"/>
      <c r="E472" s="398"/>
      <c r="I472" s="411"/>
      <c r="J472" s="411"/>
      <c r="N472" s="411"/>
      <c r="S472" s="411"/>
      <c r="AC472" s="227"/>
      <c r="AD472" s="227"/>
      <c r="AE472" s="227"/>
      <c r="AF472" s="227"/>
      <c r="AG472" s="227"/>
      <c r="AL472" s="224"/>
      <c r="AM472" s="224"/>
      <c r="AN472" s="224"/>
      <c r="AO472" s="224"/>
      <c r="AP472" s="224"/>
      <c r="AQ472" s="224"/>
      <c r="AR472" s="224"/>
      <c r="AS472" s="224"/>
    </row>
    <row r="473">
      <c r="A473" s="398"/>
      <c r="B473" s="399"/>
      <c r="C473" s="398"/>
      <c r="D473" s="399"/>
      <c r="E473" s="398"/>
      <c r="I473" s="411"/>
      <c r="J473" s="411"/>
      <c r="N473" s="411"/>
      <c r="S473" s="411"/>
      <c r="AC473" s="227"/>
      <c r="AD473" s="227"/>
      <c r="AE473" s="227"/>
      <c r="AF473" s="227"/>
      <c r="AG473" s="227"/>
      <c r="AL473" s="224"/>
      <c r="AM473" s="224"/>
      <c r="AN473" s="224"/>
      <c r="AO473" s="224"/>
      <c r="AP473" s="224"/>
      <c r="AQ473" s="224"/>
      <c r="AR473" s="224"/>
      <c r="AS473" s="224"/>
    </row>
    <row r="474">
      <c r="A474" s="398"/>
      <c r="B474" s="399"/>
      <c r="C474" s="398"/>
      <c r="D474" s="399"/>
      <c r="E474" s="398"/>
      <c r="I474" s="411"/>
      <c r="J474" s="411"/>
      <c r="N474" s="411"/>
      <c r="S474" s="411"/>
      <c r="AC474" s="227"/>
      <c r="AD474" s="227"/>
      <c r="AE474" s="227"/>
      <c r="AF474" s="227"/>
      <c r="AG474" s="227"/>
      <c r="AL474" s="224"/>
      <c r="AM474" s="224"/>
      <c r="AN474" s="224"/>
      <c r="AO474" s="224"/>
      <c r="AP474" s="224"/>
      <c r="AQ474" s="224"/>
      <c r="AR474" s="224"/>
      <c r="AS474" s="224"/>
    </row>
    <row r="475">
      <c r="A475" s="398"/>
      <c r="B475" s="399"/>
      <c r="C475" s="398"/>
      <c r="D475" s="399"/>
      <c r="E475" s="398"/>
      <c r="I475" s="411"/>
      <c r="J475" s="411"/>
      <c r="N475" s="411"/>
      <c r="S475" s="411"/>
      <c r="AC475" s="227"/>
      <c r="AD475" s="227"/>
      <c r="AE475" s="227"/>
      <c r="AF475" s="227"/>
      <c r="AG475" s="227"/>
      <c r="AL475" s="224"/>
      <c r="AM475" s="224"/>
      <c r="AN475" s="224"/>
      <c r="AO475" s="224"/>
      <c r="AP475" s="224"/>
      <c r="AQ475" s="224"/>
      <c r="AR475" s="224"/>
      <c r="AS475" s="224"/>
    </row>
    <row r="476">
      <c r="A476" s="398"/>
      <c r="B476" s="399"/>
      <c r="C476" s="398"/>
      <c r="D476" s="399"/>
      <c r="E476" s="398"/>
      <c r="I476" s="411"/>
      <c r="J476" s="411"/>
      <c r="N476" s="411"/>
      <c r="S476" s="411"/>
      <c r="AC476" s="227"/>
      <c r="AD476" s="227"/>
      <c r="AE476" s="227"/>
      <c r="AF476" s="227"/>
      <c r="AG476" s="227"/>
      <c r="AL476" s="224"/>
      <c r="AM476" s="224"/>
      <c r="AN476" s="224"/>
      <c r="AO476" s="224"/>
      <c r="AP476" s="224"/>
      <c r="AQ476" s="224"/>
      <c r="AR476" s="224"/>
      <c r="AS476" s="224"/>
    </row>
    <row r="477">
      <c r="A477" s="398"/>
      <c r="B477" s="399"/>
      <c r="C477" s="398"/>
      <c r="D477" s="399"/>
      <c r="E477" s="398"/>
      <c r="I477" s="411"/>
      <c r="J477" s="411"/>
      <c r="N477" s="411"/>
      <c r="S477" s="411"/>
      <c r="AC477" s="227"/>
      <c r="AD477" s="227"/>
      <c r="AE477" s="227"/>
      <c r="AF477" s="227"/>
      <c r="AG477" s="227"/>
      <c r="AL477" s="224"/>
      <c r="AM477" s="224"/>
      <c r="AN477" s="224"/>
      <c r="AO477" s="224"/>
      <c r="AP477" s="224"/>
      <c r="AQ477" s="224"/>
      <c r="AR477" s="224"/>
      <c r="AS477" s="224"/>
    </row>
    <row r="478">
      <c r="A478" s="398"/>
      <c r="B478" s="399"/>
      <c r="C478" s="398"/>
      <c r="D478" s="399"/>
      <c r="E478" s="398"/>
      <c r="I478" s="411"/>
      <c r="J478" s="411"/>
      <c r="N478" s="411"/>
      <c r="S478" s="411"/>
      <c r="AC478" s="227"/>
      <c r="AD478" s="227"/>
      <c r="AE478" s="227"/>
      <c r="AF478" s="227"/>
      <c r="AG478" s="227"/>
      <c r="AL478" s="224"/>
      <c r="AM478" s="224"/>
      <c r="AN478" s="224"/>
      <c r="AO478" s="224"/>
      <c r="AP478" s="224"/>
      <c r="AQ478" s="224"/>
      <c r="AR478" s="224"/>
      <c r="AS478" s="224"/>
    </row>
    <row r="479">
      <c r="A479" s="398"/>
      <c r="B479" s="399"/>
      <c r="C479" s="398"/>
      <c r="D479" s="399"/>
      <c r="E479" s="398"/>
      <c r="I479" s="411"/>
      <c r="J479" s="411"/>
      <c r="N479" s="411"/>
      <c r="S479" s="411"/>
      <c r="AC479" s="227"/>
      <c r="AD479" s="227"/>
      <c r="AE479" s="227"/>
      <c r="AF479" s="227"/>
      <c r="AG479" s="227"/>
      <c r="AL479" s="224"/>
      <c r="AM479" s="224"/>
      <c r="AN479" s="224"/>
      <c r="AO479" s="224"/>
      <c r="AP479" s="224"/>
      <c r="AQ479" s="224"/>
      <c r="AR479" s="224"/>
      <c r="AS479" s="224"/>
    </row>
    <row r="480">
      <c r="A480" s="398"/>
      <c r="B480" s="399"/>
      <c r="C480" s="398"/>
      <c r="D480" s="399"/>
      <c r="E480" s="398"/>
      <c r="I480" s="411"/>
      <c r="J480" s="411"/>
      <c r="N480" s="411"/>
      <c r="S480" s="411"/>
      <c r="AC480" s="227"/>
      <c r="AD480" s="227"/>
      <c r="AE480" s="227"/>
      <c r="AF480" s="227"/>
      <c r="AG480" s="227"/>
      <c r="AL480" s="224"/>
      <c r="AM480" s="224"/>
      <c r="AN480" s="224"/>
      <c r="AO480" s="224"/>
      <c r="AP480" s="224"/>
      <c r="AQ480" s="224"/>
      <c r="AR480" s="224"/>
      <c r="AS480" s="224"/>
    </row>
    <row r="481">
      <c r="A481" s="398"/>
      <c r="B481" s="399"/>
      <c r="C481" s="398"/>
      <c r="D481" s="399"/>
      <c r="E481" s="398"/>
      <c r="I481" s="411"/>
      <c r="J481" s="411"/>
      <c r="N481" s="411"/>
      <c r="S481" s="411"/>
      <c r="AC481" s="227"/>
      <c r="AD481" s="227"/>
      <c r="AE481" s="227"/>
      <c r="AF481" s="227"/>
      <c r="AG481" s="227"/>
      <c r="AL481" s="224"/>
      <c r="AM481" s="224"/>
      <c r="AN481" s="224"/>
      <c r="AO481" s="224"/>
      <c r="AP481" s="224"/>
      <c r="AQ481" s="224"/>
      <c r="AR481" s="224"/>
      <c r="AS481" s="224"/>
    </row>
    <row r="482">
      <c r="A482" s="398"/>
      <c r="B482" s="399"/>
      <c r="C482" s="398"/>
      <c r="D482" s="399"/>
      <c r="E482" s="398"/>
      <c r="I482" s="411"/>
      <c r="J482" s="411"/>
      <c r="N482" s="411"/>
      <c r="S482" s="411"/>
      <c r="AC482" s="227"/>
      <c r="AD482" s="227"/>
      <c r="AE482" s="227"/>
      <c r="AF482" s="227"/>
      <c r="AG482" s="227"/>
      <c r="AL482" s="224"/>
      <c r="AM482" s="224"/>
      <c r="AN482" s="224"/>
      <c r="AO482" s="224"/>
      <c r="AP482" s="224"/>
      <c r="AQ482" s="224"/>
      <c r="AR482" s="224"/>
      <c r="AS482" s="224"/>
    </row>
    <row r="483">
      <c r="A483" s="398"/>
      <c r="B483" s="399"/>
      <c r="C483" s="398"/>
      <c r="D483" s="399"/>
      <c r="E483" s="398"/>
      <c r="I483" s="411"/>
      <c r="J483" s="411"/>
      <c r="N483" s="411"/>
      <c r="S483" s="411"/>
      <c r="AC483" s="227"/>
      <c r="AD483" s="227"/>
      <c r="AE483" s="227"/>
      <c r="AF483" s="227"/>
      <c r="AG483" s="227"/>
      <c r="AL483" s="224"/>
      <c r="AM483" s="224"/>
      <c r="AN483" s="224"/>
      <c r="AO483" s="224"/>
      <c r="AP483" s="224"/>
      <c r="AQ483" s="224"/>
      <c r="AR483" s="224"/>
      <c r="AS483" s="224"/>
    </row>
    <row r="484">
      <c r="A484" s="398"/>
      <c r="B484" s="399"/>
      <c r="C484" s="398"/>
      <c r="D484" s="399"/>
      <c r="E484" s="398"/>
      <c r="I484" s="411"/>
      <c r="J484" s="411"/>
      <c r="N484" s="411"/>
      <c r="S484" s="411"/>
      <c r="AC484" s="227"/>
      <c r="AD484" s="227"/>
      <c r="AE484" s="227"/>
      <c r="AF484" s="227"/>
      <c r="AG484" s="227"/>
      <c r="AL484" s="224"/>
      <c r="AM484" s="224"/>
      <c r="AN484" s="224"/>
      <c r="AO484" s="224"/>
      <c r="AP484" s="224"/>
      <c r="AQ484" s="224"/>
      <c r="AR484" s="224"/>
      <c r="AS484" s="224"/>
    </row>
    <row r="485">
      <c r="A485" s="398"/>
      <c r="B485" s="399"/>
      <c r="C485" s="398"/>
      <c r="D485" s="399"/>
      <c r="E485" s="398"/>
      <c r="I485" s="411"/>
      <c r="J485" s="411"/>
      <c r="N485" s="411"/>
      <c r="S485" s="411"/>
      <c r="AC485" s="227"/>
      <c r="AD485" s="227"/>
      <c r="AE485" s="227"/>
      <c r="AF485" s="227"/>
      <c r="AG485" s="227"/>
      <c r="AL485" s="224"/>
      <c r="AM485" s="224"/>
      <c r="AN485" s="224"/>
      <c r="AO485" s="224"/>
      <c r="AP485" s="224"/>
      <c r="AQ485" s="224"/>
      <c r="AR485" s="224"/>
      <c r="AS485" s="224"/>
    </row>
    <row r="486">
      <c r="A486" s="398"/>
      <c r="B486" s="399"/>
      <c r="C486" s="398"/>
      <c r="D486" s="399"/>
      <c r="E486" s="398"/>
      <c r="I486" s="411"/>
      <c r="J486" s="411"/>
      <c r="N486" s="411"/>
      <c r="S486" s="411"/>
      <c r="AC486" s="227"/>
      <c r="AD486" s="227"/>
      <c r="AE486" s="227"/>
      <c r="AF486" s="227"/>
      <c r="AG486" s="227"/>
      <c r="AL486" s="224"/>
      <c r="AM486" s="224"/>
      <c r="AN486" s="224"/>
      <c r="AO486" s="224"/>
      <c r="AP486" s="224"/>
      <c r="AQ486" s="224"/>
      <c r="AR486" s="224"/>
      <c r="AS486" s="224"/>
    </row>
    <row r="487">
      <c r="A487" s="398"/>
      <c r="B487" s="399"/>
      <c r="C487" s="398"/>
      <c r="D487" s="399"/>
      <c r="E487" s="398"/>
      <c r="I487" s="411"/>
      <c r="J487" s="411"/>
      <c r="N487" s="411"/>
      <c r="S487" s="411"/>
      <c r="AC487" s="227"/>
      <c r="AD487" s="227"/>
      <c r="AE487" s="227"/>
      <c r="AF487" s="227"/>
      <c r="AG487" s="227"/>
      <c r="AL487" s="224"/>
      <c r="AM487" s="224"/>
      <c r="AN487" s="224"/>
      <c r="AO487" s="224"/>
      <c r="AP487" s="224"/>
      <c r="AQ487" s="224"/>
      <c r="AR487" s="224"/>
      <c r="AS487" s="224"/>
    </row>
    <row r="488">
      <c r="A488" s="398"/>
      <c r="B488" s="399"/>
      <c r="C488" s="398"/>
      <c r="D488" s="399"/>
      <c r="E488" s="398"/>
      <c r="I488" s="411"/>
      <c r="J488" s="411"/>
      <c r="N488" s="411"/>
      <c r="S488" s="411"/>
      <c r="AC488" s="227"/>
      <c r="AD488" s="227"/>
      <c r="AE488" s="227"/>
      <c r="AF488" s="227"/>
      <c r="AG488" s="227"/>
      <c r="AL488" s="224"/>
      <c r="AM488" s="224"/>
      <c r="AN488" s="224"/>
      <c r="AO488" s="224"/>
      <c r="AP488" s="224"/>
      <c r="AQ488" s="224"/>
      <c r="AR488" s="224"/>
      <c r="AS488" s="224"/>
    </row>
    <row r="489">
      <c r="A489" s="398"/>
      <c r="B489" s="399"/>
      <c r="C489" s="398"/>
      <c r="D489" s="399"/>
      <c r="E489" s="398"/>
      <c r="I489" s="411"/>
      <c r="J489" s="411"/>
      <c r="N489" s="411"/>
      <c r="S489" s="411"/>
      <c r="AC489" s="227"/>
      <c r="AD489" s="227"/>
      <c r="AE489" s="227"/>
      <c r="AF489" s="227"/>
      <c r="AG489" s="227"/>
      <c r="AL489" s="224"/>
      <c r="AM489" s="224"/>
      <c r="AN489" s="224"/>
      <c r="AO489" s="224"/>
      <c r="AP489" s="224"/>
      <c r="AQ489" s="224"/>
      <c r="AR489" s="224"/>
      <c r="AS489" s="224"/>
    </row>
    <row r="490">
      <c r="A490" s="398"/>
      <c r="B490" s="399"/>
      <c r="C490" s="398"/>
      <c r="D490" s="399"/>
      <c r="E490" s="398"/>
      <c r="I490" s="411"/>
      <c r="J490" s="411"/>
      <c r="N490" s="411"/>
      <c r="S490" s="411"/>
      <c r="AC490" s="227"/>
      <c r="AD490" s="227"/>
      <c r="AE490" s="227"/>
      <c r="AF490" s="227"/>
      <c r="AG490" s="227"/>
      <c r="AL490" s="224"/>
      <c r="AM490" s="224"/>
      <c r="AN490" s="224"/>
      <c r="AO490" s="224"/>
      <c r="AP490" s="224"/>
      <c r="AQ490" s="224"/>
      <c r="AR490" s="224"/>
      <c r="AS490" s="224"/>
    </row>
    <row r="491">
      <c r="A491" s="398"/>
      <c r="B491" s="399"/>
      <c r="C491" s="398"/>
      <c r="D491" s="399"/>
      <c r="E491" s="398"/>
      <c r="I491" s="411"/>
      <c r="J491" s="411"/>
      <c r="N491" s="411"/>
      <c r="S491" s="411"/>
      <c r="AC491" s="227"/>
      <c r="AD491" s="227"/>
      <c r="AE491" s="227"/>
      <c r="AF491" s="227"/>
      <c r="AG491" s="227"/>
      <c r="AL491" s="224"/>
      <c r="AM491" s="224"/>
      <c r="AN491" s="224"/>
      <c r="AO491" s="224"/>
      <c r="AP491" s="224"/>
      <c r="AQ491" s="224"/>
      <c r="AR491" s="224"/>
      <c r="AS491" s="224"/>
    </row>
    <row r="492">
      <c r="A492" s="398"/>
      <c r="B492" s="399"/>
      <c r="C492" s="398"/>
      <c r="D492" s="399"/>
      <c r="E492" s="398"/>
      <c r="I492" s="411"/>
      <c r="J492" s="411"/>
      <c r="N492" s="411"/>
      <c r="S492" s="411"/>
      <c r="AC492" s="227"/>
      <c r="AD492" s="227"/>
      <c r="AE492" s="227"/>
      <c r="AF492" s="227"/>
      <c r="AG492" s="227"/>
      <c r="AL492" s="224"/>
      <c r="AM492" s="224"/>
      <c r="AN492" s="224"/>
      <c r="AO492" s="224"/>
      <c r="AP492" s="224"/>
      <c r="AQ492" s="224"/>
      <c r="AR492" s="224"/>
      <c r="AS492" s="224"/>
    </row>
    <row r="493">
      <c r="A493" s="398"/>
      <c r="B493" s="399"/>
      <c r="C493" s="398"/>
      <c r="D493" s="399"/>
      <c r="E493" s="398"/>
      <c r="I493" s="411"/>
      <c r="J493" s="411"/>
      <c r="N493" s="411"/>
      <c r="S493" s="411"/>
      <c r="AC493" s="227"/>
      <c r="AD493" s="227"/>
      <c r="AE493" s="227"/>
      <c r="AF493" s="227"/>
      <c r="AG493" s="227"/>
      <c r="AL493" s="224"/>
      <c r="AM493" s="224"/>
      <c r="AN493" s="224"/>
      <c r="AO493" s="224"/>
      <c r="AP493" s="224"/>
      <c r="AQ493" s="224"/>
      <c r="AR493" s="224"/>
      <c r="AS493" s="224"/>
    </row>
    <row r="494">
      <c r="A494" s="398"/>
      <c r="B494" s="399"/>
      <c r="C494" s="398"/>
      <c r="D494" s="399"/>
      <c r="E494" s="398"/>
      <c r="I494" s="411"/>
      <c r="J494" s="411"/>
      <c r="N494" s="411"/>
      <c r="S494" s="411"/>
      <c r="AC494" s="227"/>
      <c r="AD494" s="227"/>
      <c r="AE494" s="227"/>
      <c r="AF494" s="227"/>
      <c r="AG494" s="227"/>
      <c r="AL494" s="224"/>
      <c r="AM494" s="224"/>
      <c r="AN494" s="224"/>
      <c r="AO494" s="224"/>
      <c r="AP494" s="224"/>
      <c r="AQ494" s="224"/>
      <c r="AR494" s="224"/>
      <c r="AS494" s="224"/>
    </row>
    <row r="495">
      <c r="A495" s="398"/>
      <c r="B495" s="399"/>
      <c r="C495" s="398"/>
      <c r="D495" s="399"/>
      <c r="E495" s="398"/>
      <c r="I495" s="411"/>
      <c r="J495" s="411"/>
      <c r="N495" s="411"/>
      <c r="S495" s="411"/>
      <c r="AC495" s="227"/>
      <c r="AD495" s="227"/>
      <c r="AE495" s="227"/>
      <c r="AF495" s="227"/>
      <c r="AG495" s="227"/>
      <c r="AL495" s="224"/>
      <c r="AM495" s="224"/>
      <c r="AN495" s="224"/>
      <c r="AO495" s="224"/>
      <c r="AP495" s="224"/>
      <c r="AQ495" s="224"/>
      <c r="AR495" s="224"/>
      <c r="AS495" s="224"/>
    </row>
    <row r="496">
      <c r="A496" s="398"/>
      <c r="B496" s="399"/>
      <c r="C496" s="398"/>
      <c r="D496" s="399"/>
      <c r="E496" s="398"/>
      <c r="I496" s="411"/>
      <c r="J496" s="411"/>
      <c r="N496" s="411"/>
      <c r="S496" s="411"/>
      <c r="AC496" s="227"/>
      <c r="AD496" s="227"/>
      <c r="AE496" s="227"/>
      <c r="AF496" s="227"/>
      <c r="AG496" s="227"/>
      <c r="AL496" s="224"/>
      <c r="AM496" s="224"/>
      <c r="AN496" s="224"/>
      <c r="AO496" s="224"/>
      <c r="AP496" s="224"/>
      <c r="AQ496" s="224"/>
      <c r="AR496" s="224"/>
      <c r="AS496" s="224"/>
    </row>
    <row r="497">
      <c r="A497" s="398"/>
      <c r="B497" s="399"/>
      <c r="C497" s="398"/>
      <c r="D497" s="399"/>
      <c r="E497" s="398"/>
      <c r="I497" s="411"/>
      <c r="J497" s="411"/>
      <c r="N497" s="411"/>
      <c r="S497" s="411"/>
      <c r="AC497" s="227"/>
      <c r="AD497" s="227"/>
      <c r="AE497" s="227"/>
      <c r="AF497" s="227"/>
      <c r="AG497" s="227"/>
      <c r="AL497" s="224"/>
      <c r="AM497" s="224"/>
      <c r="AN497" s="224"/>
      <c r="AO497" s="224"/>
      <c r="AP497" s="224"/>
      <c r="AQ497" s="224"/>
      <c r="AR497" s="224"/>
      <c r="AS497" s="224"/>
    </row>
    <row r="498">
      <c r="A498" s="398"/>
      <c r="B498" s="399"/>
      <c r="C498" s="398"/>
      <c r="D498" s="399"/>
      <c r="E498" s="398"/>
      <c r="I498" s="411"/>
      <c r="J498" s="411"/>
      <c r="N498" s="411"/>
      <c r="S498" s="411"/>
      <c r="AC498" s="227"/>
      <c r="AD498" s="227"/>
      <c r="AE498" s="227"/>
      <c r="AF498" s="227"/>
      <c r="AG498" s="227"/>
      <c r="AL498" s="224"/>
      <c r="AM498" s="224"/>
      <c r="AN498" s="224"/>
      <c r="AO498" s="224"/>
      <c r="AP498" s="224"/>
      <c r="AQ498" s="224"/>
      <c r="AR498" s="224"/>
      <c r="AS498" s="224"/>
    </row>
    <row r="499">
      <c r="A499" s="398"/>
      <c r="B499" s="399"/>
      <c r="C499" s="398"/>
      <c r="D499" s="399"/>
      <c r="E499" s="398"/>
      <c r="I499" s="411"/>
      <c r="J499" s="411"/>
      <c r="N499" s="411"/>
      <c r="S499" s="411"/>
      <c r="AC499" s="227"/>
      <c r="AD499" s="227"/>
      <c r="AE499" s="227"/>
      <c r="AF499" s="227"/>
      <c r="AG499" s="227"/>
      <c r="AL499" s="224"/>
      <c r="AM499" s="224"/>
      <c r="AN499" s="224"/>
      <c r="AO499" s="224"/>
      <c r="AP499" s="224"/>
      <c r="AQ499" s="224"/>
      <c r="AR499" s="224"/>
      <c r="AS499" s="224"/>
    </row>
    <row r="500">
      <c r="A500" s="398"/>
      <c r="B500" s="399"/>
      <c r="C500" s="398"/>
      <c r="D500" s="399"/>
      <c r="E500" s="398"/>
      <c r="I500" s="411"/>
      <c r="J500" s="411"/>
      <c r="N500" s="411"/>
      <c r="S500" s="411"/>
      <c r="AC500" s="227"/>
      <c r="AD500" s="227"/>
      <c r="AE500" s="227"/>
      <c r="AF500" s="227"/>
      <c r="AG500" s="227"/>
      <c r="AL500" s="224"/>
      <c r="AM500" s="224"/>
      <c r="AN500" s="224"/>
      <c r="AO500" s="224"/>
      <c r="AP500" s="224"/>
      <c r="AQ500" s="224"/>
      <c r="AR500" s="224"/>
      <c r="AS500" s="224"/>
    </row>
    <row r="501">
      <c r="A501" s="398"/>
      <c r="B501" s="399"/>
      <c r="C501" s="398"/>
      <c r="D501" s="399"/>
      <c r="E501" s="398"/>
      <c r="I501" s="411"/>
      <c r="J501" s="411"/>
      <c r="N501" s="411"/>
      <c r="S501" s="411"/>
      <c r="AC501" s="227"/>
      <c r="AD501" s="227"/>
      <c r="AE501" s="227"/>
      <c r="AF501" s="227"/>
      <c r="AG501" s="227"/>
      <c r="AL501" s="224"/>
      <c r="AM501" s="224"/>
      <c r="AN501" s="224"/>
      <c r="AO501" s="224"/>
      <c r="AP501" s="224"/>
      <c r="AQ501" s="224"/>
      <c r="AR501" s="224"/>
      <c r="AS501" s="224"/>
    </row>
    <row r="502">
      <c r="A502" s="398"/>
      <c r="B502" s="399"/>
      <c r="C502" s="398"/>
      <c r="D502" s="399"/>
      <c r="E502" s="398"/>
      <c r="I502" s="411"/>
      <c r="J502" s="411"/>
      <c r="N502" s="411"/>
      <c r="S502" s="411"/>
      <c r="AC502" s="227"/>
      <c r="AD502" s="227"/>
      <c r="AE502" s="227"/>
      <c r="AF502" s="227"/>
      <c r="AG502" s="227"/>
      <c r="AL502" s="224"/>
      <c r="AM502" s="224"/>
      <c r="AN502" s="224"/>
      <c r="AO502" s="224"/>
      <c r="AP502" s="224"/>
      <c r="AQ502" s="224"/>
      <c r="AR502" s="224"/>
      <c r="AS502" s="224"/>
    </row>
    <row r="503">
      <c r="A503" s="398"/>
      <c r="B503" s="399"/>
      <c r="C503" s="398"/>
      <c r="D503" s="399"/>
      <c r="E503" s="398"/>
      <c r="I503" s="411"/>
      <c r="J503" s="411"/>
      <c r="N503" s="411"/>
      <c r="S503" s="411"/>
      <c r="AC503" s="227"/>
      <c r="AD503" s="227"/>
      <c r="AE503" s="227"/>
      <c r="AF503" s="227"/>
      <c r="AG503" s="227"/>
      <c r="AL503" s="224"/>
      <c r="AM503" s="224"/>
      <c r="AN503" s="224"/>
      <c r="AO503" s="224"/>
      <c r="AP503" s="224"/>
      <c r="AQ503" s="224"/>
      <c r="AR503" s="224"/>
      <c r="AS503" s="224"/>
    </row>
    <row r="504">
      <c r="A504" s="398"/>
      <c r="B504" s="399"/>
      <c r="C504" s="398"/>
      <c r="D504" s="399"/>
      <c r="E504" s="398"/>
      <c r="I504" s="411"/>
      <c r="J504" s="411"/>
      <c r="N504" s="411"/>
      <c r="S504" s="411"/>
      <c r="AC504" s="227"/>
      <c r="AD504" s="227"/>
      <c r="AE504" s="227"/>
      <c r="AF504" s="227"/>
      <c r="AG504" s="227"/>
      <c r="AL504" s="224"/>
      <c r="AM504" s="224"/>
      <c r="AN504" s="224"/>
      <c r="AO504" s="224"/>
      <c r="AP504" s="224"/>
      <c r="AQ504" s="224"/>
      <c r="AR504" s="224"/>
      <c r="AS504" s="224"/>
    </row>
    <row r="505">
      <c r="A505" s="398"/>
      <c r="B505" s="399"/>
      <c r="C505" s="398"/>
      <c r="D505" s="399"/>
      <c r="E505" s="398"/>
      <c r="I505" s="411"/>
      <c r="J505" s="411"/>
      <c r="N505" s="411"/>
      <c r="S505" s="411"/>
      <c r="AC505" s="227"/>
      <c r="AD505" s="227"/>
      <c r="AE505" s="227"/>
      <c r="AF505" s="227"/>
      <c r="AG505" s="227"/>
      <c r="AL505" s="224"/>
      <c r="AM505" s="224"/>
      <c r="AN505" s="224"/>
      <c r="AO505" s="224"/>
      <c r="AP505" s="224"/>
      <c r="AQ505" s="224"/>
      <c r="AR505" s="224"/>
      <c r="AS505" s="224"/>
    </row>
    <row r="506">
      <c r="A506" s="398"/>
      <c r="B506" s="399"/>
      <c r="C506" s="398"/>
      <c r="D506" s="399"/>
      <c r="E506" s="398"/>
      <c r="I506" s="411"/>
      <c r="J506" s="411"/>
      <c r="N506" s="411"/>
      <c r="S506" s="411"/>
      <c r="AC506" s="227"/>
      <c r="AD506" s="227"/>
      <c r="AE506" s="227"/>
      <c r="AF506" s="227"/>
      <c r="AG506" s="227"/>
      <c r="AL506" s="224"/>
      <c r="AM506" s="224"/>
      <c r="AN506" s="224"/>
      <c r="AO506" s="224"/>
      <c r="AP506" s="224"/>
      <c r="AQ506" s="224"/>
      <c r="AR506" s="224"/>
      <c r="AS506" s="224"/>
    </row>
    <row r="507">
      <c r="A507" s="398"/>
      <c r="B507" s="399"/>
      <c r="C507" s="398"/>
      <c r="D507" s="399"/>
      <c r="E507" s="398"/>
      <c r="I507" s="411"/>
      <c r="J507" s="411"/>
      <c r="N507" s="411"/>
      <c r="S507" s="411"/>
      <c r="AC507" s="227"/>
      <c r="AD507" s="227"/>
      <c r="AE507" s="227"/>
      <c r="AF507" s="227"/>
      <c r="AG507" s="227"/>
      <c r="AL507" s="224"/>
      <c r="AM507" s="224"/>
      <c r="AN507" s="224"/>
      <c r="AO507" s="224"/>
      <c r="AP507" s="224"/>
      <c r="AQ507" s="224"/>
      <c r="AR507" s="224"/>
      <c r="AS507" s="224"/>
    </row>
    <row r="508">
      <c r="A508" s="398"/>
      <c r="B508" s="399"/>
      <c r="C508" s="398"/>
      <c r="D508" s="399"/>
      <c r="E508" s="398"/>
      <c r="I508" s="411"/>
      <c r="J508" s="411"/>
      <c r="N508" s="411"/>
      <c r="S508" s="411"/>
      <c r="AC508" s="227"/>
      <c r="AD508" s="227"/>
      <c r="AE508" s="227"/>
      <c r="AF508" s="227"/>
      <c r="AG508" s="227"/>
      <c r="AL508" s="224"/>
      <c r="AM508" s="224"/>
      <c r="AN508" s="224"/>
      <c r="AO508" s="224"/>
      <c r="AP508" s="224"/>
      <c r="AQ508" s="224"/>
      <c r="AR508" s="224"/>
      <c r="AS508" s="224"/>
    </row>
    <row r="509">
      <c r="A509" s="398"/>
      <c r="B509" s="399"/>
      <c r="C509" s="398"/>
      <c r="D509" s="399"/>
      <c r="E509" s="398"/>
      <c r="I509" s="411"/>
      <c r="J509" s="411"/>
      <c r="N509" s="411"/>
      <c r="S509" s="411"/>
      <c r="AC509" s="227"/>
      <c r="AD509" s="227"/>
      <c r="AE509" s="227"/>
      <c r="AF509" s="227"/>
      <c r="AG509" s="227"/>
      <c r="AL509" s="224"/>
      <c r="AM509" s="224"/>
      <c r="AN509" s="224"/>
      <c r="AO509" s="224"/>
      <c r="AP509" s="224"/>
      <c r="AQ509" s="224"/>
      <c r="AR509" s="224"/>
      <c r="AS509" s="224"/>
    </row>
    <row r="510">
      <c r="A510" s="398"/>
      <c r="B510" s="399"/>
      <c r="C510" s="398"/>
      <c r="D510" s="399"/>
      <c r="E510" s="398"/>
      <c r="I510" s="411"/>
      <c r="J510" s="411"/>
      <c r="N510" s="411"/>
      <c r="S510" s="411"/>
      <c r="AC510" s="227"/>
      <c r="AD510" s="227"/>
      <c r="AE510" s="227"/>
      <c r="AF510" s="227"/>
      <c r="AG510" s="227"/>
      <c r="AL510" s="224"/>
      <c r="AM510" s="224"/>
      <c r="AN510" s="224"/>
      <c r="AO510" s="224"/>
      <c r="AP510" s="224"/>
      <c r="AQ510" s="224"/>
      <c r="AR510" s="224"/>
      <c r="AS510" s="224"/>
    </row>
    <row r="511">
      <c r="A511" s="398"/>
      <c r="B511" s="399"/>
      <c r="C511" s="398"/>
      <c r="D511" s="399"/>
      <c r="E511" s="398"/>
      <c r="I511" s="411"/>
      <c r="J511" s="411"/>
      <c r="N511" s="411"/>
      <c r="S511" s="411"/>
      <c r="AC511" s="227"/>
      <c r="AD511" s="227"/>
      <c r="AE511" s="227"/>
      <c r="AF511" s="227"/>
      <c r="AG511" s="227"/>
      <c r="AL511" s="224"/>
      <c r="AM511" s="224"/>
      <c r="AN511" s="224"/>
      <c r="AO511" s="224"/>
      <c r="AP511" s="224"/>
      <c r="AQ511" s="224"/>
      <c r="AR511" s="224"/>
      <c r="AS511" s="224"/>
    </row>
    <row r="512">
      <c r="A512" s="398"/>
      <c r="B512" s="399"/>
      <c r="C512" s="398"/>
      <c r="D512" s="399"/>
      <c r="E512" s="398"/>
      <c r="I512" s="411"/>
      <c r="J512" s="411"/>
      <c r="N512" s="411"/>
      <c r="S512" s="411"/>
      <c r="AC512" s="227"/>
      <c r="AD512" s="227"/>
      <c r="AE512" s="227"/>
      <c r="AF512" s="227"/>
      <c r="AG512" s="227"/>
      <c r="AL512" s="224"/>
      <c r="AM512" s="224"/>
      <c r="AN512" s="224"/>
      <c r="AO512" s="224"/>
      <c r="AP512" s="224"/>
      <c r="AQ512" s="224"/>
      <c r="AR512" s="224"/>
      <c r="AS512" s="224"/>
    </row>
    <row r="513">
      <c r="A513" s="398"/>
      <c r="B513" s="399"/>
      <c r="C513" s="398"/>
      <c r="D513" s="399"/>
      <c r="E513" s="398"/>
      <c r="I513" s="411"/>
      <c r="J513" s="411"/>
      <c r="N513" s="411"/>
      <c r="S513" s="411"/>
      <c r="AC513" s="227"/>
      <c r="AD513" s="227"/>
      <c r="AE513" s="227"/>
      <c r="AF513" s="227"/>
      <c r="AG513" s="227"/>
      <c r="AL513" s="224"/>
      <c r="AM513" s="224"/>
      <c r="AN513" s="224"/>
      <c r="AO513" s="224"/>
      <c r="AP513" s="224"/>
      <c r="AQ513" s="224"/>
      <c r="AR513" s="224"/>
      <c r="AS513" s="224"/>
    </row>
    <row r="514">
      <c r="A514" s="398"/>
      <c r="B514" s="399"/>
      <c r="C514" s="398"/>
      <c r="D514" s="399"/>
      <c r="E514" s="398"/>
      <c r="I514" s="411"/>
      <c r="J514" s="411"/>
      <c r="N514" s="411"/>
      <c r="S514" s="411"/>
      <c r="AC514" s="227"/>
      <c r="AD514" s="227"/>
      <c r="AE514" s="227"/>
      <c r="AF514" s="227"/>
      <c r="AG514" s="227"/>
      <c r="AL514" s="224"/>
      <c r="AM514" s="224"/>
      <c r="AN514" s="224"/>
      <c r="AO514" s="224"/>
      <c r="AP514" s="224"/>
      <c r="AQ514" s="224"/>
      <c r="AR514" s="224"/>
      <c r="AS514" s="224"/>
    </row>
    <row r="515">
      <c r="A515" s="398"/>
      <c r="B515" s="399"/>
      <c r="C515" s="398"/>
      <c r="D515" s="399"/>
      <c r="E515" s="398"/>
      <c r="I515" s="411"/>
      <c r="J515" s="411"/>
      <c r="N515" s="411"/>
      <c r="S515" s="411"/>
      <c r="AC515" s="227"/>
      <c r="AD515" s="227"/>
      <c r="AE515" s="227"/>
      <c r="AF515" s="227"/>
      <c r="AG515" s="227"/>
      <c r="AL515" s="224"/>
      <c r="AM515" s="224"/>
      <c r="AN515" s="224"/>
      <c r="AO515" s="224"/>
      <c r="AP515" s="224"/>
      <c r="AQ515" s="224"/>
      <c r="AR515" s="224"/>
      <c r="AS515" s="224"/>
    </row>
    <row r="516">
      <c r="A516" s="398"/>
      <c r="B516" s="399"/>
      <c r="C516" s="398"/>
      <c r="D516" s="399"/>
      <c r="E516" s="398"/>
      <c r="I516" s="411"/>
      <c r="J516" s="411"/>
      <c r="N516" s="411"/>
      <c r="S516" s="411"/>
      <c r="AC516" s="227"/>
      <c r="AD516" s="227"/>
      <c r="AE516" s="227"/>
      <c r="AF516" s="227"/>
      <c r="AG516" s="227"/>
      <c r="AL516" s="224"/>
      <c r="AM516" s="224"/>
      <c r="AN516" s="224"/>
      <c r="AO516" s="224"/>
      <c r="AP516" s="224"/>
      <c r="AQ516" s="224"/>
      <c r="AR516" s="224"/>
      <c r="AS516" s="224"/>
    </row>
    <row r="517">
      <c r="A517" s="398"/>
      <c r="B517" s="399"/>
      <c r="C517" s="398"/>
      <c r="D517" s="399"/>
      <c r="E517" s="398"/>
      <c r="I517" s="411"/>
      <c r="J517" s="411"/>
      <c r="N517" s="411"/>
      <c r="S517" s="411"/>
      <c r="AC517" s="227"/>
      <c r="AD517" s="227"/>
      <c r="AE517" s="227"/>
      <c r="AF517" s="227"/>
      <c r="AG517" s="227"/>
      <c r="AL517" s="224"/>
      <c r="AM517" s="224"/>
      <c r="AN517" s="224"/>
      <c r="AO517" s="224"/>
      <c r="AP517" s="224"/>
      <c r="AQ517" s="224"/>
      <c r="AR517" s="224"/>
      <c r="AS517" s="224"/>
    </row>
    <row r="518">
      <c r="A518" s="398"/>
      <c r="B518" s="399"/>
      <c r="C518" s="398"/>
      <c r="D518" s="399"/>
      <c r="E518" s="398"/>
      <c r="I518" s="411"/>
      <c r="J518" s="411"/>
      <c r="N518" s="411"/>
      <c r="S518" s="411"/>
      <c r="AC518" s="227"/>
      <c r="AD518" s="227"/>
      <c r="AE518" s="227"/>
      <c r="AF518" s="227"/>
      <c r="AG518" s="227"/>
      <c r="AL518" s="224"/>
      <c r="AM518" s="224"/>
      <c r="AN518" s="224"/>
      <c r="AO518" s="224"/>
      <c r="AP518" s="224"/>
      <c r="AQ518" s="224"/>
      <c r="AR518" s="224"/>
      <c r="AS518" s="224"/>
    </row>
    <row r="519">
      <c r="A519" s="398"/>
      <c r="B519" s="399"/>
      <c r="C519" s="398"/>
      <c r="D519" s="399"/>
      <c r="E519" s="398"/>
      <c r="I519" s="411"/>
      <c r="J519" s="411"/>
      <c r="N519" s="411"/>
      <c r="S519" s="411"/>
      <c r="AC519" s="227"/>
      <c r="AD519" s="227"/>
      <c r="AE519" s="227"/>
      <c r="AF519" s="227"/>
      <c r="AG519" s="227"/>
      <c r="AL519" s="224"/>
      <c r="AM519" s="224"/>
      <c r="AN519" s="224"/>
      <c r="AO519" s="224"/>
      <c r="AP519" s="224"/>
      <c r="AQ519" s="224"/>
      <c r="AR519" s="224"/>
      <c r="AS519" s="224"/>
    </row>
    <row r="520">
      <c r="A520" s="398"/>
      <c r="B520" s="399"/>
      <c r="C520" s="398"/>
      <c r="D520" s="399"/>
      <c r="E520" s="398"/>
      <c r="I520" s="411"/>
      <c r="J520" s="411"/>
      <c r="N520" s="411"/>
      <c r="S520" s="411"/>
      <c r="AC520" s="227"/>
      <c r="AD520" s="227"/>
      <c r="AE520" s="227"/>
      <c r="AF520" s="227"/>
      <c r="AG520" s="227"/>
      <c r="AL520" s="224"/>
      <c r="AM520" s="224"/>
      <c r="AN520" s="224"/>
      <c r="AO520" s="224"/>
      <c r="AP520" s="224"/>
      <c r="AQ520" s="224"/>
      <c r="AR520" s="224"/>
      <c r="AS520" s="224"/>
    </row>
    <row r="521">
      <c r="A521" s="398"/>
      <c r="B521" s="399"/>
      <c r="C521" s="398"/>
      <c r="D521" s="399"/>
      <c r="E521" s="398"/>
      <c r="I521" s="411"/>
      <c r="J521" s="411"/>
      <c r="N521" s="411"/>
      <c r="S521" s="411"/>
      <c r="AC521" s="227"/>
      <c r="AD521" s="227"/>
      <c r="AE521" s="227"/>
      <c r="AF521" s="227"/>
      <c r="AG521" s="227"/>
      <c r="AL521" s="224"/>
      <c r="AM521" s="224"/>
      <c r="AN521" s="224"/>
      <c r="AO521" s="224"/>
      <c r="AP521" s="224"/>
      <c r="AQ521" s="224"/>
      <c r="AR521" s="224"/>
      <c r="AS521" s="224"/>
    </row>
    <row r="522">
      <c r="A522" s="398"/>
      <c r="B522" s="399"/>
      <c r="C522" s="398"/>
      <c r="D522" s="399"/>
      <c r="E522" s="398"/>
      <c r="I522" s="411"/>
      <c r="J522" s="411"/>
      <c r="N522" s="411"/>
      <c r="S522" s="411"/>
      <c r="AC522" s="227"/>
      <c r="AD522" s="227"/>
      <c r="AE522" s="227"/>
      <c r="AF522" s="227"/>
      <c r="AG522" s="227"/>
      <c r="AL522" s="224"/>
      <c r="AM522" s="224"/>
      <c r="AN522" s="224"/>
      <c r="AO522" s="224"/>
      <c r="AP522" s="224"/>
      <c r="AQ522" s="224"/>
      <c r="AR522" s="224"/>
      <c r="AS522" s="224"/>
    </row>
    <row r="523">
      <c r="A523" s="398"/>
      <c r="B523" s="399"/>
      <c r="C523" s="398"/>
      <c r="D523" s="399"/>
      <c r="E523" s="398"/>
      <c r="I523" s="411"/>
      <c r="J523" s="411"/>
      <c r="N523" s="411"/>
      <c r="S523" s="411"/>
      <c r="AC523" s="227"/>
      <c r="AD523" s="227"/>
      <c r="AE523" s="227"/>
      <c r="AF523" s="227"/>
      <c r="AG523" s="227"/>
      <c r="AL523" s="224"/>
      <c r="AM523" s="224"/>
      <c r="AN523" s="224"/>
      <c r="AO523" s="224"/>
      <c r="AP523" s="224"/>
      <c r="AQ523" s="224"/>
      <c r="AR523" s="224"/>
      <c r="AS523" s="224"/>
    </row>
    <row r="524">
      <c r="A524" s="398"/>
      <c r="B524" s="399"/>
      <c r="C524" s="398"/>
      <c r="D524" s="399"/>
      <c r="E524" s="398"/>
      <c r="I524" s="411"/>
      <c r="J524" s="411"/>
      <c r="N524" s="411"/>
      <c r="S524" s="411"/>
      <c r="AC524" s="227"/>
      <c r="AD524" s="227"/>
      <c r="AE524" s="227"/>
      <c r="AF524" s="227"/>
      <c r="AG524" s="227"/>
      <c r="AL524" s="224"/>
      <c r="AM524" s="224"/>
      <c r="AN524" s="224"/>
      <c r="AO524" s="224"/>
      <c r="AP524" s="224"/>
      <c r="AQ524" s="224"/>
      <c r="AR524" s="224"/>
      <c r="AS524" s="224"/>
    </row>
    <row r="525">
      <c r="A525" s="398"/>
      <c r="B525" s="399"/>
      <c r="C525" s="398"/>
      <c r="D525" s="399"/>
      <c r="E525" s="398"/>
      <c r="I525" s="411"/>
      <c r="J525" s="411"/>
      <c r="N525" s="411"/>
      <c r="S525" s="411"/>
      <c r="AC525" s="227"/>
      <c r="AD525" s="227"/>
      <c r="AE525" s="227"/>
      <c r="AF525" s="227"/>
      <c r="AG525" s="227"/>
      <c r="AL525" s="224"/>
      <c r="AM525" s="224"/>
      <c r="AN525" s="224"/>
      <c r="AO525" s="224"/>
      <c r="AP525" s="224"/>
      <c r="AQ525" s="224"/>
      <c r="AR525" s="224"/>
      <c r="AS525" s="224"/>
    </row>
    <row r="526">
      <c r="A526" s="398"/>
      <c r="B526" s="399"/>
      <c r="C526" s="398"/>
      <c r="D526" s="399"/>
      <c r="E526" s="398"/>
      <c r="I526" s="411"/>
      <c r="J526" s="411"/>
      <c r="N526" s="411"/>
      <c r="S526" s="411"/>
      <c r="AC526" s="227"/>
      <c r="AD526" s="227"/>
      <c r="AE526" s="227"/>
      <c r="AF526" s="227"/>
      <c r="AG526" s="227"/>
      <c r="AL526" s="224"/>
      <c r="AM526" s="224"/>
      <c r="AN526" s="224"/>
      <c r="AO526" s="224"/>
      <c r="AP526" s="224"/>
      <c r="AQ526" s="224"/>
      <c r="AR526" s="224"/>
      <c r="AS526" s="224"/>
    </row>
    <row r="527">
      <c r="A527" s="398"/>
      <c r="B527" s="399"/>
      <c r="C527" s="398"/>
      <c r="D527" s="399"/>
      <c r="E527" s="398"/>
      <c r="I527" s="411"/>
      <c r="J527" s="411"/>
      <c r="N527" s="411"/>
      <c r="S527" s="411"/>
      <c r="AC527" s="227"/>
      <c r="AD527" s="227"/>
      <c r="AE527" s="227"/>
      <c r="AF527" s="227"/>
      <c r="AG527" s="227"/>
      <c r="AL527" s="224"/>
      <c r="AM527" s="224"/>
      <c r="AN527" s="224"/>
      <c r="AO527" s="224"/>
      <c r="AP527" s="224"/>
      <c r="AQ527" s="224"/>
      <c r="AR527" s="224"/>
      <c r="AS527" s="224"/>
    </row>
    <row r="528">
      <c r="A528" s="398"/>
      <c r="B528" s="399"/>
      <c r="C528" s="398"/>
      <c r="D528" s="399"/>
      <c r="E528" s="398"/>
      <c r="I528" s="411"/>
      <c r="J528" s="411"/>
      <c r="N528" s="411"/>
      <c r="S528" s="411"/>
      <c r="AC528" s="227"/>
      <c r="AD528" s="227"/>
      <c r="AE528" s="227"/>
      <c r="AF528" s="227"/>
      <c r="AG528" s="227"/>
      <c r="AL528" s="224"/>
      <c r="AM528" s="224"/>
      <c r="AN528" s="224"/>
      <c r="AO528" s="224"/>
      <c r="AP528" s="224"/>
      <c r="AQ528" s="224"/>
      <c r="AR528" s="224"/>
      <c r="AS528" s="224"/>
    </row>
    <row r="529">
      <c r="A529" s="398"/>
      <c r="B529" s="399"/>
      <c r="C529" s="398"/>
      <c r="D529" s="399"/>
      <c r="E529" s="398"/>
      <c r="I529" s="411"/>
      <c r="J529" s="411"/>
      <c r="N529" s="411"/>
      <c r="S529" s="411"/>
      <c r="AC529" s="227"/>
      <c r="AD529" s="227"/>
      <c r="AE529" s="227"/>
      <c r="AF529" s="227"/>
      <c r="AG529" s="227"/>
      <c r="AL529" s="224"/>
      <c r="AM529" s="224"/>
      <c r="AN529" s="224"/>
      <c r="AO529" s="224"/>
      <c r="AP529" s="224"/>
      <c r="AQ529" s="224"/>
      <c r="AR529" s="224"/>
      <c r="AS529" s="224"/>
    </row>
    <row r="530">
      <c r="A530" s="398"/>
      <c r="B530" s="399"/>
      <c r="C530" s="398"/>
      <c r="D530" s="399"/>
      <c r="E530" s="398"/>
      <c r="I530" s="411"/>
      <c r="J530" s="411"/>
      <c r="N530" s="411"/>
      <c r="S530" s="411"/>
      <c r="AC530" s="227"/>
      <c r="AD530" s="227"/>
      <c r="AE530" s="227"/>
      <c r="AF530" s="227"/>
      <c r="AG530" s="227"/>
      <c r="AL530" s="224"/>
      <c r="AM530" s="224"/>
      <c r="AN530" s="224"/>
      <c r="AO530" s="224"/>
      <c r="AP530" s="224"/>
      <c r="AQ530" s="224"/>
      <c r="AR530" s="224"/>
      <c r="AS530" s="224"/>
    </row>
    <row r="531">
      <c r="A531" s="398"/>
      <c r="B531" s="399"/>
      <c r="C531" s="398"/>
      <c r="D531" s="399"/>
      <c r="E531" s="398"/>
      <c r="I531" s="411"/>
      <c r="J531" s="411"/>
      <c r="N531" s="411"/>
      <c r="S531" s="411"/>
      <c r="AC531" s="227"/>
      <c r="AD531" s="227"/>
      <c r="AE531" s="227"/>
      <c r="AF531" s="227"/>
      <c r="AG531" s="227"/>
      <c r="AL531" s="224"/>
      <c r="AM531" s="224"/>
      <c r="AN531" s="224"/>
      <c r="AO531" s="224"/>
      <c r="AP531" s="224"/>
      <c r="AQ531" s="224"/>
      <c r="AR531" s="224"/>
      <c r="AS531" s="224"/>
    </row>
    <row r="532">
      <c r="A532" s="398"/>
      <c r="B532" s="399"/>
      <c r="C532" s="398"/>
      <c r="D532" s="399"/>
      <c r="E532" s="398"/>
      <c r="I532" s="411"/>
      <c r="J532" s="411"/>
      <c r="N532" s="411"/>
      <c r="S532" s="411"/>
      <c r="AC532" s="227"/>
      <c r="AD532" s="227"/>
      <c r="AE532" s="227"/>
      <c r="AF532" s="227"/>
      <c r="AG532" s="227"/>
      <c r="AL532" s="224"/>
      <c r="AM532" s="224"/>
      <c r="AN532" s="224"/>
      <c r="AO532" s="224"/>
      <c r="AP532" s="224"/>
      <c r="AQ532" s="224"/>
      <c r="AR532" s="224"/>
      <c r="AS532" s="224"/>
    </row>
    <row r="533">
      <c r="A533" s="398"/>
      <c r="B533" s="399"/>
      <c r="C533" s="398"/>
      <c r="D533" s="399"/>
      <c r="E533" s="398"/>
      <c r="I533" s="411"/>
      <c r="J533" s="411"/>
      <c r="N533" s="411"/>
      <c r="S533" s="411"/>
      <c r="AC533" s="227"/>
      <c r="AD533" s="227"/>
      <c r="AE533" s="227"/>
      <c r="AF533" s="227"/>
      <c r="AG533" s="227"/>
      <c r="AL533" s="224"/>
      <c r="AM533" s="224"/>
      <c r="AN533" s="224"/>
      <c r="AO533" s="224"/>
      <c r="AP533" s="224"/>
      <c r="AQ533" s="224"/>
      <c r="AR533" s="224"/>
      <c r="AS533" s="224"/>
    </row>
    <row r="534">
      <c r="A534" s="398"/>
      <c r="B534" s="399"/>
      <c r="C534" s="398"/>
      <c r="D534" s="399"/>
      <c r="E534" s="398"/>
      <c r="I534" s="411"/>
      <c r="J534" s="411"/>
      <c r="N534" s="411"/>
      <c r="S534" s="411"/>
      <c r="AC534" s="227"/>
      <c r="AD534" s="227"/>
      <c r="AE534" s="227"/>
      <c r="AF534" s="227"/>
      <c r="AG534" s="227"/>
      <c r="AL534" s="224"/>
      <c r="AM534" s="224"/>
      <c r="AN534" s="224"/>
      <c r="AO534" s="224"/>
      <c r="AP534" s="224"/>
      <c r="AQ534" s="224"/>
      <c r="AR534" s="224"/>
      <c r="AS534" s="224"/>
    </row>
    <row r="535">
      <c r="A535" s="398"/>
      <c r="B535" s="399"/>
      <c r="C535" s="398"/>
      <c r="D535" s="399"/>
      <c r="E535" s="398"/>
      <c r="I535" s="411"/>
      <c r="J535" s="411"/>
      <c r="N535" s="411"/>
      <c r="S535" s="411"/>
      <c r="AC535" s="227"/>
      <c r="AD535" s="227"/>
      <c r="AE535" s="227"/>
      <c r="AF535" s="227"/>
      <c r="AG535" s="227"/>
      <c r="AL535" s="224"/>
      <c r="AM535" s="224"/>
      <c r="AN535" s="224"/>
      <c r="AO535" s="224"/>
      <c r="AP535" s="224"/>
      <c r="AQ535" s="224"/>
      <c r="AR535" s="224"/>
      <c r="AS535" s="224"/>
    </row>
    <row r="536">
      <c r="A536" s="398"/>
      <c r="B536" s="399"/>
      <c r="C536" s="398"/>
      <c r="D536" s="399"/>
      <c r="E536" s="398"/>
      <c r="I536" s="411"/>
      <c r="J536" s="411"/>
      <c r="N536" s="411"/>
      <c r="S536" s="411"/>
      <c r="AC536" s="227"/>
      <c r="AD536" s="227"/>
      <c r="AE536" s="227"/>
      <c r="AF536" s="227"/>
      <c r="AG536" s="227"/>
      <c r="AL536" s="224"/>
      <c r="AM536" s="224"/>
      <c r="AN536" s="224"/>
      <c r="AO536" s="224"/>
      <c r="AP536" s="224"/>
      <c r="AQ536" s="224"/>
      <c r="AR536" s="224"/>
      <c r="AS536" s="224"/>
    </row>
    <row r="537">
      <c r="A537" s="398"/>
      <c r="B537" s="399"/>
      <c r="C537" s="398"/>
      <c r="D537" s="399"/>
      <c r="E537" s="398"/>
      <c r="I537" s="411"/>
      <c r="J537" s="411"/>
      <c r="N537" s="411"/>
      <c r="S537" s="411"/>
      <c r="AC537" s="227"/>
      <c r="AD537" s="227"/>
      <c r="AE537" s="227"/>
      <c r="AF537" s="227"/>
      <c r="AG537" s="227"/>
      <c r="AL537" s="224"/>
      <c r="AM537" s="224"/>
      <c r="AN537" s="224"/>
      <c r="AO537" s="224"/>
      <c r="AP537" s="224"/>
      <c r="AQ537" s="224"/>
      <c r="AR537" s="224"/>
      <c r="AS537" s="224"/>
    </row>
    <row r="538">
      <c r="A538" s="398"/>
      <c r="B538" s="399"/>
      <c r="C538" s="398"/>
      <c r="D538" s="399"/>
      <c r="E538" s="398"/>
      <c r="I538" s="411"/>
      <c r="J538" s="411"/>
      <c r="N538" s="411"/>
      <c r="S538" s="411"/>
      <c r="AC538" s="227"/>
      <c r="AD538" s="227"/>
      <c r="AE538" s="227"/>
      <c r="AF538" s="227"/>
      <c r="AG538" s="227"/>
      <c r="AL538" s="224"/>
      <c r="AM538" s="224"/>
      <c r="AN538" s="224"/>
      <c r="AO538" s="224"/>
      <c r="AP538" s="224"/>
      <c r="AQ538" s="224"/>
      <c r="AR538" s="224"/>
      <c r="AS538" s="224"/>
    </row>
    <row r="539">
      <c r="A539" s="398"/>
      <c r="B539" s="399"/>
      <c r="C539" s="398"/>
      <c r="D539" s="399"/>
      <c r="E539" s="398"/>
      <c r="I539" s="411"/>
      <c r="J539" s="411"/>
      <c r="N539" s="411"/>
      <c r="S539" s="411"/>
      <c r="AC539" s="227"/>
      <c r="AD539" s="227"/>
      <c r="AE539" s="227"/>
      <c r="AF539" s="227"/>
      <c r="AG539" s="227"/>
      <c r="AL539" s="224"/>
      <c r="AM539" s="224"/>
      <c r="AN539" s="224"/>
      <c r="AO539" s="224"/>
      <c r="AP539" s="224"/>
      <c r="AQ539" s="224"/>
      <c r="AR539" s="224"/>
      <c r="AS539" s="224"/>
    </row>
    <row r="540">
      <c r="A540" s="398"/>
      <c r="B540" s="399"/>
      <c r="C540" s="398"/>
      <c r="D540" s="399"/>
      <c r="E540" s="398"/>
      <c r="I540" s="411"/>
      <c r="J540" s="411"/>
      <c r="N540" s="411"/>
      <c r="S540" s="411"/>
      <c r="AC540" s="227"/>
      <c r="AD540" s="227"/>
      <c r="AE540" s="227"/>
      <c r="AF540" s="227"/>
      <c r="AG540" s="227"/>
      <c r="AL540" s="224"/>
      <c r="AM540" s="224"/>
      <c r="AN540" s="224"/>
      <c r="AO540" s="224"/>
      <c r="AP540" s="224"/>
      <c r="AQ540" s="224"/>
      <c r="AR540" s="224"/>
      <c r="AS540" s="224"/>
    </row>
    <row r="541">
      <c r="A541" s="398"/>
      <c r="B541" s="399"/>
      <c r="C541" s="398"/>
      <c r="D541" s="399"/>
      <c r="E541" s="398"/>
      <c r="I541" s="411"/>
      <c r="J541" s="411"/>
      <c r="N541" s="411"/>
      <c r="S541" s="411"/>
      <c r="AC541" s="227"/>
      <c r="AD541" s="227"/>
      <c r="AE541" s="227"/>
      <c r="AF541" s="227"/>
      <c r="AG541" s="227"/>
      <c r="AL541" s="224"/>
      <c r="AM541" s="224"/>
      <c r="AN541" s="224"/>
      <c r="AO541" s="224"/>
      <c r="AP541" s="224"/>
      <c r="AQ541" s="224"/>
      <c r="AR541" s="224"/>
      <c r="AS541" s="224"/>
    </row>
    <row r="542">
      <c r="A542" s="398"/>
      <c r="B542" s="399"/>
      <c r="C542" s="398"/>
      <c r="D542" s="399"/>
      <c r="E542" s="398"/>
      <c r="I542" s="411"/>
      <c r="J542" s="411"/>
      <c r="N542" s="411"/>
      <c r="S542" s="411"/>
      <c r="AC542" s="227"/>
      <c r="AD542" s="227"/>
      <c r="AE542" s="227"/>
      <c r="AF542" s="227"/>
      <c r="AG542" s="227"/>
      <c r="AL542" s="224"/>
      <c r="AM542" s="224"/>
      <c r="AN542" s="224"/>
      <c r="AO542" s="224"/>
      <c r="AP542" s="224"/>
      <c r="AQ542" s="224"/>
      <c r="AR542" s="224"/>
      <c r="AS542" s="224"/>
    </row>
    <row r="543">
      <c r="A543" s="398"/>
      <c r="B543" s="399"/>
      <c r="C543" s="398"/>
      <c r="D543" s="399"/>
      <c r="E543" s="398"/>
      <c r="I543" s="411"/>
      <c r="J543" s="411"/>
      <c r="N543" s="411"/>
      <c r="S543" s="411"/>
      <c r="AC543" s="227"/>
      <c r="AD543" s="227"/>
      <c r="AE543" s="227"/>
      <c r="AF543" s="227"/>
      <c r="AG543" s="227"/>
      <c r="AL543" s="224"/>
      <c r="AM543" s="224"/>
      <c r="AN543" s="224"/>
      <c r="AO543" s="224"/>
      <c r="AP543" s="224"/>
      <c r="AQ543" s="224"/>
      <c r="AR543" s="224"/>
      <c r="AS543" s="224"/>
    </row>
    <row r="544">
      <c r="A544" s="398"/>
      <c r="B544" s="399"/>
      <c r="C544" s="398"/>
      <c r="D544" s="399"/>
      <c r="E544" s="398"/>
      <c r="I544" s="411"/>
      <c r="J544" s="411"/>
      <c r="N544" s="411"/>
      <c r="S544" s="411"/>
      <c r="AC544" s="227"/>
      <c r="AD544" s="227"/>
      <c r="AE544" s="227"/>
      <c r="AF544" s="227"/>
      <c r="AG544" s="227"/>
      <c r="AL544" s="224"/>
      <c r="AM544" s="224"/>
      <c r="AN544" s="224"/>
      <c r="AO544" s="224"/>
      <c r="AP544" s="224"/>
      <c r="AQ544" s="224"/>
      <c r="AR544" s="224"/>
      <c r="AS544" s="224"/>
    </row>
    <row r="545">
      <c r="A545" s="398"/>
      <c r="B545" s="399"/>
      <c r="C545" s="398"/>
      <c r="D545" s="399"/>
      <c r="E545" s="398"/>
      <c r="I545" s="411"/>
      <c r="J545" s="411"/>
      <c r="N545" s="411"/>
      <c r="S545" s="411"/>
      <c r="AC545" s="227"/>
      <c r="AD545" s="227"/>
      <c r="AE545" s="227"/>
      <c r="AF545" s="227"/>
      <c r="AG545" s="227"/>
      <c r="AL545" s="224"/>
      <c r="AM545" s="224"/>
      <c r="AN545" s="224"/>
      <c r="AO545" s="224"/>
      <c r="AP545" s="224"/>
      <c r="AQ545" s="224"/>
      <c r="AR545" s="224"/>
      <c r="AS545" s="224"/>
    </row>
    <row r="546">
      <c r="A546" s="398"/>
      <c r="B546" s="399"/>
      <c r="C546" s="398"/>
      <c r="D546" s="399"/>
      <c r="E546" s="398"/>
      <c r="I546" s="411"/>
      <c r="J546" s="411"/>
      <c r="N546" s="411"/>
      <c r="S546" s="411"/>
      <c r="AC546" s="227"/>
      <c r="AD546" s="227"/>
      <c r="AE546" s="227"/>
      <c r="AF546" s="227"/>
      <c r="AG546" s="227"/>
      <c r="AL546" s="224"/>
      <c r="AM546" s="224"/>
      <c r="AN546" s="224"/>
      <c r="AO546" s="224"/>
      <c r="AP546" s="224"/>
      <c r="AQ546" s="224"/>
      <c r="AR546" s="224"/>
      <c r="AS546" s="224"/>
    </row>
    <row r="547">
      <c r="A547" s="398"/>
      <c r="B547" s="399"/>
      <c r="C547" s="398"/>
      <c r="D547" s="399"/>
      <c r="E547" s="398"/>
      <c r="I547" s="411"/>
      <c r="J547" s="411"/>
      <c r="N547" s="411"/>
      <c r="S547" s="411"/>
      <c r="AC547" s="227"/>
      <c r="AD547" s="227"/>
      <c r="AE547" s="227"/>
      <c r="AF547" s="227"/>
      <c r="AG547" s="227"/>
      <c r="AL547" s="224"/>
      <c r="AM547" s="224"/>
      <c r="AN547" s="224"/>
      <c r="AO547" s="224"/>
      <c r="AP547" s="224"/>
      <c r="AQ547" s="224"/>
      <c r="AR547" s="224"/>
      <c r="AS547" s="224"/>
    </row>
    <row r="548">
      <c r="A548" s="398"/>
      <c r="B548" s="399"/>
      <c r="C548" s="398"/>
      <c r="D548" s="399"/>
      <c r="E548" s="398"/>
      <c r="I548" s="411"/>
      <c r="J548" s="411"/>
      <c r="N548" s="411"/>
      <c r="S548" s="411"/>
      <c r="AC548" s="227"/>
      <c r="AD548" s="227"/>
      <c r="AE548" s="227"/>
      <c r="AF548" s="227"/>
      <c r="AG548" s="227"/>
      <c r="AL548" s="224"/>
      <c r="AM548" s="224"/>
      <c r="AN548" s="224"/>
      <c r="AO548" s="224"/>
      <c r="AP548" s="224"/>
      <c r="AQ548" s="224"/>
      <c r="AR548" s="224"/>
      <c r="AS548" s="224"/>
    </row>
    <row r="549">
      <c r="A549" s="398"/>
      <c r="B549" s="399"/>
      <c r="C549" s="398"/>
      <c r="D549" s="399"/>
      <c r="E549" s="398"/>
      <c r="I549" s="411"/>
      <c r="J549" s="411"/>
      <c r="N549" s="411"/>
      <c r="S549" s="411"/>
      <c r="AC549" s="227"/>
      <c r="AD549" s="227"/>
      <c r="AE549" s="227"/>
      <c r="AF549" s="227"/>
      <c r="AG549" s="227"/>
      <c r="AL549" s="224"/>
      <c r="AM549" s="224"/>
      <c r="AN549" s="224"/>
      <c r="AO549" s="224"/>
      <c r="AP549" s="224"/>
      <c r="AQ549" s="224"/>
      <c r="AR549" s="224"/>
      <c r="AS549" s="224"/>
    </row>
    <row r="550">
      <c r="A550" s="398"/>
      <c r="B550" s="399"/>
      <c r="C550" s="398"/>
      <c r="D550" s="399"/>
      <c r="E550" s="398"/>
      <c r="I550" s="411"/>
      <c r="J550" s="411"/>
      <c r="N550" s="411"/>
      <c r="S550" s="411"/>
      <c r="AC550" s="227"/>
      <c r="AD550" s="227"/>
      <c r="AE550" s="227"/>
      <c r="AF550" s="227"/>
      <c r="AG550" s="227"/>
      <c r="AL550" s="224"/>
      <c r="AM550" s="224"/>
      <c r="AN550" s="224"/>
      <c r="AO550" s="224"/>
      <c r="AP550" s="224"/>
      <c r="AQ550" s="224"/>
      <c r="AR550" s="224"/>
      <c r="AS550" s="224"/>
    </row>
    <row r="551">
      <c r="A551" s="398"/>
      <c r="B551" s="399"/>
      <c r="C551" s="398"/>
      <c r="D551" s="399"/>
      <c r="E551" s="398"/>
      <c r="I551" s="411"/>
      <c r="J551" s="411"/>
      <c r="N551" s="411"/>
      <c r="S551" s="411"/>
      <c r="AC551" s="227"/>
      <c r="AD551" s="227"/>
      <c r="AE551" s="227"/>
      <c r="AF551" s="227"/>
      <c r="AG551" s="227"/>
      <c r="AL551" s="224"/>
      <c r="AM551" s="224"/>
      <c r="AN551" s="224"/>
      <c r="AO551" s="224"/>
      <c r="AP551" s="224"/>
      <c r="AQ551" s="224"/>
      <c r="AR551" s="224"/>
      <c r="AS551" s="224"/>
    </row>
    <row r="552">
      <c r="A552" s="398"/>
      <c r="B552" s="399"/>
      <c r="C552" s="398"/>
      <c r="D552" s="399"/>
      <c r="E552" s="398"/>
      <c r="I552" s="411"/>
      <c r="J552" s="411"/>
      <c r="N552" s="411"/>
      <c r="S552" s="411"/>
      <c r="AC552" s="227"/>
      <c r="AD552" s="227"/>
      <c r="AE552" s="227"/>
      <c r="AF552" s="227"/>
      <c r="AG552" s="227"/>
      <c r="AL552" s="224"/>
      <c r="AM552" s="224"/>
      <c r="AN552" s="224"/>
      <c r="AO552" s="224"/>
      <c r="AP552" s="224"/>
      <c r="AQ552" s="224"/>
      <c r="AR552" s="224"/>
      <c r="AS552" s="224"/>
    </row>
    <row r="553">
      <c r="A553" s="398"/>
      <c r="B553" s="399"/>
      <c r="C553" s="398"/>
      <c r="D553" s="399"/>
      <c r="E553" s="398"/>
      <c r="I553" s="411"/>
      <c r="J553" s="411"/>
      <c r="N553" s="411"/>
      <c r="S553" s="411"/>
      <c r="AC553" s="227"/>
      <c r="AD553" s="227"/>
      <c r="AE553" s="227"/>
      <c r="AF553" s="227"/>
      <c r="AG553" s="227"/>
      <c r="AL553" s="224"/>
      <c r="AM553" s="224"/>
      <c r="AN553" s="224"/>
      <c r="AO553" s="224"/>
      <c r="AP553" s="224"/>
      <c r="AQ553" s="224"/>
      <c r="AR553" s="224"/>
      <c r="AS553" s="224"/>
    </row>
    <row r="554">
      <c r="A554" s="398"/>
      <c r="B554" s="399"/>
      <c r="C554" s="398"/>
      <c r="D554" s="399"/>
      <c r="E554" s="398"/>
      <c r="I554" s="411"/>
      <c r="J554" s="411"/>
      <c r="N554" s="411"/>
      <c r="S554" s="411"/>
      <c r="AC554" s="227"/>
      <c r="AD554" s="227"/>
      <c r="AE554" s="227"/>
      <c r="AF554" s="227"/>
      <c r="AG554" s="227"/>
      <c r="AL554" s="224"/>
      <c r="AM554" s="224"/>
      <c r="AN554" s="224"/>
      <c r="AO554" s="224"/>
      <c r="AP554" s="224"/>
      <c r="AQ554" s="224"/>
      <c r="AR554" s="224"/>
      <c r="AS554" s="224"/>
    </row>
    <row r="555">
      <c r="A555" s="398"/>
      <c r="B555" s="399"/>
      <c r="C555" s="398"/>
      <c r="D555" s="399"/>
      <c r="E555" s="398"/>
      <c r="I555" s="411"/>
      <c r="J555" s="411"/>
      <c r="N555" s="411"/>
      <c r="S555" s="411"/>
      <c r="AC555" s="227"/>
      <c r="AD555" s="227"/>
      <c r="AE555" s="227"/>
      <c r="AF555" s="227"/>
      <c r="AG555" s="227"/>
      <c r="AL555" s="224"/>
      <c r="AM555" s="224"/>
      <c r="AN555" s="224"/>
      <c r="AO555" s="224"/>
      <c r="AP555" s="224"/>
      <c r="AQ555" s="224"/>
      <c r="AR555" s="224"/>
      <c r="AS555" s="224"/>
    </row>
    <row r="556">
      <c r="A556" s="398"/>
      <c r="B556" s="399"/>
      <c r="C556" s="398"/>
      <c r="D556" s="399"/>
      <c r="E556" s="398"/>
      <c r="I556" s="411"/>
      <c r="J556" s="411"/>
      <c r="N556" s="411"/>
      <c r="S556" s="411"/>
      <c r="AC556" s="227"/>
      <c r="AD556" s="227"/>
      <c r="AE556" s="227"/>
      <c r="AF556" s="227"/>
      <c r="AG556" s="227"/>
      <c r="AL556" s="224"/>
      <c r="AM556" s="224"/>
      <c r="AN556" s="224"/>
      <c r="AO556" s="224"/>
      <c r="AP556" s="224"/>
      <c r="AQ556" s="224"/>
      <c r="AR556" s="224"/>
      <c r="AS556" s="224"/>
    </row>
    <row r="557">
      <c r="A557" s="398"/>
      <c r="B557" s="399"/>
      <c r="C557" s="398"/>
      <c r="D557" s="399"/>
      <c r="E557" s="398"/>
      <c r="I557" s="411"/>
      <c r="J557" s="411"/>
      <c r="N557" s="411"/>
      <c r="S557" s="411"/>
      <c r="AC557" s="227"/>
      <c r="AD557" s="227"/>
      <c r="AE557" s="227"/>
      <c r="AF557" s="227"/>
      <c r="AG557" s="227"/>
      <c r="AL557" s="224"/>
      <c r="AM557" s="224"/>
      <c r="AN557" s="224"/>
      <c r="AO557" s="224"/>
      <c r="AP557" s="224"/>
      <c r="AQ557" s="224"/>
      <c r="AR557" s="224"/>
      <c r="AS557" s="224"/>
    </row>
    <row r="558">
      <c r="A558" s="398"/>
      <c r="B558" s="399"/>
      <c r="C558" s="398"/>
      <c r="D558" s="399"/>
      <c r="E558" s="398"/>
      <c r="I558" s="411"/>
      <c r="J558" s="411"/>
      <c r="N558" s="411"/>
      <c r="S558" s="411"/>
      <c r="AC558" s="227"/>
      <c r="AD558" s="227"/>
      <c r="AE558" s="227"/>
      <c r="AF558" s="227"/>
      <c r="AG558" s="227"/>
      <c r="AL558" s="224"/>
      <c r="AM558" s="224"/>
      <c r="AN558" s="224"/>
      <c r="AO558" s="224"/>
      <c r="AP558" s="224"/>
      <c r="AQ558" s="224"/>
      <c r="AR558" s="224"/>
      <c r="AS558" s="224"/>
    </row>
    <row r="559">
      <c r="A559" s="398"/>
      <c r="B559" s="399"/>
      <c r="C559" s="398"/>
      <c r="D559" s="399"/>
      <c r="E559" s="398"/>
      <c r="I559" s="411"/>
      <c r="J559" s="411"/>
      <c r="N559" s="411"/>
      <c r="S559" s="411"/>
      <c r="AC559" s="227"/>
      <c r="AD559" s="227"/>
      <c r="AE559" s="227"/>
      <c r="AF559" s="227"/>
      <c r="AG559" s="227"/>
      <c r="AL559" s="224"/>
      <c r="AM559" s="224"/>
      <c r="AN559" s="224"/>
      <c r="AO559" s="224"/>
      <c r="AP559" s="224"/>
      <c r="AQ559" s="224"/>
      <c r="AR559" s="224"/>
      <c r="AS559" s="224"/>
    </row>
    <row r="560">
      <c r="A560" s="398"/>
      <c r="B560" s="399"/>
      <c r="C560" s="398"/>
      <c r="D560" s="399"/>
      <c r="E560" s="398"/>
      <c r="I560" s="411"/>
      <c r="J560" s="411"/>
      <c r="N560" s="411"/>
      <c r="S560" s="411"/>
      <c r="AC560" s="227"/>
      <c r="AD560" s="227"/>
      <c r="AE560" s="227"/>
      <c r="AF560" s="227"/>
      <c r="AG560" s="227"/>
      <c r="AL560" s="224"/>
      <c r="AM560" s="224"/>
      <c r="AN560" s="224"/>
      <c r="AO560" s="224"/>
      <c r="AP560" s="224"/>
      <c r="AQ560" s="224"/>
      <c r="AR560" s="224"/>
      <c r="AS560" s="224"/>
    </row>
    <row r="561">
      <c r="A561" s="398"/>
      <c r="B561" s="399"/>
      <c r="C561" s="398"/>
      <c r="D561" s="399"/>
      <c r="E561" s="398"/>
      <c r="I561" s="411"/>
      <c r="J561" s="411"/>
      <c r="N561" s="411"/>
      <c r="S561" s="411"/>
      <c r="AC561" s="227"/>
      <c r="AD561" s="227"/>
      <c r="AE561" s="227"/>
      <c r="AF561" s="227"/>
      <c r="AG561" s="227"/>
      <c r="AL561" s="224"/>
      <c r="AM561" s="224"/>
      <c r="AN561" s="224"/>
      <c r="AO561" s="224"/>
      <c r="AP561" s="224"/>
      <c r="AQ561" s="224"/>
      <c r="AR561" s="224"/>
      <c r="AS561" s="224"/>
    </row>
    <row r="562">
      <c r="A562" s="398"/>
      <c r="B562" s="399"/>
      <c r="C562" s="398"/>
      <c r="D562" s="399"/>
      <c r="E562" s="398"/>
      <c r="I562" s="411"/>
      <c r="J562" s="411"/>
      <c r="N562" s="411"/>
      <c r="S562" s="411"/>
      <c r="AC562" s="227"/>
      <c r="AD562" s="227"/>
      <c r="AE562" s="227"/>
      <c r="AF562" s="227"/>
      <c r="AG562" s="227"/>
      <c r="AL562" s="224"/>
      <c r="AM562" s="224"/>
      <c r="AN562" s="224"/>
      <c r="AO562" s="224"/>
      <c r="AP562" s="224"/>
      <c r="AQ562" s="224"/>
      <c r="AR562" s="224"/>
      <c r="AS562" s="224"/>
    </row>
    <row r="563">
      <c r="A563" s="398"/>
      <c r="B563" s="399"/>
      <c r="C563" s="398"/>
      <c r="D563" s="399"/>
      <c r="E563" s="398"/>
      <c r="I563" s="411"/>
      <c r="J563" s="411"/>
      <c r="N563" s="411"/>
      <c r="S563" s="411"/>
      <c r="AC563" s="227"/>
      <c r="AD563" s="227"/>
      <c r="AE563" s="227"/>
      <c r="AF563" s="227"/>
      <c r="AG563" s="227"/>
      <c r="AL563" s="224"/>
      <c r="AM563" s="224"/>
      <c r="AN563" s="224"/>
      <c r="AO563" s="224"/>
      <c r="AP563" s="224"/>
      <c r="AQ563" s="224"/>
      <c r="AR563" s="224"/>
      <c r="AS563" s="224"/>
    </row>
    <row r="564">
      <c r="A564" s="398"/>
      <c r="B564" s="399"/>
      <c r="C564" s="398"/>
      <c r="D564" s="399"/>
      <c r="E564" s="398"/>
      <c r="I564" s="411"/>
      <c r="J564" s="411"/>
      <c r="N564" s="411"/>
      <c r="S564" s="411"/>
      <c r="AC564" s="227"/>
      <c r="AD564" s="227"/>
      <c r="AE564" s="227"/>
      <c r="AF564" s="227"/>
      <c r="AG564" s="227"/>
      <c r="AL564" s="224"/>
      <c r="AM564" s="224"/>
      <c r="AN564" s="224"/>
      <c r="AO564" s="224"/>
      <c r="AP564" s="224"/>
      <c r="AQ564" s="224"/>
      <c r="AR564" s="224"/>
      <c r="AS564" s="224"/>
    </row>
    <row r="565">
      <c r="A565" s="398"/>
      <c r="B565" s="399"/>
      <c r="C565" s="398"/>
      <c r="D565" s="399"/>
      <c r="E565" s="398"/>
      <c r="I565" s="411"/>
      <c r="J565" s="411"/>
      <c r="N565" s="411"/>
      <c r="S565" s="411"/>
      <c r="AC565" s="227"/>
      <c r="AD565" s="227"/>
      <c r="AE565" s="227"/>
      <c r="AF565" s="227"/>
      <c r="AG565" s="227"/>
      <c r="AL565" s="224"/>
      <c r="AM565" s="224"/>
      <c r="AN565" s="224"/>
      <c r="AO565" s="224"/>
      <c r="AP565" s="224"/>
      <c r="AQ565" s="224"/>
      <c r="AR565" s="224"/>
      <c r="AS565" s="224"/>
    </row>
    <row r="566">
      <c r="A566" s="398"/>
      <c r="B566" s="399"/>
      <c r="C566" s="398"/>
      <c r="D566" s="399"/>
      <c r="E566" s="398"/>
      <c r="I566" s="411"/>
      <c r="J566" s="411"/>
      <c r="N566" s="411"/>
      <c r="S566" s="411"/>
      <c r="AC566" s="227"/>
      <c r="AD566" s="227"/>
      <c r="AE566" s="227"/>
      <c r="AF566" s="227"/>
      <c r="AG566" s="227"/>
      <c r="AL566" s="224"/>
      <c r="AM566" s="224"/>
      <c r="AN566" s="224"/>
      <c r="AO566" s="224"/>
      <c r="AP566" s="224"/>
      <c r="AQ566" s="224"/>
      <c r="AR566" s="224"/>
      <c r="AS566" s="224"/>
    </row>
    <row r="567">
      <c r="A567" s="398"/>
      <c r="B567" s="399"/>
      <c r="C567" s="398"/>
      <c r="D567" s="399"/>
      <c r="E567" s="398"/>
      <c r="I567" s="411"/>
      <c r="J567" s="411"/>
      <c r="N567" s="411"/>
      <c r="S567" s="411"/>
      <c r="AC567" s="227"/>
      <c r="AD567" s="227"/>
      <c r="AE567" s="227"/>
      <c r="AF567" s="227"/>
      <c r="AG567" s="227"/>
      <c r="AL567" s="224"/>
      <c r="AM567" s="224"/>
      <c r="AN567" s="224"/>
      <c r="AO567" s="224"/>
      <c r="AP567" s="224"/>
      <c r="AQ567" s="224"/>
      <c r="AR567" s="224"/>
      <c r="AS567" s="224"/>
    </row>
    <row r="568">
      <c r="A568" s="398"/>
      <c r="B568" s="399"/>
      <c r="C568" s="398"/>
      <c r="D568" s="399"/>
      <c r="E568" s="398"/>
      <c r="I568" s="411"/>
      <c r="J568" s="411"/>
      <c r="N568" s="411"/>
      <c r="S568" s="411"/>
      <c r="AC568" s="227"/>
      <c r="AD568" s="227"/>
      <c r="AE568" s="227"/>
      <c r="AF568" s="227"/>
      <c r="AG568" s="227"/>
      <c r="AL568" s="224"/>
      <c r="AM568" s="224"/>
      <c r="AN568" s="224"/>
      <c r="AO568" s="224"/>
      <c r="AP568" s="224"/>
      <c r="AQ568" s="224"/>
      <c r="AR568" s="224"/>
      <c r="AS568" s="224"/>
    </row>
    <row r="569">
      <c r="A569" s="398"/>
      <c r="B569" s="399"/>
      <c r="C569" s="398"/>
      <c r="D569" s="399"/>
      <c r="E569" s="398"/>
      <c r="I569" s="411"/>
      <c r="J569" s="411"/>
      <c r="N569" s="411"/>
      <c r="S569" s="411"/>
      <c r="AC569" s="227"/>
      <c r="AD569" s="227"/>
      <c r="AE569" s="227"/>
      <c r="AF569" s="227"/>
      <c r="AG569" s="227"/>
      <c r="AL569" s="224"/>
      <c r="AM569" s="224"/>
      <c r="AN569" s="224"/>
      <c r="AO569" s="224"/>
      <c r="AP569" s="224"/>
      <c r="AQ569" s="224"/>
      <c r="AR569" s="224"/>
      <c r="AS569" s="224"/>
    </row>
    <row r="570">
      <c r="A570" s="398"/>
      <c r="B570" s="399"/>
      <c r="C570" s="398"/>
      <c r="D570" s="399"/>
      <c r="E570" s="398"/>
      <c r="I570" s="411"/>
      <c r="J570" s="411"/>
      <c r="N570" s="411"/>
      <c r="S570" s="411"/>
      <c r="AC570" s="227"/>
      <c r="AD570" s="227"/>
      <c r="AE570" s="227"/>
      <c r="AF570" s="227"/>
      <c r="AG570" s="227"/>
      <c r="AL570" s="224"/>
      <c r="AM570" s="224"/>
      <c r="AN570" s="224"/>
      <c r="AO570" s="224"/>
      <c r="AP570" s="224"/>
      <c r="AQ570" s="224"/>
      <c r="AR570" s="224"/>
      <c r="AS570" s="224"/>
    </row>
    <row r="571">
      <c r="A571" s="398"/>
      <c r="B571" s="399"/>
      <c r="C571" s="398"/>
      <c r="D571" s="399"/>
      <c r="E571" s="398"/>
      <c r="I571" s="411"/>
      <c r="J571" s="411"/>
      <c r="N571" s="411"/>
      <c r="S571" s="411"/>
      <c r="AC571" s="227"/>
      <c r="AD571" s="227"/>
      <c r="AE571" s="227"/>
      <c r="AF571" s="227"/>
      <c r="AG571" s="227"/>
      <c r="AL571" s="224"/>
      <c r="AM571" s="224"/>
      <c r="AN571" s="224"/>
      <c r="AO571" s="224"/>
      <c r="AP571" s="224"/>
      <c r="AQ571" s="224"/>
      <c r="AR571" s="224"/>
      <c r="AS571" s="224"/>
    </row>
    <row r="572">
      <c r="A572" s="398"/>
      <c r="B572" s="399"/>
      <c r="C572" s="398"/>
      <c r="D572" s="399"/>
      <c r="E572" s="398"/>
      <c r="I572" s="411"/>
      <c r="J572" s="411"/>
      <c r="N572" s="411"/>
      <c r="S572" s="411"/>
      <c r="AC572" s="227"/>
      <c r="AD572" s="227"/>
      <c r="AE572" s="227"/>
      <c r="AF572" s="227"/>
      <c r="AG572" s="227"/>
      <c r="AL572" s="224"/>
      <c r="AM572" s="224"/>
      <c r="AN572" s="224"/>
      <c r="AO572" s="224"/>
      <c r="AP572" s="224"/>
      <c r="AQ572" s="224"/>
      <c r="AR572" s="224"/>
      <c r="AS572" s="224"/>
    </row>
    <row r="573">
      <c r="A573" s="398"/>
      <c r="B573" s="399"/>
      <c r="C573" s="398"/>
      <c r="D573" s="399"/>
      <c r="E573" s="398"/>
      <c r="I573" s="411"/>
      <c r="J573" s="411"/>
      <c r="N573" s="411"/>
      <c r="S573" s="411"/>
      <c r="AC573" s="227"/>
      <c r="AD573" s="227"/>
      <c r="AE573" s="227"/>
      <c r="AF573" s="227"/>
      <c r="AG573" s="227"/>
      <c r="AL573" s="224"/>
      <c r="AM573" s="224"/>
      <c r="AN573" s="224"/>
      <c r="AO573" s="224"/>
      <c r="AP573" s="224"/>
      <c r="AQ573" s="224"/>
      <c r="AR573" s="224"/>
      <c r="AS573" s="224"/>
    </row>
    <row r="574">
      <c r="A574" s="398"/>
      <c r="B574" s="399"/>
      <c r="C574" s="398"/>
      <c r="D574" s="399"/>
      <c r="E574" s="398"/>
      <c r="I574" s="411"/>
      <c r="J574" s="411"/>
      <c r="N574" s="411"/>
      <c r="S574" s="411"/>
      <c r="AC574" s="227"/>
      <c r="AD574" s="227"/>
      <c r="AE574" s="227"/>
      <c r="AF574" s="227"/>
      <c r="AG574" s="227"/>
      <c r="AL574" s="224"/>
      <c r="AM574" s="224"/>
      <c r="AN574" s="224"/>
      <c r="AO574" s="224"/>
      <c r="AP574" s="224"/>
      <c r="AQ574" s="224"/>
      <c r="AR574" s="224"/>
      <c r="AS574" s="224"/>
    </row>
    <row r="575">
      <c r="A575" s="398"/>
      <c r="B575" s="399"/>
      <c r="C575" s="398"/>
      <c r="D575" s="399"/>
      <c r="E575" s="398"/>
      <c r="I575" s="411"/>
      <c r="J575" s="411"/>
      <c r="N575" s="411"/>
      <c r="S575" s="411"/>
      <c r="AC575" s="227"/>
      <c r="AD575" s="227"/>
      <c r="AE575" s="227"/>
      <c r="AF575" s="227"/>
      <c r="AG575" s="227"/>
      <c r="AL575" s="224"/>
      <c r="AM575" s="224"/>
      <c r="AN575" s="224"/>
      <c r="AO575" s="224"/>
      <c r="AP575" s="224"/>
      <c r="AQ575" s="224"/>
      <c r="AR575" s="224"/>
      <c r="AS575" s="224"/>
    </row>
    <row r="576">
      <c r="A576" s="398"/>
      <c r="B576" s="399"/>
      <c r="C576" s="398"/>
      <c r="D576" s="399"/>
      <c r="E576" s="398"/>
      <c r="I576" s="411"/>
      <c r="J576" s="411"/>
      <c r="N576" s="411"/>
      <c r="S576" s="411"/>
      <c r="AC576" s="227"/>
      <c r="AD576" s="227"/>
      <c r="AE576" s="227"/>
      <c r="AF576" s="227"/>
      <c r="AG576" s="227"/>
      <c r="AL576" s="224"/>
      <c r="AM576" s="224"/>
      <c r="AN576" s="224"/>
      <c r="AO576" s="224"/>
      <c r="AP576" s="224"/>
      <c r="AQ576" s="224"/>
      <c r="AR576" s="224"/>
      <c r="AS576" s="224"/>
    </row>
    <row r="577">
      <c r="A577" s="398"/>
      <c r="B577" s="399"/>
      <c r="C577" s="398"/>
      <c r="D577" s="399"/>
      <c r="E577" s="398"/>
      <c r="I577" s="411"/>
      <c r="J577" s="411"/>
      <c r="N577" s="411"/>
      <c r="S577" s="411"/>
      <c r="AC577" s="227"/>
      <c r="AD577" s="227"/>
      <c r="AE577" s="227"/>
      <c r="AF577" s="227"/>
      <c r="AG577" s="227"/>
      <c r="AL577" s="224"/>
      <c r="AM577" s="224"/>
      <c r="AN577" s="224"/>
      <c r="AO577" s="224"/>
      <c r="AP577" s="224"/>
      <c r="AQ577" s="224"/>
      <c r="AR577" s="224"/>
      <c r="AS577" s="224"/>
    </row>
    <row r="578">
      <c r="A578" s="398"/>
      <c r="B578" s="399"/>
      <c r="C578" s="398"/>
      <c r="D578" s="399"/>
      <c r="E578" s="398"/>
      <c r="I578" s="411"/>
      <c r="J578" s="411"/>
      <c r="N578" s="411"/>
      <c r="S578" s="411"/>
      <c r="AC578" s="227"/>
      <c r="AD578" s="227"/>
      <c r="AE578" s="227"/>
      <c r="AF578" s="227"/>
      <c r="AG578" s="227"/>
      <c r="AL578" s="224"/>
      <c r="AM578" s="224"/>
      <c r="AN578" s="224"/>
      <c r="AO578" s="224"/>
      <c r="AP578" s="224"/>
      <c r="AQ578" s="224"/>
      <c r="AR578" s="224"/>
      <c r="AS578" s="224"/>
    </row>
    <row r="579">
      <c r="A579" s="398"/>
      <c r="B579" s="399"/>
      <c r="C579" s="398"/>
      <c r="D579" s="399"/>
      <c r="E579" s="398"/>
      <c r="I579" s="411"/>
      <c r="J579" s="411"/>
      <c r="N579" s="411"/>
      <c r="S579" s="411"/>
      <c r="AC579" s="227"/>
      <c r="AD579" s="227"/>
      <c r="AE579" s="227"/>
      <c r="AF579" s="227"/>
      <c r="AG579" s="227"/>
      <c r="AL579" s="224"/>
      <c r="AM579" s="224"/>
      <c r="AN579" s="224"/>
      <c r="AO579" s="224"/>
      <c r="AP579" s="224"/>
      <c r="AQ579" s="224"/>
      <c r="AR579" s="224"/>
      <c r="AS579" s="224"/>
    </row>
    <row r="580">
      <c r="A580" s="398"/>
      <c r="B580" s="399"/>
      <c r="C580" s="398"/>
      <c r="D580" s="399"/>
      <c r="E580" s="398"/>
      <c r="I580" s="411"/>
      <c r="J580" s="411"/>
      <c r="N580" s="411"/>
      <c r="S580" s="411"/>
      <c r="AC580" s="227"/>
      <c r="AD580" s="227"/>
      <c r="AE580" s="227"/>
      <c r="AF580" s="227"/>
      <c r="AG580" s="227"/>
      <c r="AL580" s="224"/>
      <c r="AM580" s="224"/>
      <c r="AN580" s="224"/>
      <c r="AO580" s="224"/>
      <c r="AP580" s="224"/>
      <c r="AQ580" s="224"/>
      <c r="AR580" s="224"/>
      <c r="AS580" s="224"/>
    </row>
    <row r="581">
      <c r="A581" s="398"/>
      <c r="B581" s="399"/>
      <c r="C581" s="398"/>
      <c r="D581" s="399"/>
      <c r="E581" s="398"/>
      <c r="I581" s="411"/>
      <c r="J581" s="411"/>
      <c r="N581" s="411"/>
      <c r="S581" s="411"/>
      <c r="AC581" s="227"/>
      <c r="AD581" s="227"/>
      <c r="AE581" s="227"/>
      <c r="AF581" s="227"/>
      <c r="AG581" s="227"/>
      <c r="AL581" s="224"/>
      <c r="AM581" s="224"/>
      <c r="AN581" s="224"/>
      <c r="AO581" s="224"/>
      <c r="AP581" s="224"/>
      <c r="AQ581" s="224"/>
      <c r="AR581" s="224"/>
      <c r="AS581" s="224"/>
    </row>
    <row r="582">
      <c r="A582" s="398"/>
      <c r="B582" s="399"/>
      <c r="C582" s="398"/>
      <c r="D582" s="399"/>
      <c r="E582" s="398"/>
      <c r="I582" s="411"/>
      <c r="J582" s="411"/>
      <c r="N582" s="411"/>
      <c r="S582" s="411"/>
      <c r="AC582" s="227"/>
      <c r="AD582" s="227"/>
      <c r="AE582" s="227"/>
      <c r="AF582" s="227"/>
      <c r="AG582" s="227"/>
      <c r="AL582" s="224"/>
      <c r="AM582" s="224"/>
      <c r="AN582" s="224"/>
      <c r="AO582" s="224"/>
      <c r="AP582" s="224"/>
      <c r="AQ582" s="224"/>
      <c r="AR582" s="224"/>
      <c r="AS582" s="224"/>
    </row>
    <row r="583">
      <c r="A583" s="398"/>
      <c r="B583" s="399"/>
      <c r="C583" s="398"/>
      <c r="D583" s="399"/>
      <c r="E583" s="398"/>
      <c r="I583" s="411"/>
      <c r="J583" s="411"/>
      <c r="N583" s="411"/>
      <c r="S583" s="411"/>
      <c r="AC583" s="227"/>
      <c r="AD583" s="227"/>
      <c r="AE583" s="227"/>
      <c r="AF583" s="227"/>
      <c r="AG583" s="227"/>
      <c r="AL583" s="224"/>
      <c r="AM583" s="224"/>
      <c r="AN583" s="224"/>
      <c r="AO583" s="224"/>
      <c r="AP583" s="224"/>
      <c r="AQ583" s="224"/>
      <c r="AR583" s="224"/>
      <c r="AS583" s="224"/>
    </row>
    <row r="584">
      <c r="A584" s="398"/>
      <c r="B584" s="399"/>
      <c r="C584" s="398"/>
      <c r="D584" s="399"/>
      <c r="E584" s="398"/>
      <c r="I584" s="411"/>
      <c r="J584" s="411"/>
      <c r="N584" s="411"/>
      <c r="S584" s="411"/>
      <c r="AC584" s="227"/>
      <c r="AD584" s="227"/>
      <c r="AE584" s="227"/>
      <c r="AF584" s="227"/>
      <c r="AG584" s="227"/>
      <c r="AL584" s="224"/>
      <c r="AM584" s="224"/>
      <c r="AN584" s="224"/>
      <c r="AO584" s="224"/>
      <c r="AP584" s="224"/>
      <c r="AQ584" s="224"/>
      <c r="AR584" s="224"/>
      <c r="AS584" s="224"/>
    </row>
    <row r="585">
      <c r="A585" s="398"/>
      <c r="B585" s="399"/>
      <c r="C585" s="398"/>
      <c r="D585" s="399"/>
      <c r="E585" s="398"/>
      <c r="I585" s="411"/>
      <c r="J585" s="411"/>
      <c r="N585" s="411"/>
      <c r="S585" s="411"/>
      <c r="AC585" s="227"/>
      <c r="AD585" s="227"/>
      <c r="AE585" s="227"/>
      <c r="AF585" s="227"/>
      <c r="AG585" s="227"/>
      <c r="AL585" s="224"/>
      <c r="AM585" s="224"/>
      <c r="AN585" s="224"/>
      <c r="AO585" s="224"/>
      <c r="AP585" s="224"/>
      <c r="AQ585" s="224"/>
      <c r="AR585" s="224"/>
      <c r="AS585" s="224"/>
    </row>
    <row r="586">
      <c r="A586" s="398"/>
      <c r="B586" s="399"/>
      <c r="C586" s="398"/>
      <c r="D586" s="399"/>
      <c r="E586" s="398"/>
      <c r="I586" s="411"/>
      <c r="J586" s="411"/>
      <c r="N586" s="411"/>
      <c r="S586" s="411"/>
      <c r="AC586" s="227"/>
      <c r="AD586" s="227"/>
      <c r="AE586" s="227"/>
      <c r="AF586" s="227"/>
      <c r="AG586" s="227"/>
      <c r="AL586" s="224"/>
      <c r="AM586" s="224"/>
      <c r="AN586" s="224"/>
      <c r="AO586" s="224"/>
      <c r="AP586" s="224"/>
      <c r="AQ586" s="224"/>
      <c r="AR586" s="224"/>
      <c r="AS586" s="224"/>
    </row>
    <row r="587">
      <c r="A587" s="398"/>
      <c r="B587" s="399"/>
      <c r="C587" s="398"/>
      <c r="D587" s="399"/>
      <c r="E587" s="398"/>
      <c r="I587" s="411"/>
      <c r="J587" s="411"/>
      <c r="N587" s="411"/>
      <c r="S587" s="411"/>
      <c r="AC587" s="227"/>
      <c r="AD587" s="227"/>
      <c r="AE587" s="227"/>
      <c r="AF587" s="227"/>
      <c r="AG587" s="227"/>
      <c r="AL587" s="224"/>
      <c r="AM587" s="224"/>
      <c r="AN587" s="224"/>
      <c r="AO587" s="224"/>
      <c r="AP587" s="224"/>
      <c r="AQ587" s="224"/>
      <c r="AR587" s="224"/>
      <c r="AS587" s="224"/>
    </row>
    <row r="588">
      <c r="A588" s="398"/>
      <c r="B588" s="399"/>
      <c r="C588" s="398"/>
      <c r="D588" s="399"/>
      <c r="E588" s="398"/>
      <c r="I588" s="411"/>
      <c r="J588" s="411"/>
      <c r="N588" s="411"/>
      <c r="S588" s="411"/>
      <c r="AC588" s="227"/>
      <c r="AD588" s="227"/>
      <c r="AE588" s="227"/>
      <c r="AF588" s="227"/>
      <c r="AG588" s="227"/>
      <c r="AL588" s="224"/>
      <c r="AM588" s="224"/>
      <c r="AN588" s="224"/>
      <c r="AO588" s="224"/>
      <c r="AP588" s="224"/>
      <c r="AQ588" s="224"/>
      <c r="AR588" s="224"/>
      <c r="AS588" s="224"/>
    </row>
    <row r="589">
      <c r="A589" s="398"/>
      <c r="B589" s="399"/>
      <c r="C589" s="398"/>
      <c r="D589" s="399"/>
      <c r="E589" s="398"/>
      <c r="I589" s="411"/>
      <c r="J589" s="411"/>
      <c r="N589" s="411"/>
      <c r="S589" s="411"/>
      <c r="AC589" s="227"/>
      <c r="AD589" s="227"/>
      <c r="AE589" s="227"/>
      <c r="AF589" s="227"/>
      <c r="AG589" s="227"/>
      <c r="AL589" s="224"/>
      <c r="AM589" s="224"/>
      <c r="AN589" s="224"/>
      <c r="AO589" s="224"/>
      <c r="AP589" s="224"/>
      <c r="AQ589" s="224"/>
      <c r="AR589" s="224"/>
      <c r="AS589" s="224"/>
    </row>
    <row r="590">
      <c r="A590" s="398"/>
      <c r="B590" s="399"/>
      <c r="C590" s="398"/>
      <c r="D590" s="399"/>
      <c r="E590" s="398"/>
      <c r="I590" s="411"/>
      <c r="J590" s="411"/>
      <c r="N590" s="411"/>
      <c r="S590" s="411"/>
      <c r="AC590" s="227"/>
      <c r="AD590" s="227"/>
      <c r="AE590" s="227"/>
      <c r="AF590" s="227"/>
      <c r="AG590" s="227"/>
      <c r="AL590" s="224"/>
      <c r="AM590" s="224"/>
      <c r="AN590" s="224"/>
      <c r="AO590" s="224"/>
      <c r="AP590" s="224"/>
      <c r="AQ590" s="224"/>
      <c r="AR590" s="224"/>
      <c r="AS590" s="224"/>
    </row>
    <row r="591">
      <c r="A591" s="398"/>
      <c r="B591" s="399"/>
      <c r="C591" s="398"/>
      <c r="D591" s="399"/>
      <c r="E591" s="398"/>
      <c r="I591" s="411"/>
      <c r="J591" s="411"/>
      <c r="N591" s="411"/>
      <c r="S591" s="411"/>
      <c r="AC591" s="227"/>
      <c r="AD591" s="227"/>
      <c r="AE591" s="227"/>
      <c r="AF591" s="227"/>
      <c r="AG591" s="227"/>
      <c r="AL591" s="224"/>
      <c r="AM591" s="224"/>
      <c r="AN591" s="224"/>
      <c r="AO591" s="224"/>
      <c r="AP591" s="224"/>
      <c r="AQ591" s="224"/>
      <c r="AR591" s="224"/>
      <c r="AS591" s="224"/>
    </row>
    <row r="592">
      <c r="A592" s="398"/>
      <c r="B592" s="399"/>
      <c r="C592" s="398"/>
      <c r="D592" s="399"/>
      <c r="E592" s="398"/>
      <c r="I592" s="411"/>
      <c r="J592" s="411"/>
      <c r="N592" s="411"/>
      <c r="S592" s="411"/>
      <c r="AC592" s="227"/>
      <c r="AD592" s="227"/>
      <c r="AE592" s="227"/>
      <c r="AF592" s="227"/>
      <c r="AG592" s="227"/>
      <c r="AL592" s="224"/>
      <c r="AM592" s="224"/>
      <c r="AN592" s="224"/>
      <c r="AO592" s="224"/>
      <c r="AP592" s="224"/>
      <c r="AQ592" s="224"/>
      <c r="AR592" s="224"/>
      <c r="AS592" s="224"/>
    </row>
    <row r="593">
      <c r="A593" s="398"/>
      <c r="B593" s="399"/>
      <c r="C593" s="398"/>
      <c r="D593" s="399"/>
      <c r="E593" s="398"/>
      <c r="I593" s="411"/>
      <c r="J593" s="411"/>
      <c r="N593" s="411"/>
      <c r="S593" s="411"/>
      <c r="AC593" s="227"/>
      <c r="AD593" s="227"/>
      <c r="AE593" s="227"/>
      <c r="AF593" s="227"/>
      <c r="AG593" s="227"/>
      <c r="AL593" s="224"/>
      <c r="AM593" s="224"/>
      <c r="AN593" s="224"/>
      <c r="AO593" s="224"/>
      <c r="AP593" s="224"/>
      <c r="AQ593" s="224"/>
      <c r="AR593" s="224"/>
      <c r="AS593" s="224"/>
    </row>
    <row r="594">
      <c r="A594" s="398"/>
      <c r="B594" s="399"/>
      <c r="C594" s="398"/>
      <c r="D594" s="399"/>
      <c r="E594" s="398"/>
      <c r="I594" s="411"/>
      <c r="J594" s="411"/>
      <c r="N594" s="411"/>
      <c r="S594" s="411"/>
      <c r="AC594" s="227"/>
      <c r="AD594" s="227"/>
      <c r="AE594" s="227"/>
      <c r="AF594" s="227"/>
      <c r="AG594" s="227"/>
      <c r="AL594" s="224"/>
      <c r="AM594" s="224"/>
      <c r="AN594" s="224"/>
      <c r="AO594" s="224"/>
      <c r="AP594" s="224"/>
      <c r="AQ594" s="224"/>
      <c r="AR594" s="224"/>
      <c r="AS594" s="224"/>
    </row>
    <row r="595">
      <c r="A595" s="398"/>
      <c r="B595" s="399"/>
      <c r="C595" s="398"/>
      <c r="D595" s="399"/>
      <c r="E595" s="398"/>
      <c r="I595" s="411"/>
      <c r="J595" s="411"/>
      <c r="N595" s="411"/>
      <c r="S595" s="411"/>
      <c r="AC595" s="227"/>
      <c r="AD595" s="227"/>
      <c r="AE595" s="227"/>
      <c r="AF595" s="227"/>
      <c r="AG595" s="227"/>
      <c r="AL595" s="224"/>
      <c r="AM595" s="224"/>
      <c r="AN595" s="224"/>
      <c r="AO595" s="224"/>
      <c r="AP595" s="224"/>
      <c r="AQ595" s="224"/>
      <c r="AR595" s="224"/>
      <c r="AS595" s="224"/>
    </row>
    <row r="596">
      <c r="A596" s="398"/>
      <c r="B596" s="399"/>
      <c r="C596" s="398"/>
      <c r="D596" s="399"/>
      <c r="E596" s="398"/>
      <c r="I596" s="411"/>
      <c r="J596" s="411"/>
      <c r="N596" s="411"/>
      <c r="S596" s="411"/>
      <c r="AC596" s="227"/>
      <c r="AD596" s="227"/>
      <c r="AE596" s="227"/>
      <c r="AF596" s="227"/>
      <c r="AG596" s="227"/>
      <c r="AL596" s="224"/>
      <c r="AM596" s="224"/>
      <c r="AN596" s="224"/>
      <c r="AO596" s="224"/>
      <c r="AP596" s="224"/>
      <c r="AQ596" s="224"/>
      <c r="AR596" s="224"/>
      <c r="AS596" s="224"/>
    </row>
    <row r="597">
      <c r="A597" s="398"/>
      <c r="B597" s="399"/>
      <c r="C597" s="398"/>
      <c r="D597" s="399"/>
      <c r="E597" s="398"/>
      <c r="I597" s="411"/>
      <c r="J597" s="411"/>
      <c r="N597" s="411"/>
      <c r="S597" s="411"/>
      <c r="AC597" s="227"/>
      <c r="AD597" s="227"/>
      <c r="AE597" s="227"/>
      <c r="AF597" s="227"/>
      <c r="AG597" s="227"/>
      <c r="AL597" s="224"/>
      <c r="AM597" s="224"/>
      <c r="AN597" s="224"/>
      <c r="AO597" s="224"/>
      <c r="AP597" s="224"/>
      <c r="AQ597" s="224"/>
      <c r="AR597" s="224"/>
      <c r="AS597" s="224"/>
    </row>
    <row r="598">
      <c r="A598" s="398"/>
      <c r="B598" s="399"/>
      <c r="C598" s="398"/>
      <c r="D598" s="399"/>
      <c r="E598" s="398"/>
      <c r="I598" s="411"/>
      <c r="J598" s="411"/>
      <c r="N598" s="411"/>
      <c r="S598" s="411"/>
      <c r="AC598" s="227"/>
      <c r="AD598" s="227"/>
      <c r="AE598" s="227"/>
      <c r="AF598" s="227"/>
      <c r="AG598" s="227"/>
      <c r="AL598" s="224"/>
      <c r="AM598" s="224"/>
      <c r="AN598" s="224"/>
      <c r="AO598" s="224"/>
      <c r="AP598" s="224"/>
      <c r="AQ598" s="224"/>
      <c r="AR598" s="224"/>
      <c r="AS598" s="224"/>
    </row>
    <row r="599">
      <c r="A599" s="398"/>
      <c r="B599" s="399"/>
      <c r="C599" s="398"/>
      <c r="D599" s="399"/>
      <c r="E599" s="398"/>
      <c r="I599" s="411"/>
      <c r="J599" s="411"/>
      <c r="N599" s="411"/>
      <c r="S599" s="411"/>
      <c r="AC599" s="227"/>
      <c r="AD599" s="227"/>
      <c r="AE599" s="227"/>
      <c r="AF599" s="227"/>
      <c r="AG599" s="227"/>
      <c r="AL599" s="224"/>
      <c r="AM599" s="224"/>
      <c r="AN599" s="224"/>
      <c r="AO599" s="224"/>
      <c r="AP599" s="224"/>
      <c r="AQ599" s="224"/>
      <c r="AR599" s="224"/>
      <c r="AS599" s="224"/>
    </row>
    <row r="600">
      <c r="A600" s="398"/>
      <c r="B600" s="399"/>
      <c r="C600" s="398"/>
      <c r="D600" s="399"/>
      <c r="E600" s="398"/>
      <c r="I600" s="411"/>
      <c r="J600" s="411"/>
      <c r="N600" s="411"/>
      <c r="S600" s="411"/>
      <c r="AC600" s="227"/>
      <c r="AD600" s="227"/>
      <c r="AE600" s="227"/>
      <c r="AF600" s="227"/>
      <c r="AG600" s="227"/>
      <c r="AL600" s="224"/>
      <c r="AM600" s="224"/>
      <c r="AN600" s="224"/>
      <c r="AO600" s="224"/>
      <c r="AP600" s="224"/>
      <c r="AQ600" s="224"/>
      <c r="AR600" s="224"/>
      <c r="AS600" s="224"/>
    </row>
    <row r="601">
      <c r="A601" s="398"/>
      <c r="B601" s="399"/>
      <c r="C601" s="398"/>
      <c r="D601" s="399"/>
      <c r="E601" s="398"/>
      <c r="I601" s="411"/>
      <c r="J601" s="411"/>
      <c r="N601" s="411"/>
      <c r="S601" s="411"/>
      <c r="AC601" s="227"/>
      <c r="AD601" s="227"/>
      <c r="AE601" s="227"/>
      <c r="AF601" s="227"/>
      <c r="AG601" s="227"/>
      <c r="AL601" s="224"/>
      <c r="AM601" s="224"/>
      <c r="AN601" s="224"/>
      <c r="AO601" s="224"/>
      <c r="AP601" s="224"/>
      <c r="AQ601" s="224"/>
      <c r="AR601" s="224"/>
      <c r="AS601" s="224"/>
    </row>
    <row r="602">
      <c r="A602" s="398"/>
      <c r="B602" s="399"/>
      <c r="C602" s="398"/>
      <c r="D602" s="399"/>
      <c r="E602" s="398"/>
      <c r="I602" s="411"/>
      <c r="J602" s="411"/>
      <c r="N602" s="411"/>
      <c r="S602" s="411"/>
      <c r="AC602" s="227"/>
      <c r="AD602" s="227"/>
      <c r="AE602" s="227"/>
      <c r="AF602" s="227"/>
      <c r="AG602" s="227"/>
      <c r="AL602" s="224"/>
      <c r="AM602" s="224"/>
      <c r="AN602" s="224"/>
      <c r="AO602" s="224"/>
      <c r="AP602" s="224"/>
      <c r="AQ602" s="224"/>
      <c r="AR602" s="224"/>
      <c r="AS602" s="224"/>
    </row>
    <row r="603">
      <c r="A603" s="398"/>
      <c r="B603" s="399"/>
      <c r="C603" s="398"/>
      <c r="D603" s="399"/>
      <c r="E603" s="398"/>
      <c r="I603" s="411"/>
      <c r="J603" s="411"/>
      <c r="N603" s="411"/>
      <c r="S603" s="411"/>
      <c r="AC603" s="227"/>
      <c r="AD603" s="227"/>
      <c r="AE603" s="227"/>
      <c r="AF603" s="227"/>
      <c r="AG603" s="227"/>
      <c r="AL603" s="224"/>
      <c r="AM603" s="224"/>
      <c r="AN603" s="224"/>
      <c r="AO603" s="224"/>
      <c r="AP603" s="224"/>
      <c r="AQ603" s="224"/>
      <c r="AR603" s="224"/>
      <c r="AS603" s="224"/>
    </row>
    <row r="604">
      <c r="A604" s="398"/>
      <c r="B604" s="399"/>
      <c r="C604" s="398"/>
      <c r="D604" s="399"/>
      <c r="E604" s="398"/>
      <c r="I604" s="411"/>
      <c r="J604" s="411"/>
      <c r="N604" s="411"/>
      <c r="S604" s="411"/>
      <c r="AC604" s="227"/>
      <c r="AD604" s="227"/>
      <c r="AE604" s="227"/>
      <c r="AF604" s="227"/>
      <c r="AG604" s="227"/>
      <c r="AL604" s="224"/>
      <c r="AM604" s="224"/>
      <c r="AN604" s="224"/>
      <c r="AO604" s="224"/>
      <c r="AP604" s="224"/>
      <c r="AQ604" s="224"/>
      <c r="AR604" s="224"/>
      <c r="AS604" s="224"/>
    </row>
    <row r="605">
      <c r="A605" s="398"/>
      <c r="B605" s="399"/>
      <c r="C605" s="398"/>
      <c r="D605" s="399"/>
      <c r="E605" s="398"/>
      <c r="I605" s="411"/>
      <c r="J605" s="411"/>
      <c r="N605" s="411"/>
      <c r="S605" s="411"/>
      <c r="AC605" s="227"/>
      <c r="AD605" s="227"/>
      <c r="AE605" s="227"/>
      <c r="AF605" s="227"/>
      <c r="AG605" s="227"/>
      <c r="AL605" s="224"/>
      <c r="AM605" s="224"/>
      <c r="AN605" s="224"/>
      <c r="AO605" s="224"/>
      <c r="AP605" s="224"/>
      <c r="AQ605" s="224"/>
      <c r="AR605" s="224"/>
      <c r="AS605" s="224"/>
    </row>
    <row r="606">
      <c r="A606" s="398"/>
      <c r="B606" s="399"/>
      <c r="C606" s="398"/>
      <c r="D606" s="399"/>
      <c r="E606" s="398"/>
      <c r="I606" s="411"/>
      <c r="J606" s="411"/>
      <c r="N606" s="411"/>
      <c r="S606" s="411"/>
      <c r="AC606" s="227"/>
      <c r="AD606" s="227"/>
      <c r="AE606" s="227"/>
      <c r="AF606" s="227"/>
      <c r="AG606" s="227"/>
      <c r="AL606" s="224"/>
      <c r="AM606" s="224"/>
      <c r="AN606" s="224"/>
      <c r="AO606" s="224"/>
      <c r="AP606" s="224"/>
      <c r="AQ606" s="224"/>
      <c r="AR606" s="224"/>
      <c r="AS606" s="224"/>
    </row>
    <row r="607">
      <c r="A607" s="398"/>
      <c r="B607" s="399"/>
      <c r="C607" s="398"/>
      <c r="D607" s="399"/>
      <c r="E607" s="398"/>
      <c r="I607" s="411"/>
      <c r="J607" s="411"/>
      <c r="N607" s="411"/>
      <c r="S607" s="411"/>
      <c r="AC607" s="227"/>
      <c r="AD607" s="227"/>
      <c r="AE607" s="227"/>
      <c r="AF607" s="227"/>
      <c r="AG607" s="227"/>
      <c r="AL607" s="224"/>
      <c r="AM607" s="224"/>
      <c r="AN607" s="224"/>
      <c r="AO607" s="224"/>
      <c r="AP607" s="224"/>
      <c r="AQ607" s="224"/>
      <c r="AR607" s="224"/>
      <c r="AS607" s="224"/>
    </row>
    <row r="608">
      <c r="A608" s="398"/>
      <c r="B608" s="399"/>
      <c r="C608" s="398"/>
      <c r="D608" s="399"/>
      <c r="E608" s="398"/>
      <c r="I608" s="411"/>
      <c r="J608" s="411"/>
      <c r="N608" s="411"/>
      <c r="S608" s="411"/>
      <c r="AC608" s="227"/>
      <c r="AD608" s="227"/>
      <c r="AE608" s="227"/>
      <c r="AF608" s="227"/>
      <c r="AG608" s="227"/>
      <c r="AL608" s="224"/>
      <c r="AM608" s="224"/>
      <c r="AN608" s="224"/>
      <c r="AO608" s="224"/>
      <c r="AP608" s="224"/>
      <c r="AQ608" s="224"/>
      <c r="AR608" s="224"/>
      <c r="AS608" s="224"/>
    </row>
    <row r="609">
      <c r="A609" s="398"/>
      <c r="B609" s="399"/>
      <c r="C609" s="398"/>
      <c r="D609" s="399"/>
      <c r="E609" s="398"/>
      <c r="I609" s="411"/>
      <c r="J609" s="411"/>
      <c r="N609" s="411"/>
      <c r="S609" s="411"/>
      <c r="AC609" s="227"/>
      <c r="AD609" s="227"/>
      <c r="AE609" s="227"/>
      <c r="AF609" s="227"/>
      <c r="AG609" s="227"/>
      <c r="AL609" s="224"/>
      <c r="AM609" s="224"/>
      <c r="AN609" s="224"/>
      <c r="AO609" s="224"/>
      <c r="AP609" s="224"/>
      <c r="AQ609" s="224"/>
      <c r="AR609" s="224"/>
      <c r="AS609" s="224"/>
    </row>
    <row r="610">
      <c r="A610" s="398"/>
      <c r="B610" s="399"/>
      <c r="C610" s="398"/>
      <c r="D610" s="399"/>
      <c r="E610" s="398"/>
      <c r="I610" s="411"/>
      <c r="J610" s="411"/>
      <c r="N610" s="411"/>
      <c r="S610" s="411"/>
      <c r="AC610" s="227"/>
      <c r="AD610" s="227"/>
      <c r="AE610" s="227"/>
      <c r="AF610" s="227"/>
      <c r="AG610" s="227"/>
      <c r="AL610" s="224"/>
      <c r="AM610" s="224"/>
      <c r="AN610" s="224"/>
      <c r="AO610" s="224"/>
      <c r="AP610" s="224"/>
      <c r="AQ610" s="224"/>
      <c r="AR610" s="224"/>
      <c r="AS610" s="224"/>
    </row>
    <row r="611">
      <c r="A611" s="398"/>
      <c r="B611" s="399"/>
      <c r="C611" s="398"/>
      <c r="D611" s="399"/>
      <c r="E611" s="398"/>
      <c r="I611" s="411"/>
      <c r="J611" s="411"/>
      <c r="N611" s="411"/>
      <c r="S611" s="411"/>
      <c r="AC611" s="227"/>
      <c r="AD611" s="227"/>
      <c r="AE611" s="227"/>
      <c r="AF611" s="227"/>
      <c r="AG611" s="227"/>
      <c r="AL611" s="224"/>
      <c r="AM611" s="224"/>
      <c r="AN611" s="224"/>
      <c r="AO611" s="224"/>
      <c r="AP611" s="224"/>
      <c r="AQ611" s="224"/>
      <c r="AR611" s="224"/>
      <c r="AS611" s="224"/>
    </row>
    <row r="612">
      <c r="A612" s="398"/>
      <c r="B612" s="399"/>
      <c r="C612" s="398"/>
      <c r="D612" s="399"/>
      <c r="E612" s="398"/>
      <c r="I612" s="411"/>
      <c r="J612" s="411"/>
      <c r="N612" s="411"/>
      <c r="S612" s="411"/>
      <c r="AC612" s="227"/>
      <c r="AD612" s="227"/>
      <c r="AE612" s="227"/>
      <c r="AF612" s="227"/>
      <c r="AG612" s="227"/>
      <c r="AL612" s="224"/>
      <c r="AM612" s="224"/>
      <c r="AN612" s="224"/>
      <c r="AO612" s="224"/>
      <c r="AP612" s="224"/>
      <c r="AQ612" s="224"/>
      <c r="AR612" s="224"/>
      <c r="AS612" s="224"/>
    </row>
    <row r="613">
      <c r="A613" s="398"/>
      <c r="B613" s="399"/>
      <c r="C613" s="398"/>
      <c r="D613" s="399"/>
      <c r="E613" s="398"/>
      <c r="I613" s="411"/>
      <c r="J613" s="411"/>
      <c r="N613" s="411"/>
      <c r="S613" s="411"/>
      <c r="AC613" s="227"/>
      <c r="AD613" s="227"/>
      <c r="AE613" s="227"/>
      <c r="AF613" s="227"/>
      <c r="AG613" s="227"/>
      <c r="AL613" s="224"/>
      <c r="AM613" s="224"/>
      <c r="AN613" s="224"/>
      <c r="AO613" s="224"/>
      <c r="AP613" s="224"/>
      <c r="AQ613" s="224"/>
      <c r="AR613" s="224"/>
      <c r="AS613" s="224"/>
    </row>
    <row r="614">
      <c r="A614" s="398"/>
      <c r="B614" s="399"/>
      <c r="C614" s="398"/>
      <c r="D614" s="399"/>
      <c r="E614" s="398"/>
      <c r="I614" s="411"/>
      <c r="J614" s="411"/>
      <c r="N614" s="411"/>
      <c r="S614" s="411"/>
      <c r="AC614" s="227"/>
      <c r="AD614" s="227"/>
      <c r="AE614" s="227"/>
      <c r="AF614" s="227"/>
      <c r="AG614" s="227"/>
      <c r="AL614" s="224"/>
      <c r="AM614" s="224"/>
      <c r="AN614" s="224"/>
      <c r="AO614" s="224"/>
      <c r="AP614" s="224"/>
      <c r="AQ614" s="224"/>
      <c r="AR614" s="224"/>
      <c r="AS614" s="224"/>
    </row>
    <row r="615">
      <c r="A615" s="398"/>
      <c r="B615" s="399"/>
      <c r="C615" s="398"/>
      <c r="D615" s="399"/>
      <c r="E615" s="398"/>
      <c r="I615" s="411"/>
      <c r="J615" s="411"/>
      <c r="N615" s="411"/>
      <c r="S615" s="411"/>
      <c r="AC615" s="227"/>
      <c r="AD615" s="227"/>
      <c r="AE615" s="227"/>
      <c r="AF615" s="227"/>
      <c r="AG615" s="227"/>
      <c r="AL615" s="224"/>
      <c r="AM615" s="224"/>
      <c r="AN615" s="224"/>
      <c r="AO615" s="224"/>
      <c r="AP615" s="224"/>
      <c r="AQ615" s="224"/>
      <c r="AR615" s="224"/>
      <c r="AS615" s="224"/>
    </row>
    <row r="616">
      <c r="A616" s="398"/>
      <c r="B616" s="399"/>
      <c r="C616" s="398"/>
      <c r="D616" s="399"/>
      <c r="E616" s="398"/>
      <c r="I616" s="411"/>
      <c r="J616" s="411"/>
      <c r="N616" s="411"/>
      <c r="S616" s="411"/>
      <c r="AC616" s="227"/>
      <c r="AD616" s="227"/>
      <c r="AE616" s="227"/>
      <c r="AF616" s="227"/>
      <c r="AG616" s="227"/>
      <c r="AL616" s="224"/>
      <c r="AM616" s="224"/>
      <c r="AN616" s="224"/>
      <c r="AO616" s="224"/>
      <c r="AP616" s="224"/>
      <c r="AQ616" s="224"/>
      <c r="AR616" s="224"/>
      <c r="AS616" s="224"/>
    </row>
    <row r="617">
      <c r="A617" s="398"/>
      <c r="B617" s="399"/>
      <c r="C617" s="398"/>
      <c r="D617" s="399"/>
      <c r="E617" s="398"/>
      <c r="I617" s="411"/>
      <c r="J617" s="411"/>
      <c r="N617" s="411"/>
      <c r="S617" s="411"/>
      <c r="AC617" s="227"/>
      <c r="AD617" s="227"/>
      <c r="AE617" s="227"/>
      <c r="AF617" s="227"/>
      <c r="AG617" s="227"/>
      <c r="AL617" s="224"/>
      <c r="AM617" s="224"/>
      <c r="AN617" s="224"/>
      <c r="AO617" s="224"/>
      <c r="AP617" s="224"/>
      <c r="AQ617" s="224"/>
      <c r="AR617" s="224"/>
      <c r="AS617" s="224"/>
    </row>
    <row r="618">
      <c r="A618" s="398"/>
      <c r="B618" s="399"/>
      <c r="C618" s="398"/>
      <c r="D618" s="399"/>
      <c r="E618" s="398"/>
      <c r="I618" s="411"/>
      <c r="J618" s="411"/>
      <c r="N618" s="411"/>
      <c r="S618" s="411"/>
      <c r="AC618" s="227"/>
      <c r="AD618" s="227"/>
      <c r="AE618" s="227"/>
      <c r="AF618" s="227"/>
      <c r="AG618" s="227"/>
      <c r="AL618" s="224"/>
      <c r="AM618" s="224"/>
      <c r="AN618" s="224"/>
      <c r="AO618" s="224"/>
      <c r="AP618" s="224"/>
      <c r="AQ618" s="224"/>
      <c r="AR618" s="224"/>
      <c r="AS618" s="224"/>
    </row>
    <row r="619">
      <c r="A619" s="398"/>
      <c r="B619" s="399"/>
      <c r="C619" s="398"/>
      <c r="D619" s="399"/>
      <c r="E619" s="398"/>
      <c r="I619" s="411"/>
      <c r="J619" s="411"/>
      <c r="N619" s="411"/>
      <c r="S619" s="411"/>
      <c r="AC619" s="227"/>
      <c r="AD619" s="227"/>
      <c r="AE619" s="227"/>
      <c r="AF619" s="227"/>
      <c r="AG619" s="227"/>
      <c r="AL619" s="224"/>
      <c r="AM619" s="224"/>
      <c r="AN619" s="224"/>
      <c r="AO619" s="224"/>
      <c r="AP619" s="224"/>
      <c r="AQ619" s="224"/>
      <c r="AR619" s="224"/>
      <c r="AS619" s="224"/>
    </row>
    <row r="620">
      <c r="A620" s="398"/>
      <c r="B620" s="399"/>
      <c r="C620" s="398"/>
      <c r="D620" s="399"/>
      <c r="E620" s="398"/>
      <c r="I620" s="411"/>
      <c r="J620" s="411"/>
      <c r="N620" s="411"/>
      <c r="S620" s="411"/>
      <c r="AC620" s="227"/>
      <c r="AD620" s="227"/>
      <c r="AE620" s="227"/>
      <c r="AF620" s="227"/>
      <c r="AG620" s="227"/>
      <c r="AL620" s="224"/>
      <c r="AM620" s="224"/>
      <c r="AN620" s="224"/>
      <c r="AO620" s="224"/>
      <c r="AP620" s="224"/>
      <c r="AQ620" s="224"/>
      <c r="AR620" s="224"/>
      <c r="AS620" s="224"/>
    </row>
    <row r="621">
      <c r="A621" s="398"/>
      <c r="B621" s="399"/>
      <c r="C621" s="398"/>
      <c r="D621" s="399"/>
      <c r="E621" s="398"/>
      <c r="I621" s="411"/>
      <c r="J621" s="411"/>
      <c r="N621" s="411"/>
      <c r="S621" s="411"/>
      <c r="AC621" s="227"/>
      <c r="AD621" s="227"/>
      <c r="AE621" s="227"/>
      <c r="AF621" s="227"/>
      <c r="AG621" s="227"/>
      <c r="AL621" s="224"/>
      <c r="AM621" s="224"/>
      <c r="AN621" s="224"/>
      <c r="AO621" s="224"/>
      <c r="AP621" s="224"/>
      <c r="AQ621" s="224"/>
      <c r="AR621" s="224"/>
      <c r="AS621" s="224"/>
    </row>
    <row r="622">
      <c r="A622" s="398"/>
      <c r="B622" s="399"/>
      <c r="C622" s="398"/>
      <c r="D622" s="399"/>
      <c r="E622" s="398"/>
      <c r="I622" s="411"/>
      <c r="J622" s="411"/>
      <c r="N622" s="411"/>
      <c r="S622" s="411"/>
      <c r="AC622" s="227"/>
      <c r="AD622" s="227"/>
      <c r="AE622" s="227"/>
      <c r="AF622" s="227"/>
      <c r="AG622" s="227"/>
      <c r="AL622" s="224"/>
      <c r="AM622" s="224"/>
      <c r="AN622" s="224"/>
      <c r="AO622" s="224"/>
      <c r="AP622" s="224"/>
      <c r="AQ622" s="224"/>
      <c r="AR622" s="224"/>
      <c r="AS622" s="224"/>
    </row>
    <row r="623">
      <c r="A623" s="398"/>
      <c r="B623" s="399"/>
      <c r="C623" s="398"/>
      <c r="D623" s="399"/>
      <c r="E623" s="398"/>
      <c r="I623" s="411"/>
      <c r="J623" s="411"/>
      <c r="N623" s="411"/>
      <c r="S623" s="411"/>
      <c r="AC623" s="227"/>
      <c r="AD623" s="227"/>
      <c r="AE623" s="227"/>
      <c r="AF623" s="227"/>
      <c r="AG623" s="227"/>
      <c r="AL623" s="224"/>
      <c r="AM623" s="224"/>
      <c r="AN623" s="224"/>
      <c r="AO623" s="224"/>
      <c r="AP623" s="224"/>
      <c r="AQ623" s="224"/>
      <c r="AR623" s="224"/>
      <c r="AS623" s="224"/>
    </row>
    <row r="624">
      <c r="A624" s="398"/>
      <c r="B624" s="399"/>
      <c r="C624" s="398"/>
      <c r="D624" s="399"/>
      <c r="E624" s="398"/>
      <c r="I624" s="411"/>
      <c r="J624" s="411"/>
      <c r="N624" s="411"/>
      <c r="S624" s="411"/>
      <c r="AC624" s="227"/>
      <c r="AD624" s="227"/>
      <c r="AE624" s="227"/>
      <c r="AF624" s="227"/>
      <c r="AG624" s="227"/>
      <c r="AL624" s="224"/>
      <c r="AM624" s="224"/>
      <c r="AN624" s="224"/>
      <c r="AO624" s="224"/>
      <c r="AP624" s="224"/>
      <c r="AQ624" s="224"/>
      <c r="AR624" s="224"/>
      <c r="AS624" s="224"/>
    </row>
    <row r="625">
      <c r="A625" s="398"/>
      <c r="B625" s="399"/>
      <c r="C625" s="398"/>
      <c r="D625" s="399"/>
      <c r="E625" s="398"/>
      <c r="I625" s="411"/>
      <c r="J625" s="411"/>
      <c r="N625" s="411"/>
      <c r="S625" s="411"/>
      <c r="AC625" s="227"/>
      <c r="AD625" s="227"/>
      <c r="AE625" s="227"/>
      <c r="AF625" s="227"/>
      <c r="AG625" s="227"/>
      <c r="AL625" s="224"/>
      <c r="AM625" s="224"/>
      <c r="AN625" s="224"/>
      <c r="AO625" s="224"/>
      <c r="AP625" s="224"/>
      <c r="AQ625" s="224"/>
      <c r="AR625" s="224"/>
      <c r="AS625" s="224"/>
    </row>
    <row r="626">
      <c r="A626" s="398"/>
      <c r="B626" s="399"/>
      <c r="C626" s="398"/>
      <c r="D626" s="399"/>
      <c r="E626" s="398"/>
      <c r="I626" s="411"/>
      <c r="J626" s="411"/>
      <c r="N626" s="411"/>
      <c r="S626" s="411"/>
      <c r="AC626" s="227"/>
      <c r="AD626" s="227"/>
      <c r="AE626" s="227"/>
      <c r="AF626" s="227"/>
      <c r="AG626" s="227"/>
      <c r="AL626" s="224"/>
      <c r="AM626" s="224"/>
      <c r="AN626" s="224"/>
      <c r="AO626" s="224"/>
      <c r="AP626" s="224"/>
      <c r="AQ626" s="224"/>
      <c r="AR626" s="224"/>
      <c r="AS626" s="224"/>
    </row>
    <row r="627">
      <c r="A627" s="398"/>
      <c r="B627" s="399"/>
      <c r="C627" s="398"/>
      <c r="D627" s="399"/>
      <c r="E627" s="398"/>
      <c r="I627" s="411"/>
      <c r="J627" s="411"/>
      <c r="N627" s="411"/>
      <c r="S627" s="411"/>
      <c r="AC627" s="227"/>
      <c r="AD627" s="227"/>
      <c r="AE627" s="227"/>
      <c r="AF627" s="227"/>
      <c r="AG627" s="227"/>
      <c r="AL627" s="224"/>
      <c r="AM627" s="224"/>
      <c r="AN627" s="224"/>
      <c r="AO627" s="224"/>
      <c r="AP627" s="224"/>
      <c r="AQ627" s="224"/>
      <c r="AR627" s="224"/>
      <c r="AS627" s="224"/>
    </row>
    <row r="628">
      <c r="A628" s="398"/>
      <c r="B628" s="399"/>
      <c r="C628" s="398"/>
      <c r="D628" s="399"/>
      <c r="E628" s="398"/>
      <c r="I628" s="411"/>
      <c r="J628" s="411"/>
      <c r="N628" s="411"/>
      <c r="S628" s="411"/>
      <c r="AC628" s="227"/>
      <c r="AD628" s="227"/>
      <c r="AE628" s="227"/>
      <c r="AF628" s="227"/>
      <c r="AG628" s="227"/>
      <c r="AL628" s="224"/>
      <c r="AM628" s="224"/>
      <c r="AN628" s="224"/>
      <c r="AO628" s="224"/>
      <c r="AP628" s="224"/>
      <c r="AQ628" s="224"/>
      <c r="AR628" s="224"/>
      <c r="AS628" s="224"/>
    </row>
    <row r="629">
      <c r="A629" s="398"/>
      <c r="B629" s="399"/>
      <c r="C629" s="398"/>
      <c r="D629" s="399"/>
      <c r="E629" s="398"/>
      <c r="I629" s="411"/>
      <c r="J629" s="411"/>
      <c r="N629" s="411"/>
      <c r="S629" s="411"/>
      <c r="AC629" s="227"/>
      <c r="AD629" s="227"/>
      <c r="AE629" s="227"/>
      <c r="AF629" s="227"/>
      <c r="AG629" s="227"/>
      <c r="AL629" s="224"/>
      <c r="AM629" s="224"/>
      <c r="AN629" s="224"/>
      <c r="AO629" s="224"/>
      <c r="AP629" s="224"/>
      <c r="AQ629" s="224"/>
      <c r="AR629" s="224"/>
      <c r="AS629" s="224"/>
    </row>
    <row r="630">
      <c r="A630" s="398"/>
      <c r="B630" s="399"/>
      <c r="C630" s="398"/>
      <c r="D630" s="399"/>
      <c r="E630" s="398"/>
      <c r="I630" s="411"/>
      <c r="J630" s="411"/>
      <c r="N630" s="411"/>
      <c r="S630" s="411"/>
      <c r="AC630" s="227"/>
      <c r="AD630" s="227"/>
      <c r="AE630" s="227"/>
      <c r="AF630" s="227"/>
      <c r="AG630" s="227"/>
      <c r="AL630" s="224"/>
      <c r="AM630" s="224"/>
      <c r="AN630" s="224"/>
      <c r="AO630" s="224"/>
      <c r="AP630" s="224"/>
      <c r="AQ630" s="224"/>
      <c r="AR630" s="224"/>
      <c r="AS630" s="224"/>
    </row>
    <row r="631">
      <c r="A631" s="398"/>
      <c r="B631" s="399"/>
      <c r="C631" s="398"/>
      <c r="D631" s="399"/>
      <c r="E631" s="398"/>
      <c r="I631" s="411"/>
      <c r="J631" s="411"/>
      <c r="N631" s="411"/>
      <c r="S631" s="411"/>
      <c r="AC631" s="227"/>
      <c r="AD631" s="227"/>
      <c r="AE631" s="227"/>
      <c r="AF631" s="227"/>
      <c r="AG631" s="227"/>
      <c r="AL631" s="224"/>
      <c r="AM631" s="224"/>
      <c r="AN631" s="224"/>
      <c r="AO631" s="224"/>
      <c r="AP631" s="224"/>
      <c r="AQ631" s="224"/>
      <c r="AR631" s="224"/>
      <c r="AS631" s="224"/>
    </row>
    <row r="632">
      <c r="A632" s="398"/>
      <c r="B632" s="399"/>
      <c r="C632" s="398"/>
      <c r="D632" s="399"/>
      <c r="E632" s="398"/>
      <c r="I632" s="411"/>
      <c r="J632" s="411"/>
      <c r="N632" s="411"/>
      <c r="S632" s="411"/>
      <c r="AC632" s="227"/>
      <c r="AD632" s="227"/>
      <c r="AE632" s="227"/>
      <c r="AF632" s="227"/>
      <c r="AG632" s="227"/>
      <c r="AL632" s="224"/>
      <c r="AM632" s="224"/>
      <c r="AN632" s="224"/>
      <c r="AO632" s="224"/>
      <c r="AP632" s="224"/>
      <c r="AQ632" s="224"/>
      <c r="AR632" s="224"/>
      <c r="AS632" s="224"/>
    </row>
    <row r="633">
      <c r="A633" s="398"/>
      <c r="B633" s="399"/>
      <c r="C633" s="398"/>
      <c r="D633" s="399"/>
      <c r="E633" s="398"/>
      <c r="I633" s="411"/>
      <c r="J633" s="411"/>
      <c r="N633" s="411"/>
      <c r="S633" s="411"/>
      <c r="AC633" s="227"/>
      <c r="AD633" s="227"/>
      <c r="AE633" s="227"/>
      <c r="AF633" s="227"/>
      <c r="AG633" s="227"/>
      <c r="AL633" s="224"/>
      <c r="AM633" s="224"/>
      <c r="AN633" s="224"/>
      <c r="AO633" s="224"/>
      <c r="AP633" s="224"/>
      <c r="AQ633" s="224"/>
      <c r="AR633" s="224"/>
      <c r="AS633" s="224"/>
    </row>
    <row r="634">
      <c r="A634" s="398"/>
      <c r="B634" s="399"/>
      <c r="C634" s="398"/>
      <c r="D634" s="399"/>
      <c r="E634" s="398"/>
      <c r="I634" s="411"/>
      <c r="J634" s="411"/>
      <c r="N634" s="411"/>
      <c r="S634" s="411"/>
      <c r="AC634" s="227"/>
      <c r="AD634" s="227"/>
      <c r="AE634" s="227"/>
      <c r="AF634" s="227"/>
      <c r="AG634" s="227"/>
      <c r="AL634" s="224"/>
      <c r="AM634" s="224"/>
      <c r="AN634" s="224"/>
      <c r="AO634" s="224"/>
      <c r="AP634" s="224"/>
      <c r="AQ634" s="224"/>
      <c r="AR634" s="224"/>
      <c r="AS634" s="224"/>
    </row>
    <row r="635">
      <c r="A635" s="398"/>
      <c r="B635" s="399"/>
      <c r="C635" s="398"/>
      <c r="D635" s="399"/>
      <c r="E635" s="398"/>
      <c r="I635" s="411"/>
      <c r="J635" s="411"/>
      <c r="N635" s="411"/>
      <c r="S635" s="411"/>
      <c r="AC635" s="227"/>
      <c r="AD635" s="227"/>
      <c r="AE635" s="227"/>
      <c r="AF635" s="227"/>
      <c r="AG635" s="227"/>
      <c r="AL635" s="224"/>
      <c r="AM635" s="224"/>
      <c r="AN635" s="224"/>
      <c r="AO635" s="224"/>
      <c r="AP635" s="224"/>
      <c r="AQ635" s="224"/>
      <c r="AR635" s="224"/>
      <c r="AS635" s="224"/>
    </row>
    <row r="636">
      <c r="A636" s="398"/>
      <c r="B636" s="399"/>
      <c r="C636" s="398"/>
      <c r="D636" s="399"/>
      <c r="E636" s="398"/>
      <c r="I636" s="411"/>
      <c r="J636" s="411"/>
      <c r="N636" s="411"/>
      <c r="S636" s="411"/>
      <c r="AC636" s="227"/>
      <c r="AD636" s="227"/>
      <c r="AE636" s="227"/>
      <c r="AF636" s="227"/>
      <c r="AG636" s="227"/>
      <c r="AL636" s="224"/>
      <c r="AM636" s="224"/>
      <c r="AN636" s="224"/>
      <c r="AO636" s="224"/>
      <c r="AP636" s="224"/>
      <c r="AQ636" s="224"/>
      <c r="AR636" s="224"/>
      <c r="AS636" s="224"/>
    </row>
    <row r="637">
      <c r="A637" s="398"/>
      <c r="B637" s="399"/>
      <c r="C637" s="398"/>
      <c r="D637" s="399"/>
      <c r="E637" s="398"/>
      <c r="I637" s="411"/>
      <c r="J637" s="411"/>
      <c r="N637" s="411"/>
      <c r="S637" s="411"/>
      <c r="AC637" s="227"/>
      <c r="AD637" s="227"/>
      <c r="AE637" s="227"/>
      <c r="AF637" s="227"/>
      <c r="AG637" s="227"/>
      <c r="AL637" s="224"/>
      <c r="AM637" s="224"/>
      <c r="AN637" s="224"/>
      <c r="AO637" s="224"/>
      <c r="AP637" s="224"/>
      <c r="AQ637" s="224"/>
      <c r="AR637" s="224"/>
      <c r="AS637" s="224"/>
    </row>
    <row r="638">
      <c r="A638" s="398"/>
      <c r="B638" s="399"/>
      <c r="C638" s="398"/>
      <c r="D638" s="399"/>
      <c r="E638" s="398"/>
      <c r="I638" s="411"/>
      <c r="J638" s="411"/>
      <c r="N638" s="411"/>
      <c r="S638" s="411"/>
      <c r="AC638" s="227"/>
      <c r="AD638" s="227"/>
      <c r="AE638" s="227"/>
      <c r="AF638" s="227"/>
      <c r="AG638" s="227"/>
      <c r="AL638" s="224"/>
      <c r="AM638" s="224"/>
      <c r="AN638" s="224"/>
      <c r="AO638" s="224"/>
      <c r="AP638" s="224"/>
      <c r="AQ638" s="224"/>
      <c r="AR638" s="224"/>
      <c r="AS638" s="224"/>
    </row>
    <row r="639">
      <c r="A639" s="398"/>
      <c r="B639" s="399"/>
      <c r="C639" s="398"/>
      <c r="D639" s="399"/>
      <c r="E639" s="398"/>
      <c r="I639" s="411"/>
      <c r="J639" s="411"/>
      <c r="N639" s="411"/>
      <c r="S639" s="411"/>
      <c r="AC639" s="227"/>
      <c r="AD639" s="227"/>
      <c r="AE639" s="227"/>
      <c r="AF639" s="227"/>
      <c r="AG639" s="227"/>
      <c r="AL639" s="224"/>
      <c r="AM639" s="224"/>
      <c r="AN639" s="224"/>
      <c r="AO639" s="224"/>
      <c r="AP639" s="224"/>
      <c r="AQ639" s="224"/>
      <c r="AR639" s="224"/>
      <c r="AS639" s="224"/>
    </row>
    <row r="640">
      <c r="A640" s="398"/>
      <c r="B640" s="399"/>
      <c r="C640" s="398"/>
      <c r="D640" s="399"/>
      <c r="E640" s="398"/>
      <c r="I640" s="411"/>
      <c r="J640" s="411"/>
      <c r="N640" s="411"/>
      <c r="S640" s="411"/>
      <c r="AC640" s="227"/>
      <c r="AD640" s="227"/>
      <c r="AE640" s="227"/>
      <c r="AF640" s="227"/>
      <c r="AG640" s="227"/>
      <c r="AL640" s="224"/>
      <c r="AM640" s="224"/>
      <c r="AN640" s="224"/>
      <c r="AO640" s="224"/>
      <c r="AP640" s="224"/>
      <c r="AQ640" s="224"/>
      <c r="AR640" s="224"/>
      <c r="AS640" s="224"/>
    </row>
    <row r="641">
      <c r="A641" s="398"/>
      <c r="B641" s="399"/>
      <c r="C641" s="398"/>
      <c r="D641" s="399"/>
      <c r="E641" s="398"/>
      <c r="I641" s="411"/>
      <c r="J641" s="411"/>
      <c r="N641" s="411"/>
      <c r="S641" s="411"/>
      <c r="AC641" s="227"/>
      <c r="AD641" s="227"/>
      <c r="AE641" s="227"/>
      <c r="AF641" s="227"/>
      <c r="AG641" s="227"/>
      <c r="AL641" s="224"/>
      <c r="AM641" s="224"/>
      <c r="AN641" s="224"/>
      <c r="AO641" s="224"/>
      <c r="AP641" s="224"/>
      <c r="AQ641" s="224"/>
      <c r="AR641" s="224"/>
      <c r="AS641" s="224"/>
    </row>
    <row r="642">
      <c r="A642" s="398"/>
      <c r="B642" s="399"/>
      <c r="C642" s="398"/>
      <c r="D642" s="399"/>
      <c r="E642" s="398"/>
      <c r="I642" s="411"/>
      <c r="J642" s="411"/>
      <c r="N642" s="411"/>
      <c r="S642" s="411"/>
      <c r="AC642" s="227"/>
      <c r="AD642" s="227"/>
      <c r="AE642" s="227"/>
      <c r="AF642" s="227"/>
      <c r="AG642" s="227"/>
      <c r="AL642" s="224"/>
      <c r="AM642" s="224"/>
      <c r="AN642" s="224"/>
      <c r="AO642" s="224"/>
      <c r="AP642" s="224"/>
      <c r="AQ642" s="224"/>
      <c r="AR642" s="224"/>
      <c r="AS642" s="224"/>
    </row>
    <row r="643">
      <c r="A643" s="398"/>
      <c r="B643" s="399"/>
      <c r="C643" s="398"/>
      <c r="D643" s="399"/>
      <c r="E643" s="398"/>
      <c r="I643" s="411"/>
      <c r="J643" s="411"/>
      <c r="N643" s="411"/>
      <c r="S643" s="411"/>
      <c r="AC643" s="227"/>
      <c r="AD643" s="227"/>
      <c r="AE643" s="227"/>
      <c r="AF643" s="227"/>
      <c r="AG643" s="227"/>
      <c r="AL643" s="224"/>
      <c r="AM643" s="224"/>
      <c r="AN643" s="224"/>
      <c r="AO643" s="224"/>
      <c r="AP643" s="224"/>
      <c r="AQ643" s="224"/>
      <c r="AR643" s="224"/>
      <c r="AS643" s="224"/>
    </row>
    <row r="644">
      <c r="A644" s="398"/>
      <c r="B644" s="399"/>
      <c r="C644" s="398"/>
      <c r="D644" s="399"/>
      <c r="E644" s="398"/>
      <c r="I644" s="411"/>
      <c r="J644" s="411"/>
      <c r="N644" s="411"/>
      <c r="S644" s="411"/>
      <c r="AC644" s="227"/>
      <c r="AD644" s="227"/>
      <c r="AE644" s="227"/>
      <c r="AF644" s="227"/>
      <c r="AG644" s="227"/>
      <c r="AL644" s="224"/>
      <c r="AM644" s="224"/>
      <c r="AN644" s="224"/>
      <c r="AO644" s="224"/>
      <c r="AP644" s="224"/>
      <c r="AQ644" s="224"/>
      <c r="AR644" s="224"/>
      <c r="AS644" s="224"/>
    </row>
    <row r="645">
      <c r="A645" s="398"/>
      <c r="B645" s="399"/>
      <c r="C645" s="398"/>
      <c r="D645" s="399"/>
      <c r="E645" s="398"/>
      <c r="I645" s="411"/>
      <c r="J645" s="411"/>
      <c r="N645" s="411"/>
      <c r="S645" s="411"/>
      <c r="AC645" s="227"/>
      <c r="AD645" s="227"/>
      <c r="AE645" s="227"/>
      <c r="AF645" s="227"/>
      <c r="AG645" s="227"/>
      <c r="AL645" s="224"/>
      <c r="AM645" s="224"/>
      <c r="AN645" s="224"/>
      <c r="AO645" s="224"/>
      <c r="AP645" s="224"/>
      <c r="AQ645" s="224"/>
      <c r="AR645" s="224"/>
      <c r="AS645" s="224"/>
    </row>
    <row r="646">
      <c r="A646" s="398"/>
      <c r="B646" s="399"/>
      <c r="C646" s="398"/>
      <c r="D646" s="399"/>
      <c r="E646" s="398"/>
      <c r="I646" s="411"/>
      <c r="J646" s="411"/>
      <c r="N646" s="411"/>
      <c r="S646" s="411"/>
      <c r="AC646" s="227"/>
      <c r="AD646" s="227"/>
      <c r="AE646" s="227"/>
      <c r="AF646" s="227"/>
      <c r="AG646" s="227"/>
      <c r="AL646" s="224"/>
      <c r="AM646" s="224"/>
      <c r="AN646" s="224"/>
      <c r="AO646" s="224"/>
      <c r="AP646" s="224"/>
      <c r="AQ646" s="224"/>
      <c r="AR646" s="224"/>
      <c r="AS646" s="224"/>
    </row>
    <row r="647">
      <c r="A647" s="398"/>
      <c r="B647" s="399"/>
      <c r="C647" s="398"/>
      <c r="D647" s="399"/>
      <c r="E647" s="398"/>
      <c r="I647" s="411"/>
      <c r="J647" s="411"/>
      <c r="N647" s="411"/>
      <c r="S647" s="411"/>
      <c r="AC647" s="227"/>
      <c r="AD647" s="227"/>
      <c r="AE647" s="227"/>
      <c r="AF647" s="227"/>
      <c r="AG647" s="227"/>
      <c r="AL647" s="224"/>
      <c r="AM647" s="224"/>
      <c r="AN647" s="224"/>
      <c r="AO647" s="224"/>
      <c r="AP647" s="224"/>
      <c r="AQ647" s="224"/>
      <c r="AR647" s="224"/>
      <c r="AS647" s="224"/>
    </row>
    <row r="648">
      <c r="A648" s="398"/>
      <c r="B648" s="399"/>
      <c r="C648" s="398"/>
      <c r="D648" s="399"/>
      <c r="E648" s="398"/>
      <c r="I648" s="411"/>
      <c r="J648" s="411"/>
      <c r="N648" s="411"/>
      <c r="S648" s="411"/>
      <c r="AC648" s="227"/>
      <c r="AD648" s="227"/>
      <c r="AE648" s="227"/>
      <c r="AF648" s="227"/>
      <c r="AG648" s="227"/>
      <c r="AL648" s="224"/>
      <c r="AM648" s="224"/>
      <c r="AN648" s="224"/>
      <c r="AO648" s="224"/>
      <c r="AP648" s="224"/>
      <c r="AQ648" s="224"/>
      <c r="AR648" s="224"/>
      <c r="AS648" s="224"/>
    </row>
    <row r="649">
      <c r="A649" s="398"/>
      <c r="B649" s="399"/>
      <c r="C649" s="398"/>
      <c r="D649" s="399"/>
      <c r="E649" s="398"/>
      <c r="I649" s="411"/>
      <c r="J649" s="411"/>
      <c r="N649" s="411"/>
      <c r="S649" s="411"/>
      <c r="AC649" s="227"/>
      <c r="AD649" s="227"/>
      <c r="AE649" s="227"/>
      <c r="AF649" s="227"/>
      <c r="AG649" s="227"/>
      <c r="AL649" s="224"/>
      <c r="AM649" s="224"/>
      <c r="AN649" s="224"/>
      <c r="AO649" s="224"/>
      <c r="AP649" s="224"/>
      <c r="AQ649" s="224"/>
      <c r="AR649" s="224"/>
      <c r="AS649" s="224"/>
    </row>
    <row r="650">
      <c r="A650" s="398"/>
      <c r="B650" s="399"/>
      <c r="C650" s="398"/>
      <c r="D650" s="399"/>
      <c r="E650" s="398"/>
      <c r="I650" s="411"/>
      <c r="J650" s="411"/>
      <c r="N650" s="411"/>
      <c r="S650" s="411"/>
      <c r="AC650" s="227"/>
      <c r="AD650" s="227"/>
      <c r="AE650" s="227"/>
      <c r="AF650" s="227"/>
      <c r="AG650" s="227"/>
      <c r="AL650" s="224"/>
      <c r="AM650" s="224"/>
      <c r="AN650" s="224"/>
      <c r="AO650" s="224"/>
      <c r="AP650" s="224"/>
      <c r="AQ650" s="224"/>
      <c r="AR650" s="224"/>
      <c r="AS650" s="224"/>
    </row>
    <row r="651">
      <c r="A651" s="398"/>
      <c r="B651" s="399"/>
      <c r="C651" s="398"/>
      <c r="D651" s="399"/>
      <c r="E651" s="398"/>
      <c r="I651" s="411"/>
      <c r="J651" s="411"/>
      <c r="N651" s="411"/>
      <c r="S651" s="411"/>
      <c r="AC651" s="227"/>
      <c r="AD651" s="227"/>
      <c r="AE651" s="227"/>
      <c r="AF651" s="227"/>
      <c r="AG651" s="227"/>
      <c r="AL651" s="224"/>
      <c r="AM651" s="224"/>
      <c r="AN651" s="224"/>
      <c r="AO651" s="224"/>
      <c r="AP651" s="224"/>
      <c r="AQ651" s="224"/>
      <c r="AR651" s="224"/>
      <c r="AS651" s="224"/>
    </row>
    <row r="652">
      <c r="A652" s="398"/>
      <c r="B652" s="399"/>
      <c r="C652" s="398"/>
      <c r="D652" s="399"/>
      <c r="E652" s="398"/>
      <c r="I652" s="411"/>
      <c r="J652" s="411"/>
      <c r="N652" s="411"/>
      <c r="S652" s="411"/>
      <c r="AC652" s="227"/>
      <c r="AD652" s="227"/>
      <c r="AE652" s="227"/>
      <c r="AF652" s="227"/>
      <c r="AG652" s="227"/>
      <c r="AL652" s="224"/>
      <c r="AM652" s="224"/>
      <c r="AN652" s="224"/>
      <c r="AO652" s="224"/>
      <c r="AP652" s="224"/>
      <c r="AQ652" s="224"/>
      <c r="AR652" s="224"/>
      <c r="AS652" s="224"/>
    </row>
    <row r="653">
      <c r="A653" s="398"/>
      <c r="B653" s="399"/>
      <c r="C653" s="398"/>
      <c r="D653" s="399"/>
      <c r="E653" s="398"/>
      <c r="I653" s="411"/>
      <c r="J653" s="411"/>
      <c r="N653" s="411"/>
      <c r="S653" s="411"/>
      <c r="AC653" s="227"/>
      <c r="AD653" s="227"/>
      <c r="AE653" s="227"/>
      <c r="AF653" s="227"/>
      <c r="AG653" s="227"/>
      <c r="AL653" s="224"/>
      <c r="AM653" s="224"/>
      <c r="AN653" s="224"/>
      <c r="AO653" s="224"/>
      <c r="AP653" s="224"/>
      <c r="AQ653" s="224"/>
      <c r="AR653" s="224"/>
      <c r="AS653" s="224"/>
    </row>
    <row r="654">
      <c r="A654" s="398"/>
      <c r="B654" s="399"/>
      <c r="C654" s="398"/>
      <c r="D654" s="399"/>
      <c r="E654" s="398"/>
      <c r="I654" s="411"/>
      <c r="J654" s="411"/>
      <c r="N654" s="411"/>
      <c r="S654" s="411"/>
      <c r="AC654" s="227"/>
      <c r="AD654" s="227"/>
      <c r="AE654" s="227"/>
      <c r="AF654" s="227"/>
      <c r="AG654" s="227"/>
      <c r="AL654" s="224"/>
      <c r="AM654" s="224"/>
      <c r="AN654" s="224"/>
      <c r="AO654" s="224"/>
      <c r="AP654" s="224"/>
      <c r="AQ654" s="224"/>
      <c r="AR654" s="224"/>
      <c r="AS654" s="224"/>
    </row>
    <row r="655">
      <c r="A655" s="398"/>
      <c r="B655" s="399"/>
      <c r="C655" s="398"/>
      <c r="D655" s="399"/>
      <c r="E655" s="398"/>
      <c r="I655" s="411"/>
      <c r="J655" s="411"/>
      <c r="N655" s="411"/>
      <c r="S655" s="411"/>
      <c r="AC655" s="227"/>
      <c r="AD655" s="227"/>
      <c r="AE655" s="227"/>
      <c r="AF655" s="227"/>
      <c r="AG655" s="227"/>
      <c r="AL655" s="224"/>
      <c r="AM655" s="224"/>
      <c r="AN655" s="224"/>
      <c r="AO655" s="224"/>
      <c r="AP655" s="224"/>
      <c r="AQ655" s="224"/>
      <c r="AR655" s="224"/>
      <c r="AS655" s="224"/>
    </row>
    <row r="656">
      <c r="A656" s="398"/>
      <c r="B656" s="399"/>
      <c r="C656" s="398"/>
      <c r="D656" s="399"/>
      <c r="E656" s="398"/>
      <c r="I656" s="411"/>
      <c r="J656" s="411"/>
      <c r="N656" s="411"/>
      <c r="S656" s="411"/>
      <c r="AC656" s="227"/>
      <c r="AD656" s="227"/>
      <c r="AE656" s="227"/>
      <c r="AF656" s="227"/>
      <c r="AG656" s="227"/>
      <c r="AL656" s="224"/>
      <c r="AM656" s="224"/>
      <c r="AN656" s="224"/>
      <c r="AO656" s="224"/>
      <c r="AP656" s="224"/>
      <c r="AQ656" s="224"/>
      <c r="AR656" s="224"/>
      <c r="AS656" s="224"/>
    </row>
    <row r="657">
      <c r="A657" s="398"/>
      <c r="B657" s="399"/>
      <c r="C657" s="398"/>
      <c r="D657" s="399"/>
      <c r="E657" s="398"/>
      <c r="I657" s="411"/>
      <c r="J657" s="411"/>
      <c r="N657" s="411"/>
      <c r="S657" s="411"/>
      <c r="AC657" s="227"/>
      <c r="AD657" s="227"/>
      <c r="AE657" s="227"/>
      <c r="AF657" s="227"/>
      <c r="AG657" s="227"/>
      <c r="AL657" s="224"/>
      <c r="AM657" s="224"/>
      <c r="AN657" s="224"/>
      <c r="AO657" s="224"/>
      <c r="AP657" s="224"/>
      <c r="AQ657" s="224"/>
      <c r="AR657" s="224"/>
      <c r="AS657" s="224"/>
    </row>
    <row r="658">
      <c r="A658" s="398"/>
      <c r="B658" s="399"/>
      <c r="C658" s="398"/>
      <c r="D658" s="399"/>
      <c r="E658" s="398"/>
      <c r="I658" s="411"/>
      <c r="J658" s="411"/>
      <c r="N658" s="411"/>
      <c r="S658" s="411"/>
      <c r="AC658" s="227"/>
      <c r="AD658" s="227"/>
      <c r="AE658" s="227"/>
      <c r="AF658" s="227"/>
      <c r="AG658" s="227"/>
      <c r="AL658" s="224"/>
      <c r="AM658" s="224"/>
      <c r="AN658" s="224"/>
      <c r="AO658" s="224"/>
      <c r="AP658" s="224"/>
      <c r="AQ658" s="224"/>
      <c r="AR658" s="224"/>
      <c r="AS658" s="224"/>
    </row>
    <row r="659">
      <c r="A659" s="398"/>
      <c r="B659" s="399"/>
      <c r="C659" s="398"/>
      <c r="D659" s="399"/>
      <c r="E659" s="398"/>
      <c r="I659" s="411"/>
      <c r="J659" s="411"/>
      <c r="N659" s="411"/>
      <c r="S659" s="411"/>
      <c r="AC659" s="227"/>
      <c r="AD659" s="227"/>
      <c r="AE659" s="227"/>
      <c r="AF659" s="227"/>
      <c r="AG659" s="227"/>
      <c r="AL659" s="224"/>
      <c r="AM659" s="224"/>
      <c r="AN659" s="224"/>
      <c r="AO659" s="224"/>
      <c r="AP659" s="224"/>
      <c r="AQ659" s="224"/>
      <c r="AR659" s="224"/>
      <c r="AS659" s="224"/>
    </row>
    <row r="660">
      <c r="A660" s="398"/>
      <c r="B660" s="399"/>
      <c r="C660" s="398"/>
      <c r="D660" s="399"/>
      <c r="E660" s="398"/>
      <c r="I660" s="411"/>
      <c r="J660" s="411"/>
      <c r="N660" s="411"/>
      <c r="S660" s="411"/>
      <c r="AC660" s="227"/>
      <c r="AD660" s="227"/>
      <c r="AE660" s="227"/>
      <c r="AF660" s="227"/>
      <c r="AG660" s="227"/>
      <c r="AL660" s="224"/>
      <c r="AM660" s="224"/>
      <c r="AN660" s="224"/>
      <c r="AO660" s="224"/>
      <c r="AP660" s="224"/>
      <c r="AQ660" s="224"/>
      <c r="AR660" s="224"/>
      <c r="AS660" s="224"/>
    </row>
    <row r="661">
      <c r="A661" s="398"/>
      <c r="B661" s="399"/>
      <c r="C661" s="398"/>
      <c r="D661" s="399"/>
      <c r="E661" s="398"/>
      <c r="I661" s="411"/>
      <c r="J661" s="411"/>
      <c r="N661" s="411"/>
      <c r="S661" s="411"/>
      <c r="AC661" s="227"/>
      <c r="AD661" s="227"/>
      <c r="AE661" s="227"/>
      <c r="AF661" s="227"/>
      <c r="AG661" s="227"/>
      <c r="AL661" s="224"/>
      <c r="AM661" s="224"/>
      <c r="AN661" s="224"/>
      <c r="AO661" s="224"/>
      <c r="AP661" s="224"/>
      <c r="AQ661" s="224"/>
      <c r="AR661" s="224"/>
      <c r="AS661" s="224"/>
    </row>
    <row r="662">
      <c r="A662" s="398"/>
      <c r="B662" s="399"/>
      <c r="C662" s="398"/>
      <c r="D662" s="399"/>
      <c r="E662" s="398"/>
      <c r="I662" s="411"/>
      <c r="J662" s="411"/>
      <c r="N662" s="411"/>
      <c r="S662" s="411"/>
      <c r="AC662" s="227"/>
      <c r="AD662" s="227"/>
      <c r="AE662" s="227"/>
      <c r="AF662" s="227"/>
      <c r="AG662" s="227"/>
      <c r="AL662" s="224"/>
      <c r="AM662" s="224"/>
      <c r="AN662" s="224"/>
      <c r="AO662" s="224"/>
      <c r="AP662" s="224"/>
      <c r="AQ662" s="224"/>
      <c r="AR662" s="224"/>
      <c r="AS662" s="224"/>
    </row>
    <row r="663">
      <c r="A663" s="398"/>
      <c r="B663" s="399"/>
      <c r="C663" s="398"/>
      <c r="D663" s="399"/>
      <c r="E663" s="398"/>
      <c r="I663" s="411"/>
      <c r="J663" s="411"/>
      <c r="N663" s="411"/>
      <c r="S663" s="411"/>
      <c r="AC663" s="227"/>
      <c r="AD663" s="227"/>
      <c r="AE663" s="227"/>
      <c r="AF663" s="227"/>
      <c r="AG663" s="227"/>
      <c r="AL663" s="224"/>
      <c r="AM663" s="224"/>
      <c r="AN663" s="224"/>
      <c r="AO663" s="224"/>
      <c r="AP663" s="224"/>
      <c r="AQ663" s="224"/>
      <c r="AR663" s="224"/>
      <c r="AS663" s="224"/>
    </row>
    <row r="664">
      <c r="A664" s="398"/>
      <c r="B664" s="399"/>
      <c r="C664" s="398"/>
      <c r="D664" s="399"/>
      <c r="E664" s="398"/>
      <c r="I664" s="411"/>
      <c r="J664" s="411"/>
      <c r="N664" s="411"/>
      <c r="S664" s="411"/>
      <c r="AC664" s="227"/>
      <c r="AD664" s="227"/>
      <c r="AE664" s="227"/>
      <c r="AF664" s="227"/>
      <c r="AG664" s="227"/>
      <c r="AL664" s="224"/>
      <c r="AM664" s="224"/>
      <c r="AN664" s="224"/>
      <c r="AO664" s="224"/>
      <c r="AP664" s="224"/>
      <c r="AQ664" s="224"/>
      <c r="AR664" s="224"/>
      <c r="AS664" s="224"/>
    </row>
    <row r="665">
      <c r="A665" s="398"/>
      <c r="B665" s="399"/>
      <c r="C665" s="398"/>
      <c r="D665" s="399"/>
      <c r="E665" s="398"/>
      <c r="I665" s="411"/>
      <c r="J665" s="411"/>
      <c r="N665" s="411"/>
      <c r="S665" s="411"/>
      <c r="AC665" s="227"/>
      <c r="AD665" s="227"/>
      <c r="AE665" s="227"/>
      <c r="AF665" s="227"/>
      <c r="AG665" s="227"/>
      <c r="AL665" s="224"/>
      <c r="AM665" s="224"/>
      <c r="AN665" s="224"/>
      <c r="AO665" s="224"/>
      <c r="AP665" s="224"/>
      <c r="AQ665" s="224"/>
      <c r="AR665" s="224"/>
      <c r="AS665" s="224"/>
    </row>
    <row r="666">
      <c r="A666" s="398"/>
      <c r="B666" s="399"/>
      <c r="C666" s="398"/>
      <c r="D666" s="399"/>
      <c r="E666" s="398"/>
      <c r="I666" s="411"/>
      <c r="J666" s="411"/>
      <c r="N666" s="411"/>
      <c r="S666" s="411"/>
      <c r="AC666" s="227"/>
      <c r="AD666" s="227"/>
      <c r="AE666" s="227"/>
      <c r="AF666" s="227"/>
      <c r="AG666" s="227"/>
      <c r="AL666" s="224"/>
      <c r="AM666" s="224"/>
      <c r="AN666" s="224"/>
      <c r="AO666" s="224"/>
      <c r="AP666" s="224"/>
      <c r="AQ666" s="224"/>
      <c r="AR666" s="224"/>
      <c r="AS666" s="224"/>
    </row>
    <row r="667">
      <c r="A667" s="398"/>
      <c r="B667" s="399"/>
      <c r="C667" s="398"/>
      <c r="D667" s="399"/>
      <c r="E667" s="398"/>
      <c r="I667" s="411"/>
      <c r="J667" s="411"/>
      <c r="N667" s="411"/>
      <c r="S667" s="411"/>
      <c r="AC667" s="227"/>
      <c r="AD667" s="227"/>
      <c r="AE667" s="227"/>
      <c r="AF667" s="227"/>
      <c r="AG667" s="227"/>
      <c r="AL667" s="224"/>
      <c r="AM667" s="224"/>
      <c r="AN667" s="224"/>
      <c r="AO667" s="224"/>
      <c r="AP667" s="224"/>
      <c r="AQ667" s="224"/>
      <c r="AR667" s="224"/>
      <c r="AS667" s="224"/>
    </row>
    <row r="668">
      <c r="A668" s="398"/>
      <c r="B668" s="399"/>
      <c r="C668" s="398"/>
      <c r="D668" s="399"/>
      <c r="E668" s="398"/>
      <c r="I668" s="411"/>
      <c r="J668" s="411"/>
      <c r="N668" s="411"/>
      <c r="S668" s="411"/>
      <c r="AC668" s="227"/>
      <c r="AD668" s="227"/>
      <c r="AE668" s="227"/>
      <c r="AF668" s="227"/>
      <c r="AG668" s="227"/>
      <c r="AL668" s="224"/>
      <c r="AM668" s="224"/>
      <c r="AN668" s="224"/>
      <c r="AO668" s="224"/>
      <c r="AP668" s="224"/>
      <c r="AQ668" s="224"/>
      <c r="AR668" s="224"/>
      <c r="AS668" s="224"/>
    </row>
    <row r="669">
      <c r="A669" s="398"/>
      <c r="B669" s="399"/>
      <c r="C669" s="398"/>
      <c r="D669" s="399"/>
      <c r="E669" s="398"/>
      <c r="I669" s="411"/>
      <c r="J669" s="411"/>
      <c r="N669" s="411"/>
      <c r="S669" s="411"/>
      <c r="AC669" s="227"/>
      <c r="AD669" s="227"/>
      <c r="AE669" s="227"/>
      <c r="AF669" s="227"/>
      <c r="AG669" s="227"/>
      <c r="AL669" s="224"/>
      <c r="AM669" s="224"/>
      <c r="AN669" s="224"/>
      <c r="AO669" s="224"/>
      <c r="AP669" s="224"/>
      <c r="AQ669" s="224"/>
      <c r="AR669" s="224"/>
      <c r="AS669" s="224"/>
    </row>
    <row r="670">
      <c r="A670" s="398"/>
      <c r="B670" s="399"/>
      <c r="C670" s="398"/>
      <c r="D670" s="399"/>
      <c r="E670" s="398"/>
      <c r="I670" s="411"/>
      <c r="J670" s="411"/>
      <c r="N670" s="411"/>
      <c r="S670" s="411"/>
      <c r="AC670" s="227"/>
      <c r="AD670" s="227"/>
      <c r="AE670" s="227"/>
      <c r="AF670" s="227"/>
      <c r="AG670" s="227"/>
      <c r="AL670" s="224"/>
      <c r="AM670" s="224"/>
      <c r="AN670" s="224"/>
      <c r="AO670" s="224"/>
      <c r="AP670" s="224"/>
      <c r="AQ670" s="224"/>
      <c r="AR670" s="224"/>
      <c r="AS670" s="224"/>
    </row>
    <row r="671">
      <c r="A671" s="398"/>
      <c r="B671" s="399"/>
      <c r="C671" s="398"/>
      <c r="D671" s="399"/>
      <c r="E671" s="398"/>
      <c r="I671" s="411"/>
      <c r="J671" s="411"/>
      <c r="N671" s="411"/>
      <c r="S671" s="411"/>
      <c r="AC671" s="227"/>
      <c r="AD671" s="227"/>
      <c r="AE671" s="227"/>
      <c r="AF671" s="227"/>
      <c r="AG671" s="227"/>
      <c r="AL671" s="224"/>
      <c r="AM671" s="224"/>
      <c r="AN671" s="224"/>
      <c r="AO671" s="224"/>
      <c r="AP671" s="224"/>
      <c r="AQ671" s="224"/>
      <c r="AR671" s="224"/>
      <c r="AS671" s="224"/>
    </row>
    <row r="672">
      <c r="A672" s="398"/>
      <c r="B672" s="399"/>
      <c r="C672" s="398"/>
      <c r="D672" s="399"/>
      <c r="E672" s="398"/>
      <c r="I672" s="411"/>
      <c r="J672" s="411"/>
      <c r="N672" s="411"/>
      <c r="S672" s="411"/>
      <c r="AC672" s="227"/>
      <c r="AD672" s="227"/>
      <c r="AE672" s="227"/>
      <c r="AF672" s="227"/>
      <c r="AG672" s="227"/>
      <c r="AL672" s="224"/>
      <c r="AM672" s="224"/>
      <c r="AN672" s="224"/>
      <c r="AO672" s="224"/>
      <c r="AP672" s="224"/>
      <c r="AQ672" s="224"/>
      <c r="AR672" s="224"/>
      <c r="AS672" s="224"/>
    </row>
    <row r="673">
      <c r="A673" s="398"/>
      <c r="B673" s="399"/>
      <c r="C673" s="398"/>
      <c r="D673" s="399"/>
      <c r="E673" s="398"/>
      <c r="I673" s="411"/>
      <c r="J673" s="411"/>
      <c r="N673" s="411"/>
      <c r="S673" s="411"/>
      <c r="AC673" s="227"/>
      <c r="AD673" s="227"/>
      <c r="AE673" s="227"/>
      <c r="AF673" s="227"/>
      <c r="AG673" s="227"/>
      <c r="AL673" s="224"/>
      <c r="AM673" s="224"/>
      <c r="AN673" s="224"/>
      <c r="AO673" s="224"/>
      <c r="AP673" s="224"/>
      <c r="AQ673" s="224"/>
      <c r="AR673" s="224"/>
      <c r="AS673" s="224"/>
    </row>
    <row r="674">
      <c r="A674" s="398"/>
      <c r="B674" s="399"/>
      <c r="C674" s="398"/>
      <c r="D674" s="399"/>
      <c r="E674" s="398"/>
      <c r="I674" s="411"/>
      <c r="J674" s="411"/>
      <c r="N674" s="411"/>
      <c r="S674" s="411"/>
      <c r="AC674" s="227"/>
      <c r="AD674" s="227"/>
      <c r="AE674" s="227"/>
      <c r="AF674" s="227"/>
      <c r="AG674" s="227"/>
      <c r="AL674" s="224"/>
      <c r="AM674" s="224"/>
      <c r="AN674" s="224"/>
      <c r="AO674" s="224"/>
      <c r="AP674" s="224"/>
      <c r="AQ674" s="224"/>
      <c r="AR674" s="224"/>
      <c r="AS674" s="224"/>
    </row>
    <row r="675">
      <c r="A675" s="398"/>
      <c r="B675" s="399"/>
      <c r="C675" s="398"/>
      <c r="D675" s="399"/>
      <c r="E675" s="398"/>
      <c r="I675" s="411"/>
      <c r="J675" s="411"/>
      <c r="N675" s="411"/>
      <c r="S675" s="411"/>
      <c r="AC675" s="227"/>
      <c r="AD675" s="227"/>
      <c r="AE675" s="227"/>
      <c r="AF675" s="227"/>
      <c r="AG675" s="227"/>
      <c r="AL675" s="224"/>
      <c r="AM675" s="224"/>
      <c r="AN675" s="224"/>
      <c r="AO675" s="224"/>
      <c r="AP675" s="224"/>
      <c r="AQ675" s="224"/>
      <c r="AR675" s="224"/>
      <c r="AS675" s="224"/>
    </row>
    <row r="676">
      <c r="A676" s="398"/>
      <c r="B676" s="399"/>
      <c r="C676" s="398"/>
      <c r="D676" s="399"/>
      <c r="E676" s="398"/>
      <c r="I676" s="411"/>
      <c r="J676" s="411"/>
      <c r="N676" s="411"/>
      <c r="S676" s="411"/>
      <c r="AC676" s="227"/>
      <c r="AD676" s="227"/>
      <c r="AE676" s="227"/>
      <c r="AF676" s="227"/>
      <c r="AG676" s="227"/>
      <c r="AL676" s="224"/>
      <c r="AM676" s="224"/>
      <c r="AN676" s="224"/>
      <c r="AO676" s="224"/>
      <c r="AP676" s="224"/>
      <c r="AQ676" s="224"/>
      <c r="AR676" s="224"/>
      <c r="AS676" s="224"/>
    </row>
    <row r="677">
      <c r="A677" s="398"/>
      <c r="B677" s="399"/>
      <c r="C677" s="398"/>
      <c r="D677" s="399"/>
      <c r="E677" s="398"/>
      <c r="I677" s="411"/>
      <c r="J677" s="411"/>
      <c r="N677" s="411"/>
      <c r="S677" s="411"/>
      <c r="AC677" s="227"/>
      <c r="AD677" s="227"/>
      <c r="AE677" s="227"/>
      <c r="AF677" s="227"/>
      <c r="AG677" s="227"/>
      <c r="AL677" s="224"/>
      <c r="AM677" s="224"/>
      <c r="AN677" s="224"/>
      <c r="AO677" s="224"/>
      <c r="AP677" s="224"/>
      <c r="AQ677" s="224"/>
      <c r="AR677" s="224"/>
      <c r="AS677" s="224"/>
    </row>
    <row r="678">
      <c r="A678" s="398"/>
      <c r="B678" s="399"/>
      <c r="C678" s="398"/>
      <c r="D678" s="399"/>
      <c r="E678" s="398"/>
      <c r="I678" s="411"/>
      <c r="J678" s="411"/>
      <c r="N678" s="411"/>
      <c r="S678" s="411"/>
      <c r="AC678" s="227"/>
      <c r="AD678" s="227"/>
      <c r="AE678" s="227"/>
      <c r="AF678" s="227"/>
      <c r="AG678" s="227"/>
      <c r="AL678" s="224"/>
      <c r="AM678" s="224"/>
      <c r="AN678" s="224"/>
      <c r="AO678" s="224"/>
      <c r="AP678" s="224"/>
      <c r="AQ678" s="224"/>
      <c r="AR678" s="224"/>
      <c r="AS678" s="224"/>
    </row>
    <row r="679">
      <c r="A679" s="398"/>
      <c r="B679" s="399"/>
      <c r="C679" s="398"/>
      <c r="D679" s="399"/>
      <c r="E679" s="398"/>
      <c r="I679" s="411"/>
      <c r="J679" s="411"/>
      <c r="N679" s="411"/>
      <c r="S679" s="411"/>
      <c r="AC679" s="227"/>
      <c r="AD679" s="227"/>
      <c r="AE679" s="227"/>
      <c r="AF679" s="227"/>
      <c r="AG679" s="227"/>
      <c r="AL679" s="224"/>
      <c r="AM679" s="224"/>
      <c r="AN679" s="224"/>
      <c r="AO679" s="224"/>
      <c r="AP679" s="224"/>
      <c r="AQ679" s="224"/>
      <c r="AR679" s="224"/>
      <c r="AS679" s="224"/>
    </row>
    <row r="680">
      <c r="A680" s="398"/>
      <c r="B680" s="399"/>
      <c r="C680" s="398"/>
      <c r="D680" s="399"/>
      <c r="E680" s="398"/>
      <c r="I680" s="411"/>
      <c r="J680" s="411"/>
      <c r="N680" s="411"/>
      <c r="S680" s="411"/>
      <c r="AC680" s="227"/>
      <c r="AD680" s="227"/>
      <c r="AE680" s="227"/>
      <c r="AF680" s="227"/>
      <c r="AG680" s="227"/>
      <c r="AL680" s="224"/>
      <c r="AM680" s="224"/>
      <c r="AN680" s="224"/>
      <c r="AO680" s="224"/>
      <c r="AP680" s="224"/>
      <c r="AQ680" s="224"/>
      <c r="AR680" s="224"/>
      <c r="AS680" s="224"/>
    </row>
    <row r="681">
      <c r="A681" s="398"/>
      <c r="B681" s="399"/>
      <c r="C681" s="398"/>
      <c r="D681" s="399"/>
      <c r="E681" s="398"/>
      <c r="I681" s="411"/>
      <c r="J681" s="411"/>
      <c r="N681" s="411"/>
      <c r="S681" s="411"/>
      <c r="AC681" s="227"/>
      <c r="AD681" s="227"/>
      <c r="AE681" s="227"/>
      <c r="AF681" s="227"/>
      <c r="AG681" s="227"/>
      <c r="AL681" s="224"/>
      <c r="AM681" s="224"/>
      <c r="AN681" s="224"/>
      <c r="AO681" s="224"/>
      <c r="AP681" s="224"/>
      <c r="AQ681" s="224"/>
      <c r="AR681" s="224"/>
      <c r="AS681" s="224"/>
    </row>
    <row r="682">
      <c r="A682" s="398"/>
      <c r="B682" s="399"/>
      <c r="C682" s="398"/>
      <c r="D682" s="399"/>
      <c r="E682" s="398"/>
      <c r="I682" s="411"/>
      <c r="J682" s="411"/>
      <c r="N682" s="411"/>
      <c r="S682" s="411"/>
      <c r="AC682" s="227"/>
      <c r="AD682" s="227"/>
      <c r="AE682" s="227"/>
      <c r="AF682" s="227"/>
      <c r="AG682" s="227"/>
      <c r="AL682" s="224"/>
      <c r="AM682" s="224"/>
      <c r="AN682" s="224"/>
      <c r="AO682" s="224"/>
      <c r="AP682" s="224"/>
      <c r="AQ682" s="224"/>
      <c r="AR682" s="224"/>
      <c r="AS682" s="224"/>
    </row>
    <row r="683">
      <c r="A683" s="398"/>
      <c r="B683" s="399"/>
      <c r="C683" s="398"/>
      <c r="D683" s="399"/>
      <c r="E683" s="398"/>
      <c r="I683" s="411"/>
      <c r="J683" s="411"/>
      <c r="N683" s="411"/>
      <c r="S683" s="411"/>
      <c r="AC683" s="227"/>
      <c r="AD683" s="227"/>
      <c r="AE683" s="227"/>
      <c r="AF683" s="227"/>
      <c r="AG683" s="227"/>
      <c r="AL683" s="224"/>
      <c r="AM683" s="224"/>
      <c r="AN683" s="224"/>
      <c r="AO683" s="224"/>
      <c r="AP683" s="224"/>
      <c r="AQ683" s="224"/>
      <c r="AR683" s="224"/>
      <c r="AS683" s="224"/>
    </row>
    <row r="684">
      <c r="A684" s="398"/>
      <c r="B684" s="399"/>
      <c r="C684" s="398"/>
      <c r="D684" s="399"/>
      <c r="E684" s="398"/>
      <c r="I684" s="411"/>
      <c r="J684" s="411"/>
      <c r="N684" s="411"/>
      <c r="S684" s="411"/>
      <c r="AC684" s="227"/>
      <c r="AD684" s="227"/>
      <c r="AE684" s="227"/>
      <c r="AF684" s="227"/>
      <c r="AG684" s="227"/>
      <c r="AL684" s="224"/>
      <c r="AM684" s="224"/>
      <c r="AN684" s="224"/>
      <c r="AO684" s="224"/>
      <c r="AP684" s="224"/>
      <c r="AQ684" s="224"/>
      <c r="AR684" s="224"/>
      <c r="AS684" s="224"/>
    </row>
    <row r="685">
      <c r="A685" s="398"/>
      <c r="B685" s="399"/>
      <c r="C685" s="398"/>
      <c r="D685" s="399"/>
      <c r="E685" s="398"/>
      <c r="I685" s="411"/>
      <c r="J685" s="411"/>
      <c r="N685" s="411"/>
      <c r="S685" s="411"/>
      <c r="AC685" s="227"/>
      <c r="AD685" s="227"/>
      <c r="AE685" s="227"/>
      <c r="AF685" s="227"/>
      <c r="AG685" s="227"/>
      <c r="AL685" s="224"/>
      <c r="AM685" s="224"/>
      <c r="AN685" s="224"/>
      <c r="AO685" s="224"/>
      <c r="AP685" s="224"/>
      <c r="AQ685" s="224"/>
      <c r="AR685" s="224"/>
      <c r="AS685" s="224"/>
    </row>
    <row r="686">
      <c r="A686" s="398"/>
      <c r="B686" s="399"/>
      <c r="C686" s="398"/>
      <c r="D686" s="399"/>
      <c r="E686" s="398"/>
      <c r="I686" s="411"/>
      <c r="J686" s="411"/>
      <c r="N686" s="411"/>
      <c r="S686" s="411"/>
      <c r="AC686" s="227"/>
      <c r="AD686" s="227"/>
      <c r="AE686" s="227"/>
      <c r="AF686" s="227"/>
      <c r="AG686" s="227"/>
      <c r="AL686" s="224"/>
      <c r="AM686" s="224"/>
      <c r="AN686" s="224"/>
      <c r="AO686" s="224"/>
      <c r="AP686" s="224"/>
      <c r="AQ686" s="224"/>
      <c r="AR686" s="224"/>
      <c r="AS686" s="224"/>
    </row>
    <row r="687">
      <c r="A687" s="398"/>
      <c r="B687" s="399"/>
      <c r="C687" s="398"/>
      <c r="D687" s="399"/>
      <c r="E687" s="398"/>
      <c r="I687" s="411"/>
      <c r="J687" s="411"/>
      <c r="N687" s="411"/>
      <c r="S687" s="411"/>
      <c r="AC687" s="227"/>
      <c r="AD687" s="227"/>
      <c r="AE687" s="227"/>
      <c r="AF687" s="227"/>
      <c r="AG687" s="227"/>
      <c r="AL687" s="224"/>
      <c r="AM687" s="224"/>
      <c r="AN687" s="224"/>
      <c r="AO687" s="224"/>
      <c r="AP687" s="224"/>
      <c r="AQ687" s="224"/>
      <c r="AR687" s="224"/>
      <c r="AS687" s="224"/>
    </row>
    <row r="688">
      <c r="A688" s="398"/>
      <c r="B688" s="399"/>
      <c r="C688" s="398"/>
      <c r="D688" s="399"/>
      <c r="E688" s="398"/>
      <c r="I688" s="411"/>
      <c r="J688" s="411"/>
      <c r="N688" s="411"/>
      <c r="S688" s="411"/>
      <c r="AC688" s="227"/>
      <c r="AD688" s="227"/>
      <c r="AE688" s="227"/>
      <c r="AF688" s="227"/>
      <c r="AG688" s="227"/>
      <c r="AL688" s="224"/>
      <c r="AM688" s="224"/>
      <c r="AN688" s="224"/>
      <c r="AO688" s="224"/>
      <c r="AP688" s="224"/>
      <c r="AQ688" s="224"/>
      <c r="AR688" s="224"/>
      <c r="AS688" s="224"/>
    </row>
    <row r="689">
      <c r="A689" s="398"/>
      <c r="B689" s="399"/>
      <c r="C689" s="398"/>
      <c r="D689" s="399"/>
      <c r="E689" s="398"/>
      <c r="I689" s="411"/>
      <c r="J689" s="411"/>
      <c r="N689" s="411"/>
      <c r="S689" s="411"/>
      <c r="AC689" s="227"/>
      <c r="AD689" s="227"/>
      <c r="AE689" s="227"/>
      <c r="AF689" s="227"/>
      <c r="AG689" s="227"/>
      <c r="AL689" s="224"/>
      <c r="AM689" s="224"/>
      <c r="AN689" s="224"/>
      <c r="AO689" s="224"/>
      <c r="AP689" s="224"/>
      <c r="AQ689" s="224"/>
      <c r="AR689" s="224"/>
      <c r="AS689" s="224"/>
    </row>
    <row r="690">
      <c r="A690" s="398"/>
      <c r="B690" s="399"/>
      <c r="C690" s="398"/>
      <c r="D690" s="399"/>
      <c r="E690" s="398"/>
      <c r="I690" s="411"/>
      <c r="J690" s="411"/>
      <c r="N690" s="411"/>
      <c r="S690" s="411"/>
      <c r="AC690" s="227"/>
      <c r="AD690" s="227"/>
      <c r="AE690" s="227"/>
      <c r="AF690" s="227"/>
      <c r="AG690" s="227"/>
      <c r="AL690" s="224"/>
      <c r="AM690" s="224"/>
      <c r="AN690" s="224"/>
      <c r="AO690" s="224"/>
      <c r="AP690" s="224"/>
      <c r="AQ690" s="224"/>
      <c r="AR690" s="224"/>
      <c r="AS690" s="224"/>
    </row>
    <row r="691">
      <c r="A691" s="398"/>
      <c r="B691" s="399"/>
      <c r="C691" s="398"/>
      <c r="D691" s="399"/>
      <c r="E691" s="398"/>
      <c r="I691" s="411"/>
      <c r="J691" s="411"/>
      <c r="N691" s="411"/>
      <c r="S691" s="411"/>
      <c r="AC691" s="227"/>
      <c r="AD691" s="227"/>
      <c r="AE691" s="227"/>
      <c r="AF691" s="227"/>
      <c r="AG691" s="227"/>
      <c r="AL691" s="224"/>
      <c r="AM691" s="224"/>
      <c r="AN691" s="224"/>
      <c r="AO691" s="224"/>
      <c r="AP691" s="224"/>
      <c r="AQ691" s="224"/>
      <c r="AR691" s="224"/>
      <c r="AS691" s="224"/>
    </row>
    <row r="692">
      <c r="A692" s="398"/>
      <c r="B692" s="399"/>
      <c r="C692" s="398"/>
      <c r="D692" s="399"/>
      <c r="E692" s="398"/>
      <c r="I692" s="411"/>
      <c r="J692" s="411"/>
      <c r="N692" s="411"/>
      <c r="S692" s="411"/>
      <c r="AC692" s="227"/>
      <c r="AD692" s="227"/>
      <c r="AE692" s="227"/>
      <c r="AF692" s="227"/>
      <c r="AG692" s="227"/>
      <c r="AL692" s="224"/>
      <c r="AM692" s="224"/>
      <c r="AN692" s="224"/>
      <c r="AO692" s="224"/>
      <c r="AP692" s="224"/>
      <c r="AQ692" s="224"/>
      <c r="AR692" s="224"/>
      <c r="AS692" s="224"/>
    </row>
    <row r="693">
      <c r="A693" s="398"/>
      <c r="B693" s="399"/>
      <c r="C693" s="398"/>
      <c r="D693" s="399"/>
      <c r="E693" s="398"/>
      <c r="I693" s="411"/>
      <c r="J693" s="411"/>
      <c r="N693" s="411"/>
      <c r="S693" s="411"/>
      <c r="AC693" s="227"/>
      <c r="AD693" s="227"/>
      <c r="AE693" s="227"/>
      <c r="AF693" s="227"/>
      <c r="AG693" s="227"/>
      <c r="AL693" s="224"/>
      <c r="AM693" s="224"/>
      <c r="AN693" s="224"/>
      <c r="AO693" s="224"/>
      <c r="AP693" s="224"/>
      <c r="AQ693" s="224"/>
      <c r="AR693" s="224"/>
      <c r="AS693" s="224"/>
    </row>
    <row r="694">
      <c r="A694" s="398"/>
      <c r="B694" s="399"/>
      <c r="C694" s="398"/>
      <c r="D694" s="399"/>
      <c r="E694" s="398"/>
      <c r="I694" s="411"/>
      <c r="J694" s="411"/>
      <c r="N694" s="411"/>
      <c r="S694" s="411"/>
      <c r="AC694" s="227"/>
      <c r="AD694" s="227"/>
      <c r="AE694" s="227"/>
      <c r="AF694" s="227"/>
      <c r="AG694" s="227"/>
      <c r="AL694" s="224"/>
      <c r="AM694" s="224"/>
      <c r="AN694" s="224"/>
      <c r="AO694" s="224"/>
      <c r="AP694" s="224"/>
      <c r="AQ694" s="224"/>
      <c r="AR694" s="224"/>
      <c r="AS694" s="224"/>
    </row>
    <row r="695">
      <c r="A695" s="398"/>
      <c r="B695" s="399"/>
      <c r="C695" s="398"/>
      <c r="D695" s="399"/>
      <c r="E695" s="398"/>
      <c r="I695" s="411"/>
      <c r="J695" s="411"/>
      <c r="N695" s="411"/>
      <c r="S695" s="411"/>
      <c r="AC695" s="227"/>
      <c r="AD695" s="227"/>
      <c r="AE695" s="227"/>
      <c r="AF695" s="227"/>
      <c r="AG695" s="227"/>
      <c r="AL695" s="224"/>
      <c r="AM695" s="224"/>
      <c r="AN695" s="224"/>
      <c r="AO695" s="224"/>
      <c r="AP695" s="224"/>
      <c r="AQ695" s="224"/>
      <c r="AR695" s="224"/>
      <c r="AS695" s="224"/>
    </row>
    <row r="696">
      <c r="A696" s="398"/>
      <c r="B696" s="399"/>
      <c r="C696" s="398"/>
      <c r="D696" s="399"/>
      <c r="E696" s="398"/>
      <c r="I696" s="411"/>
      <c r="J696" s="411"/>
      <c r="N696" s="411"/>
      <c r="S696" s="411"/>
      <c r="AC696" s="227"/>
      <c r="AD696" s="227"/>
      <c r="AE696" s="227"/>
      <c r="AF696" s="227"/>
      <c r="AG696" s="227"/>
      <c r="AL696" s="224"/>
      <c r="AM696" s="224"/>
      <c r="AN696" s="224"/>
      <c r="AO696" s="224"/>
      <c r="AP696" s="224"/>
      <c r="AQ696" s="224"/>
      <c r="AR696" s="224"/>
      <c r="AS696" s="224"/>
    </row>
    <row r="697">
      <c r="A697" s="398"/>
      <c r="B697" s="399"/>
      <c r="C697" s="398"/>
      <c r="D697" s="399"/>
      <c r="E697" s="398"/>
      <c r="I697" s="411"/>
      <c r="J697" s="411"/>
      <c r="N697" s="411"/>
      <c r="S697" s="411"/>
      <c r="AC697" s="227"/>
      <c r="AD697" s="227"/>
      <c r="AE697" s="227"/>
      <c r="AF697" s="227"/>
      <c r="AG697" s="227"/>
      <c r="AL697" s="224"/>
      <c r="AM697" s="224"/>
      <c r="AN697" s="224"/>
      <c r="AO697" s="224"/>
      <c r="AP697" s="224"/>
      <c r="AQ697" s="224"/>
      <c r="AR697" s="224"/>
      <c r="AS697" s="224"/>
    </row>
    <row r="698">
      <c r="A698" s="398"/>
      <c r="B698" s="399"/>
      <c r="C698" s="398"/>
      <c r="D698" s="399"/>
      <c r="E698" s="398"/>
      <c r="I698" s="411"/>
      <c r="J698" s="411"/>
      <c r="N698" s="411"/>
      <c r="S698" s="411"/>
      <c r="AC698" s="227"/>
      <c r="AD698" s="227"/>
      <c r="AE698" s="227"/>
      <c r="AF698" s="227"/>
      <c r="AG698" s="227"/>
      <c r="AL698" s="224"/>
      <c r="AM698" s="224"/>
      <c r="AN698" s="224"/>
      <c r="AO698" s="224"/>
      <c r="AP698" s="224"/>
      <c r="AQ698" s="224"/>
      <c r="AR698" s="224"/>
      <c r="AS698" s="224"/>
    </row>
    <row r="699">
      <c r="A699" s="398"/>
      <c r="B699" s="399"/>
      <c r="C699" s="398"/>
      <c r="D699" s="399"/>
      <c r="E699" s="398"/>
      <c r="I699" s="411"/>
      <c r="J699" s="411"/>
      <c r="N699" s="411"/>
      <c r="S699" s="411"/>
      <c r="AC699" s="227"/>
      <c r="AD699" s="227"/>
      <c r="AE699" s="227"/>
      <c r="AF699" s="227"/>
      <c r="AG699" s="227"/>
      <c r="AL699" s="224"/>
      <c r="AM699" s="224"/>
      <c r="AN699" s="224"/>
      <c r="AO699" s="224"/>
      <c r="AP699" s="224"/>
      <c r="AQ699" s="224"/>
      <c r="AR699" s="224"/>
      <c r="AS699" s="224"/>
    </row>
    <row r="700">
      <c r="A700" s="398"/>
      <c r="B700" s="399"/>
      <c r="C700" s="398"/>
      <c r="D700" s="399"/>
      <c r="E700" s="398"/>
      <c r="I700" s="411"/>
      <c r="J700" s="411"/>
      <c r="N700" s="411"/>
      <c r="S700" s="411"/>
      <c r="AC700" s="227"/>
      <c r="AD700" s="227"/>
      <c r="AE700" s="227"/>
      <c r="AF700" s="227"/>
      <c r="AG700" s="227"/>
      <c r="AL700" s="224"/>
      <c r="AM700" s="224"/>
      <c r="AN700" s="224"/>
      <c r="AO700" s="224"/>
      <c r="AP700" s="224"/>
      <c r="AQ700" s="224"/>
      <c r="AR700" s="224"/>
      <c r="AS700" s="224"/>
    </row>
    <row r="701">
      <c r="A701" s="398"/>
      <c r="B701" s="399"/>
      <c r="C701" s="398"/>
      <c r="D701" s="399"/>
      <c r="E701" s="398"/>
      <c r="I701" s="411"/>
      <c r="J701" s="411"/>
      <c r="N701" s="411"/>
      <c r="S701" s="411"/>
      <c r="AC701" s="227"/>
      <c r="AD701" s="227"/>
      <c r="AE701" s="227"/>
      <c r="AF701" s="227"/>
      <c r="AG701" s="227"/>
      <c r="AL701" s="224"/>
      <c r="AM701" s="224"/>
      <c r="AN701" s="224"/>
      <c r="AO701" s="224"/>
      <c r="AP701" s="224"/>
      <c r="AQ701" s="224"/>
      <c r="AR701" s="224"/>
      <c r="AS701" s="224"/>
    </row>
    <row r="702">
      <c r="A702" s="398"/>
      <c r="B702" s="399"/>
      <c r="C702" s="398"/>
      <c r="D702" s="399"/>
      <c r="E702" s="398"/>
      <c r="I702" s="411"/>
      <c r="J702" s="411"/>
      <c r="N702" s="411"/>
      <c r="S702" s="411"/>
      <c r="AC702" s="227"/>
      <c r="AD702" s="227"/>
      <c r="AE702" s="227"/>
      <c r="AF702" s="227"/>
      <c r="AG702" s="227"/>
      <c r="AL702" s="224"/>
      <c r="AM702" s="224"/>
      <c r="AN702" s="224"/>
      <c r="AO702" s="224"/>
      <c r="AP702" s="224"/>
      <c r="AQ702" s="224"/>
      <c r="AR702" s="224"/>
      <c r="AS702" s="224"/>
    </row>
    <row r="703">
      <c r="A703" s="398"/>
      <c r="B703" s="399"/>
      <c r="C703" s="398"/>
      <c r="D703" s="399"/>
      <c r="E703" s="398"/>
      <c r="I703" s="411"/>
      <c r="J703" s="411"/>
      <c r="N703" s="411"/>
      <c r="S703" s="411"/>
      <c r="AC703" s="227"/>
      <c r="AD703" s="227"/>
      <c r="AE703" s="227"/>
      <c r="AF703" s="227"/>
      <c r="AG703" s="227"/>
      <c r="AL703" s="224"/>
      <c r="AM703" s="224"/>
      <c r="AN703" s="224"/>
      <c r="AO703" s="224"/>
      <c r="AP703" s="224"/>
      <c r="AQ703" s="224"/>
      <c r="AR703" s="224"/>
      <c r="AS703" s="224"/>
    </row>
    <row r="704">
      <c r="A704" s="398"/>
      <c r="B704" s="399"/>
      <c r="C704" s="398"/>
      <c r="D704" s="399"/>
      <c r="E704" s="398"/>
      <c r="I704" s="411"/>
      <c r="J704" s="411"/>
      <c r="N704" s="411"/>
      <c r="S704" s="411"/>
      <c r="AC704" s="227"/>
      <c r="AD704" s="227"/>
      <c r="AE704" s="227"/>
      <c r="AF704" s="227"/>
      <c r="AG704" s="227"/>
      <c r="AL704" s="224"/>
      <c r="AM704" s="224"/>
      <c r="AN704" s="224"/>
      <c r="AO704" s="224"/>
      <c r="AP704" s="224"/>
      <c r="AQ704" s="224"/>
      <c r="AR704" s="224"/>
      <c r="AS704" s="224"/>
    </row>
    <row r="705">
      <c r="A705" s="398"/>
      <c r="B705" s="399"/>
      <c r="C705" s="398"/>
      <c r="D705" s="399"/>
      <c r="E705" s="398"/>
      <c r="I705" s="411"/>
      <c r="J705" s="411"/>
      <c r="N705" s="411"/>
      <c r="S705" s="411"/>
      <c r="AC705" s="227"/>
      <c r="AD705" s="227"/>
      <c r="AE705" s="227"/>
      <c r="AF705" s="227"/>
      <c r="AG705" s="227"/>
      <c r="AL705" s="224"/>
      <c r="AM705" s="224"/>
      <c r="AN705" s="224"/>
      <c r="AO705" s="224"/>
      <c r="AP705" s="224"/>
      <c r="AQ705" s="224"/>
      <c r="AR705" s="224"/>
      <c r="AS705" s="224"/>
    </row>
    <row r="706">
      <c r="A706" s="398"/>
      <c r="B706" s="399"/>
      <c r="C706" s="398"/>
      <c r="D706" s="399"/>
      <c r="E706" s="398"/>
      <c r="I706" s="411"/>
      <c r="J706" s="411"/>
      <c r="N706" s="411"/>
      <c r="S706" s="411"/>
      <c r="AC706" s="227"/>
      <c r="AD706" s="227"/>
      <c r="AE706" s="227"/>
      <c r="AF706" s="227"/>
      <c r="AG706" s="227"/>
      <c r="AL706" s="224"/>
      <c r="AM706" s="224"/>
      <c r="AN706" s="224"/>
      <c r="AO706" s="224"/>
      <c r="AP706" s="224"/>
      <c r="AQ706" s="224"/>
      <c r="AR706" s="224"/>
      <c r="AS706" s="224"/>
    </row>
    <row r="707">
      <c r="A707" s="398"/>
      <c r="B707" s="399"/>
      <c r="C707" s="398"/>
      <c r="D707" s="399"/>
      <c r="E707" s="398"/>
      <c r="I707" s="411"/>
      <c r="J707" s="411"/>
      <c r="N707" s="411"/>
      <c r="S707" s="411"/>
      <c r="AC707" s="227"/>
      <c r="AD707" s="227"/>
      <c r="AE707" s="227"/>
      <c r="AF707" s="227"/>
      <c r="AG707" s="227"/>
      <c r="AL707" s="224"/>
      <c r="AM707" s="224"/>
      <c r="AN707" s="224"/>
      <c r="AO707" s="224"/>
      <c r="AP707" s="224"/>
      <c r="AQ707" s="224"/>
      <c r="AR707" s="224"/>
      <c r="AS707" s="224"/>
    </row>
    <row r="708">
      <c r="A708" s="398"/>
      <c r="B708" s="399"/>
      <c r="C708" s="398"/>
      <c r="D708" s="399"/>
      <c r="E708" s="398"/>
      <c r="I708" s="411"/>
      <c r="J708" s="411"/>
      <c r="N708" s="411"/>
      <c r="S708" s="411"/>
      <c r="AC708" s="227"/>
      <c r="AD708" s="227"/>
      <c r="AE708" s="227"/>
      <c r="AF708" s="227"/>
      <c r="AG708" s="227"/>
      <c r="AL708" s="224"/>
      <c r="AM708" s="224"/>
      <c r="AN708" s="224"/>
      <c r="AO708" s="224"/>
      <c r="AP708" s="224"/>
      <c r="AQ708" s="224"/>
      <c r="AR708" s="224"/>
      <c r="AS708" s="224"/>
    </row>
    <row r="709">
      <c r="A709" s="398"/>
      <c r="B709" s="399"/>
      <c r="C709" s="398"/>
      <c r="D709" s="399"/>
      <c r="E709" s="398"/>
      <c r="I709" s="411"/>
      <c r="J709" s="411"/>
      <c r="N709" s="411"/>
      <c r="S709" s="411"/>
      <c r="AC709" s="227"/>
      <c r="AD709" s="227"/>
      <c r="AE709" s="227"/>
      <c r="AF709" s="227"/>
      <c r="AG709" s="227"/>
      <c r="AL709" s="224"/>
      <c r="AM709" s="224"/>
      <c r="AN709" s="224"/>
      <c r="AO709" s="224"/>
      <c r="AP709" s="224"/>
      <c r="AQ709" s="224"/>
      <c r="AR709" s="224"/>
      <c r="AS709" s="224"/>
    </row>
    <row r="710">
      <c r="A710" s="398"/>
      <c r="B710" s="399"/>
      <c r="C710" s="398"/>
      <c r="D710" s="399"/>
      <c r="E710" s="398"/>
      <c r="I710" s="411"/>
      <c r="J710" s="411"/>
      <c r="N710" s="411"/>
      <c r="S710" s="411"/>
      <c r="AC710" s="227"/>
      <c r="AD710" s="227"/>
      <c r="AE710" s="227"/>
      <c r="AF710" s="227"/>
      <c r="AG710" s="227"/>
      <c r="AL710" s="224"/>
      <c r="AM710" s="224"/>
      <c r="AN710" s="224"/>
      <c r="AO710" s="224"/>
      <c r="AP710" s="224"/>
      <c r="AQ710" s="224"/>
      <c r="AR710" s="224"/>
      <c r="AS710" s="224"/>
    </row>
    <row r="711">
      <c r="A711" s="398"/>
      <c r="B711" s="399"/>
      <c r="C711" s="398"/>
      <c r="D711" s="399"/>
      <c r="E711" s="398"/>
      <c r="I711" s="411"/>
      <c r="J711" s="411"/>
      <c r="N711" s="411"/>
      <c r="S711" s="411"/>
      <c r="AC711" s="227"/>
      <c r="AD711" s="227"/>
      <c r="AE711" s="227"/>
      <c r="AF711" s="227"/>
      <c r="AG711" s="227"/>
      <c r="AL711" s="224"/>
      <c r="AM711" s="224"/>
      <c r="AN711" s="224"/>
      <c r="AO711" s="224"/>
      <c r="AP711" s="224"/>
      <c r="AQ711" s="224"/>
      <c r="AR711" s="224"/>
      <c r="AS711" s="224"/>
    </row>
    <row r="712">
      <c r="A712" s="398"/>
      <c r="B712" s="399"/>
      <c r="C712" s="398"/>
      <c r="D712" s="399"/>
      <c r="E712" s="398"/>
      <c r="I712" s="411"/>
      <c r="J712" s="411"/>
      <c r="N712" s="411"/>
      <c r="S712" s="411"/>
      <c r="AC712" s="227"/>
      <c r="AD712" s="227"/>
      <c r="AE712" s="227"/>
      <c r="AF712" s="227"/>
      <c r="AG712" s="227"/>
      <c r="AL712" s="224"/>
      <c r="AM712" s="224"/>
      <c r="AN712" s="224"/>
      <c r="AO712" s="224"/>
      <c r="AP712" s="224"/>
      <c r="AQ712" s="224"/>
      <c r="AR712" s="224"/>
      <c r="AS712" s="224"/>
    </row>
    <row r="713">
      <c r="A713" s="398"/>
      <c r="B713" s="399"/>
      <c r="C713" s="398"/>
      <c r="D713" s="399"/>
      <c r="E713" s="398"/>
      <c r="I713" s="411"/>
      <c r="J713" s="411"/>
      <c r="N713" s="411"/>
      <c r="S713" s="411"/>
      <c r="AC713" s="227"/>
      <c r="AD713" s="227"/>
      <c r="AE713" s="227"/>
      <c r="AF713" s="227"/>
      <c r="AG713" s="227"/>
      <c r="AL713" s="224"/>
      <c r="AM713" s="224"/>
      <c r="AN713" s="224"/>
      <c r="AO713" s="224"/>
      <c r="AP713" s="224"/>
      <c r="AQ713" s="224"/>
      <c r="AR713" s="224"/>
      <c r="AS713" s="224"/>
    </row>
    <row r="714">
      <c r="A714" s="398"/>
      <c r="B714" s="399"/>
      <c r="C714" s="398"/>
      <c r="D714" s="399"/>
      <c r="E714" s="398"/>
      <c r="I714" s="411"/>
      <c r="J714" s="411"/>
      <c r="N714" s="411"/>
      <c r="S714" s="411"/>
      <c r="AC714" s="227"/>
      <c r="AD714" s="227"/>
      <c r="AE714" s="227"/>
      <c r="AF714" s="227"/>
      <c r="AG714" s="227"/>
      <c r="AL714" s="224"/>
      <c r="AM714" s="224"/>
      <c r="AN714" s="224"/>
      <c r="AO714" s="224"/>
      <c r="AP714" s="224"/>
      <c r="AQ714" s="224"/>
      <c r="AR714" s="224"/>
      <c r="AS714" s="224"/>
    </row>
    <row r="715">
      <c r="A715" s="398"/>
      <c r="B715" s="399"/>
      <c r="C715" s="398"/>
      <c r="D715" s="399"/>
      <c r="E715" s="398"/>
      <c r="I715" s="411"/>
      <c r="J715" s="411"/>
      <c r="N715" s="411"/>
      <c r="S715" s="411"/>
      <c r="AC715" s="227"/>
      <c r="AD715" s="227"/>
      <c r="AE715" s="227"/>
      <c r="AF715" s="227"/>
      <c r="AG715" s="227"/>
      <c r="AL715" s="224"/>
      <c r="AM715" s="224"/>
      <c r="AN715" s="224"/>
      <c r="AO715" s="224"/>
      <c r="AP715" s="224"/>
      <c r="AQ715" s="224"/>
      <c r="AR715" s="224"/>
      <c r="AS715" s="224"/>
    </row>
    <row r="716">
      <c r="A716" s="398"/>
      <c r="B716" s="399"/>
      <c r="C716" s="398"/>
      <c r="D716" s="399"/>
      <c r="E716" s="398"/>
      <c r="I716" s="411"/>
      <c r="J716" s="411"/>
      <c r="N716" s="411"/>
      <c r="S716" s="411"/>
      <c r="AC716" s="227"/>
      <c r="AD716" s="227"/>
      <c r="AE716" s="227"/>
      <c r="AF716" s="227"/>
      <c r="AG716" s="227"/>
      <c r="AL716" s="224"/>
      <c r="AM716" s="224"/>
      <c r="AN716" s="224"/>
      <c r="AO716" s="224"/>
      <c r="AP716" s="224"/>
      <c r="AQ716" s="224"/>
      <c r="AR716" s="224"/>
      <c r="AS716" s="224"/>
    </row>
    <row r="717">
      <c r="A717" s="398"/>
      <c r="B717" s="399"/>
      <c r="C717" s="398"/>
      <c r="D717" s="399"/>
      <c r="E717" s="398"/>
      <c r="I717" s="411"/>
      <c r="J717" s="411"/>
      <c r="N717" s="411"/>
      <c r="S717" s="411"/>
      <c r="AC717" s="227"/>
      <c r="AD717" s="227"/>
      <c r="AE717" s="227"/>
      <c r="AF717" s="227"/>
      <c r="AG717" s="227"/>
      <c r="AL717" s="224"/>
      <c r="AM717" s="224"/>
      <c r="AN717" s="224"/>
      <c r="AO717" s="224"/>
      <c r="AP717" s="224"/>
      <c r="AQ717" s="224"/>
      <c r="AR717" s="224"/>
      <c r="AS717" s="224"/>
    </row>
    <row r="718">
      <c r="A718" s="398"/>
      <c r="B718" s="399"/>
      <c r="C718" s="398"/>
      <c r="D718" s="399"/>
      <c r="E718" s="398"/>
      <c r="I718" s="411"/>
      <c r="J718" s="411"/>
      <c r="N718" s="411"/>
      <c r="S718" s="411"/>
      <c r="AC718" s="227"/>
      <c r="AD718" s="227"/>
      <c r="AE718" s="227"/>
      <c r="AF718" s="227"/>
      <c r="AG718" s="227"/>
      <c r="AL718" s="224"/>
      <c r="AM718" s="224"/>
      <c r="AN718" s="224"/>
      <c r="AO718" s="224"/>
      <c r="AP718" s="224"/>
      <c r="AQ718" s="224"/>
      <c r="AR718" s="224"/>
      <c r="AS718" s="224"/>
    </row>
    <row r="719">
      <c r="A719" s="398"/>
      <c r="B719" s="399"/>
      <c r="C719" s="398"/>
      <c r="D719" s="399"/>
      <c r="E719" s="398"/>
      <c r="I719" s="411"/>
      <c r="J719" s="411"/>
      <c r="N719" s="411"/>
      <c r="S719" s="411"/>
      <c r="AC719" s="227"/>
      <c r="AD719" s="227"/>
      <c r="AE719" s="227"/>
      <c r="AF719" s="227"/>
      <c r="AG719" s="227"/>
      <c r="AL719" s="224"/>
      <c r="AM719" s="224"/>
      <c r="AN719" s="224"/>
      <c r="AO719" s="224"/>
      <c r="AP719" s="224"/>
      <c r="AQ719" s="224"/>
      <c r="AR719" s="224"/>
      <c r="AS719" s="224"/>
    </row>
    <row r="720">
      <c r="A720" s="398"/>
      <c r="B720" s="399"/>
      <c r="C720" s="398"/>
      <c r="D720" s="399"/>
      <c r="E720" s="398"/>
      <c r="I720" s="411"/>
      <c r="J720" s="411"/>
      <c r="N720" s="411"/>
      <c r="S720" s="411"/>
      <c r="AC720" s="227"/>
      <c r="AD720" s="227"/>
      <c r="AE720" s="227"/>
      <c r="AF720" s="227"/>
      <c r="AG720" s="227"/>
      <c r="AL720" s="224"/>
      <c r="AM720" s="224"/>
      <c r="AN720" s="224"/>
      <c r="AO720" s="224"/>
      <c r="AP720" s="224"/>
      <c r="AQ720" s="224"/>
      <c r="AR720" s="224"/>
      <c r="AS720" s="224"/>
    </row>
    <row r="721">
      <c r="A721" s="398"/>
      <c r="B721" s="399"/>
      <c r="C721" s="398"/>
      <c r="D721" s="399"/>
      <c r="E721" s="398"/>
      <c r="I721" s="411"/>
      <c r="J721" s="411"/>
      <c r="N721" s="411"/>
      <c r="S721" s="411"/>
      <c r="AC721" s="227"/>
      <c r="AD721" s="227"/>
      <c r="AE721" s="227"/>
      <c r="AF721" s="227"/>
      <c r="AG721" s="227"/>
      <c r="AL721" s="224"/>
      <c r="AM721" s="224"/>
      <c r="AN721" s="224"/>
      <c r="AO721" s="224"/>
      <c r="AP721" s="224"/>
      <c r="AQ721" s="224"/>
      <c r="AR721" s="224"/>
      <c r="AS721" s="224"/>
    </row>
    <row r="722">
      <c r="A722" s="398"/>
      <c r="B722" s="399"/>
      <c r="C722" s="398"/>
      <c r="D722" s="399"/>
      <c r="E722" s="398"/>
      <c r="I722" s="411"/>
      <c r="J722" s="411"/>
      <c r="N722" s="411"/>
      <c r="S722" s="411"/>
      <c r="AC722" s="227"/>
      <c r="AD722" s="227"/>
      <c r="AE722" s="227"/>
      <c r="AF722" s="227"/>
      <c r="AG722" s="227"/>
      <c r="AL722" s="224"/>
      <c r="AM722" s="224"/>
      <c r="AN722" s="224"/>
      <c r="AO722" s="224"/>
      <c r="AP722" s="224"/>
      <c r="AQ722" s="224"/>
      <c r="AR722" s="224"/>
      <c r="AS722" s="224"/>
    </row>
    <row r="723">
      <c r="A723" s="398"/>
      <c r="B723" s="399"/>
      <c r="C723" s="398"/>
      <c r="D723" s="399"/>
      <c r="E723" s="398"/>
      <c r="I723" s="411"/>
      <c r="J723" s="411"/>
      <c r="N723" s="411"/>
      <c r="S723" s="411"/>
      <c r="AC723" s="227"/>
      <c r="AD723" s="227"/>
      <c r="AE723" s="227"/>
      <c r="AF723" s="227"/>
      <c r="AG723" s="227"/>
      <c r="AL723" s="224"/>
      <c r="AM723" s="224"/>
      <c r="AN723" s="224"/>
      <c r="AO723" s="224"/>
      <c r="AP723" s="224"/>
      <c r="AQ723" s="224"/>
      <c r="AR723" s="224"/>
      <c r="AS723" s="224"/>
    </row>
    <row r="724">
      <c r="A724" s="398"/>
      <c r="B724" s="399"/>
      <c r="C724" s="398"/>
      <c r="D724" s="399"/>
      <c r="E724" s="398"/>
      <c r="I724" s="411"/>
      <c r="J724" s="411"/>
      <c r="N724" s="411"/>
      <c r="S724" s="411"/>
      <c r="AC724" s="227"/>
      <c r="AD724" s="227"/>
      <c r="AE724" s="227"/>
      <c r="AF724" s="227"/>
      <c r="AG724" s="227"/>
      <c r="AL724" s="224"/>
      <c r="AM724" s="224"/>
      <c r="AN724" s="224"/>
      <c r="AO724" s="224"/>
      <c r="AP724" s="224"/>
      <c r="AQ724" s="224"/>
      <c r="AR724" s="224"/>
      <c r="AS724" s="224"/>
    </row>
    <row r="725">
      <c r="A725" s="398"/>
      <c r="B725" s="399"/>
      <c r="C725" s="398"/>
      <c r="D725" s="399"/>
      <c r="E725" s="398"/>
      <c r="I725" s="411"/>
      <c r="J725" s="411"/>
      <c r="N725" s="411"/>
      <c r="S725" s="411"/>
      <c r="AC725" s="227"/>
      <c r="AD725" s="227"/>
      <c r="AE725" s="227"/>
      <c r="AF725" s="227"/>
      <c r="AG725" s="227"/>
      <c r="AL725" s="224"/>
      <c r="AM725" s="224"/>
      <c r="AN725" s="224"/>
      <c r="AO725" s="224"/>
      <c r="AP725" s="224"/>
      <c r="AQ725" s="224"/>
      <c r="AR725" s="224"/>
      <c r="AS725" s="224"/>
    </row>
    <row r="726">
      <c r="A726" s="398"/>
      <c r="B726" s="399"/>
      <c r="C726" s="398"/>
      <c r="D726" s="399"/>
      <c r="E726" s="398"/>
      <c r="I726" s="411"/>
      <c r="J726" s="411"/>
      <c r="N726" s="411"/>
      <c r="S726" s="411"/>
      <c r="AC726" s="227"/>
      <c r="AD726" s="227"/>
      <c r="AE726" s="227"/>
      <c r="AF726" s="227"/>
      <c r="AG726" s="227"/>
      <c r="AL726" s="224"/>
      <c r="AM726" s="224"/>
      <c r="AN726" s="224"/>
      <c r="AO726" s="224"/>
      <c r="AP726" s="224"/>
      <c r="AQ726" s="224"/>
      <c r="AR726" s="224"/>
      <c r="AS726" s="224"/>
    </row>
    <row r="727">
      <c r="A727" s="398"/>
      <c r="B727" s="399"/>
      <c r="C727" s="398"/>
      <c r="D727" s="399"/>
      <c r="E727" s="398"/>
      <c r="I727" s="411"/>
      <c r="J727" s="411"/>
      <c r="N727" s="411"/>
      <c r="S727" s="411"/>
      <c r="AC727" s="227"/>
      <c r="AD727" s="227"/>
      <c r="AE727" s="227"/>
      <c r="AF727" s="227"/>
      <c r="AG727" s="227"/>
      <c r="AL727" s="224"/>
      <c r="AM727" s="224"/>
      <c r="AN727" s="224"/>
      <c r="AO727" s="224"/>
      <c r="AP727" s="224"/>
      <c r="AQ727" s="224"/>
      <c r="AR727" s="224"/>
      <c r="AS727" s="224"/>
    </row>
    <row r="728">
      <c r="A728" s="398"/>
      <c r="B728" s="399"/>
      <c r="C728" s="398"/>
      <c r="D728" s="399"/>
      <c r="E728" s="398"/>
      <c r="I728" s="411"/>
      <c r="J728" s="411"/>
      <c r="N728" s="411"/>
      <c r="S728" s="411"/>
      <c r="AC728" s="227"/>
      <c r="AD728" s="227"/>
      <c r="AE728" s="227"/>
      <c r="AF728" s="227"/>
      <c r="AG728" s="227"/>
      <c r="AL728" s="224"/>
      <c r="AM728" s="224"/>
      <c r="AN728" s="224"/>
      <c r="AO728" s="224"/>
      <c r="AP728" s="224"/>
      <c r="AQ728" s="224"/>
      <c r="AR728" s="224"/>
      <c r="AS728" s="224"/>
    </row>
    <row r="729">
      <c r="A729" s="398"/>
      <c r="B729" s="399"/>
      <c r="C729" s="398"/>
      <c r="D729" s="399"/>
      <c r="E729" s="398"/>
      <c r="I729" s="411"/>
      <c r="J729" s="411"/>
      <c r="N729" s="411"/>
      <c r="S729" s="411"/>
      <c r="AC729" s="227"/>
      <c r="AD729" s="227"/>
      <c r="AE729" s="227"/>
      <c r="AF729" s="227"/>
      <c r="AG729" s="227"/>
      <c r="AL729" s="224"/>
      <c r="AM729" s="224"/>
      <c r="AN729" s="224"/>
      <c r="AO729" s="224"/>
      <c r="AP729" s="224"/>
      <c r="AQ729" s="224"/>
      <c r="AR729" s="224"/>
      <c r="AS729" s="224"/>
    </row>
    <row r="730">
      <c r="A730" s="398"/>
      <c r="B730" s="399"/>
      <c r="C730" s="398"/>
      <c r="D730" s="399"/>
      <c r="E730" s="398"/>
      <c r="I730" s="411"/>
      <c r="J730" s="411"/>
      <c r="N730" s="411"/>
      <c r="S730" s="411"/>
      <c r="AC730" s="227"/>
      <c r="AD730" s="227"/>
      <c r="AE730" s="227"/>
      <c r="AF730" s="227"/>
      <c r="AG730" s="227"/>
      <c r="AL730" s="224"/>
      <c r="AM730" s="224"/>
      <c r="AN730" s="224"/>
      <c r="AO730" s="224"/>
      <c r="AP730" s="224"/>
      <c r="AQ730" s="224"/>
      <c r="AR730" s="224"/>
      <c r="AS730" s="224"/>
    </row>
    <row r="731">
      <c r="A731" s="398"/>
      <c r="B731" s="399"/>
      <c r="C731" s="398"/>
      <c r="D731" s="399"/>
      <c r="E731" s="398"/>
      <c r="I731" s="411"/>
      <c r="J731" s="411"/>
      <c r="N731" s="411"/>
      <c r="S731" s="411"/>
      <c r="AC731" s="227"/>
      <c r="AD731" s="227"/>
      <c r="AE731" s="227"/>
      <c r="AF731" s="227"/>
      <c r="AG731" s="227"/>
      <c r="AL731" s="224"/>
      <c r="AM731" s="224"/>
      <c r="AN731" s="224"/>
      <c r="AO731" s="224"/>
      <c r="AP731" s="224"/>
      <c r="AQ731" s="224"/>
      <c r="AR731" s="224"/>
      <c r="AS731" s="224"/>
    </row>
    <row r="732">
      <c r="A732" s="398"/>
      <c r="B732" s="399"/>
      <c r="C732" s="398"/>
      <c r="D732" s="399"/>
      <c r="E732" s="398"/>
      <c r="I732" s="411"/>
      <c r="J732" s="411"/>
      <c r="N732" s="411"/>
      <c r="S732" s="411"/>
      <c r="AC732" s="227"/>
      <c r="AD732" s="227"/>
      <c r="AE732" s="227"/>
      <c r="AF732" s="227"/>
      <c r="AG732" s="227"/>
      <c r="AL732" s="224"/>
      <c r="AM732" s="224"/>
      <c r="AN732" s="224"/>
      <c r="AO732" s="224"/>
      <c r="AP732" s="224"/>
      <c r="AQ732" s="224"/>
      <c r="AR732" s="224"/>
      <c r="AS732" s="224"/>
    </row>
    <row r="733">
      <c r="A733" s="398"/>
      <c r="B733" s="399"/>
      <c r="C733" s="398"/>
      <c r="D733" s="399"/>
      <c r="E733" s="398"/>
      <c r="I733" s="411"/>
      <c r="J733" s="411"/>
      <c r="N733" s="411"/>
      <c r="S733" s="411"/>
      <c r="AC733" s="227"/>
      <c r="AD733" s="227"/>
      <c r="AE733" s="227"/>
      <c r="AF733" s="227"/>
      <c r="AG733" s="227"/>
      <c r="AL733" s="224"/>
      <c r="AM733" s="224"/>
      <c r="AN733" s="224"/>
      <c r="AO733" s="224"/>
      <c r="AP733" s="224"/>
      <c r="AQ733" s="224"/>
      <c r="AR733" s="224"/>
      <c r="AS733" s="224"/>
    </row>
    <row r="734">
      <c r="A734" s="398"/>
      <c r="B734" s="399"/>
      <c r="C734" s="398"/>
      <c r="D734" s="399"/>
      <c r="E734" s="398"/>
      <c r="I734" s="411"/>
      <c r="J734" s="411"/>
      <c r="N734" s="411"/>
      <c r="S734" s="411"/>
      <c r="AC734" s="227"/>
      <c r="AD734" s="227"/>
      <c r="AE734" s="227"/>
      <c r="AF734" s="227"/>
      <c r="AG734" s="227"/>
      <c r="AL734" s="224"/>
      <c r="AM734" s="224"/>
      <c r="AN734" s="224"/>
      <c r="AO734" s="224"/>
      <c r="AP734" s="224"/>
      <c r="AQ734" s="224"/>
      <c r="AR734" s="224"/>
      <c r="AS734" s="224"/>
    </row>
    <row r="735">
      <c r="A735" s="398"/>
      <c r="B735" s="399"/>
      <c r="C735" s="398"/>
      <c r="D735" s="399"/>
      <c r="E735" s="398"/>
      <c r="I735" s="411"/>
      <c r="J735" s="411"/>
      <c r="N735" s="411"/>
      <c r="S735" s="411"/>
      <c r="AC735" s="227"/>
      <c r="AD735" s="227"/>
      <c r="AE735" s="227"/>
      <c r="AF735" s="227"/>
      <c r="AG735" s="227"/>
      <c r="AL735" s="224"/>
      <c r="AM735" s="224"/>
      <c r="AN735" s="224"/>
      <c r="AO735" s="224"/>
      <c r="AP735" s="224"/>
      <c r="AQ735" s="224"/>
      <c r="AR735" s="224"/>
      <c r="AS735" s="224"/>
    </row>
    <row r="736">
      <c r="A736" s="398"/>
      <c r="B736" s="399"/>
      <c r="C736" s="398"/>
      <c r="D736" s="399"/>
      <c r="E736" s="398"/>
      <c r="I736" s="411"/>
      <c r="J736" s="411"/>
      <c r="N736" s="411"/>
      <c r="S736" s="411"/>
      <c r="AC736" s="227"/>
      <c r="AD736" s="227"/>
      <c r="AE736" s="227"/>
      <c r="AF736" s="227"/>
      <c r="AG736" s="227"/>
      <c r="AL736" s="224"/>
      <c r="AM736" s="224"/>
      <c r="AN736" s="224"/>
      <c r="AO736" s="224"/>
      <c r="AP736" s="224"/>
      <c r="AQ736" s="224"/>
      <c r="AR736" s="224"/>
      <c r="AS736" s="224"/>
    </row>
    <row r="737">
      <c r="A737" s="398"/>
      <c r="B737" s="399"/>
      <c r="C737" s="398"/>
      <c r="D737" s="399"/>
      <c r="E737" s="398"/>
      <c r="I737" s="411"/>
      <c r="J737" s="411"/>
      <c r="N737" s="411"/>
      <c r="S737" s="411"/>
      <c r="AC737" s="227"/>
      <c r="AD737" s="227"/>
      <c r="AE737" s="227"/>
      <c r="AF737" s="227"/>
      <c r="AG737" s="227"/>
      <c r="AL737" s="224"/>
      <c r="AM737" s="224"/>
      <c r="AN737" s="224"/>
      <c r="AO737" s="224"/>
      <c r="AP737" s="224"/>
      <c r="AQ737" s="224"/>
      <c r="AR737" s="224"/>
      <c r="AS737" s="224"/>
    </row>
    <row r="738">
      <c r="A738" s="398"/>
      <c r="B738" s="399"/>
      <c r="C738" s="398"/>
      <c r="D738" s="399"/>
      <c r="E738" s="398"/>
      <c r="I738" s="411"/>
      <c r="J738" s="411"/>
      <c r="N738" s="411"/>
      <c r="S738" s="411"/>
      <c r="AC738" s="227"/>
      <c r="AD738" s="227"/>
      <c r="AE738" s="227"/>
      <c r="AF738" s="227"/>
      <c r="AG738" s="227"/>
      <c r="AL738" s="224"/>
      <c r="AM738" s="224"/>
      <c r="AN738" s="224"/>
      <c r="AO738" s="224"/>
      <c r="AP738" s="224"/>
      <c r="AQ738" s="224"/>
      <c r="AR738" s="224"/>
      <c r="AS738" s="224"/>
    </row>
    <row r="739">
      <c r="A739" s="398"/>
      <c r="B739" s="399"/>
      <c r="C739" s="398"/>
      <c r="D739" s="399"/>
      <c r="E739" s="398"/>
      <c r="I739" s="411"/>
      <c r="J739" s="411"/>
      <c r="N739" s="411"/>
      <c r="S739" s="411"/>
      <c r="AC739" s="227"/>
      <c r="AD739" s="227"/>
      <c r="AE739" s="227"/>
      <c r="AF739" s="227"/>
      <c r="AG739" s="227"/>
      <c r="AL739" s="224"/>
      <c r="AM739" s="224"/>
      <c r="AN739" s="224"/>
      <c r="AO739" s="224"/>
      <c r="AP739" s="224"/>
      <c r="AQ739" s="224"/>
      <c r="AR739" s="224"/>
      <c r="AS739" s="224"/>
    </row>
    <row r="740">
      <c r="A740" s="398"/>
      <c r="B740" s="399"/>
      <c r="C740" s="398"/>
      <c r="D740" s="399"/>
      <c r="E740" s="398"/>
      <c r="I740" s="411"/>
      <c r="J740" s="411"/>
      <c r="N740" s="411"/>
      <c r="S740" s="411"/>
      <c r="AC740" s="227"/>
      <c r="AD740" s="227"/>
      <c r="AE740" s="227"/>
      <c r="AF740" s="227"/>
      <c r="AG740" s="227"/>
      <c r="AL740" s="224"/>
      <c r="AM740" s="224"/>
      <c r="AN740" s="224"/>
      <c r="AO740" s="224"/>
      <c r="AP740" s="224"/>
      <c r="AQ740" s="224"/>
      <c r="AR740" s="224"/>
      <c r="AS740" s="224"/>
    </row>
    <row r="741">
      <c r="A741" s="398"/>
      <c r="B741" s="399"/>
      <c r="C741" s="398"/>
      <c r="D741" s="399"/>
      <c r="E741" s="398"/>
      <c r="I741" s="411"/>
      <c r="J741" s="411"/>
      <c r="N741" s="411"/>
      <c r="S741" s="411"/>
      <c r="AC741" s="227"/>
      <c r="AD741" s="227"/>
      <c r="AE741" s="227"/>
      <c r="AF741" s="227"/>
      <c r="AG741" s="227"/>
      <c r="AL741" s="224"/>
      <c r="AM741" s="224"/>
      <c r="AN741" s="224"/>
      <c r="AO741" s="224"/>
      <c r="AP741" s="224"/>
      <c r="AQ741" s="224"/>
      <c r="AR741" s="224"/>
      <c r="AS741" s="224"/>
    </row>
    <row r="742">
      <c r="A742" s="398"/>
      <c r="B742" s="399"/>
      <c r="C742" s="398"/>
      <c r="D742" s="399"/>
      <c r="E742" s="398"/>
      <c r="I742" s="411"/>
      <c r="J742" s="411"/>
      <c r="N742" s="411"/>
      <c r="S742" s="411"/>
      <c r="AC742" s="227"/>
      <c r="AD742" s="227"/>
      <c r="AE742" s="227"/>
      <c r="AF742" s="227"/>
      <c r="AG742" s="227"/>
      <c r="AL742" s="224"/>
      <c r="AM742" s="224"/>
      <c r="AN742" s="224"/>
      <c r="AO742" s="224"/>
      <c r="AP742" s="224"/>
      <c r="AQ742" s="224"/>
      <c r="AR742" s="224"/>
      <c r="AS742" s="224"/>
    </row>
    <row r="743">
      <c r="A743" s="398"/>
      <c r="B743" s="399"/>
      <c r="C743" s="398"/>
      <c r="D743" s="399"/>
      <c r="E743" s="398"/>
      <c r="I743" s="411"/>
      <c r="J743" s="411"/>
      <c r="N743" s="411"/>
      <c r="S743" s="411"/>
      <c r="AC743" s="227"/>
      <c r="AD743" s="227"/>
      <c r="AE743" s="227"/>
      <c r="AF743" s="227"/>
      <c r="AG743" s="227"/>
      <c r="AL743" s="224"/>
      <c r="AM743" s="224"/>
      <c r="AN743" s="224"/>
      <c r="AO743" s="224"/>
      <c r="AP743" s="224"/>
      <c r="AQ743" s="224"/>
      <c r="AR743" s="224"/>
      <c r="AS743" s="224"/>
    </row>
    <row r="744">
      <c r="A744" s="398"/>
      <c r="B744" s="399"/>
      <c r="C744" s="398"/>
      <c r="D744" s="399"/>
      <c r="E744" s="398"/>
      <c r="I744" s="411"/>
      <c r="J744" s="411"/>
      <c r="N744" s="411"/>
      <c r="S744" s="411"/>
      <c r="AC744" s="227"/>
      <c r="AD744" s="227"/>
      <c r="AE744" s="227"/>
      <c r="AF744" s="227"/>
      <c r="AG744" s="227"/>
      <c r="AL744" s="224"/>
      <c r="AM744" s="224"/>
      <c r="AN744" s="224"/>
      <c r="AO744" s="224"/>
      <c r="AP744" s="224"/>
      <c r="AQ744" s="224"/>
      <c r="AR744" s="224"/>
      <c r="AS744" s="224"/>
    </row>
    <row r="745">
      <c r="A745" s="398"/>
      <c r="B745" s="399"/>
      <c r="C745" s="398"/>
      <c r="D745" s="399"/>
      <c r="E745" s="398"/>
      <c r="I745" s="411"/>
      <c r="J745" s="411"/>
      <c r="N745" s="411"/>
      <c r="S745" s="411"/>
      <c r="AC745" s="227"/>
      <c r="AD745" s="227"/>
      <c r="AE745" s="227"/>
      <c r="AF745" s="227"/>
      <c r="AG745" s="227"/>
      <c r="AL745" s="224"/>
      <c r="AM745" s="224"/>
      <c r="AN745" s="224"/>
      <c r="AO745" s="224"/>
      <c r="AP745" s="224"/>
      <c r="AQ745" s="224"/>
      <c r="AR745" s="224"/>
      <c r="AS745" s="224"/>
    </row>
    <row r="746">
      <c r="A746" s="398"/>
      <c r="B746" s="399"/>
      <c r="C746" s="398"/>
      <c r="D746" s="399"/>
      <c r="E746" s="398"/>
      <c r="I746" s="411"/>
      <c r="J746" s="411"/>
      <c r="N746" s="411"/>
      <c r="S746" s="411"/>
      <c r="AC746" s="227"/>
      <c r="AD746" s="227"/>
      <c r="AE746" s="227"/>
      <c r="AF746" s="227"/>
      <c r="AG746" s="227"/>
      <c r="AL746" s="224"/>
      <c r="AM746" s="224"/>
      <c r="AN746" s="224"/>
      <c r="AO746" s="224"/>
      <c r="AP746" s="224"/>
      <c r="AQ746" s="224"/>
      <c r="AR746" s="224"/>
      <c r="AS746" s="224"/>
    </row>
    <row r="747">
      <c r="A747" s="398"/>
      <c r="B747" s="399"/>
      <c r="C747" s="398"/>
      <c r="D747" s="399"/>
      <c r="E747" s="398"/>
      <c r="I747" s="411"/>
      <c r="J747" s="411"/>
      <c r="N747" s="411"/>
      <c r="S747" s="411"/>
      <c r="AC747" s="227"/>
      <c r="AD747" s="227"/>
      <c r="AE747" s="227"/>
      <c r="AF747" s="227"/>
      <c r="AG747" s="227"/>
      <c r="AL747" s="224"/>
      <c r="AM747" s="224"/>
      <c r="AN747" s="224"/>
      <c r="AO747" s="224"/>
      <c r="AP747" s="224"/>
      <c r="AQ747" s="224"/>
      <c r="AR747" s="224"/>
      <c r="AS747" s="224"/>
    </row>
    <row r="748">
      <c r="A748" s="398"/>
      <c r="B748" s="399"/>
      <c r="C748" s="398"/>
      <c r="D748" s="399"/>
      <c r="E748" s="398"/>
      <c r="I748" s="411"/>
      <c r="J748" s="411"/>
      <c r="N748" s="411"/>
      <c r="S748" s="411"/>
      <c r="AC748" s="227"/>
      <c r="AD748" s="227"/>
      <c r="AE748" s="227"/>
      <c r="AF748" s="227"/>
      <c r="AG748" s="227"/>
      <c r="AL748" s="224"/>
      <c r="AM748" s="224"/>
      <c r="AN748" s="224"/>
      <c r="AO748" s="224"/>
      <c r="AP748" s="224"/>
      <c r="AQ748" s="224"/>
      <c r="AR748" s="224"/>
      <c r="AS748" s="224"/>
    </row>
    <row r="749">
      <c r="A749" s="398"/>
      <c r="B749" s="399"/>
      <c r="C749" s="398"/>
      <c r="D749" s="399"/>
      <c r="E749" s="398"/>
      <c r="I749" s="411"/>
      <c r="J749" s="411"/>
      <c r="N749" s="411"/>
      <c r="S749" s="411"/>
      <c r="AC749" s="227"/>
      <c r="AD749" s="227"/>
      <c r="AE749" s="227"/>
      <c r="AF749" s="227"/>
      <c r="AG749" s="227"/>
      <c r="AL749" s="224"/>
      <c r="AM749" s="224"/>
      <c r="AN749" s="224"/>
      <c r="AO749" s="224"/>
      <c r="AP749" s="224"/>
      <c r="AQ749" s="224"/>
      <c r="AR749" s="224"/>
      <c r="AS749" s="224"/>
    </row>
    <row r="750">
      <c r="A750" s="398"/>
      <c r="B750" s="399"/>
      <c r="C750" s="398"/>
      <c r="D750" s="399"/>
      <c r="E750" s="398"/>
      <c r="I750" s="411"/>
      <c r="J750" s="411"/>
      <c r="N750" s="411"/>
      <c r="S750" s="411"/>
      <c r="AC750" s="227"/>
      <c r="AD750" s="227"/>
      <c r="AE750" s="227"/>
      <c r="AF750" s="227"/>
      <c r="AG750" s="227"/>
      <c r="AL750" s="224"/>
      <c r="AM750" s="224"/>
      <c r="AN750" s="224"/>
      <c r="AO750" s="224"/>
      <c r="AP750" s="224"/>
      <c r="AQ750" s="224"/>
      <c r="AR750" s="224"/>
      <c r="AS750" s="224"/>
    </row>
    <row r="751">
      <c r="A751" s="398"/>
      <c r="B751" s="399"/>
      <c r="C751" s="398"/>
      <c r="D751" s="399"/>
      <c r="E751" s="398"/>
      <c r="I751" s="411"/>
      <c r="J751" s="411"/>
      <c r="N751" s="411"/>
      <c r="S751" s="411"/>
      <c r="AC751" s="227"/>
      <c r="AD751" s="227"/>
      <c r="AE751" s="227"/>
      <c r="AF751" s="227"/>
      <c r="AG751" s="227"/>
      <c r="AL751" s="224"/>
      <c r="AM751" s="224"/>
      <c r="AN751" s="224"/>
      <c r="AO751" s="224"/>
      <c r="AP751" s="224"/>
      <c r="AQ751" s="224"/>
      <c r="AR751" s="224"/>
      <c r="AS751" s="224"/>
    </row>
    <row r="752">
      <c r="A752" s="398"/>
      <c r="B752" s="399"/>
      <c r="C752" s="398"/>
      <c r="D752" s="399"/>
      <c r="E752" s="398"/>
      <c r="I752" s="411"/>
      <c r="J752" s="411"/>
      <c r="N752" s="411"/>
      <c r="S752" s="411"/>
      <c r="AC752" s="227"/>
      <c r="AD752" s="227"/>
      <c r="AE752" s="227"/>
      <c r="AF752" s="227"/>
      <c r="AG752" s="227"/>
      <c r="AL752" s="224"/>
      <c r="AM752" s="224"/>
      <c r="AN752" s="224"/>
      <c r="AO752" s="224"/>
      <c r="AP752" s="224"/>
      <c r="AQ752" s="224"/>
      <c r="AR752" s="224"/>
      <c r="AS752" s="224"/>
    </row>
    <row r="753">
      <c r="A753" s="398"/>
      <c r="B753" s="399"/>
      <c r="C753" s="398"/>
      <c r="D753" s="399"/>
      <c r="E753" s="398"/>
      <c r="I753" s="411"/>
      <c r="J753" s="411"/>
      <c r="N753" s="411"/>
      <c r="S753" s="411"/>
      <c r="AC753" s="227"/>
      <c r="AD753" s="227"/>
      <c r="AE753" s="227"/>
      <c r="AF753" s="227"/>
      <c r="AG753" s="227"/>
      <c r="AL753" s="224"/>
      <c r="AM753" s="224"/>
      <c r="AN753" s="224"/>
      <c r="AO753" s="224"/>
      <c r="AP753" s="224"/>
      <c r="AQ753" s="224"/>
      <c r="AR753" s="224"/>
      <c r="AS753" s="224"/>
    </row>
    <row r="754">
      <c r="A754" s="398"/>
      <c r="B754" s="399"/>
      <c r="C754" s="398"/>
      <c r="D754" s="399"/>
      <c r="E754" s="398"/>
      <c r="I754" s="411"/>
      <c r="J754" s="411"/>
      <c r="N754" s="411"/>
      <c r="S754" s="411"/>
      <c r="AC754" s="227"/>
      <c r="AD754" s="227"/>
      <c r="AE754" s="227"/>
      <c r="AF754" s="227"/>
      <c r="AG754" s="227"/>
      <c r="AL754" s="224"/>
      <c r="AM754" s="224"/>
      <c r="AN754" s="224"/>
      <c r="AO754" s="224"/>
      <c r="AP754" s="224"/>
      <c r="AQ754" s="224"/>
      <c r="AR754" s="224"/>
      <c r="AS754" s="224"/>
    </row>
    <row r="755">
      <c r="A755" s="398"/>
      <c r="B755" s="399"/>
      <c r="C755" s="398"/>
      <c r="D755" s="399"/>
      <c r="E755" s="398"/>
      <c r="I755" s="411"/>
      <c r="J755" s="411"/>
      <c r="N755" s="411"/>
      <c r="S755" s="411"/>
      <c r="AC755" s="227"/>
      <c r="AD755" s="227"/>
      <c r="AE755" s="227"/>
      <c r="AF755" s="227"/>
      <c r="AG755" s="227"/>
      <c r="AL755" s="224"/>
      <c r="AM755" s="224"/>
      <c r="AN755" s="224"/>
      <c r="AO755" s="224"/>
      <c r="AP755" s="224"/>
      <c r="AQ755" s="224"/>
      <c r="AR755" s="224"/>
      <c r="AS755" s="224"/>
    </row>
    <row r="756">
      <c r="A756" s="398"/>
      <c r="B756" s="399"/>
      <c r="C756" s="398"/>
      <c r="D756" s="399"/>
      <c r="E756" s="398"/>
      <c r="I756" s="411"/>
      <c r="J756" s="411"/>
      <c r="N756" s="411"/>
      <c r="S756" s="411"/>
      <c r="AC756" s="227"/>
      <c r="AD756" s="227"/>
      <c r="AE756" s="227"/>
      <c r="AF756" s="227"/>
      <c r="AG756" s="227"/>
      <c r="AL756" s="224"/>
      <c r="AM756" s="224"/>
      <c r="AN756" s="224"/>
      <c r="AO756" s="224"/>
      <c r="AP756" s="224"/>
      <c r="AQ756" s="224"/>
      <c r="AR756" s="224"/>
      <c r="AS756" s="224"/>
    </row>
    <row r="757">
      <c r="A757" s="398"/>
      <c r="B757" s="399"/>
      <c r="C757" s="398"/>
      <c r="D757" s="399"/>
      <c r="E757" s="398"/>
      <c r="I757" s="411"/>
      <c r="J757" s="411"/>
      <c r="N757" s="411"/>
      <c r="S757" s="411"/>
      <c r="AC757" s="227"/>
      <c r="AD757" s="227"/>
      <c r="AE757" s="227"/>
      <c r="AF757" s="227"/>
      <c r="AG757" s="227"/>
      <c r="AL757" s="224"/>
      <c r="AM757" s="224"/>
      <c r="AN757" s="224"/>
      <c r="AO757" s="224"/>
      <c r="AP757" s="224"/>
      <c r="AQ757" s="224"/>
      <c r="AR757" s="224"/>
      <c r="AS757" s="224"/>
    </row>
    <row r="758">
      <c r="A758" s="398"/>
      <c r="B758" s="399"/>
      <c r="C758" s="398"/>
      <c r="D758" s="399"/>
      <c r="E758" s="398"/>
      <c r="I758" s="411"/>
      <c r="J758" s="411"/>
      <c r="N758" s="411"/>
      <c r="S758" s="411"/>
      <c r="AC758" s="227"/>
      <c r="AD758" s="227"/>
      <c r="AE758" s="227"/>
      <c r="AF758" s="227"/>
      <c r="AG758" s="227"/>
      <c r="AL758" s="224"/>
      <c r="AM758" s="224"/>
      <c r="AN758" s="224"/>
      <c r="AO758" s="224"/>
      <c r="AP758" s="224"/>
      <c r="AQ758" s="224"/>
      <c r="AR758" s="224"/>
      <c r="AS758" s="224"/>
    </row>
    <row r="759">
      <c r="A759" s="398"/>
      <c r="B759" s="399"/>
      <c r="C759" s="398"/>
      <c r="D759" s="399"/>
      <c r="E759" s="398"/>
      <c r="I759" s="411"/>
      <c r="J759" s="411"/>
      <c r="N759" s="411"/>
      <c r="S759" s="411"/>
      <c r="AC759" s="227"/>
      <c r="AD759" s="227"/>
      <c r="AE759" s="227"/>
      <c r="AF759" s="227"/>
      <c r="AG759" s="227"/>
      <c r="AL759" s="224"/>
      <c r="AM759" s="224"/>
      <c r="AN759" s="224"/>
      <c r="AO759" s="224"/>
      <c r="AP759" s="224"/>
      <c r="AQ759" s="224"/>
      <c r="AR759" s="224"/>
      <c r="AS759" s="224"/>
    </row>
    <row r="760">
      <c r="A760" s="398"/>
      <c r="B760" s="399"/>
      <c r="C760" s="398"/>
      <c r="D760" s="399"/>
      <c r="E760" s="398"/>
      <c r="I760" s="411"/>
      <c r="J760" s="411"/>
      <c r="N760" s="411"/>
      <c r="S760" s="411"/>
      <c r="AC760" s="227"/>
      <c r="AD760" s="227"/>
      <c r="AE760" s="227"/>
      <c r="AF760" s="227"/>
      <c r="AG760" s="227"/>
      <c r="AL760" s="224"/>
      <c r="AM760" s="224"/>
      <c r="AN760" s="224"/>
      <c r="AO760" s="224"/>
      <c r="AP760" s="224"/>
      <c r="AQ760" s="224"/>
      <c r="AR760" s="224"/>
      <c r="AS760" s="224"/>
    </row>
    <row r="761">
      <c r="A761" s="398"/>
      <c r="B761" s="399"/>
      <c r="C761" s="398"/>
      <c r="D761" s="399"/>
      <c r="E761" s="398"/>
      <c r="I761" s="411"/>
      <c r="J761" s="411"/>
      <c r="N761" s="411"/>
      <c r="S761" s="411"/>
      <c r="AC761" s="227"/>
      <c r="AD761" s="227"/>
      <c r="AE761" s="227"/>
      <c r="AF761" s="227"/>
      <c r="AG761" s="227"/>
      <c r="AL761" s="224"/>
      <c r="AM761" s="224"/>
      <c r="AN761" s="224"/>
      <c r="AO761" s="224"/>
      <c r="AP761" s="224"/>
      <c r="AQ761" s="224"/>
      <c r="AR761" s="224"/>
      <c r="AS761" s="224"/>
    </row>
    <row r="762">
      <c r="A762" s="398"/>
      <c r="B762" s="399"/>
      <c r="C762" s="398"/>
      <c r="D762" s="399"/>
      <c r="E762" s="398"/>
      <c r="I762" s="411"/>
      <c r="J762" s="411"/>
      <c r="N762" s="411"/>
      <c r="S762" s="411"/>
      <c r="AC762" s="227"/>
      <c r="AD762" s="227"/>
      <c r="AE762" s="227"/>
      <c r="AF762" s="227"/>
      <c r="AG762" s="227"/>
      <c r="AL762" s="224"/>
      <c r="AM762" s="224"/>
      <c r="AN762" s="224"/>
      <c r="AO762" s="224"/>
      <c r="AP762" s="224"/>
      <c r="AQ762" s="224"/>
      <c r="AR762" s="224"/>
      <c r="AS762" s="224"/>
    </row>
    <row r="763">
      <c r="A763" s="398"/>
      <c r="B763" s="399"/>
      <c r="C763" s="398"/>
      <c r="D763" s="399"/>
      <c r="E763" s="398"/>
      <c r="I763" s="411"/>
      <c r="J763" s="411"/>
      <c r="N763" s="411"/>
      <c r="S763" s="411"/>
      <c r="AC763" s="227"/>
      <c r="AD763" s="227"/>
      <c r="AE763" s="227"/>
      <c r="AF763" s="227"/>
      <c r="AG763" s="227"/>
      <c r="AL763" s="224"/>
      <c r="AM763" s="224"/>
      <c r="AN763" s="224"/>
      <c r="AO763" s="224"/>
      <c r="AP763" s="224"/>
      <c r="AQ763" s="224"/>
      <c r="AR763" s="224"/>
      <c r="AS763" s="224"/>
    </row>
    <row r="764">
      <c r="A764" s="398"/>
      <c r="B764" s="399"/>
      <c r="C764" s="398"/>
      <c r="D764" s="399"/>
      <c r="E764" s="398"/>
      <c r="I764" s="411"/>
      <c r="J764" s="411"/>
      <c r="N764" s="411"/>
      <c r="S764" s="411"/>
      <c r="AC764" s="227"/>
      <c r="AD764" s="227"/>
      <c r="AE764" s="227"/>
      <c r="AF764" s="227"/>
      <c r="AG764" s="227"/>
      <c r="AL764" s="224"/>
      <c r="AM764" s="224"/>
      <c r="AN764" s="224"/>
      <c r="AO764" s="224"/>
      <c r="AP764" s="224"/>
      <c r="AQ764" s="224"/>
      <c r="AR764" s="224"/>
      <c r="AS764" s="224"/>
    </row>
    <row r="765">
      <c r="A765" s="398"/>
      <c r="B765" s="399"/>
      <c r="C765" s="398"/>
      <c r="D765" s="399"/>
      <c r="E765" s="398"/>
      <c r="I765" s="411"/>
      <c r="J765" s="411"/>
      <c r="N765" s="411"/>
      <c r="S765" s="411"/>
      <c r="AC765" s="227"/>
      <c r="AD765" s="227"/>
      <c r="AE765" s="227"/>
      <c r="AF765" s="227"/>
      <c r="AG765" s="227"/>
      <c r="AL765" s="224"/>
      <c r="AM765" s="224"/>
      <c r="AN765" s="224"/>
      <c r="AO765" s="224"/>
      <c r="AP765" s="224"/>
      <c r="AQ765" s="224"/>
      <c r="AR765" s="224"/>
      <c r="AS765" s="224"/>
    </row>
    <row r="766">
      <c r="A766" s="398"/>
      <c r="B766" s="399"/>
      <c r="C766" s="398"/>
      <c r="D766" s="399"/>
      <c r="E766" s="398"/>
      <c r="I766" s="411"/>
      <c r="J766" s="411"/>
      <c r="N766" s="411"/>
      <c r="S766" s="411"/>
      <c r="AC766" s="227"/>
      <c r="AD766" s="227"/>
      <c r="AE766" s="227"/>
      <c r="AF766" s="227"/>
      <c r="AG766" s="227"/>
      <c r="AL766" s="224"/>
      <c r="AM766" s="224"/>
      <c r="AN766" s="224"/>
      <c r="AO766" s="224"/>
      <c r="AP766" s="224"/>
      <c r="AQ766" s="224"/>
      <c r="AR766" s="224"/>
      <c r="AS766" s="224"/>
    </row>
    <row r="767">
      <c r="A767" s="398"/>
      <c r="B767" s="399"/>
      <c r="C767" s="398"/>
      <c r="D767" s="399"/>
      <c r="E767" s="398"/>
      <c r="I767" s="411"/>
      <c r="J767" s="411"/>
      <c r="N767" s="411"/>
      <c r="S767" s="411"/>
      <c r="AC767" s="227"/>
      <c r="AD767" s="227"/>
      <c r="AE767" s="227"/>
      <c r="AF767" s="227"/>
      <c r="AG767" s="227"/>
      <c r="AL767" s="224"/>
      <c r="AM767" s="224"/>
      <c r="AN767" s="224"/>
      <c r="AO767" s="224"/>
      <c r="AP767" s="224"/>
      <c r="AQ767" s="224"/>
      <c r="AR767" s="224"/>
      <c r="AS767" s="224"/>
    </row>
    <row r="768">
      <c r="A768" s="398"/>
      <c r="B768" s="399"/>
      <c r="C768" s="398"/>
      <c r="D768" s="399"/>
      <c r="E768" s="398"/>
      <c r="I768" s="411"/>
      <c r="J768" s="411"/>
      <c r="N768" s="411"/>
      <c r="S768" s="411"/>
      <c r="AC768" s="227"/>
      <c r="AD768" s="227"/>
      <c r="AE768" s="227"/>
      <c r="AF768" s="227"/>
      <c r="AG768" s="227"/>
      <c r="AL768" s="224"/>
      <c r="AM768" s="224"/>
      <c r="AN768" s="224"/>
      <c r="AO768" s="224"/>
      <c r="AP768" s="224"/>
      <c r="AQ768" s="224"/>
      <c r="AR768" s="224"/>
      <c r="AS768" s="224"/>
    </row>
    <row r="769">
      <c r="A769" s="398"/>
      <c r="B769" s="399"/>
      <c r="C769" s="398"/>
      <c r="D769" s="399"/>
      <c r="E769" s="398"/>
      <c r="I769" s="411"/>
      <c r="J769" s="411"/>
      <c r="N769" s="411"/>
      <c r="S769" s="411"/>
      <c r="AC769" s="227"/>
      <c r="AD769" s="227"/>
      <c r="AE769" s="227"/>
      <c r="AF769" s="227"/>
      <c r="AG769" s="227"/>
      <c r="AL769" s="224"/>
      <c r="AM769" s="224"/>
      <c r="AN769" s="224"/>
      <c r="AO769" s="224"/>
      <c r="AP769" s="224"/>
      <c r="AQ769" s="224"/>
      <c r="AR769" s="224"/>
      <c r="AS769" s="224"/>
    </row>
    <row r="770">
      <c r="A770" s="398"/>
      <c r="B770" s="399"/>
      <c r="C770" s="398"/>
      <c r="D770" s="399"/>
      <c r="E770" s="398"/>
      <c r="I770" s="411"/>
      <c r="J770" s="411"/>
      <c r="N770" s="411"/>
      <c r="S770" s="411"/>
      <c r="AC770" s="227"/>
      <c r="AD770" s="227"/>
      <c r="AE770" s="227"/>
      <c r="AF770" s="227"/>
      <c r="AG770" s="227"/>
      <c r="AL770" s="224"/>
      <c r="AM770" s="224"/>
      <c r="AN770" s="224"/>
      <c r="AO770" s="224"/>
      <c r="AP770" s="224"/>
      <c r="AQ770" s="224"/>
      <c r="AR770" s="224"/>
      <c r="AS770" s="224"/>
    </row>
    <row r="771">
      <c r="A771" s="398"/>
      <c r="B771" s="399"/>
      <c r="C771" s="398"/>
      <c r="D771" s="399"/>
      <c r="E771" s="398"/>
      <c r="I771" s="411"/>
      <c r="J771" s="411"/>
      <c r="N771" s="411"/>
      <c r="S771" s="411"/>
      <c r="AC771" s="227"/>
      <c r="AD771" s="227"/>
      <c r="AE771" s="227"/>
      <c r="AF771" s="227"/>
      <c r="AG771" s="227"/>
      <c r="AL771" s="224"/>
      <c r="AM771" s="224"/>
      <c r="AN771" s="224"/>
      <c r="AO771" s="224"/>
      <c r="AP771" s="224"/>
      <c r="AQ771" s="224"/>
      <c r="AR771" s="224"/>
      <c r="AS771" s="224"/>
    </row>
    <row r="772">
      <c r="A772" s="398"/>
      <c r="B772" s="399"/>
      <c r="C772" s="398"/>
      <c r="D772" s="399"/>
      <c r="E772" s="398"/>
      <c r="I772" s="411"/>
      <c r="J772" s="411"/>
      <c r="N772" s="411"/>
      <c r="S772" s="411"/>
      <c r="AC772" s="227"/>
      <c r="AD772" s="227"/>
      <c r="AE772" s="227"/>
      <c r="AF772" s="227"/>
      <c r="AG772" s="227"/>
      <c r="AL772" s="224"/>
      <c r="AM772" s="224"/>
      <c r="AN772" s="224"/>
      <c r="AO772" s="224"/>
      <c r="AP772" s="224"/>
      <c r="AQ772" s="224"/>
      <c r="AR772" s="224"/>
      <c r="AS772" s="224"/>
    </row>
    <row r="773">
      <c r="A773" s="398"/>
      <c r="B773" s="399"/>
      <c r="C773" s="398"/>
      <c r="D773" s="399"/>
      <c r="E773" s="398"/>
      <c r="I773" s="411"/>
      <c r="J773" s="411"/>
      <c r="N773" s="411"/>
      <c r="S773" s="411"/>
      <c r="AC773" s="227"/>
      <c r="AD773" s="227"/>
      <c r="AE773" s="227"/>
      <c r="AF773" s="227"/>
      <c r="AG773" s="227"/>
      <c r="AL773" s="224"/>
      <c r="AM773" s="224"/>
      <c r="AN773" s="224"/>
      <c r="AO773" s="224"/>
      <c r="AP773" s="224"/>
      <c r="AQ773" s="224"/>
      <c r="AR773" s="224"/>
      <c r="AS773" s="224"/>
    </row>
    <row r="774">
      <c r="A774" s="398"/>
      <c r="B774" s="399"/>
      <c r="C774" s="398"/>
      <c r="D774" s="399"/>
      <c r="E774" s="398"/>
      <c r="I774" s="411"/>
      <c r="J774" s="411"/>
      <c r="N774" s="411"/>
      <c r="S774" s="411"/>
      <c r="AC774" s="227"/>
      <c r="AD774" s="227"/>
      <c r="AE774" s="227"/>
      <c r="AF774" s="227"/>
      <c r="AG774" s="227"/>
      <c r="AL774" s="224"/>
      <c r="AM774" s="224"/>
      <c r="AN774" s="224"/>
      <c r="AO774" s="224"/>
      <c r="AP774" s="224"/>
      <c r="AQ774" s="224"/>
      <c r="AR774" s="224"/>
      <c r="AS774" s="224"/>
    </row>
    <row r="775">
      <c r="A775" s="398"/>
      <c r="B775" s="399"/>
      <c r="C775" s="398"/>
      <c r="D775" s="399"/>
      <c r="E775" s="398"/>
      <c r="I775" s="411"/>
      <c r="J775" s="411"/>
      <c r="N775" s="411"/>
      <c r="S775" s="411"/>
      <c r="AC775" s="227"/>
      <c r="AD775" s="227"/>
      <c r="AE775" s="227"/>
      <c r="AF775" s="227"/>
      <c r="AG775" s="227"/>
      <c r="AL775" s="224"/>
      <c r="AM775" s="224"/>
      <c r="AN775" s="224"/>
      <c r="AO775" s="224"/>
      <c r="AP775" s="224"/>
      <c r="AQ775" s="224"/>
      <c r="AR775" s="224"/>
      <c r="AS775" s="224"/>
    </row>
    <row r="776">
      <c r="A776" s="398"/>
      <c r="B776" s="399"/>
      <c r="C776" s="398"/>
      <c r="D776" s="399"/>
      <c r="E776" s="398"/>
      <c r="I776" s="411"/>
      <c r="J776" s="411"/>
      <c r="N776" s="411"/>
      <c r="S776" s="411"/>
      <c r="AC776" s="227"/>
      <c r="AD776" s="227"/>
      <c r="AE776" s="227"/>
      <c r="AF776" s="227"/>
      <c r="AG776" s="227"/>
      <c r="AL776" s="224"/>
      <c r="AM776" s="224"/>
      <c r="AN776" s="224"/>
      <c r="AO776" s="224"/>
      <c r="AP776" s="224"/>
      <c r="AQ776" s="224"/>
      <c r="AR776" s="224"/>
      <c r="AS776" s="224"/>
    </row>
    <row r="777">
      <c r="A777" s="398"/>
      <c r="B777" s="399"/>
      <c r="C777" s="398"/>
      <c r="D777" s="399"/>
      <c r="E777" s="398"/>
      <c r="I777" s="411"/>
      <c r="J777" s="411"/>
      <c r="N777" s="411"/>
      <c r="S777" s="411"/>
      <c r="AC777" s="227"/>
      <c r="AD777" s="227"/>
      <c r="AE777" s="227"/>
      <c r="AF777" s="227"/>
      <c r="AG777" s="227"/>
      <c r="AL777" s="224"/>
      <c r="AM777" s="224"/>
      <c r="AN777" s="224"/>
      <c r="AO777" s="224"/>
      <c r="AP777" s="224"/>
      <c r="AQ777" s="224"/>
      <c r="AR777" s="224"/>
      <c r="AS777" s="224"/>
    </row>
    <row r="778">
      <c r="A778" s="398"/>
      <c r="B778" s="399"/>
      <c r="C778" s="398"/>
      <c r="D778" s="399"/>
      <c r="E778" s="398"/>
      <c r="I778" s="411"/>
      <c r="J778" s="411"/>
      <c r="N778" s="411"/>
      <c r="S778" s="411"/>
      <c r="AC778" s="227"/>
      <c r="AD778" s="227"/>
      <c r="AE778" s="227"/>
      <c r="AF778" s="227"/>
      <c r="AG778" s="227"/>
      <c r="AL778" s="224"/>
      <c r="AM778" s="224"/>
      <c r="AN778" s="224"/>
      <c r="AO778" s="224"/>
      <c r="AP778" s="224"/>
      <c r="AQ778" s="224"/>
      <c r="AR778" s="224"/>
      <c r="AS778" s="224"/>
    </row>
    <row r="779">
      <c r="A779" s="398"/>
      <c r="B779" s="399"/>
      <c r="C779" s="398"/>
      <c r="D779" s="399"/>
      <c r="E779" s="398"/>
      <c r="I779" s="411"/>
      <c r="J779" s="411"/>
      <c r="N779" s="411"/>
      <c r="S779" s="411"/>
      <c r="AC779" s="227"/>
      <c r="AD779" s="227"/>
      <c r="AE779" s="227"/>
      <c r="AF779" s="227"/>
      <c r="AG779" s="227"/>
      <c r="AL779" s="224"/>
      <c r="AM779" s="224"/>
      <c r="AN779" s="224"/>
      <c r="AO779" s="224"/>
      <c r="AP779" s="224"/>
      <c r="AQ779" s="224"/>
      <c r="AR779" s="224"/>
      <c r="AS779" s="224"/>
    </row>
    <row r="780">
      <c r="A780" s="398"/>
      <c r="B780" s="399"/>
      <c r="C780" s="398"/>
      <c r="D780" s="399"/>
      <c r="E780" s="398"/>
      <c r="I780" s="411"/>
      <c r="J780" s="411"/>
      <c r="N780" s="411"/>
      <c r="S780" s="411"/>
      <c r="AC780" s="227"/>
      <c r="AD780" s="227"/>
      <c r="AE780" s="227"/>
      <c r="AF780" s="227"/>
      <c r="AG780" s="227"/>
      <c r="AL780" s="224"/>
      <c r="AM780" s="224"/>
      <c r="AN780" s="224"/>
      <c r="AO780" s="224"/>
      <c r="AP780" s="224"/>
      <c r="AQ780" s="224"/>
      <c r="AR780" s="224"/>
      <c r="AS780" s="224"/>
    </row>
    <row r="781">
      <c r="A781" s="398"/>
      <c r="B781" s="399"/>
      <c r="C781" s="398"/>
      <c r="D781" s="399"/>
      <c r="E781" s="398"/>
      <c r="I781" s="411"/>
      <c r="J781" s="411"/>
      <c r="N781" s="411"/>
      <c r="S781" s="411"/>
      <c r="AC781" s="227"/>
      <c r="AD781" s="227"/>
      <c r="AE781" s="227"/>
      <c r="AF781" s="227"/>
      <c r="AG781" s="227"/>
      <c r="AL781" s="224"/>
      <c r="AM781" s="224"/>
      <c r="AN781" s="224"/>
      <c r="AO781" s="224"/>
      <c r="AP781" s="224"/>
      <c r="AQ781" s="224"/>
      <c r="AR781" s="224"/>
      <c r="AS781" s="224"/>
    </row>
    <row r="782">
      <c r="A782" s="398"/>
      <c r="B782" s="399"/>
      <c r="C782" s="398"/>
      <c r="D782" s="399"/>
      <c r="E782" s="398"/>
      <c r="I782" s="411"/>
      <c r="J782" s="411"/>
      <c r="N782" s="411"/>
      <c r="S782" s="411"/>
      <c r="AC782" s="227"/>
      <c r="AD782" s="227"/>
      <c r="AE782" s="227"/>
      <c r="AF782" s="227"/>
      <c r="AG782" s="227"/>
      <c r="AL782" s="224"/>
      <c r="AM782" s="224"/>
      <c r="AN782" s="224"/>
      <c r="AO782" s="224"/>
      <c r="AP782" s="224"/>
      <c r="AQ782" s="224"/>
      <c r="AR782" s="224"/>
      <c r="AS782" s="224"/>
    </row>
    <row r="783">
      <c r="A783" s="398"/>
      <c r="B783" s="399"/>
      <c r="C783" s="398"/>
      <c r="D783" s="399"/>
      <c r="E783" s="398"/>
      <c r="I783" s="411"/>
      <c r="J783" s="411"/>
      <c r="N783" s="411"/>
      <c r="S783" s="411"/>
      <c r="AC783" s="227"/>
      <c r="AD783" s="227"/>
      <c r="AE783" s="227"/>
      <c r="AF783" s="227"/>
      <c r="AG783" s="227"/>
      <c r="AL783" s="224"/>
      <c r="AM783" s="224"/>
      <c r="AN783" s="224"/>
      <c r="AO783" s="224"/>
      <c r="AP783" s="224"/>
      <c r="AQ783" s="224"/>
      <c r="AR783" s="224"/>
      <c r="AS783" s="224"/>
    </row>
    <row r="784">
      <c r="A784" s="398"/>
      <c r="B784" s="399"/>
      <c r="C784" s="398"/>
      <c r="D784" s="399"/>
      <c r="E784" s="398"/>
      <c r="I784" s="411"/>
      <c r="J784" s="411"/>
      <c r="N784" s="411"/>
      <c r="S784" s="411"/>
      <c r="AC784" s="227"/>
      <c r="AD784" s="227"/>
      <c r="AE784" s="227"/>
      <c r="AF784" s="227"/>
      <c r="AG784" s="227"/>
      <c r="AL784" s="224"/>
      <c r="AM784" s="224"/>
      <c r="AN784" s="224"/>
      <c r="AO784" s="224"/>
      <c r="AP784" s="224"/>
      <c r="AQ784" s="224"/>
      <c r="AR784" s="224"/>
      <c r="AS784" s="224"/>
    </row>
    <row r="785">
      <c r="A785" s="398"/>
      <c r="B785" s="399"/>
      <c r="C785" s="398"/>
      <c r="D785" s="399"/>
      <c r="E785" s="398"/>
      <c r="I785" s="411"/>
      <c r="J785" s="411"/>
      <c r="N785" s="411"/>
      <c r="S785" s="411"/>
      <c r="AC785" s="227"/>
      <c r="AD785" s="227"/>
      <c r="AE785" s="227"/>
      <c r="AF785" s="227"/>
      <c r="AG785" s="227"/>
      <c r="AL785" s="224"/>
      <c r="AM785" s="224"/>
      <c r="AN785" s="224"/>
      <c r="AO785" s="224"/>
      <c r="AP785" s="224"/>
      <c r="AQ785" s="224"/>
      <c r="AR785" s="224"/>
      <c r="AS785" s="224"/>
    </row>
    <row r="786">
      <c r="A786" s="398"/>
      <c r="B786" s="399"/>
      <c r="C786" s="398"/>
      <c r="D786" s="399"/>
      <c r="E786" s="398"/>
      <c r="I786" s="411"/>
      <c r="J786" s="411"/>
      <c r="N786" s="411"/>
      <c r="S786" s="411"/>
      <c r="AC786" s="227"/>
      <c r="AD786" s="227"/>
      <c r="AE786" s="227"/>
      <c r="AF786" s="227"/>
      <c r="AG786" s="227"/>
      <c r="AL786" s="224"/>
      <c r="AM786" s="224"/>
      <c r="AN786" s="224"/>
      <c r="AO786" s="224"/>
      <c r="AP786" s="224"/>
      <c r="AQ786" s="224"/>
      <c r="AR786" s="224"/>
      <c r="AS786" s="224"/>
    </row>
    <row r="787">
      <c r="A787" s="398"/>
      <c r="B787" s="399"/>
      <c r="C787" s="398"/>
      <c r="D787" s="399"/>
      <c r="E787" s="398"/>
      <c r="I787" s="411"/>
      <c r="J787" s="411"/>
      <c r="N787" s="411"/>
      <c r="S787" s="411"/>
      <c r="AC787" s="227"/>
      <c r="AD787" s="227"/>
      <c r="AE787" s="227"/>
      <c r="AF787" s="227"/>
      <c r="AG787" s="227"/>
      <c r="AL787" s="224"/>
      <c r="AM787" s="224"/>
      <c r="AN787" s="224"/>
      <c r="AO787" s="224"/>
      <c r="AP787" s="224"/>
      <c r="AQ787" s="224"/>
      <c r="AR787" s="224"/>
      <c r="AS787" s="224"/>
    </row>
    <row r="788">
      <c r="A788" s="398"/>
      <c r="B788" s="399"/>
      <c r="C788" s="398"/>
      <c r="D788" s="399"/>
      <c r="E788" s="398"/>
      <c r="I788" s="411"/>
      <c r="J788" s="411"/>
      <c r="N788" s="411"/>
      <c r="S788" s="411"/>
      <c r="AC788" s="227"/>
      <c r="AD788" s="227"/>
      <c r="AE788" s="227"/>
      <c r="AF788" s="227"/>
      <c r="AG788" s="227"/>
      <c r="AL788" s="224"/>
      <c r="AM788" s="224"/>
      <c r="AN788" s="224"/>
      <c r="AO788" s="224"/>
      <c r="AP788" s="224"/>
      <c r="AQ788" s="224"/>
      <c r="AR788" s="224"/>
      <c r="AS788" s="224"/>
    </row>
    <row r="789">
      <c r="A789" s="398"/>
      <c r="B789" s="399"/>
      <c r="C789" s="398"/>
      <c r="D789" s="399"/>
      <c r="E789" s="398"/>
      <c r="I789" s="411"/>
      <c r="J789" s="411"/>
      <c r="N789" s="411"/>
      <c r="S789" s="411"/>
      <c r="AC789" s="227"/>
      <c r="AD789" s="227"/>
      <c r="AE789" s="227"/>
      <c r="AF789" s="227"/>
      <c r="AG789" s="227"/>
      <c r="AL789" s="224"/>
      <c r="AM789" s="224"/>
      <c r="AN789" s="224"/>
      <c r="AO789" s="224"/>
      <c r="AP789" s="224"/>
      <c r="AQ789" s="224"/>
      <c r="AR789" s="224"/>
      <c r="AS789" s="224"/>
    </row>
    <row r="790">
      <c r="A790" s="398"/>
      <c r="B790" s="399"/>
      <c r="C790" s="398"/>
      <c r="D790" s="399"/>
      <c r="E790" s="398"/>
      <c r="I790" s="411"/>
      <c r="J790" s="411"/>
      <c r="N790" s="411"/>
      <c r="S790" s="411"/>
      <c r="AC790" s="227"/>
      <c r="AD790" s="227"/>
      <c r="AE790" s="227"/>
      <c r="AF790" s="227"/>
      <c r="AG790" s="227"/>
      <c r="AL790" s="224"/>
      <c r="AM790" s="224"/>
      <c r="AN790" s="224"/>
      <c r="AO790" s="224"/>
      <c r="AP790" s="224"/>
      <c r="AQ790" s="224"/>
      <c r="AR790" s="224"/>
      <c r="AS790" s="224"/>
    </row>
    <row r="791">
      <c r="A791" s="398"/>
      <c r="B791" s="399"/>
      <c r="C791" s="398"/>
      <c r="D791" s="399"/>
      <c r="E791" s="398"/>
      <c r="I791" s="411"/>
      <c r="J791" s="411"/>
      <c r="N791" s="411"/>
      <c r="S791" s="411"/>
      <c r="AC791" s="227"/>
      <c r="AD791" s="227"/>
      <c r="AE791" s="227"/>
      <c r="AF791" s="227"/>
      <c r="AG791" s="227"/>
      <c r="AL791" s="224"/>
      <c r="AM791" s="224"/>
      <c r="AN791" s="224"/>
      <c r="AO791" s="224"/>
      <c r="AP791" s="224"/>
      <c r="AQ791" s="224"/>
      <c r="AR791" s="224"/>
      <c r="AS791" s="224"/>
    </row>
    <row r="792">
      <c r="A792" s="398"/>
      <c r="B792" s="399"/>
      <c r="C792" s="398"/>
      <c r="D792" s="399"/>
      <c r="E792" s="398"/>
      <c r="I792" s="411"/>
      <c r="J792" s="411"/>
      <c r="N792" s="411"/>
      <c r="S792" s="411"/>
      <c r="AC792" s="227"/>
      <c r="AD792" s="227"/>
      <c r="AE792" s="227"/>
      <c r="AF792" s="227"/>
      <c r="AG792" s="227"/>
      <c r="AL792" s="224"/>
      <c r="AM792" s="224"/>
      <c r="AN792" s="224"/>
      <c r="AO792" s="224"/>
      <c r="AP792" s="224"/>
      <c r="AQ792" s="224"/>
      <c r="AR792" s="224"/>
      <c r="AS792" s="224"/>
    </row>
    <row r="793">
      <c r="A793" s="398"/>
      <c r="B793" s="399"/>
      <c r="C793" s="398"/>
      <c r="D793" s="399"/>
      <c r="E793" s="398"/>
      <c r="I793" s="411"/>
      <c r="J793" s="411"/>
      <c r="N793" s="411"/>
      <c r="S793" s="411"/>
      <c r="AC793" s="227"/>
      <c r="AD793" s="227"/>
      <c r="AE793" s="227"/>
      <c r="AF793" s="227"/>
      <c r="AG793" s="227"/>
      <c r="AL793" s="224"/>
      <c r="AM793" s="224"/>
      <c r="AN793" s="224"/>
      <c r="AO793" s="224"/>
      <c r="AP793" s="224"/>
      <c r="AQ793" s="224"/>
      <c r="AR793" s="224"/>
      <c r="AS793" s="224"/>
    </row>
    <row r="794">
      <c r="A794" s="398"/>
      <c r="B794" s="399"/>
      <c r="C794" s="398"/>
      <c r="D794" s="399"/>
      <c r="E794" s="398"/>
      <c r="I794" s="411"/>
      <c r="J794" s="411"/>
      <c r="N794" s="411"/>
      <c r="S794" s="411"/>
      <c r="AC794" s="227"/>
      <c r="AD794" s="227"/>
      <c r="AE794" s="227"/>
      <c r="AF794" s="227"/>
      <c r="AG794" s="227"/>
      <c r="AL794" s="224"/>
      <c r="AM794" s="224"/>
      <c r="AN794" s="224"/>
      <c r="AO794" s="224"/>
      <c r="AP794" s="224"/>
      <c r="AQ794" s="224"/>
      <c r="AR794" s="224"/>
      <c r="AS794" s="224"/>
    </row>
    <row r="795">
      <c r="A795" s="398"/>
      <c r="B795" s="399"/>
      <c r="C795" s="398"/>
      <c r="D795" s="399"/>
      <c r="E795" s="398"/>
      <c r="I795" s="411"/>
      <c r="J795" s="411"/>
      <c r="N795" s="411"/>
      <c r="S795" s="411"/>
      <c r="AC795" s="227"/>
      <c r="AD795" s="227"/>
      <c r="AE795" s="227"/>
      <c r="AF795" s="227"/>
      <c r="AG795" s="227"/>
      <c r="AL795" s="224"/>
      <c r="AM795" s="224"/>
      <c r="AN795" s="224"/>
      <c r="AO795" s="224"/>
      <c r="AP795" s="224"/>
      <c r="AQ795" s="224"/>
      <c r="AR795" s="224"/>
      <c r="AS795" s="224"/>
    </row>
    <row r="796">
      <c r="A796" s="398"/>
      <c r="B796" s="399"/>
      <c r="C796" s="398"/>
      <c r="D796" s="399"/>
      <c r="E796" s="398"/>
      <c r="I796" s="411"/>
      <c r="J796" s="411"/>
      <c r="N796" s="411"/>
      <c r="S796" s="411"/>
      <c r="AC796" s="227"/>
      <c r="AD796" s="227"/>
      <c r="AE796" s="227"/>
      <c r="AF796" s="227"/>
      <c r="AG796" s="227"/>
      <c r="AL796" s="224"/>
      <c r="AM796" s="224"/>
      <c r="AN796" s="224"/>
      <c r="AO796" s="224"/>
      <c r="AP796" s="224"/>
      <c r="AQ796" s="224"/>
      <c r="AR796" s="224"/>
      <c r="AS796" s="224"/>
    </row>
    <row r="797">
      <c r="A797" s="398"/>
      <c r="B797" s="399"/>
      <c r="C797" s="398"/>
      <c r="D797" s="399"/>
      <c r="E797" s="398"/>
      <c r="I797" s="411"/>
      <c r="J797" s="411"/>
      <c r="N797" s="411"/>
      <c r="S797" s="411"/>
      <c r="AC797" s="227"/>
      <c r="AD797" s="227"/>
      <c r="AE797" s="227"/>
      <c r="AF797" s="227"/>
      <c r="AG797" s="227"/>
      <c r="AL797" s="224"/>
      <c r="AM797" s="224"/>
      <c r="AN797" s="224"/>
      <c r="AO797" s="224"/>
      <c r="AP797" s="224"/>
      <c r="AQ797" s="224"/>
      <c r="AR797" s="224"/>
      <c r="AS797" s="224"/>
    </row>
    <row r="798">
      <c r="A798" s="398"/>
      <c r="B798" s="399"/>
      <c r="C798" s="398"/>
      <c r="D798" s="399"/>
      <c r="E798" s="398"/>
      <c r="I798" s="411"/>
      <c r="J798" s="411"/>
      <c r="N798" s="411"/>
      <c r="S798" s="411"/>
      <c r="AC798" s="227"/>
      <c r="AD798" s="227"/>
      <c r="AE798" s="227"/>
      <c r="AF798" s="227"/>
      <c r="AG798" s="227"/>
      <c r="AL798" s="224"/>
      <c r="AM798" s="224"/>
      <c r="AN798" s="224"/>
      <c r="AO798" s="224"/>
      <c r="AP798" s="224"/>
      <c r="AQ798" s="224"/>
      <c r="AR798" s="224"/>
      <c r="AS798" s="224"/>
    </row>
    <row r="799">
      <c r="A799" s="398"/>
      <c r="B799" s="399"/>
      <c r="C799" s="398"/>
      <c r="D799" s="399"/>
      <c r="E799" s="398"/>
      <c r="I799" s="411"/>
      <c r="J799" s="411"/>
      <c r="N799" s="411"/>
      <c r="S799" s="411"/>
      <c r="AC799" s="227"/>
      <c r="AD799" s="227"/>
      <c r="AE799" s="227"/>
      <c r="AF799" s="227"/>
      <c r="AG799" s="227"/>
      <c r="AL799" s="224"/>
      <c r="AM799" s="224"/>
      <c r="AN799" s="224"/>
      <c r="AO799" s="224"/>
      <c r="AP799" s="224"/>
      <c r="AQ799" s="224"/>
      <c r="AR799" s="224"/>
      <c r="AS799" s="224"/>
    </row>
    <row r="800">
      <c r="A800" s="398"/>
      <c r="B800" s="399"/>
      <c r="C800" s="398"/>
      <c r="D800" s="399"/>
      <c r="E800" s="398"/>
      <c r="I800" s="411"/>
      <c r="J800" s="411"/>
      <c r="N800" s="411"/>
      <c r="S800" s="411"/>
      <c r="AC800" s="227"/>
      <c r="AD800" s="227"/>
      <c r="AE800" s="227"/>
      <c r="AF800" s="227"/>
      <c r="AG800" s="227"/>
      <c r="AL800" s="224"/>
      <c r="AM800" s="224"/>
      <c r="AN800" s="224"/>
      <c r="AO800" s="224"/>
      <c r="AP800" s="224"/>
      <c r="AQ800" s="224"/>
      <c r="AR800" s="224"/>
      <c r="AS800" s="224"/>
    </row>
    <row r="801">
      <c r="A801" s="398"/>
      <c r="B801" s="399"/>
      <c r="C801" s="398"/>
      <c r="D801" s="399"/>
      <c r="E801" s="398"/>
      <c r="I801" s="411"/>
      <c r="J801" s="411"/>
      <c r="N801" s="411"/>
      <c r="S801" s="411"/>
      <c r="AC801" s="227"/>
      <c r="AD801" s="227"/>
      <c r="AE801" s="227"/>
      <c r="AF801" s="227"/>
      <c r="AG801" s="227"/>
      <c r="AL801" s="224"/>
      <c r="AM801" s="224"/>
      <c r="AN801" s="224"/>
      <c r="AO801" s="224"/>
      <c r="AP801" s="224"/>
      <c r="AQ801" s="224"/>
      <c r="AR801" s="224"/>
      <c r="AS801" s="224"/>
    </row>
    <row r="802">
      <c r="A802" s="398"/>
      <c r="B802" s="399"/>
      <c r="C802" s="398"/>
      <c r="D802" s="399"/>
      <c r="E802" s="398"/>
      <c r="I802" s="411"/>
      <c r="J802" s="411"/>
      <c r="N802" s="411"/>
      <c r="S802" s="411"/>
      <c r="AC802" s="227"/>
      <c r="AD802" s="227"/>
      <c r="AE802" s="227"/>
      <c r="AF802" s="227"/>
      <c r="AG802" s="227"/>
      <c r="AL802" s="224"/>
      <c r="AM802" s="224"/>
      <c r="AN802" s="224"/>
      <c r="AO802" s="224"/>
      <c r="AP802" s="224"/>
      <c r="AQ802" s="224"/>
      <c r="AR802" s="224"/>
      <c r="AS802" s="224"/>
    </row>
    <row r="803">
      <c r="A803" s="398"/>
      <c r="B803" s="399"/>
      <c r="C803" s="398"/>
      <c r="D803" s="399"/>
      <c r="E803" s="398"/>
      <c r="I803" s="411"/>
      <c r="J803" s="411"/>
      <c r="N803" s="411"/>
      <c r="S803" s="411"/>
      <c r="AC803" s="227"/>
      <c r="AD803" s="227"/>
      <c r="AE803" s="227"/>
      <c r="AF803" s="227"/>
      <c r="AG803" s="227"/>
      <c r="AL803" s="224"/>
      <c r="AM803" s="224"/>
      <c r="AN803" s="224"/>
      <c r="AO803" s="224"/>
      <c r="AP803" s="224"/>
      <c r="AQ803" s="224"/>
      <c r="AR803" s="224"/>
      <c r="AS803" s="224"/>
    </row>
    <row r="804">
      <c r="A804" s="398"/>
      <c r="B804" s="399"/>
      <c r="C804" s="398"/>
      <c r="D804" s="399"/>
      <c r="E804" s="398"/>
      <c r="I804" s="411"/>
      <c r="J804" s="411"/>
      <c r="N804" s="411"/>
      <c r="S804" s="411"/>
      <c r="AC804" s="227"/>
      <c r="AD804" s="227"/>
      <c r="AE804" s="227"/>
      <c r="AF804" s="227"/>
      <c r="AG804" s="227"/>
      <c r="AL804" s="224"/>
      <c r="AM804" s="224"/>
      <c r="AN804" s="224"/>
      <c r="AO804" s="224"/>
      <c r="AP804" s="224"/>
      <c r="AQ804" s="224"/>
      <c r="AR804" s="224"/>
      <c r="AS804" s="224"/>
    </row>
    <row r="805">
      <c r="A805" s="398"/>
      <c r="B805" s="399"/>
      <c r="C805" s="398"/>
      <c r="D805" s="399"/>
      <c r="E805" s="398"/>
      <c r="I805" s="411"/>
      <c r="J805" s="411"/>
      <c r="N805" s="411"/>
      <c r="S805" s="411"/>
      <c r="AC805" s="227"/>
      <c r="AD805" s="227"/>
      <c r="AE805" s="227"/>
      <c r="AF805" s="227"/>
      <c r="AG805" s="227"/>
      <c r="AL805" s="224"/>
      <c r="AM805" s="224"/>
      <c r="AN805" s="224"/>
      <c r="AO805" s="224"/>
      <c r="AP805" s="224"/>
      <c r="AQ805" s="224"/>
      <c r="AR805" s="224"/>
      <c r="AS805" s="224"/>
    </row>
    <row r="806">
      <c r="A806" s="398"/>
      <c r="B806" s="399"/>
      <c r="C806" s="398"/>
      <c r="D806" s="399"/>
      <c r="E806" s="398"/>
      <c r="I806" s="411"/>
      <c r="J806" s="411"/>
      <c r="N806" s="411"/>
      <c r="S806" s="411"/>
      <c r="AC806" s="227"/>
      <c r="AD806" s="227"/>
      <c r="AE806" s="227"/>
      <c r="AF806" s="227"/>
      <c r="AG806" s="227"/>
      <c r="AL806" s="224"/>
      <c r="AM806" s="224"/>
      <c r="AN806" s="224"/>
      <c r="AO806" s="224"/>
      <c r="AP806" s="224"/>
      <c r="AQ806" s="224"/>
      <c r="AR806" s="224"/>
      <c r="AS806" s="224"/>
    </row>
    <row r="807">
      <c r="A807" s="398"/>
      <c r="B807" s="399"/>
      <c r="C807" s="398"/>
      <c r="D807" s="399"/>
      <c r="E807" s="398"/>
      <c r="I807" s="411"/>
      <c r="J807" s="411"/>
      <c r="N807" s="411"/>
      <c r="S807" s="411"/>
      <c r="AC807" s="227"/>
      <c r="AD807" s="227"/>
      <c r="AE807" s="227"/>
      <c r="AF807" s="227"/>
      <c r="AG807" s="227"/>
      <c r="AL807" s="224"/>
      <c r="AM807" s="224"/>
      <c r="AN807" s="224"/>
      <c r="AO807" s="224"/>
      <c r="AP807" s="224"/>
      <c r="AQ807" s="224"/>
      <c r="AR807" s="224"/>
      <c r="AS807" s="224"/>
    </row>
    <row r="808">
      <c r="A808" s="398"/>
      <c r="B808" s="399"/>
      <c r="C808" s="398"/>
      <c r="D808" s="399"/>
      <c r="E808" s="398"/>
      <c r="I808" s="411"/>
      <c r="J808" s="411"/>
      <c r="N808" s="411"/>
      <c r="S808" s="411"/>
      <c r="AC808" s="227"/>
      <c r="AD808" s="227"/>
      <c r="AE808" s="227"/>
      <c r="AF808" s="227"/>
      <c r="AG808" s="227"/>
      <c r="AL808" s="224"/>
      <c r="AM808" s="224"/>
      <c r="AN808" s="224"/>
      <c r="AO808" s="224"/>
      <c r="AP808" s="224"/>
      <c r="AQ808" s="224"/>
      <c r="AR808" s="224"/>
      <c r="AS808" s="224"/>
    </row>
    <row r="809">
      <c r="A809" s="398"/>
      <c r="B809" s="399"/>
      <c r="C809" s="398"/>
      <c r="D809" s="399"/>
      <c r="E809" s="398"/>
      <c r="I809" s="411"/>
      <c r="J809" s="411"/>
      <c r="N809" s="411"/>
      <c r="S809" s="411"/>
      <c r="AC809" s="227"/>
      <c r="AD809" s="227"/>
      <c r="AE809" s="227"/>
      <c r="AF809" s="227"/>
      <c r="AG809" s="227"/>
      <c r="AL809" s="224"/>
      <c r="AM809" s="224"/>
      <c r="AN809" s="224"/>
      <c r="AO809" s="224"/>
      <c r="AP809" s="224"/>
      <c r="AQ809" s="224"/>
      <c r="AR809" s="224"/>
      <c r="AS809" s="224"/>
    </row>
    <row r="810">
      <c r="A810" s="398"/>
      <c r="B810" s="399"/>
      <c r="C810" s="398"/>
      <c r="D810" s="399"/>
      <c r="E810" s="398"/>
      <c r="I810" s="411"/>
      <c r="J810" s="411"/>
      <c r="N810" s="411"/>
      <c r="S810" s="411"/>
      <c r="AC810" s="227"/>
      <c r="AD810" s="227"/>
      <c r="AE810" s="227"/>
      <c r="AF810" s="227"/>
      <c r="AG810" s="227"/>
      <c r="AL810" s="224"/>
      <c r="AM810" s="224"/>
      <c r="AN810" s="224"/>
      <c r="AO810" s="224"/>
      <c r="AP810" s="224"/>
      <c r="AQ810" s="224"/>
      <c r="AR810" s="224"/>
      <c r="AS810" s="224"/>
    </row>
    <row r="811">
      <c r="A811" s="398"/>
      <c r="B811" s="399"/>
      <c r="C811" s="398"/>
      <c r="D811" s="399"/>
      <c r="E811" s="398"/>
      <c r="I811" s="411"/>
      <c r="J811" s="411"/>
      <c r="N811" s="411"/>
      <c r="S811" s="411"/>
      <c r="AC811" s="227"/>
      <c r="AD811" s="227"/>
      <c r="AE811" s="227"/>
      <c r="AF811" s="227"/>
      <c r="AG811" s="227"/>
      <c r="AL811" s="224"/>
      <c r="AM811" s="224"/>
      <c r="AN811" s="224"/>
      <c r="AO811" s="224"/>
      <c r="AP811" s="224"/>
      <c r="AQ811" s="224"/>
      <c r="AR811" s="224"/>
      <c r="AS811" s="224"/>
    </row>
    <row r="812">
      <c r="A812" s="398"/>
      <c r="B812" s="399"/>
      <c r="C812" s="398"/>
      <c r="D812" s="399"/>
      <c r="E812" s="398"/>
      <c r="I812" s="411"/>
      <c r="J812" s="411"/>
      <c r="N812" s="411"/>
      <c r="S812" s="411"/>
      <c r="AC812" s="227"/>
      <c r="AD812" s="227"/>
      <c r="AE812" s="227"/>
      <c r="AF812" s="227"/>
      <c r="AG812" s="227"/>
      <c r="AL812" s="224"/>
      <c r="AM812" s="224"/>
      <c r="AN812" s="224"/>
      <c r="AO812" s="224"/>
      <c r="AP812" s="224"/>
      <c r="AQ812" s="224"/>
      <c r="AR812" s="224"/>
      <c r="AS812" s="224"/>
    </row>
    <row r="813">
      <c r="A813" s="398"/>
      <c r="B813" s="399"/>
      <c r="C813" s="398"/>
      <c r="D813" s="399"/>
      <c r="E813" s="398"/>
      <c r="I813" s="411"/>
      <c r="J813" s="411"/>
      <c r="N813" s="411"/>
      <c r="S813" s="411"/>
      <c r="AC813" s="227"/>
      <c r="AD813" s="227"/>
      <c r="AE813" s="227"/>
      <c r="AF813" s="227"/>
      <c r="AG813" s="227"/>
      <c r="AL813" s="224"/>
      <c r="AM813" s="224"/>
      <c r="AN813" s="224"/>
      <c r="AO813" s="224"/>
      <c r="AP813" s="224"/>
      <c r="AQ813" s="224"/>
      <c r="AR813" s="224"/>
      <c r="AS813" s="224"/>
    </row>
    <row r="814">
      <c r="A814" s="398"/>
      <c r="B814" s="399"/>
      <c r="C814" s="398"/>
      <c r="D814" s="399"/>
      <c r="E814" s="398"/>
      <c r="I814" s="411"/>
      <c r="J814" s="411"/>
      <c r="N814" s="411"/>
      <c r="S814" s="411"/>
      <c r="AC814" s="227"/>
      <c r="AD814" s="227"/>
      <c r="AE814" s="227"/>
      <c r="AF814" s="227"/>
      <c r="AG814" s="227"/>
      <c r="AL814" s="224"/>
      <c r="AM814" s="224"/>
      <c r="AN814" s="224"/>
      <c r="AO814" s="224"/>
      <c r="AP814" s="224"/>
      <c r="AQ814" s="224"/>
      <c r="AR814" s="224"/>
      <c r="AS814" s="224"/>
    </row>
    <row r="815">
      <c r="A815" s="398"/>
      <c r="B815" s="399"/>
      <c r="C815" s="398"/>
      <c r="D815" s="399"/>
      <c r="E815" s="398"/>
      <c r="I815" s="411"/>
      <c r="J815" s="411"/>
      <c r="N815" s="411"/>
      <c r="S815" s="411"/>
      <c r="AC815" s="227"/>
      <c r="AD815" s="227"/>
      <c r="AE815" s="227"/>
      <c r="AF815" s="227"/>
      <c r="AG815" s="227"/>
      <c r="AL815" s="224"/>
      <c r="AM815" s="224"/>
      <c r="AN815" s="224"/>
      <c r="AO815" s="224"/>
      <c r="AP815" s="224"/>
      <c r="AQ815" s="224"/>
      <c r="AR815" s="224"/>
      <c r="AS815" s="224"/>
    </row>
    <row r="816">
      <c r="A816" s="398"/>
      <c r="B816" s="399"/>
      <c r="C816" s="398"/>
      <c r="D816" s="399"/>
      <c r="E816" s="398"/>
      <c r="I816" s="411"/>
      <c r="J816" s="411"/>
      <c r="N816" s="411"/>
      <c r="S816" s="411"/>
      <c r="AC816" s="227"/>
      <c r="AD816" s="227"/>
      <c r="AE816" s="227"/>
      <c r="AF816" s="227"/>
      <c r="AG816" s="227"/>
      <c r="AL816" s="224"/>
      <c r="AM816" s="224"/>
      <c r="AN816" s="224"/>
      <c r="AO816" s="224"/>
      <c r="AP816" s="224"/>
      <c r="AQ816" s="224"/>
      <c r="AR816" s="224"/>
      <c r="AS816" s="224"/>
    </row>
    <row r="817">
      <c r="A817" s="398"/>
      <c r="B817" s="399"/>
      <c r="C817" s="398"/>
      <c r="D817" s="399"/>
      <c r="E817" s="398"/>
      <c r="I817" s="411"/>
      <c r="J817" s="411"/>
      <c r="N817" s="411"/>
      <c r="S817" s="411"/>
      <c r="AC817" s="227"/>
      <c r="AD817" s="227"/>
      <c r="AE817" s="227"/>
      <c r="AF817" s="227"/>
      <c r="AG817" s="227"/>
      <c r="AL817" s="224"/>
      <c r="AM817" s="224"/>
      <c r="AN817" s="224"/>
      <c r="AO817" s="224"/>
      <c r="AP817" s="224"/>
      <c r="AQ817" s="224"/>
      <c r="AR817" s="224"/>
      <c r="AS817" s="224"/>
    </row>
    <row r="818">
      <c r="A818" s="398"/>
      <c r="B818" s="399"/>
      <c r="C818" s="398"/>
      <c r="D818" s="399"/>
      <c r="E818" s="398"/>
      <c r="I818" s="411"/>
      <c r="J818" s="411"/>
      <c r="N818" s="411"/>
      <c r="S818" s="411"/>
      <c r="AC818" s="227"/>
      <c r="AD818" s="227"/>
      <c r="AE818" s="227"/>
      <c r="AF818" s="227"/>
      <c r="AG818" s="227"/>
      <c r="AL818" s="224"/>
      <c r="AM818" s="224"/>
      <c r="AN818" s="224"/>
      <c r="AO818" s="224"/>
      <c r="AP818" s="224"/>
      <c r="AQ818" s="224"/>
      <c r="AR818" s="224"/>
      <c r="AS818" s="224"/>
    </row>
    <row r="819">
      <c r="A819" s="398"/>
      <c r="B819" s="399"/>
      <c r="C819" s="398"/>
      <c r="D819" s="399"/>
      <c r="E819" s="398"/>
      <c r="I819" s="411"/>
      <c r="J819" s="411"/>
      <c r="N819" s="411"/>
      <c r="S819" s="411"/>
      <c r="AC819" s="227"/>
      <c r="AD819" s="227"/>
      <c r="AE819" s="227"/>
      <c r="AF819" s="227"/>
      <c r="AG819" s="227"/>
      <c r="AL819" s="224"/>
      <c r="AM819" s="224"/>
      <c r="AN819" s="224"/>
      <c r="AO819" s="224"/>
      <c r="AP819" s="224"/>
      <c r="AQ819" s="224"/>
      <c r="AR819" s="224"/>
      <c r="AS819" s="224"/>
    </row>
    <row r="820">
      <c r="A820" s="398"/>
      <c r="B820" s="399"/>
      <c r="C820" s="398"/>
      <c r="D820" s="399"/>
      <c r="E820" s="398"/>
      <c r="I820" s="411"/>
      <c r="J820" s="411"/>
      <c r="N820" s="411"/>
      <c r="S820" s="411"/>
      <c r="AC820" s="227"/>
      <c r="AD820" s="227"/>
      <c r="AE820" s="227"/>
      <c r="AF820" s="227"/>
      <c r="AG820" s="227"/>
      <c r="AL820" s="224"/>
      <c r="AM820" s="224"/>
      <c r="AN820" s="224"/>
      <c r="AO820" s="224"/>
      <c r="AP820" s="224"/>
      <c r="AQ820" s="224"/>
      <c r="AR820" s="224"/>
      <c r="AS820" s="224"/>
    </row>
    <row r="821">
      <c r="A821" s="398"/>
      <c r="B821" s="399"/>
      <c r="C821" s="398"/>
      <c r="D821" s="399"/>
      <c r="E821" s="398"/>
      <c r="I821" s="411"/>
      <c r="J821" s="411"/>
      <c r="N821" s="411"/>
      <c r="S821" s="411"/>
      <c r="AC821" s="227"/>
      <c r="AD821" s="227"/>
      <c r="AE821" s="227"/>
      <c r="AF821" s="227"/>
      <c r="AG821" s="227"/>
      <c r="AL821" s="224"/>
      <c r="AM821" s="224"/>
      <c r="AN821" s="224"/>
      <c r="AO821" s="224"/>
      <c r="AP821" s="224"/>
      <c r="AQ821" s="224"/>
      <c r="AR821" s="224"/>
      <c r="AS821" s="224"/>
    </row>
    <row r="822">
      <c r="A822" s="398"/>
      <c r="B822" s="399"/>
      <c r="C822" s="398"/>
      <c r="D822" s="399"/>
      <c r="E822" s="398"/>
      <c r="I822" s="411"/>
      <c r="J822" s="411"/>
      <c r="N822" s="411"/>
      <c r="S822" s="411"/>
      <c r="AC822" s="227"/>
      <c r="AD822" s="227"/>
      <c r="AE822" s="227"/>
      <c r="AF822" s="227"/>
      <c r="AG822" s="227"/>
      <c r="AL822" s="224"/>
      <c r="AM822" s="224"/>
      <c r="AN822" s="224"/>
      <c r="AO822" s="224"/>
      <c r="AP822" s="224"/>
      <c r="AQ822" s="224"/>
      <c r="AR822" s="224"/>
      <c r="AS822" s="224"/>
    </row>
    <row r="823">
      <c r="A823" s="398"/>
      <c r="B823" s="399"/>
      <c r="C823" s="398"/>
      <c r="D823" s="399"/>
      <c r="E823" s="398"/>
      <c r="I823" s="411"/>
      <c r="J823" s="411"/>
      <c r="N823" s="411"/>
      <c r="S823" s="411"/>
      <c r="AC823" s="227"/>
      <c r="AD823" s="227"/>
      <c r="AE823" s="227"/>
      <c r="AF823" s="227"/>
      <c r="AG823" s="227"/>
      <c r="AL823" s="224"/>
      <c r="AM823" s="224"/>
      <c r="AN823" s="224"/>
      <c r="AO823" s="224"/>
      <c r="AP823" s="224"/>
      <c r="AQ823" s="224"/>
      <c r="AR823" s="224"/>
      <c r="AS823" s="224"/>
    </row>
    <row r="824">
      <c r="A824" s="398"/>
      <c r="B824" s="399"/>
      <c r="C824" s="398"/>
      <c r="D824" s="399"/>
      <c r="E824" s="398"/>
      <c r="I824" s="411"/>
      <c r="J824" s="411"/>
      <c r="N824" s="411"/>
      <c r="S824" s="411"/>
      <c r="AC824" s="227"/>
      <c r="AD824" s="227"/>
      <c r="AE824" s="227"/>
      <c r="AF824" s="227"/>
      <c r="AG824" s="227"/>
      <c r="AL824" s="224"/>
      <c r="AM824" s="224"/>
      <c r="AN824" s="224"/>
      <c r="AO824" s="224"/>
      <c r="AP824" s="224"/>
      <c r="AQ824" s="224"/>
      <c r="AR824" s="224"/>
      <c r="AS824" s="224"/>
    </row>
    <row r="825">
      <c r="A825" s="398"/>
      <c r="B825" s="399"/>
      <c r="C825" s="398"/>
      <c r="D825" s="399"/>
      <c r="E825" s="398"/>
      <c r="I825" s="411"/>
      <c r="J825" s="411"/>
      <c r="N825" s="411"/>
      <c r="S825" s="411"/>
      <c r="AC825" s="227"/>
      <c r="AD825" s="227"/>
      <c r="AE825" s="227"/>
      <c r="AF825" s="227"/>
      <c r="AG825" s="227"/>
      <c r="AL825" s="224"/>
      <c r="AM825" s="224"/>
      <c r="AN825" s="224"/>
      <c r="AO825" s="224"/>
      <c r="AP825" s="224"/>
      <c r="AQ825" s="224"/>
      <c r="AR825" s="224"/>
      <c r="AS825" s="224"/>
    </row>
    <row r="826">
      <c r="A826" s="398"/>
      <c r="B826" s="399"/>
      <c r="C826" s="398"/>
      <c r="D826" s="399"/>
      <c r="E826" s="398"/>
      <c r="I826" s="411"/>
      <c r="J826" s="411"/>
      <c r="N826" s="411"/>
      <c r="S826" s="411"/>
      <c r="AC826" s="227"/>
      <c r="AD826" s="227"/>
      <c r="AE826" s="227"/>
      <c r="AF826" s="227"/>
      <c r="AG826" s="227"/>
      <c r="AL826" s="224"/>
      <c r="AM826" s="224"/>
      <c r="AN826" s="224"/>
      <c r="AO826" s="224"/>
      <c r="AP826" s="224"/>
      <c r="AQ826" s="224"/>
      <c r="AR826" s="224"/>
      <c r="AS826" s="224"/>
    </row>
    <row r="827">
      <c r="A827" s="398"/>
      <c r="B827" s="399"/>
      <c r="C827" s="398"/>
      <c r="D827" s="399"/>
      <c r="E827" s="398"/>
      <c r="I827" s="411"/>
      <c r="J827" s="411"/>
      <c r="N827" s="411"/>
      <c r="S827" s="411"/>
      <c r="AC827" s="227"/>
      <c r="AD827" s="227"/>
      <c r="AE827" s="227"/>
      <c r="AF827" s="227"/>
      <c r="AG827" s="227"/>
      <c r="AL827" s="224"/>
      <c r="AM827" s="224"/>
      <c r="AN827" s="224"/>
      <c r="AO827" s="224"/>
      <c r="AP827" s="224"/>
      <c r="AQ827" s="224"/>
      <c r="AR827" s="224"/>
      <c r="AS827" s="224"/>
    </row>
    <row r="828">
      <c r="A828" s="398"/>
      <c r="B828" s="399"/>
      <c r="C828" s="398"/>
      <c r="D828" s="399"/>
      <c r="E828" s="398"/>
      <c r="I828" s="411"/>
      <c r="J828" s="411"/>
      <c r="N828" s="411"/>
      <c r="S828" s="411"/>
      <c r="AC828" s="227"/>
      <c r="AD828" s="227"/>
      <c r="AE828" s="227"/>
      <c r="AF828" s="227"/>
      <c r="AG828" s="227"/>
      <c r="AL828" s="224"/>
      <c r="AM828" s="224"/>
      <c r="AN828" s="224"/>
      <c r="AO828" s="224"/>
      <c r="AP828" s="224"/>
      <c r="AQ828" s="224"/>
      <c r="AR828" s="224"/>
      <c r="AS828" s="224"/>
    </row>
    <row r="829">
      <c r="A829" s="398"/>
      <c r="B829" s="399"/>
      <c r="C829" s="398"/>
      <c r="D829" s="399"/>
      <c r="E829" s="398"/>
      <c r="I829" s="411"/>
      <c r="J829" s="411"/>
      <c r="N829" s="411"/>
      <c r="S829" s="411"/>
      <c r="AC829" s="227"/>
      <c r="AD829" s="227"/>
      <c r="AE829" s="227"/>
      <c r="AF829" s="227"/>
      <c r="AG829" s="227"/>
      <c r="AL829" s="224"/>
      <c r="AM829" s="224"/>
      <c r="AN829" s="224"/>
      <c r="AO829" s="224"/>
      <c r="AP829" s="224"/>
      <c r="AQ829" s="224"/>
      <c r="AR829" s="224"/>
      <c r="AS829" s="224"/>
    </row>
    <row r="830">
      <c r="A830" s="398"/>
      <c r="B830" s="399"/>
      <c r="C830" s="398"/>
      <c r="D830" s="399"/>
      <c r="E830" s="398"/>
      <c r="I830" s="411"/>
      <c r="J830" s="411"/>
      <c r="N830" s="411"/>
      <c r="S830" s="411"/>
      <c r="AC830" s="227"/>
      <c r="AD830" s="227"/>
      <c r="AE830" s="227"/>
      <c r="AF830" s="227"/>
      <c r="AG830" s="227"/>
      <c r="AL830" s="224"/>
      <c r="AM830" s="224"/>
      <c r="AN830" s="224"/>
      <c r="AO830" s="224"/>
      <c r="AP830" s="224"/>
      <c r="AQ830" s="224"/>
      <c r="AR830" s="224"/>
      <c r="AS830" s="224"/>
    </row>
    <row r="831">
      <c r="A831" s="398"/>
      <c r="B831" s="399"/>
      <c r="C831" s="398"/>
      <c r="D831" s="399"/>
      <c r="E831" s="398"/>
      <c r="I831" s="411"/>
      <c r="J831" s="411"/>
      <c r="N831" s="411"/>
      <c r="S831" s="411"/>
      <c r="AC831" s="227"/>
      <c r="AD831" s="227"/>
      <c r="AE831" s="227"/>
      <c r="AF831" s="227"/>
      <c r="AG831" s="227"/>
      <c r="AL831" s="224"/>
      <c r="AM831" s="224"/>
      <c r="AN831" s="224"/>
      <c r="AO831" s="224"/>
      <c r="AP831" s="224"/>
      <c r="AQ831" s="224"/>
      <c r="AR831" s="224"/>
      <c r="AS831" s="224"/>
    </row>
    <row r="832">
      <c r="A832" s="398"/>
      <c r="B832" s="399"/>
      <c r="C832" s="398"/>
      <c r="D832" s="399"/>
      <c r="E832" s="398"/>
      <c r="I832" s="411"/>
      <c r="J832" s="411"/>
      <c r="N832" s="411"/>
      <c r="S832" s="411"/>
      <c r="AC832" s="227"/>
      <c r="AD832" s="227"/>
      <c r="AE832" s="227"/>
      <c r="AF832" s="227"/>
      <c r="AG832" s="227"/>
      <c r="AL832" s="224"/>
      <c r="AM832" s="224"/>
      <c r="AN832" s="224"/>
      <c r="AO832" s="224"/>
      <c r="AP832" s="224"/>
      <c r="AQ832" s="224"/>
      <c r="AR832" s="224"/>
      <c r="AS832" s="224"/>
    </row>
    <row r="833">
      <c r="A833" s="398"/>
      <c r="B833" s="399"/>
      <c r="C833" s="398"/>
      <c r="D833" s="399"/>
      <c r="E833" s="398"/>
      <c r="I833" s="411"/>
      <c r="J833" s="411"/>
      <c r="N833" s="411"/>
      <c r="S833" s="411"/>
      <c r="AC833" s="227"/>
      <c r="AD833" s="227"/>
      <c r="AE833" s="227"/>
      <c r="AF833" s="227"/>
      <c r="AG833" s="227"/>
      <c r="AL833" s="224"/>
      <c r="AM833" s="224"/>
      <c r="AN833" s="224"/>
      <c r="AO833" s="224"/>
      <c r="AP833" s="224"/>
      <c r="AQ833" s="224"/>
      <c r="AR833" s="224"/>
      <c r="AS833" s="224"/>
    </row>
    <row r="834">
      <c r="A834" s="398"/>
      <c r="B834" s="399"/>
      <c r="C834" s="398"/>
      <c r="D834" s="399"/>
      <c r="E834" s="398"/>
      <c r="I834" s="411"/>
      <c r="J834" s="411"/>
      <c r="N834" s="411"/>
      <c r="S834" s="411"/>
      <c r="AC834" s="227"/>
      <c r="AD834" s="227"/>
      <c r="AE834" s="227"/>
      <c r="AF834" s="227"/>
      <c r="AG834" s="227"/>
      <c r="AL834" s="224"/>
      <c r="AM834" s="224"/>
      <c r="AN834" s="224"/>
      <c r="AO834" s="224"/>
      <c r="AP834" s="224"/>
      <c r="AQ834" s="224"/>
      <c r="AR834" s="224"/>
      <c r="AS834" s="224"/>
    </row>
    <row r="835">
      <c r="A835" s="398"/>
      <c r="B835" s="399"/>
      <c r="C835" s="398"/>
      <c r="D835" s="399"/>
      <c r="E835" s="398"/>
      <c r="I835" s="411"/>
      <c r="J835" s="411"/>
      <c r="N835" s="411"/>
      <c r="S835" s="411"/>
      <c r="AC835" s="227"/>
      <c r="AD835" s="227"/>
      <c r="AE835" s="227"/>
      <c r="AF835" s="227"/>
      <c r="AG835" s="227"/>
      <c r="AL835" s="224"/>
      <c r="AM835" s="224"/>
      <c r="AN835" s="224"/>
      <c r="AO835" s="224"/>
      <c r="AP835" s="224"/>
      <c r="AQ835" s="224"/>
      <c r="AR835" s="224"/>
      <c r="AS835" s="224"/>
    </row>
    <row r="836">
      <c r="A836" s="398"/>
      <c r="B836" s="399"/>
      <c r="C836" s="398"/>
      <c r="D836" s="399"/>
      <c r="E836" s="398"/>
      <c r="I836" s="411"/>
      <c r="J836" s="411"/>
      <c r="N836" s="411"/>
      <c r="S836" s="411"/>
      <c r="AC836" s="227"/>
      <c r="AD836" s="227"/>
      <c r="AE836" s="227"/>
      <c r="AF836" s="227"/>
      <c r="AG836" s="227"/>
      <c r="AL836" s="224"/>
      <c r="AM836" s="224"/>
      <c r="AN836" s="224"/>
      <c r="AO836" s="224"/>
      <c r="AP836" s="224"/>
      <c r="AQ836" s="224"/>
      <c r="AR836" s="224"/>
      <c r="AS836" s="224"/>
    </row>
    <row r="837">
      <c r="A837" s="398"/>
      <c r="B837" s="399"/>
      <c r="C837" s="398"/>
      <c r="D837" s="399"/>
      <c r="E837" s="398"/>
      <c r="I837" s="411"/>
      <c r="J837" s="411"/>
      <c r="N837" s="411"/>
      <c r="S837" s="411"/>
      <c r="AC837" s="227"/>
      <c r="AD837" s="227"/>
      <c r="AE837" s="227"/>
      <c r="AF837" s="227"/>
      <c r="AG837" s="227"/>
      <c r="AL837" s="224"/>
      <c r="AM837" s="224"/>
      <c r="AN837" s="224"/>
      <c r="AO837" s="224"/>
      <c r="AP837" s="224"/>
      <c r="AQ837" s="224"/>
      <c r="AR837" s="224"/>
      <c r="AS837" s="224"/>
    </row>
    <row r="838">
      <c r="A838" s="398"/>
      <c r="B838" s="399"/>
      <c r="C838" s="398"/>
      <c r="D838" s="399"/>
      <c r="E838" s="398"/>
      <c r="I838" s="411"/>
      <c r="J838" s="411"/>
      <c r="N838" s="411"/>
      <c r="S838" s="411"/>
      <c r="AC838" s="227"/>
      <c r="AD838" s="227"/>
      <c r="AE838" s="227"/>
      <c r="AF838" s="227"/>
      <c r="AG838" s="227"/>
      <c r="AL838" s="224"/>
      <c r="AM838" s="224"/>
      <c r="AN838" s="224"/>
      <c r="AO838" s="224"/>
      <c r="AP838" s="224"/>
      <c r="AQ838" s="224"/>
      <c r="AR838" s="224"/>
      <c r="AS838" s="224"/>
    </row>
    <row r="839">
      <c r="A839" s="398"/>
      <c r="B839" s="399"/>
      <c r="C839" s="398"/>
      <c r="D839" s="399"/>
      <c r="E839" s="398"/>
      <c r="I839" s="411"/>
      <c r="J839" s="411"/>
      <c r="N839" s="411"/>
      <c r="S839" s="411"/>
      <c r="AC839" s="227"/>
      <c r="AD839" s="227"/>
      <c r="AE839" s="227"/>
      <c r="AF839" s="227"/>
      <c r="AG839" s="227"/>
      <c r="AL839" s="224"/>
      <c r="AM839" s="224"/>
      <c r="AN839" s="224"/>
      <c r="AO839" s="224"/>
      <c r="AP839" s="224"/>
      <c r="AQ839" s="224"/>
      <c r="AR839" s="224"/>
      <c r="AS839" s="224"/>
    </row>
    <row r="840">
      <c r="A840" s="398"/>
      <c r="B840" s="399"/>
      <c r="C840" s="398"/>
      <c r="D840" s="399"/>
      <c r="E840" s="398"/>
      <c r="I840" s="411"/>
      <c r="J840" s="411"/>
      <c r="N840" s="411"/>
      <c r="S840" s="411"/>
      <c r="AC840" s="227"/>
      <c r="AD840" s="227"/>
      <c r="AE840" s="227"/>
      <c r="AF840" s="227"/>
      <c r="AG840" s="227"/>
      <c r="AL840" s="224"/>
      <c r="AM840" s="224"/>
      <c r="AN840" s="224"/>
      <c r="AO840" s="224"/>
      <c r="AP840" s="224"/>
      <c r="AQ840" s="224"/>
      <c r="AR840" s="224"/>
      <c r="AS840" s="224"/>
    </row>
    <row r="841">
      <c r="A841" s="398"/>
      <c r="B841" s="399"/>
      <c r="C841" s="398"/>
      <c r="D841" s="399"/>
      <c r="E841" s="398"/>
      <c r="I841" s="411"/>
      <c r="J841" s="411"/>
      <c r="N841" s="411"/>
      <c r="S841" s="411"/>
      <c r="AC841" s="227"/>
      <c r="AD841" s="227"/>
      <c r="AE841" s="227"/>
      <c r="AF841" s="227"/>
      <c r="AG841" s="227"/>
      <c r="AL841" s="224"/>
      <c r="AM841" s="224"/>
      <c r="AN841" s="224"/>
      <c r="AO841" s="224"/>
      <c r="AP841" s="224"/>
      <c r="AQ841" s="224"/>
      <c r="AR841" s="224"/>
      <c r="AS841" s="224"/>
    </row>
    <row r="842">
      <c r="A842" s="398"/>
      <c r="B842" s="399"/>
      <c r="C842" s="398"/>
      <c r="D842" s="399"/>
      <c r="E842" s="398"/>
      <c r="I842" s="411"/>
      <c r="J842" s="411"/>
      <c r="N842" s="411"/>
      <c r="S842" s="411"/>
      <c r="AC842" s="227"/>
      <c r="AD842" s="227"/>
      <c r="AE842" s="227"/>
      <c r="AF842" s="227"/>
      <c r="AG842" s="227"/>
      <c r="AL842" s="224"/>
      <c r="AM842" s="224"/>
      <c r="AN842" s="224"/>
      <c r="AO842" s="224"/>
      <c r="AP842" s="224"/>
      <c r="AQ842" s="224"/>
      <c r="AR842" s="224"/>
      <c r="AS842" s="224"/>
    </row>
    <row r="843">
      <c r="A843" s="398"/>
      <c r="B843" s="399"/>
      <c r="C843" s="398"/>
      <c r="D843" s="399"/>
      <c r="E843" s="398"/>
      <c r="I843" s="411"/>
      <c r="J843" s="411"/>
      <c r="N843" s="411"/>
      <c r="S843" s="411"/>
      <c r="AC843" s="227"/>
      <c r="AD843" s="227"/>
      <c r="AE843" s="227"/>
      <c r="AF843" s="227"/>
      <c r="AG843" s="227"/>
      <c r="AL843" s="224"/>
      <c r="AM843" s="224"/>
      <c r="AN843" s="224"/>
      <c r="AO843" s="224"/>
      <c r="AP843" s="224"/>
      <c r="AQ843" s="224"/>
      <c r="AR843" s="224"/>
      <c r="AS843" s="224"/>
    </row>
    <row r="844">
      <c r="A844" s="398"/>
      <c r="B844" s="399"/>
      <c r="C844" s="398"/>
      <c r="D844" s="399"/>
      <c r="E844" s="398"/>
      <c r="I844" s="411"/>
      <c r="J844" s="411"/>
      <c r="N844" s="411"/>
      <c r="S844" s="411"/>
      <c r="AC844" s="227"/>
      <c r="AD844" s="227"/>
      <c r="AE844" s="227"/>
      <c r="AF844" s="227"/>
      <c r="AG844" s="227"/>
      <c r="AL844" s="224"/>
      <c r="AM844" s="224"/>
      <c r="AN844" s="224"/>
      <c r="AO844" s="224"/>
      <c r="AP844" s="224"/>
      <c r="AQ844" s="224"/>
      <c r="AR844" s="224"/>
      <c r="AS844" s="224"/>
    </row>
    <row r="845">
      <c r="A845" s="398"/>
      <c r="B845" s="399"/>
      <c r="C845" s="398"/>
      <c r="D845" s="399"/>
      <c r="E845" s="398"/>
      <c r="I845" s="411"/>
      <c r="J845" s="411"/>
      <c r="N845" s="411"/>
      <c r="S845" s="411"/>
      <c r="AC845" s="227"/>
      <c r="AD845" s="227"/>
      <c r="AE845" s="227"/>
      <c r="AF845" s="227"/>
      <c r="AG845" s="227"/>
      <c r="AL845" s="224"/>
      <c r="AM845" s="224"/>
      <c r="AN845" s="224"/>
      <c r="AO845" s="224"/>
      <c r="AP845" s="224"/>
      <c r="AQ845" s="224"/>
      <c r="AR845" s="224"/>
      <c r="AS845" s="224"/>
    </row>
    <row r="846">
      <c r="A846" s="398"/>
      <c r="B846" s="399"/>
      <c r="C846" s="398"/>
      <c r="D846" s="399"/>
      <c r="E846" s="398"/>
      <c r="I846" s="411"/>
      <c r="J846" s="411"/>
      <c r="N846" s="411"/>
      <c r="S846" s="411"/>
      <c r="AC846" s="227"/>
      <c r="AD846" s="227"/>
      <c r="AE846" s="227"/>
      <c r="AF846" s="227"/>
      <c r="AG846" s="227"/>
      <c r="AL846" s="224"/>
      <c r="AM846" s="224"/>
      <c r="AN846" s="224"/>
      <c r="AO846" s="224"/>
      <c r="AP846" s="224"/>
      <c r="AQ846" s="224"/>
      <c r="AR846" s="224"/>
      <c r="AS846" s="224"/>
    </row>
    <row r="847">
      <c r="A847" s="398"/>
      <c r="B847" s="399"/>
      <c r="C847" s="398"/>
      <c r="D847" s="399"/>
      <c r="E847" s="398"/>
      <c r="I847" s="411"/>
      <c r="J847" s="411"/>
      <c r="N847" s="411"/>
      <c r="S847" s="411"/>
      <c r="AC847" s="227"/>
      <c r="AD847" s="227"/>
      <c r="AE847" s="227"/>
      <c r="AF847" s="227"/>
      <c r="AG847" s="227"/>
      <c r="AL847" s="224"/>
      <c r="AM847" s="224"/>
      <c r="AN847" s="224"/>
      <c r="AO847" s="224"/>
      <c r="AP847" s="224"/>
      <c r="AQ847" s="224"/>
      <c r="AR847" s="224"/>
      <c r="AS847" s="224"/>
    </row>
    <row r="848">
      <c r="A848" s="398"/>
      <c r="B848" s="399"/>
      <c r="C848" s="398"/>
      <c r="D848" s="399"/>
      <c r="E848" s="398"/>
      <c r="I848" s="411"/>
      <c r="J848" s="411"/>
      <c r="N848" s="411"/>
      <c r="S848" s="411"/>
      <c r="AC848" s="227"/>
      <c r="AD848" s="227"/>
      <c r="AE848" s="227"/>
      <c r="AF848" s="227"/>
      <c r="AG848" s="227"/>
      <c r="AL848" s="224"/>
      <c r="AM848" s="224"/>
      <c r="AN848" s="224"/>
      <c r="AO848" s="224"/>
      <c r="AP848" s="224"/>
      <c r="AQ848" s="224"/>
      <c r="AR848" s="224"/>
      <c r="AS848" s="224"/>
    </row>
    <row r="849">
      <c r="A849" s="398"/>
      <c r="B849" s="399"/>
      <c r="C849" s="398"/>
      <c r="D849" s="399"/>
      <c r="E849" s="398"/>
      <c r="I849" s="411"/>
      <c r="J849" s="411"/>
      <c r="N849" s="411"/>
      <c r="S849" s="411"/>
      <c r="AC849" s="227"/>
      <c r="AD849" s="227"/>
      <c r="AE849" s="227"/>
      <c r="AF849" s="227"/>
      <c r="AG849" s="227"/>
      <c r="AL849" s="224"/>
      <c r="AM849" s="224"/>
      <c r="AN849" s="224"/>
      <c r="AO849" s="224"/>
      <c r="AP849" s="224"/>
      <c r="AQ849" s="224"/>
      <c r="AR849" s="224"/>
      <c r="AS849" s="224"/>
    </row>
    <row r="850">
      <c r="A850" s="398"/>
      <c r="B850" s="399"/>
      <c r="C850" s="398"/>
      <c r="D850" s="399"/>
      <c r="E850" s="398"/>
      <c r="I850" s="411"/>
      <c r="J850" s="411"/>
      <c r="N850" s="411"/>
      <c r="S850" s="411"/>
      <c r="AC850" s="227"/>
      <c r="AD850" s="227"/>
      <c r="AE850" s="227"/>
      <c r="AF850" s="227"/>
      <c r="AG850" s="227"/>
      <c r="AL850" s="224"/>
      <c r="AM850" s="224"/>
      <c r="AN850" s="224"/>
      <c r="AO850" s="224"/>
      <c r="AP850" s="224"/>
      <c r="AQ850" s="224"/>
      <c r="AR850" s="224"/>
      <c r="AS850" s="224"/>
    </row>
    <row r="851">
      <c r="A851" s="398"/>
      <c r="B851" s="399"/>
      <c r="C851" s="398"/>
      <c r="D851" s="399"/>
      <c r="E851" s="398"/>
      <c r="I851" s="411"/>
      <c r="J851" s="411"/>
      <c r="N851" s="411"/>
      <c r="S851" s="411"/>
      <c r="AC851" s="227"/>
      <c r="AD851" s="227"/>
      <c r="AE851" s="227"/>
      <c r="AF851" s="227"/>
      <c r="AG851" s="227"/>
      <c r="AL851" s="224"/>
      <c r="AM851" s="224"/>
      <c r="AN851" s="224"/>
      <c r="AO851" s="224"/>
      <c r="AP851" s="224"/>
      <c r="AQ851" s="224"/>
      <c r="AR851" s="224"/>
      <c r="AS851" s="224"/>
    </row>
    <row r="852">
      <c r="A852" s="398"/>
      <c r="B852" s="399"/>
      <c r="C852" s="398"/>
      <c r="D852" s="399"/>
      <c r="E852" s="398"/>
      <c r="I852" s="411"/>
      <c r="J852" s="411"/>
      <c r="N852" s="411"/>
      <c r="S852" s="411"/>
      <c r="AC852" s="227"/>
      <c r="AD852" s="227"/>
      <c r="AE852" s="227"/>
      <c r="AF852" s="227"/>
      <c r="AG852" s="227"/>
      <c r="AL852" s="224"/>
      <c r="AM852" s="224"/>
      <c r="AN852" s="224"/>
      <c r="AO852" s="224"/>
      <c r="AP852" s="224"/>
      <c r="AQ852" s="224"/>
      <c r="AR852" s="224"/>
      <c r="AS852" s="224"/>
    </row>
    <row r="853">
      <c r="A853" s="398"/>
      <c r="B853" s="399"/>
      <c r="C853" s="398"/>
      <c r="D853" s="399"/>
      <c r="E853" s="398"/>
      <c r="I853" s="411"/>
      <c r="J853" s="411"/>
      <c r="N853" s="411"/>
      <c r="S853" s="411"/>
      <c r="AC853" s="227"/>
      <c r="AD853" s="227"/>
      <c r="AE853" s="227"/>
      <c r="AF853" s="227"/>
      <c r="AG853" s="227"/>
      <c r="AL853" s="224"/>
      <c r="AM853" s="224"/>
      <c r="AN853" s="224"/>
      <c r="AO853" s="224"/>
      <c r="AP853" s="224"/>
      <c r="AQ853" s="224"/>
      <c r="AR853" s="224"/>
      <c r="AS853" s="224"/>
    </row>
    <row r="854">
      <c r="A854" s="398"/>
      <c r="B854" s="399"/>
      <c r="C854" s="398"/>
      <c r="D854" s="399"/>
      <c r="E854" s="398"/>
      <c r="I854" s="411"/>
      <c r="J854" s="411"/>
      <c r="N854" s="411"/>
      <c r="S854" s="411"/>
      <c r="AC854" s="227"/>
      <c r="AD854" s="227"/>
      <c r="AE854" s="227"/>
      <c r="AF854" s="227"/>
      <c r="AG854" s="227"/>
      <c r="AL854" s="224"/>
      <c r="AM854" s="224"/>
      <c r="AN854" s="224"/>
      <c r="AO854" s="224"/>
      <c r="AP854" s="224"/>
      <c r="AQ854" s="224"/>
      <c r="AR854" s="224"/>
      <c r="AS854" s="224"/>
    </row>
    <row r="855">
      <c r="A855" s="398"/>
      <c r="B855" s="399"/>
      <c r="C855" s="398"/>
      <c r="D855" s="399"/>
      <c r="E855" s="398"/>
      <c r="I855" s="411"/>
      <c r="J855" s="411"/>
      <c r="N855" s="411"/>
      <c r="S855" s="411"/>
      <c r="AC855" s="227"/>
      <c r="AD855" s="227"/>
      <c r="AE855" s="227"/>
      <c r="AF855" s="227"/>
      <c r="AG855" s="227"/>
      <c r="AL855" s="224"/>
      <c r="AM855" s="224"/>
      <c r="AN855" s="224"/>
      <c r="AO855" s="224"/>
      <c r="AP855" s="224"/>
      <c r="AQ855" s="224"/>
      <c r="AR855" s="224"/>
      <c r="AS855" s="224"/>
    </row>
    <row r="856">
      <c r="A856" s="398"/>
      <c r="B856" s="399"/>
      <c r="C856" s="398"/>
      <c r="D856" s="399"/>
      <c r="E856" s="398"/>
      <c r="I856" s="411"/>
      <c r="J856" s="411"/>
      <c r="N856" s="411"/>
      <c r="S856" s="411"/>
      <c r="AC856" s="227"/>
      <c r="AD856" s="227"/>
      <c r="AE856" s="227"/>
      <c r="AF856" s="227"/>
      <c r="AG856" s="227"/>
      <c r="AL856" s="224"/>
      <c r="AM856" s="224"/>
      <c r="AN856" s="224"/>
      <c r="AO856" s="224"/>
      <c r="AP856" s="224"/>
      <c r="AQ856" s="224"/>
      <c r="AR856" s="224"/>
      <c r="AS856" s="224"/>
    </row>
    <row r="857">
      <c r="A857" s="398"/>
      <c r="B857" s="399"/>
      <c r="C857" s="398"/>
      <c r="D857" s="399"/>
      <c r="E857" s="398"/>
      <c r="I857" s="411"/>
      <c r="J857" s="411"/>
      <c r="N857" s="411"/>
      <c r="S857" s="411"/>
      <c r="AC857" s="227"/>
      <c r="AD857" s="227"/>
      <c r="AE857" s="227"/>
      <c r="AF857" s="227"/>
      <c r="AG857" s="227"/>
      <c r="AL857" s="224"/>
      <c r="AM857" s="224"/>
      <c r="AN857" s="224"/>
      <c r="AO857" s="224"/>
      <c r="AP857" s="224"/>
      <c r="AQ857" s="224"/>
      <c r="AR857" s="224"/>
      <c r="AS857" s="224"/>
    </row>
    <row r="858">
      <c r="A858" s="398"/>
      <c r="B858" s="399"/>
      <c r="C858" s="398"/>
      <c r="D858" s="399"/>
      <c r="E858" s="398"/>
      <c r="I858" s="411"/>
      <c r="J858" s="411"/>
      <c r="N858" s="411"/>
      <c r="S858" s="411"/>
      <c r="AC858" s="227"/>
      <c r="AD858" s="227"/>
      <c r="AE858" s="227"/>
      <c r="AF858" s="227"/>
      <c r="AG858" s="227"/>
      <c r="AL858" s="224"/>
      <c r="AM858" s="224"/>
      <c r="AN858" s="224"/>
      <c r="AO858" s="224"/>
      <c r="AP858" s="224"/>
      <c r="AQ858" s="224"/>
      <c r="AR858" s="224"/>
      <c r="AS858" s="224"/>
    </row>
    <row r="859">
      <c r="A859" s="398"/>
      <c r="B859" s="399"/>
      <c r="C859" s="398"/>
      <c r="D859" s="399"/>
      <c r="E859" s="398"/>
      <c r="I859" s="411"/>
      <c r="J859" s="411"/>
      <c r="N859" s="411"/>
      <c r="S859" s="411"/>
      <c r="AC859" s="227"/>
      <c r="AD859" s="227"/>
      <c r="AE859" s="227"/>
      <c r="AF859" s="227"/>
      <c r="AG859" s="227"/>
      <c r="AL859" s="224"/>
      <c r="AM859" s="224"/>
      <c r="AN859" s="224"/>
      <c r="AO859" s="224"/>
      <c r="AP859" s="224"/>
      <c r="AQ859" s="224"/>
      <c r="AR859" s="224"/>
      <c r="AS859" s="224"/>
    </row>
    <row r="860">
      <c r="A860" s="398"/>
      <c r="B860" s="399"/>
      <c r="C860" s="398"/>
      <c r="D860" s="399"/>
      <c r="E860" s="398"/>
      <c r="I860" s="411"/>
      <c r="J860" s="411"/>
      <c r="N860" s="411"/>
      <c r="S860" s="411"/>
      <c r="AC860" s="227"/>
      <c r="AD860" s="227"/>
      <c r="AE860" s="227"/>
      <c r="AF860" s="227"/>
      <c r="AG860" s="227"/>
      <c r="AL860" s="224"/>
      <c r="AM860" s="224"/>
      <c r="AN860" s="224"/>
      <c r="AO860" s="224"/>
      <c r="AP860" s="224"/>
      <c r="AQ860" s="224"/>
      <c r="AR860" s="224"/>
      <c r="AS860" s="224"/>
    </row>
    <row r="861">
      <c r="A861" s="398"/>
      <c r="B861" s="399"/>
      <c r="C861" s="398"/>
      <c r="D861" s="399"/>
      <c r="E861" s="398"/>
      <c r="I861" s="411"/>
      <c r="J861" s="411"/>
      <c r="N861" s="411"/>
      <c r="S861" s="411"/>
      <c r="AC861" s="227"/>
      <c r="AD861" s="227"/>
      <c r="AE861" s="227"/>
      <c r="AF861" s="227"/>
      <c r="AG861" s="227"/>
      <c r="AL861" s="224"/>
      <c r="AM861" s="224"/>
      <c r="AN861" s="224"/>
      <c r="AO861" s="224"/>
      <c r="AP861" s="224"/>
      <c r="AQ861" s="224"/>
      <c r="AR861" s="224"/>
      <c r="AS861" s="224"/>
    </row>
    <row r="862">
      <c r="A862" s="398"/>
      <c r="B862" s="399"/>
      <c r="C862" s="398"/>
      <c r="D862" s="399"/>
      <c r="E862" s="398"/>
      <c r="I862" s="411"/>
      <c r="J862" s="411"/>
      <c r="N862" s="411"/>
      <c r="S862" s="411"/>
      <c r="AC862" s="227"/>
      <c r="AD862" s="227"/>
      <c r="AE862" s="227"/>
      <c r="AF862" s="227"/>
      <c r="AG862" s="227"/>
      <c r="AL862" s="224"/>
      <c r="AM862" s="224"/>
      <c r="AN862" s="224"/>
      <c r="AO862" s="224"/>
      <c r="AP862" s="224"/>
      <c r="AQ862" s="224"/>
      <c r="AR862" s="224"/>
      <c r="AS862" s="224"/>
    </row>
    <row r="863">
      <c r="A863" s="398"/>
      <c r="B863" s="399"/>
      <c r="C863" s="398"/>
      <c r="D863" s="399"/>
      <c r="E863" s="398"/>
      <c r="I863" s="411"/>
      <c r="J863" s="411"/>
      <c r="N863" s="411"/>
      <c r="S863" s="411"/>
      <c r="AC863" s="227"/>
      <c r="AD863" s="227"/>
      <c r="AE863" s="227"/>
      <c r="AF863" s="227"/>
      <c r="AG863" s="227"/>
      <c r="AL863" s="224"/>
      <c r="AM863" s="224"/>
      <c r="AN863" s="224"/>
      <c r="AO863" s="224"/>
      <c r="AP863" s="224"/>
      <c r="AQ863" s="224"/>
      <c r="AR863" s="224"/>
      <c r="AS863" s="224"/>
    </row>
    <row r="864">
      <c r="A864" s="398"/>
      <c r="B864" s="399"/>
      <c r="C864" s="398"/>
      <c r="D864" s="399"/>
      <c r="E864" s="398"/>
      <c r="I864" s="411"/>
      <c r="J864" s="411"/>
      <c r="N864" s="411"/>
      <c r="S864" s="411"/>
      <c r="AC864" s="227"/>
      <c r="AD864" s="227"/>
      <c r="AE864" s="227"/>
      <c r="AF864" s="227"/>
      <c r="AG864" s="227"/>
      <c r="AL864" s="224"/>
      <c r="AM864" s="224"/>
      <c r="AN864" s="224"/>
      <c r="AO864" s="224"/>
      <c r="AP864" s="224"/>
      <c r="AQ864" s="224"/>
      <c r="AR864" s="224"/>
      <c r="AS864" s="224"/>
    </row>
    <row r="865">
      <c r="A865" s="398"/>
      <c r="B865" s="399"/>
      <c r="C865" s="398"/>
      <c r="D865" s="399"/>
      <c r="E865" s="398"/>
      <c r="I865" s="411"/>
      <c r="J865" s="411"/>
      <c r="N865" s="411"/>
      <c r="S865" s="411"/>
      <c r="AC865" s="227"/>
      <c r="AD865" s="227"/>
      <c r="AE865" s="227"/>
      <c r="AF865" s="227"/>
      <c r="AG865" s="227"/>
      <c r="AL865" s="224"/>
      <c r="AM865" s="224"/>
      <c r="AN865" s="224"/>
      <c r="AO865" s="224"/>
      <c r="AP865" s="224"/>
      <c r="AQ865" s="224"/>
      <c r="AR865" s="224"/>
      <c r="AS865" s="224"/>
    </row>
    <row r="866">
      <c r="A866" s="398"/>
      <c r="B866" s="399"/>
      <c r="C866" s="398"/>
      <c r="D866" s="399"/>
      <c r="E866" s="398"/>
      <c r="I866" s="411"/>
      <c r="J866" s="411"/>
      <c r="N866" s="411"/>
      <c r="S866" s="411"/>
      <c r="AC866" s="227"/>
      <c r="AD866" s="227"/>
      <c r="AE866" s="227"/>
      <c r="AF866" s="227"/>
      <c r="AG866" s="227"/>
      <c r="AL866" s="224"/>
      <c r="AM866" s="224"/>
      <c r="AN866" s="224"/>
      <c r="AO866" s="224"/>
      <c r="AP866" s="224"/>
      <c r="AQ866" s="224"/>
      <c r="AR866" s="224"/>
      <c r="AS866" s="224"/>
    </row>
    <row r="867">
      <c r="A867" s="398"/>
      <c r="B867" s="399"/>
      <c r="C867" s="398"/>
      <c r="D867" s="399"/>
      <c r="E867" s="398"/>
      <c r="I867" s="411"/>
      <c r="J867" s="411"/>
      <c r="N867" s="411"/>
      <c r="S867" s="411"/>
      <c r="AC867" s="227"/>
      <c r="AD867" s="227"/>
      <c r="AE867" s="227"/>
      <c r="AF867" s="227"/>
      <c r="AG867" s="227"/>
      <c r="AL867" s="224"/>
      <c r="AM867" s="224"/>
      <c r="AN867" s="224"/>
      <c r="AO867" s="224"/>
      <c r="AP867" s="224"/>
      <c r="AQ867" s="224"/>
      <c r="AR867" s="224"/>
      <c r="AS867" s="224"/>
    </row>
    <row r="868">
      <c r="A868" s="398"/>
      <c r="B868" s="399"/>
      <c r="C868" s="398"/>
      <c r="D868" s="399"/>
      <c r="E868" s="398"/>
      <c r="I868" s="411"/>
      <c r="J868" s="411"/>
      <c r="N868" s="411"/>
      <c r="S868" s="411"/>
      <c r="AC868" s="227"/>
      <c r="AD868" s="227"/>
      <c r="AE868" s="227"/>
      <c r="AF868" s="227"/>
      <c r="AG868" s="227"/>
      <c r="AL868" s="224"/>
      <c r="AM868" s="224"/>
      <c r="AN868" s="224"/>
      <c r="AO868" s="224"/>
      <c r="AP868" s="224"/>
      <c r="AQ868" s="224"/>
      <c r="AR868" s="224"/>
      <c r="AS868" s="224"/>
    </row>
    <row r="869">
      <c r="A869" s="398"/>
      <c r="B869" s="399"/>
      <c r="C869" s="398"/>
      <c r="D869" s="399"/>
      <c r="E869" s="398"/>
      <c r="I869" s="411"/>
      <c r="J869" s="411"/>
      <c r="N869" s="411"/>
      <c r="S869" s="411"/>
      <c r="AC869" s="227"/>
      <c r="AD869" s="227"/>
      <c r="AE869" s="227"/>
      <c r="AF869" s="227"/>
      <c r="AG869" s="227"/>
      <c r="AL869" s="224"/>
      <c r="AM869" s="224"/>
      <c r="AN869" s="224"/>
      <c r="AO869" s="224"/>
      <c r="AP869" s="224"/>
      <c r="AQ869" s="224"/>
      <c r="AR869" s="224"/>
      <c r="AS869" s="224"/>
    </row>
    <row r="870">
      <c r="A870" s="398"/>
      <c r="B870" s="399"/>
      <c r="C870" s="398"/>
      <c r="D870" s="399"/>
      <c r="E870" s="398"/>
      <c r="I870" s="411"/>
      <c r="J870" s="411"/>
      <c r="N870" s="411"/>
      <c r="S870" s="411"/>
      <c r="AC870" s="227"/>
      <c r="AD870" s="227"/>
      <c r="AE870" s="227"/>
      <c r="AF870" s="227"/>
      <c r="AG870" s="227"/>
      <c r="AL870" s="224"/>
      <c r="AM870" s="224"/>
      <c r="AN870" s="224"/>
      <c r="AO870" s="224"/>
      <c r="AP870" s="224"/>
      <c r="AQ870" s="224"/>
      <c r="AR870" s="224"/>
      <c r="AS870" s="224"/>
    </row>
    <row r="871">
      <c r="A871" s="398"/>
      <c r="B871" s="399"/>
      <c r="C871" s="398"/>
      <c r="D871" s="399"/>
      <c r="E871" s="398"/>
      <c r="I871" s="411"/>
      <c r="J871" s="411"/>
      <c r="N871" s="411"/>
      <c r="S871" s="411"/>
      <c r="AC871" s="227"/>
      <c r="AD871" s="227"/>
      <c r="AE871" s="227"/>
      <c r="AF871" s="227"/>
      <c r="AG871" s="227"/>
      <c r="AL871" s="224"/>
      <c r="AM871" s="224"/>
      <c r="AN871" s="224"/>
      <c r="AO871" s="224"/>
      <c r="AP871" s="224"/>
      <c r="AQ871" s="224"/>
      <c r="AR871" s="224"/>
      <c r="AS871" s="224"/>
    </row>
    <row r="872">
      <c r="A872" s="398"/>
      <c r="B872" s="399"/>
      <c r="C872" s="398"/>
      <c r="D872" s="399"/>
      <c r="E872" s="398"/>
      <c r="I872" s="411"/>
      <c r="J872" s="411"/>
      <c r="N872" s="411"/>
      <c r="S872" s="411"/>
      <c r="AC872" s="227"/>
      <c r="AD872" s="227"/>
      <c r="AE872" s="227"/>
      <c r="AF872" s="227"/>
      <c r="AG872" s="227"/>
      <c r="AL872" s="224"/>
      <c r="AM872" s="224"/>
      <c r="AN872" s="224"/>
      <c r="AO872" s="224"/>
      <c r="AP872" s="224"/>
      <c r="AQ872" s="224"/>
      <c r="AR872" s="224"/>
      <c r="AS872" s="224"/>
    </row>
    <row r="873">
      <c r="A873" s="398"/>
      <c r="B873" s="399"/>
      <c r="C873" s="398"/>
      <c r="D873" s="399"/>
      <c r="E873" s="398"/>
      <c r="I873" s="411"/>
      <c r="J873" s="411"/>
      <c r="N873" s="411"/>
      <c r="S873" s="411"/>
      <c r="AC873" s="227"/>
      <c r="AD873" s="227"/>
      <c r="AE873" s="227"/>
      <c r="AF873" s="227"/>
      <c r="AG873" s="227"/>
      <c r="AL873" s="224"/>
      <c r="AM873" s="224"/>
      <c r="AN873" s="224"/>
      <c r="AO873" s="224"/>
      <c r="AP873" s="224"/>
      <c r="AQ873" s="224"/>
      <c r="AR873" s="224"/>
      <c r="AS873" s="224"/>
    </row>
    <row r="874">
      <c r="A874" s="398"/>
      <c r="B874" s="399"/>
      <c r="C874" s="398"/>
      <c r="D874" s="399"/>
      <c r="E874" s="398"/>
      <c r="I874" s="411"/>
      <c r="J874" s="411"/>
      <c r="N874" s="411"/>
      <c r="S874" s="411"/>
      <c r="AC874" s="227"/>
      <c r="AD874" s="227"/>
      <c r="AE874" s="227"/>
      <c r="AF874" s="227"/>
      <c r="AG874" s="227"/>
      <c r="AL874" s="224"/>
      <c r="AM874" s="224"/>
      <c r="AN874" s="224"/>
      <c r="AO874" s="224"/>
      <c r="AP874" s="224"/>
      <c r="AQ874" s="224"/>
      <c r="AR874" s="224"/>
      <c r="AS874" s="224"/>
    </row>
    <row r="875">
      <c r="A875" s="398"/>
      <c r="B875" s="399"/>
      <c r="C875" s="398"/>
      <c r="D875" s="399"/>
      <c r="E875" s="398"/>
      <c r="I875" s="411"/>
      <c r="J875" s="411"/>
      <c r="N875" s="411"/>
      <c r="S875" s="411"/>
      <c r="AC875" s="227"/>
      <c r="AD875" s="227"/>
      <c r="AE875" s="227"/>
      <c r="AF875" s="227"/>
      <c r="AG875" s="227"/>
      <c r="AL875" s="224"/>
      <c r="AM875" s="224"/>
      <c r="AN875" s="224"/>
      <c r="AO875" s="224"/>
      <c r="AP875" s="224"/>
      <c r="AQ875" s="224"/>
      <c r="AR875" s="224"/>
      <c r="AS875" s="224"/>
    </row>
    <row r="876">
      <c r="A876" s="398"/>
      <c r="B876" s="399"/>
      <c r="C876" s="398"/>
      <c r="D876" s="399"/>
      <c r="E876" s="398"/>
      <c r="I876" s="411"/>
      <c r="J876" s="411"/>
      <c r="N876" s="411"/>
      <c r="S876" s="411"/>
      <c r="AC876" s="227"/>
      <c r="AD876" s="227"/>
      <c r="AE876" s="227"/>
      <c r="AF876" s="227"/>
      <c r="AG876" s="227"/>
      <c r="AL876" s="224"/>
      <c r="AM876" s="224"/>
      <c r="AN876" s="224"/>
      <c r="AO876" s="224"/>
      <c r="AP876" s="224"/>
      <c r="AQ876" s="224"/>
      <c r="AR876" s="224"/>
      <c r="AS876" s="224"/>
    </row>
    <row r="877">
      <c r="A877" s="398"/>
      <c r="B877" s="399"/>
      <c r="C877" s="398"/>
      <c r="D877" s="399"/>
      <c r="E877" s="398"/>
      <c r="I877" s="411"/>
      <c r="J877" s="411"/>
      <c r="N877" s="411"/>
      <c r="S877" s="411"/>
      <c r="AC877" s="227"/>
      <c r="AD877" s="227"/>
      <c r="AE877" s="227"/>
      <c r="AF877" s="227"/>
      <c r="AG877" s="227"/>
      <c r="AL877" s="224"/>
      <c r="AM877" s="224"/>
      <c r="AN877" s="224"/>
      <c r="AO877" s="224"/>
      <c r="AP877" s="224"/>
      <c r="AQ877" s="224"/>
      <c r="AR877" s="224"/>
      <c r="AS877" s="224"/>
    </row>
    <row r="878">
      <c r="A878" s="398"/>
      <c r="B878" s="399"/>
      <c r="C878" s="398"/>
      <c r="D878" s="399"/>
      <c r="E878" s="398"/>
      <c r="I878" s="411"/>
      <c r="J878" s="411"/>
      <c r="N878" s="411"/>
      <c r="S878" s="411"/>
      <c r="AC878" s="227"/>
      <c r="AD878" s="227"/>
      <c r="AE878" s="227"/>
      <c r="AF878" s="227"/>
      <c r="AG878" s="227"/>
      <c r="AL878" s="224"/>
      <c r="AM878" s="224"/>
      <c r="AN878" s="224"/>
      <c r="AO878" s="224"/>
      <c r="AP878" s="224"/>
      <c r="AQ878" s="224"/>
      <c r="AR878" s="224"/>
      <c r="AS878" s="224"/>
    </row>
    <row r="879">
      <c r="A879" s="398"/>
      <c r="B879" s="399"/>
      <c r="C879" s="398"/>
      <c r="D879" s="399"/>
      <c r="E879" s="398"/>
      <c r="I879" s="411"/>
      <c r="J879" s="411"/>
      <c r="N879" s="411"/>
      <c r="S879" s="411"/>
      <c r="AC879" s="227"/>
      <c r="AD879" s="227"/>
      <c r="AE879" s="227"/>
      <c r="AF879" s="227"/>
      <c r="AG879" s="227"/>
      <c r="AL879" s="224"/>
      <c r="AM879" s="224"/>
      <c r="AN879" s="224"/>
      <c r="AO879" s="224"/>
      <c r="AP879" s="224"/>
      <c r="AQ879" s="224"/>
      <c r="AR879" s="224"/>
      <c r="AS879" s="224"/>
    </row>
    <row r="880">
      <c r="A880" s="398"/>
      <c r="B880" s="399"/>
      <c r="C880" s="398"/>
      <c r="D880" s="399"/>
      <c r="E880" s="398"/>
      <c r="I880" s="411"/>
      <c r="J880" s="411"/>
      <c r="N880" s="411"/>
      <c r="S880" s="411"/>
      <c r="AC880" s="227"/>
      <c r="AD880" s="227"/>
      <c r="AE880" s="227"/>
      <c r="AF880" s="227"/>
      <c r="AG880" s="227"/>
      <c r="AL880" s="224"/>
      <c r="AM880" s="224"/>
      <c r="AN880" s="224"/>
      <c r="AO880" s="224"/>
      <c r="AP880" s="224"/>
      <c r="AQ880" s="224"/>
      <c r="AR880" s="224"/>
      <c r="AS880" s="224"/>
    </row>
    <row r="881">
      <c r="A881" s="398"/>
      <c r="B881" s="399"/>
      <c r="C881" s="398"/>
      <c r="D881" s="399"/>
      <c r="E881" s="398"/>
      <c r="I881" s="411"/>
      <c r="J881" s="411"/>
      <c r="N881" s="411"/>
      <c r="S881" s="411"/>
      <c r="AC881" s="227"/>
      <c r="AD881" s="227"/>
      <c r="AE881" s="227"/>
      <c r="AF881" s="227"/>
      <c r="AG881" s="227"/>
      <c r="AL881" s="224"/>
      <c r="AM881" s="224"/>
      <c r="AN881" s="224"/>
      <c r="AO881" s="224"/>
      <c r="AP881" s="224"/>
      <c r="AQ881" s="224"/>
      <c r="AR881" s="224"/>
      <c r="AS881" s="224"/>
    </row>
    <row r="882">
      <c r="A882" s="398"/>
      <c r="B882" s="399"/>
      <c r="C882" s="398"/>
      <c r="D882" s="399"/>
      <c r="E882" s="398"/>
      <c r="I882" s="411"/>
      <c r="J882" s="411"/>
      <c r="N882" s="411"/>
      <c r="S882" s="411"/>
      <c r="AC882" s="227"/>
      <c r="AD882" s="227"/>
      <c r="AE882" s="227"/>
      <c r="AF882" s="227"/>
      <c r="AG882" s="227"/>
      <c r="AL882" s="224"/>
      <c r="AM882" s="224"/>
      <c r="AN882" s="224"/>
      <c r="AO882" s="224"/>
      <c r="AP882" s="224"/>
      <c r="AQ882" s="224"/>
      <c r="AR882" s="224"/>
      <c r="AS882" s="224"/>
    </row>
    <row r="883">
      <c r="A883" s="398"/>
      <c r="B883" s="399"/>
      <c r="C883" s="398"/>
      <c r="D883" s="399"/>
      <c r="E883" s="398"/>
      <c r="I883" s="411"/>
      <c r="J883" s="411"/>
      <c r="N883" s="411"/>
      <c r="S883" s="411"/>
      <c r="AC883" s="227"/>
      <c r="AD883" s="227"/>
      <c r="AE883" s="227"/>
      <c r="AF883" s="227"/>
      <c r="AG883" s="227"/>
      <c r="AL883" s="224"/>
      <c r="AM883" s="224"/>
      <c r="AN883" s="224"/>
      <c r="AO883" s="224"/>
      <c r="AP883" s="224"/>
      <c r="AQ883" s="224"/>
      <c r="AR883" s="224"/>
      <c r="AS883" s="224"/>
    </row>
    <row r="884">
      <c r="A884" s="398"/>
      <c r="B884" s="399"/>
      <c r="C884" s="398"/>
      <c r="D884" s="399"/>
      <c r="E884" s="398"/>
      <c r="I884" s="411"/>
      <c r="J884" s="411"/>
      <c r="N884" s="411"/>
      <c r="S884" s="411"/>
      <c r="AC884" s="227"/>
      <c r="AD884" s="227"/>
      <c r="AE884" s="227"/>
      <c r="AF884" s="227"/>
      <c r="AG884" s="227"/>
      <c r="AL884" s="224"/>
      <c r="AM884" s="224"/>
      <c r="AN884" s="224"/>
      <c r="AO884" s="224"/>
      <c r="AP884" s="224"/>
      <c r="AQ884" s="224"/>
      <c r="AR884" s="224"/>
      <c r="AS884" s="224"/>
    </row>
    <row r="885">
      <c r="A885" s="398"/>
      <c r="B885" s="399"/>
      <c r="C885" s="398"/>
      <c r="D885" s="399"/>
      <c r="E885" s="398"/>
      <c r="I885" s="411"/>
      <c r="J885" s="411"/>
      <c r="N885" s="411"/>
      <c r="S885" s="411"/>
      <c r="AC885" s="227"/>
      <c r="AD885" s="227"/>
      <c r="AE885" s="227"/>
      <c r="AF885" s="227"/>
      <c r="AG885" s="227"/>
      <c r="AL885" s="224"/>
      <c r="AM885" s="224"/>
      <c r="AN885" s="224"/>
      <c r="AO885" s="224"/>
      <c r="AP885" s="224"/>
      <c r="AQ885" s="224"/>
      <c r="AR885" s="224"/>
      <c r="AS885" s="224"/>
    </row>
    <row r="886">
      <c r="A886" s="398"/>
      <c r="B886" s="399"/>
      <c r="C886" s="398"/>
      <c r="D886" s="399"/>
      <c r="E886" s="398"/>
      <c r="I886" s="411"/>
      <c r="J886" s="411"/>
      <c r="N886" s="411"/>
      <c r="S886" s="411"/>
      <c r="AC886" s="227"/>
      <c r="AD886" s="227"/>
      <c r="AE886" s="227"/>
      <c r="AF886" s="227"/>
      <c r="AG886" s="227"/>
      <c r="AL886" s="224"/>
      <c r="AM886" s="224"/>
      <c r="AN886" s="224"/>
      <c r="AO886" s="224"/>
      <c r="AP886" s="224"/>
      <c r="AQ886" s="224"/>
      <c r="AR886" s="224"/>
      <c r="AS886" s="224"/>
    </row>
    <row r="887">
      <c r="A887" s="398"/>
      <c r="B887" s="399"/>
      <c r="C887" s="398"/>
      <c r="D887" s="399"/>
      <c r="E887" s="398"/>
      <c r="I887" s="411"/>
      <c r="J887" s="411"/>
      <c r="N887" s="411"/>
      <c r="S887" s="411"/>
      <c r="AC887" s="227"/>
      <c r="AD887" s="227"/>
      <c r="AE887" s="227"/>
      <c r="AF887" s="227"/>
      <c r="AG887" s="227"/>
      <c r="AL887" s="224"/>
      <c r="AM887" s="224"/>
      <c r="AN887" s="224"/>
      <c r="AO887" s="224"/>
      <c r="AP887" s="224"/>
      <c r="AQ887" s="224"/>
      <c r="AR887" s="224"/>
      <c r="AS887" s="224"/>
    </row>
    <row r="888">
      <c r="A888" s="398"/>
      <c r="B888" s="399"/>
      <c r="C888" s="398"/>
      <c r="D888" s="399"/>
      <c r="E888" s="398"/>
      <c r="I888" s="411"/>
      <c r="J888" s="411"/>
      <c r="N888" s="411"/>
      <c r="S888" s="411"/>
      <c r="AC888" s="227"/>
      <c r="AD888" s="227"/>
      <c r="AE888" s="227"/>
      <c r="AF888" s="227"/>
      <c r="AG888" s="227"/>
      <c r="AL888" s="224"/>
      <c r="AM888" s="224"/>
      <c r="AN888" s="224"/>
      <c r="AO888" s="224"/>
      <c r="AP888" s="224"/>
      <c r="AQ888" s="224"/>
      <c r="AR888" s="224"/>
      <c r="AS888" s="224"/>
    </row>
    <row r="889">
      <c r="A889" s="398"/>
      <c r="B889" s="399"/>
      <c r="C889" s="398"/>
      <c r="D889" s="399"/>
      <c r="E889" s="398"/>
      <c r="I889" s="411"/>
      <c r="J889" s="411"/>
      <c r="N889" s="411"/>
      <c r="S889" s="411"/>
      <c r="AC889" s="227"/>
      <c r="AD889" s="227"/>
      <c r="AE889" s="227"/>
      <c r="AF889" s="227"/>
      <c r="AG889" s="227"/>
      <c r="AL889" s="224"/>
      <c r="AM889" s="224"/>
      <c r="AN889" s="224"/>
      <c r="AO889" s="224"/>
      <c r="AP889" s="224"/>
      <c r="AQ889" s="224"/>
      <c r="AR889" s="224"/>
      <c r="AS889" s="224"/>
    </row>
    <row r="890">
      <c r="A890" s="398"/>
      <c r="B890" s="399"/>
      <c r="C890" s="398"/>
      <c r="D890" s="399"/>
      <c r="E890" s="398"/>
      <c r="I890" s="411"/>
      <c r="J890" s="411"/>
      <c r="N890" s="411"/>
      <c r="S890" s="411"/>
      <c r="AC890" s="227"/>
      <c r="AD890" s="227"/>
      <c r="AE890" s="227"/>
      <c r="AF890" s="227"/>
      <c r="AG890" s="227"/>
      <c r="AL890" s="224"/>
      <c r="AM890" s="224"/>
      <c r="AN890" s="224"/>
      <c r="AO890" s="224"/>
      <c r="AP890" s="224"/>
      <c r="AQ890" s="224"/>
      <c r="AR890" s="224"/>
      <c r="AS890" s="224"/>
    </row>
    <row r="891">
      <c r="A891" s="398"/>
      <c r="B891" s="399"/>
      <c r="C891" s="398"/>
      <c r="D891" s="399"/>
      <c r="E891" s="398"/>
      <c r="I891" s="411"/>
      <c r="J891" s="411"/>
      <c r="N891" s="411"/>
      <c r="S891" s="411"/>
      <c r="AC891" s="227"/>
      <c r="AD891" s="227"/>
      <c r="AE891" s="227"/>
      <c r="AF891" s="227"/>
      <c r="AG891" s="227"/>
      <c r="AL891" s="224"/>
      <c r="AM891" s="224"/>
      <c r="AN891" s="224"/>
      <c r="AO891" s="224"/>
      <c r="AP891" s="224"/>
      <c r="AQ891" s="224"/>
      <c r="AR891" s="224"/>
      <c r="AS891" s="224"/>
    </row>
    <row r="892">
      <c r="A892" s="398"/>
      <c r="B892" s="399"/>
      <c r="C892" s="398"/>
      <c r="D892" s="399"/>
      <c r="E892" s="398"/>
      <c r="I892" s="411"/>
      <c r="J892" s="411"/>
      <c r="N892" s="411"/>
      <c r="S892" s="411"/>
      <c r="AC892" s="227"/>
      <c r="AD892" s="227"/>
      <c r="AE892" s="227"/>
      <c r="AF892" s="227"/>
      <c r="AG892" s="227"/>
      <c r="AL892" s="224"/>
      <c r="AM892" s="224"/>
      <c r="AN892" s="224"/>
      <c r="AO892" s="224"/>
      <c r="AP892" s="224"/>
      <c r="AQ892" s="224"/>
      <c r="AR892" s="224"/>
      <c r="AS892" s="224"/>
    </row>
    <row r="893">
      <c r="A893" s="398"/>
      <c r="B893" s="399"/>
      <c r="C893" s="398"/>
      <c r="D893" s="399"/>
      <c r="E893" s="398"/>
      <c r="I893" s="411"/>
      <c r="J893" s="411"/>
      <c r="N893" s="411"/>
      <c r="S893" s="411"/>
      <c r="AC893" s="227"/>
      <c r="AD893" s="227"/>
      <c r="AE893" s="227"/>
      <c r="AF893" s="227"/>
      <c r="AG893" s="227"/>
      <c r="AL893" s="224"/>
      <c r="AM893" s="224"/>
      <c r="AN893" s="224"/>
      <c r="AO893" s="224"/>
      <c r="AP893" s="224"/>
      <c r="AQ893" s="224"/>
      <c r="AR893" s="224"/>
      <c r="AS893" s="224"/>
    </row>
    <row r="894">
      <c r="A894" s="398"/>
      <c r="B894" s="399"/>
      <c r="C894" s="398"/>
      <c r="D894" s="399"/>
      <c r="E894" s="398"/>
      <c r="I894" s="411"/>
      <c r="J894" s="411"/>
      <c r="N894" s="411"/>
      <c r="S894" s="411"/>
      <c r="AC894" s="227"/>
      <c r="AD894" s="227"/>
      <c r="AE894" s="227"/>
      <c r="AF894" s="227"/>
      <c r="AG894" s="227"/>
      <c r="AL894" s="224"/>
      <c r="AM894" s="224"/>
      <c r="AN894" s="224"/>
      <c r="AO894" s="224"/>
      <c r="AP894" s="224"/>
      <c r="AQ894" s="224"/>
      <c r="AR894" s="224"/>
      <c r="AS894" s="224"/>
    </row>
    <row r="895">
      <c r="A895" s="398"/>
      <c r="B895" s="399"/>
      <c r="C895" s="398"/>
      <c r="D895" s="399"/>
      <c r="E895" s="398"/>
      <c r="I895" s="411"/>
      <c r="J895" s="411"/>
      <c r="N895" s="411"/>
      <c r="S895" s="411"/>
      <c r="AC895" s="227"/>
      <c r="AD895" s="227"/>
      <c r="AE895" s="227"/>
      <c r="AF895" s="227"/>
      <c r="AG895" s="227"/>
      <c r="AL895" s="224"/>
      <c r="AM895" s="224"/>
      <c r="AN895" s="224"/>
      <c r="AO895" s="224"/>
      <c r="AP895" s="224"/>
      <c r="AQ895" s="224"/>
      <c r="AR895" s="224"/>
      <c r="AS895" s="224"/>
    </row>
    <row r="896">
      <c r="A896" s="398"/>
      <c r="B896" s="399"/>
      <c r="C896" s="398"/>
      <c r="D896" s="399"/>
      <c r="E896" s="398"/>
      <c r="I896" s="411"/>
      <c r="J896" s="411"/>
      <c r="N896" s="411"/>
      <c r="S896" s="411"/>
      <c r="AC896" s="227"/>
      <c r="AD896" s="227"/>
      <c r="AE896" s="227"/>
      <c r="AF896" s="227"/>
      <c r="AG896" s="227"/>
      <c r="AL896" s="224"/>
      <c r="AM896" s="224"/>
      <c r="AN896" s="224"/>
      <c r="AO896" s="224"/>
      <c r="AP896" s="224"/>
      <c r="AQ896" s="224"/>
      <c r="AR896" s="224"/>
      <c r="AS896" s="224"/>
    </row>
    <row r="897">
      <c r="A897" s="398"/>
      <c r="B897" s="399"/>
      <c r="C897" s="398"/>
      <c r="D897" s="399"/>
      <c r="E897" s="398"/>
      <c r="I897" s="411"/>
      <c r="J897" s="411"/>
      <c r="N897" s="411"/>
      <c r="S897" s="411"/>
      <c r="AC897" s="227"/>
      <c r="AD897" s="227"/>
      <c r="AE897" s="227"/>
      <c r="AF897" s="227"/>
      <c r="AG897" s="227"/>
      <c r="AL897" s="224"/>
      <c r="AM897" s="224"/>
      <c r="AN897" s="224"/>
      <c r="AO897" s="224"/>
      <c r="AP897" s="224"/>
      <c r="AQ897" s="224"/>
      <c r="AR897" s="224"/>
      <c r="AS897" s="224"/>
    </row>
    <row r="898">
      <c r="A898" s="398"/>
      <c r="B898" s="399"/>
      <c r="C898" s="398"/>
      <c r="D898" s="399"/>
      <c r="E898" s="398"/>
      <c r="I898" s="411"/>
      <c r="J898" s="411"/>
      <c r="N898" s="411"/>
      <c r="S898" s="411"/>
      <c r="AC898" s="227"/>
      <c r="AD898" s="227"/>
      <c r="AE898" s="227"/>
      <c r="AF898" s="227"/>
      <c r="AG898" s="227"/>
      <c r="AL898" s="224"/>
      <c r="AM898" s="224"/>
      <c r="AN898" s="224"/>
      <c r="AO898" s="224"/>
      <c r="AP898" s="224"/>
      <c r="AQ898" s="224"/>
      <c r="AR898" s="224"/>
      <c r="AS898" s="224"/>
    </row>
    <row r="899">
      <c r="A899" s="398"/>
      <c r="B899" s="399"/>
      <c r="C899" s="398"/>
      <c r="D899" s="399"/>
      <c r="E899" s="398"/>
      <c r="I899" s="411"/>
      <c r="J899" s="411"/>
      <c r="N899" s="411"/>
      <c r="S899" s="411"/>
      <c r="AC899" s="227"/>
      <c r="AD899" s="227"/>
      <c r="AE899" s="227"/>
      <c r="AF899" s="227"/>
      <c r="AG899" s="227"/>
      <c r="AL899" s="224"/>
      <c r="AM899" s="224"/>
      <c r="AN899" s="224"/>
      <c r="AO899" s="224"/>
      <c r="AP899" s="224"/>
      <c r="AQ899" s="224"/>
      <c r="AR899" s="224"/>
      <c r="AS899" s="224"/>
    </row>
    <row r="900">
      <c r="A900" s="398"/>
      <c r="B900" s="399"/>
      <c r="C900" s="398"/>
      <c r="D900" s="399"/>
      <c r="E900" s="398"/>
      <c r="I900" s="411"/>
      <c r="J900" s="411"/>
      <c r="N900" s="411"/>
      <c r="S900" s="411"/>
      <c r="AC900" s="227"/>
      <c r="AD900" s="227"/>
      <c r="AE900" s="227"/>
      <c r="AF900" s="227"/>
      <c r="AG900" s="227"/>
      <c r="AL900" s="224"/>
      <c r="AM900" s="224"/>
      <c r="AN900" s="224"/>
      <c r="AO900" s="224"/>
      <c r="AP900" s="224"/>
      <c r="AQ900" s="224"/>
      <c r="AR900" s="224"/>
      <c r="AS900" s="224"/>
    </row>
    <row r="901">
      <c r="A901" s="398"/>
      <c r="B901" s="399"/>
      <c r="C901" s="398"/>
      <c r="D901" s="399"/>
      <c r="E901" s="398"/>
      <c r="I901" s="411"/>
      <c r="J901" s="411"/>
      <c r="N901" s="411"/>
      <c r="S901" s="411"/>
      <c r="AC901" s="227"/>
      <c r="AD901" s="227"/>
      <c r="AE901" s="227"/>
      <c r="AF901" s="227"/>
      <c r="AG901" s="227"/>
      <c r="AL901" s="224"/>
      <c r="AM901" s="224"/>
      <c r="AN901" s="224"/>
      <c r="AO901" s="224"/>
      <c r="AP901" s="224"/>
      <c r="AQ901" s="224"/>
      <c r="AR901" s="224"/>
      <c r="AS901" s="224"/>
    </row>
    <row r="902">
      <c r="A902" s="398"/>
      <c r="B902" s="399"/>
      <c r="C902" s="398"/>
      <c r="D902" s="399"/>
      <c r="E902" s="398"/>
      <c r="I902" s="411"/>
      <c r="J902" s="411"/>
      <c r="N902" s="411"/>
      <c r="S902" s="411"/>
      <c r="AC902" s="227"/>
      <c r="AD902" s="227"/>
      <c r="AE902" s="227"/>
      <c r="AF902" s="227"/>
      <c r="AG902" s="227"/>
      <c r="AL902" s="224"/>
      <c r="AM902" s="224"/>
      <c r="AN902" s="224"/>
      <c r="AO902" s="224"/>
      <c r="AP902" s="224"/>
      <c r="AQ902" s="224"/>
      <c r="AR902" s="224"/>
      <c r="AS902" s="224"/>
    </row>
    <row r="903">
      <c r="A903" s="398"/>
      <c r="B903" s="399"/>
      <c r="C903" s="398"/>
      <c r="D903" s="399"/>
      <c r="E903" s="398"/>
      <c r="I903" s="411"/>
      <c r="J903" s="411"/>
      <c r="N903" s="411"/>
      <c r="S903" s="411"/>
      <c r="AC903" s="227"/>
      <c r="AD903" s="227"/>
      <c r="AE903" s="227"/>
      <c r="AF903" s="227"/>
      <c r="AG903" s="227"/>
      <c r="AL903" s="224"/>
      <c r="AM903" s="224"/>
      <c r="AN903" s="224"/>
      <c r="AO903" s="224"/>
      <c r="AP903" s="224"/>
      <c r="AQ903" s="224"/>
      <c r="AR903" s="224"/>
      <c r="AS903" s="224"/>
    </row>
    <row r="904">
      <c r="A904" s="398"/>
      <c r="B904" s="399"/>
      <c r="C904" s="398"/>
      <c r="D904" s="399"/>
      <c r="E904" s="398"/>
      <c r="I904" s="411"/>
      <c r="J904" s="411"/>
      <c r="N904" s="411"/>
      <c r="S904" s="411"/>
      <c r="AC904" s="227"/>
      <c r="AD904" s="227"/>
      <c r="AE904" s="227"/>
      <c r="AF904" s="227"/>
      <c r="AG904" s="227"/>
      <c r="AL904" s="224"/>
      <c r="AM904" s="224"/>
      <c r="AN904" s="224"/>
      <c r="AO904" s="224"/>
      <c r="AP904" s="224"/>
      <c r="AQ904" s="224"/>
      <c r="AR904" s="224"/>
      <c r="AS904" s="224"/>
    </row>
    <row r="905">
      <c r="A905" s="398"/>
      <c r="B905" s="399"/>
      <c r="C905" s="398"/>
      <c r="D905" s="399"/>
      <c r="E905" s="398"/>
      <c r="I905" s="411"/>
      <c r="J905" s="411"/>
      <c r="N905" s="411"/>
      <c r="S905" s="411"/>
      <c r="AC905" s="227"/>
      <c r="AD905" s="227"/>
      <c r="AE905" s="227"/>
      <c r="AF905" s="227"/>
      <c r="AG905" s="227"/>
      <c r="AL905" s="224"/>
      <c r="AM905" s="224"/>
      <c r="AN905" s="224"/>
      <c r="AO905" s="224"/>
      <c r="AP905" s="224"/>
      <c r="AQ905" s="224"/>
      <c r="AR905" s="224"/>
      <c r="AS905" s="224"/>
    </row>
    <row r="906">
      <c r="A906" s="398"/>
      <c r="B906" s="399"/>
      <c r="C906" s="398"/>
      <c r="D906" s="399"/>
      <c r="E906" s="398"/>
      <c r="I906" s="411"/>
      <c r="J906" s="411"/>
      <c r="N906" s="411"/>
      <c r="S906" s="411"/>
      <c r="AC906" s="227"/>
      <c r="AD906" s="227"/>
      <c r="AE906" s="227"/>
      <c r="AF906" s="227"/>
      <c r="AG906" s="227"/>
      <c r="AL906" s="224"/>
      <c r="AM906" s="224"/>
      <c r="AN906" s="224"/>
      <c r="AO906" s="224"/>
      <c r="AP906" s="224"/>
      <c r="AQ906" s="224"/>
      <c r="AR906" s="224"/>
      <c r="AS906" s="224"/>
    </row>
    <row r="907">
      <c r="A907" s="398"/>
      <c r="B907" s="399"/>
      <c r="C907" s="398"/>
      <c r="D907" s="399"/>
      <c r="E907" s="398"/>
      <c r="I907" s="411"/>
      <c r="J907" s="411"/>
      <c r="N907" s="411"/>
      <c r="S907" s="411"/>
      <c r="AC907" s="227"/>
      <c r="AD907" s="227"/>
      <c r="AE907" s="227"/>
      <c r="AF907" s="227"/>
      <c r="AG907" s="227"/>
      <c r="AL907" s="224"/>
      <c r="AM907" s="224"/>
      <c r="AN907" s="224"/>
      <c r="AO907" s="224"/>
      <c r="AP907" s="224"/>
      <c r="AQ907" s="224"/>
      <c r="AR907" s="224"/>
      <c r="AS907" s="224"/>
    </row>
    <row r="908">
      <c r="A908" s="398"/>
      <c r="B908" s="399"/>
      <c r="C908" s="398"/>
      <c r="D908" s="399"/>
      <c r="E908" s="398"/>
      <c r="I908" s="411"/>
      <c r="J908" s="411"/>
      <c r="N908" s="411"/>
      <c r="S908" s="411"/>
      <c r="AC908" s="227"/>
      <c r="AD908" s="227"/>
      <c r="AE908" s="227"/>
      <c r="AF908" s="227"/>
      <c r="AG908" s="227"/>
      <c r="AL908" s="224"/>
      <c r="AM908" s="224"/>
      <c r="AN908" s="224"/>
      <c r="AO908" s="224"/>
      <c r="AP908" s="224"/>
      <c r="AQ908" s="224"/>
      <c r="AR908" s="224"/>
      <c r="AS908" s="224"/>
    </row>
    <row r="909">
      <c r="A909" s="398"/>
      <c r="B909" s="399"/>
      <c r="C909" s="398"/>
      <c r="D909" s="399"/>
      <c r="E909" s="398"/>
      <c r="I909" s="411"/>
      <c r="J909" s="411"/>
      <c r="N909" s="411"/>
      <c r="S909" s="411"/>
      <c r="AC909" s="227"/>
      <c r="AD909" s="227"/>
      <c r="AE909" s="227"/>
      <c r="AF909" s="227"/>
      <c r="AG909" s="227"/>
      <c r="AL909" s="224"/>
      <c r="AM909" s="224"/>
      <c r="AN909" s="224"/>
      <c r="AO909" s="224"/>
      <c r="AP909" s="224"/>
      <c r="AQ909" s="224"/>
      <c r="AR909" s="224"/>
      <c r="AS909" s="224"/>
    </row>
    <row r="910">
      <c r="A910" s="398"/>
      <c r="B910" s="399"/>
      <c r="C910" s="398"/>
      <c r="D910" s="399"/>
      <c r="E910" s="398"/>
      <c r="I910" s="411"/>
      <c r="J910" s="411"/>
      <c r="N910" s="411"/>
      <c r="S910" s="411"/>
      <c r="AC910" s="227"/>
      <c r="AD910" s="227"/>
      <c r="AE910" s="227"/>
      <c r="AF910" s="227"/>
      <c r="AG910" s="227"/>
      <c r="AL910" s="224"/>
      <c r="AM910" s="224"/>
      <c r="AN910" s="224"/>
      <c r="AO910" s="224"/>
      <c r="AP910" s="224"/>
      <c r="AQ910" s="224"/>
      <c r="AR910" s="224"/>
      <c r="AS910" s="224"/>
    </row>
    <row r="911">
      <c r="A911" s="398"/>
      <c r="B911" s="399"/>
      <c r="C911" s="398"/>
      <c r="D911" s="399"/>
      <c r="E911" s="398"/>
      <c r="I911" s="411"/>
      <c r="J911" s="411"/>
      <c r="N911" s="411"/>
      <c r="S911" s="411"/>
      <c r="AC911" s="227"/>
      <c r="AD911" s="227"/>
      <c r="AE911" s="227"/>
      <c r="AF911" s="227"/>
      <c r="AG911" s="227"/>
      <c r="AL911" s="224"/>
      <c r="AM911" s="224"/>
      <c r="AN911" s="224"/>
      <c r="AO911" s="224"/>
      <c r="AP911" s="224"/>
      <c r="AQ911" s="224"/>
      <c r="AR911" s="224"/>
      <c r="AS911" s="224"/>
    </row>
    <row r="912">
      <c r="A912" s="398"/>
      <c r="B912" s="399"/>
      <c r="C912" s="398"/>
      <c r="D912" s="399"/>
      <c r="E912" s="398"/>
      <c r="I912" s="411"/>
      <c r="J912" s="411"/>
      <c r="N912" s="411"/>
      <c r="S912" s="411"/>
      <c r="AC912" s="227"/>
      <c r="AD912" s="227"/>
      <c r="AE912" s="227"/>
      <c r="AF912" s="227"/>
      <c r="AG912" s="227"/>
      <c r="AL912" s="224"/>
      <c r="AM912" s="224"/>
      <c r="AN912" s="224"/>
      <c r="AO912" s="224"/>
      <c r="AP912" s="224"/>
      <c r="AQ912" s="224"/>
      <c r="AR912" s="224"/>
      <c r="AS912" s="224"/>
    </row>
    <row r="913">
      <c r="A913" s="398"/>
      <c r="B913" s="399"/>
      <c r="C913" s="398"/>
      <c r="D913" s="399"/>
      <c r="E913" s="398"/>
      <c r="I913" s="411"/>
      <c r="J913" s="411"/>
      <c r="N913" s="411"/>
      <c r="S913" s="411"/>
      <c r="AC913" s="227"/>
      <c r="AD913" s="227"/>
      <c r="AE913" s="227"/>
      <c r="AF913" s="227"/>
      <c r="AG913" s="227"/>
      <c r="AL913" s="224"/>
      <c r="AM913" s="224"/>
      <c r="AN913" s="224"/>
      <c r="AO913" s="224"/>
      <c r="AP913" s="224"/>
      <c r="AQ913" s="224"/>
      <c r="AR913" s="224"/>
      <c r="AS913" s="224"/>
    </row>
    <row r="914">
      <c r="A914" s="398"/>
      <c r="B914" s="399"/>
      <c r="C914" s="398"/>
      <c r="D914" s="399"/>
      <c r="E914" s="398"/>
      <c r="I914" s="411"/>
      <c r="J914" s="411"/>
      <c r="N914" s="411"/>
      <c r="S914" s="411"/>
      <c r="AC914" s="227"/>
      <c r="AD914" s="227"/>
      <c r="AE914" s="227"/>
      <c r="AF914" s="227"/>
      <c r="AG914" s="227"/>
      <c r="AL914" s="224"/>
      <c r="AM914" s="224"/>
      <c r="AN914" s="224"/>
      <c r="AO914" s="224"/>
      <c r="AP914" s="224"/>
      <c r="AQ914" s="224"/>
      <c r="AR914" s="224"/>
      <c r="AS914" s="224"/>
    </row>
    <row r="915">
      <c r="A915" s="398"/>
      <c r="B915" s="399"/>
      <c r="C915" s="398"/>
      <c r="D915" s="399"/>
      <c r="E915" s="398"/>
      <c r="I915" s="411"/>
      <c r="J915" s="411"/>
      <c r="N915" s="411"/>
      <c r="S915" s="411"/>
      <c r="AC915" s="227"/>
      <c r="AD915" s="227"/>
      <c r="AE915" s="227"/>
      <c r="AF915" s="227"/>
      <c r="AG915" s="227"/>
      <c r="AL915" s="224"/>
      <c r="AM915" s="224"/>
      <c r="AN915" s="224"/>
      <c r="AO915" s="224"/>
      <c r="AP915" s="224"/>
      <c r="AQ915" s="224"/>
      <c r="AR915" s="224"/>
      <c r="AS915" s="224"/>
    </row>
    <row r="916">
      <c r="A916" s="398"/>
      <c r="B916" s="399"/>
      <c r="C916" s="398"/>
      <c r="D916" s="399"/>
      <c r="E916" s="398"/>
      <c r="I916" s="411"/>
      <c r="J916" s="411"/>
      <c r="N916" s="411"/>
      <c r="S916" s="411"/>
      <c r="AC916" s="227"/>
      <c r="AD916" s="227"/>
      <c r="AE916" s="227"/>
      <c r="AF916" s="227"/>
      <c r="AG916" s="227"/>
      <c r="AL916" s="224"/>
      <c r="AM916" s="224"/>
      <c r="AN916" s="224"/>
      <c r="AO916" s="224"/>
      <c r="AP916" s="224"/>
      <c r="AQ916" s="224"/>
      <c r="AR916" s="224"/>
      <c r="AS916" s="224"/>
    </row>
    <row r="917">
      <c r="A917" s="398"/>
      <c r="B917" s="399"/>
      <c r="C917" s="398"/>
      <c r="D917" s="399"/>
      <c r="E917" s="398"/>
      <c r="I917" s="411"/>
      <c r="J917" s="411"/>
      <c r="N917" s="411"/>
      <c r="S917" s="411"/>
      <c r="AC917" s="227"/>
      <c r="AD917" s="227"/>
      <c r="AE917" s="227"/>
      <c r="AF917" s="227"/>
      <c r="AG917" s="227"/>
      <c r="AL917" s="224"/>
      <c r="AM917" s="224"/>
      <c r="AN917" s="224"/>
      <c r="AO917" s="224"/>
      <c r="AP917" s="224"/>
      <c r="AQ917" s="224"/>
      <c r="AR917" s="224"/>
      <c r="AS917" s="224"/>
    </row>
    <row r="918">
      <c r="A918" s="398"/>
      <c r="B918" s="399"/>
      <c r="C918" s="398"/>
      <c r="D918" s="399"/>
      <c r="E918" s="398"/>
      <c r="I918" s="411"/>
      <c r="J918" s="411"/>
      <c r="N918" s="411"/>
      <c r="S918" s="411"/>
      <c r="AC918" s="227"/>
      <c r="AD918" s="227"/>
      <c r="AE918" s="227"/>
      <c r="AF918" s="227"/>
      <c r="AG918" s="227"/>
      <c r="AL918" s="224"/>
      <c r="AM918" s="224"/>
      <c r="AN918" s="224"/>
      <c r="AO918" s="224"/>
      <c r="AP918" s="224"/>
      <c r="AQ918" s="224"/>
      <c r="AR918" s="224"/>
      <c r="AS918" s="224"/>
    </row>
    <row r="919">
      <c r="A919" s="398"/>
      <c r="B919" s="399"/>
      <c r="C919" s="398"/>
      <c r="D919" s="399"/>
      <c r="E919" s="398"/>
      <c r="I919" s="411"/>
      <c r="J919" s="411"/>
      <c r="N919" s="411"/>
      <c r="S919" s="411"/>
      <c r="AC919" s="227"/>
      <c r="AD919" s="227"/>
      <c r="AE919" s="227"/>
      <c r="AF919" s="227"/>
      <c r="AG919" s="227"/>
      <c r="AL919" s="224"/>
      <c r="AM919" s="224"/>
      <c r="AN919" s="224"/>
      <c r="AO919" s="224"/>
      <c r="AP919" s="224"/>
      <c r="AQ919" s="224"/>
      <c r="AR919" s="224"/>
      <c r="AS919" s="224"/>
    </row>
    <row r="920">
      <c r="A920" s="398"/>
      <c r="B920" s="399"/>
      <c r="C920" s="398"/>
      <c r="D920" s="399"/>
      <c r="E920" s="398"/>
      <c r="I920" s="411"/>
      <c r="J920" s="411"/>
      <c r="N920" s="411"/>
      <c r="S920" s="411"/>
      <c r="AC920" s="227"/>
      <c r="AD920" s="227"/>
      <c r="AE920" s="227"/>
      <c r="AF920" s="227"/>
      <c r="AG920" s="227"/>
      <c r="AL920" s="224"/>
      <c r="AM920" s="224"/>
      <c r="AN920" s="224"/>
      <c r="AO920" s="224"/>
      <c r="AP920" s="224"/>
      <c r="AQ920" s="224"/>
      <c r="AR920" s="224"/>
      <c r="AS920" s="224"/>
    </row>
    <row r="921">
      <c r="A921" s="398"/>
      <c r="B921" s="399"/>
      <c r="C921" s="398"/>
      <c r="D921" s="399"/>
      <c r="E921" s="398"/>
      <c r="I921" s="411"/>
      <c r="J921" s="411"/>
      <c r="N921" s="411"/>
      <c r="S921" s="411"/>
      <c r="AC921" s="227"/>
      <c r="AD921" s="227"/>
      <c r="AE921" s="227"/>
      <c r="AF921" s="227"/>
      <c r="AG921" s="227"/>
      <c r="AL921" s="224"/>
      <c r="AM921" s="224"/>
      <c r="AN921" s="224"/>
      <c r="AO921" s="224"/>
      <c r="AP921" s="224"/>
      <c r="AQ921" s="224"/>
      <c r="AR921" s="224"/>
      <c r="AS921" s="224"/>
    </row>
    <row r="922">
      <c r="A922" s="398"/>
      <c r="B922" s="399"/>
      <c r="C922" s="398"/>
      <c r="D922" s="399"/>
      <c r="E922" s="398"/>
      <c r="I922" s="411"/>
      <c r="J922" s="411"/>
      <c r="N922" s="411"/>
      <c r="S922" s="411"/>
      <c r="AC922" s="227"/>
      <c r="AD922" s="227"/>
      <c r="AE922" s="227"/>
      <c r="AF922" s="227"/>
      <c r="AG922" s="227"/>
      <c r="AL922" s="224"/>
      <c r="AM922" s="224"/>
      <c r="AN922" s="224"/>
      <c r="AO922" s="224"/>
      <c r="AP922" s="224"/>
      <c r="AQ922" s="224"/>
      <c r="AR922" s="224"/>
      <c r="AS922" s="224"/>
    </row>
    <row r="923">
      <c r="A923" s="398"/>
      <c r="B923" s="399"/>
      <c r="C923" s="398"/>
      <c r="D923" s="399"/>
      <c r="E923" s="398"/>
      <c r="I923" s="411"/>
      <c r="J923" s="411"/>
      <c r="N923" s="411"/>
      <c r="S923" s="411"/>
      <c r="AC923" s="227"/>
      <c r="AD923" s="227"/>
      <c r="AE923" s="227"/>
      <c r="AF923" s="227"/>
      <c r="AG923" s="227"/>
      <c r="AL923" s="224"/>
      <c r="AM923" s="224"/>
      <c r="AN923" s="224"/>
      <c r="AO923" s="224"/>
      <c r="AP923" s="224"/>
      <c r="AQ923" s="224"/>
      <c r="AR923" s="224"/>
      <c r="AS923" s="224"/>
    </row>
    <row r="924">
      <c r="A924" s="398"/>
      <c r="B924" s="399"/>
      <c r="C924" s="398"/>
      <c r="D924" s="399"/>
      <c r="E924" s="398"/>
      <c r="I924" s="411"/>
      <c r="J924" s="411"/>
      <c r="N924" s="411"/>
      <c r="S924" s="411"/>
      <c r="AC924" s="227"/>
      <c r="AD924" s="227"/>
      <c r="AE924" s="227"/>
      <c r="AF924" s="227"/>
      <c r="AG924" s="227"/>
      <c r="AL924" s="224"/>
      <c r="AM924" s="224"/>
      <c r="AN924" s="224"/>
      <c r="AO924" s="224"/>
      <c r="AP924" s="224"/>
      <c r="AQ924" s="224"/>
      <c r="AR924" s="224"/>
      <c r="AS924" s="224"/>
    </row>
    <row r="925">
      <c r="A925" s="398"/>
      <c r="B925" s="399"/>
      <c r="C925" s="398"/>
      <c r="D925" s="399"/>
      <c r="E925" s="398"/>
      <c r="I925" s="411"/>
      <c r="J925" s="411"/>
      <c r="N925" s="411"/>
      <c r="S925" s="411"/>
      <c r="AC925" s="227"/>
      <c r="AD925" s="227"/>
      <c r="AE925" s="227"/>
      <c r="AF925" s="227"/>
      <c r="AG925" s="227"/>
      <c r="AL925" s="224"/>
      <c r="AM925" s="224"/>
      <c r="AN925" s="224"/>
      <c r="AO925" s="224"/>
      <c r="AP925" s="224"/>
      <c r="AQ925" s="224"/>
      <c r="AR925" s="224"/>
      <c r="AS925" s="224"/>
    </row>
    <row r="926">
      <c r="A926" s="398"/>
      <c r="B926" s="399"/>
      <c r="C926" s="398"/>
      <c r="D926" s="399"/>
      <c r="E926" s="398"/>
      <c r="I926" s="411"/>
      <c r="J926" s="411"/>
      <c r="N926" s="411"/>
      <c r="S926" s="411"/>
      <c r="AC926" s="227"/>
      <c r="AD926" s="227"/>
      <c r="AE926" s="227"/>
      <c r="AF926" s="227"/>
      <c r="AG926" s="227"/>
      <c r="AL926" s="224"/>
      <c r="AM926" s="224"/>
      <c r="AN926" s="224"/>
      <c r="AO926" s="224"/>
      <c r="AP926" s="224"/>
      <c r="AQ926" s="224"/>
      <c r="AR926" s="224"/>
      <c r="AS926" s="224"/>
    </row>
    <row r="927">
      <c r="A927" s="398"/>
      <c r="B927" s="399"/>
      <c r="C927" s="398"/>
      <c r="D927" s="399"/>
      <c r="E927" s="398"/>
      <c r="I927" s="411"/>
      <c r="J927" s="411"/>
      <c r="N927" s="411"/>
      <c r="S927" s="411"/>
      <c r="AC927" s="227"/>
      <c r="AD927" s="227"/>
      <c r="AE927" s="227"/>
      <c r="AF927" s="227"/>
      <c r="AG927" s="227"/>
      <c r="AL927" s="224"/>
      <c r="AM927" s="224"/>
      <c r="AN927" s="224"/>
      <c r="AO927" s="224"/>
      <c r="AP927" s="224"/>
      <c r="AQ927" s="224"/>
      <c r="AR927" s="224"/>
      <c r="AS927" s="224"/>
    </row>
    <row r="928">
      <c r="A928" s="398"/>
      <c r="B928" s="399"/>
      <c r="C928" s="398"/>
      <c r="D928" s="399"/>
      <c r="E928" s="398"/>
      <c r="I928" s="411"/>
      <c r="J928" s="411"/>
      <c r="N928" s="411"/>
      <c r="S928" s="411"/>
      <c r="AC928" s="227"/>
      <c r="AD928" s="227"/>
      <c r="AE928" s="227"/>
      <c r="AF928" s="227"/>
      <c r="AG928" s="227"/>
      <c r="AL928" s="224"/>
      <c r="AM928" s="224"/>
      <c r="AN928" s="224"/>
      <c r="AO928" s="224"/>
      <c r="AP928" s="224"/>
      <c r="AQ928" s="224"/>
      <c r="AR928" s="224"/>
      <c r="AS928" s="224"/>
    </row>
    <row r="929">
      <c r="A929" s="398"/>
      <c r="B929" s="399"/>
      <c r="C929" s="398"/>
      <c r="D929" s="399"/>
      <c r="E929" s="398"/>
      <c r="I929" s="411"/>
      <c r="J929" s="411"/>
      <c r="N929" s="411"/>
      <c r="S929" s="411"/>
      <c r="AC929" s="227"/>
      <c r="AD929" s="227"/>
      <c r="AE929" s="227"/>
      <c r="AF929" s="227"/>
      <c r="AG929" s="227"/>
      <c r="AL929" s="224"/>
      <c r="AM929" s="224"/>
      <c r="AN929" s="224"/>
      <c r="AO929" s="224"/>
      <c r="AP929" s="224"/>
      <c r="AQ929" s="224"/>
      <c r="AR929" s="224"/>
      <c r="AS929" s="224"/>
    </row>
    <row r="930">
      <c r="A930" s="398"/>
      <c r="B930" s="399"/>
      <c r="C930" s="398"/>
      <c r="D930" s="399"/>
      <c r="E930" s="398"/>
      <c r="I930" s="411"/>
      <c r="J930" s="411"/>
      <c r="N930" s="411"/>
      <c r="S930" s="411"/>
      <c r="AC930" s="227"/>
      <c r="AD930" s="227"/>
      <c r="AE930" s="227"/>
      <c r="AF930" s="227"/>
      <c r="AG930" s="227"/>
      <c r="AL930" s="224"/>
      <c r="AM930" s="224"/>
      <c r="AN930" s="224"/>
      <c r="AO930" s="224"/>
      <c r="AP930" s="224"/>
      <c r="AQ930" s="224"/>
      <c r="AR930" s="224"/>
      <c r="AS930" s="224"/>
    </row>
    <row r="931">
      <c r="A931" s="398"/>
      <c r="B931" s="399"/>
      <c r="C931" s="398"/>
      <c r="D931" s="399"/>
      <c r="E931" s="398"/>
      <c r="I931" s="411"/>
      <c r="J931" s="411"/>
      <c r="N931" s="411"/>
      <c r="S931" s="411"/>
      <c r="AC931" s="227"/>
      <c r="AD931" s="227"/>
      <c r="AE931" s="227"/>
      <c r="AF931" s="227"/>
      <c r="AG931" s="227"/>
      <c r="AL931" s="224"/>
      <c r="AM931" s="224"/>
      <c r="AN931" s="224"/>
      <c r="AO931" s="224"/>
      <c r="AP931" s="224"/>
      <c r="AQ931" s="224"/>
      <c r="AR931" s="224"/>
      <c r="AS931" s="224"/>
    </row>
    <row r="932">
      <c r="A932" s="398"/>
      <c r="B932" s="399"/>
      <c r="C932" s="398"/>
      <c r="D932" s="399"/>
      <c r="E932" s="398"/>
      <c r="I932" s="411"/>
      <c r="J932" s="411"/>
      <c r="N932" s="411"/>
      <c r="S932" s="411"/>
      <c r="AC932" s="227"/>
      <c r="AD932" s="227"/>
      <c r="AE932" s="227"/>
      <c r="AF932" s="227"/>
      <c r="AG932" s="227"/>
      <c r="AL932" s="224"/>
      <c r="AM932" s="224"/>
      <c r="AN932" s="224"/>
      <c r="AO932" s="224"/>
      <c r="AP932" s="224"/>
      <c r="AQ932" s="224"/>
      <c r="AR932" s="224"/>
      <c r="AS932" s="224"/>
    </row>
    <row r="933">
      <c r="A933" s="398"/>
      <c r="B933" s="399"/>
      <c r="C933" s="398"/>
      <c r="D933" s="399"/>
      <c r="E933" s="398"/>
      <c r="I933" s="411"/>
      <c r="J933" s="411"/>
      <c r="N933" s="411"/>
      <c r="S933" s="411"/>
      <c r="AC933" s="227"/>
      <c r="AD933" s="227"/>
      <c r="AE933" s="227"/>
      <c r="AF933" s="227"/>
      <c r="AG933" s="227"/>
      <c r="AL933" s="224"/>
      <c r="AM933" s="224"/>
      <c r="AN933" s="224"/>
      <c r="AO933" s="224"/>
      <c r="AP933" s="224"/>
      <c r="AQ933" s="224"/>
      <c r="AR933" s="224"/>
      <c r="AS933" s="224"/>
    </row>
    <row r="934">
      <c r="A934" s="398"/>
      <c r="B934" s="399"/>
      <c r="C934" s="398"/>
      <c r="D934" s="399"/>
      <c r="E934" s="398"/>
      <c r="I934" s="411"/>
      <c r="J934" s="411"/>
      <c r="N934" s="411"/>
      <c r="S934" s="411"/>
      <c r="AC934" s="227"/>
      <c r="AD934" s="227"/>
      <c r="AE934" s="227"/>
      <c r="AF934" s="227"/>
      <c r="AG934" s="227"/>
      <c r="AL934" s="224"/>
      <c r="AM934" s="224"/>
      <c r="AN934" s="224"/>
      <c r="AO934" s="224"/>
      <c r="AP934" s="224"/>
      <c r="AQ934" s="224"/>
      <c r="AR934" s="224"/>
      <c r="AS934" s="224"/>
    </row>
    <row r="935">
      <c r="A935" s="398"/>
      <c r="B935" s="399"/>
      <c r="C935" s="398"/>
      <c r="D935" s="399"/>
      <c r="E935" s="398"/>
      <c r="I935" s="411"/>
      <c r="J935" s="411"/>
      <c r="N935" s="411"/>
      <c r="S935" s="411"/>
      <c r="AC935" s="227"/>
      <c r="AD935" s="227"/>
      <c r="AE935" s="227"/>
      <c r="AF935" s="227"/>
      <c r="AG935" s="227"/>
      <c r="AL935" s="224"/>
      <c r="AM935" s="224"/>
      <c r="AN935" s="224"/>
      <c r="AO935" s="224"/>
      <c r="AP935" s="224"/>
      <c r="AQ935" s="224"/>
      <c r="AR935" s="224"/>
      <c r="AS935" s="224"/>
    </row>
    <row r="936">
      <c r="A936" s="398"/>
      <c r="B936" s="399"/>
      <c r="C936" s="398"/>
      <c r="D936" s="399"/>
      <c r="E936" s="398"/>
      <c r="I936" s="411"/>
      <c r="J936" s="411"/>
      <c r="N936" s="411"/>
      <c r="S936" s="411"/>
      <c r="AC936" s="227"/>
      <c r="AD936" s="227"/>
      <c r="AE936" s="227"/>
      <c r="AF936" s="227"/>
      <c r="AG936" s="227"/>
      <c r="AL936" s="224"/>
      <c r="AM936" s="224"/>
      <c r="AN936" s="224"/>
      <c r="AO936" s="224"/>
      <c r="AP936" s="224"/>
      <c r="AQ936" s="224"/>
      <c r="AR936" s="224"/>
      <c r="AS936" s="224"/>
    </row>
    <row r="937">
      <c r="A937" s="398"/>
      <c r="B937" s="399"/>
      <c r="C937" s="398"/>
      <c r="D937" s="399"/>
      <c r="E937" s="398"/>
      <c r="I937" s="411"/>
      <c r="J937" s="411"/>
      <c r="N937" s="411"/>
      <c r="S937" s="411"/>
      <c r="AC937" s="227"/>
      <c r="AD937" s="227"/>
      <c r="AE937" s="227"/>
      <c r="AF937" s="227"/>
      <c r="AG937" s="227"/>
      <c r="AL937" s="224"/>
      <c r="AM937" s="224"/>
      <c r="AN937" s="224"/>
      <c r="AO937" s="224"/>
      <c r="AP937" s="224"/>
      <c r="AQ937" s="224"/>
      <c r="AR937" s="224"/>
      <c r="AS937" s="224"/>
    </row>
    <row r="938">
      <c r="A938" s="398"/>
      <c r="B938" s="399"/>
      <c r="C938" s="398"/>
      <c r="D938" s="399"/>
      <c r="E938" s="398"/>
      <c r="I938" s="411"/>
      <c r="J938" s="411"/>
      <c r="N938" s="411"/>
      <c r="S938" s="411"/>
      <c r="AC938" s="227"/>
      <c r="AD938" s="227"/>
      <c r="AE938" s="227"/>
      <c r="AF938" s="227"/>
      <c r="AG938" s="227"/>
      <c r="AL938" s="224"/>
      <c r="AM938" s="224"/>
      <c r="AN938" s="224"/>
      <c r="AO938" s="224"/>
      <c r="AP938" s="224"/>
      <c r="AQ938" s="224"/>
      <c r="AR938" s="224"/>
      <c r="AS938" s="224"/>
    </row>
    <row r="939">
      <c r="A939" s="398"/>
      <c r="B939" s="399"/>
      <c r="C939" s="398"/>
      <c r="D939" s="399"/>
      <c r="E939" s="398"/>
      <c r="I939" s="411"/>
      <c r="J939" s="411"/>
      <c r="N939" s="411"/>
      <c r="S939" s="411"/>
      <c r="AC939" s="227"/>
      <c r="AD939" s="227"/>
      <c r="AE939" s="227"/>
      <c r="AF939" s="227"/>
      <c r="AG939" s="227"/>
      <c r="AL939" s="224"/>
      <c r="AM939" s="224"/>
      <c r="AN939" s="224"/>
      <c r="AO939" s="224"/>
      <c r="AP939" s="224"/>
      <c r="AQ939" s="224"/>
      <c r="AR939" s="224"/>
      <c r="AS939" s="224"/>
    </row>
    <row r="940">
      <c r="A940" s="398"/>
      <c r="B940" s="399"/>
      <c r="C940" s="398"/>
      <c r="D940" s="399"/>
      <c r="E940" s="398"/>
      <c r="I940" s="411"/>
      <c r="J940" s="411"/>
      <c r="N940" s="411"/>
      <c r="S940" s="411"/>
      <c r="AC940" s="227"/>
      <c r="AD940" s="227"/>
      <c r="AE940" s="227"/>
      <c r="AF940" s="227"/>
      <c r="AG940" s="227"/>
      <c r="AL940" s="224"/>
      <c r="AM940" s="224"/>
      <c r="AN940" s="224"/>
      <c r="AO940" s="224"/>
      <c r="AP940" s="224"/>
      <c r="AQ940" s="224"/>
      <c r="AR940" s="224"/>
      <c r="AS940" s="224"/>
    </row>
    <row r="941">
      <c r="A941" s="398"/>
      <c r="B941" s="399"/>
      <c r="C941" s="398"/>
      <c r="D941" s="399"/>
      <c r="E941" s="398"/>
      <c r="I941" s="411"/>
      <c r="J941" s="411"/>
      <c r="N941" s="411"/>
      <c r="S941" s="411"/>
      <c r="AC941" s="227"/>
      <c r="AD941" s="227"/>
      <c r="AE941" s="227"/>
      <c r="AF941" s="227"/>
      <c r="AG941" s="227"/>
      <c r="AL941" s="224"/>
      <c r="AM941" s="224"/>
      <c r="AN941" s="224"/>
      <c r="AO941" s="224"/>
      <c r="AP941" s="224"/>
      <c r="AQ941" s="224"/>
      <c r="AR941" s="224"/>
      <c r="AS941" s="224"/>
    </row>
    <row r="942">
      <c r="A942" s="398"/>
      <c r="B942" s="399"/>
      <c r="C942" s="398"/>
      <c r="D942" s="399"/>
      <c r="E942" s="398"/>
      <c r="I942" s="411"/>
      <c r="J942" s="411"/>
      <c r="N942" s="411"/>
      <c r="S942" s="411"/>
      <c r="AC942" s="227"/>
      <c r="AD942" s="227"/>
      <c r="AE942" s="227"/>
      <c r="AF942" s="227"/>
      <c r="AG942" s="227"/>
      <c r="AL942" s="224"/>
      <c r="AM942" s="224"/>
      <c r="AN942" s="224"/>
      <c r="AO942" s="224"/>
      <c r="AP942" s="224"/>
      <c r="AQ942" s="224"/>
      <c r="AR942" s="224"/>
      <c r="AS942" s="224"/>
    </row>
    <row r="943">
      <c r="A943" s="398"/>
      <c r="B943" s="399"/>
      <c r="C943" s="398"/>
      <c r="D943" s="399"/>
      <c r="E943" s="398"/>
      <c r="I943" s="411"/>
      <c r="J943" s="411"/>
      <c r="N943" s="411"/>
      <c r="S943" s="411"/>
      <c r="AC943" s="227"/>
      <c r="AD943" s="227"/>
      <c r="AE943" s="227"/>
      <c r="AF943" s="227"/>
      <c r="AG943" s="227"/>
      <c r="AL943" s="224"/>
      <c r="AM943" s="224"/>
      <c r="AN943" s="224"/>
      <c r="AO943" s="224"/>
      <c r="AP943" s="224"/>
      <c r="AQ943" s="224"/>
      <c r="AR943" s="224"/>
      <c r="AS943" s="224"/>
    </row>
    <row r="944">
      <c r="A944" s="398"/>
      <c r="B944" s="399"/>
      <c r="C944" s="398"/>
      <c r="D944" s="399"/>
      <c r="E944" s="398"/>
      <c r="I944" s="411"/>
      <c r="J944" s="411"/>
      <c r="N944" s="411"/>
      <c r="S944" s="411"/>
      <c r="AC944" s="227"/>
      <c r="AD944" s="227"/>
      <c r="AE944" s="227"/>
      <c r="AF944" s="227"/>
      <c r="AG944" s="227"/>
      <c r="AL944" s="224"/>
      <c r="AM944" s="224"/>
      <c r="AN944" s="224"/>
      <c r="AO944" s="224"/>
      <c r="AP944" s="224"/>
      <c r="AQ944" s="224"/>
      <c r="AR944" s="224"/>
      <c r="AS944" s="224"/>
    </row>
    <row r="945">
      <c r="A945" s="398"/>
      <c r="B945" s="399"/>
      <c r="C945" s="398"/>
      <c r="D945" s="399"/>
      <c r="E945" s="398"/>
      <c r="I945" s="411"/>
      <c r="J945" s="411"/>
      <c r="N945" s="411"/>
      <c r="S945" s="411"/>
      <c r="AC945" s="227"/>
      <c r="AD945" s="227"/>
      <c r="AE945" s="227"/>
      <c r="AF945" s="227"/>
      <c r="AG945" s="227"/>
      <c r="AL945" s="224"/>
      <c r="AM945" s="224"/>
      <c r="AN945" s="224"/>
      <c r="AO945" s="224"/>
      <c r="AP945" s="224"/>
      <c r="AQ945" s="224"/>
      <c r="AR945" s="224"/>
      <c r="AS945" s="224"/>
    </row>
    <row r="946">
      <c r="A946" s="398"/>
      <c r="B946" s="399"/>
      <c r="C946" s="398"/>
      <c r="D946" s="399"/>
      <c r="E946" s="398"/>
      <c r="I946" s="411"/>
      <c r="J946" s="411"/>
      <c r="N946" s="411"/>
      <c r="S946" s="411"/>
      <c r="AC946" s="227"/>
      <c r="AD946" s="227"/>
      <c r="AE946" s="227"/>
      <c r="AF946" s="227"/>
      <c r="AG946" s="227"/>
      <c r="AL946" s="224"/>
      <c r="AM946" s="224"/>
      <c r="AN946" s="224"/>
      <c r="AO946" s="224"/>
      <c r="AP946" s="224"/>
      <c r="AQ946" s="224"/>
      <c r="AR946" s="224"/>
      <c r="AS946" s="224"/>
    </row>
    <row r="947">
      <c r="A947" s="398"/>
      <c r="B947" s="399"/>
      <c r="C947" s="398"/>
      <c r="D947" s="399"/>
      <c r="E947" s="398"/>
      <c r="I947" s="411"/>
      <c r="J947" s="411"/>
      <c r="N947" s="411"/>
      <c r="S947" s="411"/>
      <c r="AC947" s="227"/>
      <c r="AD947" s="227"/>
      <c r="AE947" s="227"/>
      <c r="AF947" s="227"/>
      <c r="AG947" s="227"/>
      <c r="AL947" s="224"/>
      <c r="AM947" s="224"/>
      <c r="AN947" s="224"/>
      <c r="AO947" s="224"/>
      <c r="AP947" s="224"/>
      <c r="AQ947" s="224"/>
      <c r="AR947" s="224"/>
      <c r="AS947" s="224"/>
    </row>
    <row r="948">
      <c r="A948" s="398"/>
      <c r="B948" s="399"/>
      <c r="C948" s="398"/>
      <c r="D948" s="399"/>
      <c r="E948" s="398"/>
      <c r="I948" s="411"/>
      <c r="J948" s="411"/>
      <c r="N948" s="411"/>
      <c r="S948" s="411"/>
      <c r="AC948" s="227"/>
      <c r="AD948" s="227"/>
      <c r="AE948" s="227"/>
      <c r="AF948" s="227"/>
      <c r="AG948" s="227"/>
      <c r="AL948" s="224"/>
      <c r="AM948" s="224"/>
      <c r="AN948" s="224"/>
      <c r="AO948" s="224"/>
      <c r="AP948" s="224"/>
      <c r="AQ948" s="224"/>
      <c r="AR948" s="224"/>
      <c r="AS948" s="224"/>
    </row>
    <row r="949">
      <c r="A949" s="398"/>
      <c r="B949" s="528" t="s">
        <v>611</v>
      </c>
      <c r="C949" s="398"/>
      <c r="D949" s="399"/>
      <c r="E949" s="398"/>
      <c r="I949" s="411"/>
      <c r="J949" s="411"/>
      <c r="N949" s="411"/>
      <c r="S949" s="411"/>
      <c r="AC949" s="227"/>
      <c r="AD949" s="227"/>
      <c r="AE949" s="227"/>
      <c r="AF949" s="227"/>
      <c r="AG949" s="227"/>
      <c r="AL949" s="224"/>
      <c r="AM949" s="224"/>
      <c r="AN949" s="224"/>
      <c r="AO949" s="224"/>
      <c r="AP949" s="224"/>
      <c r="AQ949" s="224"/>
      <c r="AR949" s="224"/>
      <c r="AS949" s="224"/>
    </row>
    <row r="950">
      <c r="A950" s="398"/>
      <c r="B950" s="529">
        <v>-13.38</v>
      </c>
      <c r="C950" s="398"/>
      <c r="D950" s="399"/>
      <c r="E950" s="398"/>
      <c r="I950" s="411"/>
      <c r="J950" s="411"/>
      <c r="N950" s="411"/>
      <c r="S950" s="411"/>
      <c r="AC950" s="227"/>
      <c r="AD950" s="227"/>
      <c r="AE950" s="227"/>
      <c r="AF950" s="227"/>
      <c r="AG950" s="227"/>
      <c r="AL950" s="224"/>
      <c r="AM950" s="224"/>
      <c r="AN950" s="224"/>
      <c r="AO950" s="224"/>
      <c r="AP950" s="224"/>
      <c r="AQ950" s="224"/>
      <c r="AR950" s="224"/>
      <c r="AS950" s="224"/>
    </row>
    <row r="951">
      <c r="A951" s="398"/>
      <c r="B951" s="529">
        <v>-11.92</v>
      </c>
      <c r="C951" s="398"/>
      <c r="D951" s="399"/>
      <c r="E951" s="398"/>
      <c r="I951" s="411"/>
      <c r="J951" s="411"/>
      <c r="N951" s="411"/>
      <c r="S951" s="411"/>
      <c r="AC951" s="227"/>
      <c r="AD951" s="227"/>
      <c r="AE951" s="227"/>
      <c r="AF951" s="227"/>
      <c r="AG951" s="227"/>
      <c r="AL951" s="224"/>
      <c r="AM951" s="224"/>
      <c r="AN951" s="224"/>
      <c r="AO951" s="224"/>
      <c r="AP951" s="224"/>
      <c r="AQ951" s="224"/>
      <c r="AR951" s="224"/>
      <c r="AS951" s="224"/>
    </row>
    <row r="952">
      <c r="A952" s="398"/>
      <c r="B952" s="529">
        <v>-11.81</v>
      </c>
      <c r="C952" s="398"/>
      <c r="D952" s="399"/>
      <c r="E952" s="398"/>
      <c r="I952" s="411"/>
      <c r="J952" s="411"/>
      <c r="N952" s="411"/>
      <c r="S952" s="411"/>
      <c r="AC952" s="227"/>
      <c r="AD952" s="227"/>
      <c r="AE952" s="227"/>
      <c r="AF952" s="227"/>
      <c r="AG952" s="227"/>
      <c r="AL952" s="224"/>
      <c r="AM952" s="224"/>
      <c r="AN952" s="224"/>
      <c r="AO952" s="224"/>
      <c r="AP952" s="224"/>
      <c r="AQ952" s="224"/>
      <c r="AR952" s="224"/>
      <c r="AS952" s="224"/>
    </row>
    <row r="953">
      <c r="A953" s="398"/>
      <c r="B953" s="529">
        <v>-8.4</v>
      </c>
      <c r="C953" s="398"/>
      <c r="D953" s="399"/>
      <c r="E953" s="398"/>
      <c r="I953" s="411"/>
      <c r="J953" s="411"/>
      <c r="N953" s="411"/>
      <c r="S953" s="411"/>
      <c r="AC953" s="227"/>
      <c r="AD953" s="227"/>
      <c r="AE953" s="227"/>
      <c r="AF953" s="227"/>
      <c r="AG953" s="227"/>
      <c r="AL953" s="224"/>
      <c r="AM953" s="224"/>
      <c r="AN953" s="224"/>
      <c r="AO953" s="224"/>
      <c r="AP953" s="224"/>
      <c r="AQ953" s="224"/>
      <c r="AR953" s="224"/>
      <c r="AS953" s="224"/>
    </row>
    <row r="954">
      <c r="A954" s="398"/>
      <c r="B954" s="529">
        <v>-13.17</v>
      </c>
      <c r="C954" s="398"/>
      <c r="D954" s="399"/>
      <c r="E954" s="398"/>
      <c r="I954" s="411"/>
      <c r="J954" s="411"/>
      <c r="N954" s="411"/>
      <c r="S954" s="411"/>
      <c r="AC954" s="227"/>
      <c r="AD954" s="227"/>
      <c r="AE954" s="227"/>
      <c r="AF954" s="227"/>
      <c r="AG954" s="227"/>
      <c r="AL954" s="224"/>
      <c r="AM954" s="224"/>
      <c r="AN954" s="224"/>
      <c r="AO954" s="224"/>
      <c r="AP954" s="224"/>
      <c r="AQ954" s="224"/>
      <c r="AR954" s="224"/>
      <c r="AS954" s="224"/>
    </row>
    <row r="955">
      <c r="A955" s="398"/>
      <c r="B955" s="529">
        <v>-16.83</v>
      </c>
      <c r="C955" s="398"/>
      <c r="D955" s="399"/>
      <c r="E955" s="398"/>
      <c r="I955" s="411"/>
      <c r="J955" s="411"/>
      <c r="N955" s="411"/>
      <c r="S955" s="411"/>
      <c r="AC955" s="227"/>
      <c r="AD955" s="227"/>
      <c r="AE955" s="227"/>
      <c r="AF955" s="227"/>
      <c r="AG955" s="227"/>
      <c r="AL955" s="224"/>
      <c r="AM955" s="224"/>
      <c r="AN955" s="224"/>
      <c r="AO955" s="224"/>
      <c r="AP955" s="224"/>
      <c r="AQ955" s="224"/>
      <c r="AR955" s="224"/>
      <c r="AS955" s="224"/>
    </row>
    <row r="956">
      <c r="A956" s="398"/>
      <c r="B956" s="529">
        <v>-16.76</v>
      </c>
      <c r="C956" s="398"/>
      <c r="D956" s="399"/>
      <c r="E956" s="398"/>
      <c r="I956" s="411"/>
      <c r="J956" s="411"/>
      <c r="N956" s="411"/>
      <c r="S956" s="411"/>
      <c r="AC956" s="227"/>
      <c r="AD956" s="227"/>
      <c r="AE956" s="227"/>
      <c r="AF956" s="227"/>
      <c r="AG956" s="227"/>
      <c r="AL956" s="224"/>
      <c r="AM956" s="224"/>
      <c r="AN956" s="224"/>
      <c r="AO956" s="224"/>
      <c r="AP956" s="224"/>
      <c r="AQ956" s="224"/>
      <c r="AR956" s="224"/>
      <c r="AS956" s="224"/>
    </row>
    <row r="957">
      <c r="A957" s="398"/>
      <c r="B957" s="529">
        <v>-8.23</v>
      </c>
      <c r="C957" s="398"/>
      <c r="D957" s="399"/>
      <c r="E957" s="398"/>
      <c r="I957" s="411"/>
      <c r="J957" s="411"/>
      <c r="N957" s="411"/>
      <c r="S957" s="411"/>
      <c r="AC957" s="227"/>
      <c r="AD957" s="227"/>
      <c r="AE957" s="227"/>
      <c r="AF957" s="227"/>
      <c r="AG957" s="227"/>
      <c r="AL957" s="224"/>
      <c r="AM957" s="224"/>
      <c r="AN957" s="224"/>
      <c r="AO957" s="224"/>
      <c r="AP957" s="224"/>
      <c r="AQ957" s="224"/>
      <c r="AR957" s="224"/>
      <c r="AS957" s="224"/>
    </row>
    <row r="958">
      <c r="A958" s="398"/>
      <c r="B958" s="529">
        <v>-8.13</v>
      </c>
      <c r="C958" s="398"/>
      <c r="D958" s="399"/>
      <c r="E958" s="398"/>
      <c r="I958" s="411"/>
      <c r="J958" s="411"/>
      <c r="N958" s="411"/>
      <c r="S958" s="411"/>
      <c r="AC958" s="227"/>
      <c r="AD958" s="227"/>
      <c r="AE958" s="227"/>
      <c r="AF958" s="227"/>
      <c r="AG958" s="227"/>
      <c r="AL958" s="224"/>
      <c r="AM958" s="224"/>
      <c r="AN958" s="224"/>
      <c r="AO958" s="224"/>
      <c r="AP958" s="224"/>
      <c r="AQ958" s="224"/>
      <c r="AR958" s="224"/>
      <c r="AS958" s="224"/>
    </row>
    <row r="959">
      <c r="A959" s="398"/>
      <c r="B959" s="529">
        <v>-0.99</v>
      </c>
      <c r="C959" s="398"/>
      <c r="D959" s="399"/>
      <c r="E959" s="398"/>
      <c r="I959" s="411"/>
      <c r="J959" s="411"/>
      <c r="N959" s="411"/>
      <c r="S959" s="411"/>
      <c r="AC959" s="227"/>
      <c r="AD959" s="227"/>
      <c r="AE959" s="227"/>
      <c r="AF959" s="227"/>
      <c r="AG959" s="227"/>
      <c r="AL959" s="224"/>
      <c r="AM959" s="224"/>
      <c r="AN959" s="224"/>
      <c r="AO959" s="224"/>
      <c r="AP959" s="224"/>
      <c r="AQ959" s="224"/>
      <c r="AR959" s="224"/>
      <c r="AS959" s="224"/>
    </row>
    <row r="960">
      <c r="A960" s="398"/>
      <c r="B960" s="529">
        <v>-4.46</v>
      </c>
      <c r="C960" s="398"/>
      <c r="D960" s="399"/>
      <c r="E960" s="398"/>
      <c r="I960" s="411"/>
      <c r="J960" s="411"/>
      <c r="N960" s="411"/>
      <c r="S960" s="411"/>
      <c r="AC960" s="227"/>
      <c r="AD960" s="227"/>
      <c r="AE960" s="227"/>
      <c r="AF960" s="227"/>
      <c r="AG960" s="227"/>
      <c r="AL960" s="224"/>
      <c r="AM960" s="224"/>
      <c r="AN960" s="224"/>
      <c r="AO960" s="224"/>
      <c r="AP960" s="224"/>
      <c r="AQ960" s="224"/>
      <c r="AR960" s="224"/>
      <c r="AS960" s="224"/>
    </row>
    <row r="961">
      <c r="A961" s="398"/>
      <c r="B961" s="529">
        <v>-1.13</v>
      </c>
      <c r="C961" s="398"/>
      <c r="D961" s="399"/>
      <c r="E961" s="398"/>
      <c r="I961" s="411"/>
      <c r="J961" s="411"/>
      <c r="N961" s="411"/>
      <c r="S961" s="411"/>
      <c r="AC961" s="227"/>
      <c r="AD961" s="227"/>
      <c r="AE961" s="227"/>
      <c r="AF961" s="227"/>
      <c r="AG961" s="227"/>
      <c r="AL961" s="224"/>
      <c r="AM961" s="224"/>
      <c r="AN961" s="224"/>
      <c r="AO961" s="224"/>
      <c r="AP961" s="224"/>
      <c r="AQ961" s="224"/>
      <c r="AR961" s="224"/>
      <c r="AS961" s="224"/>
    </row>
    <row r="962">
      <c r="A962" s="398"/>
      <c r="B962" s="529">
        <v>-5.0</v>
      </c>
      <c r="C962" s="398"/>
      <c r="D962" s="399"/>
      <c r="E962" s="398"/>
      <c r="I962" s="411"/>
      <c r="J962" s="411"/>
      <c r="N962" s="411"/>
      <c r="S962" s="411"/>
      <c r="AC962" s="227"/>
      <c r="AD962" s="227"/>
      <c r="AE962" s="227"/>
      <c r="AF962" s="227"/>
      <c r="AG962" s="227"/>
      <c r="AL962" s="224"/>
      <c r="AM962" s="224"/>
      <c r="AN962" s="224"/>
      <c r="AO962" s="224"/>
      <c r="AP962" s="224"/>
      <c r="AQ962" s="224"/>
      <c r="AR962" s="224"/>
      <c r="AS962" s="224"/>
    </row>
    <row r="963">
      <c r="A963" s="398"/>
      <c r="B963" s="529">
        <v>-2.05</v>
      </c>
      <c r="C963" s="398"/>
      <c r="D963" s="399"/>
      <c r="E963" s="398"/>
      <c r="I963" s="411"/>
      <c r="J963" s="411"/>
      <c r="N963" s="411"/>
      <c r="S963" s="411"/>
      <c r="AC963" s="227"/>
      <c r="AD963" s="227"/>
      <c r="AE963" s="227"/>
      <c r="AF963" s="227"/>
      <c r="AG963" s="227"/>
      <c r="AL963" s="224"/>
      <c r="AM963" s="224"/>
      <c r="AN963" s="224"/>
      <c r="AO963" s="224"/>
      <c r="AP963" s="224"/>
      <c r="AQ963" s="224"/>
      <c r="AR963" s="224"/>
      <c r="AS963" s="224"/>
    </row>
    <row r="964">
      <c r="A964" s="398"/>
      <c r="B964" s="529">
        <v>-8.86</v>
      </c>
      <c r="C964" s="398"/>
      <c r="D964" s="399"/>
      <c r="E964" s="398"/>
      <c r="I964" s="411"/>
      <c r="J964" s="411"/>
      <c r="N964" s="411"/>
      <c r="S964" s="411"/>
      <c r="AC964" s="227"/>
      <c r="AD964" s="227"/>
      <c r="AE964" s="227"/>
      <c r="AF964" s="227"/>
      <c r="AG964" s="227"/>
      <c r="AL964" s="224"/>
      <c r="AM964" s="224"/>
      <c r="AN964" s="224"/>
      <c r="AO964" s="224"/>
      <c r="AP964" s="224"/>
      <c r="AQ964" s="224"/>
      <c r="AR964" s="224"/>
      <c r="AS964" s="224"/>
    </row>
    <row r="965">
      <c r="A965" s="398"/>
      <c r="B965" s="529">
        <v>-9.02</v>
      </c>
      <c r="C965" s="398"/>
      <c r="D965" s="399"/>
      <c r="E965" s="398"/>
      <c r="I965" s="411"/>
      <c r="J965" s="411"/>
      <c r="N965" s="411"/>
      <c r="S965" s="411"/>
      <c r="AC965" s="227"/>
      <c r="AD965" s="227"/>
      <c r="AE965" s="227"/>
      <c r="AF965" s="227"/>
      <c r="AG965" s="227"/>
      <c r="AL965" s="224"/>
      <c r="AM965" s="224"/>
      <c r="AN965" s="224"/>
      <c r="AO965" s="224"/>
      <c r="AP965" s="224"/>
      <c r="AQ965" s="224"/>
      <c r="AR965" s="224"/>
      <c r="AS965" s="224"/>
    </row>
    <row r="966">
      <c r="A966" s="398"/>
      <c r="B966" s="529">
        <v>-11.93</v>
      </c>
      <c r="C966" s="398"/>
      <c r="D966" s="399"/>
      <c r="E966" s="398"/>
      <c r="I966" s="411"/>
      <c r="J966" s="411"/>
      <c r="N966" s="411"/>
      <c r="S966" s="411"/>
      <c r="AC966" s="227"/>
      <c r="AD966" s="227"/>
      <c r="AE966" s="227"/>
      <c r="AF966" s="227"/>
      <c r="AG966" s="227"/>
      <c r="AL966" s="224"/>
      <c r="AM966" s="224"/>
      <c r="AN966" s="224"/>
      <c r="AO966" s="224"/>
      <c r="AP966" s="224"/>
      <c r="AQ966" s="224"/>
      <c r="AR966" s="224"/>
      <c r="AS966" s="224"/>
    </row>
    <row r="967">
      <c r="A967" s="398"/>
      <c r="B967" s="529">
        <v>-9.38</v>
      </c>
      <c r="C967" s="398"/>
      <c r="D967" s="399"/>
      <c r="E967" s="398"/>
      <c r="I967" s="411"/>
      <c r="J967" s="411"/>
      <c r="N967" s="411"/>
      <c r="S967" s="411"/>
      <c r="AC967" s="227"/>
      <c r="AD967" s="227"/>
      <c r="AE967" s="227"/>
      <c r="AF967" s="227"/>
      <c r="AG967" s="227"/>
      <c r="AL967" s="224"/>
      <c r="AM967" s="224"/>
      <c r="AN967" s="224"/>
      <c r="AO967" s="224"/>
      <c r="AP967" s="224"/>
      <c r="AQ967" s="224"/>
      <c r="AR967" s="224"/>
      <c r="AS967" s="224"/>
    </row>
    <row r="968">
      <c r="A968" s="398"/>
      <c r="B968" s="529">
        <v>-4.43</v>
      </c>
      <c r="C968" s="398"/>
      <c r="D968" s="399"/>
      <c r="E968" s="398"/>
      <c r="I968" s="411"/>
      <c r="J968" s="411"/>
      <c r="N968" s="411"/>
      <c r="S968" s="411"/>
      <c r="AC968" s="227"/>
      <c r="AD968" s="227"/>
      <c r="AE968" s="227"/>
      <c r="AF968" s="227"/>
      <c r="AG968" s="227"/>
      <c r="AL968" s="224"/>
      <c r="AM968" s="224"/>
      <c r="AN968" s="224"/>
      <c r="AO968" s="224"/>
      <c r="AP968" s="224"/>
      <c r="AQ968" s="224"/>
      <c r="AR968" s="224"/>
      <c r="AS968" s="224"/>
    </row>
    <row r="969">
      <c r="A969" s="398"/>
      <c r="B969" s="529">
        <v>-7.24</v>
      </c>
      <c r="C969" s="398"/>
      <c r="D969" s="399"/>
      <c r="E969" s="398"/>
      <c r="I969" s="411"/>
      <c r="J969" s="411"/>
      <c r="N969" s="411"/>
      <c r="S969" s="411"/>
      <c r="AC969" s="227"/>
      <c r="AD969" s="227"/>
      <c r="AE969" s="227"/>
      <c r="AF969" s="227"/>
      <c r="AG969" s="227"/>
      <c r="AL969" s="224"/>
      <c r="AM969" s="224"/>
      <c r="AN969" s="224"/>
      <c r="AO969" s="224"/>
      <c r="AP969" s="224"/>
      <c r="AQ969" s="224"/>
      <c r="AR969" s="224"/>
      <c r="AS969" s="224"/>
    </row>
    <row r="970">
      <c r="A970" s="398"/>
      <c r="B970" s="529">
        <v>-2.21</v>
      </c>
      <c r="C970" s="398"/>
      <c r="D970" s="399"/>
      <c r="E970" s="398"/>
      <c r="I970" s="411"/>
      <c r="J970" s="411"/>
      <c r="N970" s="411"/>
      <c r="S970" s="411"/>
      <c r="AC970" s="227"/>
      <c r="AD970" s="227"/>
      <c r="AE970" s="227"/>
      <c r="AF970" s="227"/>
      <c r="AG970" s="227"/>
      <c r="AL970" s="224"/>
      <c r="AM970" s="224"/>
      <c r="AN970" s="224"/>
      <c r="AO970" s="224"/>
      <c r="AP970" s="224"/>
      <c r="AQ970" s="224"/>
      <c r="AR970" s="224"/>
      <c r="AS970" s="224"/>
    </row>
    <row r="971">
      <c r="A971" s="398"/>
      <c r="B971" s="529">
        <v>-3.97</v>
      </c>
      <c r="C971" s="398"/>
      <c r="D971" s="399"/>
      <c r="E971" s="398"/>
      <c r="I971" s="411"/>
      <c r="J971" s="411"/>
      <c r="N971" s="411"/>
      <c r="S971" s="411"/>
      <c r="AC971" s="227"/>
      <c r="AD971" s="227"/>
      <c r="AE971" s="227"/>
      <c r="AF971" s="227"/>
      <c r="AG971" s="227"/>
      <c r="AL971" s="224"/>
      <c r="AM971" s="224"/>
      <c r="AN971" s="224"/>
      <c r="AO971" s="224"/>
      <c r="AP971" s="224"/>
      <c r="AQ971" s="224"/>
      <c r="AR971" s="224"/>
      <c r="AS971" s="224"/>
    </row>
    <row r="972">
      <c r="A972" s="398"/>
      <c r="B972" s="529">
        <v>-6.5</v>
      </c>
      <c r="C972" s="398"/>
      <c r="D972" s="399"/>
      <c r="E972" s="398"/>
      <c r="I972" s="411"/>
      <c r="J972" s="411"/>
      <c r="N972" s="411"/>
      <c r="S972" s="411"/>
      <c r="AC972" s="227"/>
      <c r="AD972" s="227"/>
      <c r="AE972" s="227"/>
      <c r="AF972" s="227"/>
      <c r="AG972" s="227"/>
      <c r="AL972" s="224"/>
      <c r="AM972" s="224"/>
      <c r="AN972" s="224"/>
      <c r="AO972" s="224"/>
      <c r="AP972" s="224"/>
      <c r="AQ972" s="224"/>
      <c r="AR972" s="224"/>
      <c r="AS972" s="224"/>
    </row>
    <row r="973">
      <c r="A973" s="398"/>
      <c r="B973" s="529">
        <v>-10.52</v>
      </c>
      <c r="C973" s="398"/>
      <c r="D973" s="399"/>
      <c r="E973" s="398"/>
      <c r="I973" s="411"/>
      <c r="J973" s="411"/>
      <c r="N973" s="411"/>
      <c r="S973" s="411"/>
      <c r="AC973" s="227"/>
      <c r="AD973" s="227"/>
      <c r="AE973" s="227"/>
      <c r="AF973" s="227"/>
      <c r="AG973" s="227"/>
      <c r="AL973" s="224"/>
      <c r="AM973" s="224"/>
      <c r="AN973" s="224"/>
      <c r="AO973" s="224"/>
      <c r="AP973" s="224"/>
      <c r="AQ973" s="224"/>
      <c r="AR973" s="224"/>
      <c r="AS973" s="224"/>
    </row>
    <row r="974">
      <c r="A974" s="398"/>
      <c r="B974" s="529">
        <v>-10.65</v>
      </c>
      <c r="C974" s="398"/>
      <c r="D974" s="399"/>
      <c r="E974" s="398"/>
      <c r="I974" s="411"/>
      <c r="J974" s="411"/>
      <c r="N974" s="411"/>
      <c r="S974" s="411"/>
      <c r="AC974" s="227"/>
      <c r="AD974" s="227"/>
      <c r="AE974" s="227"/>
      <c r="AF974" s="227"/>
      <c r="AG974" s="227"/>
      <c r="AL974" s="224"/>
      <c r="AM974" s="224"/>
      <c r="AN974" s="224"/>
      <c r="AO974" s="224"/>
      <c r="AP974" s="224"/>
      <c r="AQ974" s="224"/>
      <c r="AR974" s="224"/>
      <c r="AS974" s="224"/>
    </row>
    <row r="975">
      <c r="A975" s="398"/>
      <c r="B975" s="529">
        <v>-8.13</v>
      </c>
      <c r="C975" s="398"/>
      <c r="D975" s="399"/>
      <c r="E975" s="398"/>
      <c r="I975" s="411"/>
      <c r="J975" s="411"/>
      <c r="N975" s="411"/>
      <c r="S975" s="411"/>
      <c r="AC975" s="227"/>
      <c r="AD975" s="227"/>
      <c r="AE975" s="227"/>
      <c r="AF975" s="227"/>
      <c r="AG975" s="227"/>
      <c r="AL975" s="224"/>
      <c r="AM975" s="224"/>
      <c r="AN975" s="224"/>
      <c r="AO975" s="224"/>
      <c r="AP975" s="224"/>
      <c r="AQ975" s="224"/>
      <c r="AR975" s="224"/>
      <c r="AS975" s="224"/>
    </row>
    <row r="976">
      <c r="A976" s="398"/>
      <c r="B976" s="529">
        <v>-13.91</v>
      </c>
      <c r="C976" s="398"/>
      <c r="D976" s="399"/>
      <c r="E976" s="398"/>
      <c r="I976" s="411"/>
      <c r="J976" s="411"/>
      <c r="N976" s="411"/>
      <c r="S976" s="411"/>
      <c r="AC976" s="227"/>
      <c r="AD976" s="227"/>
      <c r="AE976" s="227"/>
      <c r="AF976" s="227"/>
      <c r="AG976" s="227"/>
      <c r="AL976" s="224"/>
      <c r="AM976" s="224"/>
      <c r="AN976" s="224"/>
      <c r="AO976" s="224"/>
      <c r="AP976" s="224"/>
      <c r="AQ976" s="224"/>
      <c r="AR976" s="224"/>
      <c r="AS976" s="224"/>
    </row>
    <row r="977">
      <c r="A977" s="398"/>
      <c r="B977" s="529">
        <v>-4.55</v>
      </c>
      <c r="C977" s="398"/>
      <c r="D977" s="399"/>
      <c r="E977" s="398"/>
      <c r="I977" s="411"/>
      <c r="J977" s="411"/>
      <c r="N977" s="411"/>
      <c r="S977" s="411"/>
      <c r="AC977" s="227"/>
      <c r="AD977" s="227"/>
      <c r="AE977" s="227"/>
      <c r="AF977" s="227"/>
      <c r="AG977" s="227"/>
      <c r="AL977" s="224"/>
      <c r="AM977" s="224"/>
      <c r="AN977" s="224"/>
      <c r="AO977" s="224"/>
      <c r="AP977" s="224"/>
      <c r="AQ977" s="224"/>
      <c r="AR977" s="224"/>
      <c r="AS977" s="224"/>
    </row>
    <row r="978">
      <c r="A978" s="398"/>
      <c r="B978" s="529">
        <v>-8.46</v>
      </c>
      <c r="C978" s="398"/>
      <c r="D978" s="399"/>
      <c r="E978" s="398"/>
      <c r="I978" s="411"/>
      <c r="J978" s="411"/>
      <c r="N978" s="411"/>
      <c r="S978" s="411"/>
      <c r="AC978" s="227"/>
      <c r="AD978" s="227"/>
      <c r="AE978" s="227"/>
      <c r="AF978" s="227"/>
      <c r="AG978" s="227"/>
      <c r="AL978" s="224"/>
      <c r="AM978" s="224"/>
      <c r="AN978" s="224"/>
      <c r="AO978" s="224"/>
      <c r="AP978" s="224"/>
      <c r="AQ978" s="224"/>
      <c r="AR978" s="224"/>
      <c r="AS978" s="224"/>
    </row>
    <row r="979">
      <c r="A979" s="398"/>
      <c r="B979" s="529">
        <v>-10.23</v>
      </c>
      <c r="C979" s="398"/>
      <c r="D979" s="399"/>
      <c r="E979" s="398"/>
      <c r="I979" s="411"/>
      <c r="J979" s="411"/>
      <c r="N979" s="411"/>
      <c r="S979" s="411"/>
      <c r="AC979" s="227"/>
      <c r="AD979" s="227"/>
      <c r="AE979" s="227"/>
      <c r="AF979" s="227"/>
      <c r="AG979" s="227"/>
      <c r="AL979" s="224"/>
      <c r="AM979" s="224"/>
      <c r="AN979" s="224"/>
      <c r="AO979" s="224"/>
      <c r="AP979" s="224"/>
      <c r="AQ979" s="224"/>
      <c r="AR979" s="224"/>
      <c r="AS979" s="224"/>
    </row>
    <row r="980">
      <c r="A980" s="398"/>
      <c r="B980" s="529">
        <v>-4.61</v>
      </c>
      <c r="C980" s="398"/>
      <c r="D980" s="399"/>
      <c r="E980" s="398"/>
      <c r="I980" s="411"/>
      <c r="J980" s="411"/>
      <c r="N980" s="411"/>
      <c r="S980" s="411"/>
      <c r="AC980" s="227"/>
      <c r="AD980" s="227"/>
      <c r="AE980" s="227"/>
      <c r="AF980" s="227"/>
      <c r="AG980" s="227"/>
      <c r="AL980" s="224"/>
      <c r="AM980" s="224"/>
      <c r="AN980" s="224"/>
      <c r="AO980" s="224"/>
      <c r="AP980" s="224"/>
      <c r="AQ980" s="224"/>
      <c r="AR980" s="224"/>
      <c r="AS980" s="224"/>
    </row>
    <row r="981">
      <c r="A981" s="398"/>
      <c r="B981" s="529">
        <v>-8.68</v>
      </c>
      <c r="C981" s="398"/>
      <c r="D981" s="399"/>
      <c r="E981" s="398"/>
      <c r="I981" s="411"/>
      <c r="J981" s="411"/>
      <c r="N981" s="411"/>
      <c r="S981" s="411"/>
      <c r="AC981" s="227"/>
      <c r="AD981" s="227"/>
      <c r="AE981" s="227"/>
      <c r="AF981" s="227"/>
      <c r="AG981" s="227"/>
      <c r="AL981" s="224"/>
      <c r="AM981" s="224"/>
      <c r="AN981" s="224"/>
      <c r="AO981" s="224"/>
      <c r="AP981" s="224"/>
      <c r="AQ981" s="224"/>
      <c r="AR981" s="224"/>
      <c r="AS981" s="224"/>
    </row>
    <row r="982">
      <c r="A982" s="398"/>
      <c r="B982" s="529">
        <v>-13.91</v>
      </c>
      <c r="C982" s="398"/>
      <c r="D982" s="399"/>
      <c r="E982" s="398"/>
      <c r="I982" s="411"/>
      <c r="J982" s="411"/>
      <c r="N982" s="411"/>
      <c r="S982" s="411"/>
      <c r="AC982" s="227"/>
      <c r="AD982" s="227"/>
      <c r="AE982" s="227"/>
      <c r="AF982" s="227"/>
      <c r="AG982" s="227"/>
      <c r="AL982" s="224"/>
      <c r="AM982" s="224"/>
      <c r="AN982" s="224"/>
      <c r="AO982" s="224"/>
      <c r="AP982" s="224"/>
      <c r="AQ982" s="224"/>
      <c r="AR982" s="224"/>
      <c r="AS982" s="224"/>
    </row>
    <row r="983">
      <c r="A983" s="398"/>
      <c r="B983" s="529">
        <v>-21.92</v>
      </c>
      <c r="C983" s="398"/>
      <c r="D983" s="399"/>
      <c r="E983" s="398"/>
      <c r="I983" s="411"/>
      <c r="J983" s="411"/>
      <c r="N983" s="411"/>
      <c r="S983" s="411"/>
      <c r="AC983" s="227"/>
      <c r="AD983" s="227"/>
      <c r="AE983" s="227"/>
      <c r="AF983" s="227"/>
      <c r="AG983" s="227"/>
      <c r="AL983" s="224"/>
      <c r="AM983" s="224"/>
      <c r="AN983" s="224"/>
      <c r="AO983" s="224"/>
      <c r="AP983" s="224"/>
      <c r="AQ983" s="224"/>
      <c r="AR983" s="224"/>
      <c r="AS983" s="224"/>
    </row>
    <row r="984">
      <c r="A984" s="398"/>
      <c r="B984" s="529">
        <v>-13.58</v>
      </c>
      <c r="C984" s="398"/>
      <c r="D984" s="399"/>
      <c r="E984" s="398"/>
      <c r="I984" s="411"/>
      <c r="J984" s="411"/>
      <c r="N984" s="411"/>
      <c r="S984" s="411"/>
      <c r="AC984" s="227"/>
      <c r="AD984" s="227"/>
      <c r="AE984" s="227"/>
      <c r="AF984" s="227"/>
      <c r="AG984" s="227"/>
      <c r="AL984" s="224"/>
      <c r="AM984" s="224"/>
      <c r="AN984" s="224"/>
      <c r="AO984" s="224"/>
      <c r="AP984" s="224"/>
      <c r="AQ984" s="224"/>
      <c r="AR984" s="224"/>
      <c r="AS984" s="224"/>
    </row>
    <row r="985">
      <c r="A985" s="398"/>
      <c r="B985" s="529">
        <v>-8.01</v>
      </c>
      <c r="C985" s="398"/>
      <c r="D985" s="399"/>
      <c r="E985" s="398"/>
      <c r="I985" s="411"/>
      <c r="J985" s="411"/>
      <c r="N985" s="411"/>
      <c r="S985" s="411"/>
      <c r="AC985" s="227"/>
      <c r="AD985" s="227"/>
      <c r="AE985" s="227"/>
      <c r="AF985" s="227"/>
      <c r="AG985" s="227"/>
      <c r="AL985" s="224"/>
      <c r="AM985" s="224"/>
      <c r="AN985" s="224"/>
      <c r="AO985" s="224"/>
      <c r="AP985" s="224"/>
      <c r="AQ985" s="224"/>
      <c r="AR985" s="224"/>
      <c r="AS985" s="224"/>
    </row>
    <row r="986">
      <c r="A986" s="398"/>
      <c r="B986" s="529">
        <v>-5.74</v>
      </c>
      <c r="C986" s="398"/>
      <c r="D986" s="399"/>
      <c r="E986" s="398"/>
      <c r="I986" s="411"/>
      <c r="J986" s="411"/>
      <c r="N986" s="411"/>
      <c r="S986" s="411"/>
      <c r="AC986" s="227"/>
      <c r="AD986" s="227"/>
      <c r="AE986" s="227"/>
      <c r="AF986" s="227"/>
      <c r="AG986" s="227"/>
      <c r="AL986" s="224"/>
      <c r="AM986" s="224"/>
      <c r="AN986" s="224"/>
      <c r="AO986" s="224"/>
      <c r="AP986" s="224"/>
      <c r="AQ986" s="224"/>
      <c r="AR986" s="224"/>
      <c r="AS986" s="224"/>
    </row>
    <row r="987">
      <c r="A987" s="398"/>
      <c r="B987" s="529">
        <v>-2.44</v>
      </c>
      <c r="C987" s="398"/>
      <c r="D987" s="399"/>
      <c r="E987" s="398"/>
      <c r="I987" s="411"/>
      <c r="J987" s="411"/>
      <c r="N987" s="411"/>
      <c r="S987" s="411"/>
      <c r="AC987" s="227"/>
      <c r="AD987" s="227"/>
      <c r="AE987" s="227"/>
      <c r="AF987" s="227"/>
      <c r="AG987" s="227"/>
      <c r="AL987" s="224"/>
      <c r="AM987" s="224"/>
      <c r="AN987" s="224"/>
      <c r="AO987" s="224"/>
      <c r="AP987" s="224"/>
      <c r="AQ987" s="224"/>
      <c r="AR987" s="224"/>
      <c r="AS987" s="224"/>
    </row>
    <row r="988">
      <c r="A988" s="398"/>
      <c r="B988" s="529">
        <v>-1.94</v>
      </c>
      <c r="C988" s="398"/>
      <c r="D988" s="399"/>
      <c r="E988" s="398"/>
      <c r="I988" s="411"/>
      <c r="J988" s="411"/>
      <c r="N988" s="411"/>
      <c r="S988" s="411"/>
      <c r="AC988" s="227"/>
      <c r="AD988" s="227"/>
      <c r="AE988" s="227"/>
      <c r="AF988" s="227"/>
      <c r="AG988" s="227"/>
      <c r="AL988" s="224"/>
      <c r="AM988" s="224"/>
      <c r="AN988" s="224"/>
      <c r="AO988" s="224"/>
      <c r="AP988" s="224"/>
      <c r="AQ988" s="224"/>
      <c r="AR988" s="224"/>
      <c r="AS988" s="224"/>
    </row>
    <row r="989">
      <c r="A989" s="398"/>
      <c r="B989" s="529">
        <v>-5.54</v>
      </c>
      <c r="C989" s="398"/>
      <c r="D989" s="399"/>
      <c r="E989" s="398"/>
      <c r="I989" s="411"/>
      <c r="J989" s="411"/>
      <c r="N989" s="411"/>
      <c r="S989" s="411"/>
      <c r="AC989" s="227"/>
      <c r="AD989" s="227"/>
      <c r="AE989" s="227"/>
      <c r="AF989" s="227"/>
      <c r="AG989" s="227"/>
      <c r="AL989" s="224"/>
      <c r="AM989" s="224"/>
      <c r="AN989" s="224"/>
      <c r="AO989" s="224"/>
      <c r="AP989" s="224"/>
      <c r="AQ989" s="224"/>
      <c r="AR989" s="224"/>
      <c r="AS989" s="224"/>
    </row>
    <row r="990">
      <c r="A990" s="398"/>
      <c r="B990" s="529">
        <v>-3.5</v>
      </c>
      <c r="C990" s="398"/>
      <c r="D990" s="399"/>
      <c r="E990" s="398"/>
      <c r="I990" s="411"/>
      <c r="J990" s="411"/>
      <c r="N990" s="411"/>
      <c r="S990" s="411"/>
      <c r="AC990" s="227"/>
      <c r="AD990" s="227"/>
      <c r="AE990" s="227"/>
      <c r="AF990" s="227"/>
      <c r="AG990" s="227"/>
      <c r="AL990" s="224"/>
      <c r="AM990" s="224"/>
      <c r="AN990" s="224"/>
      <c r="AO990" s="224"/>
      <c r="AP990" s="224"/>
      <c r="AQ990" s="224"/>
      <c r="AR990" s="224"/>
      <c r="AS990" s="224"/>
    </row>
    <row r="991">
      <c r="A991" s="398"/>
      <c r="B991" s="529">
        <v>-8.35</v>
      </c>
      <c r="C991" s="398"/>
      <c r="D991" s="399"/>
      <c r="E991" s="398"/>
      <c r="I991" s="411"/>
      <c r="J991" s="411"/>
      <c r="N991" s="411"/>
      <c r="S991" s="411"/>
      <c r="AC991" s="227"/>
      <c r="AD991" s="227"/>
      <c r="AE991" s="227"/>
      <c r="AF991" s="227"/>
      <c r="AG991" s="227"/>
      <c r="AL991" s="224"/>
      <c r="AM991" s="224"/>
      <c r="AN991" s="224"/>
      <c r="AO991" s="224"/>
      <c r="AP991" s="224"/>
      <c r="AQ991" s="224"/>
      <c r="AR991" s="224"/>
      <c r="AS991" s="224"/>
    </row>
    <row r="992">
      <c r="A992" s="398"/>
      <c r="B992" s="529">
        <v>-10.39</v>
      </c>
      <c r="C992" s="398"/>
      <c r="D992" s="399"/>
      <c r="E992" s="398"/>
      <c r="I992" s="411"/>
      <c r="J992" s="411"/>
      <c r="N992" s="411"/>
      <c r="S992" s="411"/>
      <c r="AC992" s="227"/>
      <c r="AD992" s="227"/>
      <c r="AE992" s="227"/>
      <c r="AF992" s="227"/>
      <c r="AG992" s="227"/>
      <c r="AL992" s="224"/>
      <c r="AM992" s="224"/>
      <c r="AN992" s="224"/>
      <c r="AO992" s="224"/>
      <c r="AP992" s="224"/>
      <c r="AQ992" s="224"/>
      <c r="AR992" s="224"/>
      <c r="AS992" s="224"/>
    </row>
    <row r="993">
      <c r="A993" s="398"/>
      <c r="B993" s="529">
        <v>-7.09</v>
      </c>
      <c r="C993" s="398"/>
      <c r="D993" s="399"/>
      <c r="E993" s="398"/>
      <c r="I993" s="411"/>
      <c r="J993" s="411"/>
      <c r="N993" s="411"/>
      <c r="S993" s="411"/>
      <c r="AC993" s="227"/>
      <c r="AD993" s="227"/>
      <c r="AE993" s="227"/>
      <c r="AF993" s="227"/>
      <c r="AG993" s="227"/>
      <c r="AL993" s="224"/>
      <c r="AM993" s="224"/>
      <c r="AN993" s="224"/>
      <c r="AO993" s="224"/>
      <c r="AP993" s="224"/>
      <c r="AQ993" s="224"/>
      <c r="AR993" s="224"/>
      <c r="AS993" s="224"/>
    </row>
    <row r="994">
      <c r="A994" s="398"/>
      <c r="B994" s="529">
        <v>-13.1</v>
      </c>
      <c r="C994" s="398"/>
      <c r="D994" s="399"/>
      <c r="E994" s="398"/>
      <c r="I994" s="411"/>
      <c r="J994" s="411"/>
      <c r="N994" s="411"/>
      <c r="S994" s="411"/>
      <c r="AC994" s="227"/>
      <c r="AD994" s="227"/>
      <c r="AE994" s="227"/>
      <c r="AF994" s="227"/>
      <c r="AG994" s="227"/>
      <c r="AL994" s="224"/>
      <c r="AM994" s="224"/>
      <c r="AN994" s="224"/>
      <c r="AO994" s="224"/>
      <c r="AP994" s="224"/>
      <c r="AQ994" s="224"/>
      <c r="AR994" s="224"/>
      <c r="AS994" s="224"/>
    </row>
    <row r="995">
      <c r="A995" s="398"/>
      <c r="B995" s="529">
        <v>-8.41</v>
      </c>
      <c r="C995" s="398"/>
      <c r="D995" s="399"/>
      <c r="E995" s="398"/>
      <c r="I995" s="411"/>
      <c r="J995" s="411"/>
      <c r="N995" s="411"/>
      <c r="S995" s="411"/>
      <c r="AC995" s="227"/>
      <c r="AD995" s="227"/>
      <c r="AE995" s="227"/>
      <c r="AF995" s="227"/>
      <c r="AG995" s="227"/>
      <c r="AL995" s="224"/>
      <c r="AM995" s="224"/>
      <c r="AN995" s="224"/>
      <c r="AO995" s="224"/>
      <c r="AP995" s="224"/>
      <c r="AQ995" s="224"/>
      <c r="AR995" s="224"/>
      <c r="AS995" s="224"/>
    </row>
    <row r="996">
      <c r="A996" s="398"/>
      <c r="B996" s="529">
        <v>-8.23</v>
      </c>
      <c r="C996" s="398"/>
      <c r="D996" s="399"/>
      <c r="E996" s="398"/>
      <c r="I996" s="411"/>
      <c r="J996" s="411"/>
      <c r="N996" s="411"/>
      <c r="S996" s="411"/>
      <c r="AC996" s="227"/>
      <c r="AD996" s="227"/>
      <c r="AE996" s="227"/>
      <c r="AF996" s="227"/>
      <c r="AG996" s="227"/>
      <c r="AL996" s="224"/>
      <c r="AM996" s="224"/>
      <c r="AN996" s="224"/>
      <c r="AO996" s="224"/>
      <c r="AP996" s="224"/>
      <c r="AQ996" s="224"/>
      <c r="AR996" s="224"/>
      <c r="AS996" s="224"/>
    </row>
    <row r="997">
      <c r="A997" s="398"/>
      <c r="B997" s="529">
        <v>-9.04</v>
      </c>
      <c r="C997" s="398"/>
      <c r="D997" s="399"/>
      <c r="E997" s="398"/>
      <c r="I997" s="411"/>
      <c r="J997" s="411"/>
      <c r="N997" s="411"/>
      <c r="S997" s="411"/>
      <c r="AC997" s="227"/>
      <c r="AD997" s="227"/>
      <c r="AE997" s="227"/>
      <c r="AF997" s="227"/>
      <c r="AG997" s="227"/>
      <c r="AL997" s="224"/>
      <c r="AM997" s="224"/>
      <c r="AN997" s="224"/>
      <c r="AO997" s="224"/>
      <c r="AP997" s="224"/>
      <c r="AQ997" s="224"/>
      <c r="AR997" s="224"/>
      <c r="AS997" s="224"/>
    </row>
    <row r="998">
      <c r="A998" s="398"/>
      <c r="B998" s="529">
        <v>-7.21</v>
      </c>
      <c r="C998" s="398"/>
      <c r="D998" s="399"/>
      <c r="E998" s="398"/>
      <c r="I998" s="411"/>
      <c r="J998" s="411"/>
      <c r="N998" s="411"/>
      <c r="S998" s="411"/>
      <c r="AC998" s="227"/>
      <c r="AD998" s="227"/>
      <c r="AE998" s="227"/>
      <c r="AF998" s="227"/>
      <c r="AG998" s="227"/>
      <c r="AL998" s="224"/>
      <c r="AM998" s="224"/>
      <c r="AN998" s="224"/>
      <c r="AO998" s="224"/>
      <c r="AP998" s="224"/>
      <c r="AQ998" s="224"/>
      <c r="AR998" s="224"/>
      <c r="AS998" s="224"/>
    </row>
    <row r="999">
      <c r="A999" s="398"/>
      <c r="B999" s="529">
        <v>3.31</v>
      </c>
      <c r="C999" s="398"/>
      <c r="D999" s="399"/>
      <c r="E999" s="398"/>
      <c r="I999" s="411"/>
      <c r="J999" s="411"/>
      <c r="N999" s="411"/>
      <c r="S999" s="411"/>
      <c r="AC999" s="227"/>
      <c r="AD999" s="227"/>
      <c r="AE999" s="227"/>
      <c r="AF999" s="227"/>
      <c r="AG999" s="227"/>
      <c r="AL999" s="224"/>
      <c r="AM999" s="224"/>
      <c r="AN999" s="224"/>
      <c r="AO999" s="224"/>
      <c r="AP999" s="224"/>
      <c r="AQ999" s="224"/>
      <c r="AR999" s="224"/>
      <c r="AS999" s="224"/>
    </row>
    <row r="1000">
      <c r="A1000" s="398"/>
      <c r="B1000" s="529">
        <v>-3.21</v>
      </c>
      <c r="C1000" s="398"/>
      <c r="D1000" s="399"/>
      <c r="E1000" s="398"/>
      <c r="I1000" s="411"/>
      <c r="J1000" s="411"/>
      <c r="N1000" s="411"/>
      <c r="S1000" s="411"/>
      <c r="AC1000" s="227"/>
      <c r="AD1000" s="227"/>
      <c r="AE1000" s="227"/>
      <c r="AF1000" s="227"/>
      <c r="AG1000" s="227"/>
      <c r="AL1000" s="224"/>
      <c r="AM1000" s="224"/>
      <c r="AN1000" s="224"/>
      <c r="AO1000" s="224"/>
      <c r="AP1000" s="224"/>
      <c r="AQ1000" s="224"/>
      <c r="AR1000" s="224"/>
      <c r="AS1000" s="224"/>
    </row>
    <row r="1001">
      <c r="A1001" s="398"/>
      <c r="B1001" s="529">
        <v>-0.4</v>
      </c>
      <c r="C1001" s="398"/>
      <c r="D1001" s="399"/>
      <c r="E1001" s="398"/>
      <c r="I1001" s="411"/>
      <c r="J1001" s="411"/>
      <c r="N1001" s="411"/>
      <c r="S1001" s="411"/>
      <c r="AC1001" s="227"/>
      <c r="AD1001" s="227"/>
      <c r="AE1001" s="227"/>
      <c r="AF1001" s="227"/>
      <c r="AG1001" s="227"/>
      <c r="AL1001" s="224"/>
      <c r="AM1001" s="224"/>
      <c r="AN1001" s="224"/>
      <c r="AO1001" s="224"/>
      <c r="AP1001" s="224"/>
      <c r="AQ1001" s="224"/>
      <c r="AR1001" s="224"/>
      <c r="AS1001" s="224"/>
    </row>
    <row r="1002">
      <c r="A1002" s="398"/>
      <c r="B1002" s="529">
        <v>-5.19</v>
      </c>
      <c r="C1002" s="398"/>
      <c r="D1002" s="399"/>
      <c r="E1002" s="398"/>
      <c r="I1002" s="411"/>
      <c r="J1002" s="411"/>
      <c r="N1002" s="411"/>
      <c r="S1002" s="411"/>
      <c r="AC1002" s="227"/>
      <c r="AD1002" s="227"/>
      <c r="AE1002" s="227"/>
      <c r="AF1002" s="227"/>
      <c r="AG1002" s="227"/>
      <c r="AL1002" s="224"/>
      <c r="AM1002" s="224"/>
      <c r="AN1002" s="224"/>
      <c r="AO1002" s="224"/>
      <c r="AP1002" s="224"/>
      <c r="AQ1002" s="224"/>
      <c r="AR1002" s="224"/>
      <c r="AS1002" s="224"/>
    </row>
    <row r="1003">
      <c r="A1003" s="398"/>
      <c r="B1003" s="529">
        <v>-6.36</v>
      </c>
      <c r="C1003" s="398"/>
      <c r="D1003" s="399"/>
      <c r="E1003" s="398"/>
      <c r="I1003" s="411"/>
      <c r="J1003" s="411"/>
      <c r="N1003" s="411"/>
      <c r="S1003" s="411"/>
      <c r="AC1003" s="227"/>
      <c r="AD1003" s="227"/>
      <c r="AE1003" s="227"/>
      <c r="AF1003" s="227"/>
      <c r="AG1003" s="227"/>
      <c r="AL1003" s="224"/>
      <c r="AM1003" s="224"/>
      <c r="AN1003" s="224"/>
      <c r="AO1003" s="224"/>
      <c r="AP1003" s="224"/>
      <c r="AQ1003" s="224"/>
      <c r="AR1003" s="224"/>
      <c r="AS1003" s="224"/>
    </row>
    <row r="1004">
      <c r="A1004" s="398"/>
      <c r="B1004" s="529">
        <v>-4.56</v>
      </c>
      <c r="C1004" s="398"/>
      <c r="D1004" s="399"/>
      <c r="E1004" s="398"/>
      <c r="I1004" s="411"/>
      <c r="J1004" s="411"/>
      <c r="N1004" s="411"/>
      <c r="S1004" s="411"/>
      <c r="AC1004" s="227"/>
      <c r="AD1004" s="227"/>
      <c r="AE1004" s="227"/>
      <c r="AF1004" s="227"/>
      <c r="AG1004" s="227"/>
      <c r="AL1004" s="224"/>
      <c r="AM1004" s="224"/>
      <c r="AN1004" s="224"/>
      <c r="AO1004" s="224"/>
      <c r="AP1004" s="224"/>
      <c r="AQ1004" s="224"/>
      <c r="AR1004" s="224"/>
      <c r="AS1004" s="224"/>
    </row>
    <row r="1005">
      <c r="A1005" s="398"/>
      <c r="B1005" s="529">
        <v>-8.58</v>
      </c>
      <c r="C1005" s="398"/>
      <c r="D1005" s="399"/>
      <c r="E1005" s="398"/>
      <c r="I1005" s="411"/>
      <c r="J1005" s="411"/>
      <c r="N1005" s="411"/>
      <c r="S1005" s="411"/>
      <c r="AC1005" s="227"/>
      <c r="AD1005" s="227"/>
      <c r="AE1005" s="227"/>
      <c r="AF1005" s="227"/>
      <c r="AG1005" s="227"/>
      <c r="AL1005" s="224"/>
      <c r="AM1005" s="224"/>
      <c r="AN1005" s="224"/>
      <c r="AO1005" s="224"/>
      <c r="AP1005" s="224"/>
      <c r="AQ1005" s="224"/>
      <c r="AR1005" s="224"/>
      <c r="AS1005" s="224"/>
    </row>
    <row r="1006">
      <c r="A1006" s="398"/>
      <c r="B1006" s="529">
        <v>4.66</v>
      </c>
      <c r="C1006" s="398"/>
      <c r="D1006" s="399"/>
      <c r="E1006" s="398"/>
      <c r="I1006" s="411"/>
      <c r="J1006" s="411"/>
      <c r="N1006" s="411"/>
      <c r="S1006" s="411"/>
      <c r="AC1006" s="227"/>
      <c r="AD1006" s="227"/>
      <c r="AE1006" s="227"/>
      <c r="AF1006" s="227"/>
      <c r="AG1006" s="227"/>
      <c r="AL1006" s="224"/>
      <c r="AM1006" s="224"/>
      <c r="AN1006" s="224"/>
      <c r="AO1006" s="224"/>
      <c r="AP1006" s="224"/>
      <c r="AQ1006" s="224"/>
      <c r="AR1006" s="224"/>
      <c r="AS1006" s="224"/>
    </row>
    <row r="1007">
      <c r="A1007" s="398"/>
      <c r="B1007" s="529">
        <v>-4.22</v>
      </c>
      <c r="C1007" s="398"/>
      <c r="D1007" s="399"/>
      <c r="E1007" s="398"/>
      <c r="I1007" s="411"/>
      <c r="J1007" s="411"/>
      <c r="N1007" s="411"/>
      <c r="S1007" s="411"/>
      <c r="AC1007" s="227"/>
      <c r="AD1007" s="227"/>
      <c r="AE1007" s="227"/>
      <c r="AF1007" s="227"/>
      <c r="AG1007" s="227"/>
      <c r="AL1007" s="224"/>
      <c r="AM1007" s="224"/>
      <c r="AN1007" s="224"/>
      <c r="AO1007" s="224"/>
      <c r="AP1007" s="224"/>
      <c r="AQ1007" s="224"/>
      <c r="AR1007" s="224"/>
      <c r="AS1007" s="224"/>
    </row>
    <row r="1008">
      <c r="A1008" s="398"/>
      <c r="B1008" s="529">
        <v>0.06</v>
      </c>
      <c r="C1008" s="398"/>
      <c r="D1008" s="399"/>
      <c r="E1008" s="398"/>
      <c r="I1008" s="411"/>
      <c r="J1008" s="411"/>
      <c r="N1008" s="411"/>
      <c r="S1008" s="411"/>
      <c r="AC1008" s="227"/>
      <c r="AD1008" s="227"/>
      <c r="AE1008" s="227"/>
      <c r="AF1008" s="227"/>
      <c r="AG1008" s="227"/>
      <c r="AL1008" s="224"/>
      <c r="AM1008" s="224"/>
      <c r="AN1008" s="224"/>
      <c r="AO1008" s="224"/>
      <c r="AP1008" s="224"/>
      <c r="AQ1008" s="224"/>
      <c r="AR1008" s="224"/>
      <c r="AS1008" s="224"/>
    </row>
    <row r="1009">
      <c r="A1009" s="398"/>
      <c r="B1009" s="529">
        <v>3.54</v>
      </c>
      <c r="C1009" s="398"/>
      <c r="D1009" s="399"/>
      <c r="E1009" s="398"/>
      <c r="I1009" s="411"/>
      <c r="J1009" s="411"/>
      <c r="N1009" s="411"/>
      <c r="S1009" s="411"/>
      <c r="AC1009" s="227"/>
      <c r="AD1009" s="227"/>
      <c r="AE1009" s="227"/>
      <c r="AF1009" s="227"/>
      <c r="AG1009" s="227"/>
      <c r="AL1009" s="224"/>
      <c r="AM1009" s="224"/>
      <c r="AN1009" s="224"/>
      <c r="AO1009" s="224"/>
      <c r="AP1009" s="224"/>
      <c r="AQ1009" s="224"/>
      <c r="AR1009" s="224"/>
      <c r="AS1009" s="224"/>
    </row>
    <row r="1010">
      <c r="A1010" s="398"/>
      <c r="B1010" s="529">
        <v>-2.59</v>
      </c>
      <c r="C1010" s="398"/>
      <c r="D1010" s="399"/>
      <c r="E1010" s="398"/>
      <c r="I1010" s="411"/>
      <c r="J1010" s="411"/>
      <c r="N1010" s="411"/>
      <c r="S1010" s="411"/>
      <c r="AC1010" s="227"/>
      <c r="AD1010" s="227"/>
      <c r="AE1010" s="227"/>
      <c r="AF1010" s="227"/>
      <c r="AG1010" s="227"/>
      <c r="AL1010" s="224"/>
      <c r="AM1010" s="224"/>
      <c r="AN1010" s="224"/>
      <c r="AO1010" s="224"/>
      <c r="AP1010" s="224"/>
      <c r="AQ1010" s="224"/>
      <c r="AR1010" s="224"/>
      <c r="AS1010" s="224"/>
    </row>
    <row r="1011">
      <c r="A1011" s="398"/>
      <c r="B1011" s="529">
        <v>-3.72</v>
      </c>
      <c r="C1011" s="398"/>
      <c r="D1011" s="399"/>
      <c r="E1011" s="398"/>
      <c r="I1011" s="411"/>
      <c r="J1011" s="411"/>
      <c r="N1011" s="411"/>
      <c r="S1011" s="411"/>
      <c r="AC1011" s="227"/>
      <c r="AD1011" s="227"/>
      <c r="AE1011" s="227"/>
      <c r="AF1011" s="227"/>
      <c r="AG1011" s="227"/>
      <c r="AL1011" s="224"/>
      <c r="AM1011" s="224"/>
      <c r="AN1011" s="224"/>
      <c r="AO1011" s="224"/>
      <c r="AP1011" s="224"/>
      <c r="AQ1011" s="224"/>
      <c r="AR1011" s="224"/>
      <c r="AS1011" s="224"/>
    </row>
    <row r="1012">
      <c r="A1012" s="435"/>
      <c r="B1012" s="529">
        <v>0.69</v>
      </c>
      <c r="C1012" s="398"/>
      <c r="D1012" s="399"/>
      <c r="E1012" s="398"/>
      <c r="I1012" s="411"/>
      <c r="J1012" s="411"/>
      <c r="N1012" s="411"/>
      <c r="S1012" s="411"/>
      <c r="AC1012" s="227"/>
      <c r="AD1012" s="227"/>
      <c r="AE1012" s="227"/>
      <c r="AF1012" s="227"/>
      <c r="AG1012" s="227"/>
      <c r="AL1012" s="224"/>
      <c r="AM1012" s="224"/>
      <c r="AN1012" s="224"/>
      <c r="AO1012" s="224"/>
      <c r="AP1012" s="224"/>
      <c r="AQ1012" s="224"/>
      <c r="AR1012" s="224"/>
      <c r="AS1012" s="224"/>
    </row>
    <row r="1013">
      <c r="A1013" s="530"/>
      <c r="B1013" s="529">
        <v>-0.22</v>
      </c>
      <c r="C1013" s="398"/>
      <c r="D1013" s="399"/>
      <c r="E1013" s="398"/>
      <c r="I1013" s="411"/>
      <c r="J1013" s="411"/>
      <c r="N1013" s="411"/>
      <c r="S1013" s="411"/>
      <c r="AC1013" s="227"/>
      <c r="AD1013" s="227"/>
      <c r="AE1013" s="227"/>
      <c r="AF1013" s="227"/>
      <c r="AG1013" s="227"/>
      <c r="AL1013" s="224"/>
      <c r="AM1013" s="224"/>
      <c r="AN1013" s="224"/>
      <c r="AO1013" s="224"/>
      <c r="AP1013" s="224"/>
      <c r="AQ1013" s="224"/>
      <c r="AR1013" s="224"/>
      <c r="AS1013" s="224"/>
    </row>
    <row r="1014">
      <c r="A1014" s="530"/>
      <c r="B1014" s="529">
        <v>1.61</v>
      </c>
      <c r="C1014" s="398"/>
      <c r="D1014" s="399"/>
      <c r="E1014" s="398"/>
      <c r="I1014" s="411"/>
      <c r="J1014" s="411"/>
      <c r="N1014" s="411"/>
      <c r="S1014" s="411"/>
      <c r="AC1014" s="227"/>
      <c r="AD1014" s="227"/>
      <c r="AE1014" s="227"/>
      <c r="AF1014" s="227"/>
      <c r="AG1014" s="227"/>
      <c r="AL1014" s="224"/>
      <c r="AM1014" s="224"/>
      <c r="AN1014" s="224"/>
      <c r="AO1014" s="224"/>
      <c r="AP1014" s="224"/>
      <c r="AQ1014" s="224"/>
      <c r="AR1014" s="224"/>
      <c r="AS1014" s="224"/>
    </row>
    <row r="1015">
      <c r="A1015" s="530"/>
      <c r="B1015" s="529">
        <v>-2.4</v>
      </c>
      <c r="C1015" s="398"/>
      <c r="D1015" s="399"/>
      <c r="E1015" s="398"/>
      <c r="I1015" s="411"/>
      <c r="J1015" s="411"/>
      <c r="N1015" s="411"/>
      <c r="S1015" s="411"/>
      <c r="AC1015" s="227"/>
      <c r="AD1015" s="227"/>
      <c r="AE1015" s="227"/>
      <c r="AF1015" s="227"/>
      <c r="AG1015" s="227"/>
      <c r="AL1015" s="224"/>
      <c r="AM1015" s="224"/>
      <c r="AN1015" s="224"/>
      <c r="AO1015" s="224"/>
      <c r="AP1015" s="224"/>
      <c r="AQ1015" s="224"/>
      <c r="AR1015" s="224"/>
      <c r="AS1015" s="224"/>
    </row>
    <row r="1016">
      <c r="A1016" s="530"/>
      <c r="B1016" s="529">
        <v>1.11</v>
      </c>
      <c r="C1016" s="398"/>
      <c r="D1016" s="399"/>
      <c r="E1016" s="398"/>
      <c r="I1016" s="411"/>
      <c r="J1016" s="411"/>
      <c r="N1016" s="411"/>
      <c r="S1016" s="411"/>
      <c r="AC1016" s="227"/>
      <c r="AD1016" s="227"/>
      <c r="AE1016" s="227"/>
      <c r="AF1016" s="227"/>
      <c r="AG1016" s="227"/>
      <c r="AL1016" s="224"/>
      <c r="AM1016" s="224"/>
      <c r="AN1016" s="224"/>
      <c r="AO1016" s="224"/>
      <c r="AP1016" s="224"/>
      <c r="AQ1016" s="224"/>
      <c r="AR1016" s="224"/>
      <c r="AS1016" s="224"/>
    </row>
    <row r="1017">
      <c r="A1017" s="530"/>
      <c r="B1017" s="529">
        <v>-1.31</v>
      </c>
      <c r="C1017" s="398"/>
      <c r="D1017" s="399"/>
      <c r="E1017" s="398"/>
      <c r="I1017" s="411"/>
      <c r="J1017" s="411"/>
      <c r="N1017" s="411"/>
      <c r="S1017" s="411"/>
      <c r="AC1017" s="227"/>
      <c r="AD1017" s="227"/>
      <c r="AE1017" s="227"/>
      <c r="AF1017" s="227"/>
      <c r="AG1017" s="227"/>
      <c r="AL1017" s="224"/>
      <c r="AM1017" s="224"/>
      <c r="AN1017" s="224"/>
      <c r="AO1017" s="224"/>
      <c r="AP1017" s="224"/>
      <c r="AQ1017" s="224"/>
      <c r="AR1017" s="224"/>
      <c r="AS1017" s="224"/>
    </row>
    <row r="1018">
      <c r="A1018" s="530"/>
      <c r="B1018" s="529">
        <v>-1.95</v>
      </c>
      <c r="C1018" s="398"/>
      <c r="D1018" s="399"/>
      <c r="E1018" s="398"/>
      <c r="I1018" s="411"/>
      <c r="J1018" s="411"/>
      <c r="N1018" s="411"/>
      <c r="S1018" s="411"/>
      <c r="AC1018" s="227"/>
      <c r="AD1018" s="227"/>
      <c r="AE1018" s="227"/>
      <c r="AF1018" s="227"/>
      <c r="AG1018" s="227"/>
      <c r="AL1018" s="224"/>
      <c r="AM1018" s="224"/>
      <c r="AN1018" s="224"/>
      <c r="AO1018" s="224"/>
      <c r="AP1018" s="224"/>
      <c r="AQ1018" s="224"/>
      <c r="AR1018" s="224"/>
      <c r="AS1018" s="224"/>
    </row>
    <row r="1019">
      <c r="A1019" s="530"/>
      <c r="B1019" s="529">
        <v>2.04</v>
      </c>
      <c r="C1019" s="398"/>
      <c r="D1019" s="399"/>
      <c r="E1019" s="398"/>
      <c r="I1019" s="411"/>
      <c r="J1019" s="411"/>
      <c r="N1019" s="411"/>
      <c r="S1019" s="411"/>
      <c r="AC1019" s="227"/>
      <c r="AD1019" s="227"/>
      <c r="AE1019" s="227"/>
      <c r="AF1019" s="227"/>
      <c r="AG1019" s="227"/>
      <c r="AL1019" s="224"/>
      <c r="AM1019" s="224"/>
      <c r="AN1019" s="224"/>
      <c r="AO1019" s="224"/>
      <c r="AP1019" s="224"/>
      <c r="AQ1019" s="224"/>
      <c r="AR1019" s="224"/>
      <c r="AS1019" s="224"/>
    </row>
    <row r="1020">
      <c r="A1020" s="530"/>
      <c r="B1020" s="529">
        <v>2.57</v>
      </c>
      <c r="C1020" s="398"/>
      <c r="D1020" s="399"/>
      <c r="E1020" s="398"/>
      <c r="I1020" s="411"/>
      <c r="J1020" s="411"/>
      <c r="N1020" s="411"/>
      <c r="S1020" s="411"/>
      <c r="AC1020" s="227"/>
      <c r="AD1020" s="227"/>
      <c r="AE1020" s="227"/>
      <c r="AF1020" s="227"/>
      <c r="AG1020" s="227"/>
      <c r="AL1020" s="224"/>
      <c r="AM1020" s="224"/>
      <c r="AN1020" s="224"/>
      <c r="AO1020" s="224"/>
      <c r="AP1020" s="224"/>
      <c r="AQ1020" s="224"/>
      <c r="AR1020" s="224"/>
      <c r="AS1020" s="224"/>
    </row>
    <row r="1021">
      <c r="A1021" s="530"/>
      <c r="B1021" s="529">
        <v>1.61</v>
      </c>
      <c r="C1021" s="398"/>
      <c r="D1021" s="399"/>
      <c r="E1021" s="398"/>
      <c r="I1021" s="411"/>
      <c r="J1021" s="411"/>
      <c r="N1021" s="411"/>
      <c r="S1021" s="411"/>
      <c r="AC1021" s="227"/>
      <c r="AD1021" s="227"/>
      <c r="AE1021" s="227"/>
      <c r="AF1021" s="227"/>
      <c r="AG1021" s="227"/>
      <c r="AL1021" s="224"/>
      <c r="AM1021" s="224"/>
      <c r="AN1021" s="224"/>
      <c r="AO1021" s="224"/>
      <c r="AP1021" s="224"/>
      <c r="AQ1021" s="224"/>
      <c r="AR1021" s="224"/>
      <c r="AS1021" s="224"/>
    </row>
    <row r="1022">
      <c r="A1022" s="530"/>
      <c r="B1022" s="529">
        <v>-1.72</v>
      </c>
      <c r="C1022" s="398"/>
      <c r="D1022" s="399"/>
      <c r="E1022" s="398"/>
      <c r="I1022" s="411"/>
      <c r="J1022" s="411"/>
      <c r="N1022" s="411"/>
      <c r="S1022" s="411"/>
      <c r="AC1022" s="227"/>
      <c r="AD1022" s="227"/>
      <c r="AE1022" s="227"/>
      <c r="AF1022" s="227"/>
      <c r="AG1022" s="227"/>
      <c r="AL1022" s="224"/>
      <c r="AM1022" s="224"/>
      <c r="AN1022" s="224"/>
      <c r="AO1022" s="224"/>
      <c r="AP1022" s="224"/>
      <c r="AQ1022" s="224"/>
      <c r="AR1022" s="224"/>
      <c r="AS1022" s="224"/>
    </row>
    <row r="1023">
      <c r="A1023" s="530"/>
      <c r="B1023" s="529">
        <v>-3.63</v>
      </c>
      <c r="C1023" s="398"/>
      <c r="D1023" s="399"/>
      <c r="E1023" s="398"/>
      <c r="I1023" s="411"/>
      <c r="J1023" s="411"/>
      <c r="N1023" s="411"/>
      <c r="S1023" s="411"/>
      <c r="AC1023" s="227"/>
      <c r="AD1023" s="227"/>
      <c r="AE1023" s="227"/>
      <c r="AF1023" s="227"/>
      <c r="AG1023" s="227"/>
      <c r="AL1023" s="224"/>
      <c r="AM1023" s="224"/>
      <c r="AN1023" s="224"/>
      <c r="AO1023" s="224"/>
      <c r="AP1023" s="224"/>
      <c r="AQ1023" s="224"/>
      <c r="AR1023" s="224"/>
      <c r="AS1023" s="224"/>
    </row>
    <row r="1024">
      <c r="A1024" s="530"/>
      <c r="B1024" s="529">
        <v>-6.75</v>
      </c>
      <c r="C1024" s="398"/>
      <c r="D1024" s="399"/>
      <c r="E1024" s="398"/>
      <c r="I1024" s="411"/>
      <c r="J1024" s="411"/>
      <c r="N1024" s="411"/>
      <c r="S1024" s="411"/>
      <c r="AC1024" s="227"/>
      <c r="AD1024" s="227"/>
      <c r="AE1024" s="227"/>
      <c r="AF1024" s="227"/>
      <c r="AG1024" s="227"/>
      <c r="AL1024" s="224"/>
      <c r="AM1024" s="224"/>
      <c r="AN1024" s="224"/>
      <c r="AO1024" s="224"/>
      <c r="AP1024" s="224"/>
      <c r="AQ1024" s="224"/>
      <c r="AR1024" s="224"/>
      <c r="AS1024" s="224"/>
    </row>
    <row r="1025">
      <c r="A1025" s="530"/>
      <c r="B1025" s="529">
        <v>-3.5</v>
      </c>
      <c r="C1025" s="398"/>
      <c r="D1025" s="399"/>
      <c r="E1025" s="398"/>
      <c r="I1025" s="411"/>
      <c r="J1025" s="411"/>
      <c r="N1025" s="411"/>
      <c r="S1025" s="411"/>
      <c r="AC1025" s="227"/>
      <c r="AD1025" s="227"/>
      <c r="AE1025" s="227"/>
      <c r="AF1025" s="227"/>
      <c r="AG1025" s="227"/>
      <c r="AL1025" s="224"/>
      <c r="AM1025" s="224"/>
      <c r="AN1025" s="224"/>
      <c r="AO1025" s="224"/>
      <c r="AP1025" s="224"/>
      <c r="AQ1025" s="224"/>
      <c r="AR1025" s="224"/>
      <c r="AS1025" s="224"/>
    </row>
    <row r="1026">
      <c r="A1026" s="530"/>
      <c r="B1026" s="529">
        <v>-7.16</v>
      </c>
      <c r="C1026" s="398"/>
      <c r="D1026" s="399"/>
      <c r="E1026" s="398"/>
      <c r="I1026" s="411"/>
      <c r="J1026" s="411"/>
      <c r="N1026" s="411"/>
      <c r="S1026" s="411"/>
      <c r="AC1026" s="227"/>
      <c r="AD1026" s="227"/>
      <c r="AE1026" s="227"/>
      <c r="AF1026" s="227"/>
      <c r="AG1026" s="227"/>
      <c r="AL1026" s="224"/>
      <c r="AM1026" s="224"/>
      <c r="AN1026" s="224"/>
      <c r="AO1026" s="224"/>
      <c r="AP1026" s="224"/>
      <c r="AQ1026" s="224"/>
      <c r="AR1026" s="224"/>
      <c r="AS1026" s="224"/>
    </row>
    <row r="1027">
      <c r="A1027" s="530"/>
      <c r="B1027" s="529">
        <v>-2.98</v>
      </c>
      <c r="C1027" s="398"/>
      <c r="D1027" s="399"/>
      <c r="E1027" s="398"/>
      <c r="I1027" s="411"/>
      <c r="J1027" s="411"/>
      <c r="N1027" s="411"/>
      <c r="S1027" s="411"/>
      <c r="AC1027" s="227"/>
      <c r="AD1027" s="227"/>
      <c r="AE1027" s="227"/>
      <c r="AF1027" s="227"/>
      <c r="AG1027" s="227"/>
      <c r="AL1027" s="224"/>
      <c r="AM1027" s="224"/>
      <c r="AN1027" s="224"/>
      <c r="AO1027" s="224"/>
      <c r="AP1027" s="224"/>
      <c r="AQ1027" s="224"/>
      <c r="AR1027" s="224"/>
      <c r="AS1027" s="224"/>
    </row>
    <row r="1028">
      <c r="A1028" s="530"/>
      <c r="B1028" s="529">
        <v>0.94</v>
      </c>
      <c r="C1028" s="398"/>
      <c r="D1028" s="399"/>
      <c r="E1028" s="398"/>
      <c r="I1028" s="411"/>
      <c r="J1028" s="411"/>
      <c r="N1028" s="411"/>
      <c r="S1028" s="411"/>
      <c r="AC1028" s="227"/>
      <c r="AD1028" s="227"/>
      <c r="AE1028" s="227"/>
      <c r="AF1028" s="227"/>
      <c r="AG1028" s="227"/>
      <c r="AL1028" s="224"/>
      <c r="AM1028" s="224"/>
      <c r="AN1028" s="224"/>
      <c r="AO1028" s="224"/>
      <c r="AP1028" s="224"/>
      <c r="AQ1028" s="224"/>
      <c r="AR1028" s="224"/>
      <c r="AS1028" s="224"/>
    </row>
    <row r="1029">
      <c r="A1029" s="530"/>
      <c r="B1029" s="529">
        <v>2.53</v>
      </c>
      <c r="C1029" s="398"/>
      <c r="D1029" s="399"/>
      <c r="E1029" s="398"/>
      <c r="I1029" s="411"/>
      <c r="J1029" s="411"/>
      <c r="N1029" s="411"/>
      <c r="S1029" s="411"/>
      <c r="AC1029" s="227"/>
      <c r="AD1029" s="227"/>
      <c r="AE1029" s="227"/>
      <c r="AF1029" s="227"/>
      <c r="AG1029" s="227"/>
      <c r="AL1029" s="224"/>
      <c r="AM1029" s="224"/>
      <c r="AN1029" s="224"/>
      <c r="AO1029" s="224"/>
      <c r="AP1029" s="224"/>
      <c r="AQ1029" s="224"/>
      <c r="AR1029" s="224"/>
      <c r="AS1029" s="224"/>
    </row>
    <row r="1030">
      <c r="A1030" s="530"/>
      <c r="B1030" s="529">
        <v>3.63</v>
      </c>
      <c r="C1030" s="398"/>
      <c r="D1030" s="399"/>
      <c r="E1030" s="398"/>
      <c r="I1030" s="411"/>
      <c r="J1030" s="411"/>
      <c r="N1030" s="411"/>
      <c r="S1030" s="411"/>
      <c r="AC1030" s="227"/>
      <c r="AD1030" s="227"/>
      <c r="AE1030" s="227"/>
      <c r="AF1030" s="227"/>
      <c r="AG1030" s="227"/>
      <c r="AL1030" s="224"/>
      <c r="AM1030" s="224"/>
      <c r="AN1030" s="224"/>
      <c r="AO1030" s="224"/>
      <c r="AP1030" s="224"/>
      <c r="AQ1030" s="224"/>
      <c r="AR1030" s="224"/>
      <c r="AS1030" s="224"/>
    </row>
    <row r="1031">
      <c r="A1031" s="530"/>
      <c r="B1031" s="529">
        <v>-1.1</v>
      </c>
      <c r="C1031" s="398"/>
      <c r="D1031" s="399"/>
      <c r="E1031" s="398"/>
      <c r="I1031" s="411"/>
      <c r="J1031" s="411"/>
      <c r="N1031" s="411"/>
      <c r="S1031" s="411"/>
      <c r="AC1031" s="227"/>
      <c r="AD1031" s="227"/>
      <c r="AE1031" s="227"/>
      <c r="AF1031" s="227"/>
      <c r="AG1031" s="227"/>
      <c r="AL1031" s="224"/>
      <c r="AM1031" s="224"/>
      <c r="AN1031" s="224"/>
      <c r="AO1031" s="224"/>
      <c r="AP1031" s="224"/>
      <c r="AQ1031" s="224"/>
      <c r="AR1031" s="224"/>
      <c r="AS1031" s="224"/>
    </row>
    <row r="1032">
      <c r="A1032" s="530"/>
      <c r="B1032" s="529">
        <v>-0.26</v>
      </c>
      <c r="C1032" s="398"/>
      <c r="D1032" s="399"/>
      <c r="E1032" s="398"/>
      <c r="I1032" s="411"/>
      <c r="J1032" s="411"/>
      <c r="N1032" s="411"/>
      <c r="S1032" s="411"/>
      <c r="AC1032" s="227"/>
      <c r="AD1032" s="227"/>
      <c r="AE1032" s="227"/>
      <c r="AF1032" s="227"/>
      <c r="AG1032" s="227"/>
      <c r="AL1032" s="224"/>
      <c r="AM1032" s="224"/>
      <c r="AN1032" s="224"/>
      <c r="AO1032" s="224"/>
      <c r="AP1032" s="224"/>
      <c r="AQ1032" s="224"/>
      <c r="AR1032" s="224"/>
      <c r="AS1032" s="224"/>
    </row>
    <row r="1033">
      <c r="A1033" s="530"/>
      <c r="B1033" s="529">
        <v>-6.36</v>
      </c>
      <c r="C1033" s="398"/>
      <c r="D1033" s="399"/>
      <c r="E1033" s="398"/>
      <c r="I1033" s="411"/>
      <c r="J1033" s="411"/>
      <c r="N1033" s="411"/>
      <c r="S1033" s="411"/>
      <c r="AC1033" s="227"/>
      <c r="AD1033" s="227"/>
      <c r="AE1033" s="227"/>
      <c r="AF1033" s="227"/>
      <c r="AG1033" s="227"/>
      <c r="AL1033" s="224"/>
      <c r="AM1033" s="224"/>
      <c r="AN1033" s="224"/>
      <c r="AO1033" s="224"/>
      <c r="AP1033" s="224"/>
      <c r="AQ1033" s="224"/>
      <c r="AR1033" s="224"/>
      <c r="AS1033" s="224"/>
    </row>
    <row r="1034">
      <c r="A1034" s="530"/>
      <c r="B1034" s="529">
        <v>-16.16</v>
      </c>
      <c r="C1034" s="398"/>
      <c r="D1034" s="399"/>
      <c r="E1034" s="398"/>
      <c r="I1034" s="411"/>
      <c r="J1034" s="411"/>
      <c r="N1034" s="411"/>
      <c r="S1034" s="411"/>
      <c r="AC1034" s="227"/>
      <c r="AD1034" s="227"/>
      <c r="AE1034" s="227"/>
      <c r="AF1034" s="227"/>
      <c r="AG1034" s="227"/>
      <c r="AL1034" s="224"/>
      <c r="AM1034" s="224"/>
      <c r="AN1034" s="224"/>
      <c r="AO1034" s="224"/>
      <c r="AP1034" s="224"/>
      <c r="AQ1034" s="224"/>
      <c r="AR1034" s="224"/>
      <c r="AS1034" s="224"/>
    </row>
    <row r="1035">
      <c r="A1035" s="530"/>
      <c r="B1035" s="529">
        <v>-6.59</v>
      </c>
      <c r="C1035" s="398"/>
      <c r="D1035" s="399"/>
      <c r="E1035" s="398"/>
      <c r="I1035" s="411"/>
      <c r="J1035" s="411"/>
      <c r="N1035" s="411"/>
      <c r="S1035" s="411"/>
      <c r="AC1035" s="227"/>
      <c r="AD1035" s="227"/>
      <c r="AE1035" s="227"/>
      <c r="AF1035" s="227"/>
      <c r="AG1035" s="227"/>
      <c r="AL1035" s="224"/>
      <c r="AM1035" s="224"/>
      <c r="AN1035" s="224"/>
      <c r="AO1035" s="224"/>
      <c r="AP1035" s="224"/>
      <c r="AQ1035" s="224"/>
      <c r="AR1035" s="224"/>
      <c r="AS1035" s="224"/>
    </row>
    <row r="1036">
      <c r="A1036" s="530"/>
      <c r="B1036" s="529">
        <v>-5.03</v>
      </c>
      <c r="C1036" s="398"/>
      <c r="D1036" s="399"/>
      <c r="E1036" s="398"/>
      <c r="I1036" s="411"/>
      <c r="J1036" s="411"/>
      <c r="N1036" s="411"/>
      <c r="S1036" s="411"/>
      <c r="AC1036" s="227"/>
      <c r="AD1036" s="227"/>
      <c r="AE1036" s="227"/>
      <c r="AF1036" s="227"/>
      <c r="AG1036" s="227"/>
      <c r="AL1036" s="224"/>
      <c r="AM1036" s="224"/>
      <c r="AN1036" s="224"/>
      <c r="AO1036" s="224"/>
      <c r="AP1036" s="224"/>
      <c r="AQ1036" s="224"/>
      <c r="AR1036" s="224"/>
      <c r="AS1036" s="224"/>
    </row>
    <row r="1037">
      <c r="A1037" s="530"/>
      <c r="B1037" s="529">
        <v>-6.05</v>
      </c>
      <c r="C1037" s="398"/>
      <c r="D1037" s="399"/>
      <c r="E1037" s="398"/>
      <c r="I1037" s="411"/>
      <c r="J1037" s="411"/>
      <c r="N1037" s="411"/>
      <c r="S1037" s="411"/>
      <c r="AC1037" s="227"/>
      <c r="AD1037" s="227"/>
      <c r="AE1037" s="227"/>
      <c r="AF1037" s="227"/>
      <c r="AG1037" s="227"/>
      <c r="AL1037" s="224"/>
      <c r="AM1037" s="224"/>
      <c r="AN1037" s="224"/>
      <c r="AO1037" s="224"/>
      <c r="AP1037" s="224"/>
      <c r="AQ1037" s="224"/>
      <c r="AR1037" s="224"/>
      <c r="AS1037" s="224"/>
    </row>
    <row r="1038">
      <c r="A1038" s="530"/>
      <c r="B1038" s="529">
        <v>-5.4</v>
      </c>
      <c r="C1038" s="398"/>
      <c r="D1038" s="399"/>
      <c r="E1038" s="398"/>
      <c r="I1038" s="411"/>
      <c r="J1038" s="411"/>
      <c r="N1038" s="411"/>
      <c r="S1038" s="411"/>
      <c r="AC1038" s="227"/>
      <c r="AD1038" s="227"/>
      <c r="AE1038" s="227"/>
      <c r="AF1038" s="227"/>
      <c r="AG1038" s="227"/>
      <c r="AL1038" s="224"/>
      <c r="AM1038" s="224"/>
      <c r="AN1038" s="224"/>
      <c r="AO1038" s="224"/>
      <c r="AP1038" s="224"/>
      <c r="AQ1038" s="224"/>
      <c r="AR1038" s="224"/>
      <c r="AS1038" s="224"/>
    </row>
    <row r="1039">
      <c r="A1039" s="530"/>
      <c r="B1039" s="529">
        <v>-7.94</v>
      </c>
      <c r="C1039" s="398"/>
      <c r="D1039" s="399"/>
      <c r="E1039" s="398"/>
      <c r="I1039" s="411"/>
      <c r="J1039" s="411"/>
      <c r="N1039" s="411"/>
      <c r="S1039" s="411"/>
      <c r="AC1039" s="227"/>
      <c r="AD1039" s="227"/>
      <c r="AE1039" s="227"/>
      <c r="AF1039" s="227"/>
      <c r="AG1039" s="227"/>
      <c r="AL1039" s="224"/>
      <c r="AM1039" s="224"/>
      <c r="AN1039" s="224"/>
      <c r="AO1039" s="224"/>
      <c r="AP1039" s="224"/>
      <c r="AQ1039" s="224"/>
      <c r="AR1039" s="224"/>
      <c r="AS1039" s="224"/>
    </row>
    <row r="1040">
      <c r="A1040" s="530"/>
      <c r="B1040" s="529">
        <v>-5.27</v>
      </c>
      <c r="C1040" s="398"/>
      <c r="D1040" s="399"/>
      <c r="E1040" s="398"/>
      <c r="I1040" s="411"/>
      <c r="J1040" s="411"/>
      <c r="N1040" s="411"/>
      <c r="S1040" s="411"/>
      <c r="AC1040" s="227"/>
      <c r="AD1040" s="227"/>
      <c r="AE1040" s="227"/>
      <c r="AF1040" s="227"/>
      <c r="AG1040" s="227"/>
      <c r="AL1040" s="224"/>
      <c r="AM1040" s="224"/>
      <c r="AN1040" s="224"/>
      <c r="AO1040" s="224"/>
      <c r="AP1040" s="224"/>
      <c r="AQ1040" s="224"/>
      <c r="AR1040" s="224"/>
      <c r="AS1040" s="224"/>
    </row>
    <row r="1041">
      <c r="A1041" s="530"/>
      <c r="B1041" s="529">
        <v>-4.05</v>
      </c>
      <c r="C1041" s="398"/>
      <c r="D1041" s="399"/>
      <c r="E1041" s="398"/>
      <c r="I1041" s="411"/>
      <c r="J1041" s="411"/>
      <c r="N1041" s="411"/>
      <c r="S1041" s="411"/>
      <c r="AC1041" s="227"/>
      <c r="AD1041" s="227"/>
      <c r="AE1041" s="227"/>
      <c r="AF1041" s="227"/>
      <c r="AG1041" s="227"/>
      <c r="AL1041" s="224"/>
      <c r="AM1041" s="224"/>
      <c r="AN1041" s="224"/>
      <c r="AO1041" s="224"/>
      <c r="AP1041" s="224"/>
      <c r="AQ1041" s="224"/>
      <c r="AR1041" s="224"/>
      <c r="AS1041" s="224"/>
    </row>
    <row r="1042">
      <c r="A1042" s="530"/>
      <c r="B1042" s="529">
        <v>-7.7</v>
      </c>
      <c r="C1042" s="398"/>
      <c r="D1042" s="399"/>
      <c r="E1042" s="398"/>
      <c r="I1042" s="411"/>
      <c r="J1042" s="411"/>
      <c r="N1042" s="411"/>
      <c r="S1042" s="411"/>
      <c r="AC1042" s="227"/>
      <c r="AD1042" s="227"/>
      <c r="AE1042" s="227"/>
      <c r="AF1042" s="227"/>
      <c r="AG1042" s="227"/>
      <c r="AL1042" s="224"/>
      <c r="AM1042" s="224"/>
      <c r="AN1042" s="224"/>
      <c r="AO1042" s="224"/>
      <c r="AP1042" s="224"/>
      <c r="AQ1042" s="224"/>
      <c r="AR1042" s="224"/>
      <c r="AS1042" s="224"/>
    </row>
    <row r="1043">
      <c r="A1043" s="530"/>
      <c r="B1043" s="529">
        <v>-7.43</v>
      </c>
      <c r="C1043" s="398"/>
      <c r="D1043" s="399"/>
      <c r="E1043" s="398"/>
      <c r="I1043" s="411"/>
      <c r="J1043" s="411"/>
      <c r="N1043" s="411"/>
      <c r="S1043" s="411"/>
      <c r="AC1043" s="227"/>
      <c r="AD1043" s="227"/>
      <c r="AE1043" s="227"/>
      <c r="AF1043" s="227"/>
      <c r="AG1043" s="227"/>
      <c r="AL1043" s="224"/>
      <c r="AM1043" s="224"/>
      <c r="AN1043" s="224"/>
      <c r="AO1043" s="224"/>
      <c r="AP1043" s="224"/>
      <c r="AQ1043" s="224"/>
      <c r="AR1043" s="224"/>
      <c r="AS1043" s="224"/>
    </row>
    <row r="1044">
      <c r="A1044" s="530"/>
      <c r="B1044" s="529">
        <v>-4.19</v>
      </c>
      <c r="C1044" s="398"/>
      <c r="D1044" s="399"/>
      <c r="E1044" s="398"/>
      <c r="I1044" s="411"/>
      <c r="J1044" s="411"/>
      <c r="N1044" s="411"/>
      <c r="S1044" s="411"/>
      <c r="AC1044" s="227"/>
      <c r="AD1044" s="227"/>
      <c r="AE1044" s="227"/>
      <c r="AF1044" s="227"/>
      <c r="AG1044" s="227"/>
      <c r="AL1044" s="224"/>
      <c r="AM1044" s="224"/>
      <c r="AN1044" s="224"/>
      <c r="AO1044" s="224"/>
      <c r="AP1044" s="224"/>
      <c r="AQ1044" s="224"/>
      <c r="AR1044" s="224"/>
      <c r="AS1044" s="224"/>
    </row>
    <row r="1045">
      <c r="A1045" s="530"/>
      <c r="B1045" s="529">
        <v>-8.48</v>
      </c>
      <c r="C1045" s="398"/>
      <c r="D1045" s="399"/>
      <c r="E1045" s="398"/>
      <c r="I1045" s="411"/>
      <c r="J1045" s="411"/>
      <c r="N1045" s="411"/>
      <c r="S1045" s="411"/>
      <c r="AC1045" s="227"/>
      <c r="AD1045" s="227"/>
      <c r="AE1045" s="227"/>
      <c r="AF1045" s="227"/>
      <c r="AG1045" s="227"/>
      <c r="AL1045" s="224"/>
      <c r="AM1045" s="224"/>
      <c r="AN1045" s="224"/>
      <c r="AO1045" s="224"/>
      <c r="AP1045" s="224"/>
      <c r="AQ1045" s="224"/>
      <c r="AR1045" s="224"/>
      <c r="AS1045" s="224"/>
    </row>
    <row r="1046">
      <c r="A1046" s="530"/>
      <c r="B1046" s="529">
        <v>-151.18</v>
      </c>
      <c r="C1046" s="398"/>
      <c r="D1046" s="399"/>
      <c r="E1046" s="398"/>
      <c r="I1046" s="411"/>
      <c r="J1046" s="411"/>
      <c r="N1046" s="411"/>
      <c r="S1046" s="411"/>
      <c r="AC1046" s="227"/>
      <c r="AD1046" s="227"/>
      <c r="AE1046" s="227"/>
      <c r="AF1046" s="227"/>
      <c r="AG1046" s="227"/>
      <c r="AL1046" s="224"/>
      <c r="AM1046" s="224"/>
      <c r="AN1046" s="224"/>
      <c r="AO1046" s="224"/>
      <c r="AP1046" s="224"/>
      <c r="AQ1046" s="224"/>
      <c r="AR1046" s="224"/>
      <c r="AS1046" s="224"/>
    </row>
    <row r="1047">
      <c r="A1047" s="530"/>
      <c r="B1047" s="529">
        <v>-6.3</v>
      </c>
      <c r="C1047" s="398"/>
      <c r="D1047" s="399"/>
      <c r="E1047" s="398"/>
      <c r="I1047" s="411"/>
      <c r="J1047" s="411"/>
      <c r="N1047" s="411"/>
      <c r="S1047" s="411"/>
      <c r="AC1047" s="227"/>
      <c r="AD1047" s="227"/>
      <c r="AE1047" s="227"/>
      <c r="AF1047" s="227"/>
      <c r="AG1047" s="227"/>
      <c r="AL1047" s="224"/>
      <c r="AM1047" s="224"/>
      <c r="AN1047" s="224"/>
      <c r="AO1047" s="224"/>
      <c r="AP1047" s="224"/>
      <c r="AQ1047" s="224"/>
      <c r="AR1047" s="224"/>
      <c r="AS1047" s="224"/>
    </row>
    <row r="1048">
      <c r="A1048" s="530"/>
      <c r="B1048" s="529">
        <v>-18.92</v>
      </c>
      <c r="C1048" s="398"/>
      <c r="D1048" s="399"/>
      <c r="E1048" s="398"/>
      <c r="I1048" s="411"/>
      <c r="J1048" s="411"/>
      <c r="N1048" s="411"/>
      <c r="S1048" s="411"/>
      <c r="AC1048" s="227"/>
      <c r="AD1048" s="227"/>
      <c r="AE1048" s="227"/>
      <c r="AF1048" s="227"/>
      <c r="AG1048" s="227"/>
      <c r="AL1048" s="224"/>
      <c r="AM1048" s="224"/>
      <c r="AN1048" s="224"/>
      <c r="AO1048" s="224"/>
      <c r="AP1048" s="224"/>
      <c r="AQ1048" s="224"/>
      <c r="AR1048" s="224"/>
      <c r="AS1048" s="224"/>
    </row>
    <row r="1049">
      <c r="A1049" s="530"/>
      <c r="B1049" s="531"/>
      <c r="C1049" s="398"/>
      <c r="D1049" s="399"/>
      <c r="E1049" s="398"/>
      <c r="I1049" s="411"/>
      <c r="J1049" s="411"/>
      <c r="N1049" s="411"/>
      <c r="S1049" s="411"/>
      <c r="AC1049" s="227"/>
      <c r="AD1049" s="227"/>
      <c r="AE1049" s="227"/>
      <c r="AF1049" s="227"/>
      <c r="AG1049" s="227"/>
      <c r="AL1049" s="224"/>
      <c r="AM1049" s="224"/>
      <c r="AN1049" s="224"/>
      <c r="AO1049" s="224"/>
      <c r="AP1049" s="224"/>
      <c r="AQ1049" s="224"/>
      <c r="AR1049" s="224"/>
      <c r="AS1049" s="224"/>
    </row>
    <row r="1050">
      <c r="A1050" s="530"/>
      <c r="B1050" s="531"/>
      <c r="C1050" s="398"/>
      <c r="D1050" s="399"/>
      <c r="E1050" s="398"/>
      <c r="I1050" s="411"/>
      <c r="J1050" s="411"/>
      <c r="N1050" s="411"/>
      <c r="S1050" s="411"/>
      <c r="AC1050" s="227"/>
      <c r="AD1050" s="227"/>
      <c r="AE1050" s="227"/>
      <c r="AF1050" s="227"/>
      <c r="AG1050" s="227"/>
      <c r="AL1050" s="224"/>
      <c r="AM1050" s="224"/>
      <c r="AN1050" s="224"/>
      <c r="AO1050" s="224"/>
      <c r="AP1050" s="224"/>
      <c r="AQ1050" s="224"/>
      <c r="AR1050" s="224"/>
      <c r="AS1050" s="224"/>
    </row>
    <row r="1051">
      <c r="A1051" s="530"/>
      <c r="B1051" s="531"/>
      <c r="C1051" s="398"/>
      <c r="D1051" s="399"/>
      <c r="E1051" s="398"/>
      <c r="I1051" s="411"/>
      <c r="J1051" s="411"/>
      <c r="N1051" s="411"/>
      <c r="S1051" s="411"/>
      <c r="AC1051" s="227"/>
      <c r="AD1051" s="227"/>
      <c r="AE1051" s="227"/>
      <c r="AF1051" s="227"/>
      <c r="AG1051" s="227"/>
      <c r="AL1051" s="224"/>
      <c r="AM1051" s="224"/>
      <c r="AN1051" s="224"/>
      <c r="AO1051" s="224"/>
      <c r="AP1051" s="224"/>
      <c r="AQ1051" s="224"/>
      <c r="AR1051" s="224"/>
      <c r="AS1051" s="224"/>
    </row>
    <row r="1052">
      <c r="A1052" s="530"/>
      <c r="B1052" s="531"/>
      <c r="C1052" s="398"/>
      <c r="D1052" s="399"/>
      <c r="E1052" s="398"/>
      <c r="I1052" s="411"/>
      <c r="J1052" s="411"/>
      <c r="N1052" s="411"/>
      <c r="S1052" s="411"/>
      <c r="AC1052" s="227"/>
      <c r="AD1052" s="227"/>
      <c r="AE1052" s="227"/>
      <c r="AF1052" s="227"/>
      <c r="AG1052" s="227"/>
      <c r="AL1052" s="224"/>
      <c r="AM1052" s="224"/>
      <c r="AN1052" s="224"/>
      <c r="AO1052" s="224"/>
      <c r="AP1052" s="224"/>
      <c r="AQ1052" s="224"/>
      <c r="AR1052" s="224"/>
      <c r="AS1052" s="224"/>
    </row>
    <row r="1053">
      <c r="A1053" s="530"/>
      <c r="B1053" s="531"/>
      <c r="C1053" s="398"/>
      <c r="D1053" s="399"/>
      <c r="E1053" s="398"/>
      <c r="I1053" s="411"/>
      <c r="J1053" s="411"/>
      <c r="N1053" s="411"/>
      <c r="S1053" s="411"/>
      <c r="AC1053" s="227"/>
      <c r="AD1053" s="227"/>
      <c r="AE1053" s="227"/>
      <c r="AF1053" s="227"/>
      <c r="AG1053" s="227"/>
      <c r="AL1053" s="224"/>
      <c r="AM1053" s="224"/>
      <c r="AN1053" s="224"/>
      <c r="AO1053" s="224"/>
      <c r="AP1053" s="224"/>
      <c r="AQ1053" s="224"/>
      <c r="AR1053" s="224"/>
      <c r="AS1053" s="224"/>
    </row>
    <row r="1054">
      <c r="A1054" s="530"/>
      <c r="B1054" s="531"/>
      <c r="C1054" s="398"/>
      <c r="D1054" s="399"/>
      <c r="E1054" s="398"/>
      <c r="I1054" s="411"/>
      <c r="J1054" s="411"/>
      <c r="N1054" s="411"/>
      <c r="S1054" s="411"/>
      <c r="AC1054" s="227"/>
      <c r="AD1054" s="227"/>
      <c r="AE1054" s="227"/>
      <c r="AF1054" s="227"/>
      <c r="AG1054" s="227"/>
      <c r="AL1054" s="224"/>
      <c r="AM1054" s="224"/>
      <c r="AN1054" s="224"/>
      <c r="AO1054" s="224"/>
      <c r="AP1054" s="224"/>
      <c r="AQ1054" s="224"/>
      <c r="AR1054" s="224"/>
      <c r="AS1054" s="224"/>
    </row>
    <row r="1055">
      <c r="A1055" s="530"/>
      <c r="B1055" s="531"/>
      <c r="C1055" s="398"/>
      <c r="D1055" s="399"/>
      <c r="E1055" s="398"/>
      <c r="I1055" s="411"/>
      <c r="J1055" s="411"/>
      <c r="N1055" s="411"/>
      <c r="S1055" s="411"/>
      <c r="AC1055" s="227"/>
      <c r="AD1055" s="227"/>
      <c r="AE1055" s="227"/>
      <c r="AF1055" s="227"/>
      <c r="AG1055" s="227"/>
      <c r="AL1055" s="224"/>
      <c r="AM1055" s="224"/>
      <c r="AN1055" s="224"/>
      <c r="AO1055" s="224"/>
      <c r="AP1055" s="224"/>
      <c r="AQ1055" s="224"/>
      <c r="AR1055" s="224"/>
      <c r="AS1055" s="224"/>
    </row>
    <row r="1056">
      <c r="A1056" s="530"/>
      <c r="B1056" s="531"/>
      <c r="C1056" s="398"/>
      <c r="D1056" s="399"/>
      <c r="E1056" s="398"/>
      <c r="I1056" s="411"/>
      <c r="J1056" s="411"/>
      <c r="N1056" s="411"/>
      <c r="S1056" s="411"/>
      <c r="AC1056" s="227"/>
      <c r="AD1056" s="227"/>
      <c r="AE1056" s="227"/>
      <c r="AF1056" s="227"/>
      <c r="AG1056" s="227"/>
      <c r="AL1056" s="224"/>
      <c r="AM1056" s="224"/>
      <c r="AN1056" s="224"/>
      <c r="AO1056" s="224"/>
      <c r="AP1056" s="224"/>
      <c r="AQ1056" s="224"/>
      <c r="AR1056" s="224"/>
      <c r="AS1056" s="224"/>
    </row>
    <row r="1057">
      <c r="A1057" s="530"/>
      <c r="B1057" s="531"/>
      <c r="C1057" s="398"/>
      <c r="D1057" s="399"/>
      <c r="E1057" s="398"/>
      <c r="I1057" s="411"/>
      <c r="J1057" s="411"/>
      <c r="N1057" s="411"/>
      <c r="S1057" s="411"/>
      <c r="AC1057" s="227"/>
      <c r="AD1057" s="227"/>
      <c r="AE1057" s="227"/>
      <c r="AF1057" s="227"/>
      <c r="AG1057" s="227"/>
      <c r="AL1057" s="224"/>
      <c r="AM1057" s="224"/>
      <c r="AN1057" s="224"/>
      <c r="AO1057" s="224"/>
      <c r="AP1057" s="224"/>
      <c r="AQ1057" s="224"/>
      <c r="AR1057" s="224"/>
      <c r="AS1057" s="224"/>
    </row>
    <row r="1058">
      <c r="A1058" s="530"/>
      <c r="B1058" s="531"/>
      <c r="C1058" s="398"/>
      <c r="D1058" s="399"/>
      <c r="E1058" s="398"/>
      <c r="I1058" s="411"/>
      <c r="J1058" s="411"/>
      <c r="N1058" s="411"/>
      <c r="S1058" s="411"/>
      <c r="AC1058" s="227"/>
      <c r="AD1058" s="227"/>
      <c r="AE1058" s="227"/>
      <c r="AF1058" s="227"/>
      <c r="AG1058" s="227"/>
      <c r="AL1058" s="224"/>
      <c r="AM1058" s="224"/>
      <c r="AN1058" s="224"/>
      <c r="AO1058" s="224"/>
      <c r="AP1058" s="224"/>
      <c r="AQ1058" s="224"/>
      <c r="AR1058" s="224"/>
      <c r="AS1058" s="224"/>
    </row>
    <row r="1059">
      <c r="A1059" s="530"/>
      <c r="B1059" s="531"/>
      <c r="C1059" s="398"/>
      <c r="D1059" s="399"/>
      <c r="E1059" s="398"/>
      <c r="I1059" s="411"/>
      <c r="J1059" s="411"/>
      <c r="N1059" s="411"/>
      <c r="S1059" s="411"/>
      <c r="AC1059" s="227"/>
      <c r="AD1059" s="227"/>
      <c r="AE1059" s="227"/>
      <c r="AF1059" s="227"/>
      <c r="AG1059" s="227"/>
      <c r="AL1059" s="224"/>
      <c r="AM1059" s="224"/>
      <c r="AN1059" s="224"/>
      <c r="AO1059" s="224"/>
      <c r="AP1059" s="224"/>
      <c r="AQ1059" s="224"/>
      <c r="AR1059" s="224"/>
      <c r="AS1059" s="224"/>
    </row>
    <row r="1060">
      <c r="A1060" s="530"/>
      <c r="B1060" s="531"/>
      <c r="C1060" s="398"/>
      <c r="D1060" s="399"/>
      <c r="E1060" s="398"/>
      <c r="I1060" s="411"/>
      <c r="J1060" s="411"/>
      <c r="N1060" s="411"/>
      <c r="S1060" s="411"/>
      <c r="AC1060" s="227"/>
      <c r="AD1060" s="227"/>
      <c r="AE1060" s="227"/>
      <c r="AF1060" s="227"/>
      <c r="AG1060" s="227"/>
      <c r="AL1060" s="224"/>
      <c r="AM1060" s="224"/>
      <c r="AN1060" s="224"/>
      <c r="AO1060" s="224"/>
      <c r="AP1060" s="224"/>
      <c r="AQ1060" s="224"/>
      <c r="AR1060" s="224"/>
      <c r="AS1060" s="224"/>
    </row>
    <row r="1061">
      <c r="A1061" s="530"/>
      <c r="B1061" s="531"/>
      <c r="C1061" s="398"/>
      <c r="D1061" s="399"/>
      <c r="E1061" s="398"/>
      <c r="I1061" s="411"/>
      <c r="J1061" s="411"/>
      <c r="N1061" s="411"/>
      <c r="S1061" s="411"/>
      <c r="AC1061" s="227"/>
      <c r="AD1061" s="227"/>
      <c r="AE1061" s="227"/>
      <c r="AF1061" s="227"/>
      <c r="AG1061" s="227"/>
      <c r="AL1061" s="224"/>
      <c r="AM1061" s="224"/>
      <c r="AN1061" s="224"/>
      <c r="AO1061" s="224"/>
      <c r="AP1061" s="224"/>
      <c r="AQ1061" s="224"/>
      <c r="AR1061" s="224"/>
      <c r="AS1061" s="224"/>
    </row>
    <row r="1062">
      <c r="A1062" s="530"/>
      <c r="B1062" s="531"/>
      <c r="C1062" s="398"/>
      <c r="D1062" s="399"/>
      <c r="E1062" s="398"/>
      <c r="I1062" s="411"/>
      <c r="J1062" s="411"/>
      <c r="N1062" s="411"/>
      <c r="S1062" s="411"/>
      <c r="AC1062" s="227"/>
      <c r="AD1062" s="227"/>
      <c r="AE1062" s="227"/>
      <c r="AF1062" s="227"/>
      <c r="AG1062" s="227"/>
      <c r="AL1062" s="224"/>
      <c r="AM1062" s="224"/>
      <c r="AN1062" s="224"/>
      <c r="AO1062" s="224"/>
      <c r="AP1062" s="224"/>
      <c r="AQ1062" s="224"/>
      <c r="AR1062" s="224"/>
      <c r="AS1062" s="224"/>
    </row>
    <row r="1063">
      <c r="A1063" s="530"/>
      <c r="B1063" s="531"/>
      <c r="C1063" s="398"/>
      <c r="D1063" s="399"/>
      <c r="E1063" s="398"/>
      <c r="I1063" s="411"/>
      <c r="J1063" s="411"/>
      <c r="N1063" s="411"/>
      <c r="S1063" s="411"/>
      <c r="AC1063" s="227"/>
      <c r="AD1063" s="227"/>
      <c r="AE1063" s="227"/>
      <c r="AF1063" s="227"/>
      <c r="AG1063" s="227"/>
      <c r="AL1063" s="224"/>
      <c r="AM1063" s="224"/>
      <c r="AN1063" s="224"/>
      <c r="AO1063" s="224"/>
      <c r="AP1063" s="224"/>
      <c r="AQ1063" s="224"/>
      <c r="AR1063" s="224"/>
      <c r="AS1063" s="224"/>
    </row>
    <row r="1064">
      <c r="A1064" s="530"/>
      <c r="B1064" s="531"/>
      <c r="C1064" s="398"/>
      <c r="D1064" s="399"/>
      <c r="E1064" s="398"/>
      <c r="I1064" s="411"/>
      <c r="J1064" s="411"/>
      <c r="N1064" s="411"/>
      <c r="S1064" s="411"/>
      <c r="AC1064" s="227"/>
      <c r="AD1064" s="227"/>
      <c r="AE1064" s="227"/>
      <c r="AF1064" s="227"/>
      <c r="AG1064" s="227"/>
      <c r="AL1064" s="224"/>
      <c r="AM1064" s="224"/>
      <c r="AN1064" s="224"/>
      <c r="AO1064" s="224"/>
      <c r="AP1064" s="224"/>
      <c r="AQ1064" s="224"/>
      <c r="AR1064" s="224"/>
      <c r="AS1064" s="224"/>
    </row>
    <row r="1065">
      <c r="A1065" s="530"/>
      <c r="B1065" s="531"/>
      <c r="C1065" s="398"/>
      <c r="D1065" s="399"/>
      <c r="E1065" s="398"/>
      <c r="I1065" s="411"/>
      <c r="J1065" s="411"/>
      <c r="N1065" s="411"/>
      <c r="S1065" s="411"/>
      <c r="AC1065" s="227"/>
      <c r="AD1065" s="227"/>
      <c r="AE1065" s="227"/>
      <c r="AF1065" s="227"/>
      <c r="AG1065" s="227"/>
      <c r="AL1065" s="224"/>
      <c r="AM1065" s="224"/>
      <c r="AN1065" s="224"/>
      <c r="AO1065" s="224"/>
      <c r="AP1065" s="224"/>
      <c r="AQ1065" s="224"/>
      <c r="AR1065" s="224"/>
      <c r="AS1065" s="224"/>
    </row>
    <row r="1066">
      <c r="A1066" s="530"/>
      <c r="B1066" s="531"/>
      <c r="C1066" s="398"/>
      <c r="D1066" s="399"/>
      <c r="E1066" s="398"/>
      <c r="I1066" s="411"/>
      <c r="J1066" s="411"/>
      <c r="N1066" s="411"/>
      <c r="S1066" s="411"/>
      <c r="AC1066" s="227"/>
      <c r="AD1066" s="227"/>
      <c r="AE1066" s="227"/>
      <c r="AF1066" s="227"/>
      <c r="AG1066" s="227"/>
      <c r="AL1066" s="224"/>
      <c r="AM1066" s="224"/>
      <c r="AN1066" s="224"/>
      <c r="AO1066" s="224"/>
      <c r="AP1066" s="224"/>
      <c r="AQ1066" s="224"/>
      <c r="AR1066" s="224"/>
      <c r="AS1066" s="224"/>
    </row>
    <row r="1067">
      <c r="A1067" s="530"/>
      <c r="B1067" s="531"/>
      <c r="C1067" s="398"/>
      <c r="D1067" s="399"/>
      <c r="E1067" s="398"/>
      <c r="I1067" s="411"/>
      <c r="J1067" s="411"/>
      <c r="N1067" s="411"/>
      <c r="S1067" s="411"/>
      <c r="AC1067" s="227"/>
      <c r="AD1067" s="227"/>
      <c r="AE1067" s="227"/>
      <c r="AF1067" s="227"/>
      <c r="AG1067" s="227"/>
      <c r="AL1067" s="224"/>
      <c r="AM1067" s="224"/>
      <c r="AN1067" s="224"/>
      <c r="AO1067" s="224"/>
      <c r="AP1067" s="224"/>
      <c r="AQ1067" s="224"/>
      <c r="AR1067" s="224"/>
      <c r="AS1067" s="224"/>
    </row>
    <row r="1068">
      <c r="A1068" s="530"/>
      <c r="B1068" s="531"/>
      <c r="C1068" s="398"/>
      <c r="D1068" s="399"/>
      <c r="E1068" s="398"/>
      <c r="I1068" s="411"/>
      <c r="J1068" s="411"/>
      <c r="N1068" s="411"/>
      <c r="S1068" s="411"/>
      <c r="AC1068" s="227"/>
      <c r="AD1068" s="227"/>
      <c r="AE1068" s="227"/>
      <c r="AF1068" s="227"/>
      <c r="AG1068" s="227"/>
      <c r="AL1068" s="224"/>
      <c r="AM1068" s="224"/>
      <c r="AN1068" s="224"/>
      <c r="AO1068" s="224"/>
      <c r="AP1068" s="224"/>
      <c r="AQ1068" s="224"/>
      <c r="AR1068" s="224"/>
      <c r="AS1068" s="224"/>
    </row>
    <row r="1069">
      <c r="A1069" s="530"/>
      <c r="B1069" s="531"/>
      <c r="C1069" s="398"/>
      <c r="D1069" s="399"/>
      <c r="E1069" s="398"/>
      <c r="I1069" s="411"/>
      <c r="J1069" s="411"/>
      <c r="N1069" s="411"/>
      <c r="S1069" s="411"/>
      <c r="AC1069" s="227"/>
      <c r="AD1069" s="227"/>
      <c r="AE1069" s="227"/>
      <c r="AF1069" s="227"/>
      <c r="AG1069" s="227"/>
      <c r="AL1069" s="224"/>
      <c r="AM1069" s="224"/>
      <c r="AN1069" s="224"/>
      <c r="AO1069" s="224"/>
      <c r="AP1069" s="224"/>
      <c r="AQ1069" s="224"/>
      <c r="AR1069" s="224"/>
      <c r="AS1069" s="224"/>
    </row>
    <row r="1070">
      <c r="A1070" s="530"/>
      <c r="B1070" s="531"/>
      <c r="C1070" s="398"/>
      <c r="D1070" s="399"/>
      <c r="E1070" s="398"/>
      <c r="I1070" s="411"/>
      <c r="J1070" s="411"/>
      <c r="N1070" s="411"/>
      <c r="S1070" s="411"/>
      <c r="AC1070" s="227"/>
      <c r="AD1070" s="227"/>
      <c r="AE1070" s="227"/>
      <c r="AF1070" s="227"/>
      <c r="AG1070" s="227"/>
      <c r="AL1070" s="224"/>
      <c r="AM1070" s="224"/>
      <c r="AN1070" s="224"/>
      <c r="AO1070" s="224"/>
      <c r="AP1070" s="224"/>
      <c r="AQ1070" s="224"/>
      <c r="AR1070" s="224"/>
      <c r="AS1070" s="224"/>
    </row>
    <row r="1071">
      <c r="A1071" s="530"/>
      <c r="B1071" s="531"/>
      <c r="C1071" s="398"/>
      <c r="D1071" s="399"/>
      <c r="E1071" s="398"/>
      <c r="I1071" s="411"/>
      <c r="J1071" s="411"/>
      <c r="N1071" s="411"/>
      <c r="S1071" s="411"/>
      <c r="AC1071" s="227"/>
      <c r="AD1071" s="227"/>
      <c r="AE1071" s="227"/>
      <c r="AF1071" s="227"/>
      <c r="AG1071" s="227"/>
      <c r="AL1071" s="224"/>
      <c r="AM1071" s="224"/>
      <c r="AN1071" s="224"/>
      <c r="AO1071" s="224"/>
      <c r="AP1071" s="224"/>
      <c r="AQ1071" s="224"/>
      <c r="AR1071" s="224"/>
      <c r="AS1071" s="224"/>
    </row>
    <row r="1072">
      <c r="A1072" s="530"/>
      <c r="B1072" s="531"/>
      <c r="C1072" s="398"/>
      <c r="D1072" s="399"/>
      <c r="E1072" s="398"/>
      <c r="I1072" s="411"/>
      <c r="J1072" s="411"/>
      <c r="N1072" s="411"/>
      <c r="S1072" s="411"/>
      <c r="AC1072" s="227"/>
      <c r="AD1072" s="227"/>
      <c r="AE1072" s="227"/>
      <c r="AF1072" s="227"/>
      <c r="AG1072" s="227"/>
      <c r="AL1072" s="224"/>
      <c r="AM1072" s="224"/>
      <c r="AN1072" s="224"/>
      <c r="AO1072" s="224"/>
      <c r="AP1072" s="224"/>
      <c r="AQ1072" s="224"/>
      <c r="AR1072" s="224"/>
      <c r="AS1072" s="224"/>
    </row>
    <row r="1073">
      <c r="A1073" s="530"/>
      <c r="B1073" s="531"/>
      <c r="C1073" s="398"/>
      <c r="D1073" s="399"/>
      <c r="E1073" s="398"/>
      <c r="I1073" s="411"/>
      <c r="J1073" s="411"/>
      <c r="N1073" s="411"/>
      <c r="S1073" s="411"/>
      <c r="AC1073" s="227"/>
      <c r="AD1073" s="227"/>
      <c r="AE1073" s="227"/>
      <c r="AF1073" s="227"/>
      <c r="AG1073" s="227"/>
      <c r="AL1073" s="224"/>
      <c r="AM1073" s="224"/>
      <c r="AN1073" s="224"/>
      <c r="AO1073" s="224"/>
      <c r="AP1073" s="224"/>
      <c r="AQ1073" s="224"/>
      <c r="AR1073" s="224"/>
      <c r="AS1073" s="224"/>
    </row>
    <row r="1074">
      <c r="A1074" s="530"/>
      <c r="B1074" s="531"/>
      <c r="C1074" s="398"/>
      <c r="D1074" s="399"/>
      <c r="E1074" s="398"/>
      <c r="I1074" s="411"/>
      <c r="J1074" s="411"/>
      <c r="N1074" s="411"/>
      <c r="S1074" s="411"/>
      <c r="AC1074" s="227"/>
      <c r="AD1074" s="227"/>
      <c r="AE1074" s="227"/>
      <c r="AF1074" s="227"/>
      <c r="AG1074" s="227"/>
      <c r="AL1074" s="224"/>
      <c r="AM1074" s="224"/>
      <c r="AN1074" s="224"/>
      <c r="AO1074" s="224"/>
      <c r="AP1074" s="224"/>
      <c r="AQ1074" s="224"/>
      <c r="AR1074" s="224"/>
      <c r="AS1074" s="224"/>
    </row>
    <row r="1075">
      <c r="A1075" s="530"/>
      <c r="B1075" s="531"/>
      <c r="C1075" s="398"/>
      <c r="D1075" s="399"/>
      <c r="E1075" s="398"/>
      <c r="I1075" s="411"/>
      <c r="J1075" s="411"/>
      <c r="N1075" s="411"/>
      <c r="S1075" s="411"/>
      <c r="AC1075" s="227"/>
      <c r="AD1075" s="227"/>
      <c r="AE1075" s="227"/>
      <c r="AF1075" s="227"/>
      <c r="AG1075" s="227"/>
      <c r="AL1075" s="224"/>
      <c r="AM1075" s="224"/>
      <c r="AN1075" s="224"/>
      <c r="AO1075" s="224"/>
      <c r="AP1075" s="224"/>
      <c r="AQ1075" s="224"/>
      <c r="AR1075" s="224"/>
      <c r="AS1075" s="224"/>
    </row>
    <row r="1076">
      <c r="A1076" s="530"/>
      <c r="B1076" s="531"/>
      <c r="C1076" s="398"/>
      <c r="D1076" s="399"/>
      <c r="E1076" s="398"/>
      <c r="I1076" s="411"/>
      <c r="J1076" s="411"/>
      <c r="N1076" s="411"/>
      <c r="S1076" s="411"/>
      <c r="AC1076" s="227"/>
      <c r="AD1076" s="227"/>
      <c r="AE1076" s="227"/>
      <c r="AF1076" s="227"/>
      <c r="AG1076" s="227"/>
      <c r="AL1076" s="224"/>
      <c r="AM1076" s="224"/>
      <c r="AN1076" s="224"/>
      <c r="AO1076" s="224"/>
      <c r="AP1076" s="224"/>
      <c r="AQ1076" s="224"/>
      <c r="AR1076" s="224"/>
      <c r="AS1076" s="224"/>
    </row>
    <row r="1077">
      <c r="A1077" s="530"/>
      <c r="B1077" s="531"/>
      <c r="C1077" s="398"/>
      <c r="D1077" s="399"/>
      <c r="E1077" s="398"/>
      <c r="I1077" s="411"/>
      <c r="J1077" s="411"/>
      <c r="N1077" s="411"/>
      <c r="S1077" s="411"/>
      <c r="AC1077" s="227"/>
      <c r="AD1077" s="227"/>
      <c r="AE1077" s="227"/>
      <c r="AF1077" s="227"/>
      <c r="AG1077" s="227"/>
      <c r="AL1077" s="224"/>
      <c r="AM1077" s="224"/>
      <c r="AN1077" s="224"/>
      <c r="AO1077" s="224"/>
      <c r="AP1077" s="224"/>
      <c r="AQ1077" s="224"/>
      <c r="AR1077" s="224"/>
      <c r="AS1077" s="224"/>
    </row>
    <row r="1078">
      <c r="A1078" s="530"/>
      <c r="B1078" s="531"/>
      <c r="C1078" s="398"/>
      <c r="D1078" s="399"/>
      <c r="E1078" s="398"/>
      <c r="I1078" s="411"/>
      <c r="J1078" s="411"/>
      <c r="N1078" s="411"/>
      <c r="S1078" s="411"/>
      <c r="AC1078" s="227"/>
      <c r="AD1078" s="227"/>
      <c r="AE1078" s="227"/>
      <c r="AF1078" s="227"/>
      <c r="AG1078" s="227"/>
      <c r="AL1078" s="224"/>
      <c r="AM1078" s="224"/>
      <c r="AN1078" s="224"/>
      <c r="AO1078" s="224"/>
      <c r="AP1078" s="224"/>
      <c r="AQ1078" s="224"/>
      <c r="AR1078" s="224"/>
      <c r="AS1078" s="224"/>
    </row>
    <row r="1079">
      <c r="A1079" s="530"/>
      <c r="B1079" s="531"/>
      <c r="C1079" s="398"/>
      <c r="D1079" s="399"/>
      <c r="E1079" s="398"/>
      <c r="I1079" s="411"/>
      <c r="J1079" s="411"/>
      <c r="N1079" s="411"/>
      <c r="S1079" s="411"/>
      <c r="AC1079" s="227"/>
      <c r="AD1079" s="227"/>
      <c r="AE1079" s="227"/>
      <c r="AF1079" s="227"/>
      <c r="AG1079" s="227"/>
      <c r="AL1079" s="224"/>
      <c r="AM1079" s="224"/>
      <c r="AN1079" s="224"/>
      <c r="AO1079" s="224"/>
      <c r="AP1079" s="224"/>
      <c r="AQ1079" s="224"/>
      <c r="AR1079" s="224"/>
      <c r="AS1079" s="224"/>
    </row>
    <row r="1080">
      <c r="A1080" s="530"/>
      <c r="B1080" s="531"/>
      <c r="C1080" s="398"/>
      <c r="D1080" s="399"/>
      <c r="E1080" s="398"/>
      <c r="I1080" s="411"/>
      <c r="J1080" s="411"/>
      <c r="N1080" s="411"/>
      <c r="S1080" s="411"/>
      <c r="AC1080" s="227"/>
      <c r="AD1080" s="227"/>
      <c r="AE1080" s="227"/>
      <c r="AF1080" s="227"/>
      <c r="AG1080" s="227"/>
      <c r="AL1080" s="224"/>
      <c r="AM1080" s="224"/>
      <c r="AN1080" s="224"/>
      <c r="AO1080" s="224"/>
      <c r="AP1080" s="224"/>
      <c r="AQ1080" s="224"/>
      <c r="AR1080" s="224"/>
      <c r="AS1080" s="224"/>
    </row>
    <row r="1081">
      <c r="A1081" s="530"/>
      <c r="B1081" s="531"/>
      <c r="C1081" s="398"/>
      <c r="D1081" s="399"/>
      <c r="E1081" s="398"/>
      <c r="I1081" s="411"/>
      <c r="J1081" s="411"/>
      <c r="N1081" s="411"/>
      <c r="S1081" s="411"/>
      <c r="AC1081" s="227"/>
      <c r="AD1081" s="227"/>
      <c r="AE1081" s="227"/>
      <c r="AF1081" s="227"/>
      <c r="AG1081" s="227"/>
      <c r="AL1081" s="224"/>
      <c r="AM1081" s="224"/>
      <c r="AN1081" s="224"/>
      <c r="AO1081" s="224"/>
      <c r="AP1081" s="224"/>
      <c r="AQ1081" s="224"/>
      <c r="AR1081" s="224"/>
      <c r="AS1081" s="224"/>
    </row>
    <row r="1082">
      <c r="A1082" s="530"/>
      <c r="B1082" s="531"/>
      <c r="C1082" s="398"/>
      <c r="D1082" s="399"/>
      <c r="E1082" s="398"/>
      <c r="I1082" s="411"/>
      <c r="J1082" s="411"/>
      <c r="N1082" s="411"/>
      <c r="S1082" s="411"/>
      <c r="AC1082" s="227"/>
      <c r="AD1082" s="227"/>
      <c r="AE1082" s="227"/>
      <c r="AF1082" s="227"/>
      <c r="AG1082" s="227"/>
      <c r="AL1082" s="224"/>
      <c r="AM1082" s="224"/>
      <c r="AN1082" s="224"/>
      <c r="AO1082" s="224"/>
      <c r="AP1082" s="224"/>
      <c r="AQ1082" s="224"/>
      <c r="AR1082" s="224"/>
      <c r="AS1082" s="224"/>
    </row>
    <row r="1083">
      <c r="A1083" s="530"/>
      <c r="B1083" s="531"/>
      <c r="C1083" s="398"/>
      <c r="D1083" s="399"/>
      <c r="E1083" s="398"/>
      <c r="I1083" s="411"/>
      <c r="J1083" s="411"/>
      <c r="N1083" s="411"/>
      <c r="S1083" s="411"/>
      <c r="AC1083" s="227"/>
      <c r="AD1083" s="227"/>
      <c r="AE1083" s="227"/>
      <c r="AF1083" s="227"/>
      <c r="AG1083" s="227"/>
      <c r="AL1083" s="224"/>
      <c r="AM1083" s="224"/>
      <c r="AN1083" s="224"/>
      <c r="AO1083" s="224"/>
      <c r="AP1083" s="224"/>
      <c r="AQ1083" s="224"/>
      <c r="AR1083" s="224"/>
      <c r="AS1083" s="224"/>
    </row>
    <row r="1084">
      <c r="A1084" s="530"/>
      <c r="B1084" s="531"/>
      <c r="C1084" s="398"/>
      <c r="D1084" s="399"/>
      <c r="E1084" s="398"/>
      <c r="I1084" s="411"/>
      <c r="J1084" s="411"/>
      <c r="N1084" s="411"/>
      <c r="S1084" s="411"/>
      <c r="AC1084" s="227"/>
      <c r="AD1084" s="227"/>
      <c r="AE1084" s="227"/>
      <c r="AF1084" s="227"/>
      <c r="AG1084" s="227"/>
      <c r="AL1084" s="224"/>
      <c r="AM1084" s="224"/>
      <c r="AN1084" s="224"/>
      <c r="AO1084" s="224"/>
      <c r="AP1084" s="224"/>
      <c r="AQ1084" s="224"/>
      <c r="AR1084" s="224"/>
      <c r="AS1084" s="224"/>
    </row>
    <row r="1085">
      <c r="A1085" s="530"/>
      <c r="B1085" s="531"/>
      <c r="C1085" s="398"/>
      <c r="D1085" s="399"/>
      <c r="E1085" s="398"/>
      <c r="I1085" s="411"/>
      <c r="J1085" s="411"/>
      <c r="N1085" s="411"/>
      <c r="S1085" s="411"/>
      <c r="AC1085" s="227"/>
      <c r="AD1085" s="227"/>
      <c r="AE1085" s="227"/>
      <c r="AF1085" s="227"/>
      <c r="AG1085" s="227"/>
      <c r="AL1085" s="224"/>
      <c r="AM1085" s="224"/>
      <c r="AN1085" s="224"/>
      <c r="AO1085" s="224"/>
      <c r="AP1085" s="224"/>
      <c r="AQ1085" s="224"/>
      <c r="AR1085" s="224"/>
      <c r="AS1085" s="224"/>
    </row>
    <row r="1086">
      <c r="A1086" s="530"/>
      <c r="B1086" s="531"/>
      <c r="C1086" s="398"/>
      <c r="D1086" s="399"/>
      <c r="E1086" s="398"/>
      <c r="I1086" s="411"/>
      <c r="J1086" s="411"/>
      <c r="N1086" s="411"/>
      <c r="S1086" s="411"/>
      <c r="AC1086" s="227"/>
      <c r="AD1086" s="227"/>
      <c r="AE1086" s="227"/>
      <c r="AF1086" s="227"/>
      <c r="AG1086" s="227"/>
      <c r="AL1086" s="224"/>
      <c r="AM1086" s="224"/>
      <c r="AN1086" s="224"/>
      <c r="AO1086" s="224"/>
      <c r="AP1086" s="224"/>
      <c r="AQ1086" s="224"/>
      <c r="AR1086" s="224"/>
      <c r="AS1086" s="224"/>
    </row>
    <row r="1087">
      <c r="A1087" s="530"/>
      <c r="B1087" s="531"/>
      <c r="C1087" s="398"/>
      <c r="D1087" s="399"/>
      <c r="E1087" s="398"/>
      <c r="I1087" s="411"/>
      <c r="J1087" s="411"/>
      <c r="N1087" s="411"/>
      <c r="S1087" s="411"/>
      <c r="AC1087" s="227"/>
      <c r="AD1087" s="227"/>
      <c r="AE1087" s="227"/>
      <c r="AF1087" s="227"/>
      <c r="AG1087" s="227"/>
      <c r="AL1087" s="224"/>
      <c r="AM1087" s="224"/>
      <c r="AN1087" s="224"/>
      <c r="AO1087" s="224"/>
      <c r="AP1087" s="224"/>
      <c r="AQ1087" s="224"/>
      <c r="AR1087" s="224"/>
      <c r="AS1087" s="224"/>
    </row>
    <row r="1088">
      <c r="A1088" s="530"/>
      <c r="B1088" s="531"/>
      <c r="C1088" s="398"/>
      <c r="D1088" s="399"/>
      <c r="E1088" s="398"/>
      <c r="I1088" s="411"/>
      <c r="J1088" s="411"/>
      <c r="N1088" s="411"/>
      <c r="S1088" s="411"/>
      <c r="AC1088" s="227"/>
      <c r="AD1088" s="227"/>
      <c r="AE1088" s="227"/>
      <c r="AF1088" s="227"/>
      <c r="AG1088" s="227"/>
      <c r="AL1088" s="224"/>
      <c r="AM1088" s="224"/>
      <c r="AN1088" s="224"/>
      <c r="AO1088" s="224"/>
      <c r="AP1088" s="224"/>
      <c r="AQ1088" s="224"/>
      <c r="AR1088" s="224"/>
      <c r="AS1088" s="224"/>
    </row>
    <row r="1089">
      <c r="A1089" s="530"/>
      <c r="B1089" s="531"/>
      <c r="C1089" s="398"/>
      <c r="D1089" s="399"/>
      <c r="E1089" s="398"/>
      <c r="I1089" s="411"/>
      <c r="J1089" s="411"/>
      <c r="N1089" s="411"/>
      <c r="S1089" s="411"/>
      <c r="AC1089" s="227"/>
      <c r="AD1089" s="227"/>
      <c r="AE1089" s="227"/>
      <c r="AF1089" s="227"/>
      <c r="AG1089" s="227"/>
      <c r="AL1089" s="224"/>
      <c r="AM1089" s="224"/>
      <c r="AN1089" s="224"/>
      <c r="AO1089" s="224"/>
      <c r="AP1089" s="224"/>
      <c r="AQ1089" s="224"/>
      <c r="AR1089" s="224"/>
      <c r="AS1089" s="224"/>
    </row>
    <row r="1090">
      <c r="A1090" s="530"/>
      <c r="B1090" s="531"/>
      <c r="C1090" s="398"/>
      <c r="D1090" s="399"/>
      <c r="E1090" s="398"/>
      <c r="I1090" s="411"/>
      <c r="J1090" s="411"/>
      <c r="N1090" s="411"/>
      <c r="S1090" s="411"/>
      <c r="AC1090" s="227"/>
      <c r="AD1090" s="227"/>
      <c r="AE1090" s="227"/>
      <c r="AF1090" s="227"/>
      <c r="AG1090" s="227"/>
      <c r="AL1090" s="224"/>
      <c r="AM1090" s="224"/>
      <c r="AN1090" s="224"/>
      <c r="AO1090" s="224"/>
      <c r="AP1090" s="224"/>
      <c r="AQ1090" s="224"/>
      <c r="AR1090" s="224"/>
      <c r="AS1090" s="224"/>
    </row>
    <row r="1091">
      <c r="A1091" s="530"/>
      <c r="B1091" s="531"/>
      <c r="C1091" s="398"/>
      <c r="D1091" s="399"/>
      <c r="E1091" s="398"/>
      <c r="I1091" s="411"/>
      <c r="J1091" s="411"/>
      <c r="N1091" s="411"/>
      <c r="S1091" s="411"/>
      <c r="AC1091" s="227"/>
      <c r="AD1091" s="227"/>
      <c r="AE1091" s="227"/>
      <c r="AF1091" s="227"/>
      <c r="AG1091" s="227"/>
      <c r="AL1091" s="224"/>
      <c r="AM1091" s="224"/>
      <c r="AN1091" s="224"/>
      <c r="AO1091" s="224"/>
      <c r="AP1091" s="224"/>
      <c r="AQ1091" s="224"/>
      <c r="AR1091" s="224"/>
      <c r="AS1091" s="224"/>
    </row>
    <row r="1092">
      <c r="A1092" s="530"/>
      <c r="B1092" s="531"/>
      <c r="C1092" s="398"/>
      <c r="D1092" s="399"/>
      <c r="E1092" s="398"/>
      <c r="I1092" s="411"/>
      <c r="J1092" s="411"/>
      <c r="N1092" s="411"/>
      <c r="S1092" s="411"/>
      <c r="AC1092" s="227"/>
      <c r="AD1092" s="227"/>
      <c r="AE1092" s="227"/>
      <c r="AF1092" s="227"/>
      <c r="AG1092" s="227"/>
      <c r="AL1092" s="224"/>
      <c r="AM1092" s="224"/>
      <c r="AN1092" s="224"/>
      <c r="AO1092" s="224"/>
      <c r="AP1092" s="224"/>
      <c r="AQ1092" s="224"/>
      <c r="AR1092" s="224"/>
      <c r="AS1092" s="224"/>
    </row>
    <row r="1093">
      <c r="A1093" s="530"/>
      <c r="B1093" s="531"/>
      <c r="C1093" s="398"/>
      <c r="D1093" s="399"/>
      <c r="E1093" s="398"/>
      <c r="I1093" s="411"/>
      <c r="J1093" s="411"/>
      <c r="N1093" s="411"/>
      <c r="S1093" s="411"/>
      <c r="AC1093" s="227"/>
      <c r="AD1093" s="227"/>
      <c r="AE1093" s="227"/>
      <c r="AF1093" s="227"/>
      <c r="AG1093" s="227"/>
      <c r="AL1093" s="224"/>
      <c r="AM1093" s="224"/>
      <c r="AN1093" s="224"/>
      <c r="AO1093" s="224"/>
      <c r="AP1093" s="224"/>
      <c r="AQ1093" s="224"/>
      <c r="AR1093" s="224"/>
      <c r="AS1093" s="224"/>
    </row>
    <row r="1094">
      <c r="A1094" s="530"/>
      <c r="B1094" s="531"/>
      <c r="C1094" s="398"/>
      <c r="D1094" s="399"/>
      <c r="E1094" s="398"/>
      <c r="I1094" s="411"/>
      <c r="J1094" s="411"/>
      <c r="N1094" s="411"/>
      <c r="S1094" s="411"/>
      <c r="AC1094" s="227"/>
      <c r="AD1094" s="227"/>
      <c r="AE1094" s="227"/>
      <c r="AF1094" s="227"/>
      <c r="AG1094" s="227"/>
      <c r="AL1094" s="224"/>
      <c r="AM1094" s="224"/>
      <c r="AN1094" s="224"/>
      <c r="AO1094" s="224"/>
      <c r="AP1094" s="224"/>
      <c r="AQ1094" s="224"/>
      <c r="AR1094" s="224"/>
      <c r="AS1094" s="224"/>
    </row>
    <row r="1095">
      <c r="A1095" s="530"/>
      <c r="B1095" s="531"/>
      <c r="C1095" s="398"/>
      <c r="D1095" s="399"/>
      <c r="E1095" s="398"/>
      <c r="I1095" s="411"/>
      <c r="J1095" s="411"/>
      <c r="N1095" s="411"/>
      <c r="S1095" s="411"/>
      <c r="AC1095" s="227"/>
      <c r="AD1095" s="227"/>
      <c r="AE1095" s="227"/>
      <c r="AF1095" s="227"/>
      <c r="AG1095" s="227"/>
      <c r="AL1095" s="224"/>
      <c r="AM1095" s="224"/>
      <c r="AN1095" s="224"/>
      <c r="AO1095" s="224"/>
      <c r="AP1095" s="224"/>
      <c r="AQ1095" s="224"/>
      <c r="AR1095" s="224"/>
      <c r="AS1095" s="224"/>
    </row>
    <row r="1096">
      <c r="A1096" s="530"/>
      <c r="B1096" s="531"/>
      <c r="C1096" s="398"/>
      <c r="D1096" s="399"/>
      <c r="E1096" s="398"/>
      <c r="I1096" s="411"/>
      <c r="J1096" s="411"/>
      <c r="N1096" s="411"/>
      <c r="S1096" s="411"/>
      <c r="AC1096" s="227"/>
      <c r="AD1096" s="227"/>
      <c r="AE1096" s="227"/>
      <c r="AF1096" s="227"/>
      <c r="AG1096" s="227"/>
      <c r="AL1096" s="224"/>
      <c r="AM1096" s="224"/>
      <c r="AN1096" s="224"/>
      <c r="AO1096" s="224"/>
      <c r="AP1096" s="224"/>
      <c r="AQ1096" s="224"/>
      <c r="AR1096" s="224"/>
      <c r="AS1096" s="224"/>
    </row>
    <row r="1097">
      <c r="A1097" s="530"/>
      <c r="B1097" s="531"/>
      <c r="C1097" s="398"/>
      <c r="D1097" s="399"/>
      <c r="E1097" s="398"/>
      <c r="I1097" s="411"/>
      <c r="J1097" s="411"/>
      <c r="N1097" s="411"/>
      <c r="S1097" s="411"/>
      <c r="AC1097" s="227"/>
      <c r="AD1097" s="227"/>
      <c r="AE1097" s="227"/>
      <c r="AF1097" s="227"/>
      <c r="AG1097" s="227"/>
      <c r="AL1097" s="224"/>
      <c r="AM1097" s="224"/>
      <c r="AN1097" s="224"/>
      <c r="AO1097" s="224"/>
      <c r="AP1097" s="224"/>
      <c r="AQ1097" s="224"/>
      <c r="AR1097" s="224"/>
      <c r="AS1097" s="224"/>
    </row>
    <row r="1098">
      <c r="A1098" s="530"/>
      <c r="B1098" s="531"/>
      <c r="C1098" s="398"/>
      <c r="D1098" s="399"/>
      <c r="E1098" s="398"/>
      <c r="I1098" s="411"/>
      <c r="J1098" s="411"/>
      <c r="N1098" s="411"/>
      <c r="S1098" s="411"/>
      <c r="AC1098" s="227"/>
      <c r="AD1098" s="227"/>
      <c r="AE1098" s="227"/>
      <c r="AF1098" s="227"/>
      <c r="AG1098" s="227"/>
      <c r="AL1098" s="224"/>
      <c r="AM1098" s="224"/>
      <c r="AN1098" s="224"/>
      <c r="AO1098" s="224"/>
      <c r="AP1098" s="224"/>
      <c r="AQ1098" s="224"/>
      <c r="AR1098" s="224"/>
      <c r="AS1098" s="224"/>
    </row>
    <row r="1099">
      <c r="A1099" s="530"/>
      <c r="B1099" s="531"/>
      <c r="C1099" s="398"/>
      <c r="D1099" s="399"/>
      <c r="E1099" s="398"/>
      <c r="I1099" s="411"/>
      <c r="J1099" s="411"/>
      <c r="N1099" s="411"/>
      <c r="S1099" s="411"/>
      <c r="AC1099" s="227"/>
      <c r="AD1099" s="227"/>
      <c r="AE1099" s="227"/>
      <c r="AF1099" s="227"/>
      <c r="AG1099" s="227"/>
      <c r="AL1099" s="224"/>
      <c r="AM1099" s="224"/>
      <c r="AN1099" s="224"/>
      <c r="AO1099" s="224"/>
      <c r="AP1099" s="224"/>
      <c r="AQ1099" s="224"/>
      <c r="AR1099" s="224"/>
      <c r="AS1099" s="224"/>
    </row>
    <row r="1100">
      <c r="A1100" s="530"/>
      <c r="B1100" s="531"/>
      <c r="C1100" s="398"/>
      <c r="D1100" s="399"/>
      <c r="E1100" s="398"/>
      <c r="I1100" s="411"/>
      <c r="J1100" s="411"/>
      <c r="N1100" s="411"/>
      <c r="S1100" s="411"/>
      <c r="AC1100" s="227"/>
      <c r="AD1100" s="227"/>
      <c r="AE1100" s="227"/>
      <c r="AF1100" s="227"/>
      <c r="AG1100" s="227"/>
      <c r="AL1100" s="224"/>
      <c r="AM1100" s="224"/>
      <c r="AN1100" s="224"/>
      <c r="AO1100" s="224"/>
      <c r="AP1100" s="224"/>
      <c r="AQ1100" s="224"/>
      <c r="AR1100" s="224"/>
      <c r="AS1100" s="224"/>
    </row>
    <row r="1101">
      <c r="A1101" s="530"/>
      <c r="B1101" s="531"/>
      <c r="C1101" s="398"/>
      <c r="D1101" s="399"/>
      <c r="E1101" s="398"/>
      <c r="I1101" s="411"/>
      <c r="J1101" s="411"/>
      <c r="N1101" s="411"/>
      <c r="S1101" s="411"/>
      <c r="AC1101" s="227"/>
      <c r="AD1101" s="227"/>
      <c r="AE1101" s="227"/>
      <c r="AF1101" s="227"/>
      <c r="AG1101" s="227"/>
      <c r="AL1101" s="224"/>
      <c r="AM1101" s="224"/>
      <c r="AN1101" s="224"/>
      <c r="AO1101" s="224"/>
      <c r="AP1101" s="224"/>
      <c r="AQ1101" s="224"/>
      <c r="AR1101" s="224"/>
      <c r="AS1101" s="224"/>
    </row>
    <row r="1102">
      <c r="A1102" s="530"/>
      <c r="B1102" s="531"/>
      <c r="C1102" s="398"/>
      <c r="D1102" s="399"/>
      <c r="E1102" s="398"/>
      <c r="I1102" s="411"/>
      <c r="J1102" s="411"/>
      <c r="N1102" s="411"/>
      <c r="S1102" s="411"/>
      <c r="AC1102" s="227"/>
      <c r="AD1102" s="227"/>
      <c r="AE1102" s="227"/>
      <c r="AF1102" s="227"/>
      <c r="AG1102" s="227"/>
      <c r="AL1102" s="224"/>
      <c r="AM1102" s="224"/>
      <c r="AN1102" s="224"/>
      <c r="AO1102" s="224"/>
      <c r="AP1102" s="224"/>
      <c r="AQ1102" s="224"/>
      <c r="AR1102" s="224"/>
      <c r="AS1102" s="224"/>
    </row>
    <row r="1103">
      <c r="A1103" s="530"/>
      <c r="B1103" s="531"/>
      <c r="C1103" s="398"/>
      <c r="D1103" s="399"/>
      <c r="E1103" s="398"/>
      <c r="I1103" s="411"/>
      <c r="J1103" s="411"/>
      <c r="N1103" s="411"/>
      <c r="S1103" s="411"/>
      <c r="AC1103" s="227"/>
      <c r="AD1103" s="227"/>
      <c r="AE1103" s="227"/>
      <c r="AF1103" s="227"/>
      <c r="AG1103" s="227"/>
      <c r="AL1103" s="224"/>
      <c r="AM1103" s="224"/>
      <c r="AN1103" s="224"/>
      <c r="AO1103" s="224"/>
      <c r="AP1103" s="224"/>
      <c r="AQ1103" s="224"/>
      <c r="AR1103" s="224"/>
      <c r="AS1103" s="224"/>
    </row>
    <row r="1104">
      <c r="A1104" s="530"/>
      <c r="B1104" s="531"/>
      <c r="C1104" s="398"/>
      <c r="D1104" s="399"/>
      <c r="E1104" s="398"/>
      <c r="I1104" s="411"/>
      <c r="J1104" s="411"/>
      <c r="N1104" s="411"/>
      <c r="S1104" s="411"/>
      <c r="AC1104" s="227"/>
      <c r="AD1104" s="227"/>
      <c r="AE1104" s="227"/>
      <c r="AF1104" s="227"/>
      <c r="AG1104" s="227"/>
      <c r="AL1104" s="224"/>
      <c r="AM1104" s="224"/>
      <c r="AN1104" s="224"/>
      <c r="AO1104" s="224"/>
      <c r="AP1104" s="224"/>
      <c r="AQ1104" s="224"/>
      <c r="AR1104" s="224"/>
      <c r="AS1104" s="224"/>
    </row>
    <row r="1105">
      <c r="A1105" s="530"/>
      <c r="B1105" s="531"/>
      <c r="C1105" s="398"/>
      <c r="D1105" s="399"/>
      <c r="E1105" s="398"/>
      <c r="I1105" s="411"/>
      <c r="J1105" s="411"/>
      <c r="N1105" s="411"/>
      <c r="S1105" s="411"/>
      <c r="AC1105" s="227"/>
      <c r="AD1105" s="227"/>
      <c r="AE1105" s="227"/>
      <c r="AF1105" s="227"/>
      <c r="AG1105" s="227"/>
      <c r="AL1105" s="224"/>
      <c r="AM1105" s="224"/>
      <c r="AN1105" s="224"/>
      <c r="AO1105" s="224"/>
      <c r="AP1105" s="224"/>
      <c r="AQ1105" s="224"/>
      <c r="AR1105" s="224"/>
      <c r="AS1105" s="224"/>
    </row>
    <row r="1106">
      <c r="A1106" s="530"/>
      <c r="B1106" s="531"/>
      <c r="C1106" s="398"/>
      <c r="D1106" s="399"/>
      <c r="E1106" s="398"/>
      <c r="I1106" s="411"/>
      <c r="J1106" s="411"/>
      <c r="N1106" s="411"/>
      <c r="S1106" s="411"/>
      <c r="AC1106" s="227"/>
      <c r="AD1106" s="227"/>
      <c r="AE1106" s="227"/>
      <c r="AF1106" s="227"/>
      <c r="AG1106" s="227"/>
      <c r="AL1106" s="224"/>
      <c r="AM1106" s="224"/>
      <c r="AN1106" s="224"/>
      <c r="AO1106" s="224"/>
      <c r="AP1106" s="224"/>
      <c r="AQ1106" s="224"/>
      <c r="AR1106" s="224"/>
      <c r="AS1106" s="224"/>
    </row>
    <row r="1107">
      <c r="A1107" s="530"/>
      <c r="B1107" s="531"/>
      <c r="C1107" s="398"/>
      <c r="D1107" s="399"/>
      <c r="E1107" s="398"/>
      <c r="I1107" s="411"/>
      <c r="J1107" s="411"/>
      <c r="N1107" s="411"/>
      <c r="S1107" s="411"/>
      <c r="AC1107" s="227"/>
      <c r="AD1107" s="227"/>
      <c r="AE1107" s="227"/>
      <c r="AF1107" s="227"/>
      <c r="AG1107" s="227"/>
      <c r="AL1107" s="224"/>
      <c r="AM1107" s="224"/>
      <c r="AN1107" s="224"/>
      <c r="AO1107" s="224"/>
      <c r="AP1107" s="224"/>
      <c r="AQ1107" s="224"/>
      <c r="AR1107" s="224"/>
      <c r="AS1107" s="224"/>
    </row>
    <row r="1108">
      <c r="A1108" s="530"/>
      <c r="B1108" s="531"/>
      <c r="C1108" s="398"/>
      <c r="D1108" s="399"/>
      <c r="E1108" s="398"/>
      <c r="I1108" s="411"/>
      <c r="J1108" s="411"/>
      <c r="N1108" s="411"/>
      <c r="S1108" s="411"/>
      <c r="AC1108" s="227"/>
      <c r="AD1108" s="227"/>
      <c r="AE1108" s="227"/>
      <c r="AF1108" s="227"/>
      <c r="AG1108" s="227"/>
      <c r="AL1108" s="224"/>
      <c r="AM1108" s="224"/>
      <c r="AN1108" s="224"/>
      <c r="AO1108" s="224"/>
      <c r="AP1108" s="224"/>
      <c r="AQ1108" s="224"/>
      <c r="AR1108" s="224"/>
      <c r="AS1108" s="224"/>
    </row>
    <row r="1109">
      <c r="A1109" s="530"/>
      <c r="B1109" s="531"/>
      <c r="C1109" s="398"/>
      <c r="D1109" s="399"/>
      <c r="E1109" s="398"/>
      <c r="I1109" s="411"/>
      <c r="J1109" s="411"/>
      <c r="N1109" s="411"/>
      <c r="S1109" s="411"/>
      <c r="AC1109" s="227"/>
      <c r="AD1109" s="227"/>
      <c r="AE1109" s="227"/>
      <c r="AF1109" s="227"/>
      <c r="AG1109" s="227"/>
      <c r="AL1109" s="224"/>
      <c r="AM1109" s="224"/>
      <c r="AN1109" s="224"/>
      <c r="AO1109" s="224"/>
      <c r="AP1109" s="224"/>
      <c r="AQ1109" s="224"/>
      <c r="AR1109" s="224"/>
      <c r="AS1109" s="224"/>
    </row>
    <row r="1110">
      <c r="A1110" s="530"/>
      <c r="B1110" s="531"/>
      <c r="C1110" s="398"/>
      <c r="D1110" s="399"/>
      <c r="E1110" s="398"/>
      <c r="I1110" s="411"/>
      <c r="J1110" s="411"/>
      <c r="N1110" s="411"/>
      <c r="S1110" s="411"/>
      <c r="AC1110" s="227"/>
      <c r="AD1110" s="227"/>
      <c r="AE1110" s="227"/>
      <c r="AF1110" s="227"/>
      <c r="AG1110" s="227"/>
      <c r="AL1110" s="224"/>
      <c r="AM1110" s="224"/>
      <c r="AN1110" s="224"/>
      <c r="AO1110" s="224"/>
      <c r="AP1110" s="224"/>
      <c r="AQ1110" s="224"/>
      <c r="AR1110" s="224"/>
      <c r="AS1110" s="224"/>
    </row>
    <row r="1111">
      <c r="A1111" s="530"/>
      <c r="B1111" s="531"/>
      <c r="C1111" s="398"/>
      <c r="D1111" s="399"/>
      <c r="E1111" s="398"/>
      <c r="I1111" s="411"/>
      <c r="J1111" s="411"/>
      <c r="N1111" s="411"/>
      <c r="S1111" s="411"/>
      <c r="AC1111" s="227"/>
      <c r="AD1111" s="227"/>
      <c r="AE1111" s="227"/>
      <c r="AF1111" s="227"/>
      <c r="AG1111" s="227"/>
      <c r="AL1111" s="224"/>
      <c r="AM1111" s="224"/>
      <c r="AN1111" s="224"/>
      <c r="AO1111" s="224"/>
      <c r="AP1111" s="224"/>
      <c r="AQ1111" s="224"/>
      <c r="AR1111" s="224"/>
      <c r="AS1111" s="224"/>
    </row>
    <row r="1112">
      <c r="A1112" s="530"/>
      <c r="B1112" s="531"/>
      <c r="C1112" s="398"/>
      <c r="D1112" s="399"/>
      <c r="E1112" s="398"/>
      <c r="I1112" s="411"/>
      <c r="J1112" s="411"/>
      <c r="N1112" s="411"/>
      <c r="S1112" s="411"/>
      <c r="AC1112" s="227"/>
      <c r="AD1112" s="227"/>
      <c r="AE1112" s="227"/>
      <c r="AF1112" s="227"/>
      <c r="AG1112" s="227"/>
      <c r="AL1112" s="224"/>
      <c r="AM1112" s="224"/>
      <c r="AN1112" s="224"/>
      <c r="AO1112" s="224"/>
      <c r="AP1112" s="224"/>
      <c r="AQ1112" s="224"/>
      <c r="AR1112" s="224"/>
      <c r="AS1112" s="224"/>
    </row>
    <row r="1113">
      <c r="A1113" s="530"/>
      <c r="B1113" s="531"/>
      <c r="C1113" s="398"/>
      <c r="D1113" s="399"/>
      <c r="E1113" s="398"/>
      <c r="I1113" s="411"/>
      <c r="J1113" s="411"/>
      <c r="N1113" s="411"/>
      <c r="S1113" s="411"/>
      <c r="AC1113" s="227"/>
      <c r="AD1113" s="227"/>
      <c r="AE1113" s="227"/>
      <c r="AF1113" s="227"/>
      <c r="AG1113" s="227"/>
      <c r="AL1113" s="224"/>
      <c r="AM1113" s="224"/>
      <c r="AN1113" s="224"/>
      <c r="AO1113" s="224"/>
      <c r="AP1113" s="224"/>
      <c r="AQ1113" s="224"/>
      <c r="AR1113" s="224"/>
      <c r="AS1113" s="224"/>
    </row>
    <row r="1114">
      <c r="A1114" s="530"/>
      <c r="B1114" s="531"/>
      <c r="C1114" s="398"/>
      <c r="D1114" s="399"/>
      <c r="E1114" s="398"/>
      <c r="I1114" s="411"/>
      <c r="J1114" s="411"/>
      <c r="N1114" s="411"/>
      <c r="S1114" s="411"/>
      <c r="AC1114" s="227"/>
      <c r="AD1114" s="227"/>
      <c r="AE1114" s="227"/>
      <c r="AF1114" s="227"/>
      <c r="AG1114" s="227"/>
      <c r="AL1114" s="224"/>
      <c r="AM1114" s="224"/>
      <c r="AN1114" s="224"/>
      <c r="AO1114" s="224"/>
      <c r="AP1114" s="224"/>
      <c r="AQ1114" s="224"/>
      <c r="AR1114" s="224"/>
      <c r="AS1114" s="224"/>
    </row>
    <row r="1115">
      <c r="A1115" s="530"/>
      <c r="B1115" s="531"/>
      <c r="C1115" s="398"/>
      <c r="D1115" s="399"/>
      <c r="E1115" s="398"/>
      <c r="I1115" s="411"/>
      <c r="J1115" s="411"/>
      <c r="N1115" s="411"/>
      <c r="S1115" s="411"/>
      <c r="AC1115" s="227"/>
      <c r="AD1115" s="227"/>
      <c r="AE1115" s="227"/>
      <c r="AF1115" s="227"/>
      <c r="AG1115" s="227"/>
      <c r="AL1115" s="224"/>
      <c r="AM1115" s="224"/>
      <c r="AN1115" s="224"/>
      <c r="AO1115" s="224"/>
      <c r="AP1115" s="224"/>
      <c r="AQ1115" s="224"/>
      <c r="AR1115" s="224"/>
      <c r="AS1115" s="224"/>
    </row>
    <row r="1116">
      <c r="A1116" s="530"/>
      <c r="B1116" s="531"/>
      <c r="C1116" s="398"/>
      <c r="D1116" s="399"/>
      <c r="E1116" s="398"/>
      <c r="I1116" s="411"/>
      <c r="J1116" s="411"/>
      <c r="N1116" s="411"/>
      <c r="S1116" s="411"/>
      <c r="AC1116" s="227"/>
      <c r="AD1116" s="227"/>
      <c r="AE1116" s="227"/>
      <c r="AF1116" s="227"/>
      <c r="AG1116" s="227"/>
      <c r="AL1116" s="224"/>
      <c r="AM1116" s="224"/>
      <c r="AN1116" s="224"/>
      <c r="AO1116" s="224"/>
      <c r="AP1116" s="224"/>
      <c r="AQ1116" s="224"/>
      <c r="AR1116" s="224"/>
      <c r="AS1116" s="224"/>
    </row>
    <row r="1117">
      <c r="A1117" s="530"/>
      <c r="B1117" s="531"/>
      <c r="C1117" s="398"/>
      <c r="D1117" s="399"/>
      <c r="E1117" s="398"/>
      <c r="I1117" s="411"/>
      <c r="J1117" s="411"/>
      <c r="N1117" s="411"/>
      <c r="S1117" s="411"/>
      <c r="AC1117" s="227"/>
      <c r="AD1117" s="227"/>
      <c r="AE1117" s="227"/>
      <c r="AF1117" s="227"/>
      <c r="AG1117" s="227"/>
      <c r="AL1117" s="224"/>
      <c r="AM1117" s="224"/>
      <c r="AN1117" s="224"/>
      <c r="AO1117" s="224"/>
      <c r="AP1117" s="224"/>
      <c r="AQ1117" s="224"/>
      <c r="AR1117" s="224"/>
      <c r="AS1117" s="224"/>
    </row>
    <row r="1118">
      <c r="A1118" s="530"/>
      <c r="B1118" s="531"/>
      <c r="C1118" s="398"/>
      <c r="D1118" s="399"/>
      <c r="E1118" s="398"/>
      <c r="I1118" s="411"/>
      <c r="J1118" s="411"/>
      <c r="N1118" s="411"/>
      <c r="S1118" s="411"/>
      <c r="AC1118" s="227"/>
      <c r="AD1118" s="227"/>
      <c r="AE1118" s="227"/>
      <c r="AF1118" s="227"/>
      <c r="AG1118" s="227"/>
      <c r="AL1118" s="224"/>
      <c r="AM1118" s="224"/>
      <c r="AN1118" s="224"/>
      <c r="AO1118" s="224"/>
      <c r="AP1118" s="224"/>
      <c r="AQ1118" s="224"/>
      <c r="AR1118" s="224"/>
      <c r="AS1118" s="224"/>
    </row>
    <row r="1119">
      <c r="A1119" s="530"/>
      <c r="B1119" s="531"/>
      <c r="C1119" s="398"/>
      <c r="D1119" s="399"/>
      <c r="E1119" s="398"/>
      <c r="I1119" s="411"/>
      <c r="J1119" s="411"/>
      <c r="N1119" s="411"/>
      <c r="S1119" s="411"/>
      <c r="AC1119" s="227"/>
      <c r="AD1119" s="227"/>
      <c r="AE1119" s="227"/>
      <c r="AF1119" s="227"/>
      <c r="AG1119" s="227"/>
      <c r="AL1119" s="224"/>
      <c r="AM1119" s="224"/>
      <c r="AN1119" s="224"/>
      <c r="AO1119" s="224"/>
      <c r="AP1119" s="224"/>
      <c r="AQ1119" s="224"/>
      <c r="AR1119" s="224"/>
      <c r="AS1119" s="224"/>
    </row>
    <row r="1120">
      <c r="A1120" s="530"/>
      <c r="B1120" s="531"/>
      <c r="C1120" s="398"/>
      <c r="D1120" s="399"/>
      <c r="E1120" s="398"/>
      <c r="I1120" s="411"/>
      <c r="J1120" s="411"/>
      <c r="N1120" s="411"/>
      <c r="S1120" s="411"/>
      <c r="AC1120" s="227"/>
      <c r="AD1120" s="227"/>
      <c r="AE1120" s="227"/>
      <c r="AF1120" s="227"/>
      <c r="AG1120" s="227"/>
      <c r="AL1120" s="224"/>
      <c r="AM1120" s="224"/>
      <c r="AN1120" s="224"/>
      <c r="AO1120" s="224"/>
      <c r="AP1120" s="224"/>
      <c r="AQ1120" s="224"/>
      <c r="AR1120" s="224"/>
      <c r="AS1120" s="224"/>
    </row>
    <row r="1121">
      <c r="A1121" s="530"/>
      <c r="B1121" s="531"/>
      <c r="C1121" s="398"/>
      <c r="D1121" s="399"/>
      <c r="E1121" s="398"/>
      <c r="I1121" s="411"/>
      <c r="J1121" s="411"/>
      <c r="N1121" s="411"/>
      <c r="S1121" s="411"/>
      <c r="AC1121" s="227"/>
      <c r="AD1121" s="227"/>
      <c r="AE1121" s="227"/>
      <c r="AF1121" s="227"/>
      <c r="AG1121" s="227"/>
      <c r="AL1121" s="224"/>
      <c r="AM1121" s="224"/>
      <c r="AN1121" s="224"/>
      <c r="AO1121" s="224"/>
      <c r="AP1121" s="224"/>
      <c r="AQ1121" s="224"/>
      <c r="AR1121" s="224"/>
      <c r="AS1121" s="224"/>
    </row>
    <row r="1122">
      <c r="A1122" s="530"/>
      <c r="B1122" s="531"/>
      <c r="C1122" s="398"/>
      <c r="D1122" s="399"/>
      <c r="E1122" s="398"/>
      <c r="I1122" s="411"/>
      <c r="J1122" s="411"/>
      <c r="N1122" s="411"/>
      <c r="S1122" s="411"/>
      <c r="AC1122" s="227"/>
      <c r="AD1122" s="227"/>
      <c r="AE1122" s="227"/>
      <c r="AF1122" s="227"/>
      <c r="AG1122" s="227"/>
      <c r="AL1122" s="224"/>
      <c r="AM1122" s="224"/>
      <c r="AN1122" s="224"/>
      <c r="AO1122" s="224"/>
      <c r="AP1122" s="224"/>
      <c r="AQ1122" s="224"/>
      <c r="AR1122" s="224"/>
      <c r="AS1122" s="224"/>
    </row>
    <row r="1123">
      <c r="A1123" s="530"/>
      <c r="B1123" s="531"/>
      <c r="C1123" s="398"/>
      <c r="D1123" s="399"/>
      <c r="E1123" s="398"/>
      <c r="I1123" s="411"/>
      <c r="J1123" s="411"/>
      <c r="N1123" s="411"/>
      <c r="S1123" s="411"/>
      <c r="AC1123" s="227"/>
      <c r="AD1123" s="227"/>
      <c r="AE1123" s="227"/>
      <c r="AF1123" s="227"/>
      <c r="AG1123" s="227"/>
      <c r="AL1123" s="224"/>
      <c r="AM1123" s="224"/>
      <c r="AN1123" s="224"/>
      <c r="AO1123" s="224"/>
      <c r="AP1123" s="224"/>
      <c r="AQ1123" s="224"/>
      <c r="AR1123" s="224"/>
      <c r="AS1123" s="224"/>
    </row>
    <row r="1124">
      <c r="A1124" s="530"/>
      <c r="B1124" s="531"/>
      <c r="C1124" s="398"/>
      <c r="D1124" s="399"/>
      <c r="E1124" s="398"/>
      <c r="I1124" s="411"/>
      <c r="J1124" s="411"/>
      <c r="N1124" s="411"/>
      <c r="S1124" s="411"/>
      <c r="AC1124" s="227"/>
      <c r="AD1124" s="227"/>
      <c r="AE1124" s="227"/>
      <c r="AF1124" s="227"/>
      <c r="AG1124" s="227"/>
      <c r="AL1124" s="224"/>
      <c r="AM1124" s="224"/>
      <c r="AN1124" s="224"/>
      <c r="AO1124" s="224"/>
      <c r="AP1124" s="224"/>
      <c r="AQ1124" s="224"/>
      <c r="AR1124" s="224"/>
      <c r="AS1124" s="224"/>
    </row>
    <row r="1125">
      <c r="A1125" s="530"/>
      <c r="B1125" s="531"/>
      <c r="C1125" s="398"/>
      <c r="D1125" s="399"/>
      <c r="E1125" s="398"/>
      <c r="I1125" s="411"/>
      <c r="J1125" s="411"/>
      <c r="N1125" s="411"/>
      <c r="S1125" s="411"/>
      <c r="AC1125" s="227"/>
      <c r="AD1125" s="227"/>
      <c r="AE1125" s="227"/>
      <c r="AF1125" s="227"/>
      <c r="AG1125" s="227"/>
      <c r="AL1125" s="224"/>
      <c r="AM1125" s="224"/>
      <c r="AN1125" s="224"/>
      <c r="AO1125" s="224"/>
      <c r="AP1125" s="224"/>
      <c r="AQ1125" s="224"/>
      <c r="AR1125" s="224"/>
      <c r="AS1125" s="224"/>
    </row>
    <row r="1126">
      <c r="A1126" s="530"/>
      <c r="B1126" s="531"/>
      <c r="C1126" s="398"/>
      <c r="D1126" s="399"/>
      <c r="E1126" s="398"/>
      <c r="I1126" s="411"/>
      <c r="J1126" s="411"/>
      <c r="N1126" s="411"/>
      <c r="S1126" s="411"/>
      <c r="AC1126" s="227"/>
      <c r="AD1126" s="227"/>
      <c r="AE1126" s="227"/>
      <c r="AF1126" s="227"/>
      <c r="AG1126" s="227"/>
      <c r="AL1126" s="224"/>
      <c r="AM1126" s="224"/>
      <c r="AN1126" s="224"/>
      <c r="AO1126" s="224"/>
      <c r="AP1126" s="224"/>
      <c r="AQ1126" s="224"/>
      <c r="AR1126" s="224"/>
      <c r="AS1126" s="224"/>
    </row>
    <row r="1127">
      <c r="A1127" s="530"/>
      <c r="B1127" s="531"/>
      <c r="C1127" s="398"/>
      <c r="D1127" s="399"/>
      <c r="E1127" s="398"/>
      <c r="I1127" s="411"/>
      <c r="J1127" s="411"/>
      <c r="N1127" s="411"/>
      <c r="S1127" s="411"/>
      <c r="AC1127" s="227"/>
      <c r="AD1127" s="227"/>
      <c r="AE1127" s="227"/>
      <c r="AF1127" s="227"/>
      <c r="AG1127" s="227"/>
      <c r="AL1127" s="224"/>
      <c r="AM1127" s="224"/>
      <c r="AN1127" s="224"/>
      <c r="AO1127" s="224"/>
      <c r="AP1127" s="224"/>
      <c r="AQ1127" s="224"/>
      <c r="AR1127" s="224"/>
      <c r="AS1127" s="224"/>
    </row>
    <row r="1128">
      <c r="A1128" s="530"/>
      <c r="B1128" s="531"/>
      <c r="C1128" s="398"/>
      <c r="D1128" s="399"/>
      <c r="E1128" s="398"/>
      <c r="I1128" s="411"/>
      <c r="J1128" s="411"/>
      <c r="N1128" s="411"/>
      <c r="S1128" s="411"/>
      <c r="AC1128" s="227"/>
      <c r="AD1128" s="227"/>
      <c r="AE1128" s="227"/>
      <c r="AF1128" s="227"/>
      <c r="AG1128" s="227"/>
      <c r="AL1128" s="224"/>
      <c r="AM1128" s="224"/>
      <c r="AN1128" s="224"/>
      <c r="AO1128" s="224"/>
      <c r="AP1128" s="224"/>
      <c r="AQ1128" s="224"/>
      <c r="AR1128" s="224"/>
      <c r="AS1128" s="224"/>
    </row>
    <row r="1129">
      <c r="A1129" s="530"/>
      <c r="B1129" s="531"/>
      <c r="C1129" s="398"/>
      <c r="D1129" s="399"/>
      <c r="E1129" s="398"/>
      <c r="I1129" s="411"/>
      <c r="J1129" s="411"/>
      <c r="N1129" s="411"/>
      <c r="S1129" s="411"/>
      <c r="AC1129" s="227"/>
      <c r="AD1129" s="227"/>
      <c r="AE1129" s="227"/>
      <c r="AF1129" s="227"/>
      <c r="AG1129" s="227"/>
      <c r="AL1129" s="224"/>
      <c r="AM1129" s="224"/>
      <c r="AN1129" s="224"/>
      <c r="AO1129" s="224"/>
      <c r="AP1129" s="224"/>
      <c r="AQ1129" s="224"/>
      <c r="AR1129" s="224"/>
      <c r="AS1129" s="224"/>
    </row>
    <row r="1130">
      <c r="A1130" s="530"/>
      <c r="B1130" s="531"/>
      <c r="C1130" s="398"/>
      <c r="D1130" s="399"/>
      <c r="E1130" s="398"/>
      <c r="I1130" s="411"/>
      <c r="J1130" s="411"/>
      <c r="N1130" s="411"/>
      <c r="S1130" s="411"/>
      <c r="AC1130" s="227"/>
      <c r="AD1130" s="227"/>
      <c r="AE1130" s="227"/>
      <c r="AF1130" s="227"/>
      <c r="AG1130" s="227"/>
      <c r="AL1130" s="224"/>
      <c r="AM1130" s="224"/>
      <c r="AN1130" s="224"/>
      <c r="AO1130" s="224"/>
      <c r="AP1130" s="224"/>
      <c r="AQ1130" s="224"/>
      <c r="AR1130" s="224"/>
      <c r="AS1130" s="224"/>
    </row>
    <row r="1131">
      <c r="A1131" s="530"/>
      <c r="B1131" s="531"/>
      <c r="C1131" s="398"/>
      <c r="D1131" s="399"/>
      <c r="E1131" s="398"/>
      <c r="I1131" s="411"/>
      <c r="J1131" s="411"/>
      <c r="N1131" s="411"/>
      <c r="S1131" s="411"/>
      <c r="AC1131" s="227"/>
      <c r="AD1131" s="227"/>
      <c r="AE1131" s="227"/>
      <c r="AF1131" s="227"/>
      <c r="AG1131" s="227"/>
      <c r="AL1131" s="224"/>
      <c r="AM1131" s="224"/>
      <c r="AN1131" s="224"/>
      <c r="AO1131" s="224"/>
      <c r="AP1131" s="224"/>
      <c r="AQ1131" s="224"/>
      <c r="AR1131" s="224"/>
      <c r="AS1131" s="224"/>
    </row>
    <row r="1132">
      <c r="A1132" s="530"/>
      <c r="B1132" s="531"/>
      <c r="C1132" s="398"/>
      <c r="D1132" s="399"/>
      <c r="E1132" s="398"/>
      <c r="I1132" s="411"/>
      <c r="J1132" s="411"/>
      <c r="N1132" s="411"/>
      <c r="S1132" s="411"/>
      <c r="AC1132" s="227"/>
      <c r="AD1132" s="227"/>
      <c r="AE1132" s="227"/>
      <c r="AF1132" s="227"/>
      <c r="AG1132" s="227"/>
      <c r="AL1132" s="224"/>
      <c r="AM1132" s="224"/>
      <c r="AN1132" s="224"/>
      <c r="AO1132" s="224"/>
      <c r="AP1132" s="224"/>
      <c r="AQ1132" s="224"/>
      <c r="AR1132" s="224"/>
      <c r="AS1132" s="224"/>
    </row>
    <row r="1133">
      <c r="A1133" s="530"/>
      <c r="B1133" s="531"/>
      <c r="C1133" s="398"/>
      <c r="D1133" s="399"/>
      <c r="E1133" s="398"/>
      <c r="I1133" s="411"/>
      <c r="J1133" s="411"/>
      <c r="N1133" s="411"/>
      <c r="S1133" s="411"/>
      <c r="AC1133" s="227"/>
      <c r="AD1133" s="227"/>
      <c r="AE1133" s="227"/>
      <c r="AF1133" s="227"/>
      <c r="AG1133" s="227"/>
      <c r="AL1133" s="224"/>
      <c r="AM1133" s="224"/>
      <c r="AN1133" s="224"/>
      <c r="AO1133" s="224"/>
      <c r="AP1133" s="224"/>
      <c r="AQ1133" s="224"/>
      <c r="AR1133" s="224"/>
      <c r="AS1133" s="224"/>
    </row>
    <row r="1134">
      <c r="A1134" s="530"/>
      <c r="B1134" s="531"/>
      <c r="C1134" s="398"/>
      <c r="D1134" s="399"/>
      <c r="E1134" s="398"/>
      <c r="I1134" s="411"/>
      <c r="J1134" s="411"/>
      <c r="N1134" s="411"/>
      <c r="S1134" s="411"/>
      <c r="AC1134" s="227"/>
      <c r="AD1134" s="227"/>
      <c r="AE1134" s="227"/>
      <c r="AF1134" s="227"/>
      <c r="AG1134" s="227"/>
      <c r="AL1134" s="224"/>
      <c r="AM1134" s="224"/>
      <c r="AN1134" s="224"/>
      <c r="AO1134" s="224"/>
      <c r="AP1134" s="224"/>
      <c r="AQ1134" s="224"/>
      <c r="AR1134" s="224"/>
      <c r="AS1134" s="224"/>
    </row>
    <row r="1135">
      <c r="A1135" s="530"/>
      <c r="B1135" s="531"/>
      <c r="C1135" s="398"/>
      <c r="D1135" s="399"/>
      <c r="E1135" s="398"/>
      <c r="I1135" s="411"/>
      <c r="J1135" s="411"/>
      <c r="N1135" s="411"/>
      <c r="S1135" s="411"/>
      <c r="AC1135" s="227"/>
      <c r="AD1135" s="227"/>
      <c r="AE1135" s="227"/>
      <c r="AF1135" s="227"/>
      <c r="AG1135" s="227"/>
      <c r="AL1135" s="224"/>
      <c r="AM1135" s="224"/>
      <c r="AN1135" s="224"/>
      <c r="AO1135" s="224"/>
      <c r="AP1135" s="224"/>
      <c r="AQ1135" s="224"/>
      <c r="AR1135" s="224"/>
      <c r="AS1135" s="224"/>
    </row>
    <row r="1136">
      <c r="A1136" s="530"/>
      <c r="B1136" s="531"/>
      <c r="C1136" s="398"/>
      <c r="D1136" s="399"/>
      <c r="E1136" s="398"/>
      <c r="I1136" s="411"/>
      <c r="J1136" s="411"/>
      <c r="N1136" s="411"/>
      <c r="S1136" s="411"/>
      <c r="AC1136" s="227"/>
      <c r="AD1136" s="227"/>
      <c r="AE1136" s="227"/>
      <c r="AF1136" s="227"/>
      <c r="AG1136" s="227"/>
      <c r="AL1136" s="224"/>
      <c r="AM1136" s="224"/>
      <c r="AN1136" s="224"/>
      <c r="AO1136" s="224"/>
      <c r="AP1136" s="224"/>
      <c r="AQ1136" s="224"/>
      <c r="AR1136" s="224"/>
      <c r="AS1136" s="224"/>
    </row>
    <row r="1137">
      <c r="A1137" s="530"/>
      <c r="B1137" s="531"/>
      <c r="C1137" s="398"/>
      <c r="D1137" s="399"/>
      <c r="E1137" s="398"/>
      <c r="I1137" s="411"/>
      <c r="J1137" s="411"/>
      <c r="N1137" s="411"/>
      <c r="S1137" s="411"/>
      <c r="AC1137" s="227"/>
      <c r="AD1137" s="227"/>
      <c r="AE1137" s="227"/>
      <c r="AF1137" s="227"/>
      <c r="AG1137" s="227"/>
      <c r="AL1137" s="224"/>
      <c r="AM1137" s="224"/>
      <c r="AN1137" s="224"/>
      <c r="AO1137" s="224"/>
      <c r="AP1137" s="224"/>
      <c r="AQ1137" s="224"/>
      <c r="AR1137" s="224"/>
      <c r="AS1137" s="224"/>
    </row>
    <row r="1138">
      <c r="A1138" s="530"/>
      <c r="B1138" s="531"/>
      <c r="C1138" s="398"/>
      <c r="D1138" s="399"/>
      <c r="E1138" s="398"/>
      <c r="I1138" s="411"/>
      <c r="J1138" s="411"/>
      <c r="N1138" s="411"/>
      <c r="S1138" s="411"/>
      <c r="AC1138" s="227"/>
      <c r="AD1138" s="227"/>
      <c r="AE1138" s="227"/>
      <c r="AF1138" s="227"/>
      <c r="AG1138" s="227"/>
      <c r="AL1138" s="224"/>
      <c r="AM1138" s="224"/>
      <c r="AN1138" s="224"/>
      <c r="AO1138" s="224"/>
      <c r="AP1138" s="224"/>
      <c r="AQ1138" s="224"/>
      <c r="AR1138" s="224"/>
      <c r="AS1138" s="224"/>
    </row>
    <row r="1139">
      <c r="A1139" s="530"/>
      <c r="B1139" s="531"/>
      <c r="C1139" s="398"/>
      <c r="D1139" s="399"/>
      <c r="E1139" s="398"/>
      <c r="I1139" s="411"/>
      <c r="J1139" s="411"/>
      <c r="N1139" s="411"/>
      <c r="S1139" s="411"/>
      <c r="AC1139" s="227"/>
      <c r="AD1139" s="227"/>
      <c r="AE1139" s="227"/>
      <c r="AF1139" s="227"/>
      <c r="AG1139" s="227"/>
      <c r="AL1139" s="224"/>
      <c r="AM1139" s="224"/>
      <c r="AN1139" s="224"/>
      <c r="AO1139" s="224"/>
      <c r="AP1139" s="224"/>
      <c r="AQ1139" s="224"/>
      <c r="AR1139" s="224"/>
      <c r="AS1139" s="224"/>
    </row>
    <row r="1140">
      <c r="A1140" s="530"/>
      <c r="B1140" s="531"/>
      <c r="C1140" s="398"/>
      <c r="D1140" s="399"/>
      <c r="E1140" s="398"/>
      <c r="I1140" s="411"/>
      <c r="J1140" s="411"/>
      <c r="N1140" s="411"/>
      <c r="S1140" s="411"/>
      <c r="AC1140" s="227"/>
      <c r="AD1140" s="227"/>
      <c r="AE1140" s="227"/>
      <c r="AF1140" s="227"/>
      <c r="AG1140" s="227"/>
      <c r="AL1140" s="224"/>
      <c r="AM1140" s="224"/>
      <c r="AN1140" s="224"/>
      <c r="AO1140" s="224"/>
      <c r="AP1140" s="224"/>
      <c r="AQ1140" s="224"/>
      <c r="AR1140" s="224"/>
      <c r="AS1140" s="224"/>
    </row>
    <row r="1141">
      <c r="A1141" s="530"/>
      <c r="B1141" s="531"/>
      <c r="C1141" s="398"/>
      <c r="D1141" s="399"/>
      <c r="E1141" s="398"/>
      <c r="I1141" s="411"/>
      <c r="J1141" s="411"/>
      <c r="N1141" s="411"/>
      <c r="S1141" s="411"/>
      <c r="AC1141" s="227"/>
      <c r="AD1141" s="227"/>
      <c r="AE1141" s="227"/>
      <c r="AF1141" s="227"/>
      <c r="AG1141" s="227"/>
      <c r="AL1141" s="224"/>
      <c r="AM1141" s="224"/>
      <c r="AN1141" s="224"/>
      <c r="AO1141" s="224"/>
      <c r="AP1141" s="224"/>
      <c r="AQ1141" s="224"/>
      <c r="AR1141" s="224"/>
      <c r="AS1141" s="224"/>
    </row>
    <row r="1142">
      <c r="A1142" s="530"/>
      <c r="B1142" s="531"/>
      <c r="C1142" s="398"/>
      <c r="D1142" s="399"/>
      <c r="E1142" s="398"/>
      <c r="I1142" s="411"/>
      <c r="J1142" s="411"/>
      <c r="N1142" s="411"/>
      <c r="S1142" s="411"/>
      <c r="AC1142" s="227"/>
      <c r="AD1142" s="227"/>
      <c r="AE1142" s="227"/>
      <c r="AF1142" s="227"/>
      <c r="AG1142" s="227"/>
      <c r="AL1142" s="224"/>
      <c r="AM1142" s="224"/>
      <c r="AN1142" s="224"/>
      <c r="AO1142" s="224"/>
      <c r="AP1142" s="224"/>
      <c r="AQ1142" s="224"/>
      <c r="AR1142" s="224"/>
      <c r="AS1142" s="224"/>
    </row>
    <row r="1143">
      <c r="A1143" s="530"/>
      <c r="B1143" s="531"/>
      <c r="C1143" s="398"/>
      <c r="D1143" s="399"/>
      <c r="E1143" s="398"/>
      <c r="I1143" s="411"/>
      <c r="J1143" s="411"/>
      <c r="N1143" s="411"/>
      <c r="S1143" s="411"/>
      <c r="AC1143" s="227"/>
      <c r="AD1143" s="227"/>
      <c r="AE1143" s="227"/>
      <c r="AF1143" s="227"/>
      <c r="AG1143" s="227"/>
      <c r="AL1143" s="224"/>
      <c r="AM1143" s="224"/>
      <c r="AN1143" s="224"/>
      <c r="AO1143" s="224"/>
      <c r="AP1143" s="224"/>
      <c r="AQ1143" s="224"/>
      <c r="AR1143" s="224"/>
      <c r="AS1143" s="224"/>
    </row>
    <row r="1144">
      <c r="A1144" s="530"/>
      <c r="B1144" s="531"/>
      <c r="C1144" s="398"/>
      <c r="D1144" s="399"/>
      <c r="E1144" s="398"/>
      <c r="I1144" s="411"/>
      <c r="J1144" s="411"/>
      <c r="N1144" s="411"/>
      <c r="S1144" s="411"/>
      <c r="AC1144" s="227"/>
      <c r="AD1144" s="227"/>
      <c r="AE1144" s="227"/>
      <c r="AF1144" s="227"/>
      <c r="AG1144" s="227"/>
      <c r="AL1144" s="224"/>
      <c r="AM1144" s="224"/>
      <c r="AN1144" s="224"/>
      <c r="AO1144" s="224"/>
      <c r="AP1144" s="224"/>
      <c r="AQ1144" s="224"/>
      <c r="AR1144" s="224"/>
      <c r="AS1144" s="224"/>
    </row>
    <row r="1145">
      <c r="A1145" s="530"/>
      <c r="B1145" s="531"/>
      <c r="C1145" s="398"/>
      <c r="D1145" s="399"/>
      <c r="E1145" s="398"/>
      <c r="I1145" s="411"/>
      <c r="J1145" s="411"/>
      <c r="N1145" s="411"/>
      <c r="S1145" s="411"/>
      <c r="AC1145" s="227"/>
      <c r="AD1145" s="227"/>
      <c r="AE1145" s="227"/>
      <c r="AF1145" s="227"/>
      <c r="AG1145" s="227"/>
      <c r="AL1145" s="224"/>
      <c r="AM1145" s="224"/>
      <c r="AN1145" s="224"/>
      <c r="AO1145" s="224"/>
      <c r="AP1145" s="224"/>
      <c r="AQ1145" s="224"/>
      <c r="AR1145" s="224"/>
      <c r="AS1145" s="224"/>
    </row>
    <row r="1146">
      <c r="A1146" s="530"/>
      <c r="B1146" s="531"/>
      <c r="C1146" s="398"/>
      <c r="D1146" s="399"/>
      <c r="E1146" s="398"/>
      <c r="I1146" s="411"/>
      <c r="J1146" s="411"/>
      <c r="N1146" s="411"/>
      <c r="S1146" s="411"/>
      <c r="AC1146" s="227"/>
      <c r="AD1146" s="227"/>
      <c r="AE1146" s="227"/>
      <c r="AF1146" s="227"/>
      <c r="AG1146" s="227"/>
      <c r="AL1146" s="224"/>
      <c r="AM1146" s="224"/>
      <c r="AN1146" s="224"/>
      <c r="AO1146" s="224"/>
      <c r="AP1146" s="224"/>
      <c r="AQ1146" s="224"/>
      <c r="AR1146" s="224"/>
      <c r="AS1146" s="224"/>
    </row>
    <row r="1147">
      <c r="A1147" s="530"/>
      <c r="B1147" s="531"/>
      <c r="C1147" s="398"/>
      <c r="D1147" s="399"/>
      <c r="E1147" s="398"/>
      <c r="I1147" s="411"/>
      <c r="J1147" s="411"/>
      <c r="N1147" s="411"/>
      <c r="S1147" s="411"/>
      <c r="AC1147" s="227"/>
      <c r="AD1147" s="227"/>
      <c r="AE1147" s="227"/>
      <c r="AF1147" s="227"/>
      <c r="AG1147" s="227"/>
      <c r="AL1147" s="224"/>
      <c r="AM1147" s="224"/>
      <c r="AN1147" s="224"/>
      <c r="AO1147" s="224"/>
      <c r="AP1147" s="224"/>
      <c r="AQ1147" s="224"/>
      <c r="AR1147" s="224"/>
      <c r="AS1147" s="224"/>
    </row>
    <row r="1148">
      <c r="A1148" s="530"/>
      <c r="B1148" s="531"/>
      <c r="C1148" s="398"/>
      <c r="D1148" s="399"/>
      <c r="E1148" s="398"/>
      <c r="I1148" s="411"/>
      <c r="J1148" s="411"/>
      <c r="N1148" s="411"/>
      <c r="S1148" s="411"/>
      <c r="AC1148" s="227"/>
      <c r="AD1148" s="227"/>
      <c r="AE1148" s="227"/>
      <c r="AF1148" s="227"/>
      <c r="AG1148" s="227"/>
      <c r="AL1148" s="224"/>
      <c r="AM1148" s="224"/>
      <c r="AN1148" s="224"/>
      <c r="AO1148" s="224"/>
      <c r="AP1148" s="224"/>
      <c r="AQ1148" s="224"/>
      <c r="AR1148" s="224"/>
      <c r="AS1148" s="224"/>
    </row>
    <row r="1149">
      <c r="A1149" s="530"/>
      <c r="B1149" s="531"/>
      <c r="C1149" s="398"/>
      <c r="D1149" s="399"/>
      <c r="E1149" s="398"/>
      <c r="I1149" s="411"/>
      <c r="J1149" s="411"/>
      <c r="N1149" s="411"/>
      <c r="S1149" s="411"/>
      <c r="AC1149" s="227"/>
      <c r="AD1149" s="227"/>
      <c r="AE1149" s="227"/>
      <c r="AF1149" s="227"/>
      <c r="AG1149" s="227"/>
      <c r="AL1149" s="224"/>
      <c r="AM1149" s="224"/>
      <c r="AN1149" s="224"/>
      <c r="AO1149" s="224"/>
      <c r="AP1149" s="224"/>
      <c r="AQ1149" s="224"/>
      <c r="AR1149" s="224"/>
      <c r="AS1149" s="224"/>
    </row>
    <row r="1150">
      <c r="A1150" s="530"/>
      <c r="B1150" s="531"/>
      <c r="C1150" s="398"/>
      <c r="D1150" s="399"/>
      <c r="E1150" s="398"/>
      <c r="I1150" s="411"/>
      <c r="J1150" s="411"/>
      <c r="N1150" s="411"/>
      <c r="S1150" s="411"/>
      <c r="AC1150" s="227"/>
      <c r="AD1150" s="227"/>
      <c r="AE1150" s="227"/>
      <c r="AF1150" s="227"/>
      <c r="AG1150" s="227"/>
      <c r="AL1150" s="224"/>
      <c r="AM1150" s="224"/>
      <c r="AN1150" s="224"/>
      <c r="AO1150" s="224"/>
      <c r="AP1150" s="224"/>
      <c r="AQ1150" s="224"/>
      <c r="AR1150" s="224"/>
      <c r="AS1150" s="224"/>
    </row>
    <row r="1151">
      <c r="A1151" s="435"/>
      <c r="B1151" s="531"/>
      <c r="C1151" s="398"/>
      <c r="D1151" s="399"/>
      <c r="E1151" s="398"/>
      <c r="I1151" s="411"/>
      <c r="J1151" s="411"/>
      <c r="N1151" s="411"/>
      <c r="S1151" s="411"/>
      <c r="AC1151" s="227"/>
      <c r="AD1151" s="227"/>
      <c r="AE1151" s="227"/>
      <c r="AF1151" s="227"/>
      <c r="AG1151" s="227"/>
      <c r="AL1151" s="224"/>
      <c r="AM1151" s="224"/>
      <c r="AN1151" s="224"/>
      <c r="AO1151" s="224"/>
      <c r="AP1151" s="224"/>
      <c r="AQ1151" s="224"/>
      <c r="AR1151" s="224"/>
      <c r="AS1151" s="224"/>
    </row>
    <row r="1152">
      <c r="A1152" s="435"/>
      <c r="B1152" s="531"/>
      <c r="C1152" s="398"/>
      <c r="D1152" s="399"/>
      <c r="E1152" s="398"/>
      <c r="I1152" s="411"/>
      <c r="J1152" s="411"/>
      <c r="N1152" s="411"/>
      <c r="S1152" s="411"/>
      <c r="AC1152" s="227"/>
      <c r="AD1152" s="227"/>
      <c r="AE1152" s="227"/>
      <c r="AF1152" s="227"/>
      <c r="AG1152" s="227"/>
      <c r="AL1152" s="224"/>
      <c r="AM1152" s="224"/>
      <c r="AN1152" s="224"/>
      <c r="AO1152" s="224"/>
      <c r="AP1152" s="224"/>
      <c r="AQ1152" s="224"/>
      <c r="AR1152" s="224"/>
      <c r="AS1152" s="224"/>
    </row>
    <row r="1153">
      <c r="A1153" s="435"/>
      <c r="B1153" s="531"/>
      <c r="C1153" s="398"/>
      <c r="D1153" s="399"/>
      <c r="E1153" s="398"/>
      <c r="I1153" s="411"/>
      <c r="J1153" s="411"/>
      <c r="N1153" s="411"/>
      <c r="S1153" s="411"/>
      <c r="AC1153" s="227"/>
      <c r="AD1153" s="227"/>
      <c r="AE1153" s="227"/>
      <c r="AF1153" s="227"/>
      <c r="AG1153" s="227"/>
      <c r="AL1153" s="224"/>
      <c r="AM1153" s="224"/>
      <c r="AN1153" s="224"/>
      <c r="AO1153" s="224"/>
      <c r="AP1153" s="224"/>
      <c r="AQ1153" s="224"/>
      <c r="AR1153" s="224"/>
      <c r="AS1153" s="224"/>
    </row>
    <row r="1154">
      <c r="A1154" s="530"/>
      <c r="B1154" s="531"/>
      <c r="C1154" s="398"/>
      <c r="D1154" s="399"/>
      <c r="E1154" s="398"/>
      <c r="I1154" s="411"/>
      <c r="J1154" s="411"/>
      <c r="N1154" s="411"/>
      <c r="S1154" s="411"/>
      <c r="AC1154" s="227"/>
      <c r="AD1154" s="227"/>
      <c r="AE1154" s="227"/>
      <c r="AF1154" s="227"/>
      <c r="AG1154" s="227"/>
      <c r="AL1154" s="224"/>
      <c r="AM1154" s="224"/>
      <c r="AN1154" s="224"/>
      <c r="AO1154" s="224"/>
      <c r="AP1154" s="224"/>
      <c r="AQ1154" s="224"/>
      <c r="AR1154" s="224"/>
      <c r="AS1154" s="224"/>
    </row>
    <row r="1155">
      <c r="A1155" s="530"/>
      <c r="B1155" s="531"/>
      <c r="C1155" s="398"/>
      <c r="D1155" s="399"/>
      <c r="E1155" s="398"/>
      <c r="I1155" s="411"/>
      <c r="J1155" s="411"/>
      <c r="N1155" s="411"/>
      <c r="S1155" s="411"/>
      <c r="AC1155" s="227"/>
      <c r="AD1155" s="227"/>
      <c r="AE1155" s="227"/>
      <c r="AF1155" s="227"/>
      <c r="AG1155" s="227"/>
      <c r="AL1155" s="224"/>
      <c r="AM1155" s="224"/>
      <c r="AN1155" s="224"/>
      <c r="AO1155" s="224"/>
      <c r="AP1155" s="224"/>
      <c r="AQ1155" s="224"/>
      <c r="AR1155" s="224"/>
      <c r="AS1155" s="224"/>
    </row>
    <row r="1156">
      <c r="A1156" s="530"/>
      <c r="B1156" s="531"/>
      <c r="C1156" s="398"/>
      <c r="D1156" s="399"/>
      <c r="E1156" s="398"/>
      <c r="I1156" s="411"/>
      <c r="J1156" s="411"/>
      <c r="N1156" s="411"/>
      <c r="S1156" s="411"/>
      <c r="AC1156" s="227"/>
      <c r="AD1156" s="227"/>
      <c r="AE1156" s="227"/>
      <c r="AF1156" s="227"/>
      <c r="AG1156" s="227"/>
      <c r="AL1156" s="224"/>
      <c r="AM1156" s="224"/>
      <c r="AN1156" s="224"/>
      <c r="AO1156" s="224"/>
      <c r="AP1156" s="224"/>
      <c r="AQ1156" s="224"/>
      <c r="AR1156" s="224"/>
      <c r="AS1156" s="224"/>
    </row>
    <row r="1157">
      <c r="A1157" s="530"/>
      <c r="B1157" s="531"/>
      <c r="C1157" s="398"/>
      <c r="D1157" s="399"/>
      <c r="E1157" s="398"/>
      <c r="I1157" s="411"/>
      <c r="J1157" s="411"/>
      <c r="N1157" s="411"/>
      <c r="S1157" s="411"/>
      <c r="AC1157" s="227"/>
      <c r="AD1157" s="227"/>
      <c r="AE1157" s="227"/>
      <c r="AF1157" s="227"/>
      <c r="AG1157" s="227"/>
      <c r="AL1157" s="224"/>
      <c r="AM1157" s="224"/>
      <c r="AN1157" s="224"/>
      <c r="AO1157" s="224"/>
      <c r="AP1157" s="224"/>
      <c r="AQ1157" s="224"/>
      <c r="AR1157" s="224"/>
      <c r="AS1157" s="224"/>
    </row>
    <row r="1158">
      <c r="A1158" s="530"/>
      <c r="B1158" s="531"/>
      <c r="C1158" s="398"/>
      <c r="D1158" s="399"/>
      <c r="E1158" s="398"/>
      <c r="I1158" s="411"/>
      <c r="J1158" s="411"/>
      <c r="N1158" s="411"/>
      <c r="S1158" s="411"/>
      <c r="AC1158" s="227"/>
      <c r="AD1158" s="227"/>
      <c r="AE1158" s="227"/>
      <c r="AF1158" s="227"/>
      <c r="AG1158" s="227"/>
      <c r="AL1158" s="224"/>
      <c r="AM1158" s="224"/>
      <c r="AN1158" s="224"/>
      <c r="AO1158" s="224"/>
      <c r="AP1158" s="224"/>
      <c r="AQ1158" s="224"/>
      <c r="AR1158" s="224"/>
      <c r="AS1158" s="224"/>
    </row>
    <row r="1159">
      <c r="A1159" s="530"/>
      <c r="B1159" s="531"/>
      <c r="C1159" s="398"/>
      <c r="D1159" s="399"/>
      <c r="E1159" s="398"/>
      <c r="I1159" s="411"/>
      <c r="J1159" s="411"/>
      <c r="N1159" s="411"/>
      <c r="S1159" s="411"/>
      <c r="AC1159" s="227"/>
      <c r="AD1159" s="227"/>
      <c r="AE1159" s="227"/>
      <c r="AF1159" s="227"/>
      <c r="AG1159" s="227"/>
      <c r="AL1159" s="224"/>
      <c r="AM1159" s="224"/>
      <c r="AN1159" s="224"/>
      <c r="AO1159" s="224"/>
      <c r="AP1159" s="224"/>
      <c r="AQ1159" s="224"/>
      <c r="AR1159" s="224"/>
      <c r="AS1159" s="224"/>
    </row>
    <row r="1160">
      <c r="A1160" s="530"/>
      <c r="B1160" s="531"/>
      <c r="C1160" s="398"/>
      <c r="D1160" s="399"/>
      <c r="E1160" s="398"/>
      <c r="I1160" s="411"/>
      <c r="J1160" s="411"/>
      <c r="N1160" s="411"/>
      <c r="S1160" s="411"/>
      <c r="AC1160" s="227"/>
      <c r="AD1160" s="227"/>
      <c r="AE1160" s="227"/>
      <c r="AF1160" s="227"/>
      <c r="AG1160" s="227"/>
      <c r="AL1160" s="224"/>
      <c r="AM1160" s="224"/>
      <c r="AN1160" s="224"/>
      <c r="AO1160" s="224"/>
      <c r="AP1160" s="224"/>
      <c r="AQ1160" s="224"/>
      <c r="AR1160" s="224"/>
      <c r="AS1160" s="224"/>
    </row>
    <row r="1161">
      <c r="A1161" s="530"/>
      <c r="B1161" s="531"/>
      <c r="C1161" s="398"/>
      <c r="D1161" s="399"/>
      <c r="E1161" s="398"/>
      <c r="I1161" s="411"/>
      <c r="J1161" s="411"/>
      <c r="N1161" s="411"/>
      <c r="S1161" s="411"/>
      <c r="AC1161" s="227"/>
      <c r="AD1161" s="227"/>
      <c r="AE1161" s="227"/>
      <c r="AF1161" s="227"/>
      <c r="AG1161" s="227"/>
      <c r="AL1161" s="224"/>
      <c r="AM1161" s="224"/>
      <c r="AN1161" s="224"/>
      <c r="AO1161" s="224"/>
      <c r="AP1161" s="224"/>
      <c r="AQ1161" s="224"/>
      <c r="AR1161" s="224"/>
      <c r="AS1161" s="224"/>
    </row>
    <row r="1162">
      <c r="A1162" s="530"/>
      <c r="B1162" s="531"/>
      <c r="C1162" s="398"/>
      <c r="D1162" s="399"/>
      <c r="E1162" s="398"/>
      <c r="I1162" s="411"/>
      <c r="J1162" s="411"/>
      <c r="N1162" s="411"/>
      <c r="S1162" s="411"/>
      <c r="AC1162" s="227"/>
      <c r="AD1162" s="227"/>
      <c r="AE1162" s="227"/>
      <c r="AF1162" s="227"/>
      <c r="AG1162" s="227"/>
      <c r="AL1162" s="224"/>
      <c r="AM1162" s="224"/>
      <c r="AN1162" s="224"/>
      <c r="AO1162" s="224"/>
      <c r="AP1162" s="224"/>
      <c r="AQ1162" s="224"/>
      <c r="AR1162" s="224"/>
      <c r="AS1162" s="224"/>
    </row>
    <row r="1163">
      <c r="A1163" s="530"/>
      <c r="B1163" s="531"/>
      <c r="C1163" s="398"/>
      <c r="D1163" s="399"/>
      <c r="E1163" s="398"/>
      <c r="I1163" s="411"/>
      <c r="J1163" s="411"/>
      <c r="N1163" s="411"/>
      <c r="S1163" s="411"/>
      <c r="AC1163" s="227"/>
      <c r="AD1163" s="227"/>
      <c r="AE1163" s="227"/>
      <c r="AF1163" s="227"/>
      <c r="AG1163" s="227"/>
      <c r="AL1163" s="224"/>
      <c r="AM1163" s="224"/>
      <c r="AN1163" s="224"/>
      <c r="AO1163" s="224"/>
      <c r="AP1163" s="224"/>
      <c r="AQ1163" s="224"/>
      <c r="AR1163" s="224"/>
      <c r="AS1163" s="224"/>
    </row>
    <row r="1164">
      <c r="A1164" s="530"/>
      <c r="B1164" s="531"/>
      <c r="C1164" s="398"/>
      <c r="D1164" s="399"/>
      <c r="E1164" s="398"/>
      <c r="I1164" s="411"/>
      <c r="J1164" s="411"/>
      <c r="N1164" s="411"/>
      <c r="S1164" s="411"/>
      <c r="AC1164" s="227"/>
      <c r="AD1164" s="227"/>
      <c r="AE1164" s="227"/>
      <c r="AF1164" s="227"/>
      <c r="AG1164" s="227"/>
      <c r="AL1164" s="224"/>
      <c r="AM1164" s="224"/>
      <c r="AN1164" s="224"/>
      <c r="AO1164" s="224"/>
      <c r="AP1164" s="224"/>
      <c r="AQ1164" s="224"/>
      <c r="AR1164" s="224"/>
      <c r="AS1164" s="224"/>
    </row>
    <row r="1165">
      <c r="A1165" s="530"/>
      <c r="B1165" s="531"/>
      <c r="C1165" s="398"/>
      <c r="D1165" s="399"/>
      <c r="E1165" s="398"/>
      <c r="I1165" s="411"/>
      <c r="J1165" s="411"/>
      <c r="N1165" s="411"/>
      <c r="S1165" s="411"/>
      <c r="AC1165" s="227"/>
      <c r="AD1165" s="227"/>
      <c r="AE1165" s="227"/>
      <c r="AF1165" s="227"/>
      <c r="AG1165" s="227"/>
      <c r="AL1165" s="224"/>
      <c r="AM1165" s="224"/>
      <c r="AN1165" s="224"/>
      <c r="AO1165" s="224"/>
      <c r="AP1165" s="224"/>
      <c r="AQ1165" s="224"/>
      <c r="AR1165" s="224"/>
      <c r="AS1165" s="224"/>
    </row>
    <row r="1166">
      <c r="A1166" s="530"/>
      <c r="B1166" s="531"/>
      <c r="C1166" s="398"/>
      <c r="D1166" s="399"/>
      <c r="E1166" s="398"/>
      <c r="I1166" s="411"/>
      <c r="J1166" s="411"/>
      <c r="N1166" s="411"/>
      <c r="S1166" s="411"/>
      <c r="AC1166" s="227"/>
      <c r="AD1166" s="227"/>
      <c r="AE1166" s="227"/>
      <c r="AF1166" s="227"/>
      <c r="AG1166" s="227"/>
      <c r="AL1166" s="224"/>
      <c r="AM1166" s="224"/>
      <c r="AN1166" s="224"/>
      <c r="AO1166" s="224"/>
      <c r="AP1166" s="224"/>
      <c r="AQ1166" s="224"/>
      <c r="AR1166" s="224"/>
      <c r="AS1166" s="224"/>
    </row>
    <row r="1167">
      <c r="A1167" s="530"/>
      <c r="B1167" s="531"/>
      <c r="C1167" s="398"/>
      <c r="D1167" s="399"/>
      <c r="E1167" s="398"/>
      <c r="I1167" s="411"/>
      <c r="J1167" s="411"/>
      <c r="N1167" s="411"/>
      <c r="S1167" s="411"/>
      <c r="AC1167" s="227"/>
      <c r="AD1167" s="227"/>
      <c r="AE1167" s="227"/>
      <c r="AF1167" s="227"/>
      <c r="AG1167" s="227"/>
      <c r="AL1167" s="224"/>
      <c r="AM1167" s="224"/>
      <c r="AN1167" s="224"/>
      <c r="AO1167" s="224"/>
      <c r="AP1167" s="224"/>
      <c r="AQ1167" s="224"/>
      <c r="AR1167" s="224"/>
      <c r="AS1167" s="224"/>
    </row>
    <row r="1168">
      <c r="A1168" s="435"/>
      <c r="B1168" s="531"/>
      <c r="C1168" s="398"/>
      <c r="D1168" s="399"/>
      <c r="E1168" s="398"/>
      <c r="I1168" s="411"/>
      <c r="J1168" s="411"/>
      <c r="N1168" s="411"/>
      <c r="S1168" s="411"/>
      <c r="AC1168" s="227"/>
      <c r="AD1168" s="227"/>
      <c r="AE1168" s="227"/>
      <c r="AF1168" s="227"/>
      <c r="AG1168" s="227"/>
      <c r="AL1168" s="224"/>
      <c r="AM1168" s="224"/>
      <c r="AN1168" s="224"/>
      <c r="AO1168" s="224"/>
      <c r="AP1168" s="224"/>
      <c r="AQ1168" s="224"/>
      <c r="AR1168" s="224"/>
      <c r="AS1168" s="224"/>
    </row>
    <row r="1169">
      <c r="A1169" s="435"/>
      <c r="B1169" s="531"/>
      <c r="C1169" s="398"/>
      <c r="D1169" s="399"/>
      <c r="E1169" s="398"/>
      <c r="I1169" s="411"/>
      <c r="J1169" s="411"/>
      <c r="N1169" s="411"/>
      <c r="S1169" s="411"/>
      <c r="AC1169" s="227"/>
      <c r="AD1169" s="227"/>
      <c r="AE1169" s="227"/>
      <c r="AF1169" s="227"/>
      <c r="AG1169" s="227"/>
      <c r="AL1169" s="224"/>
      <c r="AM1169" s="224"/>
      <c r="AN1169" s="224"/>
      <c r="AO1169" s="224"/>
      <c r="AP1169" s="224"/>
      <c r="AQ1169" s="224"/>
      <c r="AR1169" s="224"/>
      <c r="AS1169" s="224"/>
    </row>
    <row r="1170">
      <c r="A1170" s="435"/>
      <c r="B1170" s="531"/>
      <c r="C1170" s="398"/>
      <c r="D1170" s="399"/>
      <c r="E1170" s="398"/>
      <c r="I1170" s="411"/>
      <c r="J1170" s="411"/>
      <c r="N1170" s="411"/>
      <c r="S1170" s="411"/>
      <c r="AC1170" s="227"/>
      <c r="AD1170" s="227"/>
      <c r="AE1170" s="227"/>
      <c r="AF1170" s="227"/>
      <c r="AG1170" s="227"/>
      <c r="AL1170" s="224"/>
      <c r="AM1170" s="224"/>
      <c r="AN1170" s="224"/>
      <c r="AO1170" s="224"/>
      <c r="AP1170" s="224"/>
      <c r="AQ1170" s="224"/>
      <c r="AR1170" s="224"/>
      <c r="AS1170" s="224"/>
    </row>
  </sheetData>
  <mergeCells count="254">
    <mergeCell ref="L71:M75"/>
    <mergeCell ref="L77:M77"/>
    <mergeCell ref="F71:F75"/>
    <mergeCell ref="G71:H75"/>
    <mergeCell ref="K71:K75"/>
    <mergeCell ref="P71:P75"/>
    <mergeCell ref="Q71:R75"/>
    <mergeCell ref="F76:H76"/>
    <mergeCell ref="Q77:R77"/>
    <mergeCell ref="L56:M60"/>
    <mergeCell ref="L62:M62"/>
    <mergeCell ref="L63:M63"/>
    <mergeCell ref="L64:M64"/>
    <mergeCell ref="L65:M65"/>
    <mergeCell ref="L66:M66"/>
    <mergeCell ref="L67:M67"/>
    <mergeCell ref="L68:M68"/>
    <mergeCell ref="Q63:R63"/>
    <mergeCell ref="Q64:R64"/>
    <mergeCell ref="Q65:R65"/>
    <mergeCell ref="Q66:R66"/>
    <mergeCell ref="Q67:R67"/>
    <mergeCell ref="Q68:R68"/>
    <mergeCell ref="F56:F60"/>
    <mergeCell ref="G56:H60"/>
    <mergeCell ref="K56:K60"/>
    <mergeCell ref="P56:P60"/>
    <mergeCell ref="Q56:R60"/>
    <mergeCell ref="F61:H61"/>
    <mergeCell ref="Q62:R62"/>
    <mergeCell ref="F69:F70"/>
    <mergeCell ref="G69:H70"/>
    <mergeCell ref="K69:K70"/>
    <mergeCell ref="L69:M70"/>
    <mergeCell ref="P69:P70"/>
    <mergeCell ref="Q69:R70"/>
    <mergeCell ref="G62:H62"/>
    <mergeCell ref="G63:H63"/>
    <mergeCell ref="G64:H64"/>
    <mergeCell ref="G65:H65"/>
    <mergeCell ref="G66:H66"/>
    <mergeCell ref="G67:H67"/>
    <mergeCell ref="G68:H68"/>
    <mergeCell ref="K76:M76"/>
    <mergeCell ref="P76:R76"/>
    <mergeCell ref="F84:F85"/>
    <mergeCell ref="F86:F90"/>
    <mergeCell ref="G86:H90"/>
    <mergeCell ref="K86:K90"/>
    <mergeCell ref="L86:M90"/>
    <mergeCell ref="P86:P90"/>
    <mergeCell ref="Q86:R90"/>
    <mergeCell ref="K16:M16"/>
    <mergeCell ref="P16:R16"/>
    <mergeCell ref="AC24:AR24"/>
    <mergeCell ref="F11:F15"/>
    <mergeCell ref="G11:H15"/>
    <mergeCell ref="K11:K15"/>
    <mergeCell ref="P11:P15"/>
    <mergeCell ref="Q11:R15"/>
    <mergeCell ref="F16:H16"/>
    <mergeCell ref="Q17:R17"/>
    <mergeCell ref="Q2:R2"/>
    <mergeCell ref="Q3:R3"/>
    <mergeCell ref="Q5:R5"/>
    <mergeCell ref="Q6:R6"/>
    <mergeCell ref="Q7:R7"/>
    <mergeCell ref="Q8:R8"/>
    <mergeCell ref="P9:P10"/>
    <mergeCell ref="Q9:R10"/>
    <mergeCell ref="L3:M3"/>
    <mergeCell ref="L4:M4"/>
    <mergeCell ref="L5:M5"/>
    <mergeCell ref="L6:M6"/>
    <mergeCell ref="L7:M7"/>
    <mergeCell ref="L8:M8"/>
    <mergeCell ref="K9:K10"/>
    <mergeCell ref="L9:M10"/>
    <mergeCell ref="F1:H1"/>
    <mergeCell ref="K1:M1"/>
    <mergeCell ref="P1:R1"/>
    <mergeCell ref="G2:H2"/>
    <mergeCell ref="L2:M2"/>
    <mergeCell ref="G3:H3"/>
    <mergeCell ref="Q4:R4"/>
    <mergeCell ref="G4:H4"/>
    <mergeCell ref="G5:H5"/>
    <mergeCell ref="G6:H6"/>
    <mergeCell ref="G7:H7"/>
    <mergeCell ref="G8:H8"/>
    <mergeCell ref="F9:F10"/>
    <mergeCell ref="G9:H10"/>
    <mergeCell ref="L11:M15"/>
    <mergeCell ref="L17:M17"/>
    <mergeCell ref="L18:M18"/>
    <mergeCell ref="L19:M19"/>
    <mergeCell ref="L20:M20"/>
    <mergeCell ref="L21:M21"/>
    <mergeCell ref="L22:M22"/>
    <mergeCell ref="L23:M23"/>
    <mergeCell ref="Q18:R18"/>
    <mergeCell ref="Q19:R19"/>
    <mergeCell ref="Q20:R20"/>
    <mergeCell ref="Q21:R21"/>
    <mergeCell ref="Q22:R22"/>
    <mergeCell ref="Q23:R23"/>
    <mergeCell ref="F24:F25"/>
    <mergeCell ref="G24:H25"/>
    <mergeCell ref="K24:K25"/>
    <mergeCell ref="L24:M25"/>
    <mergeCell ref="P24:P25"/>
    <mergeCell ref="Q24:R25"/>
    <mergeCell ref="G17:H17"/>
    <mergeCell ref="G18:H18"/>
    <mergeCell ref="G19:H19"/>
    <mergeCell ref="G20:H20"/>
    <mergeCell ref="G21:H21"/>
    <mergeCell ref="G22:H22"/>
    <mergeCell ref="G23:H23"/>
    <mergeCell ref="K31:M31"/>
    <mergeCell ref="P31:R31"/>
    <mergeCell ref="L26:M30"/>
    <mergeCell ref="L32:M32"/>
    <mergeCell ref="L33:M33"/>
    <mergeCell ref="L34:M34"/>
    <mergeCell ref="L35:M35"/>
    <mergeCell ref="L36:M36"/>
    <mergeCell ref="L37:M37"/>
    <mergeCell ref="L38:M38"/>
    <mergeCell ref="Q33:R33"/>
    <mergeCell ref="Q34:R34"/>
    <mergeCell ref="Q35:R35"/>
    <mergeCell ref="Q36:R36"/>
    <mergeCell ref="Q37:R37"/>
    <mergeCell ref="Q38:R38"/>
    <mergeCell ref="F26:F30"/>
    <mergeCell ref="G26:H30"/>
    <mergeCell ref="K26:K30"/>
    <mergeCell ref="P26:P30"/>
    <mergeCell ref="Q26:R30"/>
    <mergeCell ref="F31:H31"/>
    <mergeCell ref="Q32:R32"/>
    <mergeCell ref="F39:F40"/>
    <mergeCell ref="G39:H40"/>
    <mergeCell ref="K39:K40"/>
    <mergeCell ref="L39:M40"/>
    <mergeCell ref="P39:P40"/>
    <mergeCell ref="Q39:R40"/>
    <mergeCell ref="G32:H32"/>
    <mergeCell ref="G33:H33"/>
    <mergeCell ref="G34:H34"/>
    <mergeCell ref="G35:H35"/>
    <mergeCell ref="G36:H36"/>
    <mergeCell ref="G37:H37"/>
    <mergeCell ref="G38:H38"/>
    <mergeCell ref="K46:M46"/>
    <mergeCell ref="P46:R46"/>
    <mergeCell ref="L41:M45"/>
    <mergeCell ref="L47:M47"/>
    <mergeCell ref="L48:M48"/>
    <mergeCell ref="L49:M49"/>
    <mergeCell ref="L50:M50"/>
    <mergeCell ref="L51:M51"/>
    <mergeCell ref="L52:M52"/>
    <mergeCell ref="L53:M53"/>
    <mergeCell ref="Q48:R48"/>
    <mergeCell ref="Q49:R49"/>
    <mergeCell ref="Q50:R50"/>
    <mergeCell ref="Q51:R51"/>
    <mergeCell ref="Q52:R52"/>
    <mergeCell ref="Q53:R53"/>
    <mergeCell ref="F41:F45"/>
    <mergeCell ref="G41:H45"/>
    <mergeCell ref="K41:K45"/>
    <mergeCell ref="P41:P45"/>
    <mergeCell ref="Q41:R45"/>
    <mergeCell ref="F46:H46"/>
    <mergeCell ref="Q47:R47"/>
    <mergeCell ref="F54:F55"/>
    <mergeCell ref="G54:H55"/>
    <mergeCell ref="K54:K55"/>
    <mergeCell ref="L54:M55"/>
    <mergeCell ref="P54:P55"/>
    <mergeCell ref="Q54:R55"/>
    <mergeCell ref="G47:H47"/>
    <mergeCell ref="G48:H48"/>
    <mergeCell ref="G49:H49"/>
    <mergeCell ref="G50:H50"/>
    <mergeCell ref="G51:H51"/>
    <mergeCell ref="G52:H52"/>
    <mergeCell ref="G53:H53"/>
    <mergeCell ref="K61:M61"/>
    <mergeCell ref="P61:R61"/>
    <mergeCell ref="L79:M79"/>
    <mergeCell ref="L80:M80"/>
    <mergeCell ref="G77:H77"/>
    <mergeCell ref="G78:H78"/>
    <mergeCell ref="L78:M78"/>
    <mergeCell ref="Q78:R78"/>
    <mergeCell ref="G79:H79"/>
    <mergeCell ref="Q79:R79"/>
    <mergeCell ref="Q80:R80"/>
    <mergeCell ref="G80:H80"/>
    <mergeCell ref="G81:H81"/>
    <mergeCell ref="L81:M81"/>
    <mergeCell ref="Q81:R81"/>
    <mergeCell ref="G82:H82"/>
    <mergeCell ref="Q82:R82"/>
    <mergeCell ref="G83:H83"/>
    <mergeCell ref="Q83:R83"/>
    <mergeCell ref="L82:M82"/>
    <mergeCell ref="L83:M83"/>
    <mergeCell ref="G84:H85"/>
    <mergeCell ref="K84:K85"/>
    <mergeCell ref="L84:M85"/>
    <mergeCell ref="P84:P85"/>
    <mergeCell ref="Q84:R85"/>
    <mergeCell ref="L93:M93"/>
    <mergeCell ref="L94:M94"/>
    <mergeCell ref="L95:M95"/>
    <mergeCell ref="L96:M96"/>
    <mergeCell ref="L97:M97"/>
    <mergeCell ref="L98:M98"/>
    <mergeCell ref="K99:K100"/>
    <mergeCell ref="L99:M100"/>
    <mergeCell ref="F91:H91"/>
    <mergeCell ref="K91:M91"/>
    <mergeCell ref="P91:R91"/>
    <mergeCell ref="G92:H92"/>
    <mergeCell ref="L92:M92"/>
    <mergeCell ref="G93:H93"/>
    <mergeCell ref="Q94:R94"/>
    <mergeCell ref="F101:F105"/>
    <mergeCell ref="G101:H105"/>
    <mergeCell ref="K101:K105"/>
    <mergeCell ref="L101:M105"/>
    <mergeCell ref="P101:P105"/>
    <mergeCell ref="Q101:R105"/>
    <mergeCell ref="G94:H94"/>
    <mergeCell ref="G95:H95"/>
    <mergeCell ref="G96:H96"/>
    <mergeCell ref="G97:H97"/>
    <mergeCell ref="G98:H98"/>
    <mergeCell ref="F99:F100"/>
    <mergeCell ref="G99:H100"/>
    <mergeCell ref="Q99:R100"/>
    <mergeCell ref="AC225:AR225"/>
    <mergeCell ref="Q92:R92"/>
    <mergeCell ref="Q93:R93"/>
    <mergeCell ref="Q95:R95"/>
    <mergeCell ref="Q96:R96"/>
    <mergeCell ref="Q97:R97"/>
    <mergeCell ref="Q98:R98"/>
    <mergeCell ref="P99:P100"/>
  </mergeCells>
  <conditionalFormatting sqref="F2:H15 K2:M15 P2:R15 AA2:AB5 AA7:AB24 F17:H30 K17:M30 P17:R30 F32:H45 K32:M45 P32:R45 F47:H60 K47:M60 P47:R60 F62:H75 K62:M75 P62:R75 F77:H90 K77:M90 P77:R90 F92:H105 K92:M105 P92:R105">
    <cfRule type="containsBlanks" dxfId="13" priority="1">
      <formula>LEN(TRIM(F2))=0</formula>
    </cfRule>
  </conditionalFormatting>
  <conditionalFormatting sqref="A1:A1170 C1:C1170 E1:E1170 I2:I14 N2:N14 S2:S15 I17:I30 N17:N29 S17:S30 I32:I45 N32:N44 S32:S45 I47:I60 N47:N60 S47:S60 I62:I75 N62:N75 S62:S75 I77:I90 N77:N90 S77:S90 I92:I105 N92:N105 S92:S105">
    <cfRule type="containsText" dxfId="4" priority="2" operator="containsText" text="AM">
      <formula>NOT(ISERROR(SEARCH(("AM"),(A1))))</formula>
    </cfRule>
  </conditionalFormatting>
  <conditionalFormatting sqref="A1:A1170 C1:C1170 E1:E1170 I2:I14 N2:N14 S2:S15 I17:I30 N17:N29 S17:S30 I32:I45 N32:N44 S32:S45 I47:I60 N47:N60 S47:S60 I62:I75 N62:N75 S62:S75 I77:I90 N77:N90 S77:S90 I92:I105 N92:N105 S92:S105">
    <cfRule type="containsText" dxfId="4" priority="3" operator="containsText" text="PM">
      <formula>NOT(ISERROR(SEARCH(("PM"),(A1))))</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9.13"/>
    <col customWidth="1" min="3" max="3" width="27.5"/>
    <col customWidth="1" min="5" max="5" width="26.25"/>
    <col hidden="1" min="10" max="10" width="12.63"/>
    <col hidden="1" min="15" max="15" width="12.63"/>
    <col hidden="1" min="20" max="20" width="12.63"/>
    <col customWidth="1" min="23" max="23" width="24.88"/>
    <col customWidth="1" min="31" max="33" width="13.38"/>
  </cols>
  <sheetData>
    <row r="1">
      <c r="A1" s="398"/>
      <c r="B1" s="399"/>
      <c r="C1" s="398"/>
      <c r="D1" s="399"/>
      <c r="E1" s="398"/>
      <c r="F1" s="334" t="s">
        <v>546</v>
      </c>
      <c r="G1" s="35"/>
      <c r="H1" s="36"/>
      <c r="I1" s="400"/>
      <c r="J1" s="401"/>
      <c r="K1" s="368" t="s">
        <v>570</v>
      </c>
      <c r="L1" s="35"/>
      <c r="M1" s="36"/>
      <c r="N1" s="400"/>
      <c r="O1" s="198"/>
      <c r="P1" s="390" t="s">
        <v>589</v>
      </c>
      <c r="Q1" s="35"/>
      <c r="R1" s="36"/>
      <c r="S1" s="400"/>
      <c r="W1" s="402">
        <v>0.0</v>
      </c>
      <c r="X1" s="403">
        <f>OriginalIDP!U3</f>
        <v>18.38</v>
      </c>
      <c r="Y1" s="403">
        <f>OriginalIDP!V3</f>
        <v>21.66</v>
      </c>
      <c r="Z1" s="403">
        <f>OriginalIDP!W3</f>
        <v>3.28</v>
      </c>
      <c r="AC1" s="404">
        <v>0.0</v>
      </c>
      <c r="AD1" s="405">
        <v>0.0</v>
      </c>
      <c r="AE1" s="406">
        <v>0.0</v>
      </c>
      <c r="AF1" s="407"/>
      <c r="AG1" s="407"/>
      <c r="AH1" s="408">
        <v>0.0</v>
      </c>
      <c r="AI1" s="408">
        <v>0.0</v>
      </c>
      <c r="AJ1" s="408"/>
      <c r="AK1" s="408"/>
      <c r="AL1" s="408"/>
      <c r="AM1" s="408"/>
      <c r="AN1" s="408"/>
      <c r="AO1" s="408"/>
      <c r="AP1" s="408"/>
      <c r="AQ1" s="408"/>
      <c r="AR1" s="408"/>
      <c r="AS1" s="408"/>
    </row>
    <row r="2">
      <c r="A2" s="398"/>
      <c r="B2" s="399"/>
      <c r="C2" s="398"/>
      <c r="D2" s="399"/>
      <c r="E2" s="398"/>
      <c r="F2" s="335" t="s">
        <v>94</v>
      </c>
      <c r="G2" s="336" t="str">
        <f t="shared" ref="G2:G4" si="1">J5</f>
        <v/>
      </c>
      <c r="H2" s="337"/>
      <c r="I2" s="410"/>
      <c r="J2" s="411" t="str">
        <f>IFERROR(__xludf.DUMMYFUNCTION("REGEXREPLACE(I2,""(.*)ACK:(.*)"",""$2"")"),"")</f>
        <v/>
      </c>
      <c r="K2" s="335" t="s">
        <v>94</v>
      </c>
      <c r="L2" s="336" t="str">
        <f t="shared" ref="L2:L4" si="2">O5</f>
        <v/>
      </c>
      <c r="M2" s="337"/>
      <c r="N2" s="410"/>
      <c r="O2" s="411" t="str">
        <f>IFERROR(__xludf.DUMMYFUNCTION("REGEXREPLACE(N2,""(.*)ACK:(.*)"",""$2"")"),"")</f>
        <v/>
      </c>
      <c r="P2" s="335" t="s">
        <v>94</v>
      </c>
      <c r="Q2" s="336" t="str">
        <f t="shared" ref="Q2:Q4" si="3">T5</f>
        <v/>
      </c>
      <c r="R2" s="337"/>
      <c r="S2" s="410"/>
      <c r="T2" s="411" t="str">
        <f>IFERROR(__xludf.DUMMYFUNCTION("REGEXREPLACE(S2,""(.*)ACK:(.*)"",""$2"")"),"")</f>
        <v/>
      </c>
      <c r="W2" s="412">
        <v>0.010416666666666666</v>
      </c>
      <c r="X2" s="403">
        <f>OriginalIDP!U4</f>
        <v>15.54</v>
      </c>
      <c r="Y2" s="403">
        <f>OriginalIDP!V4</f>
        <v>25</v>
      </c>
      <c r="Z2" s="403">
        <f>OriginalIDP!W4</f>
        <v>9.46</v>
      </c>
      <c r="AA2" s="41" t="s">
        <v>535</v>
      </c>
      <c r="AB2" s="413">
        <f>AVERAGE(Y1:Y8)</f>
        <v>25.29</v>
      </c>
      <c r="AC2" s="414" t="s">
        <v>83</v>
      </c>
      <c r="AD2" s="415" t="s">
        <v>472</v>
      </c>
      <c r="AE2" s="416" t="s">
        <v>471</v>
      </c>
      <c r="AF2" s="414" t="s">
        <v>600</v>
      </c>
      <c r="AG2" s="416" t="s">
        <v>601</v>
      </c>
      <c r="AH2" s="417"/>
      <c r="AI2" s="414" t="s">
        <v>83</v>
      </c>
      <c r="AJ2" s="415" t="s">
        <v>472</v>
      </c>
      <c r="AK2" s="416" t="s">
        <v>471</v>
      </c>
      <c r="AL2" s="418" t="s">
        <v>600</v>
      </c>
      <c r="AM2" s="419" t="s">
        <v>601</v>
      </c>
      <c r="AN2" s="420" t="s">
        <v>602</v>
      </c>
      <c r="AO2" s="420" t="s">
        <v>603</v>
      </c>
      <c r="AP2" s="421"/>
      <c r="AQ2" s="421"/>
      <c r="AR2" s="421"/>
      <c r="AS2" s="421"/>
    </row>
    <row r="3">
      <c r="A3" s="422"/>
      <c r="B3" s="399"/>
      <c r="C3" s="422"/>
      <c r="D3" s="399"/>
      <c r="E3" s="422"/>
      <c r="F3" s="338" t="s">
        <v>497</v>
      </c>
      <c r="G3" s="336" t="str">
        <f t="shared" si="1"/>
        <v/>
      </c>
      <c r="H3" s="337"/>
      <c r="I3" s="410"/>
      <c r="J3" s="411" t="str">
        <f>IFERROR(__xludf.DUMMYFUNCTION("REGEXREPLACE(I3,""(.*)SVL OUT:(.*)"",""$2"")"),"")</f>
        <v/>
      </c>
      <c r="K3" s="338" t="s">
        <v>497</v>
      </c>
      <c r="L3" s="336" t="str">
        <f t="shared" si="2"/>
        <v/>
      </c>
      <c r="M3" s="337"/>
      <c r="N3" s="410"/>
      <c r="O3" s="411" t="str">
        <f>IFERROR(__xludf.DUMMYFUNCTION("REGEXREPLACE(N3,""(.*)SVL OUT:(.*)"",""$2"")"),"")</f>
        <v/>
      </c>
      <c r="P3" s="338" t="s">
        <v>497</v>
      </c>
      <c r="Q3" s="336" t="str">
        <f t="shared" si="3"/>
        <v/>
      </c>
      <c r="R3" s="337"/>
      <c r="S3" s="410"/>
      <c r="T3" s="411" t="str">
        <f>IFERROR(__xludf.DUMMYFUNCTION("REGEXREPLACE(S3,""(.*)SVL OUT:(.*)"",""$2"")"),"")</f>
        <v/>
      </c>
      <c r="W3" s="412">
        <v>0.020833333333333332</v>
      </c>
      <c r="X3" s="403">
        <f>OriginalIDP!U5</f>
        <v>16.21</v>
      </c>
      <c r="Y3" s="403">
        <f>OriginalIDP!V5</f>
        <v>26.33</v>
      </c>
      <c r="Z3" s="403">
        <f>OriginalIDP!W5</f>
        <v>10.12</v>
      </c>
      <c r="AA3" s="41" t="s">
        <v>537</v>
      </c>
      <c r="AB3" s="413">
        <f>AVERAGE(Y9:Y16)</f>
        <v>21.5825</v>
      </c>
      <c r="AC3" s="423" t="s">
        <v>604</v>
      </c>
      <c r="AD3" s="424">
        <f>VALUE(G5)</f>
        <v>0</v>
      </c>
      <c r="AE3" s="425">
        <f>VALUE(G6)</f>
        <v>0</v>
      </c>
      <c r="AF3" s="426">
        <f>VALUE(G7)</f>
        <v>0</v>
      </c>
      <c r="AG3" s="425">
        <f>VALUE(G8)</f>
        <v>0</v>
      </c>
      <c r="AH3" s="427" t="str">
        <f t="shared" ref="AH3:AH23" si="5">IF(AD3 =0, "Missing", "Logged")</f>
        <v>Missing</v>
      </c>
      <c r="AI3" s="423" t="s">
        <v>604</v>
      </c>
      <c r="AJ3" s="428" t="str">
        <f t="shared" ref="AJ3:AM3" si="4">IF(AD3&lt;&gt;0, AD3, "")</f>
        <v/>
      </c>
      <c r="AK3" s="429" t="str">
        <f t="shared" si="4"/>
        <v/>
      </c>
      <c r="AL3" s="430" t="str">
        <f t="shared" si="4"/>
        <v/>
      </c>
      <c r="AM3" s="431" t="str">
        <f t="shared" si="4"/>
        <v/>
      </c>
      <c r="AN3" s="432">
        <f>COUNTIFS(AM25:AM224, "Sat", AO25:AO224, "0:00") +
 COUNTIFS(AM25:AM224, "Sat", AO25:AO224, "0:15") +
 COUNTIFS(AM25:AM224, "Sat", AO25:AO224, "0:30") +
 COUNTIFS(AM25:AM224, "Sat", AO25:AO224, "0:45")
</f>
        <v>0</v>
      </c>
      <c r="AO3" s="432">
        <f>COUNTIFS(AM226:AM1170, "Sat", AO226:AO1170, "0:00") +
 COUNTIFS(AM226:AM1170, "Sat", AO226:AO1170, "0:15") +
 COUNTIFS(AM226:AM1170, "Sat", AO226:AO1170, "0:30") +
 COUNTIFS(AM226:AM1170, "Sat", AO226:AO1170, "0:45")
</f>
        <v>0</v>
      </c>
      <c r="AP3" s="433"/>
      <c r="AQ3" s="433"/>
      <c r="AR3" s="433"/>
      <c r="AS3" s="433"/>
    </row>
    <row r="4">
      <c r="A4" s="398"/>
      <c r="B4" s="399"/>
      <c r="C4" s="398"/>
      <c r="D4" s="399"/>
      <c r="E4" s="398"/>
      <c r="F4" s="338" t="s">
        <v>100</v>
      </c>
      <c r="G4" s="336" t="str">
        <f t="shared" si="1"/>
        <v/>
      </c>
      <c r="H4" s="337"/>
      <c r="I4" s="410"/>
      <c r="J4" s="411" t="str">
        <f>IFERROR(__xludf.DUMMYFUNCTION("REGEXREPLACE(I4,""(.*)SVL IN:(.*)"",""$2"")"),"")</f>
        <v/>
      </c>
      <c r="K4" s="338" t="s">
        <v>100</v>
      </c>
      <c r="L4" s="336" t="str">
        <f t="shared" si="2"/>
        <v/>
      </c>
      <c r="M4" s="337"/>
      <c r="N4" s="410"/>
      <c r="O4" s="411" t="str">
        <f>IFERROR(__xludf.DUMMYFUNCTION("REGEXREPLACE(N4,""(.*)SVL IN:(.*)"",""$2"")"),"")</f>
        <v/>
      </c>
      <c r="P4" s="338" t="s">
        <v>100</v>
      </c>
      <c r="Q4" s="336" t="str">
        <f t="shared" si="3"/>
        <v/>
      </c>
      <c r="R4" s="337"/>
      <c r="S4" s="410"/>
      <c r="T4" s="411" t="str">
        <f>IFERROR(__xludf.DUMMYFUNCTION("REGEXREPLACE(S4,""(.*)SVL IN:(.*)"",""$2"")"),"")</f>
        <v/>
      </c>
      <c r="W4" s="412">
        <v>0.03125</v>
      </c>
      <c r="X4" s="403">
        <f>OriginalIDP!U6</f>
        <v>16.44</v>
      </c>
      <c r="Y4" s="403">
        <f>OriginalIDP!V6</f>
        <v>26</v>
      </c>
      <c r="Z4" s="403">
        <f>OriginalIDP!W6</f>
        <v>9.56</v>
      </c>
      <c r="AA4" s="41" t="s">
        <v>540</v>
      </c>
      <c r="AB4" s="413">
        <f>AVERAGE(Y16:Y24)</f>
        <v>20.77777778</v>
      </c>
      <c r="AC4" s="423" t="s">
        <v>531</v>
      </c>
      <c r="AD4" s="434">
        <f>VALUE(G20)</f>
        <v>0</v>
      </c>
      <c r="AE4" s="425">
        <f>VALUE(G21)</f>
        <v>0</v>
      </c>
      <c r="AF4" s="426">
        <f>VALUE(G22)</f>
        <v>0</v>
      </c>
      <c r="AG4" s="425">
        <f>VALUE(G23)</f>
        <v>0</v>
      </c>
      <c r="AH4" s="427" t="str">
        <f t="shared" si="5"/>
        <v>Missing</v>
      </c>
      <c r="AI4" s="423" t="s">
        <v>531</v>
      </c>
      <c r="AJ4" s="428" t="str">
        <f t="shared" ref="AJ4:AM4" si="6">IF(AD4&lt;&gt;0, AD4, "")</f>
        <v/>
      </c>
      <c r="AK4" s="429" t="str">
        <f t="shared" si="6"/>
        <v/>
      </c>
      <c r="AL4" s="430" t="str">
        <f t="shared" si="6"/>
        <v/>
      </c>
      <c r="AM4" s="431" t="str">
        <f t="shared" si="6"/>
        <v/>
      </c>
      <c r="AN4" s="432">
        <f>COUNTIFS(AM25:AM224, "Sat", AO25:AO224, "1:00") +
 COUNTIFS(AM25:AM224, "Sat", AO25:AO224, "1:15") +
 COUNTIFS(AM25:AM224, "Sat", AO25:AO224, "1:30") +
 COUNTIFS(AM25:AM224, "Sat", AO25:AO224, "1:45")
</f>
        <v>0</v>
      </c>
      <c r="AO4" s="432">
        <f>COUNTIFS(AM226:AM1170, "Sat", AO226:AO1170, "1:00") +
 COUNTIFS(AM226:AM1170, "Sat", AO226:AO1170, "1:15") +
 COUNTIFS(AM226:AM1170, "Sat", AO226:AO1170, "1:30") +
 COUNTIFS(AM226:AM1170, "Sat", AO226:AO1170, "1:45")
</f>
        <v>0</v>
      </c>
      <c r="AP4" s="433"/>
      <c r="AQ4" s="433"/>
      <c r="AR4" s="433"/>
      <c r="AS4" s="433"/>
    </row>
    <row r="5">
      <c r="A5" s="435"/>
      <c r="B5" s="399"/>
      <c r="C5" s="398"/>
      <c r="D5" s="399"/>
      <c r="E5" s="436"/>
      <c r="F5" s="338" t="s">
        <v>547</v>
      </c>
      <c r="G5" s="336" t="str">
        <f t="shared" ref="G5:G6" si="8">J3</f>
        <v/>
      </c>
      <c r="H5" s="337"/>
      <c r="I5" s="410"/>
      <c r="J5" s="411" t="str">
        <f>IFERROR(__xludf.DUMMYFUNCTION("REGEXREPLACE(I5,""(.*)ACK:(.*)"",""$2"")"),"")</f>
        <v/>
      </c>
      <c r="K5" s="338" t="s">
        <v>547</v>
      </c>
      <c r="L5" s="336" t="str">
        <f t="shared" ref="L5:L6" si="9">O3</f>
        <v/>
      </c>
      <c r="M5" s="337"/>
      <c r="N5" s="410"/>
      <c r="O5" s="411" t="str">
        <f>IFERROR(__xludf.DUMMYFUNCTION("REGEXREPLACE(N5,""(.*)ACK:(.*)"",""$2"")"),"")</f>
        <v/>
      </c>
      <c r="P5" s="338" t="s">
        <v>547</v>
      </c>
      <c r="Q5" s="336" t="str">
        <f t="shared" ref="Q5:Q6" si="10">T3</f>
        <v/>
      </c>
      <c r="R5" s="337"/>
      <c r="S5" s="410"/>
      <c r="T5" s="411" t="str">
        <f>IFERROR(__xludf.DUMMYFUNCTION("REGEXREPLACE(S5,""(.*)ACK:(.*)"",""$2"")"),"")</f>
        <v/>
      </c>
      <c r="W5" s="412">
        <v>0.041666666666666664</v>
      </c>
      <c r="X5" s="403">
        <f>OriginalIDP!U7</f>
        <v>17.94</v>
      </c>
      <c r="Y5" s="403">
        <f>OriginalIDP!V7</f>
        <v>26.33</v>
      </c>
      <c r="Z5" s="403">
        <f>OriginalIDP!W7</f>
        <v>8.39</v>
      </c>
      <c r="AA5" s="41" t="s">
        <v>543</v>
      </c>
      <c r="AB5" s="413">
        <f>AVERAGE(Y24:Y32)</f>
        <v>24.44555556</v>
      </c>
      <c r="AC5" s="423" t="s">
        <v>534</v>
      </c>
      <c r="AD5" s="437">
        <f>VALUE(G35)</f>
        <v>0</v>
      </c>
      <c r="AE5" s="425">
        <f>VALUE(G36)</f>
        <v>0</v>
      </c>
      <c r="AF5" s="426">
        <f>VALUE(G37)</f>
        <v>0</v>
      </c>
      <c r="AG5" s="425">
        <f>VALUE(G38)</f>
        <v>0</v>
      </c>
      <c r="AH5" s="427" t="str">
        <f t="shared" si="5"/>
        <v>Missing</v>
      </c>
      <c r="AI5" s="423" t="s">
        <v>534</v>
      </c>
      <c r="AJ5" s="428" t="str">
        <f t="shared" ref="AJ5:AM5" si="7">IF(AD5&lt;&gt;0, AD5, "")</f>
        <v/>
      </c>
      <c r="AK5" s="429" t="str">
        <f t="shared" si="7"/>
        <v/>
      </c>
      <c r="AL5" s="430" t="str">
        <f t="shared" si="7"/>
        <v/>
      </c>
      <c r="AM5" s="431" t="str">
        <f t="shared" si="7"/>
        <v/>
      </c>
      <c r="AN5" s="432">
        <f>COUNTIFS(AM25:AM224, "Sat", AO25:AO224, "2:00") +
 COUNTIFS(AM25:AM224, "Sat", AO25:AO224, "2:15") +
 COUNTIFS(AM25:AM224, "Sat", AO25:AO224, "2:30") +
 COUNTIFS(AM25:AM224, "Sat", AO25:AO224, "2:45")</f>
        <v>0</v>
      </c>
      <c r="AO5" s="432">
        <f>COUNTIFS(AM226:AM1170, "Sat", AO226:AO1170, "2:00") +
 COUNTIFS(AM226:AM1170, "Sat", AO226:AO1170, "2:15") +
 COUNTIFS(AM226:AM1170, "Sat", AO226:AO1170, "2:30") +
 COUNTIFS(AM226:AM1170, "Sat", AO226:AO1170, "2:45")</f>
        <v>0</v>
      </c>
      <c r="AP5" s="433"/>
      <c r="AQ5" s="433"/>
      <c r="AR5" s="433"/>
      <c r="AS5" s="433"/>
    </row>
    <row r="6">
      <c r="A6" s="435"/>
      <c r="B6" s="399"/>
      <c r="C6" s="398"/>
      <c r="D6" s="399"/>
      <c r="E6" s="398"/>
      <c r="F6" s="338" t="s">
        <v>548</v>
      </c>
      <c r="G6" s="336" t="str">
        <f t="shared" si="8"/>
        <v/>
      </c>
      <c r="H6" s="337"/>
      <c r="I6" s="410"/>
      <c r="J6" s="411" t="str">
        <f>IFERROR(__xludf.DUMMYFUNCTION("REGEXREPLACE(I6,""(.*)ASA:(.*)"",""$2"")"),"")</f>
        <v/>
      </c>
      <c r="K6" s="338" t="s">
        <v>548</v>
      </c>
      <c r="L6" s="336" t="str">
        <f t="shared" si="9"/>
        <v/>
      </c>
      <c r="M6" s="337"/>
      <c r="N6" s="410"/>
      <c r="O6" s="411" t="str">
        <f>IFERROR(__xludf.DUMMYFUNCTION("REGEXREPLACE(N6,""(.*)ASA:(.*)"",""$2"")"),"")</f>
        <v/>
      </c>
      <c r="P6" s="338" t="s">
        <v>548</v>
      </c>
      <c r="Q6" s="336" t="str">
        <f t="shared" si="10"/>
        <v/>
      </c>
      <c r="R6" s="337"/>
      <c r="S6" s="410"/>
      <c r="T6" s="411" t="str">
        <f>IFERROR(__xludf.DUMMYFUNCTION("REGEXREPLACE(S6,""(.*)ASA:(.*)"",""$2"")"),"")</f>
        <v/>
      </c>
      <c r="W6" s="412">
        <v>0.052083333333333336</v>
      </c>
      <c r="X6" s="403">
        <f>OriginalIDP!U8</f>
        <v>15.35</v>
      </c>
      <c r="Y6" s="403">
        <f>OriginalIDP!V8</f>
        <v>26</v>
      </c>
      <c r="Z6" s="403">
        <f>OriginalIDP!W8</f>
        <v>10.65</v>
      </c>
      <c r="AA6" s="438"/>
      <c r="AB6" s="439"/>
      <c r="AC6" s="423" t="s">
        <v>536</v>
      </c>
      <c r="AD6" s="437">
        <f>VALUE(G50)</f>
        <v>0</v>
      </c>
      <c r="AE6" s="425">
        <f>VALUE(G51)</f>
        <v>0</v>
      </c>
      <c r="AF6" s="426">
        <f>VALUE(G52)</f>
        <v>0</v>
      </c>
      <c r="AG6" s="425">
        <f>VALUE(G53)</f>
        <v>0</v>
      </c>
      <c r="AH6" s="427" t="str">
        <f t="shared" si="5"/>
        <v>Missing</v>
      </c>
      <c r="AI6" s="423" t="s">
        <v>536</v>
      </c>
      <c r="AJ6" s="428" t="str">
        <f t="shared" ref="AJ6:AM6" si="11">IF(AD6&lt;&gt;0, AD6, "")</f>
        <v/>
      </c>
      <c r="AK6" s="429" t="str">
        <f t="shared" si="11"/>
        <v/>
      </c>
      <c r="AL6" s="430" t="str">
        <f t="shared" si="11"/>
        <v/>
      </c>
      <c r="AM6" s="431" t="str">
        <f t="shared" si="11"/>
        <v/>
      </c>
      <c r="AN6" s="432">
        <f>COUNTIFS(AM25:AM224, "Sat", AO25:AO224, "3:00") +
 COUNTIFS(AM25:AM224, "Sat", AO25:AO224, "3:15") +
 COUNTIFS(AM25:AM224, "Sat", AO25:AO224, "3:30") +
 COUNTIFS(AM25:AM224, "Sat", AO25:AO224, "3:45")</f>
        <v>0</v>
      </c>
      <c r="AO6" s="432">
        <f>COUNTIFS(AM226:AM1170, "Sat", AO226:AO1170, "3:00") +
 COUNTIFS(AM226:AM1170, "Sat", AO226:AO1170, "3:15") +
 COUNTIFS(AM226:AM1170, "Sat", AO226:AO1170, "3:30") +
 COUNTIFS(AM226:AM1170, "Sat", AO226:AO1170, "3:45")</f>
        <v>0</v>
      </c>
      <c r="AP6" s="433"/>
      <c r="AQ6" s="433"/>
      <c r="AR6" s="433"/>
      <c r="AS6" s="433"/>
    </row>
    <row r="7">
      <c r="A7" s="435"/>
      <c r="B7" s="399"/>
      <c r="C7" s="398"/>
      <c r="D7" s="399"/>
      <c r="E7" s="435"/>
      <c r="F7" s="338" t="s">
        <v>549</v>
      </c>
      <c r="G7" s="370" t="str">
        <f t="shared" ref="G7:G8" si="13">J10</f>
        <v/>
      </c>
      <c r="H7" s="29"/>
      <c r="I7" s="410"/>
      <c r="J7" s="411" t="str">
        <f>IFERROR(__xludf.DUMMYFUNCTION("REGEXREPLACE(I7,""(.*)SAFE:(.*)"",""$2"")"),"")</f>
        <v/>
      </c>
      <c r="K7" s="338" t="s">
        <v>549</v>
      </c>
      <c r="L7" s="370" t="str">
        <f t="shared" ref="L7:L8" si="14">O10</f>
        <v/>
      </c>
      <c r="M7" s="29"/>
      <c r="N7" s="410"/>
      <c r="O7" s="411" t="str">
        <f>IFERROR(__xludf.DUMMYFUNCTION("REGEXREPLACE(N7,""(.*)SAFE:(.*)"",""$2"")"),"")</f>
        <v/>
      </c>
      <c r="P7" s="338" t="s">
        <v>549</v>
      </c>
      <c r="Q7" s="370" t="str">
        <f t="shared" ref="Q7:Q8" si="15">T10</f>
        <v/>
      </c>
      <c r="R7" s="29"/>
      <c r="S7" s="410"/>
      <c r="T7" s="411" t="str">
        <f>IFERROR(__xludf.DUMMYFUNCTION("REGEXREPLACE(S7,""(.*)SAFE:(.*)"",""$2"")"),"")</f>
        <v/>
      </c>
      <c r="W7" s="412">
        <v>0.0625</v>
      </c>
      <c r="X7" s="403">
        <f>OriginalIDP!U9</f>
        <v>15.91</v>
      </c>
      <c r="Y7" s="403">
        <f>OriginalIDP!V9</f>
        <v>25</v>
      </c>
      <c r="Z7" s="403">
        <f>OriginalIDP!W9</f>
        <v>9.09</v>
      </c>
      <c r="AA7" s="41" t="s">
        <v>562</v>
      </c>
      <c r="AB7" s="413">
        <f>AVERAGE(Y32:Y39)</f>
        <v>28.9575</v>
      </c>
      <c r="AC7" s="423" t="s">
        <v>539</v>
      </c>
      <c r="AD7" s="437">
        <f>VALUE(G65)</f>
        <v>0</v>
      </c>
      <c r="AE7" s="425">
        <f>VALUE(G66)</f>
        <v>0</v>
      </c>
      <c r="AF7" s="426">
        <f>VALUE(G67)</f>
        <v>0</v>
      </c>
      <c r="AG7" s="425">
        <f>VALUE(G68)</f>
        <v>0</v>
      </c>
      <c r="AH7" s="427" t="str">
        <f t="shared" si="5"/>
        <v>Missing</v>
      </c>
      <c r="AI7" s="423" t="s">
        <v>539</v>
      </c>
      <c r="AJ7" s="428" t="str">
        <f t="shared" ref="AJ7:AM7" si="12">IF(AD7&lt;&gt;0, AD7, "")</f>
        <v/>
      </c>
      <c r="AK7" s="429" t="str">
        <f t="shared" si="12"/>
        <v/>
      </c>
      <c r="AL7" s="430" t="str">
        <f t="shared" si="12"/>
        <v/>
      </c>
      <c r="AM7" s="431" t="str">
        <f t="shared" si="12"/>
        <v/>
      </c>
      <c r="AN7" s="432">
        <f>COUNTIFS(AM25:AM224, "Sat", AO25:AO224, "4:00") +
 COUNTIFS(AM25:AM224, "Sat", AO25:AO224, "4:15") +
 COUNTIFS(AM25:AM224, "Sat", AO25:AO224, "4:30") +
 COUNTIFS(AM25:AM224, "Sat", AO25:AO224, "4:45")</f>
        <v>0</v>
      </c>
      <c r="AO7" s="432">
        <f>COUNTIFS(AM226:AM1170, "Sat", AO226:AO1170, "4:00") +
 COUNTIFS(AM226:AM1170, "Sat", AO226:AO1170, "4:15") +
 COUNTIFS(AM226:AM1170, "Sat", AO226:AO1170, "4:30") +
 COUNTIFS(AM226:AM1170, "Sat", AO226:AO1170, "4:45")</f>
        <v>0</v>
      </c>
      <c r="AP7" s="433"/>
      <c r="AQ7" s="433"/>
      <c r="AR7" s="433"/>
      <c r="AS7" s="433"/>
    </row>
    <row r="8">
      <c r="A8" s="410"/>
      <c r="B8" s="399"/>
      <c r="C8" s="398"/>
      <c r="D8" s="399"/>
      <c r="E8" s="410"/>
      <c r="F8" s="338" t="s">
        <v>550</v>
      </c>
      <c r="G8" s="371" t="str">
        <f t="shared" si="13"/>
        <v/>
      </c>
      <c r="H8" s="372"/>
      <c r="I8" s="398"/>
      <c r="J8" s="411" t="str">
        <f>IFERROR(__xludf.DUMMYFUNCTION("REGEXREPLACE(I2,""(.*)DELAYS:(.*)"",""$2"")"),"")</f>
        <v/>
      </c>
      <c r="K8" s="338" t="s">
        <v>550</v>
      </c>
      <c r="L8" s="371" t="str">
        <f t="shared" si="14"/>
        <v/>
      </c>
      <c r="M8" s="372"/>
      <c r="N8" s="398"/>
      <c r="O8" s="411" t="str">
        <f>IFERROR(__xludf.DUMMYFUNCTION("REGEXREPLACE(N2,""(.*)DELAYS:(.*)"",""$2"")"),"")</f>
        <v/>
      </c>
      <c r="P8" s="338" t="s">
        <v>550</v>
      </c>
      <c r="Q8" s="371" t="str">
        <f t="shared" si="15"/>
        <v/>
      </c>
      <c r="R8" s="372"/>
      <c r="S8" s="398"/>
      <c r="T8" s="411" t="str">
        <f>IFERROR(__xludf.DUMMYFUNCTION("REGEXREPLACE(S2,""(.*)DELAYS:(.*)"",""$2"")"),"")</f>
        <v/>
      </c>
      <c r="W8" s="412">
        <v>0.07291666666666667</v>
      </c>
      <c r="X8" s="403">
        <f>OriginalIDP!U10</f>
        <v>16.22</v>
      </c>
      <c r="Y8" s="403">
        <f>OriginalIDP!V10</f>
        <v>26</v>
      </c>
      <c r="Z8" s="403">
        <f>OriginalIDP!W10</f>
        <v>9.78</v>
      </c>
      <c r="AA8" s="41" t="s">
        <v>564</v>
      </c>
      <c r="AB8" s="413">
        <f>Average(Y39:Y43)</f>
        <v>31.464</v>
      </c>
      <c r="AC8" s="423" t="s">
        <v>542</v>
      </c>
      <c r="AD8" s="437">
        <f>VALUE(G80)</f>
        <v>0</v>
      </c>
      <c r="AE8" s="425">
        <f>VALUE(G81)</f>
        <v>0</v>
      </c>
      <c r="AF8" s="426">
        <f>VALUE(G82)</f>
        <v>0</v>
      </c>
      <c r="AG8" s="425">
        <f>VALUE(G83)</f>
        <v>0</v>
      </c>
      <c r="AH8" s="427" t="str">
        <f t="shared" si="5"/>
        <v>Missing</v>
      </c>
      <c r="AI8" s="423" t="s">
        <v>542</v>
      </c>
      <c r="AJ8" s="428" t="str">
        <f t="shared" ref="AJ8:AM8" si="16">IF(AD8&lt;&gt;0, AD8, "")</f>
        <v/>
      </c>
      <c r="AK8" s="429" t="str">
        <f t="shared" si="16"/>
        <v/>
      </c>
      <c r="AL8" s="430" t="str">
        <f t="shared" si="16"/>
        <v/>
      </c>
      <c r="AM8" s="431" t="str">
        <f t="shared" si="16"/>
        <v/>
      </c>
      <c r="AN8" s="432">
        <f>COUNTIFS(AM25:AM224, "Sat", AO25:AO224, "5:00") +
 COUNTIFS(AM25:AM224, "Sat", AO25:AO224, "5:15") +
 COUNTIFS(AM25:AM224, "Sat", AO25:AO224, "5:30") +
 COUNTIFS(AM25:AM224, "Sat", AO25:AO224, "5:45")</f>
        <v>0</v>
      </c>
      <c r="AO8" s="432">
        <f>COUNTIFS(AM226:AM1170, "Sat", AO226:AO1170, "5:00") +
 COUNTIFS(AM226:AM1170, "Sat", AO226:AO1170, "5:15") +
 COUNTIFS(AM226:AM1170, "Sat", AO226:AO1170, "5:30") +
 COUNTIFS(AM226:AM1170, "Sat", AO226:AO1170, "5:45")</f>
        <v>0</v>
      </c>
      <c r="AP8" s="433"/>
      <c r="AQ8" s="433"/>
      <c r="AR8" s="433"/>
      <c r="AS8" s="433"/>
    </row>
    <row r="9">
      <c r="A9" s="410"/>
      <c r="B9" s="399"/>
      <c r="C9" s="398"/>
      <c r="D9" s="399"/>
      <c r="E9" s="410"/>
      <c r="F9" s="339" t="s">
        <v>551</v>
      </c>
      <c r="G9" s="340" t="str">
        <f>J13</f>
        <v/>
      </c>
      <c r="H9" s="39"/>
      <c r="I9" s="440"/>
      <c r="J9" s="411" t="str">
        <f>IF(J52=FALSE,"",LEFT(J46,3))</f>
        <v/>
      </c>
      <c r="K9" s="339" t="s">
        <v>551</v>
      </c>
      <c r="L9" s="340" t="str">
        <f>O13</f>
        <v/>
      </c>
      <c r="M9" s="39"/>
      <c r="N9" s="440"/>
      <c r="O9" s="411" t="str">
        <f>IF(O52=FALSE,"",LEFT(O46,3))</f>
        <v/>
      </c>
      <c r="P9" s="339" t="s">
        <v>551</v>
      </c>
      <c r="Q9" s="340" t="str">
        <f>T13</f>
        <v/>
      </c>
      <c r="R9" s="39"/>
      <c r="S9" s="440"/>
      <c r="T9" s="411" t="str">
        <f>IF(T52=FALSE,"",LEFT(T46,3))</f>
        <v/>
      </c>
      <c r="W9" s="412">
        <v>0.09375</v>
      </c>
      <c r="X9" s="403">
        <f>OriginalIDP!U11</f>
        <v>14.75</v>
      </c>
      <c r="Y9" s="403">
        <f>OriginalIDP!V11</f>
        <v>24</v>
      </c>
      <c r="Z9" s="403">
        <f>OriginalIDP!W11</f>
        <v>9.25</v>
      </c>
      <c r="AA9" s="270" t="s">
        <v>566</v>
      </c>
      <c r="AB9" s="441">
        <f>Average(Y43:Y47)</f>
        <v>32.664</v>
      </c>
      <c r="AC9" s="442" t="s">
        <v>544</v>
      </c>
      <c r="AD9" s="443">
        <f>VALUE(G95)</f>
        <v>0</v>
      </c>
      <c r="AE9" s="444">
        <f>VALUE(G96)</f>
        <v>0</v>
      </c>
      <c r="AF9" s="445">
        <f>VALUE(G97)</f>
        <v>0</v>
      </c>
      <c r="AG9" s="444">
        <f>VALUE(G98)</f>
        <v>0</v>
      </c>
      <c r="AH9" s="427" t="str">
        <f t="shared" si="5"/>
        <v>Missing</v>
      </c>
      <c r="AI9" s="442" t="s">
        <v>544</v>
      </c>
      <c r="AJ9" s="446" t="str">
        <f t="shared" ref="AJ9:AM9" si="17">IF(AD9&lt;&gt;0, AD9, "")</f>
        <v/>
      </c>
      <c r="AK9" s="447" t="str">
        <f t="shared" si="17"/>
        <v/>
      </c>
      <c r="AL9" s="448" t="str">
        <f t="shared" si="17"/>
        <v/>
      </c>
      <c r="AM9" s="449" t="str">
        <f t="shared" si="17"/>
        <v/>
      </c>
      <c r="AN9" s="432">
        <f>COUNTIFS(AM25:AM224, "Sat", AO25:AO224, "6:00") +
 COUNTIFS(AM25:AM224, "Sat", AO25:AO224, "6:15") +
 COUNTIFS(AM25:AM224, "Sat", AO25:AO224, "6:30") +
 COUNTIFS(AM25:AM224, "Sat", AO25:AO224, "6:45")</f>
        <v>0</v>
      </c>
      <c r="AO9" s="432">
        <f>COUNTIFS(AM226:AM1170, "Sat", AO226:AO1170, "6:00") +
 COUNTIFS(AM226:AM1170, "Sat", AO226:AO1170, "6:15") +
 COUNTIFS(AM226:AM1170, "Sat", AO226:AO1170, "6:30") +
 COUNTIFS(AM226:AM1170, "Sat", AO226:AO1170, "6:45")</f>
        <v>0</v>
      </c>
      <c r="AP9" s="433"/>
      <c r="AQ9" s="433"/>
      <c r="AR9" s="433"/>
      <c r="AS9" s="433"/>
    </row>
    <row r="10">
      <c r="A10" s="410"/>
      <c r="B10" s="399"/>
      <c r="C10" s="398"/>
      <c r="D10" s="399"/>
      <c r="E10" s="440"/>
      <c r="F10" s="341"/>
      <c r="G10" s="114"/>
      <c r="H10" s="32"/>
      <c r="I10" s="440"/>
      <c r="J10" s="411" t="str">
        <f>IFERROR(__xludf.DUMMYFUNCTION("REGEXREPLACE(I10,""(.*)Inbound:(.*)"",""$2"")"),"")</f>
        <v/>
      </c>
      <c r="K10" s="341"/>
      <c r="L10" s="114"/>
      <c r="M10" s="32"/>
      <c r="N10" s="440"/>
      <c r="O10" s="411" t="str">
        <f>IFERROR(__xludf.DUMMYFUNCTION("REGEXREPLACE(N10,""(.*)Inbound:(.*)"",""$2"")"),"")</f>
        <v/>
      </c>
      <c r="P10" s="341"/>
      <c r="Q10" s="114"/>
      <c r="R10" s="32"/>
      <c r="S10" s="440"/>
      <c r="T10" s="411" t="str">
        <f>IFERROR(__xludf.DUMMYFUNCTION("REGEXREPLACE(S10,""(.*)Inbound:(.*)"",""$2"")"),"")</f>
        <v/>
      </c>
      <c r="W10" s="412">
        <v>0.10416666666666667</v>
      </c>
      <c r="X10" s="403">
        <f>OriginalIDP!U12</f>
        <v>14.98</v>
      </c>
      <c r="Y10" s="403">
        <f>OriginalIDP!V12</f>
        <v>22.33</v>
      </c>
      <c r="Z10" s="403">
        <f>OriginalIDP!W12</f>
        <v>7.35</v>
      </c>
      <c r="AA10" s="41" t="s">
        <v>568</v>
      </c>
      <c r="AB10" s="413">
        <f>AVERAGE(Y47:Y54)</f>
        <v>36.41375</v>
      </c>
      <c r="AC10" s="450" t="s">
        <v>605</v>
      </c>
      <c r="AD10" s="451">
        <f>VALUE(L5)</f>
        <v>0</v>
      </c>
      <c r="AE10" s="452">
        <f>VALUE(L6)</f>
        <v>0</v>
      </c>
      <c r="AF10" s="453">
        <f>VALUE(L7)</f>
        <v>0</v>
      </c>
      <c r="AG10" s="453">
        <f>VALUE(L8)</f>
        <v>0</v>
      </c>
      <c r="AH10" s="454" t="str">
        <f t="shared" si="5"/>
        <v>Missing</v>
      </c>
      <c r="AI10" s="450" t="s">
        <v>605</v>
      </c>
      <c r="AJ10" s="455" t="str">
        <f t="shared" ref="AJ10:AM10" si="18">IF(AD10&lt;&gt;0, AD10, "")</f>
        <v/>
      </c>
      <c r="AK10" s="456" t="str">
        <f t="shared" si="18"/>
        <v/>
      </c>
      <c r="AL10" s="457" t="str">
        <f t="shared" si="18"/>
        <v/>
      </c>
      <c r="AM10" s="458" t="str">
        <f t="shared" si="18"/>
        <v/>
      </c>
      <c r="AN10" s="459">
        <f>COUNTIFS(AM25:AM224, "Sat", AO25:AO224, "7:00") +
 COUNTIFS(AM25:AM224, "Sat", AO25:AO224, "7:15") +
 COUNTIFS(AM25:AM224, "Sat", AO25:AO224, "7:30") +
 COUNTIFS(AM25:AM224, "Sat", AO25:AO224, "7:45") +
 COUNTIFS(AM25:AM224, "Sat", AO25:AO224, "8:00") +
 COUNTIFS(AM25:AM224, "Sat", AO25:AO224, "8:15") +
 COUNTIFS(AM25:AM224, "Sat", AO25:AO224, "8:30") +
 COUNTIFS(AM25:AM224, "Sat", AO25:AO224, "8:45")</f>
        <v>0</v>
      </c>
      <c r="AO10" s="459">
        <f>COUNTIFS(AM226:AM1170, "Sat", AO226:AO1170, "7:00") +
 COUNTIFS(AM226:AM1170, "Sat", AO226:AO1170, "7:15") +
 COUNTIFS(AM226:AM1170, "Sat", AO226:AO1170, "7:30") +
 COUNTIFS(AM226:AM1170, "Sat", AO226:AO1170, "7:45") +
 COUNTIFS(AM226:AM1170, "Sat", AO226:AO1170, "8:00") +
 COUNTIFS(AM226:AM1170, "Sat", AO226:AO1170, "8:15") +
 COUNTIFS(AM226:AM1170, "Sat", AO226:AO1170, "8:30") +
 COUNTIFS(AM226:AM1170, "Sat", AO226:AO1170, "8:45")</f>
        <v>0</v>
      </c>
      <c r="AP10" s="460"/>
      <c r="AQ10" s="460"/>
      <c r="AR10" s="460"/>
      <c r="AS10" s="460"/>
    </row>
    <row r="11">
      <c r="A11" s="398"/>
      <c r="B11" s="399"/>
      <c r="C11" s="398"/>
      <c r="D11" s="399"/>
      <c r="E11" s="410"/>
      <c r="F11" s="342" t="s">
        <v>485</v>
      </c>
      <c r="G11" s="343" t="str">
        <f>J15</f>
        <v/>
      </c>
      <c r="H11" s="275"/>
      <c r="I11" s="440"/>
      <c r="J11" s="411" t="str">
        <f>IFERROR(__xludf.DUMMYFUNCTION("REGEXREPLACE(I11,""(.*)Outbound:(.*)"",""$2"")"),"")</f>
        <v/>
      </c>
      <c r="K11" s="342" t="s">
        <v>485</v>
      </c>
      <c r="L11" s="343" t="str">
        <f>O15</f>
        <v/>
      </c>
      <c r="M11" s="275"/>
      <c r="N11" s="440"/>
      <c r="O11" s="411" t="str">
        <f>IFERROR(__xludf.DUMMYFUNCTION("REGEXREPLACE(N11,""(.*)Outbound:(.*)"",""$2"")"),"")</f>
        <v/>
      </c>
      <c r="P11" s="342" t="s">
        <v>485</v>
      </c>
      <c r="Q11" s="343" t="str">
        <f>T15</f>
        <v/>
      </c>
      <c r="R11" s="275"/>
      <c r="S11" s="440"/>
      <c r="T11" s="411" t="str">
        <f>IFERROR(__xludf.DUMMYFUNCTION("REGEXREPLACE(S11,""(.*)Outbound:(.*)"",""$2"")"),"")</f>
        <v/>
      </c>
      <c r="W11" s="412">
        <v>0.11458333333333333</v>
      </c>
      <c r="X11" s="403">
        <f>OriginalIDP!U13</f>
        <v>13.87</v>
      </c>
      <c r="Y11" s="403">
        <f>OriginalIDP!V13</f>
        <v>18</v>
      </c>
      <c r="Z11" s="403">
        <f>OriginalIDP!W13</f>
        <v>4.13</v>
      </c>
      <c r="AA11" s="439"/>
      <c r="AB11" s="439"/>
      <c r="AC11" s="461" t="s">
        <v>560</v>
      </c>
      <c r="AD11" s="462">
        <f>VALUE(L20)</f>
        <v>0</v>
      </c>
      <c r="AE11" s="463">
        <f>VALUE(L21)</f>
        <v>0</v>
      </c>
      <c r="AF11" s="453">
        <f>VALUE(L22)</f>
        <v>0</v>
      </c>
      <c r="AG11" s="453">
        <f>VALUE(L23)</f>
        <v>0</v>
      </c>
      <c r="AH11" s="454" t="str">
        <f t="shared" si="5"/>
        <v>Missing</v>
      </c>
      <c r="AI11" s="461" t="s">
        <v>560</v>
      </c>
      <c r="AJ11" s="455" t="str">
        <f t="shared" ref="AJ11:AM11" si="19">IF(AD11&lt;&gt;0, AD11, "")</f>
        <v/>
      </c>
      <c r="AK11" s="456" t="str">
        <f t="shared" si="19"/>
        <v/>
      </c>
      <c r="AL11" s="457" t="str">
        <f t="shared" si="19"/>
        <v/>
      </c>
      <c r="AM11" s="458" t="str">
        <f t="shared" si="19"/>
        <v/>
      </c>
      <c r="AN11" s="459">
        <f>COUNTIFS(AM25:AM224, "Sat", AO25:AO224, "9:00") +
 COUNTIFS(AM25:AM224, "Sat", AO25:AO224, "9:15") +
 COUNTIFS(AM25:AM224, "Sat", AO25:AO224, "9:30") +
 COUNTIFS(AM25:AM224, "Sat", AO25:AO224, "9:45")</f>
        <v>0</v>
      </c>
      <c r="AO11" s="459">
        <f>COUNTIFS(AM226:AM1170, "Sat", AO226:AO1170, "9:00") +
 COUNTIFS(AM226:AM1170, "Sat", AO226:AO1170, "9:15") +
 COUNTIFS(AM226:AM1170, "Sat", AO226:AO1170, "9:30") +
 COUNTIFS(AM226:AM1170, "Sat", AO226:AO1170, "9:45")</f>
        <v>0</v>
      </c>
      <c r="AP11" s="460"/>
      <c r="AQ11" s="460"/>
      <c r="AR11" s="460"/>
      <c r="AS11" s="460"/>
    </row>
    <row r="12">
      <c r="A12" s="440"/>
      <c r="B12" s="399"/>
      <c r="C12" s="398"/>
      <c r="D12" s="399"/>
      <c r="E12" s="410"/>
      <c r="F12" s="344"/>
      <c r="G12" s="345"/>
      <c r="H12" s="275"/>
      <c r="I12" s="398"/>
      <c r="J12" s="411"/>
      <c r="K12" s="344"/>
      <c r="L12" s="345"/>
      <c r="M12" s="275"/>
      <c r="N12" s="398"/>
      <c r="O12" s="411"/>
      <c r="P12" s="344"/>
      <c r="Q12" s="345"/>
      <c r="R12" s="275"/>
      <c r="S12" s="398"/>
      <c r="T12" s="411"/>
      <c r="W12" s="412">
        <v>0.125</v>
      </c>
      <c r="X12" s="403">
        <f>OriginalIDP!U14</f>
        <v>13.02</v>
      </c>
      <c r="Y12" s="403">
        <f>OriginalIDP!V14</f>
        <v>21</v>
      </c>
      <c r="Z12" s="403">
        <f>OriginalIDP!W14</f>
        <v>7.98</v>
      </c>
      <c r="AA12" s="41" t="s">
        <v>581</v>
      </c>
      <c r="AB12" s="413">
        <f>AVERAGE(Y62:Y69)</f>
        <v>28.585</v>
      </c>
      <c r="AC12" s="461" t="s">
        <v>561</v>
      </c>
      <c r="AD12" s="462">
        <f>VALUE(L35)</f>
        <v>0</v>
      </c>
      <c r="AE12" s="463">
        <f>VALUE(L36)</f>
        <v>0</v>
      </c>
      <c r="AF12" s="453">
        <f>VALUE(L37)</f>
        <v>0</v>
      </c>
      <c r="AG12" s="453">
        <f>VALUE(L38)</f>
        <v>0</v>
      </c>
      <c r="AH12" s="454" t="str">
        <f t="shared" si="5"/>
        <v>Missing</v>
      </c>
      <c r="AI12" s="461" t="s">
        <v>561</v>
      </c>
      <c r="AJ12" s="455" t="str">
        <f t="shared" ref="AJ12:AM12" si="20">IF(AD12&lt;&gt;0, AD12, "")</f>
        <v/>
      </c>
      <c r="AK12" s="456" t="str">
        <f t="shared" si="20"/>
        <v/>
      </c>
      <c r="AL12" s="457" t="str">
        <f t="shared" si="20"/>
        <v/>
      </c>
      <c r="AM12" s="458" t="str">
        <f t="shared" si="20"/>
        <v/>
      </c>
      <c r="AN12" s="459">
        <f>COUNTIFS(AM25:AM224, "Sat", AO25:AO224, "10:00") +
 COUNTIFS(AM25:AM224, "Sat", AO25:AO224, "10:15") +
 COUNTIFS(AM25:AM224, "Sat", AO25:AO224, "10:30") +
 COUNTIFS(AM25:AM224, "Sat", AO25:AO224, "10:45")</f>
        <v>0</v>
      </c>
      <c r="AO12" s="459">
        <f>COUNTIFS(AM226:AM1170, "Sat", AO226:AO1170, "10:00") +
 COUNTIFS(AM226:AM1170, "Sat", AO226:AO1170, "10:15") +
 COUNTIFS(AM226:AM1170, "Sat", AO226:AO1170, "10:30") +
 COUNTIFS(AM226:AM1170, "Sat", AO226:AO1170, "10:45")</f>
        <v>0</v>
      </c>
      <c r="AP12" s="460"/>
      <c r="AQ12" s="460"/>
      <c r="AR12" s="460"/>
      <c r="AS12" s="460"/>
    </row>
    <row r="13">
      <c r="A13" s="440"/>
      <c r="B13" s="399"/>
      <c r="C13" s="398"/>
      <c r="D13" s="399"/>
      <c r="E13" s="410"/>
      <c r="F13" s="344"/>
      <c r="G13" s="345"/>
      <c r="H13" s="275"/>
      <c r="I13" s="410"/>
      <c r="J13" s="411" t="str">
        <f>Right(I13,100)</f>
        <v/>
      </c>
      <c r="K13" s="344"/>
      <c r="L13" s="345"/>
      <c r="M13" s="275"/>
      <c r="N13" s="410"/>
      <c r="O13" s="411" t="str">
        <f>Right(N13,100)</f>
        <v/>
      </c>
      <c r="P13" s="344"/>
      <c r="Q13" s="345"/>
      <c r="R13" s="275"/>
      <c r="S13" s="410"/>
      <c r="T13" s="411" t="str">
        <f>Right(S13,100)</f>
        <v/>
      </c>
      <c r="W13" s="412">
        <v>0.13541666666666666</v>
      </c>
      <c r="X13" s="403">
        <f>OriginalIDP!U15</f>
        <v>16.64</v>
      </c>
      <c r="Y13" s="403">
        <f>OriginalIDP!V15</f>
        <v>20</v>
      </c>
      <c r="Z13" s="403">
        <f>OriginalIDP!W15</f>
        <v>3.36</v>
      </c>
      <c r="AA13" s="41" t="s">
        <v>583</v>
      </c>
      <c r="AB13" s="413">
        <f>AVERAGE(Y69:Y77)</f>
        <v>25.18555556</v>
      </c>
      <c r="AC13" s="461" t="s">
        <v>563</v>
      </c>
      <c r="AD13" s="462">
        <f>VALUE(L50)</f>
        <v>0</v>
      </c>
      <c r="AE13" s="463">
        <f>VALUE(L51)</f>
        <v>0</v>
      </c>
      <c r="AF13" s="453">
        <f>VALUE(L52)</f>
        <v>0</v>
      </c>
      <c r="AG13" s="453">
        <f>VALUE(L53)</f>
        <v>0</v>
      </c>
      <c r="AH13" s="454" t="str">
        <f t="shared" si="5"/>
        <v>Missing</v>
      </c>
      <c r="AI13" s="461" t="s">
        <v>563</v>
      </c>
      <c r="AJ13" s="455" t="str">
        <f t="shared" ref="AJ13:AM13" si="21">IF(AD13&lt;&gt;0, AD13, "")</f>
        <v/>
      </c>
      <c r="AK13" s="456" t="str">
        <f t="shared" si="21"/>
        <v/>
      </c>
      <c r="AL13" s="457" t="str">
        <f t="shared" si="21"/>
        <v/>
      </c>
      <c r="AM13" s="458" t="str">
        <f t="shared" si="21"/>
        <v/>
      </c>
      <c r="AN13" s="459">
        <f>COUNTIFS(AM25:AM224, "Sat", AO25:AO224, "11:00") +
 COUNTIFS(AM25:AM224, "Sat", AO25:AO224, "11:15") +
 COUNTIFS(AM25:AM224, "Sat", AO25:AO224, "11:30") +
 COUNTIFS(AM25:AM224, "Sat", AO25:AO224, "11:45")</f>
        <v>0</v>
      </c>
      <c r="AO13" s="459">
        <f>COUNTIFS(AM226:AM1170, "Sat", AO226:AO1170, "11:00") +
 COUNTIFS(AM226:AM1170, "Sat", AO226:AO1170, "11:15") +
 COUNTIFS(AM226:AM1170, "Sat", AO226:AO1170, "11:30") +
 COUNTIFS(AM226:AM1170, "Sat", AO226:AO1170, "11:45")</f>
        <v>0</v>
      </c>
      <c r="AP13" s="460"/>
      <c r="AQ13" s="460"/>
      <c r="AR13" s="460"/>
      <c r="AS13" s="460"/>
    </row>
    <row r="14">
      <c r="A14" s="440"/>
      <c r="B14" s="399"/>
      <c r="C14" s="398"/>
      <c r="D14" s="399"/>
      <c r="E14" s="435"/>
      <c r="F14" s="344"/>
      <c r="G14" s="345"/>
      <c r="H14" s="275"/>
      <c r="I14" s="435"/>
      <c r="J14" s="411"/>
      <c r="K14" s="344"/>
      <c r="L14" s="345"/>
      <c r="M14" s="275"/>
      <c r="N14" s="435"/>
      <c r="O14" s="411"/>
      <c r="P14" s="344"/>
      <c r="Q14" s="345"/>
      <c r="R14" s="275"/>
      <c r="S14" s="435"/>
      <c r="T14" s="411"/>
      <c r="W14" s="412">
        <v>0.14583333333333334</v>
      </c>
      <c r="X14" s="403">
        <f>OriginalIDP!U16</f>
        <v>21.18</v>
      </c>
      <c r="Y14" s="403">
        <f>OriginalIDP!V16</f>
        <v>21</v>
      </c>
      <c r="Z14" s="403">
        <f>OriginalIDP!W16</f>
        <v>-0.18</v>
      </c>
      <c r="AA14" s="41" t="s">
        <v>585</v>
      </c>
      <c r="AB14" s="464">
        <f>AVERAGE(Y77:Y85)</f>
        <v>20.77666667</v>
      </c>
      <c r="AC14" s="461" t="s">
        <v>565</v>
      </c>
      <c r="AD14" s="462">
        <f>VALUE(L65)</f>
        <v>0</v>
      </c>
      <c r="AE14" s="463">
        <f>VALUE(L66)</f>
        <v>0</v>
      </c>
      <c r="AF14" s="453">
        <f>VALUE(L67)</f>
        <v>0</v>
      </c>
      <c r="AG14" s="453">
        <f>VALUE(L68)</f>
        <v>0</v>
      </c>
      <c r="AH14" s="454" t="str">
        <f t="shared" si="5"/>
        <v>Missing</v>
      </c>
      <c r="AI14" s="461" t="s">
        <v>565</v>
      </c>
      <c r="AJ14" s="455" t="str">
        <f t="shared" ref="AJ14:AM14" si="22">IF(AD14&lt;&gt;0, AD14, "")</f>
        <v/>
      </c>
      <c r="AK14" s="456" t="str">
        <f t="shared" si="22"/>
        <v/>
      </c>
      <c r="AL14" s="457" t="str">
        <f t="shared" si="22"/>
        <v/>
      </c>
      <c r="AM14" s="458" t="str">
        <f t="shared" si="22"/>
        <v/>
      </c>
      <c r="AN14" s="459">
        <f>COUNTIFS(AM25:AM224, "Sat", AO25:AO224, "12:00") +
 COUNTIFS(AM25:AM224, "Sat", AO25:AO224, "12:15") +
 COUNTIFS(AM25:AM224, "Sat", AO25:AO224, "12:30") +
 COUNTIFS(AM25:AM224, "Sat", AO25:AO224, "12:45")</f>
        <v>0</v>
      </c>
      <c r="AO14" s="459">
        <f>COUNTIFS(AM226:AM1170, "Sat", AO226:AO1170, "12:00") +
 COUNTIFS(AM226:AM1170, "Sat", AO226:AO1170, "12:15") +
 COUNTIFS(AM226:AM1170, "Sat", AO226:AO1170, "12:30") +
 COUNTIFS(AM226:AM1170, "Sat", AO226:AO1170, "12:45")</f>
        <v>0</v>
      </c>
      <c r="AP14" s="460"/>
      <c r="AQ14" s="460"/>
      <c r="AR14" s="460"/>
      <c r="AS14" s="460"/>
    </row>
    <row r="15">
      <c r="A15" s="398"/>
      <c r="B15" s="399"/>
      <c r="C15" s="440"/>
      <c r="D15" s="399"/>
      <c r="E15" s="410"/>
      <c r="F15" s="346"/>
      <c r="G15" s="347"/>
      <c r="H15" s="337"/>
      <c r="I15" s="410"/>
      <c r="J15" s="411" t="str">
        <f>Right(I15,150)</f>
        <v/>
      </c>
      <c r="K15" s="346"/>
      <c r="L15" s="347"/>
      <c r="M15" s="337"/>
      <c r="N15" s="410"/>
      <c r="O15" s="411" t="str">
        <f>Right(N15,150)</f>
        <v/>
      </c>
      <c r="P15" s="346"/>
      <c r="Q15" s="347"/>
      <c r="R15" s="337"/>
      <c r="S15" s="410"/>
      <c r="T15" s="411" t="str">
        <f>Right(S15,150)</f>
        <v/>
      </c>
      <c r="W15" s="412">
        <v>0.15625</v>
      </c>
      <c r="X15" s="403">
        <f>OriginalIDP!U17</f>
        <v>22.89</v>
      </c>
      <c r="Y15" s="403">
        <f>OriginalIDP!V17</f>
        <v>23.33</v>
      </c>
      <c r="Z15" s="403">
        <f>OriginalIDP!W17</f>
        <v>0.44</v>
      </c>
      <c r="AA15" s="41" t="s">
        <v>587</v>
      </c>
      <c r="AB15" s="413">
        <f>AVERAGE(Y85:Y92)</f>
        <v>17.12375</v>
      </c>
      <c r="AC15" s="461" t="s">
        <v>567</v>
      </c>
      <c r="AD15" s="462">
        <f>VALUE(L80)</f>
        <v>0</v>
      </c>
      <c r="AE15" s="463">
        <f>VALUE(L81)</f>
        <v>0</v>
      </c>
      <c r="AF15" s="453">
        <f>VALUE(L82)</f>
        <v>0</v>
      </c>
      <c r="AG15" s="453">
        <f>VALUE(L83)</f>
        <v>0</v>
      </c>
      <c r="AH15" s="454" t="str">
        <f t="shared" si="5"/>
        <v>Missing</v>
      </c>
      <c r="AI15" s="461" t="s">
        <v>567</v>
      </c>
      <c r="AJ15" s="455" t="str">
        <f t="shared" ref="AJ15:AM15" si="23">IF(AD15&lt;&gt;0, AD15, "")</f>
        <v/>
      </c>
      <c r="AK15" s="456" t="str">
        <f t="shared" si="23"/>
        <v/>
      </c>
      <c r="AL15" s="457" t="str">
        <f t="shared" si="23"/>
        <v/>
      </c>
      <c r="AM15" s="458" t="str">
        <f t="shared" si="23"/>
        <v/>
      </c>
      <c r="AN15" s="459">
        <f>COUNTIFS(AM25:AM224, "Sat", AO25:AO224, "13:00") +
 COUNTIFS(AM25:AM224, "Sat", AO25:AO224, "13:15") +
 COUNTIFS(AM25:AM224, "Sat", AO25:AO224, "13:30") +
 COUNTIFS(AM25:AM224, "Sat", AO25:AO224, "13:45")</f>
        <v>0</v>
      </c>
      <c r="AO15" s="459">
        <f>COUNTIFS(AM226:AM1170, "Sat", AO226:AO1170, "13:00") +
 COUNTIFS(AM226:AM1170, "Sat", AO226:AO1170, "13:15") +
 COUNTIFS(AM226:AM1170, "Sat", AO226:AO1170, "13:30") +
 COUNTIFS(AM226:AM1170, "Sat", AO226:AO1170, "13:45")</f>
        <v>0</v>
      </c>
      <c r="AP15" s="460"/>
      <c r="AQ15" s="460"/>
      <c r="AR15" s="460"/>
      <c r="AS15" s="460"/>
    </row>
    <row r="16">
      <c r="A16" s="410"/>
      <c r="B16" s="399"/>
      <c r="C16" s="440"/>
      <c r="D16" s="399"/>
      <c r="E16" s="440"/>
      <c r="F16" s="348" t="s">
        <v>552</v>
      </c>
      <c r="G16" s="31"/>
      <c r="H16" s="32"/>
      <c r="I16" s="400"/>
      <c r="J16" s="401"/>
      <c r="K16" s="373" t="s">
        <v>571</v>
      </c>
      <c r="L16" s="31"/>
      <c r="M16" s="32"/>
      <c r="N16" s="400"/>
      <c r="O16" s="198"/>
      <c r="P16" s="391" t="s">
        <v>590</v>
      </c>
      <c r="Q16" s="31"/>
      <c r="R16" s="32"/>
      <c r="S16" s="400"/>
      <c r="W16" s="412">
        <v>0.16666666666666666</v>
      </c>
      <c r="X16" s="403">
        <f>OriginalIDP!U18</f>
        <v>12.49</v>
      </c>
      <c r="Y16" s="403">
        <f>OriginalIDP!V18</f>
        <v>23</v>
      </c>
      <c r="Z16" s="403">
        <f>OriginalIDP!W18</f>
        <v>10.51</v>
      </c>
      <c r="AA16" s="465"/>
      <c r="AB16" s="465"/>
      <c r="AC16" s="455" t="s">
        <v>569</v>
      </c>
      <c r="AD16" s="462">
        <f>VALUE(L95)</f>
        <v>0</v>
      </c>
      <c r="AE16" s="453">
        <f>VALUE(L96)</f>
        <v>0</v>
      </c>
      <c r="AF16" s="453">
        <f>VALUE(L97)</f>
        <v>0</v>
      </c>
      <c r="AG16" s="453">
        <f>VALUE(L98)</f>
        <v>0</v>
      </c>
      <c r="AH16" s="454" t="str">
        <f t="shared" si="5"/>
        <v>Missing</v>
      </c>
      <c r="AI16" s="455" t="s">
        <v>569</v>
      </c>
      <c r="AJ16" s="455" t="str">
        <f t="shared" ref="AJ16:AM16" si="24">IF(AD16&lt;&gt;0, AD16, "")</f>
        <v/>
      </c>
      <c r="AK16" s="456" t="str">
        <f t="shared" si="24"/>
        <v/>
      </c>
      <c r="AL16" s="457" t="str">
        <f t="shared" si="24"/>
        <v/>
      </c>
      <c r="AM16" s="458" t="str">
        <f t="shared" si="24"/>
        <v/>
      </c>
      <c r="AN16" s="459">
        <f>COUNTIFS(AM25:AM224, "Sat", AO25:AO224, "14:00") +
 COUNTIFS(AM25:AM224, "Sat", AO25:AO224, "14:15") +
 COUNTIFS(AM25:AM224, "Sat", AO25:AO224, "14:30") +
 COUNTIFS(AM25:AM224, "Sat", AO25:AO224, "14:45")</f>
        <v>0</v>
      </c>
      <c r="AO16" s="459">
        <f>COUNTIFS(AM226:AM1170, "Sat", AO226:AO1170, "14:00") +
 COUNTIFS(AM226:AM1170, "Sat", AO226:AO1170, "14:15") +
 COUNTIFS(AM226:AM1170, "Sat", AO226:AO1170, "14:30") +
 COUNTIFS(AM226:AM1170, "Sat", AO226:AO1170, "14:45")</f>
        <v>0</v>
      </c>
      <c r="AP16" s="460"/>
      <c r="AQ16" s="460"/>
      <c r="AR16" s="460"/>
      <c r="AS16" s="460"/>
    </row>
    <row r="17">
      <c r="A17" s="410"/>
      <c r="B17" s="399"/>
      <c r="C17" s="440"/>
      <c r="D17" s="399"/>
      <c r="E17" s="410"/>
      <c r="F17" s="335" t="s">
        <v>94</v>
      </c>
      <c r="G17" s="336" t="str">
        <f t="shared" ref="G17:G19" si="26">J20</f>
        <v/>
      </c>
      <c r="H17" s="337"/>
      <c r="I17" s="410"/>
      <c r="J17" s="411" t="str">
        <f>IFERROR(__xludf.DUMMYFUNCTION("REGEXREPLACE(I17,""(.*)ACK:(.*)"",""$2"")"),"")</f>
        <v/>
      </c>
      <c r="K17" s="335" t="s">
        <v>94</v>
      </c>
      <c r="L17" s="336" t="str">
        <f t="shared" ref="L17:L19" si="27">O20</f>
        <v/>
      </c>
      <c r="M17" s="337"/>
      <c r="N17" s="410"/>
      <c r="O17" s="411" t="str">
        <f>IFERROR(__xludf.DUMMYFUNCTION("REGEXREPLACE(N17,""(.*)ACK:(.*)"",""$2"")"),"")</f>
        <v/>
      </c>
      <c r="P17" s="335" t="s">
        <v>94</v>
      </c>
      <c r="Q17" s="336" t="str">
        <f t="shared" ref="Q17:Q19" si="28">T20</f>
        <v/>
      </c>
      <c r="R17" s="337"/>
      <c r="S17" s="410"/>
      <c r="T17" s="411" t="str">
        <f>IFERROR(__xludf.DUMMYFUNCTION("REGEXREPLACE(S17,""(.*)ACK:(.*)"",""$2"")"),"")</f>
        <v/>
      </c>
      <c r="W17" s="412">
        <v>0.17708333333333334</v>
      </c>
      <c r="X17" s="403">
        <f>OriginalIDP!U19</f>
        <v>11.78</v>
      </c>
      <c r="Y17" s="403">
        <f>OriginalIDP!V19</f>
        <v>21</v>
      </c>
      <c r="Z17" s="403">
        <f>OriginalIDP!W19</f>
        <v>9.22</v>
      </c>
      <c r="AA17" s="465"/>
      <c r="AB17" s="465"/>
      <c r="AC17" s="383" t="s">
        <v>578</v>
      </c>
      <c r="AD17" s="466">
        <f>VALUE(Q5)</f>
        <v>0</v>
      </c>
      <c r="AE17" s="467">
        <f>VALUE(Q6)</f>
        <v>0</v>
      </c>
      <c r="AF17" s="468">
        <f>VALUE(Q7)</f>
        <v>0</v>
      </c>
      <c r="AG17" s="467">
        <f>VALUE(Q8)</f>
        <v>0</v>
      </c>
      <c r="AH17" s="469" t="str">
        <f t="shared" si="5"/>
        <v>Missing</v>
      </c>
      <c r="AI17" s="383" t="s">
        <v>578</v>
      </c>
      <c r="AJ17" s="470" t="str">
        <f t="shared" ref="AJ17:AM17" si="25">IF(AD17&lt;&gt;0, AD17, "")</f>
        <v/>
      </c>
      <c r="AK17" s="471" t="str">
        <f t="shared" si="25"/>
        <v/>
      </c>
      <c r="AL17" s="472" t="str">
        <f t="shared" si="25"/>
        <v/>
      </c>
      <c r="AM17" s="473" t="str">
        <f t="shared" si="25"/>
        <v/>
      </c>
      <c r="AN17" s="474">
        <f>COUNTIFS(AM25:AM224, "Sat", AO25:AO224, "15:00") +
 COUNTIFS(AM25:AM224, "Sat", AO25:AO224, "15:15") +
 COUNTIFS(AM25:AM224, "Sat", AO25:AO224, "15:30") +
 COUNTIFS(AM25:AM224, "Sat", AO25:AO224, "15:45") +
 COUNTIFS(AM25:AM224, "Sat", AO25:AO224, "16:00") +
 COUNTIFS(AM25:AM224, "Sat", AO25:AO224, "16:15") +
 COUNTIFS(AM25:AM224, "Sat", AO25:AO224, "16:30") +
 COUNTIFS(AM25:AM224, "Sat", AO25:AO224, "16:45")</f>
        <v>0</v>
      </c>
      <c r="AO17" s="474">
        <f>COUNTIFS(AM226:AM1170, "Sat", AO226:AO1170, "15:00") +
 COUNTIFS(AM226:AM1170, "Sat", AO226:AO1170, "15:15") +
 COUNTIFS(AM226:AM1170, "Sat", AO226:AO1170, "15:30") +
 COUNTIFS(AM226:AM1170, "Sat", AO226:AO1170, "15:45") +
 COUNTIFS(AM226:AM1170, "Sat", AO226:AO1170, "16:00") +
 COUNTIFS(AM226:AM1170, "Sat", AO226:AO1170, "16:15") +
 COUNTIFS(AM226:AM1170, "Sat", AO226:AO1170, "16:30") +
 COUNTIFS(AM226:AM1170, "Sat", AO226:AO1170, "16:45")</f>
        <v>0</v>
      </c>
      <c r="AP17" s="475"/>
      <c r="AQ17" s="475"/>
      <c r="AR17" s="475"/>
      <c r="AS17" s="475"/>
    </row>
    <row r="18">
      <c r="A18" s="435"/>
      <c r="B18" s="399"/>
      <c r="C18" s="440"/>
      <c r="D18" s="399"/>
      <c r="E18" s="435"/>
      <c r="F18" s="338" t="s">
        <v>497</v>
      </c>
      <c r="G18" s="336" t="str">
        <f t="shared" si="26"/>
        <v/>
      </c>
      <c r="H18" s="337"/>
      <c r="I18" s="410"/>
      <c r="J18" s="411" t="str">
        <f>IFERROR(__xludf.DUMMYFUNCTION("REGEXREPLACE(I18,""(.*)SVL OUT:(.*)"",""$2"")"),"")</f>
        <v/>
      </c>
      <c r="K18" s="338" t="s">
        <v>497</v>
      </c>
      <c r="L18" s="336" t="str">
        <f t="shared" si="27"/>
        <v/>
      </c>
      <c r="M18" s="337"/>
      <c r="N18" s="410"/>
      <c r="O18" s="411" t="str">
        <f>IFERROR(__xludf.DUMMYFUNCTION("REGEXREPLACE(N18,""(.*)SVL OUT:(.*)"",""$2"")"),"")</f>
        <v/>
      </c>
      <c r="P18" s="338" t="s">
        <v>497</v>
      </c>
      <c r="Q18" s="336" t="str">
        <f t="shared" si="28"/>
        <v/>
      </c>
      <c r="R18" s="337"/>
      <c r="S18" s="410"/>
      <c r="T18" s="411" t="str">
        <f>IFERROR(__xludf.DUMMYFUNCTION("REGEXREPLACE(S18,""(.*)SVL OUT:(.*)"",""$2"")"),"")</f>
        <v/>
      </c>
      <c r="W18" s="412">
        <v>0.1875</v>
      </c>
      <c r="X18" s="403">
        <f>OriginalIDP!U20</f>
        <v>12.6</v>
      </c>
      <c r="Y18" s="403">
        <f>OriginalIDP!V20</f>
        <v>20.33</v>
      </c>
      <c r="Z18" s="403">
        <f>OriginalIDP!W20</f>
        <v>7.73</v>
      </c>
      <c r="AA18" s="465"/>
      <c r="AB18" s="465"/>
      <c r="AC18" s="386" t="s">
        <v>579</v>
      </c>
      <c r="AD18" s="476">
        <f>VALUE(Q20)</f>
        <v>0</v>
      </c>
      <c r="AE18" s="477">
        <f>VALUE(Q21)</f>
        <v>0</v>
      </c>
      <c r="AF18" s="478">
        <f>VALUE(Q22)</f>
        <v>0</v>
      </c>
      <c r="AG18" s="477">
        <f>VALUE(Q23)</f>
        <v>0</v>
      </c>
      <c r="AH18" s="469" t="str">
        <f t="shared" si="5"/>
        <v>Missing</v>
      </c>
      <c r="AI18" s="386" t="s">
        <v>579</v>
      </c>
      <c r="AJ18" s="479" t="str">
        <f t="shared" ref="AJ18:AM18" si="29">IF(AD18&lt;&gt;0, AD18, "")</f>
        <v/>
      </c>
      <c r="AK18" s="480" t="str">
        <f t="shared" si="29"/>
        <v/>
      </c>
      <c r="AL18" s="481" t="str">
        <f t="shared" si="29"/>
        <v/>
      </c>
      <c r="AM18" s="482" t="str">
        <f t="shared" si="29"/>
        <v/>
      </c>
      <c r="AN18" s="474">
        <f>COUNTIFS(AM25:AM224, "Sat", AO25:AO224, "17:00") +
 COUNTIFS(AM25:AM224, "Sat", AO25:AO224, "17:15") +
 COUNTIFS(AM25:AM224, "Sat", AO25:AO224, "17:30") +
 COUNTIFS(AM25:AM224, "Sat", AO25:AO224, "17:45")</f>
        <v>0</v>
      </c>
      <c r="AO18" s="474">
        <f>COUNTIFS(AM226:AM1170, "Sat", AO226:AO1170, "17:00") +
 COUNTIFS(AM226:AM1170, "Sat", AO226:AO1170, "17:15") +
 COUNTIFS(AM226:AM1170, "Sat", AO226:AO1170, "17:30") +
 COUNTIFS(AM226:AM1170, "Sat", AO226:AO1170, "17:45")</f>
        <v>0</v>
      </c>
      <c r="AP18" s="475"/>
      <c r="AQ18" s="475"/>
      <c r="AR18" s="475"/>
      <c r="AS18" s="475"/>
    </row>
    <row r="19">
      <c r="A19" s="440"/>
      <c r="B19" s="399"/>
      <c r="C19" s="440"/>
      <c r="D19" s="399"/>
      <c r="E19" s="410"/>
      <c r="F19" s="338" t="s">
        <v>100</v>
      </c>
      <c r="G19" s="336" t="str">
        <f t="shared" si="26"/>
        <v/>
      </c>
      <c r="H19" s="337"/>
      <c r="I19" s="410"/>
      <c r="J19" s="411" t="str">
        <f>IFERROR(__xludf.DUMMYFUNCTION("REGEXREPLACE(I19,""(.*)SVL IN:(.*)"",""$2"")"),"")</f>
        <v/>
      </c>
      <c r="K19" s="338" t="s">
        <v>100</v>
      </c>
      <c r="L19" s="336" t="str">
        <f t="shared" si="27"/>
        <v/>
      </c>
      <c r="M19" s="337"/>
      <c r="N19" s="410"/>
      <c r="O19" s="411" t="str">
        <f>IFERROR(__xludf.DUMMYFUNCTION("REGEXREPLACE(N19,""(.*)SVL IN:(.*)"",""$2"")"),"")</f>
        <v/>
      </c>
      <c r="P19" s="338" t="s">
        <v>100</v>
      </c>
      <c r="Q19" s="336" t="str">
        <f t="shared" si="28"/>
        <v/>
      </c>
      <c r="R19" s="337"/>
      <c r="S19" s="410"/>
      <c r="T19" s="411" t="str">
        <f>IFERROR(__xludf.DUMMYFUNCTION("REGEXREPLACE(S19,""(.*)SVL IN:(.*)"",""$2"")"),"")</f>
        <v/>
      </c>
      <c r="W19" s="412">
        <v>0.19791666666666666</v>
      </c>
      <c r="X19" s="403">
        <f>OriginalIDP!U21</f>
        <v>12.58</v>
      </c>
      <c r="Y19" s="403">
        <f>OriginalIDP!V21</f>
        <v>16</v>
      </c>
      <c r="Z19" s="403">
        <f>OriginalIDP!W21</f>
        <v>3.42</v>
      </c>
      <c r="AA19" s="465"/>
      <c r="AB19" s="465"/>
      <c r="AC19" s="386" t="s">
        <v>580</v>
      </c>
      <c r="AD19" s="476">
        <f>VALUE(Q35)</f>
        <v>0</v>
      </c>
      <c r="AE19" s="477">
        <f>VALUE(Q36)</f>
        <v>0</v>
      </c>
      <c r="AF19" s="478">
        <f>VALUE(Q37)</f>
        <v>0</v>
      </c>
      <c r="AG19" s="477">
        <f>VALUE(Q38)</f>
        <v>0</v>
      </c>
      <c r="AH19" s="469" t="str">
        <f t="shared" si="5"/>
        <v>Missing</v>
      </c>
      <c r="AI19" s="386" t="s">
        <v>580</v>
      </c>
      <c r="AJ19" s="479" t="str">
        <f t="shared" ref="AJ19:AM19" si="30">IF(AD19&lt;&gt;0, AD19, "")</f>
        <v/>
      </c>
      <c r="AK19" s="480" t="str">
        <f t="shared" si="30"/>
        <v/>
      </c>
      <c r="AL19" s="481" t="str">
        <f t="shared" si="30"/>
        <v/>
      </c>
      <c r="AM19" s="482" t="str">
        <f t="shared" si="30"/>
        <v/>
      </c>
      <c r="AN19" s="474">
        <f>COUNTIFS(AM25:AM224, "Sat", AO25:AO224, "18:00") +
 COUNTIFS(AM25:AM224, "Sat", AO25:AO224, "18:15") +
 COUNTIFS(AM25:AM224, "Sat", AO25:AO224, "18:30") +
 COUNTIFS(AM25:AM224, "Sat", AO25:AO224, "18:45")</f>
        <v>0</v>
      </c>
      <c r="AO19" s="474">
        <f>COUNTIFS(AM226:AM1170, "Sat", AO226:AO1170, "18:00") +
 COUNTIFS(AM226:AM1170, "Sat", AO226:AO1170, "18:15") +
 COUNTIFS(AM226:AM1170, "Sat", AO226:AO1170, "18:30") +
 COUNTIFS(AM226:AM1170, "Sat", AO226:AO1170, "18:45")</f>
        <v>0</v>
      </c>
      <c r="AP19" s="475"/>
      <c r="AQ19" s="475"/>
      <c r="AR19" s="475"/>
      <c r="AS19" s="475"/>
    </row>
    <row r="20">
      <c r="A20" s="435"/>
      <c r="B20" s="399"/>
      <c r="C20" s="440"/>
      <c r="D20" s="399"/>
      <c r="E20" s="398"/>
      <c r="F20" s="338" t="s">
        <v>547</v>
      </c>
      <c r="G20" s="336" t="str">
        <f t="shared" ref="G20:G21" si="32">J18</f>
        <v/>
      </c>
      <c r="H20" s="337"/>
      <c r="I20" s="410"/>
      <c r="J20" s="411" t="str">
        <f>IFERROR(__xludf.DUMMYFUNCTION("REGEXREPLACE(I20,""(.*)ACK:(.*)"",""$2"")"),"")</f>
        <v/>
      </c>
      <c r="K20" s="338" t="s">
        <v>547</v>
      </c>
      <c r="L20" s="336" t="str">
        <f t="shared" ref="L20:L21" si="33">O18</f>
        <v/>
      </c>
      <c r="M20" s="337"/>
      <c r="N20" s="410"/>
      <c r="O20" s="411" t="str">
        <f>IFERROR(__xludf.DUMMYFUNCTION("REGEXREPLACE(N20,""(.*)ACK:(.*)"",""$2"")"),"")</f>
        <v/>
      </c>
      <c r="P20" s="338" t="s">
        <v>547</v>
      </c>
      <c r="Q20" s="336" t="str">
        <f t="shared" ref="Q20:Q21" si="34">T18</f>
        <v/>
      </c>
      <c r="R20" s="337"/>
      <c r="S20" s="410"/>
      <c r="T20" s="411" t="str">
        <f>IFERROR(__xludf.DUMMYFUNCTION("REGEXREPLACE(S20,""(.*)ACK:(.*)"",""$2"")"),"")</f>
        <v/>
      </c>
      <c r="W20" s="412">
        <v>0.20833333333333334</v>
      </c>
      <c r="X20" s="403">
        <f>OriginalIDP!U22</f>
        <v>15.76</v>
      </c>
      <c r="Y20" s="403">
        <f>OriginalIDP!V22</f>
        <v>19</v>
      </c>
      <c r="Z20" s="403">
        <f>OriginalIDP!W22</f>
        <v>3.24</v>
      </c>
      <c r="AA20" s="438"/>
      <c r="AB20" s="438"/>
      <c r="AC20" s="386" t="s">
        <v>582</v>
      </c>
      <c r="AD20" s="476">
        <f>VALUE(Q50)</f>
        <v>0</v>
      </c>
      <c r="AE20" s="477">
        <f>VALUE(Q51)</f>
        <v>0</v>
      </c>
      <c r="AF20" s="478">
        <f>VALUE(Q52)</f>
        <v>0</v>
      </c>
      <c r="AG20" s="477">
        <f>VALUE(Q53)</f>
        <v>0</v>
      </c>
      <c r="AH20" s="469" t="str">
        <f t="shared" si="5"/>
        <v>Missing</v>
      </c>
      <c r="AI20" s="386" t="s">
        <v>582</v>
      </c>
      <c r="AJ20" s="479" t="str">
        <f t="shared" ref="AJ20:AM20" si="31">IF(AD20&lt;&gt;0, AD20, "")</f>
        <v/>
      </c>
      <c r="AK20" s="480" t="str">
        <f t="shared" si="31"/>
        <v/>
      </c>
      <c r="AL20" s="481" t="str">
        <f t="shared" si="31"/>
        <v/>
      </c>
      <c r="AM20" s="482" t="str">
        <f t="shared" si="31"/>
        <v/>
      </c>
      <c r="AN20" s="474">
        <f>COUNTIFS(AM25:AM224, "Sat", AO25:AO224, "19:00") +
 COUNTIFS(AM25:AM224, "Sat", AO25:AO224, "19:15") +
 COUNTIFS(AM25:AM224, "Sat", AO25:AO224, "19:30") +
 COUNTIFS(AM25:AM224, "Sat", AO25:AO224, "19:45")</f>
        <v>0</v>
      </c>
      <c r="AO20" s="474">
        <f>COUNTIFS(AM226:AM1170, "Sat", AO226:AO1170, "19:00") +
 COUNTIFS(AM226:AM1170, "Sat", AO226:AO1170, "19:15") +
 COUNTIFS(AM226:AM1170, "Sat", AO226:AO1170, "19:30") +
 COUNTIFS(AM226:AM1170, "Sat", AO226:AO1170, "19:45")</f>
        <v>0</v>
      </c>
      <c r="AP20" s="475"/>
      <c r="AQ20" s="475"/>
      <c r="AR20" s="475"/>
      <c r="AS20" s="475"/>
    </row>
    <row r="21">
      <c r="A21" s="410"/>
      <c r="B21" s="399"/>
      <c r="C21" s="398"/>
      <c r="D21" s="399"/>
      <c r="E21" s="483"/>
      <c r="F21" s="338" t="s">
        <v>548</v>
      </c>
      <c r="G21" s="336" t="str">
        <f t="shared" si="32"/>
        <v/>
      </c>
      <c r="H21" s="337"/>
      <c r="I21" s="410"/>
      <c r="J21" s="411" t="str">
        <f>IFERROR(__xludf.DUMMYFUNCTION("REGEXREPLACE(I21,""(.*)ASA:(.*)"",""$2"")"),"")</f>
        <v/>
      </c>
      <c r="K21" s="338" t="s">
        <v>548</v>
      </c>
      <c r="L21" s="336" t="str">
        <f t="shared" si="33"/>
        <v/>
      </c>
      <c r="M21" s="337"/>
      <c r="N21" s="410"/>
      <c r="O21" s="411" t="str">
        <f>IFERROR(__xludf.DUMMYFUNCTION("REGEXREPLACE(N21,""(.*)ASA:(.*)"",""$2"")"),"")</f>
        <v/>
      </c>
      <c r="P21" s="338" t="s">
        <v>548</v>
      </c>
      <c r="Q21" s="336" t="str">
        <f t="shared" si="34"/>
        <v/>
      </c>
      <c r="R21" s="337"/>
      <c r="S21" s="410"/>
      <c r="T21" s="411" t="str">
        <f>IFERROR(__xludf.DUMMYFUNCTION("REGEXREPLACE(S21,""(.*)ASA:(.*)"",""$2"")"),"")</f>
        <v/>
      </c>
      <c r="W21" s="412">
        <v>0.21875</v>
      </c>
      <c r="X21" s="403">
        <f>OriginalIDP!U23</f>
        <v>13.56</v>
      </c>
      <c r="Y21" s="403">
        <f>OriginalIDP!V23</f>
        <v>23.33</v>
      </c>
      <c r="Z21" s="403">
        <f>OriginalIDP!W23</f>
        <v>9.77</v>
      </c>
      <c r="AA21" s="168"/>
      <c r="AB21" s="168"/>
      <c r="AC21" s="386" t="s">
        <v>584</v>
      </c>
      <c r="AD21" s="476">
        <f>VALUE(Q65)</f>
        <v>0</v>
      </c>
      <c r="AE21" s="477">
        <f>VALUE(Q66)</f>
        <v>0</v>
      </c>
      <c r="AF21" s="478">
        <f>VALUE(Q67)</f>
        <v>0</v>
      </c>
      <c r="AG21" s="477">
        <f>VALUE(Q68)</f>
        <v>0</v>
      </c>
      <c r="AH21" s="469" t="str">
        <f t="shared" si="5"/>
        <v>Missing</v>
      </c>
      <c r="AI21" s="386" t="s">
        <v>584</v>
      </c>
      <c r="AJ21" s="479" t="str">
        <f t="shared" ref="AJ21:AM21" si="35">IF(AD21&lt;&gt;0, AD21, "")</f>
        <v/>
      </c>
      <c r="AK21" s="480" t="str">
        <f t="shared" si="35"/>
        <v/>
      </c>
      <c r="AL21" s="481" t="str">
        <f t="shared" si="35"/>
        <v/>
      </c>
      <c r="AM21" s="482" t="str">
        <f t="shared" si="35"/>
        <v/>
      </c>
      <c r="AN21" s="474">
        <f>COUNTIFS(AM25:AM224, "Sat", AO25:AO224, "20:00") +
 COUNTIFS(AM25:AM224, "Sat", AO25:AO224, "20:15") +
 COUNTIFS(AM25:AM224, "Sat", AO25:AO224, "20:30") +
 COUNTIFS(AM25:AM224, "Sat", AO25:AO224, "20:45")</f>
        <v>0</v>
      </c>
      <c r="AO21" s="474">
        <f>COUNTIFS(AM226:AM1170, "Sat", AO226:AO1170, "20:00") +
 COUNTIFS(AM226:AM1170, "Sat", AO226:AO1170, "20:15") +
 COUNTIFS(AM226:AM1170, "Sat", AO226:AO1170, "20:30") +
 COUNTIFS(AM226:AM1170, "Sat", AO226:AO1170, "20:45")</f>
        <v>0</v>
      </c>
      <c r="AP21" s="475"/>
      <c r="AQ21" s="475"/>
      <c r="AR21" s="475"/>
      <c r="AS21" s="475"/>
    </row>
    <row r="22">
      <c r="A22" s="410"/>
      <c r="B22" s="399"/>
      <c r="C22" s="440"/>
      <c r="D22" s="399"/>
      <c r="E22" s="398"/>
      <c r="F22" s="338" t="s">
        <v>549</v>
      </c>
      <c r="G22" s="370" t="str">
        <f t="shared" ref="G22:G23" si="37">J25</f>
        <v/>
      </c>
      <c r="H22" s="29"/>
      <c r="I22" s="410"/>
      <c r="J22" s="411" t="str">
        <f>IFERROR(__xludf.DUMMYFUNCTION("REGEXREPLACE(I22,""(.*)SAFE:(.*)"",""$2"")"),"")</f>
        <v/>
      </c>
      <c r="K22" s="338" t="s">
        <v>549</v>
      </c>
      <c r="L22" s="370" t="str">
        <f t="shared" ref="L22:L23" si="38">O25</f>
        <v/>
      </c>
      <c r="M22" s="29"/>
      <c r="N22" s="410"/>
      <c r="O22" s="411" t="str">
        <f>IFERROR(__xludf.DUMMYFUNCTION("REGEXREPLACE(N22,""(.*)SAFE:(.*)"",""$2"")"),"")</f>
        <v/>
      </c>
      <c r="P22" s="338" t="s">
        <v>549</v>
      </c>
      <c r="Q22" s="370" t="str">
        <f t="shared" ref="Q22:Q23" si="39">T25</f>
        <v/>
      </c>
      <c r="R22" s="29"/>
      <c r="S22" s="410"/>
      <c r="T22" s="411" t="str">
        <f>IFERROR(__xludf.DUMMYFUNCTION("REGEXREPLACE(S22,""(.*)SAFE:(.*)"",""$2"")"),"")</f>
        <v/>
      </c>
      <c r="W22" s="412">
        <v>0.22916666666666666</v>
      </c>
      <c r="X22" s="403">
        <f>OriginalIDP!U24</f>
        <v>15.5</v>
      </c>
      <c r="Y22" s="403">
        <f>OriginalIDP!V24</f>
        <v>21.67</v>
      </c>
      <c r="Z22" s="403">
        <f>OriginalIDP!W24</f>
        <v>6.17</v>
      </c>
      <c r="AA22" s="168"/>
      <c r="AB22" s="168"/>
      <c r="AC22" s="386" t="s">
        <v>586</v>
      </c>
      <c r="AD22" s="476">
        <f>VALUE(Q80)</f>
        <v>0</v>
      </c>
      <c r="AE22" s="477">
        <f>VALUE(Q81)</f>
        <v>0</v>
      </c>
      <c r="AF22" s="478">
        <f>VALUE(Q82)</f>
        <v>0</v>
      </c>
      <c r="AG22" s="477">
        <f>VALUE(Q83)</f>
        <v>0</v>
      </c>
      <c r="AH22" s="469" t="str">
        <f t="shared" si="5"/>
        <v>Missing</v>
      </c>
      <c r="AI22" s="386" t="s">
        <v>586</v>
      </c>
      <c r="AJ22" s="479" t="str">
        <f t="shared" ref="AJ22:AM22" si="36">IF(AD22&lt;&gt;0, AD22, "")</f>
        <v/>
      </c>
      <c r="AK22" s="480" t="str">
        <f t="shared" si="36"/>
        <v/>
      </c>
      <c r="AL22" s="481" t="str">
        <f t="shared" si="36"/>
        <v/>
      </c>
      <c r="AM22" s="482" t="str">
        <f t="shared" si="36"/>
        <v/>
      </c>
      <c r="AN22" s="474">
        <f>COUNTIFS(AM25:AM224, "Sat", AO25:AO224, "21:00") +
 COUNTIFS(AM25:AM224, "Sat", AO25:AO224, "21:15") +
 COUNTIFS(AM25:AM224, "Sat", AO25:AO224, "21:30") +
 COUNTIFS(AM25:AM224, "Sat", AO25:AO224, "21:45")</f>
        <v>0</v>
      </c>
      <c r="AO22" s="474">
        <f>COUNTIFS(AM226:AM1170, "Sat", AO226:AO1170, "21:00") +
 COUNTIFS(AM226:AM1170, "Sat", AO226:AO1170, "21:15") +
 COUNTIFS(AM226:AM1170, "Sat", AO226:AO1170, "21:30") +
 COUNTIFS(AM226:AM1170, "Sat", AO226:AO1170, "21:45")</f>
        <v>0</v>
      </c>
      <c r="AP22" s="475"/>
      <c r="AQ22" s="475"/>
      <c r="AR22" s="475"/>
      <c r="AS22" s="475"/>
    </row>
    <row r="23">
      <c r="A23" s="410"/>
      <c r="B23" s="399"/>
      <c r="C23" s="440"/>
      <c r="D23" s="399"/>
      <c r="E23" s="410"/>
      <c r="F23" s="338" t="s">
        <v>550</v>
      </c>
      <c r="G23" s="371" t="str">
        <f t="shared" si="37"/>
        <v/>
      </c>
      <c r="H23" s="372"/>
      <c r="I23" s="398"/>
      <c r="J23" s="411" t="str">
        <f>IFERROR(__xludf.DUMMYFUNCTION("REGEXREPLACE(I17,""(.*)DELAYS:(.*)"",""$2"")"),"")</f>
        <v/>
      </c>
      <c r="K23" s="338" t="s">
        <v>550</v>
      </c>
      <c r="L23" s="371" t="str">
        <f t="shared" si="38"/>
        <v/>
      </c>
      <c r="M23" s="372"/>
      <c r="N23" s="398"/>
      <c r="O23" s="411" t="str">
        <f>IFERROR(__xludf.DUMMYFUNCTION("REGEXREPLACE(N17,""(.*)DELAYS:(.*)"",""$2"")"),"")</f>
        <v/>
      </c>
      <c r="P23" s="338" t="s">
        <v>550</v>
      </c>
      <c r="Q23" s="371" t="str">
        <f t="shared" si="39"/>
        <v/>
      </c>
      <c r="R23" s="372"/>
      <c r="S23" s="398"/>
      <c r="T23" s="411" t="str">
        <f>IFERROR(__xludf.DUMMYFUNCTION("REGEXREPLACE(S17,""(.*)DELAYS:(.*)"",""$2"")"),"")</f>
        <v/>
      </c>
      <c r="W23" s="412">
        <v>0.23958333333333334</v>
      </c>
      <c r="X23" s="403">
        <f>OriginalIDP!U25</f>
        <v>14.98</v>
      </c>
      <c r="Y23" s="403">
        <f>OriginalIDP!V25</f>
        <v>21.67</v>
      </c>
      <c r="Z23" s="403">
        <f>OriginalIDP!W25</f>
        <v>6.69</v>
      </c>
      <c r="AA23" s="168"/>
      <c r="AB23" s="168"/>
      <c r="AC23" s="388" t="s">
        <v>588</v>
      </c>
      <c r="AD23" s="484">
        <f>VALUE(Q95)</f>
        <v>0</v>
      </c>
      <c r="AE23" s="485">
        <f>VALUE(Q96)</f>
        <v>0</v>
      </c>
      <c r="AF23" s="486">
        <f>VALUE(Q97)</f>
        <v>0</v>
      </c>
      <c r="AG23" s="485">
        <f>VALUE(Q98)</f>
        <v>0</v>
      </c>
      <c r="AH23" s="469" t="str">
        <f t="shared" si="5"/>
        <v>Missing</v>
      </c>
      <c r="AI23" s="388" t="s">
        <v>588</v>
      </c>
      <c r="AJ23" s="487" t="str">
        <f t="shared" ref="AJ23:AM23" si="40">IF(AD23&lt;&gt;0, AD23, "")</f>
        <v/>
      </c>
      <c r="AK23" s="488" t="str">
        <f t="shared" si="40"/>
        <v/>
      </c>
      <c r="AL23" s="489" t="str">
        <f t="shared" si="40"/>
        <v/>
      </c>
      <c r="AM23" s="490" t="str">
        <f t="shared" si="40"/>
        <v/>
      </c>
      <c r="AN23" s="474">
        <f>COUNTIFS(AM25:AM224, "Sat", AO25:AO224, "22:00") +
 COUNTIFS(AM25:AM224, "Sat", AO25:AO224, "22:15") +
 COUNTIFS(AM25:AM224, "Sat", AO25:AO224, "22:30") +
 COUNTIFS(AM25:AM224, "Sat", AO25:AO224, "22:45")</f>
        <v>0</v>
      </c>
      <c r="AO23" s="474">
        <f>COUNTIFS(AM226:AM1170, "Sat", AO226:AO1170, "22:00") +
 COUNTIFS(AM226:AM1170, "Sat", AO226:AO1170, "22:15") +
 COUNTIFS(AM226:AM1170, "Sat", AO226:AO1170, "22:30") +
 COUNTIFS(AM226:AM1170, "Sat", AO226:AO1170, "22:45")</f>
        <v>0</v>
      </c>
      <c r="AP23" s="475"/>
      <c r="AQ23" s="475"/>
      <c r="AR23" s="475"/>
      <c r="AS23" s="475"/>
    </row>
    <row r="24">
      <c r="A24" s="410"/>
      <c r="B24" s="399"/>
      <c r="C24" s="440"/>
      <c r="D24" s="399"/>
      <c r="E24" s="440"/>
      <c r="F24" s="339" t="s">
        <v>551</v>
      </c>
      <c r="G24" s="340" t="str">
        <f>J28</f>
        <v/>
      </c>
      <c r="H24" s="39"/>
      <c r="I24" s="440"/>
      <c r="J24" s="411" t="str">
        <f>IF(J67=FALSE,"",LEFT(J61,3))</f>
        <v/>
      </c>
      <c r="K24" s="339" t="s">
        <v>551</v>
      </c>
      <c r="L24" s="340" t="str">
        <f>O28</f>
        <v/>
      </c>
      <c r="M24" s="39"/>
      <c r="N24" s="440"/>
      <c r="O24" s="411" t="str">
        <f>IF(O67=FALSE,"",LEFT(O61,3))</f>
        <v/>
      </c>
      <c r="P24" s="339" t="s">
        <v>551</v>
      </c>
      <c r="Q24" s="340" t="str">
        <f>T28</f>
        <v/>
      </c>
      <c r="R24" s="39"/>
      <c r="S24" s="440"/>
      <c r="T24" s="411" t="str">
        <f>IF(T67=FALSE,"",LEFT(T61,3))</f>
        <v/>
      </c>
      <c r="W24" s="412">
        <v>0.25</v>
      </c>
      <c r="X24" s="403">
        <f>OriginalIDP!U26</f>
        <v>13.32</v>
      </c>
      <c r="Y24" s="403">
        <f>OriginalIDP!V26</f>
        <v>21</v>
      </c>
      <c r="Z24" s="403">
        <f>OriginalIDP!W26</f>
        <v>7.68</v>
      </c>
      <c r="AA24" s="168"/>
      <c r="AB24" s="168"/>
      <c r="AC24" s="491" t="s">
        <v>606</v>
      </c>
      <c r="AS24" s="502"/>
    </row>
    <row r="25">
      <c r="A25" s="410"/>
      <c r="B25" s="399"/>
      <c r="C25" s="435"/>
      <c r="D25" s="399"/>
      <c r="E25" s="410"/>
      <c r="F25" s="341"/>
      <c r="G25" s="114"/>
      <c r="H25" s="32"/>
      <c r="I25" s="440"/>
      <c r="J25" s="411" t="str">
        <f>IFERROR(__xludf.DUMMYFUNCTION("REGEXREPLACE(I25,""(.*)Inbound:(.*)"",""$2"")"),"")</f>
        <v/>
      </c>
      <c r="K25" s="341"/>
      <c r="L25" s="114"/>
      <c r="M25" s="32"/>
      <c r="N25" s="440"/>
      <c r="O25" s="411" t="str">
        <f>IFERROR(__xludf.DUMMYFUNCTION("REGEXREPLACE(N25,""(.*)Inbound:(.*)"",""$2"")"),"")</f>
        <v/>
      </c>
      <c r="P25" s="341"/>
      <c r="Q25" s="114"/>
      <c r="R25" s="32"/>
      <c r="S25" s="440"/>
      <c r="T25" s="411" t="str">
        <f>IFERROR(__xludf.DUMMYFUNCTION("REGEXREPLACE(S25,""(.*)Inbound:(.*)"",""$2"")"),"")</f>
        <v/>
      </c>
      <c r="W25" s="412">
        <v>0.2604166666666667</v>
      </c>
      <c r="X25" s="403">
        <f>OriginalIDP!U27</f>
        <v>13.03</v>
      </c>
      <c r="Y25" s="403">
        <f>OriginalIDP!V27</f>
        <v>24</v>
      </c>
      <c r="Z25" s="403">
        <f>OriginalIDP!W27</f>
        <v>10.97</v>
      </c>
      <c r="AC25" s="492">
        <v>1.0</v>
      </c>
      <c r="AD25" s="493"/>
      <c r="AE25" s="493"/>
      <c r="AF25" s="493"/>
      <c r="AG25" s="493"/>
      <c r="AH25" s="493"/>
      <c r="AI25" s="493"/>
      <c r="AJ25" s="493"/>
      <c r="AK25" s="493"/>
      <c r="AL25" s="494"/>
      <c r="AM25" s="495"/>
      <c r="AN25" s="496"/>
      <c r="AO25" s="496"/>
      <c r="AP25" s="493"/>
      <c r="AQ25" s="497"/>
      <c r="AR25" s="498"/>
      <c r="AS25" s="502"/>
    </row>
    <row r="26">
      <c r="A26" s="410"/>
      <c r="B26" s="399"/>
      <c r="C26" s="410"/>
      <c r="D26" s="399"/>
      <c r="E26" s="483"/>
      <c r="F26" s="342" t="s">
        <v>485</v>
      </c>
      <c r="G26" s="343" t="str">
        <f>J30</f>
        <v/>
      </c>
      <c r="H26" s="275"/>
      <c r="I26" s="440"/>
      <c r="J26" s="411" t="str">
        <f>IFERROR(__xludf.DUMMYFUNCTION("REGEXREPLACE(I26,""(.*)Outbound:(.*)"",""$2"")"),"")</f>
        <v/>
      </c>
      <c r="K26" s="342" t="s">
        <v>485</v>
      </c>
      <c r="L26" s="343" t="str">
        <f>O30</f>
        <v/>
      </c>
      <c r="M26" s="275"/>
      <c r="N26" s="440"/>
      <c r="O26" s="411" t="str">
        <f>IFERROR(__xludf.DUMMYFUNCTION("REGEXREPLACE(N26,""(.*)Outbound:(.*)"",""$2"")"),"")</f>
        <v/>
      </c>
      <c r="P26" s="342" t="s">
        <v>485</v>
      </c>
      <c r="Q26" s="343" t="str">
        <f>T30</f>
        <v/>
      </c>
      <c r="R26" s="275"/>
      <c r="S26" s="440"/>
      <c r="T26" s="411" t="str">
        <f>IFERROR(__xludf.DUMMYFUNCTION("REGEXREPLACE(S26,""(.*)Outbound:(.*)"",""$2"")"),"")</f>
        <v/>
      </c>
      <c r="W26" s="412">
        <v>0.2708333333333333</v>
      </c>
      <c r="X26" s="403">
        <f>OriginalIDP!U28</f>
        <v>15.53</v>
      </c>
      <c r="Y26" s="403">
        <f>OriginalIDP!V28</f>
        <v>23</v>
      </c>
      <c r="Z26" s="403">
        <f>OriginalIDP!W28</f>
        <v>7.47</v>
      </c>
      <c r="AC26" s="492">
        <v>2.0</v>
      </c>
      <c r="AD26" s="493"/>
      <c r="AE26" s="493"/>
      <c r="AF26" s="493"/>
      <c r="AG26" s="493"/>
      <c r="AH26" s="493"/>
      <c r="AI26" s="493"/>
      <c r="AJ26" s="493"/>
      <c r="AK26" s="493"/>
      <c r="AL26" s="494"/>
      <c r="AM26" s="495"/>
      <c r="AN26" s="496"/>
      <c r="AO26" s="496"/>
      <c r="AP26" s="493"/>
      <c r="AQ26" s="497"/>
      <c r="AR26" s="498"/>
      <c r="AS26" s="502"/>
    </row>
    <row r="27">
      <c r="A27" s="435"/>
      <c r="B27" s="399"/>
      <c r="C27" s="435"/>
      <c r="D27" s="399"/>
      <c r="E27" s="435"/>
      <c r="F27" s="344"/>
      <c r="G27" s="345"/>
      <c r="H27" s="275"/>
      <c r="I27" s="398"/>
      <c r="J27" s="411"/>
      <c r="K27" s="344"/>
      <c r="L27" s="345"/>
      <c r="M27" s="275"/>
      <c r="N27" s="398"/>
      <c r="O27" s="411"/>
      <c r="P27" s="344"/>
      <c r="Q27" s="345"/>
      <c r="R27" s="275"/>
      <c r="S27" s="398"/>
      <c r="T27" s="411"/>
      <c r="W27" s="412">
        <v>0.28125</v>
      </c>
      <c r="X27" s="403">
        <f>OriginalIDP!U29</f>
        <v>15.96</v>
      </c>
      <c r="Y27" s="403">
        <f>OriginalIDP!V29</f>
        <v>25</v>
      </c>
      <c r="Z27" s="403">
        <f>OriginalIDP!W29</f>
        <v>9.04</v>
      </c>
      <c r="AC27" s="492">
        <v>3.0</v>
      </c>
      <c r="AD27" s="493"/>
      <c r="AE27" s="493"/>
      <c r="AF27" s="493"/>
      <c r="AG27" s="493"/>
      <c r="AH27" s="493"/>
      <c r="AI27" s="493"/>
      <c r="AJ27" s="493"/>
      <c r="AK27" s="493"/>
      <c r="AL27" s="494"/>
      <c r="AM27" s="495"/>
      <c r="AN27" s="496"/>
      <c r="AO27" s="496"/>
      <c r="AP27" s="493"/>
      <c r="AQ27" s="497"/>
      <c r="AR27" s="498"/>
      <c r="AS27" s="502"/>
    </row>
    <row r="28">
      <c r="A28" s="410"/>
      <c r="B28" s="399"/>
      <c r="C28" s="410"/>
      <c r="D28" s="399"/>
      <c r="E28" s="410"/>
      <c r="F28" s="344"/>
      <c r="G28" s="345"/>
      <c r="H28" s="275"/>
      <c r="I28" s="410"/>
      <c r="J28" s="411" t="str">
        <f>Right(I28,100)</f>
        <v/>
      </c>
      <c r="K28" s="344"/>
      <c r="L28" s="345"/>
      <c r="M28" s="275"/>
      <c r="N28" s="410"/>
      <c r="O28" s="411" t="str">
        <f>Right(N28,100)</f>
        <v/>
      </c>
      <c r="P28" s="344"/>
      <c r="Q28" s="345"/>
      <c r="R28" s="275"/>
      <c r="S28" s="410"/>
      <c r="T28" s="411" t="str">
        <f>Right(S28,100)</f>
        <v/>
      </c>
      <c r="W28" s="412">
        <v>0.2916666666666667</v>
      </c>
      <c r="X28" s="403">
        <f>OriginalIDP!U30</f>
        <v>16.39</v>
      </c>
      <c r="Y28" s="403">
        <f>OriginalIDP!V30</f>
        <v>26.34</v>
      </c>
      <c r="Z28" s="403">
        <f>OriginalIDP!W30</f>
        <v>9.95</v>
      </c>
      <c r="AC28" s="492">
        <v>4.0</v>
      </c>
      <c r="AD28" s="493"/>
      <c r="AE28" s="493"/>
      <c r="AF28" s="493"/>
      <c r="AG28" s="493"/>
      <c r="AH28" s="493"/>
      <c r="AI28" s="493"/>
      <c r="AJ28" s="493"/>
      <c r="AK28" s="493"/>
      <c r="AL28" s="494"/>
      <c r="AM28" s="495"/>
      <c r="AN28" s="496"/>
      <c r="AO28" s="496"/>
      <c r="AP28" s="493"/>
      <c r="AQ28" s="497"/>
      <c r="AR28" s="498"/>
      <c r="AS28" s="502"/>
    </row>
    <row r="29">
      <c r="A29" s="410"/>
      <c r="B29" s="399"/>
      <c r="C29" s="435"/>
      <c r="D29" s="399"/>
      <c r="E29" s="410"/>
      <c r="F29" s="344"/>
      <c r="G29" s="345"/>
      <c r="H29" s="275"/>
      <c r="I29" s="435"/>
      <c r="J29" s="411"/>
      <c r="K29" s="344"/>
      <c r="L29" s="345"/>
      <c r="M29" s="275"/>
      <c r="N29" s="435"/>
      <c r="O29" s="411"/>
      <c r="P29" s="344"/>
      <c r="Q29" s="345"/>
      <c r="R29" s="275"/>
      <c r="S29" s="435"/>
      <c r="T29" s="411"/>
      <c r="W29" s="412">
        <v>0.3020833333333333</v>
      </c>
      <c r="X29" s="403">
        <f>OriginalIDP!U31</f>
        <v>23.99</v>
      </c>
      <c r="Y29" s="403">
        <f>OriginalIDP!V31</f>
        <v>26.34</v>
      </c>
      <c r="Z29" s="403">
        <f>OriginalIDP!W31</f>
        <v>2.35</v>
      </c>
      <c r="AC29" s="492">
        <v>5.0</v>
      </c>
      <c r="AD29" s="493"/>
      <c r="AE29" s="493"/>
      <c r="AF29" s="493"/>
      <c r="AG29" s="493"/>
      <c r="AH29" s="493"/>
      <c r="AI29" s="493"/>
      <c r="AJ29" s="493"/>
      <c r="AK29" s="493"/>
      <c r="AL29" s="494"/>
      <c r="AM29" s="495"/>
      <c r="AN29" s="496"/>
      <c r="AO29" s="496"/>
      <c r="AP29" s="493"/>
      <c r="AQ29" s="497"/>
      <c r="AR29" s="498"/>
      <c r="AS29" s="502"/>
    </row>
    <row r="30">
      <c r="A30" s="410"/>
      <c r="B30" s="399"/>
      <c r="C30" s="410"/>
      <c r="D30" s="399"/>
      <c r="E30" s="440"/>
      <c r="F30" s="346"/>
      <c r="G30" s="347"/>
      <c r="H30" s="337"/>
      <c r="I30" s="440"/>
      <c r="J30" s="411" t="str">
        <f>Right(I30,150)</f>
        <v/>
      </c>
      <c r="K30" s="346"/>
      <c r="L30" s="347"/>
      <c r="M30" s="337"/>
      <c r="N30" s="440"/>
      <c r="O30" s="411" t="str">
        <f>Right(N30,150)</f>
        <v/>
      </c>
      <c r="P30" s="346"/>
      <c r="Q30" s="347"/>
      <c r="R30" s="337"/>
      <c r="S30" s="440"/>
      <c r="T30" s="411" t="str">
        <f>Right(S30,150)</f>
        <v/>
      </c>
      <c r="W30" s="412">
        <v>0.3125</v>
      </c>
      <c r="X30" s="403">
        <f>OriginalIDP!U32</f>
        <v>18.86</v>
      </c>
      <c r="Y30" s="403">
        <f>OriginalIDP!V32</f>
        <v>27</v>
      </c>
      <c r="Z30" s="403">
        <f>OriginalIDP!W32</f>
        <v>8.14</v>
      </c>
      <c r="AC30" s="492">
        <v>6.0</v>
      </c>
      <c r="AD30" s="493"/>
      <c r="AE30" s="493"/>
      <c r="AF30" s="493"/>
      <c r="AG30" s="493"/>
      <c r="AH30" s="493"/>
      <c r="AI30" s="493"/>
      <c r="AJ30" s="493"/>
      <c r="AK30" s="493"/>
      <c r="AL30" s="494"/>
      <c r="AM30" s="495"/>
      <c r="AN30" s="496"/>
      <c r="AO30" s="496"/>
      <c r="AP30" s="493"/>
      <c r="AQ30" s="497"/>
      <c r="AR30" s="498"/>
      <c r="AS30" s="502"/>
    </row>
    <row r="31">
      <c r="A31" s="435"/>
      <c r="B31" s="399"/>
      <c r="C31" s="410"/>
      <c r="D31" s="399"/>
      <c r="E31" s="410"/>
      <c r="F31" s="348" t="s">
        <v>553</v>
      </c>
      <c r="G31" s="31"/>
      <c r="H31" s="32"/>
      <c r="I31" s="400"/>
      <c r="J31" s="401"/>
      <c r="K31" s="373" t="s">
        <v>572</v>
      </c>
      <c r="L31" s="31"/>
      <c r="M31" s="32"/>
      <c r="N31" s="400"/>
      <c r="O31" s="198"/>
      <c r="P31" s="391" t="s">
        <v>591</v>
      </c>
      <c r="Q31" s="31"/>
      <c r="R31" s="32"/>
      <c r="S31" s="400"/>
      <c r="W31" s="412">
        <v>0.3229166666666667</v>
      </c>
      <c r="X31" s="403">
        <f>OriginalIDP!U33</f>
        <v>24.26</v>
      </c>
      <c r="Y31" s="403">
        <f>OriginalIDP!V33</f>
        <v>24.33</v>
      </c>
      <c r="Z31" s="403">
        <f>OriginalIDP!W33</f>
        <v>0.07</v>
      </c>
      <c r="AC31" s="492">
        <v>7.0</v>
      </c>
      <c r="AD31" s="493"/>
      <c r="AE31" s="493"/>
      <c r="AF31" s="493"/>
      <c r="AG31" s="493"/>
      <c r="AH31" s="493"/>
      <c r="AI31" s="493"/>
      <c r="AJ31" s="493"/>
      <c r="AK31" s="493"/>
      <c r="AL31" s="494"/>
      <c r="AM31" s="495"/>
      <c r="AN31" s="496"/>
      <c r="AO31" s="496"/>
      <c r="AP31" s="493"/>
      <c r="AQ31" s="497"/>
      <c r="AR31" s="498"/>
      <c r="AS31" s="502"/>
    </row>
    <row r="32">
      <c r="A32" s="410"/>
      <c r="B32" s="399"/>
      <c r="C32" s="483"/>
      <c r="D32" s="399"/>
      <c r="E32" s="440"/>
      <c r="F32" s="335" t="s">
        <v>94</v>
      </c>
      <c r="G32" s="336" t="str">
        <f t="shared" ref="G32:G34" si="41">J35</f>
        <v/>
      </c>
      <c r="H32" s="337"/>
      <c r="I32" s="440"/>
      <c r="J32" s="411" t="str">
        <f>IFERROR(__xludf.DUMMYFUNCTION("REGEXREPLACE(I32,""(.*)ACK:(.*)"",""$2"")"),"")</f>
        <v/>
      </c>
      <c r="K32" s="335" t="s">
        <v>94</v>
      </c>
      <c r="L32" s="336" t="str">
        <f t="shared" ref="L32:L34" si="42">O35</f>
        <v/>
      </c>
      <c r="M32" s="337"/>
      <c r="N32" s="440"/>
      <c r="O32" s="411" t="str">
        <f>IFERROR(__xludf.DUMMYFUNCTION("REGEXREPLACE(N32,""(.*)ACK:(.*)"",""$2"")"),"")</f>
        <v/>
      </c>
      <c r="P32" s="335" t="s">
        <v>94</v>
      </c>
      <c r="Q32" s="336" t="str">
        <f t="shared" ref="Q32:Q34" si="43">T35</f>
        <v/>
      </c>
      <c r="R32" s="337"/>
      <c r="S32" s="440"/>
      <c r="T32" s="411" t="str">
        <f>IFERROR(__xludf.DUMMYFUNCTION("REGEXREPLACE(S32,""(.*)ACK:(.*)"",""$2"")"),"")</f>
        <v/>
      </c>
      <c r="W32" s="412">
        <v>0.3333333333333333</v>
      </c>
      <c r="X32" s="403">
        <f>OriginalIDP!U34</f>
        <v>17.74</v>
      </c>
      <c r="Y32" s="403">
        <f>OriginalIDP!V34</f>
        <v>23</v>
      </c>
      <c r="Z32" s="403">
        <f>OriginalIDP!W34</f>
        <v>5.26</v>
      </c>
      <c r="AC32" s="492">
        <v>8.0</v>
      </c>
      <c r="AD32" s="493"/>
      <c r="AE32" s="493"/>
      <c r="AF32" s="493"/>
      <c r="AG32" s="493"/>
      <c r="AH32" s="493"/>
      <c r="AI32" s="493"/>
      <c r="AJ32" s="493"/>
      <c r="AK32" s="493"/>
      <c r="AL32" s="494"/>
      <c r="AM32" s="495"/>
      <c r="AN32" s="496"/>
      <c r="AO32" s="496"/>
      <c r="AP32" s="493"/>
      <c r="AQ32" s="497"/>
      <c r="AR32" s="498"/>
      <c r="AS32" s="502"/>
    </row>
    <row r="33">
      <c r="A33" s="435"/>
      <c r="B33" s="399"/>
      <c r="C33" s="435"/>
      <c r="D33" s="399"/>
      <c r="E33" s="410"/>
      <c r="F33" s="338" t="s">
        <v>497</v>
      </c>
      <c r="G33" s="336" t="str">
        <f t="shared" si="41"/>
        <v/>
      </c>
      <c r="H33" s="337"/>
      <c r="I33" s="440"/>
      <c r="J33" s="411" t="str">
        <f>IFERROR(__xludf.DUMMYFUNCTION("REGEXREPLACE(I33,""(.*)SVL OUT:(.*)"",""$2"")"),"")</f>
        <v/>
      </c>
      <c r="K33" s="338" t="s">
        <v>497</v>
      </c>
      <c r="L33" s="336" t="str">
        <f t="shared" si="42"/>
        <v/>
      </c>
      <c r="M33" s="337"/>
      <c r="N33" s="440"/>
      <c r="O33" s="411" t="str">
        <f>IFERROR(__xludf.DUMMYFUNCTION("REGEXREPLACE(N33,""(.*)SVL OUT:(.*)"",""$2"")"),"")</f>
        <v/>
      </c>
      <c r="P33" s="338" t="s">
        <v>497</v>
      </c>
      <c r="Q33" s="336" t="str">
        <f t="shared" si="43"/>
        <v/>
      </c>
      <c r="R33" s="337"/>
      <c r="S33" s="440"/>
      <c r="T33" s="411" t="str">
        <f>IFERROR(__xludf.DUMMYFUNCTION("REGEXREPLACE(S33,""(.*)SVL OUT:(.*)"",""$2"")"),"")</f>
        <v/>
      </c>
      <c r="W33" s="412">
        <v>0.34375</v>
      </c>
      <c r="X33" s="403">
        <f>OriginalIDP!U35</f>
        <v>19.29</v>
      </c>
      <c r="Y33" s="403">
        <f>OriginalIDP!V35</f>
        <v>26</v>
      </c>
      <c r="Z33" s="403">
        <f>OriginalIDP!W35</f>
        <v>6.71</v>
      </c>
      <c r="AC33" s="492">
        <v>9.0</v>
      </c>
      <c r="AD33" s="493"/>
      <c r="AE33" s="493"/>
      <c r="AF33" s="493"/>
      <c r="AG33" s="493"/>
      <c r="AH33" s="493"/>
      <c r="AI33" s="493"/>
      <c r="AJ33" s="493"/>
      <c r="AK33" s="493"/>
      <c r="AL33" s="494"/>
      <c r="AM33" s="495"/>
      <c r="AN33" s="496"/>
      <c r="AO33" s="496"/>
      <c r="AP33" s="493"/>
      <c r="AQ33" s="497"/>
      <c r="AR33" s="498"/>
      <c r="AS33" s="502"/>
    </row>
    <row r="34">
      <c r="A34" s="410"/>
      <c r="B34" s="399"/>
      <c r="C34" s="410"/>
      <c r="D34" s="399"/>
      <c r="E34" s="398"/>
      <c r="F34" s="338" t="s">
        <v>100</v>
      </c>
      <c r="G34" s="336" t="str">
        <f t="shared" si="41"/>
        <v/>
      </c>
      <c r="H34" s="337"/>
      <c r="I34" s="440"/>
      <c r="J34" s="411" t="str">
        <f>IFERROR(__xludf.DUMMYFUNCTION("REGEXREPLACE(I34,""(.*)SVL IN:(.*)"",""$2"")"),"")</f>
        <v/>
      </c>
      <c r="K34" s="338" t="s">
        <v>100</v>
      </c>
      <c r="L34" s="336" t="str">
        <f t="shared" si="42"/>
        <v/>
      </c>
      <c r="M34" s="337"/>
      <c r="N34" s="440"/>
      <c r="O34" s="411" t="str">
        <f>IFERROR(__xludf.DUMMYFUNCTION("REGEXREPLACE(N34,""(.*)SVL IN:(.*)"",""$2"")"),"")</f>
        <v/>
      </c>
      <c r="P34" s="338" t="s">
        <v>100</v>
      </c>
      <c r="Q34" s="336" t="str">
        <f t="shared" si="43"/>
        <v/>
      </c>
      <c r="R34" s="337"/>
      <c r="S34" s="440"/>
      <c r="T34" s="411" t="str">
        <f>IFERROR(__xludf.DUMMYFUNCTION("REGEXREPLACE(S34,""(.*)SVL IN:(.*)"",""$2"")"),"")</f>
        <v/>
      </c>
      <c r="W34" s="412">
        <v>0.3541666666666667</v>
      </c>
      <c r="X34" s="403">
        <f>OriginalIDP!U36</f>
        <v>26.55</v>
      </c>
      <c r="Y34" s="403">
        <f>OriginalIDP!V36</f>
        <v>29</v>
      </c>
      <c r="Z34" s="403">
        <f>OriginalIDP!W36</f>
        <v>2.45</v>
      </c>
      <c r="AC34" s="492">
        <v>10.0</v>
      </c>
      <c r="AD34" s="493"/>
      <c r="AE34" s="493"/>
      <c r="AF34" s="493"/>
      <c r="AG34" s="493"/>
      <c r="AH34" s="493"/>
      <c r="AI34" s="493"/>
      <c r="AJ34" s="493"/>
      <c r="AK34" s="493"/>
      <c r="AL34" s="494"/>
      <c r="AM34" s="495"/>
      <c r="AN34" s="496"/>
      <c r="AO34" s="496"/>
      <c r="AP34" s="493"/>
      <c r="AQ34" s="497"/>
      <c r="AR34" s="498"/>
      <c r="AS34" s="502"/>
    </row>
    <row r="35">
      <c r="A35" s="435"/>
      <c r="B35" s="399"/>
      <c r="C35" s="410"/>
      <c r="D35" s="399"/>
      <c r="E35" s="410"/>
      <c r="F35" s="338" t="s">
        <v>547</v>
      </c>
      <c r="G35" s="336" t="str">
        <f t="shared" ref="G35:G36" si="44">J33</f>
        <v/>
      </c>
      <c r="H35" s="337"/>
      <c r="I35" s="440"/>
      <c r="J35" s="411" t="str">
        <f>IFERROR(__xludf.DUMMYFUNCTION("REGEXREPLACE(I35,""(.*)ACK:(.*)"",""$2"")"),"")</f>
        <v/>
      </c>
      <c r="K35" s="338" t="s">
        <v>547</v>
      </c>
      <c r="L35" s="336" t="str">
        <f t="shared" ref="L35:L36" si="45">O33</f>
        <v/>
      </c>
      <c r="M35" s="337"/>
      <c r="N35" s="440"/>
      <c r="O35" s="411" t="str">
        <f>IFERROR(__xludf.DUMMYFUNCTION("REGEXREPLACE(N35,""(.*)ACK:(.*)"",""$2"")"),"")</f>
        <v/>
      </c>
      <c r="P35" s="338" t="s">
        <v>547</v>
      </c>
      <c r="Q35" s="336" t="str">
        <f t="shared" ref="Q35:Q36" si="46">T33</f>
        <v/>
      </c>
      <c r="R35" s="337"/>
      <c r="S35" s="440"/>
      <c r="T35" s="411" t="str">
        <f>IFERROR(__xludf.DUMMYFUNCTION("REGEXREPLACE(S35,""(.*)ACK:(.*)"",""$2"")"),"")</f>
        <v/>
      </c>
      <c r="W35" s="412">
        <v>0.3645833333333333</v>
      </c>
      <c r="X35" s="403">
        <f>OriginalIDP!U37</f>
        <v>28.24</v>
      </c>
      <c r="Y35" s="403">
        <f>OriginalIDP!V37</f>
        <v>29.33</v>
      </c>
      <c r="Z35" s="403">
        <f>OriginalIDP!W37</f>
        <v>1.09</v>
      </c>
      <c r="AC35" s="492">
        <v>11.0</v>
      </c>
      <c r="AD35" s="493"/>
      <c r="AE35" s="493"/>
      <c r="AF35" s="493"/>
      <c r="AG35" s="493"/>
      <c r="AH35" s="493"/>
      <c r="AI35" s="493"/>
      <c r="AJ35" s="493"/>
      <c r="AK35" s="493"/>
      <c r="AL35" s="494"/>
      <c r="AM35" s="495"/>
      <c r="AN35" s="496"/>
      <c r="AO35" s="496"/>
      <c r="AP35" s="493"/>
      <c r="AQ35" s="497"/>
      <c r="AR35" s="498"/>
      <c r="AS35" s="502"/>
    </row>
    <row r="36">
      <c r="A36" s="410"/>
      <c r="B36" s="399"/>
      <c r="C36" s="410"/>
      <c r="D36" s="399"/>
      <c r="E36" s="440"/>
      <c r="F36" s="338" t="s">
        <v>548</v>
      </c>
      <c r="G36" s="336" t="str">
        <f t="shared" si="44"/>
        <v/>
      </c>
      <c r="H36" s="337"/>
      <c r="I36" s="440"/>
      <c r="J36" s="411" t="str">
        <f>IFERROR(__xludf.DUMMYFUNCTION("REGEXREPLACE(I36,""(.*)ASA:(.*)"",""$2"")"),"")</f>
        <v/>
      </c>
      <c r="K36" s="338" t="s">
        <v>548</v>
      </c>
      <c r="L36" s="336" t="str">
        <f t="shared" si="45"/>
        <v/>
      </c>
      <c r="M36" s="337"/>
      <c r="N36" s="440"/>
      <c r="O36" s="411" t="str">
        <f>IFERROR(__xludf.DUMMYFUNCTION("REGEXREPLACE(N36,""(.*)ASA:(.*)"",""$2"")"),"")</f>
        <v/>
      </c>
      <c r="P36" s="338" t="s">
        <v>548</v>
      </c>
      <c r="Q36" s="336" t="str">
        <f t="shared" si="46"/>
        <v/>
      </c>
      <c r="R36" s="337"/>
      <c r="S36" s="440"/>
      <c r="T36" s="411" t="str">
        <f>IFERROR(__xludf.DUMMYFUNCTION("REGEXREPLACE(S36,""(.*)ASA:(.*)"",""$2"")"),"")</f>
        <v/>
      </c>
      <c r="W36" s="412">
        <v>0.375</v>
      </c>
      <c r="X36" s="403">
        <f>OriginalIDP!U38</f>
        <v>25.97</v>
      </c>
      <c r="Y36" s="403">
        <f>OriginalIDP!V38</f>
        <v>30.33</v>
      </c>
      <c r="Z36" s="403">
        <f>OriginalIDP!W38</f>
        <v>4.36</v>
      </c>
      <c r="AC36" s="492">
        <v>12.0</v>
      </c>
      <c r="AD36" s="493"/>
      <c r="AE36" s="493"/>
      <c r="AF36" s="493"/>
      <c r="AG36" s="493"/>
      <c r="AH36" s="493"/>
      <c r="AI36" s="493"/>
      <c r="AJ36" s="493"/>
      <c r="AK36" s="493"/>
      <c r="AL36" s="494"/>
      <c r="AM36" s="495"/>
      <c r="AN36" s="496"/>
      <c r="AO36" s="496"/>
      <c r="AP36" s="493"/>
      <c r="AQ36" s="497"/>
      <c r="AR36" s="498"/>
      <c r="AS36" s="502"/>
    </row>
    <row r="37">
      <c r="A37" s="410"/>
      <c r="B37" s="399"/>
      <c r="C37" s="410"/>
      <c r="D37" s="399"/>
      <c r="E37" s="440"/>
      <c r="F37" s="338" t="s">
        <v>549</v>
      </c>
      <c r="G37" s="370" t="str">
        <f t="shared" ref="G37:G38" si="47">J40</f>
        <v/>
      </c>
      <c r="H37" s="29"/>
      <c r="I37" s="440"/>
      <c r="J37" s="411" t="str">
        <f>IFERROR(__xludf.DUMMYFUNCTION("REGEXREPLACE(I37,""(.*)SAFE:(.*)"",""$2"")"),"")</f>
        <v/>
      </c>
      <c r="K37" s="338" t="s">
        <v>549</v>
      </c>
      <c r="L37" s="370" t="str">
        <f t="shared" ref="L37:L38" si="48">O40</f>
        <v/>
      </c>
      <c r="M37" s="29"/>
      <c r="N37" s="440"/>
      <c r="O37" s="411" t="str">
        <f>IFERROR(__xludf.DUMMYFUNCTION("REGEXREPLACE(N37,""(.*)SAFE:(.*)"",""$2"")"),"")</f>
        <v/>
      </c>
      <c r="P37" s="338" t="s">
        <v>549</v>
      </c>
      <c r="Q37" s="370" t="str">
        <f t="shared" ref="Q37:Q38" si="49">T40</f>
        <v/>
      </c>
      <c r="R37" s="29"/>
      <c r="S37" s="440"/>
      <c r="T37" s="411" t="str">
        <f>IFERROR(__xludf.DUMMYFUNCTION("REGEXREPLACE(S37,""(.*)SAFE:(.*)"",""$2"")"),"")</f>
        <v/>
      </c>
      <c r="W37" s="412">
        <v>0.3854166666666667</v>
      </c>
      <c r="X37" s="403">
        <f>OriginalIDP!U39</f>
        <v>28.76</v>
      </c>
      <c r="Y37" s="403">
        <f>OriginalIDP!V39</f>
        <v>31</v>
      </c>
      <c r="Z37" s="403">
        <f>OriginalIDP!W39</f>
        <v>2.24</v>
      </c>
      <c r="AC37" s="492">
        <v>13.0</v>
      </c>
      <c r="AD37" s="493"/>
      <c r="AE37" s="493"/>
      <c r="AF37" s="493"/>
      <c r="AG37" s="493"/>
      <c r="AH37" s="493"/>
      <c r="AI37" s="493"/>
      <c r="AJ37" s="493"/>
      <c r="AK37" s="493"/>
      <c r="AL37" s="494"/>
      <c r="AM37" s="495"/>
      <c r="AN37" s="496"/>
      <c r="AO37" s="496"/>
      <c r="AP37" s="493"/>
      <c r="AQ37" s="497"/>
      <c r="AR37" s="498"/>
      <c r="AS37" s="502"/>
    </row>
    <row r="38">
      <c r="A38" s="483"/>
      <c r="B38" s="399"/>
      <c r="C38" s="410"/>
      <c r="D38" s="399"/>
      <c r="E38" s="435"/>
      <c r="F38" s="338" t="s">
        <v>550</v>
      </c>
      <c r="G38" s="371" t="str">
        <f t="shared" si="47"/>
        <v/>
      </c>
      <c r="H38" s="372"/>
      <c r="I38" s="398"/>
      <c r="J38" s="411" t="str">
        <f>IFERROR(__xludf.DUMMYFUNCTION("REGEXREPLACE(I32,""(.*)DELAYS:(.*)"",""$2"")"),"")</f>
        <v/>
      </c>
      <c r="K38" s="338" t="s">
        <v>550</v>
      </c>
      <c r="L38" s="371" t="str">
        <f t="shared" si="48"/>
        <v/>
      </c>
      <c r="M38" s="372"/>
      <c r="N38" s="398"/>
      <c r="O38" s="411" t="str">
        <f>IFERROR(__xludf.DUMMYFUNCTION("REGEXREPLACE(N32,""(.*)DELAYS:(.*)"",""$2"")"),"")</f>
        <v/>
      </c>
      <c r="P38" s="338" t="s">
        <v>550</v>
      </c>
      <c r="Q38" s="371" t="str">
        <f t="shared" si="49"/>
        <v/>
      </c>
      <c r="R38" s="372"/>
      <c r="S38" s="398"/>
      <c r="T38" s="411" t="str">
        <f>IFERROR(__xludf.DUMMYFUNCTION("REGEXREPLACE(S32,""(.*)DELAYS:(.*)"",""$2"")"),"")</f>
        <v/>
      </c>
      <c r="W38" s="412">
        <v>0.3958333333333333</v>
      </c>
      <c r="X38" s="403">
        <f>OriginalIDP!U40</f>
        <v>30.79</v>
      </c>
      <c r="Y38" s="403">
        <f>OriginalIDP!V40</f>
        <v>30.67</v>
      </c>
      <c r="Z38" s="403">
        <f>OriginalIDP!W40</f>
        <v>-0.12</v>
      </c>
      <c r="AC38" s="492">
        <v>14.0</v>
      </c>
      <c r="AD38" s="493"/>
      <c r="AE38" s="493"/>
      <c r="AF38" s="493"/>
      <c r="AG38" s="493"/>
      <c r="AH38" s="493"/>
      <c r="AI38" s="493"/>
      <c r="AJ38" s="493"/>
      <c r="AK38" s="493"/>
      <c r="AL38" s="494"/>
      <c r="AM38" s="495"/>
      <c r="AN38" s="496"/>
      <c r="AO38" s="496"/>
      <c r="AP38" s="493"/>
      <c r="AQ38" s="497"/>
      <c r="AR38" s="498"/>
      <c r="AS38" s="502"/>
    </row>
    <row r="39">
      <c r="A39" s="435"/>
      <c r="B39" s="399"/>
      <c r="C39" s="410"/>
      <c r="D39" s="399"/>
      <c r="E39" s="440"/>
      <c r="F39" s="339" t="s">
        <v>551</v>
      </c>
      <c r="G39" s="340" t="str">
        <f>J43</f>
        <v/>
      </c>
      <c r="H39" s="39"/>
      <c r="I39" s="440"/>
      <c r="J39" s="411" t="str">
        <f>IF(J82=FALSE,"",LEFT(J76,3))</f>
        <v/>
      </c>
      <c r="K39" s="339" t="s">
        <v>551</v>
      </c>
      <c r="L39" s="340" t="str">
        <f>O43</f>
        <v/>
      </c>
      <c r="M39" s="39"/>
      <c r="N39" s="440"/>
      <c r="O39" s="411" t="str">
        <f>IF(O82=FALSE,"",LEFT(O76,3))</f>
        <v/>
      </c>
      <c r="P39" s="339" t="s">
        <v>551</v>
      </c>
      <c r="Q39" s="340" t="str">
        <f>T43</f>
        <v/>
      </c>
      <c r="R39" s="39"/>
      <c r="S39" s="440"/>
      <c r="T39" s="411" t="str">
        <f>IF(T82=FALSE,"",LEFT(T76,3))</f>
        <v/>
      </c>
      <c r="W39" s="412">
        <v>0.4166666666666667</v>
      </c>
      <c r="X39" s="403">
        <f>OriginalIDP!U41</f>
        <v>26.83</v>
      </c>
      <c r="Y39" s="403">
        <f>OriginalIDP!V41</f>
        <v>32.33</v>
      </c>
      <c r="Z39" s="403">
        <f>OriginalIDP!W41</f>
        <v>5.5</v>
      </c>
      <c r="AC39" s="492">
        <v>15.0</v>
      </c>
      <c r="AD39" s="493"/>
      <c r="AE39" s="493"/>
      <c r="AF39" s="493"/>
      <c r="AG39" s="493"/>
      <c r="AH39" s="493"/>
      <c r="AI39" s="493"/>
      <c r="AJ39" s="493"/>
      <c r="AK39" s="493"/>
      <c r="AL39" s="494"/>
      <c r="AM39" s="495"/>
      <c r="AN39" s="496"/>
      <c r="AO39" s="496"/>
      <c r="AP39" s="493"/>
      <c r="AQ39" s="497"/>
      <c r="AR39" s="498"/>
      <c r="AS39" s="502"/>
    </row>
    <row r="40">
      <c r="A40" s="410"/>
      <c r="B40" s="399"/>
      <c r="C40" s="435"/>
      <c r="D40" s="399"/>
      <c r="E40" s="435"/>
      <c r="F40" s="341"/>
      <c r="G40" s="114"/>
      <c r="H40" s="32"/>
      <c r="I40" s="440"/>
      <c r="J40" s="411" t="str">
        <f>IFERROR(__xludf.DUMMYFUNCTION("REGEXREPLACE(I40,""(.*)Inbound:(.*)"",""$2"")"),"")</f>
        <v/>
      </c>
      <c r="K40" s="341"/>
      <c r="L40" s="114"/>
      <c r="M40" s="32"/>
      <c r="N40" s="440"/>
      <c r="O40" s="411" t="str">
        <f>IFERROR(__xludf.DUMMYFUNCTION("REGEXREPLACE(N40,""(.*)Inbound:(.*)"",""$2"")"),"")</f>
        <v/>
      </c>
      <c r="P40" s="341"/>
      <c r="Q40" s="114"/>
      <c r="R40" s="32"/>
      <c r="S40" s="440"/>
      <c r="T40" s="411" t="str">
        <f>IFERROR(__xludf.DUMMYFUNCTION("REGEXREPLACE(S40,""(.*)Inbound:(.*)"",""$2"")"),"")</f>
        <v/>
      </c>
      <c r="W40" s="412">
        <v>0.4270833333333333</v>
      </c>
      <c r="X40" s="403">
        <f>OriginalIDP!U42</f>
        <v>23.81</v>
      </c>
      <c r="Y40" s="403">
        <f>OriginalIDP!V42</f>
        <v>31</v>
      </c>
      <c r="Z40" s="403">
        <f>OriginalIDP!W42</f>
        <v>7.19</v>
      </c>
      <c r="AC40" s="492">
        <v>16.0</v>
      </c>
      <c r="AD40" s="493"/>
      <c r="AE40" s="493"/>
      <c r="AF40" s="493"/>
      <c r="AG40" s="493"/>
      <c r="AH40" s="493"/>
      <c r="AI40" s="493"/>
      <c r="AJ40" s="493"/>
      <c r="AK40" s="493"/>
      <c r="AL40" s="494"/>
      <c r="AM40" s="495"/>
      <c r="AN40" s="496"/>
      <c r="AO40" s="496"/>
      <c r="AP40" s="493"/>
      <c r="AQ40" s="497"/>
      <c r="AR40" s="498"/>
      <c r="AS40" s="502"/>
    </row>
    <row r="41">
      <c r="A41" s="410"/>
      <c r="B41" s="399"/>
      <c r="C41" s="410"/>
      <c r="D41" s="399"/>
      <c r="E41" s="483"/>
      <c r="F41" s="342" t="s">
        <v>485</v>
      </c>
      <c r="G41" s="343" t="str">
        <f>J45</f>
        <v/>
      </c>
      <c r="H41" s="275"/>
      <c r="I41" s="440"/>
      <c r="J41" s="411" t="str">
        <f>IFERROR(__xludf.DUMMYFUNCTION("REGEXREPLACE(I41,""(.*)Outbound:(.*)"",""$2"")"),"")</f>
        <v/>
      </c>
      <c r="K41" s="342" t="s">
        <v>485</v>
      </c>
      <c r="L41" s="343" t="str">
        <f>O45</f>
        <v/>
      </c>
      <c r="M41" s="275"/>
      <c r="N41" s="440"/>
      <c r="O41" s="411" t="str">
        <f>IFERROR(__xludf.DUMMYFUNCTION("REGEXREPLACE(N41,""(.*)Outbound:(.*)"",""$2"")"),"")</f>
        <v/>
      </c>
      <c r="P41" s="342" t="s">
        <v>485</v>
      </c>
      <c r="Q41" s="343" t="str">
        <f>T45</f>
        <v/>
      </c>
      <c r="R41" s="275"/>
      <c r="S41" s="440"/>
      <c r="T41" s="411" t="str">
        <f>IFERROR(__xludf.DUMMYFUNCTION("REGEXREPLACE(S41,""(.*)Outbound:(.*)"",""$2"")"),"")</f>
        <v/>
      </c>
      <c r="W41" s="412">
        <v>0.4375</v>
      </c>
      <c r="X41" s="403">
        <f>OriginalIDP!U43</f>
        <v>29.9</v>
      </c>
      <c r="Y41" s="403">
        <f>OriginalIDP!V43</f>
        <v>30.33</v>
      </c>
      <c r="Z41" s="403">
        <f>OriginalIDP!W43</f>
        <v>0.43</v>
      </c>
      <c r="AC41" s="492">
        <v>17.0</v>
      </c>
      <c r="AD41" s="493"/>
      <c r="AE41" s="493"/>
      <c r="AF41" s="493"/>
      <c r="AG41" s="493"/>
      <c r="AH41" s="493"/>
      <c r="AI41" s="493"/>
      <c r="AJ41" s="493"/>
      <c r="AK41" s="493"/>
      <c r="AL41" s="494"/>
      <c r="AM41" s="495"/>
      <c r="AN41" s="496"/>
      <c r="AO41" s="496"/>
      <c r="AP41" s="493"/>
      <c r="AQ41" s="497"/>
      <c r="AR41" s="498"/>
      <c r="AS41" s="502"/>
    </row>
    <row r="42">
      <c r="A42" s="410"/>
      <c r="B42" s="399"/>
      <c r="C42" s="410"/>
      <c r="D42" s="399"/>
      <c r="E42" s="435"/>
      <c r="F42" s="344"/>
      <c r="G42" s="345"/>
      <c r="H42" s="275"/>
      <c r="I42" s="398"/>
      <c r="J42" s="411"/>
      <c r="K42" s="344"/>
      <c r="L42" s="345"/>
      <c r="M42" s="275"/>
      <c r="N42" s="398"/>
      <c r="O42" s="411"/>
      <c r="P42" s="344"/>
      <c r="Q42" s="345"/>
      <c r="R42" s="275"/>
      <c r="S42" s="398"/>
      <c r="T42" s="411"/>
      <c r="W42" s="412">
        <v>0.4479166666666667</v>
      </c>
      <c r="X42" s="403">
        <f>OriginalIDP!U44</f>
        <v>22.55</v>
      </c>
      <c r="Y42" s="403">
        <f>OriginalIDP!V44</f>
        <v>31.33</v>
      </c>
      <c r="Z42" s="403">
        <f>OriginalIDP!W44</f>
        <v>8.78</v>
      </c>
      <c r="AC42" s="492">
        <v>18.0</v>
      </c>
      <c r="AD42" s="493"/>
      <c r="AE42" s="493"/>
      <c r="AF42" s="493"/>
      <c r="AG42" s="493"/>
      <c r="AH42" s="493"/>
      <c r="AI42" s="493"/>
      <c r="AJ42" s="493"/>
      <c r="AK42" s="493"/>
      <c r="AL42" s="494"/>
      <c r="AM42" s="495"/>
      <c r="AN42" s="496"/>
      <c r="AO42" s="496"/>
      <c r="AP42" s="493"/>
      <c r="AQ42" s="497"/>
      <c r="AR42" s="498"/>
      <c r="AS42" s="502"/>
    </row>
    <row r="43">
      <c r="A43" s="410"/>
      <c r="B43" s="399"/>
      <c r="C43" s="410"/>
      <c r="D43" s="399"/>
      <c r="E43" s="410"/>
      <c r="F43" s="344"/>
      <c r="G43" s="345"/>
      <c r="H43" s="275"/>
      <c r="I43" s="440"/>
      <c r="J43" s="411" t="str">
        <f>Right(I43,100)</f>
        <v/>
      </c>
      <c r="K43" s="344"/>
      <c r="L43" s="345"/>
      <c r="M43" s="275"/>
      <c r="N43" s="440"/>
      <c r="O43" s="411" t="str">
        <f>Right(N43,100)</f>
        <v/>
      </c>
      <c r="P43" s="344"/>
      <c r="Q43" s="345"/>
      <c r="R43" s="275"/>
      <c r="S43" s="440"/>
      <c r="T43" s="411" t="str">
        <f>Right(S43,100)</f>
        <v/>
      </c>
      <c r="W43" s="412">
        <v>0.4583333333333333</v>
      </c>
      <c r="X43" s="403">
        <f>OriginalIDP!U45</f>
        <v>26.76</v>
      </c>
      <c r="Y43" s="403">
        <f>OriginalIDP!V45</f>
        <v>32.33</v>
      </c>
      <c r="Z43" s="403">
        <f>OriginalIDP!W45</f>
        <v>5.57</v>
      </c>
      <c r="AC43" s="492">
        <v>19.0</v>
      </c>
      <c r="AD43" s="227"/>
      <c r="AE43" s="500"/>
      <c r="AF43" s="278"/>
      <c r="AG43" s="278"/>
      <c r="AJ43" s="501"/>
      <c r="AL43" s="502"/>
      <c r="AM43" s="502"/>
      <c r="AN43" s="503"/>
      <c r="AO43" s="503"/>
      <c r="AP43" s="502"/>
      <c r="AQ43" s="502"/>
      <c r="AR43" s="504"/>
      <c r="AS43" s="502"/>
    </row>
    <row r="44">
      <c r="A44" s="410"/>
      <c r="B44" s="399"/>
      <c r="C44" s="435"/>
      <c r="D44" s="399"/>
      <c r="E44" s="410"/>
      <c r="F44" s="344"/>
      <c r="G44" s="345"/>
      <c r="H44" s="275"/>
      <c r="I44" s="398"/>
      <c r="J44" s="411"/>
      <c r="K44" s="344"/>
      <c r="L44" s="345"/>
      <c r="M44" s="275"/>
      <c r="N44" s="398"/>
      <c r="O44" s="411"/>
      <c r="P44" s="344"/>
      <c r="Q44" s="345"/>
      <c r="R44" s="275"/>
      <c r="S44" s="398"/>
      <c r="T44" s="411"/>
      <c r="W44" s="412">
        <v>0.46875</v>
      </c>
      <c r="X44" s="403">
        <f>OriginalIDP!U46</f>
        <v>26.16</v>
      </c>
      <c r="Y44" s="403">
        <f>OriginalIDP!V46</f>
        <v>31.33</v>
      </c>
      <c r="Z44" s="403">
        <f>OriginalIDP!W46</f>
        <v>5.17</v>
      </c>
      <c r="AC44" s="492">
        <v>20.0</v>
      </c>
      <c r="AD44" s="227"/>
      <c r="AE44" s="500"/>
      <c r="AF44" s="278"/>
      <c r="AG44" s="278"/>
      <c r="AJ44" s="501"/>
      <c r="AL44" s="502"/>
      <c r="AM44" s="502"/>
      <c r="AN44" s="503"/>
      <c r="AO44" s="503"/>
      <c r="AP44" s="502"/>
      <c r="AQ44" s="502"/>
      <c r="AR44" s="504"/>
      <c r="AS44" s="502"/>
    </row>
    <row r="45">
      <c r="A45" s="410"/>
      <c r="B45" s="399"/>
      <c r="C45" s="410"/>
      <c r="D45" s="399"/>
      <c r="E45" s="483"/>
      <c r="F45" s="346"/>
      <c r="G45" s="347"/>
      <c r="H45" s="337"/>
      <c r="I45" s="440"/>
      <c r="J45" s="411" t="str">
        <f>Right(I45,150)</f>
        <v/>
      </c>
      <c r="K45" s="346"/>
      <c r="L45" s="347"/>
      <c r="M45" s="337"/>
      <c r="N45" s="440"/>
      <c r="O45" s="411" t="str">
        <f>Right(N45,150)</f>
        <v/>
      </c>
      <c r="P45" s="346"/>
      <c r="Q45" s="347"/>
      <c r="R45" s="337"/>
      <c r="S45" s="440"/>
      <c r="T45" s="411" t="str">
        <f>Right(S45,150)</f>
        <v/>
      </c>
      <c r="W45" s="412">
        <v>0.4791666666666667</v>
      </c>
      <c r="X45" s="403">
        <f>OriginalIDP!U47</f>
        <v>26.19</v>
      </c>
      <c r="Y45" s="403">
        <f>OriginalIDP!V47</f>
        <v>30.33</v>
      </c>
      <c r="Z45" s="403">
        <f>OriginalIDP!W47</f>
        <v>4.14</v>
      </c>
      <c r="AC45" s="492">
        <v>21.0</v>
      </c>
      <c r="AD45" s="227"/>
      <c r="AE45" s="500"/>
      <c r="AF45" s="278"/>
      <c r="AG45" s="278"/>
      <c r="AJ45" s="501"/>
      <c r="AL45" s="502"/>
      <c r="AM45" s="502"/>
      <c r="AN45" s="503"/>
      <c r="AO45" s="503"/>
      <c r="AP45" s="502"/>
      <c r="AQ45" s="502"/>
      <c r="AR45" s="504"/>
      <c r="AS45" s="502"/>
    </row>
    <row r="46">
      <c r="A46" s="435"/>
      <c r="B46" s="399"/>
      <c r="C46" s="435"/>
      <c r="D46" s="399"/>
      <c r="E46" s="435"/>
      <c r="F46" s="348" t="s">
        <v>554</v>
      </c>
      <c r="G46" s="31"/>
      <c r="H46" s="32"/>
      <c r="I46" s="400"/>
      <c r="J46" s="401"/>
      <c r="K46" s="373" t="s">
        <v>573</v>
      </c>
      <c r="L46" s="31"/>
      <c r="M46" s="32"/>
      <c r="N46" s="400"/>
      <c r="O46" s="198"/>
      <c r="P46" s="391" t="s">
        <v>592</v>
      </c>
      <c r="Q46" s="31"/>
      <c r="R46" s="32"/>
      <c r="S46" s="400"/>
      <c r="W46" s="412">
        <v>0.4895833333333333</v>
      </c>
      <c r="X46" s="403">
        <f>OriginalIDP!U48</f>
        <v>27.32</v>
      </c>
      <c r="Y46" s="403">
        <f>OriginalIDP!V48</f>
        <v>33</v>
      </c>
      <c r="Z46" s="403">
        <f>OriginalIDP!W48</f>
        <v>5.68</v>
      </c>
      <c r="AC46" s="492">
        <v>22.0</v>
      </c>
      <c r="AD46" s="227"/>
      <c r="AE46" s="500"/>
      <c r="AF46" s="278"/>
      <c r="AG46" s="278"/>
      <c r="AJ46" s="501"/>
      <c r="AL46" s="502"/>
      <c r="AM46" s="502"/>
      <c r="AN46" s="503"/>
      <c r="AO46" s="503"/>
      <c r="AP46" s="502"/>
      <c r="AQ46" s="502"/>
      <c r="AR46" s="504"/>
      <c r="AS46" s="502"/>
    </row>
    <row r="47">
      <c r="A47" s="410"/>
      <c r="B47" s="399"/>
      <c r="C47" s="410"/>
      <c r="D47" s="399"/>
      <c r="E47" s="440"/>
      <c r="F47" s="335" t="s">
        <v>94</v>
      </c>
      <c r="G47" s="336" t="str">
        <f t="shared" ref="G47:G49" si="50">J50</f>
        <v/>
      </c>
      <c r="H47" s="337"/>
      <c r="I47" s="440"/>
      <c r="J47" s="411" t="str">
        <f>IFERROR(__xludf.DUMMYFUNCTION("REGEXREPLACE(I47,""(.*)ACK:(.*)"",""$2"")"),"")</f>
        <v/>
      </c>
      <c r="K47" s="335" t="s">
        <v>94</v>
      </c>
      <c r="L47" s="336" t="str">
        <f t="shared" ref="L47:L49" si="51">O50</f>
        <v/>
      </c>
      <c r="M47" s="337"/>
      <c r="N47" s="440"/>
      <c r="O47" s="411" t="str">
        <f>IFERROR(__xludf.DUMMYFUNCTION("REGEXREPLACE(N47,""(.*)ACK:(.*)"",""$2"")"),"")</f>
        <v/>
      </c>
      <c r="P47" s="335" t="s">
        <v>94</v>
      </c>
      <c r="Q47" s="336" t="str">
        <f t="shared" ref="Q47:Q49" si="52">T50</f>
        <v/>
      </c>
      <c r="R47" s="337"/>
      <c r="S47" s="440"/>
      <c r="T47" s="411" t="str">
        <f>IFERROR(__xludf.DUMMYFUNCTION("REGEXREPLACE(S47,""(.*)ACK:(.*)"",""$2"")"),"")</f>
        <v/>
      </c>
      <c r="W47" s="412">
        <v>0.5</v>
      </c>
      <c r="X47" s="403">
        <f>OriginalIDP!U49</f>
        <v>26.8</v>
      </c>
      <c r="Y47" s="403">
        <f>OriginalIDP!V49</f>
        <v>36.33</v>
      </c>
      <c r="Z47" s="403">
        <f>OriginalIDP!W49</f>
        <v>9.53</v>
      </c>
      <c r="AC47" s="492">
        <v>23.0</v>
      </c>
      <c r="AD47" s="227"/>
      <c r="AE47" s="500"/>
      <c r="AF47" s="278"/>
      <c r="AG47" s="278"/>
      <c r="AJ47" s="501"/>
      <c r="AL47" s="502"/>
      <c r="AM47" s="502"/>
      <c r="AN47" s="503"/>
      <c r="AO47" s="503"/>
      <c r="AP47" s="502"/>
      <c r="AQ47" s="502"/>
      <c r="AR47" s="504"/>
      <c r="AS47" s="502"/>
    </row>
    <row r="48">
      <c r="A48" s="410"/>
      <c r="B48" s="399"/>
      <c r="C48" s="435"/>
      <c r="D48" s="399"/>
      <c r="E48" s="410"/>
      <c r="F48" s="338" t="s">
        <v>497</v>
      </c>
      <c r="G48" s="336" t="str">
        <f t="shared" si="50"/>
        <v/>
      </c>
      <c r="H48" s="337"/>
      <c r="I48" s="440"/>
      <c r="J48" s="411" t="str">
        <f>IFERROR(__xludf.DUMMYFUNCTION("REGEXREPLACE(I48,""(.*)SVL OUT:(.*)"",""$2"")"),"")</f>
        <v/>
      </c>
      <c r="K48" s="338" t="s">
        <v>497</v>
      </c>
      <c r="L48" s="336" t="str">
        <f t="shared" si="51"/>
        <v/>
      </c>
      <c r="M48" s="337"/>
      <c r="N48" s="440"/>
      <c r="O48" s="411" t="str">
        <f>IFERROR(__xludf.DUMMYFUNCTION("REGEXREPLACE(N48,""(.*)SVL OUT:(.*)"",""$2"")"),"")</f>
        <v/>
      </c>
      <c r="P48" s="338" t="s">
        <v>497</v>
      </c>
      <c r="Q48" s="336" t="str">
        <f t="shared" si="52"/>
        <v/>
      </c>
      <c r="R48" s="337"/>
      <c r="S48" s="440"/>
      <c r="T48" s="411" t="str">
        <f>IFERROR(__xludf.DUMMYFUNCTION("REGEXREPLACE(S48,""(.*)SVL OUT:(.*)"",""$2"")"),"")</f>
        <v/>
      </c>
      <c r="W48" s="412">
        <v>0.5208333333333334</v>
      </c>
      <c r="X48" s="403">
        <f>OriginalIDP!U50</f>
        <v>27.37</v>
      </c>
      <c r="Y48" s="403">
        <f>OriginalIDP!V50</f>
        <v>36.33</v>
      </c>
      <c r="Z48" s="403">
        <f>OriginalIDP!W50</f>
        <v>8.96</v>
      </c>
      <c r="AC48" s="492">
        <v>24.0</v>
      </c>
      <c r="AD48" s="227"/>
      <c r="AE48" s="500"/>
      <c r="AF48" s="278"/>
      <c r="AG48" s="278"/>
      <c r="AJ48" s="501"/>
      <c r="AL48" s="502"/>
      <c r="AM48" s="502"/>
      <c r="AN48" s="503"/>
      <c r="AO48" s="503"/>
      <c r="AP48" s="502"/>
      <c r="AQ48" s="502"/>
      <c r="AR48" s="504"/>
      <c r="AS48" s="502"/>
    </row>
    <row r="49">
      <c r="A49" s="410"/>
      <c r="B49" s="399"/>
      <c r="C49" s="410"/>
      <c r="D49" s="399"/>
      <c r="E49" s="440"/>
      <c r="F49" s="338" t="s">
        <v>100</v>
      </c>
      <c r="G49" s="336" t="str">
        <f t="shared" si="50"/>
        <v/>
      </c>
      <c r="H49" s="337"/>
      <c r="I49" s="440"/>
      <c r="J49" s="411" t="str">
        <f>IFERROR(__xludf.DUMMYFUNCTION("REGEXREPLACE(I49,""(.*)SVL IN:(.*)"",""$2"")"),"")</f>
        <v/>
      </c>
      <c r="K49" s="338" t="s">
        <v>100</v>
      </c>
      <c r="L49" s="336" t="str">
        <f t="shared" si="51"/>
        <v/>
      </c>
      <c r="M49" s="337"/>
      <c r="N49" s="440"/>
      <c r="O49" s="411" t="str">
        <f>IFERROR(__xludf.DUMMYFUNCTION("REGEXREPLACE(N49,""(.*)SVL IN:(.*)"",""$2"")"),"")</f>
        <v/>
      </c>
      <c r="P49" s="338" t="s">
        <v>100</v>
      </c>
      <c r="Q49" s="336" t="str">
        <f t="shared" si="52"/>
        <v/>
      </c>
      <c r="R49" s="337"/>
      <c r="S49" s="440"/>
      <c r="T49" s="411" t="str">
        <f>IFERROR(__xludf.DUMMYFUNCTION("REGEXREPLACE(S49,""(.*)SVL IN:(.*)"",""$2"")"),"")</f>
        <v/>
      </c>
      <c r="W49" s="412">
        <v>0.53125</v>
      </c>
      <c r="X49" s="403">
        <f>OriginalIDP!U51</f>
        <v>30.71</v>
      </c>
      <c r="Y49" s="403">
        <f>OriginalIDP!V51</f>
        <v>39.33</v>
      </c>
      <c r="Z49" s="403">
        <f>OriginalIDP!W51</f>
        <v>8.62</v>
      </c>
      <c r="AC49" s="492">
        <v>25.0</v>
      </c>
      <c r="AD49" s="227"/>
      <c r="AE49" s="500"/>
      <c r="AF49" s="278"/>
      <c r="AG49" s="278"/>
      <c r="AJ49" s="501"/>
      <c r="AL49" s="502"/>
      <c r="AM49" s="502"/>
      <c r="AN49" s="503"/>
      <c r="AO49" s="503"/>
      <c r="AP49" s="502"/>
      <c r="AQ49" s="502"/>
      <c r="AR49" s="504"/>
      <c r="AS49" s="502"/>
    </row>
    <row r="50">
      <c r="A50" s="435"/>
      <c r="B50" s="399"/>
      <c r="C50" s="410"/>
      <c r="D50" s="399"/>
      <c r="E50" s="410"/>
      <c r="F50" s="338" t="s">
        <v>547</v>
      </c>
      <c r="G50" s="336" t="str">
        <f t="shared" ref="G50:G51" si="53">J48</f>
        <v/>
      </c>
      <c r="H50" s="337"/>
      <c r="I50" s="440"/>
      <c r="J50" s="411" t="str">
        <f>IFERROR(__xludf.DUMMYFUNCTION("REGEXREPLACE(I50,""(.*)ACK:(.*)"",""$2"")"),"")</f>
        <v/>
      </c>
      <c r="K50" s="338" t="s">
        <v>547</v>
      </c>
      <c r="L50" s="336" t="str">
        <f t="shared" ref="L50:L51" si="54">O48</f>
        <v/>
      </c>
      <c r="M50" s="337"/>
      <c r="N50" s="440"/>
      <c r="O50" s="411" t="str">
        <f>IFERROR(__xludf.DUMMYFUNCTION("REGEXREPLACE(N50,""(.*)ACK:(.*)"",""$2"")"),"")</f>
        <v/>
      </c>
      <c r="P50" s="338" t="s">
        <v>547</v>
      </c>
      <c r="Q50" s="336" t="str">
        <f t="shared" ref="Q50:Q51" si="55">T48</f>
        <v/>
      </c>
      <c r="R50" s="337"/>
      <c r="S50" s="440"/>
      <c r="T50" s="411" t="str">
        <f>IFERROR(__xludf.DUMMYFUNCTION("REGEXREPLACE(S50,""(.*)ACK:(.*)"",""$2"")"),"")</f>
        <v/>
      </c>
      <c r="W50" s="412">
        <v>0.5416666666666666</v>
      </c>
      <c r="X50" s="403">
        <f>OriginalIDP!U52</f>
        <v>28.2</v>
      </c>
      <c r="Y50" s="403">
        <f>OriginalIDP!V52</f>
        <v>37.33</v>
      </c>
      <c r="Z50" s="403">
        <f>OriginalIDP!W52</f>
        <v>9.13</v>
      </c>
      <c r="AC50" s="492">
        <v>26.0</v>
      </c>
      <c r="AD50" s="227"/>
      <c r="AE50" s="500"/>
      <c r="AF50" s="278"/>
      <c r="AG50" s="278"/>
      <c r="AJ50" s="501"/>
      <c r="AL50" s="502"/>
      <c r="AM50" s="502"/>
      <c r="AN50" s="503"/>
      <c r="AO50" s="503"/>
      <c r="AP50" s="502"/>
      <c r="AQ50" s="502"/>
      <c r="AR50" s="504"/>
      <c r="AS50" s="502"/>
    </row>
    <row r="51">
      <c r="A51" s="410"/>
      <c r="B51" s="399"/>
      <c r="C51" s="483"/>
      <c r="D51" s="399"/>
      <c r="E51" s="410"/>
      <c r="F51" s="338" t="s">
        <v>548</v>
      </c>
      <c r="G51" s="336" t="str">
        <f t="shared" si="53"/>
        <v/>
      </c>
      <c r="H51" s="337"/>
      <c r="I51" s="440"/>
      <c r="J51" s="411" t="str">
        <f>IFERROR(__xludf.DUMMYFUNCTION("REGEXREPLACE(I51,""(.*)ASA:(.*)"",""$2"")"),"")</f>
        <v/>
      </c>
      <c r="K51" s="338" t="s">
        <v>548</v>
      </c>
      <c r="L51" s="336" t="str">
        <f t="shared" si="54"/>
        <v/>
      </c>
      <c r="M51" s="337"/>
      <c r="N51" s="440"/>
      <c r="O51" s="411" t="str">
        <f>IFERROR(__xludf.DUMMYFUNCTION("REGEXREPLACE(N51,""(.*)ASA:(.*)"",""$2"")"),"")</f>
        <v/>
      </c>
      <c r="P51" s="338" t="s">
        <v>548</v>
      </c>
      <c r="Q51" s="336" t="str">
        <f t="shared" si="55"/>
        <v/>
      </c>
      <c r="R51" s="337"/>
      <c r="S51" s="440"/>
      <c r="T51" s="411" t="str">
        <f>IFERROR(__xludf.DUMMYFUNCTION("REGEXREPLACE(S51,""(.*)ASA:(.*)"",""$2"")"),"")</f>
        <v/>
      </c>
      <c r="W51" s="412">
        <v>0.5520833333333334</v>
      </c>
      <c r="X51" s="403">
        <f>OriginalIDP!U53</f>
        <v>29.31</v>
      </c>
      <c r="Y51" s="403">
        <f>OriginalIDP!V53</f>
        <v>31.66</v>
      </c>
      <c r="Z51" s="403">
        <f>OriginalIDP!W53</f>
        <v>2.35</v>
      </c>
      <c r="AC51" s="492">
        <v>27.0</v>
      </c>
      <c r="AD51" s="227"/>
      <c r="AE51" s="500"/>
      <c r="AF51" s="278"/>
      <c r="AG51" s="278"/>
      <c r="AJ51" s="501"/>
      <c r="AL51" s="502"/>
      <c r="AM51" s="502"/>
      <c r="AN51" s="503"/>
      <c r="AO51" s="503"/>
      <c r="AP51" s="502"/>
      <c r="AQ51" s="502"/>
      <c r="AR51" s="504"/>
      <c r="AS51" s="502"/>
    </row>
    <row r="52">
      <c r="A52" s="435"/>
      <c r="B52" s="399"/>
      <c r="C52" s="435"/>
      <c r="D52" s="399"/>
      <c r="E52" s="410"/>
      <c r="F52" s="338" t="s">
        <v>549</v>
      </c>
      <c r="G52" s="370" t="str">
        <f t="shared" ref="G52:G53" si="56">J55</f>
        <v/>
      </c>
      <c r="H52" s="29"/>
      <c r="I52" s="440"/>
      <c r="J52" s="411" t="str">
        <f>IFERROR(__xludf.DUMMYFUNCTION("REGEXREPLACE(I52,""(.*)SAFE:(.*)"",""$2"")"),"")</f>
        <v/>
      </c>
      <c r="K52" s="338" t="s">
        <v>549</v>
      </c>
      <c r="L52" s="370" t="str">
        <f t="shared" ref="L52:L53" si="57">O55</f>
        <v/>
      </c>
      <c r="M52" s="29"/>
      <c r="N52" s="440"/>
      <c r="O52" s="411" t="str">
        <f>IFERROR(__xludf.DUMMYFUNCTION("REGEXREPLACE(N52,""(.*)SAFE:(.*)"",""$2"")"),"")</f>
        <v/>
      </c>
      <c r="P52" s="338" t="s">
        <v>549</v>
      </c>
      <c r="Q52" s="370" t="str">
        <f t="shared" ref="Q52:Q53" si="58">T55</f>
        <v/>
      </c>
      <c r="R52" s="29"/>
      <c r="S52" s="440"/>
      <c r="T52" s="411" t="str">
        <f>IFERROR(__xludf.DUMMYFUNCTION("REGEXREPLACE(S52,""(.*)SAFE:(.*)"",""$2"")"),"")</f>
        <v/>
      </c>
      <c r="W52" s="412">
        <v>0.5625</v>
      </c>
      <c r="X52" s="403">
        <f>OriginalIDP!U54</f>
        <v>31.99</v>
      </c>
      <c r="Y52" s="403">
        <f>OriginalIDP!V54</f>
        <v>37</v>
      </c>
      <c r="Z52" s="403">
        <f>OriginalIDP!W54</f>
        <v>5.01</v>
      </c>
      <c r="AC52" s="492">
        <v>28.0</v>
      </c>
      <c r="AD52" s="227"/>
      <c r="AE52" s="500"/>
      <c r="AF52" s="278"/>
      <c r="AG52" s="278"/>
      <c r="AJ52" s="501"/>
      <c r="AL52" s="502"/>
      <c r="AM52" s="502"/>
      <c r="AN52" s="503"/>
      <c r="AO52" s="503"/>
      <c r="AP52" s="502"/>
      <c r="AQ52" s="502"/>
      <c r="AR52" s="504"/>
      <c r="AS52" s="502"/>
    </row>
    <row r="53">
      <c r="A53" s="410"/>
      <c r="B53" s="399"/>
      <c r="C53" s="410"/>
      <c r="D53" s="399"/>
      <c r="E53" s="435"/>
      <c r="F53" s="338" t="s">
        <v>550</v>
      </c>
      <c r="G53" s="371" t="str">
        <f t="shared" si="56"/>
        <v/>
      </c>
      <c r="H53" s="372"/>
      <c r="I53" s="398"/>
      <c r="J53" s="411" t="str">
        <f>IFERROR(__xludf.DUMMYFUNCTION("REGEXREPLACE(I47,""(.*)DELAYS:(.*)"",""$2"")"),"")</f>
        <v/>
      </c>
      <c r="K53" s="338" t="s">
        <v>550</v>
      </c>
      <c r="L53" s="371" t="str">
        <f t="shared" si="57"/>
        <v/>
      </c>
      <c r="M53" s="372"/>
      <c r="N53" s="398"/>
      <c r="O53" s="411" t="str">
        <f>IFERROR(__xludf.DUMMYFUNCTION("REGEXREPLACE(N47,""(.*)DELAYS:(.*)"",""$2"")"),"")</f>
        <v/>
      </c>
      <c r="P53" s="338" t="s">
        <v>550</v>
      </c>
      <c r="Q53" s="371" t="str">
        <f t="shared" si="58"/>
        <v/>
      </c>
      <c r="R53" s="372"/>
      <c r="S53" s="398"/>
      <c r="T53" s="411" t="str">
        <f>IFERROR(__xludf.DUMMYFUNCTION("REGEXREPLACE(S47,""(.*)DELAYS:(.*)"",""$2"")"),"")</f>
        <v/>
      </c>
      <c r="W53" s="412">
        <v>0.5729166666666666</v>
      </c>
      <c r="X53" s="403">
        <f>OriginalIDP!U55</f>
        <v>34.66</v>
      </c>
      <c r="Y53" s="403">
        <f>OriginalIDP!V55</f>
        <v>35.33</v>
      </c>
      <c r="Z53" s="403">
        <f>OriginalIDP!W55</f>
        <v>0.67</v>
      </c>
      <c r="AC53" s="492">
        <v>29.0</v>
      </c>
      <c r="AD53" s="227"/>
      <c r="AE53" s="500"/>
      <c r="AF53" s="278"/>
      <c r="AG53" s="278"/>
      <c r="AJ53" s="501"/>
      <c r="AL53" s="502"/>
      <c r="AM53" s="502"/>
      <c r="AN53" s="503"/>
      <c r="AO53" s="503"/>
      <c r="AP53" s="502"/>
      <c r="AQ53" s="502"/>
      <c r="AR53" s="504"/>
      <c r="AS53" s="502"/>
    </row>
    <row r="54">
      <c r="A54" s="435"/>
      <c r="B54" s="399"/>
      <c r="C54" s="440"/>
      <c r="D54" s="399"/>
      <c r="E54" s="440"/>
      <c r="F54" s="339" t="s">
        <v>551</v>
      </c>
      <c r="G54" s="340" t="str">
        <f>J58</f>
        <v/>
      </c>
      <c r="H54" s="39"/>
      <c r="I54" s="440"/>
      <c r="J54" s="411" t="str">
        <f>IF(J97=FALSE,"",LEFT(J91,3))</f>
        <v/>
      </c>
      <c r="K54" s="339" t="s">
        <v>551</v>
      </c>
      <c r="L54" s="340" t="str">
        <f>O58</f>
        <v/>
      </c>
      <c r="M54" s="39"/>
      <c r="N54" s="440"/>
      <c r="O54" s="411" t="str">
        <f>IF(O97=FALSE,"",LEFT(O91,3))</f>
        <v/>
      </c>
      <c r="P54" s="339" t="s">
        <v>551</v>
      </c>
      <c r="Q54" s="340" t="str">
        <f>T58</f>
        <v/>
      </c>
      <c r="R54" s="39"/>
      <c r="S54" s="440"/>
      <c r="T54" s="411" t="str">
        <f>IF(T97=FALSE,"",LEFT(T91,3))</f>
        <v/>
      </c>
      <c r="W54" s="412">
        <v>0.5833333333333334</v>
      </c>
      <c r="X54" s="403">
        <f>OriginalIDP!U56</f>
        <v>28.19</v>
      </c>
      <c r="Y54" s="403">
        <f>OriginalIDP!V56</f>
        <v>38</v>
      </c>
      <c r="Z54" s="403">
        <f>OriginalIDP!W56</f>
        <v>9.81</v>
      </c>
      <c r="AC54" s="492">
        <v>30.0</v>
      </c>
      <c r="AD54" s="227"/>
      <c r="AE54" s="500"/>
      <c r="AF54" s="278"/>
      <c r="AG54" s="278"/>
      <c r="AJ54" s="501"/>
      <c r="AL54" s="502"/>
      <c r="AM54" s="502"/>
      <c r="AN54" s="503"/>
      <c r="AO54" s="503"/>
      <c r="AP54" s="502"/>
      <c r="AQ54" s="502"/>
      <c r="AR54" s="504"/>
      <c r="AS54" s="502"/>
    </row>
    <row r="55">
      <c r="A55" s="410"/>
      <c r="B55" s="399"/>
      <c r="C55" s="410"/>
      <c r="D55" s="399"/>
      <c r="E55" s="410"/>
      <c r="F55" s="341"/>
      <c r="G55" s="114"/>
      <c r="H55" s="32"/>
      <c r="I55" s="440"/>
      <c r="J55" s="411" t="str">
        <f>IFERROR(__xludf.DUMMYFUNCTION("REGEXREPLACE(I55,""(.*)Inbound:(.*)"",""$2"")"),"")</f>
        <v/>
      </c>
      <c r="K55" s="341"/>
      <c r="L55" s="114"/>
      <c r="M55" s="32"/>
      <c r="N55" s="440"/>
      <c r="O55" s="411" t="str">
        <f>IFERROR(__xludf.DUMMYFUNCTION("REGEXREPLACE(N55,""(.*)Inbound:(.*)"",""$2"")"),"")</f>
        <v/>
      </c>
      <c r="P55" s="341"/>
      <c r="Q55" s="114"/>
      <c r="R55" s="32"/>
      <c r="S55" s="440"/>
      <c r="T55" s="411" t="str">
        <f>IFERROR(__xludf.DUMMYFUNCTION("REGEXREPLACE(S55,""(.*)Inbound:(.*)"",""$2"")"),"")</f>
        <v/>
      </c>
      <c r="W55" s="412">
        <v>0.59375</v>
      </c>
      <c r="X55" s="403">
        <f>OriginalIDP!U57</f>
        <v>31.5</v>
      </c>
      <c r="Y55" s="403">
        <f>OriginalIDP!V57</f>
        <v>33.33</v>
      </c>
      <c r="Z55" s="403">
        <f>OriginalIDP!W57</f>
        <v>1.83</v>
      </c>
      <c r="AC55" s="492">
        <v>31.0</v>
      </c>
      <c r="AD55" s="227"/>
      <c r="AE55" s="500"/>
      <c r="AF55" s="278"/>
      <c r="AG55" s="278"/>
      <c r="AJ55" s="501"/>
      <c r="AL55" s="502"/>
      <c r="AM55" s="502"/>
      <c r="AN55" s="503"/>
      <c r="AO55" s="503"/>
      <c r="AP55" s="502"/>
      <c r="AQ55" s="502"/>
      <c r="AR55" s="504"/>
      <c r="AS55" s="502"/>
    </row>
    <row r="56">
      <c r="A56" s="410"/>
      <c r="B56" s="399"/>
      <c r="C56" s="410"/>
      <c r="D56" s="399"/>
      <c r="E56" s="410"/>
      <c r="F56" s="342" t="s">
        <v>485</v>
      </c>
      <c r="G56" s="343" t="str">
        <f>J60</f>
        <v/>
      </c>
      <c r="H56" s="275"/>
      <c r="I56" s="440"/>
      <c r="J56" s="411" t="str">
        <f>IFERROR(__xludf.DUMMYFUNCTION("REGEXREPLACE(I56,""(.*)Outbound:(.*)"",""$2"")"),"")</f>
        <v/>
      </c>
      <c r="K56" s="342" t="s">
        <v>485</v>
      </c>
      <c r="L56" s="343" t="str">
        <f>O60</f>
        <v/>
      </c>
      <c r="M56" s="275"/>
      <c r="N56" s="440"/>
      <c r="O56" s="411" t="str">
        <f>IFERROR(__xludf.DUMMYFUNCTION("REGEXREPLACE(N56,""(.*)Outbound:(.*)"",""$2"")"),"")</f>
        <v/>
      </c>
      <c r="P56" s="342" t="s">
        <v>485</v>
      </c>
      <c r="Q56" s="343" t="str">
        <f>T60</f>
        <v/>
      </c>
      <c r="R56" s="275"/>
      <c r="S56" s="440"/>
      <c r="T56" s="411" t="str">
        <f>IFERROR(__xludf.DUMMYFUNCTION("REGEXREPLACE(S56,""(.*)Outbound:(.*)"",""$2"")"),"")</f>
        <v/>
      </c>
      <c r="W56" s="412">
        <v>0.6041666666666666</v>
      </c>
      <c r="X56" s="403">
        <f>OriginalIDP!U58</f>
        <v>31.63</v>
      </c>
      <c r="Y56" s="403">
        <f>OriginalIDP!V58</f>
        <v>33</v>
      </c>
      <c r="Z56" s="403">
        <f>OriginalIDP!W58</f>
        <v>1.37</v>
      </c>
      <c r="AC56" s="492">
        <v>32.0</v>
      </c>
      <c r="AD56" s="227"/>
      <c r="AE56" s="500"/>
      <c r="AF56" s="278"/>
      <c r="AG56" s="278"/>
      <c r="AJ56" s="501"/>
      <c r="AL56" s="502"/>
      <c r="AM56" s="502"/>
      <c r="AN56" s="503"/>
      <c r="AO56" s="503"/>
      <c r="AP56" s="502"/>
      <c r="AQ56" s="502"/>
      <c r="AR56" s="504"/>
      <c r="AS56" s="502"/>
    </row>
    <row r="57">
      <c r="A57" s="483"/>
      <c r="B57" s="399"/>
      <c r="C57" s="410"/>
      <c r="D57" s="399"/>
      <c r="E57" s="435"/>
      <c r="F57" s="344"/>
      <c r="G57" s="345"/>
      <c r="H57" s="275"/>
      <c r="I57" s="398"/>
      <c r="J57" s="411"/>
      <c r="K57" s="344"/>
      <c r="L57" s="345"/>
      <c r="M57" s="275"/>
      <c r="N57" s="398"/>
      <c r="O57" s="411"/>
      <c r="P57" s="344"/>
      <c r="Q57" s="345"/>
      <c r="R57" s="275"/>
      <c r="S57" s="398"/>
      <c r="T57" s="411"/>
      <c r="W57" s="412">
        <v>0.6145833333333334</v>
      </c>
      <c r="X57" s="403">
        <f>OriginalIDP!U59</f>
        <v>35.77</v>
      </c>
      <c r="Y57" s="403">
        <f>OriginalIDP!V59</f>
        <v>33.67</v>
      </c>
      <c r="Z57" s="403">
        <f>OriginalIDP!W59</f>
        <v>-2.1</v>
      </c>
      <c r="AC57" s="492">
        <v>33.0</v>
      </c>
      <c r="AD57" s="227"/>
      <c r="AE57" s="500"/>
      <c r="AF57" s="278"/>
      <c r="AG57" s="278"/>
      <c r="AJ57" s="501"/>
      <c r="AL57" s="502"/>
      <c r="AM57" s="502"/>
      <c r="AN57" s="503"/>
      <c r="AO57" s="503"/>
      <c r="AP57" s="502"/>
      <c r="AQ57" s="502"/>
      <c r="AR57" s="504"/>
      <c r="AS57" s="502"/>
    </row>
    <row r="58">
      <c r="A58" s="435"/>
      <c r="B58" s="399"/>
      <c r="C58" s="410"/>
      <c r="D58" s="399"/>
      <c r="E58" s="410"/>
      <c r="F58" s="344"/>
      <c r="G58" s="345"/>
      <c r="H58" s="275"/>
      <c r="I58" s="440"/>
      <c r="J58" s="411" t="str">
        <f>Right(I58,100)</f>
        <v/>
      </c>
      <c r="K58" s="344"/>
      <c r="L58" s="345"/>
      <c r="M58" s="275"/>
      <c r="N58" s="440"/>
      <c r="O58" s="411" t="str">
        <f>Right(N58,100)</f>
        <v/>
      </c>
      <c r="P58" s="344"/>
      <c r="Q58" s="345"/>
      <c r="R58" s="275"/>
      <c r="S58" s="440"/>
      <c r="T58" s="411" t="str">
        <f>Right(S58,100)</f>
        <v/>
      </c>
      <c r="W58" s="412">
        <v>0.625</v>
      </c>
      <c r="X58" s="403">
        <f>OriginalIDP!U60</f>
        <v>35.41</v>
      </c>
      <c r="Y58" s="403">
        <f>OriginalIDP!V60</f>
        <v>30.67</v>
      </c>
      <c r="Z58" s="403">
        <f>OriginalIDP!W60</f>
        <v>-4.74</v>
      </c>
      <c r="AC58" s="492">
        <v>34.0</v>
      </c>
      <c r="AD58" s="227"/>
      <c r="AE58" s="500"/>
      <c r="AF58" s="278"/>
      <c r="AG58" s="278"/>
      <c r="AJ58" s="501"/>
      <c r="AL58" s="502"/>
      <c r="AM58" s="502"/>
      <c r="AN58" s="503"/>
      <c r="AO58" s="503"/>
      <c r="AP58" s="502"/>
      <c r="AQ58" s="502"/>
      <c r="AR58" s="504"/>
      <c r="AS58" s="502"/>
    </row>
    <row r="59">
      <c r="A59" s="410"/>
      <c r="B59" s="399"/>
      <c r="C59" s="435"/>
      <c r="D59" s="399"/>
      <c r="E59" s="435"/>
      <c r="F59" s="344"/>
      <c r="G59" s="345"/>
      <c r="H59" s="275"/>
      <c r="I59" s="398"/>
      <c r="J59" s="411"/>
      <c r="K59" s="344"/>
      <c r="L59" s="345"/>
      <c r="M59" s="275"/>
      <c r="N59" s="398"/>
      <c r="O59" s="411"/>
      <c r="P59" s="344"/>
      <c r="Q59" s="345"/>
      <c r="R59" s="275"/>
      <c r="S59" s="398"/>
      <c r="T59" s="411"/>
      <c r="W59" s="412">
        <v>0.6354166666666666</v>
      </c>
      <c r="X59" s="403">
        <f>OriginalIDP!U61</f>
        <v>37.21</v>
      </c>
      <c r="Y59" s="403">
        <f>OriginalIDP!V61</f>
        <v>30.33</v>
      </c>
      <c r="Z59" s="403">
        <f>OriginalIDP!W61</f>
        <v>-6.88</v>
      </c>
      <c r="AC59" s="492">
        <v>35.0</v>
      </c>
      <c r="AD59" s="227"/>
      <c r="AE59" s="500"/>
      <c r="AF59" s="278"/>
      <c r="AG59" s="278"/>
      <c r="AJ59" s="501"/>
      <c r="AL59" s="502"/>
      <c r="AM59" s="502"/>
      <c r="AN59" s="503"/>
      <c r="AO59" s="503"/>
      <c r="AP59" s="502"/>
      <c r="AQ59" s="502"/>
      <c r="AR59" s="504"/>
      <c r="AS59" s="502"/>
    </row>
    <row r="60">
      <c r="A60" s="410"/>
      <c r="B60" s="399"/>
      <c r="C60" s="410"/>
      <c r="D60" s="399"/>
      <c r="E60" s="483"/>
      <c r="F60" s="346"/>
      <c r="G60" s="347"/>
      <c r="H60" s="337"/>
      <c r="I60" s="440"/>
      <c r="J60" s="411" t="str">
        <f>Right(I60,150)</f>
        <v/>
      </c>
      <c r="K60" s="346"/>
      <c r="L60" s="347"/>
      <c r="M60" s="337"/>
      <c r="N60" s="440"/>
      <c r="O60" s="411" t="str">
        <f>Right(N60,150)</f>
        <v/>
      </c>
      <c r="P60" s="346"/>
      <c r="Q60" s="347"/>
      <c r="R60" s="337"/>
      <c r="S60" s="440"/>
      <c r="T60" s="411" t="str">
        <f>Right(S60,150)</f>
        <v/>
      </c>
      <c r="W60" s="412">
        <v>0.6458333333333334</v>
      </c>
      <c r="X60" s="403">
        <f>OriginalIDP!U62</f>
        <v>29.93</v>
      </c>
      <c r="Y60" s="403">
        <f>OriginalIDP!V62</f>
        <v>34</v>
      </c>
      <c r="Z60" s="403">
        <f>OriginalIDP!W62</f>
        <v>4.07</v>
      </c>
      <c r="AC60" s="492">
        <v>36.0</v>
      </c>
      <c r="AD60" s="227"/>
      <c r="AE60" s="500"/>
      <c r="AF60" s="278"/>
      <c r="AG60" s="278"/>
      <c r="AJ60" s="501"/>
      <c r="AL60" s="502"/>
      <c r="AM60" s="502"/>
      <c r="AN60" s="503"/>
      <c r="AO60" s="503"/>
      <c r="AP60" s="502"/>
      <c r="AQ60" s="502"/>
      <c r="AR60" s="504"/>
      <c r="AS60" s="502"/>
    </row>
    <row r="61">
      <c r="A61" s="410"/>
      <c r="B61" s="399"/>
      <c r="C61" s="410"/>
      <c r="D61" s="399"/>
      <c r="E61" s="435"/>
      <c r="F61" s="348" t="s">
        <v>555</v>
      </c>
      <c r="G61" s="31"/>
      <c r="H61" s="32"/>
      <c r="I61" s="400"/>
      <c r="J61" s="401"/>
      <c r="K61" s="373" t="s">
        <v>574</v>
      </c>
      <c r="L61" s="31"/>
      <c r="M61" s="32"/>
      <c r="N61" s="400"/>
      <c r="O61" s="198"/>
      <c r="P61" s="391" t="s">
        <v>593</v>
      </c>
      <c r="Q61" s="31"/>
      <c r="R61" s="32"/>
      <c r="S61" s="400"/>
      <c r="W61" s="412">
        <v>0.65625</v>
      </c>
      <c r="X61" s="403">
        <f>OriginalIDP!U63</f>
        <v>25.29</v>
      </c>
      <c r="Y61" s="403">
        <f>OriginalIDP!V63</f>
        <v>31.33</v>
      </c>
      <c r="Z61" s="403">
        <f>OriginalIDP!W63</f>
        <v>6.04</v>
      </c>
      <c r="AC61" s="492">
        <v>37.0</v>
      </c>
      <c r="AD61" s="227"/>
      <c r="AE61" s="500"/>
      <c r="AF61" s="278"/>
      <c r="AG61" s="278"/>
      <c r="AJ61" s="501"/>
      <c r="AL61" s="502"/>
      <c r="AM61" s="502"/>
      <c r="AN61" s="503"/>
      <c r="AO61" s="503"/>
      <c r="AP61" s="502"/>
      <c r="AQ61" s="502"/>
      <c r="AR61" s="504"/>
      <c r="AS61" s="502"/>
    </row>
    <row r="62">
      <c r="A62" s="410"/>
      <c r="B62" s="399"/>
      <c r="C62" s="410"/>
      <c r="D62" s="399"/>
      <c r="E62" s="410"/>
      <c r="F62" s="335" t="s">
        <v>94</v>
      </c>
      <c r="G62" s="336" t="str">
        <f t="shared" ref="G62:G64" si="59">J65</f>
        <v/>
      </c>
      <c r="H62" s="337"/>
      <c r="I62" s="440"/>
      <c r="J62" s="411" t="str">
        <f>IFERROR(__xludf.DUMMYFUNCTION("REGEXREPLACE(I62,""(.*)ACK:(.*)"",""$2"")"),"")</f>
        <v/>
      </c>
      <c r="K62" s="335" t="s">
        <v>94</v>
      </c>
      <c r="L62" s="336" t="str">
        <f t="shared" ref="L62:L64" si="60">O65</f>
        <v/>
      </c>
      <c r="M62" s="337"/>
      <c r="N62" s="440"/>
      <c r="O62" s="411" t="str">
        <f>IFERROR(__xludf.DUMMYFUNCTION("REGEXREPLACE(N62,""(.*)ACK:(.*)"",""$2"")"),"")</f>
        <v/>
      </c>
      <c r="P62" s="335" t="s">
        <v>94</v>
      </c>
      <c r="Q62" s="336" t="str">
        <f t="shared" ref="Q62:Q64" si="61">T65</f>
        <v/>
      </c>
      <c r="R62" s="337"/>
      <c r="S62" s="440"/>
      <c r="T62" s="411" t="str">
        <f>IFERROR(__xludf.DUMMYFUNCTION("REGEXREPLACE(S62,""(.*)ACK:(.*)"",""$2"")"),"")</f>
        <v/>
      </c>
      <c r="W62" s="412">
        <v>0.6666666666666666</v>
      </c>
      <c r="X62" s="403">
        <f>OriginalIDP!U64</f>
        <v>25.48</v>
      </c>
      <c r="Y62" s="403">
        <f>OriginalIDP!V64</f>
        <v>32.67</v>
      </c>
      <c r="Z62" s="403">
        <f>OriginalIDP!W64</f>
        <v>7.19</v>
      </c>
      <c r="AC62" s="492">
        <v>38.0</v>
      </c>
      <c r="AD62" s="505"/>
      <c r="AE62" s="500"/>
      <c r="AF62" s="278"/>
      <c r="AG62" s="278"/>
      <c r="AJ62" s="501"/>
      <c r="AL62" s="502"/>
      <c r="AM62" s="502"/>
      <c r="AN62" s="503"/>
      <c r="AO62" s="503"/>
      <c r="AP62" s="502"/>
      <c r="AQ62" s="502"/>
      <c r="AR62" s="504"/>
      <c r="AS62" s="502"/>
    </row>
    <row r="63">
      <c r="A63" s="410"/>
      <c r="B63" s="399"/>
      <c r="C63" s="435"/>
      <c r="D63" s="399"/>
      <c r="E63" s="410"/>
      <c r="F63" s="338" t="s">
        <v>497</v>
      </c>
      <c r="G63" s="336" t="str">
        <f t="shared" si="59"/>
        <v/>
      </c>
      <c r="H63" s="337"/>
      <c r="I63" s="440"/>
      <c r="J63" s="411" t="str">
        <f>IFERROR(__xludf.DUMMYFUNCTION("REGEXREPLACE(I63,""(.*)SVL OUT:(.*)"",""$2"")"),"")</f>
        <v/>
      </c>
      <c r="K63" s="338" t="s">
        <v>497</v>
      </c>
      <c r="L63" s="336" t="str">
        <f t="shared" si="60"/>
        <v/>
      </c>
      <c r="M63" s="337"/>
      <c r="N63" s="440"/>
      <c r="O63" s="411" t="str">
        <f>IFERROR(__xludf.DUMMYFUNCTION("REGEXREPLACE(N63,""(.*)SVL OUT:(.*)"",""$2"")"),"")</f>
        <v/>
      </c>
      <c r="P63" s="338" t="s">
        <v>497</v>
      </c>
      <c r="Q63" s="336" t="str">
        <f t="shared" si="61"/>
        <v/>
      </c>
      <c r="R63" s="337"/>
      <c r="S63" s="440"/>
      <c r="T63" s="411" t="str">
        <f>IFERROR(__xludf.DUMMYFUNCTION("REGEXREPLACE(S63,""(.*)SVL OUT:(.*)"",""$2"")"),"")</f>
        <v/>
      </c>
      <c r="W63" s="412">
        <v>0.6770833333333334</v>
      </c>
      <c r="X63" s="403">
        <f>OriginalIDP!U65</f>
        <v>23.08</v>
      </c>
      <c r="Y63" s="403">
        <f>OriginalIDP!V65</f>
        <v>31.67</v>
      </c>
      <c r="Z63" s="403">
        <f>OriginalIDP!W65</f>
        <v>8.59</v>
      </c>
      <c r="AC63" s="492">
        <v>39.0</v>
      </c>
      <c r="AD63" s="227"/>
      <c r="AE63" s="500"/>
      <c r="AF63" s="278"/>
      <c r="AG63" s="278"/>
      <c r="AJ63" s="501"/>
      <c r="AL63" s="502"/>
      <c r="AM63" s="502"/>
      <c r="AN63" s="503"/>
      <c r="AO63" s="503"/>
      <c r="AP63" s="502"/>
      <c r="AQ63" s="502"/>
      <c r="AR63" s="504"/>
      <c r="AS63" s="502"/>
    </row>
    <row r="64">
      <c r="A64" s="410"/>
      <c r="B64" s="399"/>
      <c r="C64" s="410"/>
      <c r="D64" s="399"/>
      <c r="E64" s="483"/>
      <c r="F64" s="338" t="s">
        <v>100</v>
      </c>
      <c r="G64" s="336" t="str">
        <f t="shared" si="59"/>
        <v/>
      </c>
      <c r="H64" s="337"/>
      <c r="I64" s="440"/>
      <c r="J64" s="411" t="str">
        <f>IFERROR(__xludf.DUMMYFUNCTION("REGEXREPLACE(I64,""(.*)SVL IN:(.*)"",""$2"")"),"")</f>
        <v/>
      </c>
      <c r="K64" s="338" t="s">
        <v>100</v>
      </c>
      <c r="L64" s="336" t="str">
        <f t="shared" si="60"/>
        <v/>
      </c>
      <c r="M64" s="337"/>
      <c r="N64" s="440"/>
      <c r="O64" s="411" t="str">
        <f>IFERROR(__xludf.DUMMYFUNCTION("REGEXREPLACE(N64,""(.*)SVL IN:(.*)"",""$2"")"),"")</f>
        <v/>
      </c>
      <c r="P64" s="338" t="s">
        <v>100</v>
      </c>
      <c r="Q64" s="336" t="str">
        <f t="shared" si="61"/>
        <v/>
      </c>
      <c r="R64" s="337"/>
      <c r="S64" s="440"/>
      <c r="T64" s="411" t="str">
        <f>IFERROR(__xludf.DUMMYFUNCTION("REGEXREPLACE(S64,""(.*)SVL IN:(.*)"",""$2"")"),"")</f>
        <v/>
      </c>
      <c r="W64" s="412">
        <v>0.6875</v>
      </c>
      <c r="X64" s="403">
        <f>OriginalIDP!U66</f>
        <v>23.09</v>
      </c>
      <c r="Y64" s="403">
        <f>OriginalIDP!V66</f>
        <v>30</v>
      </c>
      <c r="Z64" s="403">
        <f>OriginalIDP!W66</f>
        <v>6.91</v>
      </c>
      <c r="AC64" s="492">
        <v>40.0</v>
      </c>
      <c r="AD64" s="227"/>
      <c r="AE64" s="500"/>
      <c r="AF64" s="278"/>
      <c r="AG64" s="278"/>
      <c r="AJ64" s="501"/>
      <c r="AL64" s="502"/>
      <c r="AM64" s="502"/>
      <c r="AN64" s="503"/>
      <c r="AO64" s="503"/>
      <c r="AP64" s="502"/>
      <c r="AQ64" s="502"/>
      <c r="AR64" s="504"/>
      <c r="AS64" s="502"/>
    </row>
    <row r="65">
      <c r="A65" s="435"/>
      <c r="B65" s="399"/>
      <c r="C65" s="435"/>
      <c r="D65" s="399"/>
      <c r="E65" s="398"/>
      <c r="F65" s="338" t="s">
        <v>547</v>
      </c>
      <c r="G65" s="336" t="str">
        <f t="shared" ref="G65:G66" si="62">J63</f>
        <v/>
      </c>
      <c r="H65" s="337"/>
      <c r="I65" s="440"/>
      <c r="J65" s="411" t="str">
        <f>IFERROR(__xludf.DUMMYFUNCTION("REGEXREPLACE(I65,""(.*)ACK:(.*)"",""$2"")"),"")</f>
        <v/>
      </c>
      <c r="K65" s="338" t="s">
        <v>547</v>
      </c>
      <c r="L65" s="336" t="str">
        <f t="shared" ref="L65:L66" si="63">O63</f>
        <v/>
      </c>
      <c r="M65" s="337"/>
      <c r="N65" s="440"/>
      <c r="O65" s="411" t="str">
        <f>IFERROR(__xludf.DUMMYFUNCTION("REGEXREPLACE(N65,""(.*)ACK:(.*)"",""$2"")"),"")</f>
        <v/>
      </c>
      <c r="P65" s="338" t="s">
        <v>547</v>
      </c>
      <c r="Q65" s="336" t="str">
        <f t="shared" ref="Q65:Q66" si="64">T63</f>
        <v/>
      </c>
      <c r="R65" s="337"/>
      <c r="S65" s="440"/>
      <c r="T65" s="411" t="str">
        <f>IFERROR(__xludf.DUMMYFUNCTION("REGEXREPLACE(S65,""(.*)ACK:(.*)"",""$2"")"),"")</f>
        <v/>
      </c>
      <c r="W65" s="412">
        <v>0.6979166666666666</v>
      </c>
      <c r="X65" s="403">
        <f>OriginalIDP!U67</f>
        <v>25.56</v>
      </c>
      <c r="Y65" s="403">
        <f>OriginalIDP!V67</f>
        <v>30</v>
      </c>
      <c r="Z65" s="403">
        <f>OriginalIDP!W67</f>
        <v>4.44</v>
      </c>
      <c r="AC65" s="492">
        <v>41.0</v>
      </c>
      <c r="AD65" s="227"/>
      <c r="AE65" s="500"/>
      <c r="AF65" s="278"/>
      <c r="AG65" s="278"/>
      <c r="AJ65" s="501"/>
      <c r="AL65" s="502"/>
      <c r="AM65" s="502"/>
      <c r="AN65" s="503"/>
      <c r="AO65" s="503"/>
      <c r="AP65" s="502"/>
      <c r="AQ65" s="502"/>
      <c r="AR65" s="504"/>
      <c r="AS65" s="502"/>
    </row>
    <row r="66">
      <c r="A66" s="410"/>
      <c r="B66" s="399"/>
      <c r="C66" s="410"/>
      <c r="D66" s="399"/>
      <c r="E66" s="410"/>
      <c r="F66" s="338" t="s">
        <v>548</v>
      </c>
      <c r="G66" s="336" t="str">
        <f t="shared" si="62"/>
        <v/>
      </c>
      <c r="H66" s="337"/>
      <c r="I66" s="440"/>
      <c r="J66" s="411" t="str">
        <f>IFERROR(__xludf.DUMMYFUNCTION("REGEXREPLACE(I66,""(.*)ASA:(.*)"",""$2"")"),"")</f>
        <v/>
      </c>
      <c r="K66" s="338" t="s">
        <v>548</v>
      </c>
      <c r="L66" s="336" t="str">
        <f t="shared" si="63"/>
        <v/>
      </c>
      <c r="M66" s="337"/>
      <c r="N66" s="440"/>
      <c r="O66" s="411" t="str">
        <f>IFERROR(__xludf.DUMMYFUNCTION("REGEXREPLACE(N66,""(.*)ASA:(.*)"",""$2"")"),"")</f>
        <v/>
      </c>
      <c r="P66" s="338" t="s">
        <v>548</v>
      </c>
      <c r="Q66" s="336" t="str">
        <f t="shared" si="64"/>
        <v/>
      </c>
      <c r="R66" s="337"/>
      <c r="S66" s="440"/>
      <c r="T66" s="411" t="str">
        <f>IFERROR(__xludf.DUMMYFUNCTION("REGEXREPLACE(S66,""(.*)ASA:(.*)"",""$2"")"),"")</f>
        <v/>
      </c>
      <c r="W66" s="412">
        <v>0.7083333333333334</v>
      </c>
      <c r="X66" s="403">
        <f>OriginalIDP!U68</f>
        <v>24.01</v>
      </c>
      <c r="Y66" s="403">
        <f>OriginalIDP!V68</f>
        <v>29.66</v>
      </c>
      <c r="Z66" s="403">
        <f>OriginalIDP!W68</f>
        <v>5.65</v>
      </c>
      <c r="AC66" s="492">
        <v>42.0</v>
      </c>
      <c r="AD66" s="227"/>
      <c r="AE66" s="500"/>
      <c r="AF66" s="278"/>
      <c r="AG66" s="278"/>
      <c r="AJ66" s="501"/>
      <c r="AL66" s="502"/>
      <c r="AM66" s="502"/>
      <c r="AN66" s="503"/>
      <c r="AO66" s="503"/>
      <c r="AP66" s="502"/>
      <c r="AQ66" s="502"/>
      <c r="AR66" s="504"/>
      <c r="AS66" s="502"/>
    </row>
    <row r="67">
      <c r="A67" s="410"/>
      <c r="B67" s="399"/>
      <c r="C67" s="483"/>
      <c r="D67" s="399"/>
      <c r="E67" s="410"/>
      <c r="F67" s="338" t="s">
        <v>549</v>
      </c>
      <c r="G67" s="370" t="str">
        <f t="shared" ref="G67:G68" si="65">J70</f>
        <v/>
      </c>
      <c r="H67" s="29"/>
      <c r="I67" s="440"/>
      <c r="J67" s="411" t="str">
        <f>IFERROR(__xludf.DUMMYFUNCTION("REGEXREPLACE(I67,""(.*)SAFE:(.*)"",""$2"")"),"")</f>
        <v/>
      </c>
      <c r="K67" s="338" t="s">
        <v>549</v>
      </c>
      <c r="L67" s="370" t="str">
        <f t="shared" ref="L67:L68" si="66">O70</f>
        <v/>
      </c>
      <c r="M67" s="29"/>
      <c r="N67" s="440"/>
      <c r="O67" s="411" t="str">
        <f>IFERROR(__xludf.DUMMYFUNCTION("REGEXREPLACE(N67,""(.*)SAFE:(.*)"",""$2"")"),"")</f>
        <v/>
      </c>
      <c r="P67" s="338" t="s">
        <v>549</v>
      </c>
      <c r="Q67" s="370" t="str">
        <f t="shared" ref="Q67:Q68" si="67">T70</f>
        <v/>
      </c>
      <c r="R67" s="29"/>
      <c r="S67" s="440"/>
      <c r="T67" s="411" t="str">
        <f>IFERROR(__xludf.DUMMYFUNCTION("REGEXREPLACE(S67,""(.*)SAFE:(.*)"",""$2"")"),"")</f>
        <v/>
      </c>
      <c r="W67" s="412">
        <v>0.71875</v>
      </c>
      <c r="X67" s="403">
        <f>OriginalIDP!U69</f>
        <v>23.76</v>
      </c>
      <c r="Y67" s="403">
        <f>OriginalIDP!V69</f>
        <v>25.67</v>
      </c>
      <c r="Z67" s="403">
        <f>OriginalIDP!W69</f>
        <v>1.91</v>
      </c>
      <c r="AC67" s="492">
        <v>43.0</v>
      </c>
      <c r="AD67" s="227"/>
      <c r="AE67" s="500"/>
      <c r="AF67" s="278"/>
      <c r="AG67" s="278"/>
      <c r="AJ67" s="501"/>
      <c r="AL67" s="502"/>
      <c r="AM67" s="502"/>
      <c r="AN67" s="503"/>
      <c r="AO67" s="503"/>
      <c r="AP67" s="502"/>
      <c r="AQ67" s="502"/>
      <c r="AR67" s="504"/>
      <c r="AS67" s="502"/>
    </row>
    <row r="68">
      <c r="A68" s="410"/>
      <c r="B68" s="399"/>
      <c r="C68" s="435"/>
      <c r="D68" s="399"/>
      <c r="E68" s="410"/>
      <c r="F68" s="338" t="s">
        <v>550</v>
      </c>
      <c r="G68" s="371" t="str">
        <f t="shared" si="65"/>
        <v/>
      </c>
      <c r="H68" s="372"/>
      <c r="I68" s="398"/>
      <c r="J68" s="411" t="str">
        <f>IFERROR(__xludf.DUMMYFUNCTION("REGEXREPLACE(I62,""(.*)DELAYS:(.*)"",""$2"")"),"")</f>
        <v/>
      </c>
      <c r="K68" s="338" t="s">
        <v>550</v>
      </c>
      <c r="L68" s="371" t="str">
        <f t="shared" si="66"/>
        <v/>
      </c>
      <c r="M68" s="372"/>
      <c r="N68" s="398"/>
      <c r="O68" s="411" t="str">
        <f>IFERROR(__xludf.DUMMYFUNCTION("REGEXREPLACE(N62,""(.*)DELAYS:(.*)"",""$2"")"),"")</f>
        <v/>
      </c>
      <c r="P68" s="338" t="s">
        <v>550</v>
      </c>
      <c r="Q68" s="371" t="str">
        <f t="shared" si="67"/>
        <v/>
      </c>
      <c r="R68" s="372"/>
      <c r="S68" s="398"/>
      <c r="T68" s="411" t="str">
        <f>IFERROR(__xludf.DUMMYFUNCTION("REGEXREPLACE(S62,""(.*)DELAYS:(.*)"",""$2"")"),"")</f>
        <v/>
      </c>
      <c r="W68" s="412">
        <v>0.7291666666666666</v>
      </c>
      <c r="X68" s="403">
        <f>OriginalIDP!U70</f>
        <v>23.23</v>
      </c>
      <c r="Y68" s="403">
        <f>OriginalIDP!V70</f>
        <v>27.67</v>
      </c>
      <c r="Z68" s="403">
        <f>OriginalIDP!W70</f>
        <v>4.44</v>
      </c>
      <c r="AC68" s="492">
        <v>44.0</v>
      </c>
      <c r="AD68" s="227"/>
      <c r="AE68" s="500"/>
      <c r="AF68" s="278"/>
      <c r="AG68" s="278"/>
      <c r="AJ68" s="501"/>
      <c r="AL68" s="502"/>
      <c r="AM68" s="502"/>
      <c r="AN68" s="503"/>
      <c r="AO68" s="503"/>
      <c r="AP68" s="502"/>
      <c r="AQ68" s="502"/>
      <c r="AR68" s="504"/>
      <c r="AS68" s="502"/>
    </row>
    <row r="69">
      <c r="A69" s="435"/>
      <c r="B69" s="399"/>
      <c r="C69" s="410"/>
      <c r="D69" s="399"/>
      <c r="E69" s="410"/>
      <c r="F69" s="339" t="s">
        <v>551</v>
      </c>
      <c r="G69" s="340" t="str">
        <f>J73</f>
        <v/>
      </c>
      <c r="H69" s="39"/>
      <c r="I69" s="440"/>
      <c r="J69" s="411" t="str">
        <f>IF(J112=FALSE,"",LEFT(J106,3))</f>
        <v/>
      </c>
      <c r="K69" s="339" t="s">
        <v>551</v>
      </c>
      <c r="L69" s="340" t="str">
        <f>O73</f>
        <v/>
      </c>
      <c r="M69" s="39"/>
      <c r="N69" s="440"/>
      <c r="O69" s="411" t="str">
        <f>IF(O112=FALSE,"",LEFT(O106,3))</f>
        <v/>
      </c>
      <c r="P69" s="339" t="s">
        <v>551</v>
      </c>
      <c r="Q69" s="340" t="str">
        <f>T73</f>
        <v/>
      </c>
      <c r="R69" s="39"/>
      <c r="S69" s="440"/>
      <c r="T69" s="411" t="str">
        <f>IF(T112=FALSE,"",LEFT(T106,3))</f>
        <v/>
      </c>
      <c r="W69" s="412">
        <v>0.75</v>
      </c>
      <c r="X69" s="403">
        <f>OriginalIDP!U71</f>
        <v>27.31</v>
      </c>
      <c r="Y69" s="403">
        <f>OriginalIDP!V71</f>
        <v>21.34</v>
      </c>
      <c r="Z69" s="403">
        <f>OriginalIDP!W71</f>
        <v>-5.97</v>
      </c>
      <c r="AC69" s="492">
        <v>45.0</v>
      </c>
      <c r="AD69" s="227"/>
      <c r="AE69" s="500"/>
      <c r="AF69" s="278"/>
      <c r="AG69" s="278"/>
      <c r="AJ69" s="501"/>
      <c r="AL69" s="502"/>
      <c r="AM69" s="502"/>
      <c r="AN69" s="503"/>
      <c r="AO69" s="503"/>
      <c r="AP69" s="502"/>
      <c r="AQ69" s="502"/>
      <c r="AR69" s="504"/>
      <c r="AS69" s="502"/>
    </row>
    <row r="70">
      <c r="A70" s="410"/>
      <c r="B70" s="399"/>
      <c r="C70" s="410"/>
      <c r="D70" s="399"/>
      <c r="E70" s="440"/>
      <c r="F70" s="341"/>
      <c r="G70" s="114"/>
      <c r="H70" s="32"/>
      <c r="I70" s="440"/>
      <c r="J70" s="411" t="str">
        <f>IFERROR(__xludf.DUMMYFUNCTION("REGEXREPLACE(I70,""(.*)Inbound:(.*)"",""$2"")"),"")</f>
        <v/>
      </c>
      <c r="K70" s="341"/>
      <c r="L70" s="114"/>
      <c r="M70" s="32"/>
      <c r="N70" s="440"/>
      <c r="O70" s="411" t="str">
        <f>IFERROR(__xludf.DUMMYFUNCTION("REGEXREPLACE(N70,""(.*)Inbound:(.*)"",""$2"")"),"")</f>
        <v/>
      </c>
      <c r="P70" s="341"/>
      <c r="Q70" s="114"/>
      <c r="R70" s="32"/>
      <c r="S70" s="440"/>
      <c r="T70" s="411" t="str">
        <f>IFERROR(__xludf.DUMMYFUNCTION("REGEXREPLACE(S70,""(.*)Inbound:(.*)"",""$2"")"),"")</f>
        <v/>
      </c>
      <c r="W70" s="412">
        <v>0.7604166666666666</v>
      </c>
      <c r="X70" s="403">
        <f>OriginalIDP!U72</f>
        <v>23.6</v>
      </c>
      <c r="Y70" s="403">
        <f>OriginalIDP!V72</f>
        <v>25</v>
      </c>
      <c r="Z70" s="403">
        <f>OriginalIDP!W72</f>
        <v>1.4</v>
      </c>
      <c r="AC70" s="492">
        <v>46.0</v>
      </c>
      <c r="AD70" s="227"/>
      <c r="AE70" s="500"/>
      <c r="AF70" s="278"/>
      <c r="AG70" s="278"/>
      <c r="AJ70" s="501"/>
      <c r="AL70" s="502"/>
      <c r="AM70" s="502"/>
      <c r="AN70" s="503"/>
      <c r="AO70" s="503"/>
      <c r="AP70" s="502"/>
      <c r="AQ70" s="502"/>
      <c r="AR70" s="504"/>
      <c r="AS70" s="502"/>
    </row>
    <row r="71">
      <c r="A71" s="435"/>
      <c r="B71" s="399"/>
      <c r="C71" s="483"/>
      <c r="D71" s="399"/>
      <c r="E71" s="440"/>
      <c r="F71" s="342" t="s">
        <v>485</v>
      </c>
      <c r="G71" s="343" t="str">
        <f>J75</f>
        <v/>
      </c>
      <c r="H71" s="275"/>
      <c r="I71" s="440"/>
      <c r="J71" s="411" t="str">
        <f>IFERROR(__xludf.DUMMYFUNCTION("REGEXREPLACE(I71,""(.*)Outbound:(.*)"",""$2"")"),"")</f>
        <v/>
      </c>
      <c r="K71" s="342" t="s">
        <v>485</v>
      </c>
      <c r="L71" s="343" t="str">
        <f>O75</f>
        <v/>
      </c>
      <c r="M71" s="275"/>
      <c r="N71" s="440"/>
      <c r="O71" s="411" t="str">
        <f>IFERROR(__xludf.DUMMYFUNCTION("REGEXREPLACE(N71,""(.*)Outbound:(.*)"",""$2"")"),"")</f>
        <v/>
      </c>
      <c r="P71" s="342" t="s">
        <v>485</v>
      </c>
      <c r="Q71" s="343" t="str">
        <f>T75</f>
        <v/>
      </c>
      <c r="R71" s="275"/>
      <c r="S71" s="440"/>
      <c r="T71" s="411" t="str">
        <f>IFERROR(__xludf.DUMMYFUNCTION("REGEXREPLACE(S71,""(.*)Outbound:(.*)"",""$2"")"),"")</f>
        <v/>
      </c>
      <c r="W71" s="412">
        <v>0.7708333333333334</v>
      </c>
      <c r="X71" s="403">
        <f>OriginalIDP!U73</f>
        <v>25.47</v>
      </c>
      <c r="Y71" s="403">
        <f>OriginalIDP!V73</f>
        <v>29</v>
      </c>
      <c r="Z71" s="403">
        <f>OriginalIDP!W73</f>
        <v>3.53</v>
      </c>
      <c r="AC71" s="492">
        <v>47.0</v>
      </c>
      <c r="AD71" s="227"/>
      <c r="AE71" s="500"/>
      <c r="AF71" s="278"/>
      <c r="AG71" s="278"/>
      <c r="AJ71" s="501"/>
      <c r="AL71" s="502"/>
      <c r="AM71" s="502"/>
      <c r="AN71" s="503"/>
      <c r="AO71" s="503"/>
      <c r="AP71" s="502"/>
      <c r="AQ71" s="502"/>
      <c r="AR71" s="504"/>
      <c r="AS71" s="502"/>
    </row>
    <row r="72">
      <c r="A72" s="410"/>
      <c r="B72" s="399"/>
      <c r="C72" s="435"/>
      <c r="D72" s="399"/>
      <c r="E72" s="398"/>
      <c r="F72" s="344"/>
      <c r="G72" s="345"/>
      <c r="H72" s="275"/>
      <c r="I72" s="398"/>
      <c r="J72" s="411"/>
      <c r="K72" s="344"/>
      <c r="L72" s="345"/>
      <c r="M72" s="275"/>
      <c r="N72" s="398"/>
      <c r="O72" s="411"/>
      <c r="P72" s="344"/>
      <c r="Q72" s="345"/>
      <c r="R72" s="275"/>
      <c r="S72" s="398"/>
      <c r="T72" s="411"/>
      <c r="W72" s="412">
        <v>0.78125</v>
      </c>
      <c r="X72" s="403">
        <f>OriginalIDP!U74</f>
        <v>27.61</v>
      </c>
      <c r="Y72" s="403">
        <f>OriginalIDP!V74</f>
        <v>29.67</v>
      </c>
      <c r="Z72" s="403">
        <f>OriginalIDP!W74</f>
        <v>2.06</v>
      </c>
      <c r="AC72" s="492">
        <v>48.0</v>
      </c>
      <c r="AD72" s="227"/>
      <c r="AE72" s="500"/>
      <c r="AF72" s="278"/>
      <c r="AG72" s="278"/>
      <c r="AJ72" s="501"/>
      <c r="AL72" s="502"/>
      <c r="AM72" s="502"/>
      <c r="AN72" s="503"/>
      <c r="AO72" s="503"/>
      <c r="AP72" s="502"/>
      <c r="AQ72" s="502"/>
      <c r="AR72" s="504"/>
      <c r="AS72" s="502"/>
    </row>
    <row r="73">
      <c r="A73" s="435"/>
      <c r="B73" s="399"/>
      <c r="C73" s="410"/>
      <c r="D73" s="399"/>
      <c r="E73" s="440"/>
      <c r="F73" s="344"/>
      <c r="G73" s="345"/>
      <c r="H73" s="275"/>
      <c r="I73" s="440"/>
      <c r="J73" s="411" t="str">
        <f>Right(I73,100)</f>
        <v/>
      </c>
      <c r="K73" s="344"/>
      <c r="L73" s="345"/>
      <c r="M73" s="275"/>
      <c r="N73" s="440"/>
      <c r="O73" s="411" t="str">
        <f>Right(N73,100)</f>
        <v/>
      </c>
      <c r="P73" s="344"/>
      <c r="Q73" s="345"/>
      <c r="R73" s="275"/>
      <c r="S73" s="440"/>
      <c r="T73" s="411" t="str">
        <f>Right(S73,100)</f>
        <v/>
      </c>
      <c r="W73" s="412">
        <v>0.7916666666666666</v>
      </c>
      <c r="X73" s="403">
        <f>OriginalIDP!U75</f>
        <v>26.06</v>
      </c>
      <c r="Y73" s="403">
        <f>OriginalIDP!V75</f>
        <v>25.67</v>
      </c>
      <c r="Z73" s="403">
        <f>OriginalIDP!W75</f>
        <v>-0.39</v>
      </c>
      <c r="AC73" s="492">
        <v>49.0</v>
      </c>
      <c r="AD73" s="227"/>
      <c r="AE73" s="500"/>
      <c r="AF73" s="278"/>
      <c r="AG73" s="278"/>
      <c r="AJ73" s="501"/>
      <c r="AL73" s="502"/>
      <c r="AM73" s="502"/>
      <c r="AN73" s="503"/>
      <c r="AO73" s="503"/>
      <c r="AP73" s="502"/>
      <c r="AQ73" s="502"/>
      <c r="AR73" s="504"/>
      <c r="AS73" s="502"/>
    </row>
    <row r="74">
      <c r="A74" s="410"/>
      <c r="B74" s="399"/>
      <c r="C74" s="410"/>
      <c r="D74" s="399"/>
      <c r="E74" s="440"/>
      <c r="F74" s="344"/>
      <c r="G74" s="345"/>
      <c r="H74" s="275"/>
      <c r="I74" s="398"/>
      <c r="J74" s="411"/>
      <c r="K74" s="344"/>
      <c r="L74" s="345"/>
      <c r="M74" s="275"/>
      <c r="N74" s="398"/>
      <c r="O74" s="411"/>
      <c r="P74" s="344"/>
      <c r="Q74" s="345"/>
      <c r="R74" s="275"/>
      <c r="S74" s="398"/>
      <c r="T74" s="411"/>
      <c r="W74" s="412">
        <v>0.8020833333333334</v>
      </c>
      <c r="X74" s="403">
        <f>OriginalIDP!U76</f>
        <v>26.73</v>
      </c>
      <c r="Y74" s="403">
        <f>OriginalIDP!V76</f>
        <v>26.33</v>
      </c>
      <c r="Z74" s="403">
        <f>OriginalIDP!W76</f>
        <v>-0.4</v>
      </c>
      <c r="AC74" s="492">
        <v>50.0</v>
      </c>
      <c r="AD74" s="227"/>
      <c r="AE74" s="500"/>
      <c r="AF74" s="278"/>
      <c r="AG74" s="278"/>
      <c r="AJ74" s="501"/>
      <c r="AL74" s="502"/>
      <c r="AM74" s="502"/>
      <c r="AN74" s="503"/>
      <c r="AO74" s="503"/>
      <c r="AP74" s="502"/>
      <c r="AQ74" s="502"/>
      <c r="AR74" s="504"/>
      <c r="AS74" s="502"/>
    </row>
    <row r="75">
      <c r="A75" s="410"/>
      <c r="B75" s="399"/>
      <c r="C75" s="410"/>
      <c r="D75" s="399"/>
      <c r="E75" s="410"/>
      <c r="F75" s="346"/>
      <c r="G75" s="347"/>
      <c r="H75" s="337"/>
      <c r="I75" s="440"/>
      <c r="J75" s="411" t="str">
        <f>Right(I75,150)</f>
        <v/>
      </c>
      <c r="K75" s="346"/>
      <c r="L75" s="347"/>
      <c r="M75" s="337"/>
      <c r="N75" s="440"/>
      <c r="O75" s="411" t="str">
        <f>Right(N75,150)</f>
        <v/>
      </c>
      <c r="P75" s="346"/>
      <c r="Q75" s="347"/>
      <c r="R75" s="337"/>
      <c r="S75" s="440"/>
      <c r="T75" s="411" t="str">
        <f>Right(S75,150)</f>
        <v/>
      </c>
      <c r="W75" s="412">
        <v>0.8125</v>
      </c>
      <c r="X75" s="403">
        <f>OriginalIDP!U77</f>
        <v>29.94</v>
      </c>
      <c r="Y75" s="403">
        <f>OriginalIDP!V77</f>
        <v>22.33</v>
      </c>
      <c r="Z75" s="403">
        <f>OriginalIDP!W77</f>
        <v>-7.61</v>
      </c>
      <c r="AC75" s="492">
        <v>51.0</v>
      </c>
      <c r="AD75" s="227"/>
      <c r="AE75" s="500"/>
      <c r="AF75" s="278"/>
      <c r="AG75" s="278"/>
      <c r="AJ75" s="501"/>
      <c r="AL75" s="502"/>
      <c r="AM75" s="502"/>
      <c r="AN75" s="503"/>
      <c r="AO75" s="503"/>
      <c r="AP75" s="502"/>
      <c r="AQ75" s="502"/>
      <c r="AR75" s="504"/>
      <c r="AS75" s="502"/>
    </row>
    <row r="76">
      <c r="A76" s="483"/>
      <c r="B76" s="399"/>
      <c r="C76" s="410"/>
      <c r="D76" s="399"/>
      <c r="E76" s="435"/>
      <c r="F76" s="348" t="s">
        <v>556</v>
      </c>
      <c r="G76" s="31"/>
      <c r="H76" s="32"/>
      <c r="I76" s="400"/>
      <c r="J76" s="401"/>
      <c r="K76" s="373" t="s">
        <v>575</v>
      </c>
      <c r="L76" s="31"/>
      <c r="M76" s="32"/>
      <c r="N76" s="400"/>
      <c r="O76" s="198"/>
      <c r="P76" s="391" t="s">
        <v>594</v>
      </c>
      <c r="Q76" s="31"/>
      <c r="R76" s="32"/>
      <c r="S76" s="400"/>
      <c r="W76" s="412">
        <v>0.8229166666666666</v>
      </c>
      <c r="X76" s="403">
        <f>OriginalIDP!U78</f>
        <v>24.98</v>
      </c>
      <c r="Y76" s="403">
        <f>OriginalIDP!V78</f>
        <v>24</v>
      </c>
      <c r="Z76" s="403">
        <f>OriginalIDP!W78</f>
        <v>-0.98</v>
      </c>
      <c r="AC76" s="492">
        <v>52.0</v>
      </c>
      <c r="AD76" s="227"/>
      <c r="AE76" s="500"/>
      <c r="AF76" s="278"/>
      <c r="AG76" s="278"/>
      <c r="AJ76" s="501"/>
      <c r="AL76" s="502"/>
      <c r="AM76" s="502"/>
      <c r="AN76" s="503"/>
      <c r="AO76" s="503"/>
      <c r="AP76" s="502"/>
      <c r="AQ76" s="502"/>
      <c r="AR76" s="504"/>
      <c r="AS76" s="502"/>
    </row>
    <row r="77">
      <c r="A77" s="435"/>
      <c r="B77" s="399"/>
      <c r="C77" s="410"/>
      <c r="D77" s="399"/>
      <c r="E77" s="410"/>
      <c r="F77" s="335" t="s">
        <v>94</v>
      </c>
      <c r="G77" s="336" t="str">
        <f t="shared" ref="G77:G79" si="68">J80</f>
        <v/>
      </c>
      <c r="H77" s="337"/>
      <c r="I77" s="440"/>
      <c r="J77" s="411" t="str">
        <f>IFERROR(__xludf.DUMMYFUNCTION("REGEXREPLACE(I77,""(.*)ACK:(.*)"",""$2"")"),"")</f>
        <v/>
      </c>
      <c r="K77" s="335" t="s">
        <v>94</v>
      </c>
      <c r="L77" s="336" t="str">
        <f t="shared" ref="L77:L79" si="69">O80</f>
        <v/>
      </c>
      <c r="M77" s="337"/>
      <c r="N77" s="440"/>
      <c r="O77" s="411" t="str">
        <f>IFERROR(__xludf.DUMMYFUNCTION("REGEXREPLACE(N77,""(.*)ACK:(.*)"",""$2"")"),"")</f>
        <v/>
      </c>
      <c r="P77" s="335" t="s">
        <v>94</v>
      </c>
      <c r="Q77" s="336" t="str">
        <f t="shared" ref="Q77:Q79" si="70">T80</f>
        <v/>
      </c>
      <c r="R77" s="337"/>
      <c r="S77" s="440"/>
      <c r="T77" s="411" t="str">
        <f>IFERROR(__xludf.DUMMYFUNCTION("REGEXREPLACE(S77,""(.*)ACK:(.*)"",""$2"")"),"")</f>
        <v/>
      </c>
      <c r="W77" s="412">
        <v>0.8333333333333334</v>
      </c>
      <c r="X77" s="403">
        <f>OriginalIDP!U79</f>
        <v>28.33</v>
      </c>
      <c r="Y77" s="403">
        <f>OriginalIDP!V79</f>
        <v>23.33</v>
      </c>
      <c r="Z77" s="403">
        <f>OriginalIDP!W79</f>
        <v>-5</v>
      </c>
      <c r="AC77" s="492">
        <v>53.0</v>
      </c>
      <c r="AD77" s="227"/>
      <c r="AE77" s="500"/>
      <c r="AF77" s="278"/>
      <c r="AG77" s="278"/>
      <c r="AJ77" s="501"/>
      <c r="AL77" s="502"/>
      <c r="AM77" s="502"/>
      <c r="AN77" s="503"/>
      <c r="AO77" s="503"/>
      <c r="AP77" s="502"/>
      <c r="AQ77" s="502"/>
      <c r="AR77" s="504"/>
      <c r="AS77" s="502"/>
    </row>
    <row r="78">
      <c r="A78" s="410"/>
      <c r="B78" s="399"/>
      <c r="C78" s="410"/>
      <c r="D78" s="399"/>
      <c r="E78" s="398"/>
      <c r="F78" s="338" t="s">
        <v>497</v>
      </c>
      <c r="G78" s="336" t="str">
        <f t="shared" si="68"/>
        <v/>
      </c>
      <c r="H78" s="337"/>
      <c r="I78" s="440"/>
      <c r="J78" s="411" t="str">
        <f>IFERROR(__xludf.DUMMYFUNCTION("REGEXREPLACE(I78,""(.*)SVL OUT:(.*)"",""$2"")"),"")</f>
        <v/>
      </c>
      <c r="K78" s="338" t="s">
        <v>497</v>
      </c>
      <c r="L78" s="336" t="str">
        <f t="shared" si="69"/>
        <v/>
      </c>
      <c r="M78" s="337"/>
      <c r="N78" s="440"/>
      <c r="O78" s="411" t="str">
        <f>IFERROR(__xludf.DUMMYFUNCTION("REGEXREPLACE(N78,""(.*)SVL OUT:(.*)"",""$2"")"),"")</f>
        <v/>
      </c>
      <c r="P78" s="338" t="s">
        <v>497</v>
      </c>
      <c r="Q78" s="336" t="str">
        <f t="shared" si="70"/>
        <v/>
      </c>
      <c r="R78" s="337"/>
      <c r="S78" s="440"/>
      <c r="T78" s="411" t="str">
        <f>IFERROR(__xludf.DUMMYFUNCTION("REGEXREPLACE(S78,""(.*)SVL OUT:(.*)"",""$2"")"),"")</f>
        <v/>
      </c>
      <c r="W78" s="412">
        <v>0.84375</v>
      </c>
      <c r="X78" s="403">
        <f>OriginalIDP!U80</f>
        <v>31.4</v>
      </c>
      <c r="Y78" s="403">
        <f>OriginalIDP!V80</f>
        <v>24</v>
      </c>
      <c r="Z78" s="403">
        <f>OriginalIDP!W80</f>
        <v>-7.4</v>
      </c>
      <c r="AC78" s="492">
        <v>54.0</v>
      </c>
      <c r="AD78" s="227"/>
      <c r="AE78" s="500"/>
      <c r="AF78" s="278"/>
      <c r="AG78" s="278"/>
      <c r="AJ78" s="501"/>
      <c r="AL78" s="502"/>
      <c r="AM78" s="502"/>
      <c r="AN78" s="503"/>
      <c r="AO78" s="503"/>
      <c r="AP78" s="502"/>
      <c r="AQ78" s="502"/>
      <c r="AR78" s="504"/>
      <c r="AS78" s="502"/>
    </row>
    <row r="79">
      <c r="A79" s="410"/>
      <c r="B79" s="399"/>
      <c r="C79" s="435"/>
      <c r="D79" s="399"/>
      <c r="E79" s="506"/>
      <c r="F79" s="338" t="s">
        <v>100</v>
      </c>
      <c r="G79" s="336" t="str">
        <f t="shared" si="68"/>
        <v/>
      </c>
      <c r="H79" s="337"/>
      <c r="I79" s="440"/>
      <c r="J79" s="411" t="str">
        <f>IFERROR(__xludf.DUMMYFUNCTION("REGEXREPLACE(I79,""(.*)SVL IN:(.*)"",""$2"")"),"")</f>
        <v/>
      </c>
      <c r="K79" s="338" t="s">
        <v>100</v>
      </c>
      <c r="L79" s="336" t="str">
        <f t="shared" si="69"/>
        <v/>
      </c>
      <c r="M79" s="337"/>
      <c r="N79" s="440"/>
      <c r="O79" s="411" t="str">
        <f>IFERROR(__xludf.DUMMYFUNCTION("REGEXREPLACE(N79,""(.*)SVL IN:(.*)"",""$2"")"),"")</f>
        <v/>
      </c>
      <c r="P79" s="338" t="s">
        <v>100</v>
      </c>
      <c r="Q79" s="336" t="str">
        <f t="shared" si="70"/>
        <v/>
      </c>
      <c r="R79" s="337"/>
      <c r="S79" s="440"/>
      <c r="T79" s="411" t="str">
        <f>IFERROR(__xludf.DUMMYFUNCTION("REGEXREPLACE(S79,""(.*)SVL IN:(.*)"",""$2"")"),"")</f>
        <v/>
      </c>
      <c r="W79" s="412">
        <v>0.8541666666666666</v>
      </c>
      <c r="X79" s="403">
        <f>OriginalIDP!U81</f>
        <v>28.32</v>
      </c>
      <c r="Y79" s="403">
        <f>OriginalIDP!V81</f>
        <v>24</v>
      </c>
      <c r="Z79" s="403">
        <f>OriginalIDP!W81</f>
        <v>-4.32</v>
      </c>
      <c r="AC79" s="492">
        <v>55.0</v>
      </c>
      <c r="AD79" s="227"/>
      <c r="AE79" s="500"/>
      <c r="AF79" s="278"/>
      <c r="AG79" s="278"/>
      <c r="AJ79" s="501"/>
      <c r="AL79" s="502"/>
      <c r="AM79" s="502"/>
      <c r="AN79" s="503"/>
      <c r="AO79" s="503"/>
      <c r="AP79" s="502"/>
      <c r="AQ79" s="502"/>
      <c r="AR79" s="504"/>
      <c r="AS79" s="502"/>
    </row>
    <row r="80">
      <c r="A80" s="410"/>
      <c r="B80" s="399"/>
      <c r="C80" s="410"/>
      <c r="D80" s="399"/>
      <c r="E80" s="398"/>
      <c r="F80" s="338" t="s">
        <v>547</v>
      </c>
      <c r="G80" s="336" t="str">
        <f t="shared" ref="G80:G81" si="71">J78</f>
        <v/>
      </c>
      <c r="H80" s="337"/>
      <c r="I80" s="440"/>
      <c r="J80" s="411" t="str">
        <f>IFERROR(__xludf.DUMMYFUNCTION("REGEXREPLACE(I80,""(.*)ACK:(.*)"",""$2"")"),"")</f>
        <v/>
      </c>
      <c r="K80" s="338" t="s">
        <v>547</v>
      </c>
      <c r="L80" s="336" t="str">
        <f t="shared" ref="L80:L81" si="72">O78</f>
        <v/>
      </c>
      <c r="M80" s="337"/>
      <c r="N80" s="440"/>
      <c r="O80" s="411" t="str">
        <f>IFERROR(__xludf.DUMMYFUNCTION("REGEXREPLACE(N80,""(.*)ACK:(.*)"",""$2"")"),"")</f>
        <v/>
      </c>
      <c r="P80" s="338" t="s">
        <v>547</v>
      </c>
      <c r="Q80" s="336" t="str">
        <f t="shared" ref="Q80:Q81" si="73">T78</f>
        <v/>
      </c>
      <c r="R80" s="337"/>
      <c r="S80" s="440"/>
      <c r="T80" s="411" t="str">
        <f>IFERROR(__xludf.DUMMYFUNCTION("REGEXREPLACE(S80,""(.*)ACK:(.*)"",""$2"")"),"")</f>
        <v/>
      </c>
      <c r="W80" s="412">
        <v>0.8645833333333334</v>
      </c>
      <c r="X80" s="403">
        <f>OriginalIDP!U82</f>
        <v>28.45</v>
      </c>
      <c r="Y80" s="403">
        <f>OriginalIDP!V82</f>
        <v>24</v>
      </c>
      <c r="Z80" s="403">
        <f>OriginalIDP!W82</f>
        <v>-4.45</v>
      </c>
      <c r="AC80" s="492">
        <v>56.0</v>
      </c>
      <c r="AD80" s="227"/>
      <c r="AE80" s="500"/>
      <c r="AF80" s="278"/>
      <c r="AG80" s="278"/>
      <c r="AJ80" s="501"/>
      <c r="AL80" s="502"/>
      <c r="AM80" s="502"/>
      <c r="AN80" s="503"/>
      <c r="AO80" s="503"/>
      <c r="AP80" s="502"/>
      <c r="AQ80" s="502"/>
      <c r="AR80" s="504"/>
      <c r="AS80" s="502"/>
    </row>
    <row r="81">
      <c r="A81" s="410"/>
      <c r="B81" s="399"/>
      <c r="C81" s="410"/>
      <c r="D81" s="399"/>
      <c r="E81" s="410"/>
      <c r="F81" s="338" t="s">
        <v>548</v>
      </c>
      <c r="G81" s="336" t="str">
        <f t="shared" si="71"/>
        <v/>
      </c>
      <c r="H81" s="337"/>
      <c r="I81" s="440"/>
      <c r="J81" s="411" t="str">
        <f>IFERROR(__xludf.DUMMYFUNCTION("REGEXREPLACE(I81,""(.*)ASA:(.*)"",""$2"")"),"")</f>
        <v/>
      </c>
      <c r="K81" s="338" t="s">
        <v>548</v>
      </c>
      <c r="L81" s="336" t="str">
        <f t="shared" si="72"/>
        <v/>
      </c>
      <c r="M81" s="337"/>
      <c r="N81" s="440"/>
      <c r="O81" s="411" t="str">
        <f>IFERROR(__xludf.DUMMYFUNCTION("REGEXREPLACE(N81,""(.*)ASA:(.*)"",""$2"")"),"")</f>
        <v/>
      </c>
      <c r="P81" s="338" t="s">
        <v>548</v>
      </c>
      <c r="Q81" s="336" t="str">
        <f t="shared" si="73"/>
        <v/>
      </c>
      <c r="R81" s="337"/>
      <c r="S81" s="440"/>
      <c r="T81" s="411" t="str">
        <f>IFERROR(__xludf.DUMMYFUNCTION("REGEXREPLACE(S81,""(.*)ASA:(.*)"",""$2"")"),"")</f>
        <v/>
      </c>
      <c r="W81" s="412">
        <v>0.875</v>
      </c>
      <c r="X81" s="403">
        <f>OriginalIDP!U83</f>
        <v>30.16</v>
      </c>
      <c r="Y81" s="403">
        <f>OriginalIDP!V83</f>
        <v>21.33</v>
      </c>
      <c r="Z81" s="403">
        <f>OriginalIDP!W83</f>
        <v>-8.83</v>
      </c>
      <c r="AC81" s="492">
        <v>57.0</v>
      </c>
      <c r="AD81" s="227"/>
      <c r="AE81" s="500"/>
      <c r="AF81" s="278"/>
      <c r="AG81" s="278"/>
      <c r="AJ81" s="501"/>
      <c r="AL81" s="502"/>
      <c r="AM81" s="502"/>
      <c r="AN81" s="503"/>
      <c r="AO81" s="503"/>
      <c r="AP81" s="502"/>
      <c r="AQ81" s="502"/>
      <c r="AR81" s="504"/>
      <c r="AS81" s="502"/>
    </row>
    <row r="82">
      <c r="A82" s="410"/>
      <c r="B82" s="399"/>
      <c r="C82" s="410"/>
      <c r="D82" s="399"/>
      <c r="E82" s="440"/>
      <c r="F82" s="338" t="s">
        <v>549</v>
      </c>
      <c r="G82" s="370" t="str">
        <f t="shared" ref="G82:G83" si="74">J85</f>
        <v/>
      </c>
      <c r="H82" s="29"/>
      <c r="I82" s="440"/>
      <c r="J82" s="411" t="str">
        <f>IFERROR(__xludf.DUMMYFUNCTION("REGEXREPLACE(I82,""(.*)SAFE:(.*)"",""$2"")"),"")</f>
        <v/>
      </c>
      <c r="K82" s="338" t="s">
        <v>549</v>
      </c>
      <c r="L82" s="370" t="str">
        <f t="shared" ref="L82:L83" si="75">O85</f>
        <v/>
      </c>
      <c r="M82" s="29"/>
      <c r="N82" s="440"/>
      <c r="O82" s="411" t="str">
        <f>IFERROR(__xludf.DUMMYFUNCTION("REGEXREPLACE(N82,""(.*)SAFE:(.*)"",""$2"")"),"")</f>
        <v/>
      </c>
      <c r="P82" s="338" t="s">
        <v>549</v>
      </c>
      <c r="Q82" s="392" t="str">
        <f t="shared" ref="Q82:Q83" si="76">T85</f>
        <v/>
      </c>
      <c r="R82" s="29"/>
      <c r="S82" s="440"/>
      <c r="T82" s="411" t="str">
        <f>IFERROR(__xludf.DUMMYFUNCTION("REGEXREPLACE(S82,""(.*)SAFE:(.*)"",""$2"")"),"")</f>
        <v/>
      </c>
      <c r="W82" s="412">
        <v>0.8854166666666666</v>
      </c>
      <c r="X82" s="403">
        <f>OriginalIDP!U84</f>
        <v>24.75</v>
      </c>
      <c r="Y82" s="403">
        <f>OriginalIDP!V84</f>
        <v>19</v>
      </c>
      <c r="Z82" s="403">
        <f>OriginalIDP!W84</f>
        <v>-5.75</v>
      </c>
      <c r="AC82" s="492">
        <v>58.0</v>
      </c>
      <c r="AD82" s="227"/>
      <c r="AE82" s="500"/>
      <c r="AF82" s="278"/>
      <c r="AG82" s="278"/>
      <c r="AJ82" s="501"/>
      <c r="AL82" s="502"/>
      <c r="AM82" s="502"/>
      <c r="AN82" s="503"/>
      <c r="AO82" s="503"/>
      <c r="AP82" s="502"/>
      <c r="AQ82" s="502"/>
      <c r="AR82" s="504"/>
      <c r="AS82" s="502"/>
    </row>
    <row r="83">
      <c r="A83" s="410"/>
      <c r="B83" s="399"/>
      <c r="C83" s="435"/>
      <c r="D83" s="399"/>
      <c r="E83" s="483"/>
      <c r="F83" s="338" t="s">
        <v>550</v>
      </c>
      <c r="G83" s="371" t="str">
        <f t="shared" si="74"/>
        <v/>
      </c>
      <c r="H83" s="372"/>
      <c r="I83" s="398"/>
      <c r="J83" s="411" t="str">
        <f>IFERROR(__xludf.DUMMYFUNCTION("REGEXREPLACE(I77,""(.*)DELAYS:(.*)"",""$2"")"),"")</f>
        <v/>
      </c>
      <c r="K83" s="338" t="s">
        <v>550</v>
      </c>
      <c r="L83" s="371" t="str">
        <f t="shared" si="75"/>
        <v/>
      </c>
      <c r="M83" s="372"/>
      <c r="N83" s="398"/>
      <c r="O83" s="411" t="str">
        <f>IFERROR(__xludf.DUMMYFUNCTION("REGEXREPLACE(N77,""(.*)DELAYS:(.*)"",""$2"")"),"")</f>
        <v/>
      </c>
      <c r="P83" s="338" t="s">
        <v>550</v>
      </c>
      <c r="Q83" s="371" t="str">
        <f t="shared" si="76"/>
        <v/>
      </c>
      <c r="R83" s="372"/>
      <c r="S83" s="398"/>
      <c r="T83" s="411" t="str">
        <f>IFERROR(__xludf.DUMMYFUNCTION("REGEXREPLACE(S77,""(.*)DELAYS:(.*)"",""$2"")"),"")</f>
        <v/>
      </c>
      <c r="W83" s="412">
        <v>0.8958333333333334</v>
      </c>
      <c r="X83" s="403">
        <f>OriginalIDP!U85</f>
        <v>23.84</v>
      </c>
      <c r="Y83" s="403">
        <f>OriginalIDP!V85</f>
        <v>18.33</v>
      </c>
      <c r="Z83" s="403">
        <f>OriginalIDP!W85</f>
        <v>-5.51</v>
      </c>
      <c r="AC83" s="492">
        <v>59.0</v>
      </c>
      <c r="AD83" s="227"/>
      <c r="AE83" s="500"/>
      <c r="AF83" s="278"/>
      <c r="AG83" s="278"/>
      <c r="AJ83" s="501"/>
      <c r="AL83" s="502"/>
      <c r="AM83" s="502"/>
      <c r="AN83" s="503"/>
      <c r="AO83" s="503"/>
      <c r="AP83" s="502"/>
      <c r="AQ83" s="502"/>
      <c r="AR83" s="504"/>
      <c r="AS83" s="502"/>
    </row>
    <row r="84">
      <c r="A84" s="435"/>
      <c r="B84" s="399"/>
      <c r="C84" s="410"/>
      <c r="D84" s="399"/>
      <c r="E84" s="435"/>
      <c r="F84" s="339" t="s">
        <v>551</v>
      </c>
      <c r="G84" s="340" t="str">
        <f>J88</f>
        <v/>
      </c>
      <c r="H84" s="39"/>
      <c r="I84" s="440"/>
      <c r="J84" s="411" t="str">
        <f>IF(J127=FALSE,"",LEFT(J121,3))</f>
        <v/>
      </c>
      <c r="K84" s="339" t="s">
        <v>551</v>
      </c>
      <c r="L84" s="340" t="str">
        <f>O88</f>
        <v/>
      </c>
      <c r="M84" s="39"/>
      <c r="N84" s="440"/>
      <c r="O84" s="411" t="str">
        <f>IF(O127=FALSE,"",LEFT(O121,3))</f>
        <v/>
      </c>
      <c r="P84" s="339" t="s">
        <v>551</v>
      </c>
      <c r="Q84" s="340" t="str">
        <f>T88</f>
        <v/>
      </c>
      <c r="R84" s="39"/>
      <c r="S84" s="440"/>
      <c r="T84" s="411" t="str">
        <f>IF(T127=FALSE,"",LEFT(T121,3))</f>
        <v/>
      </c>
      <c r="W84" s="412">
        <v>0.90625</v>
      </c>
      <c r="X84" s="403">
        <f>OriginalIDP!U86</f>
        <v>19.01</v>
      </c>
      <c r="Y84" s="403">
        <f>OriginalIDP!V86</f>
        <v>17</v>
      </c>
      <c r="Z84" s="403">
        <f>OriginalIDP!W86</f>
        <v>-2.01</v>
      </c>
      <c r="AC84" s="492">
        <v>60.0</v>
      </c>
      <c r="AD84" s="227"/>
      <c r="AE84" s="500"/>
      <c r="AF84" s="278"/>
      <c r="AG84" s="278"/>
      <c r="AJ84" s="501"/>
      <c r="AL84" s="502"/>
      <c r="AM84" s="502"/>
      <c r="AN84" s="503"/>
      <c r="AO84" s="503"/>
      <c r="AP84" s="502"/>
      <c r="AQ84" s="502"/>
      <c r="AR84" s="504"/>
      <c r="AS84" s="502"/>
    </row>
    <row r="85">
      <c r="A85" s="410"/>
      <c r="B85" s="399"/>
      <c r="C85" s="435"/>
      <c r="D85" s="399"/>
      <c r="E85" s="410"/>
      <c r="F85" s="341"/>
      <c r="G85" s="114"/>
      <c r="H85" s="32"/>
      <c r="I85" s="440"/>
      <c r="J85" s="411" t="str">
        <f>IFERROR(__xludf.DUMMYFUNCTION("REGEXREPLACE(I85,""(.*)Inbound:(.*)"",""$2"")"),"")</f>
        <v/>
      </c>
      <c r="K85" s="341"/>
      <c r="L85" s="114"/>
      <c r="M85" s="32"/>
      <c r="N85" s="440"/>
      <c r="O85" s="411" t="str">
        <f>IFERROR(__xludf.DUMMYFUNCTION("REGEXREPLACE(N85,""(.*)Inbound:(.*)"",""$2"")"),"")</f>
        <v/>
      </c>
      <c r="P85" s="341"/>
      <c r="Q85" s="114"/>
      <c r="R85" s="32"/>
      <c r="S85" s="440"/>
      <c r="T85" s="411" t="str">
        <f>IFERROR(__xludf.DUMMYFUNCTION("REGEXREPLACE(S85,""(.*)Inbound:(.*)"",""$2"")"),"")</f>
        <v/>
      </c>
      <c r="U85" s="465" t="str">
        <f>IFERROR(__xludf.DUMMYFUNCTION("REGEXREPLACE(S85,""(.*)Inbound:(.*)"",""$2"")"),"")</f>
        <v/>
      </c>
      <c r="W85" s="412">
        <v>0.9166666666666666</v>
      </c>
      <c r="X85" s="403">
        <f>OriginalIDP!U87</f>
        <v>20.88</v>
      </c>
      <c r="Y85" s="403">
        <f>OriginalIDP!V87</f>
        <v>16</v>
      </c>
      <c r="Z85" s="403">
        <f>OriginalIDP!W87</f>
        <v>-4.88</v>
      </c>
      <c r="AC85" s="492">
        <v>61.0</v>
      </c>
      <c r="AD85" s="227"/>
      <c r="AE85" s="500"/>
      <c r="AF85" s="278"/>
      <c r="AG85" s="278"/>
      <c r="AJ85" s="501"/>
      <c r="AL85" s="502"/>
      <c r="AM85" s="502"/>
      <c r="AN85" s="503"/>
      <c r="AO85" s="503"/>
      <c r="AP85" s="502"/>
      <c r="AQ85" s="502"/>
      <c r="AR85" s="504"/>
      <c r="AS85" s="502"/>
    </row>
    <row r="86">
      <c r="A86" s="410"/>
      <c r="B86" s="399"/>
      <c r="C86" s="410"/>
      <c r="D86" s="399"/>
      <c r="E86" s="410"/>
      <c r="F86" s="342" t="s">
        <v>485</v>
      </c>
      <c r="G86" s="343" t="str">
        <f>J90</f>
        <v/>
      </c>
      <c r="H86" s="275"/>
      <c r="I86" s="440"/>
      <c r="J86" s="411" t="str">
        <f>IFERROR(__xludf.DUMMYFUNCTION("REGEXREPLACE(I86,""(.*)Outbound:(.*)"",""$2"")"),"")</f>
        <v/>
      </c>
      <c r="K86" s="342" t="s">
        <v>485</v>
      </c>
      <c r="L86" s="343" t="str">
        <f>O90</f>
        <v/>
      </c>
      <c r="M86" s="275"/>
      <c r="N86" s="440"/>
      <c r="O86" s="411" t="str">
        <f>IFERROR(__xludf.DUMMYFUNCTION("REGEXREPLACE(N86,""(.*)Outbound:(.*)"",""$2"")"),"")</f>
        <v/>
      </c>
      <c r="P86" s="342" t="s">
        <v>485</v>
      </c>
      <c r="Q86" s="343" t="str">
        <f>T90</f>
        <v/>
      </c>
      <c r="R86" s="275"/>
      <c r="S86" s="440"/>
      <c r="T86" s="411" t="str">
        <f>IFERROR(__xludf.DUMMYFUNCTION("REGEXREPLACE(S86,""(.*)Outbound:(.*)"",""$2"")"),"")</f>
        <v/>
      </c>
      <c r="W86" s="412">
        <v>0.9270833333333334</v>
      </c>
      <c r="X86" s="403">
        <f>OriginalIDP!U88</f>
        <v>20.47</v>
      </c>
      <c r="Y86" s="403">
        <f>OriginalIDP!V88</f>
        <v>15.33</v>
      </c>
      <c r="Z86" s="403">
        <f>OriginalIDP!W88</f>
        <v>-5.14</v>
      </c>
      <c r="AC86" s="492">
        <v>62.0</v>
      </c>
      <c r="AD86" s="227"/>
      <c r="AE86" s="500"/>
      <c r="AF86" s="278"/>
      <c r="AG86" s="278"/>
      <c r="AJ86" s="501"/>
      <c r="AL86" s="502"/>
      <c r="AM86" s="502"/>
      <c r="AN86" s="503"/>
      <c r="AO86" s="503"/>
      <c r="AP86" s="502"/>
      <c r="AQ86" s="502"/>
      <c r="AR86" s="504"/>
      <c r="AS86" s="502"/>
    </row>
    <row r="87">
      <c r="A87" s="410"/>
      <c r="B87" s="399"/>
      <c r="C87" s="410"/>
      <c r="D87" s="399"/>
      <c r="E87" s="410"/>
      <c r="F87" s="344"/>
      <c r="G87" s="345"/>
      <c r="H87" s="275"/>
      <c r="I87" s="398"/>
      <c r="J87" s="411"/>
      <c r="K87" s="344"/>
      <c r="L87" s="345"/>
      <c r="M87" s="275"/>
      <c r="N87" s="398"/>
      <c r="O87" s="411"/>
      <c r="P87" s="344"/>
      <c r="Q87" s="345"/>
      <c r="R87" s="275"/>
      <c r="S87" s="398"/>
      <c r="T87" s="411"/>
      <c r="W87" s="412">
        <v>0.9375</v>
      </c>
      <c r="X87" s="403">
        <f>OriginalIDP!U89</f>
        <v>21.83</v>
      </c>
      <c r="Y87" s="403">
        <f>OriginalIDP!V89</f>
        <v>16</v>
      </c>
      <c r="Z87" s="403">
        <f>OriginalIDP!W89</f>
        <v>-5.83</v>
      </c>
      <c r="AC87" s="492">
        <v>63.0</v>
      </c>
      <c r="AD87" s="227"/>
      <c r="AE87" s="500"/>
      <c r="AF87" s="278"/>
      <c r="AG87" s="278"/>
      <c r="AJ87" s="501"/>
      <c r="AL87" s="502"/>
      <c r="AM87" s="502"/>
      <c r="AN87" s="503"/>
      <c r="AO87" s="503"/>
      <c r="AP87" s="502"/>
      <c r="AQ87" s="502"/>
      <c r="AR87" s="504"/>
      <c r="AS87" s="502"/>
    </row>
    <row r="88">
      <c r="A88" s="435"/>
      <c r="B88" s="399"/>
      <c r="C88" s="435"/>
      <c r="D88" s="399"/>
      <c r="E88" s="410"/>
      <c r="F88" s="344"/>
      <c r="G88" s="345"/>
      <c r="H88" s="275"/>
      <c r="I88" s="440"/>
      <c r="J88" s="411" t="str">
        <f>Right(I88,100)</f>
        <v/>
      </c>
      <c r="K88" s="344"/>
      <c r="L88" s="345"/>
      <c r="M88" s="275"/>
      <c r="N88" s="440"/>
      <c r="O88" s="411" t="str">
        <f>Right(N88,100)</f>
        <v/>
      </c>
      <c r="P88" s="344"/>
      <c r="Q88" s="345"/>
      <c r="R88" s="275"/>
      <c r="S88" s="440"/>
      <c r="T88" s="411" t="str">
        <f>Right(S88,100)</f>
        <v/>
      </c>
      <c r="W88" s="412">
        <v>0.9479166666666666</v>
      </c>
      <c r="X88" s="403">
        <f>OriginalIDP!U90</f>
        <v>18.35</v>
      </c>
      <c r="Y88" s="403">
        <f>OriginalIDP!V90</f>
        <v>16</v>
      </c>
      <c r="Z88" s="403">
        <f>OriginalIDP!W90</f>
        <v>-2.35</v>
      </c>
      <c r="AC88" s="492">
        <v>64.0</v>
      </c>
      <c r="AD88" s="227"/>
      <c r="AE88" s="500"/>
      <c r="AF88" s="278"/>
      <c r="AG88" s="278"/>
      <c r="AJ88" s="501"/>
      <c r="AL88" s="502"/>
      <c r="AM88" s="502"/>
      <c r="AN88" s="503"/>
      <c r="AO88" s="503"/>
      <c r="AP88" s="502"/>
      <c r="AQ88" s="502"/>
      <c r="AR88" s="504"/>
      <c r="AS88" s="502"/>
    </row>
    <row r="89">
      <c r="A89" s="410"/>
      <c r="B89" s="399"/>
      <c r="C89" s="410"/>
      <c r="D89" s="399"/>
      <c r="E89" s="410"/>
      <c r="F89" s="344"/>
      <c r="G89" s="345"/>
      <c r="H89" s="275"/>
      <c r="I89" s="398"/>
      <c r="J89" s="411"/>
      <c r="K89" s="344"/>
      <c r="L89" s="345"/>
      <c r="M89" s="275"/>
      <c r="N89" s="398"/>
      <c r="O89" s="411"/>
      <c r="P89" s="344"/>
      <c r="Q89" s="345"/>
      <c r="R89" s="275"/>
      <c r="S89" s="398"/>
      <c r="T89" s="411"/>
      <c r="W89" s="412">
        <v>0.9583333333333334</v>
      </c>
      <c r="X89" s="403">
        <f>OriginalIDP!U91</f>
        <v>16.98</v>
      </c>
      <c r="Y89" s="403">
        <f>OriginalIDP!V91</f>
        <v>14.33</v>
      </c>
      <c r="Z89" s="403">
        <f>OriginalIDP!W91</f>
        <v>-2.65</v>
      </c>
      <c r="AC89" s="492">
        <v>65.0</v>
      </c>
      <c r="AD89" s="227"/>
      <c r="AE89" s="500"/>
      <c r="AF89" s="278"/>
      <c r="AG89" s="278"/>
      <c r="AJ89" s="501"/>
      <c r="AL89" s="502"/>
      <c r="AM89" s="502"/>
      <c r="AN89" s="503"/>
      <c r="AO89" s="503"/>
      <c r="AP89" s="502"/>
      <c r="AQ89" s="502"/>
      <c r="AR89" s="504"/>
      <c r="AS89" s="502"/>
    </row>
    <row r="90">
      <c r="A90" s="435"/>
      <c r="B90" s="399"/>
      <c r="C90" s="410"/>
      <c r="D90" s="399"/>
      <c r="E90" s="410"/>
      <c r="F90" s="346"/>
      <c r="G90" s="347"/>
      <c r="H90" s="337"/>
      <c r="I90" s="440"/>
      <c r="J90" s="411" t="str">
        <f>Right(I90,150)</f>
        <v/>
      </c>
      <c r="K90" s="346"/>
      <c r="L90" s="347"/>
      <c r="M90" s="337"/>
      <c r="N90" s="440"/>
      <c r="O90" s="411" t="str">
        <f>Right(N90,150)</f>
        <v/>
      </c>
      <c r="P90" s="346"/>
      <c r="Q90" s="347"/>
      <c r="R90" s="337"/>
      <c r="S90" s="440"/>
      <c r="T90" s="411" t="str">
        <f>Right(S90,150)</f>
        <v/>
      </c>
      <c r="W90" s="412">
        <v>0.96875</v>
      </c>
      <c r="X90" s="403">
        <f>OriginalIDP!U92</f>
        <v>16.61</v>
      </c>
      <c r="Y90" s="403">
        <f>OriginalIDP!V92</f>
        <v>18</v>
      </c>
      <c r="Z90" s="403">
        <f>OriginalIDP!W92</f>
        <v>1.39</v>
      </c>
      <c r="AC90" s="492">
        <v>66.0</v>
      </c>
      <c r="AD90" s="227"/>
      <c r="AE90" s="500"/>
      <c r="AF90" s="278"/>
      <c r="AG90" s="278"/>
      <c r="AJ90" s="501"/>
      <c r="AL90" s="502"/>
      <c r="AM90" s="502"/>
      <c r="AN90" s="503"/>
      <c r="AO90" s="503"/>
      <c r="AP90" s="502"/>
      <c r="AQ90" s="502"/>
      <c r="AR90" s="504"/>
      <c r="AS90" s="502"/>
    </row>
    <row r="91">
      <c r="A91" s="410"/>
      <c r="B91" s="399"/>
      <c r="C91" s="483"/>
      <c r="D91" s="399"/>
      <c r="E91" s="398"/>
      <c r="F91" s="348" t="s">
        <v>557</v>
      </c>
      <c r="G91" s="31"/>
      <c r="H91" s="32"/>
      <c r="I91" s="400"/>
      <c r="J91" s="401"/>
      <c r="K91" s="373" t="s">
        <v>576</v>
      </c>
      <c r="L91" s="31"/>
      <c r="M91" s="32"/>
      <c r="N91" s="400"/>
      <c r="O91" s="198"/>
      <c r="P91" s="391" t="s">
        <v>595</v>
      </c>
      <c r="Q91" s="31"/>
      <c r="R91" s="32"/>
      <c r="S91" s="400"/>
      <c r="W91" s="412">
        <v>0.9791666666666666</v>
      </c>
      <c r="X91" s="403">
        <f>OriginalIDP!U93</f>
        <v>17.04</v>
      </c>
      <c r="Y91" s="403">
        <f>OriginalIDP!V93</f>
        <v>19.33</v>
      </c>
      <c r="Z91" s="403">
        <f>OriginalIDP!W93</f>
        <v>2.29</v>
      </c>
      <c r="AC91" s="492">
        <v>67.0</v>
      </c>
      <c r="AD91" s="227"/>
      <c r="AE91" s="500"/>
      <c r="AF91" s="278"/>
      <c r="AG91" s="278"/>
      <c r="AJ91" s="501"/>
      <c r="AL91" s="502"/>
      <c r="AM91" s="502"/>
      <c r="AN91" s="503"/>
      <c r="AO91" s="503"/>
      <c r="AP91" s="502"/>
      <c r="AQ91" s="502"/>
      <c r="AR91" s="504"/>
      <c r="AS91" s="502"/>
    </row>
    <row r="92">
      <c r="A92" s="435"/>
      <c r="B92" s="399"/>
      <c r="C92" s="435"/>
      <c r="D92" s="399"/>
      <c r="E92" s="410"/>
      <c r="F92" s="335" t="s">
        <v>94</v>
      </c>
      <c r="G92" s="336" t="str">
        <f t="shared" ref="G92:G94" si="77">J95</f>
        <v/>
      </c>
      <c r="H92" s="337"/>
      <c r="I92" s="440"/>
      <c r="J92" s="411" t="str">
        <f>IFERROR(__xludf.DUMMYFUNCTION("REGEXREPLACE(I92,""(.*)ACK:(.*)"",""$2"")"),"")</f>
        <v/>
      </c>
      <c r="K92" s="335" t="s">
        <v>94</v>
      </c>
      <c r="L92" s="336" t="str">
        <f t="shared" ref="L92:L94" si="78">O95</f>
        <v/>
      </c>
      <c r="M92" s="337"/>
      <c r="N92" s="440"/>
      <c r="O92" s="411" t="str">
        <f>IFERROR(__xludf.DUMMYFUNCTION("REGEXREPLACE(N92,""(.*)ACK:(.*)"",""$2"")"),"")</f>
        <v/>
      </c>
      <c r="P92" s="335" t="s">
        <v>94</v>
      </c>
      <c r="Q92" s="336" t="str">
        <f t="shared" ref="Q92:Q94" si="79">T95</f>
        <v/>
      </c>
      <c r="R92" s="337"/>
      <c r="S92" s="440"/>
      <c r="T92" s="411" t="str">
        <f>IFERROR(__xludf.DUMMYFUNCTION("REGEXREPLACE(S92,""(.*)ACK:(.*)"",""$2"")"),"")</f>
        <v/>
      </c>
      <c r="W92" s="507">
        <v>0.9895833333333334</v>
      </c>
      <c r="X92" s="403">
        <f>OriginalIDP!U94</f>
        <v>17.1</v>
      </c>
      <c r="Y92" s="403">
        <f>OriginalIDP!V94</f>
        <v>22</v>
      </c>
      <c r="Z92" s="403">
        <f>OriginalIDP!W94</f>
        <v>4.9</v>
      </c>
      <c r="AC92" s="492">
        <v>68.0</v>
      </c>
      <c r="AD92" s="227"/>
      <c r="AE92" s="500"/>
      <c r="AF92" s="278"/>
      <c r="AG92" s="278"/>
      <c r="AJ92" s="501"/>
      <c r="AL92" s="502"/>
      <c r="AM92" s="502"/>
      <c r="AN92" s="503"/>
      <c r="AO92" s="503"/>
      <c r="AP92" s="502"/>
      <c r="AQ92" s="502"/>
      <c r="AR92" s="504"/>
      <c r="AS92" s="502"/>
    </row>
    <row r="93">
      <c r="A93" s="410"/>
      <c r="B93" s="399"/>
      <c r="C93" s="410"/>
      <c r="D93" s="399"/>
      <c r="E93" s="440"/>
      <c r="F93" s="338" t="s">
        <v>497</v>
      </c>
      <c r="G93" s="336" t="str">
        <f t="shared" si="77"/>
        <v/>
      </c>
      <c r="H93" s="337"/>
      <c r="I93" s="440"/>
      <c r="J93" s="411" t="str">
        <f>IFERROR(__xludf.DUMMYFUNCTION("REGEXREPLACE(I93,""(.*)SVL OUT:(.*)"",""$2"")"),"")</f>
        <v/>
      </c>
      <c r="K93" s="338" t="s">
        <v>497</v>
      </c>
      <c r="L93" s="336" t="str">
        <f t="shared" si="78"/>
        <v/>
      </c>
      <c r="M93" s="337"/>
      <c r="N93" s="440"/>
      <c r="O93" s="411" t="str">
        <f>IFERROR(__xludf.DUMMYFUNCTION("REGEXREPLACE(N93,""(.*)SVL OUT:(.*)"",""$2"")"),"")</f>
        <v/>
      </c>
      <c r="P93" s="338" t="s">
        <v>497</v>
      </c>
      <c r="Q93" s="336" t="str">
        <f t="shared" si="79"/>
        <v/>
      </c>
      <c r="R93" s="337"/>
      <c r="S93" s="440"/>
      <c r="T93" s="411" t="str">
        <f>IFERROR(__xludf.DUMMYFUNCTION("REGEXREPLACE(S93,""(.*)SVL OUT:(.*)"",""$2"")"),"")</f>
        <v/>
      </c>
      <c r="AC93" s="492">
        <v>69.0</v>
      </c>
      <c r="AD93" s="227"/>
      <c r="AE93" s="500"/>
      <c r="AF93" s="278"/>
      <c r="AG93" s="278"/>
      <c r="AJ93" s="501"/>
      <c r="AL93" s="502"/>
      <c r="AM93" s="502"/>
      <c r="AN93" s="503"/>
      <c r="AO93" s="503"/>
      <c r="AP93" s="502"/>
      <c r="AQ93" s="502"/>
      <c r="AR93" s="504"/>
      <c r="AS93" s="502"/>
    </row>
    <row r="94">
      <c r="A94" s="410"/>
      <c r="B94" s="399"/>
      <c r="C94" s="410"/>
      <c r="D94" s="399"/>
      <c r="E94" s="410"/>
      <c r="F94" s="338" t="s">
        <v>100</v>
      </c>
      <c r="G94" s="336" t="str">
        <f t="shared" si="77"/>
        <v/>
      </c>
      <c r="H94" s="337"/>
      <c r="I94" s="440"/>
      <c r="J94" s="411" t="str">
        <f>IFERROR(__xludf.DUMMYFUNCTION("REGEXREPLACE(I94,""(.*)SVL IN:(.*)"",""$2"")"),"")</f>
        <v/>
      </c>
      <c r="K94" s="338" t="s">
        <v>100</v>
      </c>
      <c r="L94" s="336" t="str">
        <f t="shared" si="78"/>
        <v/>
      </c>
      <c r="M94" s="337"/>
      <c r="N94" s="440"/>
      <c r="O94" s="411" t="str">
        <f>IFERROR(__xludf.DUMMYFUNCTION("REGEXREPLACE(N94,""(.*)SVL IN:(.*)"",""$2"")"),"")</f>
        <v/>
      </c>
      <c r="P94" s="338" t="s">
        <v>100</v>
      </c>
      <c r="Q94" s="336" t="str">
        <f t="shared" si="79"/>
        <v/>
      </c>
      <c r="R94" s="337"/>
      <c r="S94" s="440"/>
      <c r="T94" s="411" t="str">
        <f>IFERROR(__xludf.DUMMYFUNCTION("REGEXREPLACE(S94,""(.*)SVL IN:(.*)"",""$2"")"),"")</f>
        <v/>
      </c>
      <c r="AC94" s="492">
        <v>70.0</v>
      </c>
      <c r="AD94" s="227"/>
      <c r="AE94" s="500"/>
      <c r="AF94" s="278"/>
      <c r="AG94" s="278"/>
      <c r="AJ94" s="501"/>
      <c r="AL94" s="502"/>
      <c r="AM94" s="502"/>
      <c r="AN94" s="503"/>
      <c r="AO94" s="503"/>
      <c r="AP94" s="502"/>
      <c r="AQ94" s="502"/>
      <c r="AR94" s="504"/>
      <c r="AS94" s="502"/>
    </row>
    <row r="95">
      <c r="A95" s="483"/>
      <c r="B95" s="399"/>
      <c r="C95" s="410"/>
      <c r="D95" s="399"/>
      <c r="E95" s="435"/>
      <c r="F95" s="338" t="s">
        <v>547</v>
      </c>
      <c r="G95" s="336" t="str">
        <f t="shared" ref="G95:G96" si="80">J93</f>
        <v/>
      </c>
      <c r="H95" s="337"/>
      <c r="I95" s="440"/>
      <c r="J95" s="411" t="str">
        <f>IFERROR(__xludf.DUMMYFUNCTION("REGEXREPLACE(I95,""(.*)ACK:(.*)"",""$2"")"),"")</f>
        <v/>
      </c>
      <c r="K95" s="338" t="s">
        <v>547</v>
      </c>
      <c r="L95" s="336" t="str">
        <f t="shared" ref="L95:L96" si="81">O93</f>
        <v/>
      </c>
      <c r="M95" s="337"/>
      <c r="N95" s="440"/>
      <c r="O95" s="411" t="str">
        <f>IFERROR(__xludf.DUMMYFUNCTION("REGEXREPLACE(N95,""(.*)ACK:(.*)"",""$2"")"),"")</f>
        <v/>
      </c>
      <c r="P95" s="338" t="s">
        <v>547</v>
      </c>
      <c r="Q95" s="336" t="str">
        <f t="shared" ref="Q95:Q96" si="82">T93</f>
        <v/>
      </c>
      <c r="R95" s="337"/>
      <c r="S95" s="440"/>
      <c r="T95" s="411" t="str">
        <f>IFERROR(__xludf.DUMMYFUNCTION("REGEXREPLACE(S95,""(.*)ACK:(.*)"",""$2"")"),"")</f>
        <v/>
      </c>
      <c r="AC95" s="492">
        <v>71.0</v>
      </c>
      <c r="AD95" s="227"/>
      <c r="AE95" s="500"/>
      <c r="AF95" s="278"/>
      <c r="AG95" s="278"/>
      <c r="AJ95" s="501"/>
      <c r="AL95" s="502"/>
      <c r="AM95" s="502"/>
      <c r="AN95" s="503"/>
      <c r="AO95" s="503"/>
      <c r="AP95" s="502"/>
      <c r="AQ95" s="502"/>
      <c r="AR95" s="504"/>
      <c r="AS95" s="502"/>
    </row>
    <row r="96">
      <c r="A96" s="435"/>
      <c r="B96" s="399"/>
      <c r="C96" s="410"/>
      <c r="D96" s="399"/>
      <c r="E96" s="410"/>
      <c r="F96" s="338" t="s">
        <v>548</v>
      </c>
      <c r="G96" s="336" t="str">
        <f t="shared" si="80"/>
        <v/>
      </c>
      <c r="H96" s="337"/>
      <c r="I96" s="440"/>
      <c r="J96" s="411" t="str">
        <f>IFERROR(__xludf.DUMMYFUNCTION("REGEXREPLACE(I96,""(.*)ASA:(.*)"",""$2"")"),"")</f>
        <v/>
      </c>
      <c r="K96" s="338" t="s">
        <v>548</v>
      </c>
      <c r="L96" s="336" t="str">
        <f t="shared" si="81"/>
        <v/>
      </c>
      <c r="M96" s="337"/>
      <c r="N96" s="440"/>
      <c r="O96" s="411" t="str">
        <f>IFERROR(__xludf.DUMMYFUNCTION("REGEXREPLACE(N96,""(.*)ASA:(.*)"",""$2"")"),"")</f>
        <v/>
      </c>
      <c r="P96" s="338" t="s">
        <v>548</v>
      </c>
      <c r="Q96" s="336" t="str">
        <f t="shared" si="82"/>
        <v/>
      </c>
      <c r="R96" s="337"/>
      <c r="S96" s="440"/>
      <c r="T96" s="411" t="str">
        <f>IFERROR(__xludf.DUMMYFUNCTION("REGEXREPLACE(S96,""(.*)ASA:(.*)"",""$2"")"),"")</f>
        <v/>
      </c>
      <c r="AC96" s="492">
        <v>72.0</v>
      </c>
      <c r="AD96" s="227"/>
      <c r="AE96" s="500"/>
      <c r="AF96" s="278"/>
      <c r="AG96" s="278"/>
      <c r="AJ96" s="501"/>
      <c r="AL96" s="502"/>
      <c r="AM96" s="502"/>
      <c r="AN96" s="503"/>
      <c r="AO96" s="503"/>
      <c r="AP96" s="502"/>
      <c r="AQ96" s="502"/>
      <c r="AR96" s="504"/>
      <c r="AS96" s="502"/>
    </row>
    <row r="97">
      <c r="A97" s="410"/>
      <c r="B97" s="399"/>
      <c r="C97" s="410"/>
      <c r="D97" s="399"/>
      <c r="E97" s="398"/>
      <c r="F97" s="338" t="s">
        <v>549</v>
      </c>
      <c r="G97" s="370" t="str">
        <f t="shared" ref="G97:G98" si="83">J100</f>
        <v/>
      </c>
      <c r="H97" s="29"/>
      <c r="I97" s="440"/>
      <c r="J97" s="411" t="str">
        <f>IFERROR(__xludf.DUMMYFUNCTION("REGEXREPLACE(I97,""(.*)SAFE:(.*)"",""$2"")"),"")</f>
        <v/>
      </c>
      <c r="K97" s="338" t="s">
        <v>549</v>
      </c>
      <c r="L97" s="370" t="str">
        <f t="shared" ref="L97:L98" si="84">O100</f>
        <v/>
      </c>
      <c r="M97" s="29"/>
      <c r="N97" s="440"/>
      <c r="O97" s="411" t="str">
        <f>IFERROR(__xludf.DUMMYFUNCTION("REGEXREPLACE(N97,""(.*)SAFE:(.*)"",""$2"")"),"")</f>
        <v/>
      </c>
      <c r="P97" s="338" t="s">
        <v>549</v>
      </c>
      <c r="Q97" s="370" t="str">
        <f t="shared" ref="Q97:Q98" si="85">T100</f>
        <v/>
      </c>
      <c r="R97" s="29"/>
      <c r="S97" s="440"/>
      <c r="T97" s="411" t="str">
        <f>IFERROR(__xludf.DUMMYFUNCTION("REGEXREPLACE(S97,""(.*)SAFE:(.*)"",""$2"")"),"")</f>
        <v/>
      </c>
      <c r="AC97" s="492">
        <v>73.0</v>
      </c>
      <c r="AD97" s="227"/>
      <c r="AE97" s="500"/>
      <c r="AF97" s="278"/>
      <c r="AG97" s="278"/>
      <c r="AJ97" s="501"/>
      <c r="AL97" s="502"/>
      <c r="AM97" s="502"/>
      <c r="AN97" s="503"/>
      <c r="AO97" s="503"/>
      <c r="AP97" s="502"/>
      <c r="AQ97" s="502"/>
      <c r="AR97" s="504"/>
      <c r="AS97" s="502"/>
    </row>
    <row r="98">
      <c r="A98" s="435"/>
      <c r="B98" s="399"/>
      <c r="C98" s="410"/>
      <c r="D98" s="399"/>
      <c r="E98" s="483"/>
      <c r="F98" s="338" t="s">
        <v>550</v>
      </c>
      <c r="G98" s="371" t="str">
        <f t="shared" si="83"/>
        <v/>
      </c>
      <c r="H98" s="372"/>
      <c r="I98" s="398"/>
      <c r="J98" s="411" t="str">
        <f>IFERROR(__xludf.DUMMYFUNCTION("REGEXREPLACE(I92,""(.*)DELAYS:(.*)"",""$2"")"),"")</f>
        <v/>
      </c>
      <c r="K98" s="338" t="s">
        <v>550</v>
      </c>
      <c r="L98" s="371" t="str">
        <f t="shared" si="84"/>
        <v/>
      </c>
      <c r="M98" s="372"/>
      <c r="N98" s="398"/>
      <c r="O98" s="411" t="str">
        <f>IFERROR(__xludf.DUMMYFUNCTION("REGEXREPLACE(N92,""(.*)DELAYS:(.*)"",""$2"")"),"")</f>
        <v/>
      </c>
      <c r="P98" s="338" t="s">
        <v>550</v>
      </c>
      <c r="Q98" s="371" t="str">
        <f t="shared" si="85"/>
        <v/>
      </c>
      <c r="R98" s="372"/>
      <c r="S98" s="398"/>
      <c r="T98" s="411" t="str">
        <f>IFERROR(__xludf.DUMMYFUNCTION("REGEXREPLACE(S92,""(.*)DELAYS:(.*)"",""$2"")"),"")</f>
        <v/>
      </c>
      <c r="AC98" s="492">
        <v>74.0</v>
      </c>
      <c r="AD98" s="227"/>
      <c r="AE98" s="500"/>
      <c r="AF98" s="278"/>
      <c r="AG98" s="278"/>
      <c r="AJ98" s="501"/>
      <c r="AL98" s="502"/>
      <c r="AM98" s="502"/>
      <c r="AN98" s="503"/>
      <c r="AO98" s="503"/>
      <c r="AP98" s="502"/>
      <c r="AQ98" s="502"/>
      <c r="AR98" s="504"/>
      <c r="AS98" s="502"/>
    </row>
    <row r="99">
      <c r="A99" s="410"/>
      <c r="B99" s="399"/>
      <c r="C99" s="435"/>
      <c r="D99" s="399"/>
      <c r="E99" s="435"/>
      <c r="F99" s="339" t="s">
        <v>551</v>
      </c>
      <c r="G99" s="340" t="str">
        <f>J103</f>
        <v/>
      </c>
      <c r="H99" s="39"/>
      <c r="I99" s="440"/>
      <c r="J99" s="411" t="str">
        <f>IF(J142=FALSE,"",LEFT(J136,3))</f>
        <v/>
      </c>
      <c r="K99" s="339" t="s">
        <v>551</v>
      </c>
      <c r="L99" s="340" t="str">
        <f>O103</f>
        <v/>
      </c>
      <c r="M99" s="39"/>
      <c r="N99" s="440"/>
      <c r="O99" s="411" t="str">
        <f>IF(O142=FALSE,"",LEFT(O136,3))</f>
        <v/>
      </c>
      <c r="P99" s="339" t="s">
        <v>551</v>
      </c>
      <c r="Q99" s="340" t="str">
        <f>T103</f>
        <v/>
      </c>
      <c r="R99" s="39"/>
      <c r="S99" s="440"/>
      <c r="T99" s="411" t="str">
        <f>IF(T142=FALSE,"",LEFT(T136,3))</f>
        <v/>
      </c>
      <c r="AC99" s="492">
        <v>75.0</v>
      </c>
      <c r="AD99" s="227"/>
      <c r="AE99" s="500"/>
      <c r="AF99" s="278"/>
      <c r="AG99" s="278"/>
      <c r="AJ99" s="501"/>
      <c r="AL99" s="502"/>
      <c r="AM99" s="502"/>
      <c r="AN99" s="503"/>
      <c r="AO99" s="503"/>
      <c r="AP99" s="502"/>
      <c r="AQ99" s="502"/>
      <c r="AR99" s="504"/>
      <c r="AS99" s="502"/>
    </row>
    <row r="100">
      <c r="A100" s="410"/>
      <c r="B100" s="399"/>
      <c r="C100" s="410"/>
      <c r="D100" s="399"/>
      <c r="E100" s="410"/>
      <c r="F100" s="341"/>
      <c r="G100" s="114"/>
      <c r="H100" s="32"/>
      <c r="I100" s="440"/>
      <c r="J100" s="411" t="str">
        <f>IFERROR(__xludf.DUMMYFUNCTION("REGEXREPLACE(I100,""(.*)Inbound:(.*)"",""$2"")"),"")</f>
        <v/>
      </c>
      <c r="K100" s="341"/>
      <c r="L100" s="114"/>
      <c r="M100" s="32"/>
      <c r="N100" s="440"/>
      <c r="O100" s="411" t="str">
        <f>IFERROR(__xludf.DUMMYFUNCTION("REGEXREPLACE(N100,""(.*)Inbound:(.*)"",""$2"")"),"")</f>
        <v/>
      </c>
      <c r="P100" s="341"/>
      <c r="Q100" s="114"/>
      <c r="R100" s="32"/>
      <c r="S100" s="440"/>
      <c r="T100" s="411" t="str">
        <f>IFERROR(__xludf.DUMMYFUNCTION("REGEXREPLACE(S100,""(.*)Inbound:(.*)"",""$2"")"),"")</f>
        <v/>
      </c>
      <c r="W100" s="412"/>
      <c r="X100" s="403"/>
      <c r="Y100" s="403"/>
      <c r="Z100" s="403"/>
      <c r="AC100" s="492">
        <v>76.0</v>
      </c>
      <c r="AD100" s="227"/>
      <c r="AE100" s="500"/>
      <c r="AF100" s="278"/>
      <c r="AG100" s="278"/>
      <c r="AJ100" s="501"/>
      <c r="AL100" s="502"/>
      <c r="AM100" s="502"/>
      <c r="AN100" s="503"/>
      <c r="AO100" s="503"/>
      <c r="AP100" s="502"/>
      <c r="AQ100" s="502"/>
      <c r="AR100" s="504"/>
      <c r="AS100" s="502"/>
    </row>
    <row r="101">
      <c r="A101" s="483"/>
      <c r="B101" s="399"/>
      <c r="C101" s="410"/>
      <c r="D101" s="399"/>
      <c r="E101" s="410"/>
      <c r="F101" s="342" t="s">
        <v>485</v>
      </c>
      <c r="G101" s="343" t="str">
        <f>J105</f>
        <v/>
      </c>
      <c r="H101" s="275"/>
      <c r="I101" s="440"/>
      <c r="J101" s="411" t="str">
        <f>IFERROR(__xludf.DUMMYFUNCTION("REGEXREPLACE(I101,""(.*)Outbound:(.*)"",""$2"")"),"")</f>
        <v/>
      </c>
      <c r="K101" s="342" t="s">
        <v>485</v>
      </c>
      <c r="L101" s="343" t="str">
        <f>O105</f>
        <v/>
      </c>
      <c r="M101" s="275"/>
      <c r="N101" s="440"/>
      <c r="O101" s="411" t="str">
        <f>IFERROR(__xludf.DUMMYFUNCTION("REGEXREPLACE(N101,""(.*)Outbound:(.*)"",""$2"")"),"")</f>
        <v/>
      </c>
      <c r="P101" s="342" t="s">
        <v>485</v>
      </c>
      <c r="Q101" s="343" t="str">
        <f>T105</f>
        <v/>
      </c>
      <c r="R101" s="275"/>
      <c r="S101" s="440"/>
      <c r="T101" s="411" t="str">
        <f>IFERROR(__xludf.DUMMYFUNCTION("REGEXREPLACE(S101,""(.*)Outbound:(.*)"",""$2"")"),"")</f>
        <v/>
      </c>
      <c r="W101" s="412"/>
      <c r="X101" s="403"/>
      <c r="Y101" s="403"/>
      <c r="Z101" s="403"/>
      <c r="AC101" s="492">
        <v>77.0</v>
      </c>
      <c r="AD101" s="227"/>
      <c r="AE101" s="500"/>
      <c r="AF101" s="278"/>
      <c r="AG101" s="278"/>
      <c r="AJ101" s="501"/>
      <c r="AL101" s="502"/>
      <c r="AM101" s="502"/>
      <c r="AN101" s="503"/>
      <c r="AO101" s="503"/>
      <c r="AP101" s="502"/>
      <c r="AQ101" s="502"/>
      <c r="AR101" s="504"/>
      <c r="AS101" s="502"/>
    </row>
    <row r="102">
      <c r="A102" s="410"/>
      <c r="B102" s="399"/>
      <c r="C102" s="410"/>
      <c r="D102" s="399"/>
      <c r="E102" s="483"/>
      <c r="F102" s="344"/>
      <c r="G102" s="345"/>
      <c r="H102" s="275"/>
      <c r="I102" s="398"/>
      <c r="J102" s="411"/>
      <c r="K102" s="344"/>
      <c r="L102" s="345"/>
      <c r="M102" s="275"/>
      <c r="N102" s="398"/>
      <c r="O102" s="411"/>
      <c r="P102" s="344"/>
      <c r="Q102" s="345"/>
      <c r="R102" s="275"/>
      <c r="S102" s="398"/>
      <c r="T102" s="411"/>
      <c r="W102" s="412"/>
      <c r="X102" s="403"/>
      <c r="Y102" s="403"/>
      <c r="Z102" s="403"/>
      <c r="AC102" s="492">
        <v>78.0</v>
      </c>
      <c r="AD102" s="227"/>
      <c r="AE102" s="500"/>
      <c r="AF102" s="278"/>
      <c r="AG102" s="278"/>
      <c r="AJ102" s="501"/>
      <c r="AL102" s="502"/>
      <c r="AM102" s="502"/>
      <c r="AN102" s="503"/>
      <c r="AO102" s="503"/>
      <c r="AP102" s="502"/>
      <c r="AQ102" s="502"/>
      <c r="AR102" s="504"/>
      <c r="AS102" s="502"/>
    </row>
    <row r="103">
      <c r="A103" s="435"/>
      <c r="B103" s="399"/>
      <c r="C103" s="435"/>
      <c r="D103" s="399"/>
      <c r="E103" s="410"/>
      <c r="F103" s="344"/>
      <c r="G103" s="345"/>
      <c r="H103" s="275"/>
      <c r="I103" s="440"/>
      <c r="J103" s="411" t="str">
        <f>Right(I103,100)</f>
        <v/>
      </c>
      <c r="K103" s="344"/>
      <c r="L103" s="345"/>
      <c r="M103" s="275"/>
      <c r="N103" s="440"/>
      <c r="O103" s="411" t="str">
        <f>Right(N103,100)</f>
        <v/>
      </c>
      <c r="P103" s="344"/>
      <c r="Q103" s="345"/>
      <c r="R103" s="275"/>
      <c r="S103" s="440"/>
      <c r="T103" s="411" t="str">
        <f>Right(S103,100)</f>
        <v/>
      </c>
      <c r="AC103" s="492">
        <v>79.0</v>
      </c>
      <c r="AD103" s="227"/>
      <c r="AE103" s="500"/>
      <c r="AF103" s="278"/>
      <c r="AG103" s="278"/>
      <c r="AJ103" s="501"/>
      <c r="AL103" s="502"/>
      <c r="AM103" s="502"/>
      <c r="AN103" s="503"/>
      <c r="AO103" s="503"/>
      <c r="AP103" s="502"/>
      <c r="AQ103" s="502"/>
      <c r="AR103" s="504"/>
      <c r="AS103" s="502"/>
    </row>
    <row r="104">
      <c r="A104" s="410"/>
      <c r="B104" s="399"/>
      <c r="C104" s="410"/>
      <c r="D104" s="399"/>
      <c r="E104" s="435"/>
      <c r="F104" s="344"/>
      <c r="G104" s="345"/>
      <c r="H104" s="275"/>
      <c r="I104" s="398"/>
      <c r="J104" s="411"/>
      <c r="K104" s="344"/>
      <c r="L104" s="345"/>
      <c r="M104" s="275"/>
      <c r="N104" s="398"/>
      <c r="O104" s="411"/>
      <c r="P104" s="344"/>
      <c r="Q104" s="345"/>
      <c r="R104" s="275"/>
      <c r="S104" s="398"/>
      <c r="T104" s="411"/>
      <c r="AC104" s="492">
        <v>80.0</v>
      </c>
      <c r="AD104" s="227"/>
      <c r="AE104" s="500"/>
      <c r="AF104" s="278"/>
      <c r="AG104" s="278"/>
      <c r="AJ104" s="501"/>
      <c r="AL104" s="502"/>
      <c r="AM104" s="502"/>
      <c r="AN104" s="503"/>
      <c r="AO104" s="503"/>
      <c r="AP104" s="502"/>
      <c r="AQ104" s="502"/>
      <c r="AR104" s="504"/>
      <c r="AS104" s="502"/>
    </row>
    <row r="105">
      <c r="A105" s="435"/>
      <c r="B105" s="399"/>
      <c r="C105" s="435"/>
      <c r="D105" s="399"/>
      <c r="E105" s="410"/>
      <c r="F105" s="346"/>
      <c r="G105" s="347"/>
      <c r="H105" s="337"/>
      <c r="I105" s="440"/>
      <c r="J105" s="411" t="str">
        <f>Right(I105,150)</f>
        <v/>
      </c>
      <c r="K105" s="346"/>
      <c r="L105" s="347"/>
      <c r="M105" s="337"/>
      <c r="N105" s="440"/>
      <c r="O105" s="411" t="str">
        <f>Right(N105,150)</f>
        <v/>
      </c>
      <c r="P105" s="346"/>
      <c r="Q105" s="347"/>
      <c r="R105" s="337"/>
      <c r="S105" s="440"/>
      <c r="T105" s="411" t="str">
        <f>Right(S105,150)</f>
        <v/>
      </c>
      <c r="AC105" s="492">
        <v>81.0</v>
      </c>
      <c r="AD105" s="227"/>
      <c r="AE105" s="500"/>
      <c r="AF105" s="278"/>
      <c r="AG105" s="278"/>
      <c r="AJ105" s="501"/>
      <c r="AL105" s="502"/>
      <c r="AM105" s="502"/>
      <c r="AN105" s="503"/>
      <c r="AO105" s="503"/>
      <c r="AP105" s="502"/>
      <c r="AQ105" s="502"/>
      <c r="AR105" s="504"/>
      <c r="AS105" s="502"/>
    </row>
    <row r="106">
      <c r="A106" s="410"/>
      <c r="B106" s="399"/>
      <c r="C106" s="410"/>
      <c r="D106" s="399"/>
      <c r="E106" s="410"/>
      <c r="I106" s="411"/>
      <c r="J106" s="411"/>
      <c r="N106" s="411"/>
      <c r="S106" s="411"/>
      <c r="AC106" s="492">
        <v>82.0</v>
      </c>
      <c r="AD106" s="227"/>
      <c r="AE106" s="500"/>
      <c r="AF106" s="278"/>
      <c r="AG106" s="278"/>
      <c r="AJ106" s="501"/>
      <c r="AL106" s="502"/>
      <c r="AM106" s="502"/>
      <c r="AN106" s="503"/>
      <c r="AO106" s="503"/>
      <c r="AP106" s="502"/>
      <c r="AQ106" s="502"/>
      <c r="AR106" s="504"/>
      <c r="AS106" s="502"/>
    </row>
    <row r="107">
      <c r="A107" s="410"/>
      <c r="B107" s="399"/>
      <c r="C107" s="398"/>
      <c r="D107" s="399"/>
      <c r="E107" s="440"/>
      <c r="I107" s="411"/>
      <c r="J107" s="411"/>
      <c r="N107" s="411"/>
      <c r="S107" s="411"/>
      <c r="AC107" s="492">
        <v>83.0</v>
      </c>
      <c r="AD107" s="227"/>
      <c r="AE107" s="500"/>
      <c r="AF107" s="278"/>
      <c r="AG107" s="278"/>
      <c r="AJ107" s="501"/>
      <c r="AL107" s="502"/>
      <c r="AM107" s="502"/>
      <c r="AN107" s="503"/>
      <c r="AO107" s="503"/>
      <c r="AP107" s="502"/>
      <c r="AQ107" s="502"/>
      <c r="AR107" s="504"/>
      <c r="AS107" s="502"/>
    </row>
    <row r="108">
      <c r="A108" s="483"/>
      <c r="B108" s="399"/>
      <c r="C108" s="410"/>
      <c r="D108" s="399"/>
      <c r="E108" s="410"/>
      <c r="I108" s="411"/>
      <c r="J108" s="411"/>
      <c r="N108" s="411"/>
      <c r="S108" s="411"/>
      <c r="AC108" s="492">
        <v>84.0</v>
      </c>
      <c r="AD108" s="227"/>
      <c r="AE108" s="500"/>
      <c r="AF108" s="278"/>
      <c r="AG108" s="278"/>
      <c r="AJ108" s="501"/>
      <c r="AL108" s="502"/>
      <c r="AM108" s="502"/>
      <c r="AN108" s="503"/>
      <c r="AO108" s="503"/>
      <c r="AP108" s="502"/>
      <c r="AQ108" s="502"/>
      <c r="AR108" s="504"/>
      <c r="AS108" s="502"/>
    </row>
    <row r="109">
      <c r="A109" s="435"/>
      <c r="B109" s="399"/>
      <c r="C109" s="410"/>
      <c r="D109" s="399"/>
      <c r="E109" s="410"/>
      <c r="I109" s="411"/>
      <c r="J109" s="411"/>
      <c r="N109" s="411"/>
      <c r="S109" s="411"/>
      <c r="AC109" s="492">
        <v>85.0</v>
      </c>
      <c r="AD109" s="227"/>
      <c r="AE109" s="500"/>
      <c r="AF109" s="278"/>
      <c r="AG109" s="278"/>
      <c r="AJ109" s="501"/>
      <c r="AL109" s="502"/>
      <c r="AM109" s="502"/>
      <c r="AN109" s="503"/>
      <c r="AO109" s="503"/>
      <c r="AP109" s="502"/>
      <c r="AQ109" s="502"/>
      <c r="AR109" s="504"/>
      <c r="AS109" s="502"/>
    </row>
    <row r="110">
      <c r="A110" s="410"/>
      <c r="B110" s="399"/>
      <c r="C110" s="410"/>
      <c r="D110" s="399"/>
      <c r="E110" s="410"/>
      <c r="I110" s="411"/>
      <c r="J110" s="411"/>
      <c r="N110" s="411"/>
      <c r="S110" s="411"/>
      <c r="AC110" s="492">
        <v>86.0</v>
      </c>
      <c r="AD110" s="227"/>
      <c r="AE110" s="500"/>
      <c r="AF110" s="278"/>
      <c r="AG110" s="278"/>
      <c r="AJ110" s="501"/>
      <c r="AL110" s="502"/>
      <c r="AM110" s="502"/>
      <c r="AN110" s="503"/>
      <c r="AO110" s="503"/>
      <c r="AP110" s="502"/>
      <c r="AQ110" s="502"/>
      <c r="AR110" s="504"/>
      <c r="AS110" s="502"/>
    </row>
    <row r="111">
      <c r="A111" s="410"/>
      <c r="B111" s="399"/>
      <c r="C111" s="506"/>
      <c r="D111" s="399"/>
      <c r="E111" s="435"/>
      <c r="I111" s="411"/>
      <c r="J111" s="411"/>
      <c r="N111" s="411"/>
      <c r="S111" s="411"/>
      <c r="AC111" s="492">
        <v>87.0</v>
      </c>
      <c r="AD111" s="227"/>
      <c r="AE111" s="500"/>
      <c r="AF111" s="278"/>
      <c r="AG111" s="278"/>
      <c r="AJ111" s="501"/>
      <c r="AL111" s="502"/>
      <c r="AM111" s="502"/>
      <c r="AN111" s="503"/>
      <c r="AO111" s="503"/>
      <c r="AP111" s="502"/>
      <c r="AQ111" s="502"/>
      <c r="AR111" s="504"/>
      <c r="AS111" s="502"/>
    </row>
    <row r="112">
      <c r="A112" s="410"/>
      <c r="B112" s="399"/>
      <c r="C112" s="435"/>
      <c r="D112" s="399"/>
      <c r="E112" s="440"/>
      <c r="I112" s="411"/>
      <c r="J112" s="411"/>
      <c r="N112" s="411"/>
      <c r="S112" s="411"/>
      <c r="AC112" s="492">
        <v>88.0</v>
      </c>
      <c r="AD112" s="227"/>
      <c r="AE112" s="500"/>
      <c r="AF112" s="278"/>
      <c r="AG112" s="278"/>
      <c r="AJ112" s="501"/>
      <c r="AL112" s="502"/>
      <c r="AM112" s="502"/>
      <c r="AN112" s="503"/>
      <c r="AO112" s="503"/>
      <c r="AP112" s="502"/>
      <c r="AQ112" s="502"/>
      <c r="AR112" s="504"/>
      <c r="AS112" s="502"/>
    </row>
    <row r="113">
      <c r="A113" s="410"/>
      <c r="B113" s="399"/>
      <c r="C113" s="410"/>
      <c r="D113" s="399"/>
      <c r="E113" s="410"/>
      <c r="I113" s="411"/>
      <c r="J113" s="411"/>
      <c r="N113" s="411"/>
      <c r="S113" s="411"/>
      <c r="AC113" s="492">
        <v>89.0</v>
      </c>
      <c r="AD113" s="227"/>
      <c r="AE113" s="500"/>
      <c r="AF113" s="278"/>
      <c r="AG113" s="278"/>
      <c r="AJ113" s="501"/>
      <c r="AL113" s="502"/>
      <c r="AM113" s="502"/>
      <c r="AN113" s="503"/>
      <c r="AO113" s="503"/>
      <c r="AP113" s="502"/>
      <c r="AQ113" s="502"/>
      <c r="AR113" s="504"/>
      <c r="AS113" s="502"/>
    </row>
    <row r="114">
      <c r="A114" s="410"/>
      <c r="B114" s="399"/>
      <c r="C114" s="410"/>
      <c r="D114" s="399"/>
      <c r="E114" s="410"/>
      <c r="I114" s="411"/>
      <c r="J114" s="411"/>
      <c r="N114" s="411"/>
      <c r="S114" s="411"/>
      <c r="AC114" s="492">
        <v>90.0</v>
      </c>
      <c r="AD114" s="227"/>
      <c r="AE114" s="500"/>
      <c r="AF114" s="278"/>
      <c r="AG114" s="278"/>
      <c r="AJ114" s="501"/>
      <c r="AL114" s="502"/>
      <c r="AM114" s="502"/>
      <c r="AN114" s="503"/>
      <c r="AO114" s="503"/>
      <c r="AP114" s="502"/>
      <c r="AQ114" s="502"/>
      <c r="AR114" s="504"/>
      <c r="AS114" s="502"/>
    </row>
    <row r="115">
      <c r="A115" s="410"/>
      <c r="B115" s="399"/>
      <c r="C115" s="410"/>
      <c r="D115" s="399"/>
      <c r="E115" s="435"/>
      <c r="I115" s="411"/>
      <c r="J115" s="411"/>
      <c r="N115" s="411"/>
      <c r="S115" s="411"/>
      <c r="AC115" s="492">
        <v>91.0</v>
      </c>
      <c r="AD115" s="227"/>
      <c r="AE115" s="500"/>
      <c r="AF115" s="278"/>
      <c r="AG115" s="278"/>
      <c r="AJ115" s="501"/>
      <c r="AL115" s="502"/>
      <c r="AM115" s="502"/>
      <c r="AN115" s="503"/>
      <c r="AO115" s="503"/>
      <c r="AP115" s="502"/>
      <c r="AQ115" s="502"/>
      <c r="AR115" s="504"/>
      <c r="AS115" s="502"/>
    </row>
    <row r="116">
      <c r="A116" s="435"/>
      <c r="B116" s="399"/>
      <c r="C116" s="410"/>
      <c r="D116" s="399"/>
      <c r="E116" s="410"/>
      <c r="I116" s="411"/>
      <c r="J116" s="411"/>
      <c r="N116" s="411"/>
      <c r="S116" s="411"/>
      <c r="AC116" s="492">
        <v>92.0</v>
      </c>
      <c r="AD116" s="227"/>
      <c r="AE116" s="500"/>
      <c r="AF116" s="278"/>
      <c r="AG116" s="278"/>
      <c r="AJ116" s="501"/>
      <c r="AL116" s="502"/>
      <c r="AM116" s="502"/>
      <c r="AN116" s="503"/>
      <c r="AO116" s="503"/>
      <c r="AP116" s="502"/>
      <c r="AQ116" s="502"/>
      <c r="AR116" s="504"/>
      <c r="AS116" s="502"/>
    </row>
    <row r="117">
      <c r="A117" s="410"/>
      <c r="B117" s="399"/>
      <c r="C117" s="410"/>
      <c r="D117" s="399"/>
      <c r="E117" s="435"/>
      <c r="I117" s="411"/>
      <c r="J117" s="411"/>
      <c r="N117" s="411"/>
      <c r="S117" s="411"/>
      <c r="AC117" s="492">
        <v>93.0</v>
      </c>
      <c r="AD117" s="227"/>
      <c r="AE117" s="500"/>
      <c r="AF117" s="278"/>
      <c r="AG117" s="278"/>
      <c r="AJ117" s="501"/>
      <c r="AL117" s="502"/>
      <c r="AM117" s="502"/>
      <c r="AN117" s="503"/>
      <c r="AO117" s="503"/>
      <c r="AP117" s="502"/>
      <c r="AQ117" s="502"/>
      <c r="AR117" s="504"/>
      <c r="AS117" s="502"/>
    </row>
    <row r="118">
      <c r="A118" s="410"/>
      <c r="B118" s="399"/>
      <c r="C118" s="440"/>
      <c r="D118" s="399"/>
      <c r="E118" s="440"/>
      <c r="I118" s="411"/>
      <c r="J118" s="411"/>
      <c r="N118" s="411"/>
      <c r="S118" s="411"/>
      <c r="AC118" s="492">
        <v>94.0</v>
      </c>
      <c r="AD118" s="227"/>
      <c r="AE118" s="500"/>
      <c r="AF118" s="278"/>
      <c r="AG118" s="278"/>
      <c r="AJ118" s="501"/>
      <c r="AL118" s="502"/>
      <c r="AM118" s="502"/>
      <c r="AN118" s="503"/>
      <c r="AO118" s="503"/>
      <c r="AP118" s="502"/>
      <c r="AQ118" s="502"/>
      <c r="AR118" s="504"/>
      <c r="AS118" s="502"/>
    </row>
    <row r="119">
      <c r="A119" s="410"/>
      <c r="B119" s="399"/>
      <c r="C119" s="435"/>
      <c r="D119" s="399"/>
      <c r="E119" s="410"/>
      <c r="I119" s="411"/>
      <c r="J119" s="411"/>
      <c r="N119" s="411"/>
      <c r="S119" s="411"/>
      <c r="AC119" s="492">
        <v>95.0</v>
      </c>
      <c r="AD119" s="227"/>
      <c r="AE119" s="500"/>
      <c r="AF119" s="278"/>
      <c r="AG119" s="278"/>
      <c r="AJ119" s="501"/>
      <c r="AL119" s="502"/>
      <c r="AM119" s="502"/>
      <c r="AN119" s="503"/>
      <c r="AO119" s="503"/>
      <c r="AP119" s="502"/>
      <c r="AQ119" s="502"/>
      <c r="AR119" s="504"/>
      <c r="AS119" s="502"/>
    </row>
    <row r="120">
      <c r="A120" s="435"/>
      <c r="B120" s="399"/>
      <c r="C120" s="410"/>
      <c r="D120" s="399"/>
      <c r="E120" s="483"/>
      <c r="I120" s="411"/>
      <c r="J120" s="411"/>
      <c r="N120" s="411"/>
      <c r="S120" s="411"/>
      <c r="W120" s="41"/>
      <c r="X120" s="403">
        <f>OriginalIDP!C99</f>
        <v>523.36</v>
      </c>
      <c r="Y120" s="41"/>
      <c r="AC120" s="492">
        <v>96.0</v>
      </c>
      <c r="AD120" s="508"/>
      <c r="AE120" s="500"/>
      <c r="AF120" s="278"/>
      <c r="AG120" s="278"/>
      <c r="AJ120" s="501"/>
      <c r="AL120" s="502"/>
      <c r="AM120" s="502"/>
      <c r="AN120" s="503"/>
      <c r="AO120" s="503"/>
      <c r="AP120" s="502"/>
      <c r="AQ120" s="502"/>
      <c r="AR120" s="504"/>
      <c r="AS120" s="502"/>
    </row>
    <row r="121">
      <c r="A121" s="410"/>
      <c r="B121" s="399"/>
      <c r="C121" s="410"/>
      <c r="D121" s="399"/>
      <c r="E121" s="435"/>
      <c r="I121" s="411"/>
      <c r="J121" s="411"/>
      <c r="N121" s="411"/>
      <c r="S121" s="411"/>
      <c r="W121" s="41"/>
      <c r="X121" s="403">
        <f>OriginalIDP!C100</f>
        <v>21.81</v>
      </c>
      <c r="Y121" s="41"/>
      <c r="AC121" s="492">
        <v>97.0</v>
      </c>
      <c r="AD121" s="227"/>
      <c r="AE121" s="500"/>
      <c r="AF121" s="278"/>
      <c r="AG121" s="278"/>
      <c r="AJ121" s="501"/>
      <c r="AL121" s="502"/>
      <c r="AM121" s="502"/>
      <c r="AN121" s="503"/>
      <c r="AO121" s="503"/>
      <c r="AP121" s="502"/>
      <c r="AQ121" s="502"/>
      <c r="AR121" s="504"/>
      <c r="AS121" s="502"/>
    </row>
    <row r="122">
      <c r="A122" s="435"/>
      <c r="B122" s="399"/>
      <c r="C122" s="440"/>
      <c r="D122" s="399"/>
      <c r="E122" s="440"/>
      <c r="I122" s="411"/>
      <c r="J122" s="411"/>
      <c r="N122" s="411"/>
      <c r="S122" s="411"/>
      <c r="W122" s="41" t="s">
        <v>83</v>
      </c>
      <c r="X122" s="41" t="s">
        <v>607</v>
      </c>
      <c r="Y122" s="41" t="s">
        <v>608</v>
      </c>
      <c r="AC122" s="492">
        <v>98.0</v>
      </c>
      <c r="AD122" s="227"/>
      <c r="AE122" s="500"/>
      <c r="AF122" s="278"/>
      <c r="AG122" s="278"/>
      <c r="AJ122" s="501"/>
      <c r="AL122" s="502"/>
      <c r="AM122" s="502"/>
      <c r="AN122" s="503"/>
      <c r="AO122" s="503"/>
      <c r="AP122" s="502"/>
      <c r="AQ122" s="502"/>
      <c r="AR122" s="504"/>
      <c r="AS122" s="502"/>
    </row>
    <row r="123">
      <c r="A123" s="410"/>
      <c r="B123" s="399"/>
      <c r="C123" s="435"/>
      <c r="D123" s="399"/>
      <c r="E123" s="410"/>
      <c r="I123" s="411"/>
      <c r="J123" s="411"/>
      <c r="N123" s="411"/>
      <c r="S123" s="411"/>
      <c r="W123" s="509">
        <v>0.0</v>
      </c>
      <c r="X123" s="214">
        <f t="shared" ref="X123:Y123" si="86">AVERAGE(X1:X4)</f>
        <v>16.6425</v>
      </c>
      <c r="Y123" s="214">
        <f t="shared" si="86"/>
        <v>24.7475</v>
      </c>
      <c r="AC123" s="492">
        <v>99.0</v>
      </c>
      <c r="AD123" s="227"/>
      <c r="AE123" s="500"/>
      <c r="AF123" s="278"/>
      <c r="AG123" s="278"/>
      <c r="AJ123" s="501"/>
      <c r="AL123" s="502"/>
      <c r="AM123" s="502"/>
      <c r="AN123" s="503"/>
      <c r="AO123" s="503"/>
      <c r="AP123" s="502"/>
      <c r="AQ123" s="502"/>
      <c r="AR123" s="504"/>
      <c r="AS123" s="502"/>
    </row>
    <row r="124">
      <c r="A124" s="435"/>
      <c r="B124" s="399"/>
      <c r="C124" s="410"/>
      <c r="D124" s="399"/>
      <c r="E124" s="506"/>
      <c r="I124" s="411"/>
      <c r="J124" s="411"/>
      <c r="N124" s="411"/>
      <c r="S124" s="411"/>
      <c r="W124" s="510">
        <v>0.041666666666666664</v>
      </c>
      <c r="X124" s="214">
        <f t="shared" ref="X124:Y124" si="87">AVERAGE(X5:X8)</f>
        <v>16.355</v>
      </c>
      <c r="Y124" s="214">
        <f t="shared" si="87"/>
        <v>25.8325</v>
      </c>
      <c r="AC124" s="492">
        <v>100.0</v>
      </c>
      <c r="AD124" s="511"/>
      <c r="AE124" s="512"/>
      <c r="AF124" s="278"/>
      <c r="AG124" s="278"/>
      <c r="AJ124" s="501"/>
      <c r="AL124" s="502"/>
      <c r="AM124" s="502"/>
      <c r="AN124" s="503"/>
      <c r="AO124" s="503"/>
      <c r="AP124" s="502"/>
      <c r="AQ124" s="502"/>
      <c r="AR124" s="504"/>
      <c r="AS124" s="502"/>
    </row>
    <row r="125">
      <c r="A125" s="410"/>
      <c r="B125" s="399"/>
      <c r="C125" s="435"/>
      <c r="D125" s="399"/>
      <c r="E125" s="435"/>
      <c r="I125" s="411"/>
      <c r="J125" s="411"/>
      <c r="N125" s="411"/>
      <c r="S125" s="411"/>
      <c r="W125" s="510">
        <v>0.08333333333333333</v>
      </c>
      <c r="X125" s="214">
        <f t="shared" ref="X125:Y125" si="88">AVERAGE(X9:X11)</f>
        <v>14.53333333</v>
      </c>
      <c r="Y125" s="214">
        <f t="shared" si="88"/>
        <v>21.44333333</v>
      </c>
      <c r="AC125" s="492">
        <v>101.0</v>
      </c>
      <c r="AD125" s="269"/>
      <c r="AE125" s="513"/>
      <c r="AF125" s="269"/>
      <c r="AG125" s="269"/>
      <c r="AL125" s="224"/>
      <c r="AM125" s="224"/>
      <c r="AN125" s="514"/>
      <c r="AO125" s="514"/>
      <c r="AP125" s="224"/>
      <c r="AQ125" s="224"/>
      <c r="AR125" s="515"/>
      <c r="AS125" s="224"/>
    </row>
    <row r="126">
      <c r="A126" s="410"/>
      <c r="B126" s="399"/>
      <c r="C126" s="410"/>
      <c r="D126" s="399"/>
      <c r="E126" s="410"/>
      <c r="I126" s="411"/>
      <c r="J126" s="411"/>
      <c r="N126" s="411"/>
      <c r="S126" s="411"/>
      <c r="W126" s="510">
        <v>0.125</v>
      </c>
      <c r="X126" s="214">
        <f t="shared" ref="X126:Y126" si="89">AVERAGE(X12:X15)</f>
        <v>18.4325</v>
      </c>
      <c r="Y126" s="214">
        <f t="shared" si="89"/>
        <v>21.3325</v>
      </c>
      <c r="AC126" s="492">
        <v>102.0</v>
      </c>
      <c r="AD126" s="516"/>
      <c r="AE126" s="517"/>
      <c r="AF126" s="269"/>
      <c r="AG126" s="269"/>
      <c r="AL126" s="224"/>
      <c r="AM126" s="224"/>
      <c r="AN126" s="514"/>
      <c r="AO126" s="514"/>
      <c r="AP126" s="224"/>
      <c r="AQ126" s="224"/>
      <c r="AR126" s="515"/>
      <c r="AS126" s="224"/>
    </row>
    <row r="127">
      <c r="A127" s="483"/>
      <c r="B127" s="399"/>
      <c r="C127" s="410"/>
      <c r="D127" s="399"/>
      <c r="E127" s="410"/>
      <c r="I127" s="411"/>
      <c r="J127" s="411"/>
      <c r="N127" s="411"/>
      <c r="S127" s="411"/>
      <c r="W127" s="510">
        <v>0.16666666666666666</v>
      </c>
      <c r="X127" s="214">
        <f t="shared" ref="X127:Y127" si="90">AVERAGE(X16:X19)</f>
        <v>12.3625</v>
      </c>
      <c r="Y127" s="214">
        <f t="shared" si="90"/>
        <v>20.0825</v>
      </c>
      <c r="AC127" s="492">
        <v>103.0</v>
      </c>
      <c r="AD127" s="278"/>
      <c r="AE127" s="227"/>
      <c r="AF127" s="227"/>
      <c r="AG127" s="227"/>
      <c r="AL127" s="224"/>
      <c r="AM127" s="224"/>
      <c r="AN127" s="514"/>
      <c r="AO127" s="514"/>
      <c r="AP127" s="224"/>
      <c r="AQ127" s="224"/>
      <c r="AR127" s="515"/>
      <c r="AS127" s="224"/>
    </row>
    <row r="128">
      <c r="A128" s="435"/>
      <c r="B128" s="399"/>
      <c r="C128" s="435"/>
      <c r="D128" s="399"/>
      <c r="E128" s="440"/>
      <c r="I128" s="411"/>
      <c r="J128" s="411"/>
      <c r="N128" s="411"/>
      <c r="S128" s="411"/>
      <c r="W128" s="510">
        <v>0.20833333333333334</v>
      </c>
      <c r="X128" s="214">
        <f t="shared" ref="X128:Y128" si="91">AVERAGE(X20:X23)</f>
        <v>14.95</v>
      </c>
      <c r="Y128" s="214">
        <f t="shared" si="91"/>
        <v>21.4175</v>
      </c>
      <c r="AC128" s="492">
        <v>104.0</v>
      </c>
      <c r="AD128" s="278"/>
      <c r="AE128" s="227"/>
      <c r="AF128" s="227"/>
      <c r="AG128" s="227"/>
      <c r="AL128" s="224"/>
      <c r="AM128" s="224"/>
      <c r="AN128" s="514"/>
      <c r="AO128" s="514"/>
      <c r="AP128" s="224"/>
      <c r="AQ128" s="224"/>
      <c r="AR128" s="515"/>
      <c r="AS128" s="224"/>
    </row>
    <row r="129">
      <c r="A129" s="410"/>
      <c r="B129" s="399"/>
      <c r="C129" s="436"/>
      <c r="D129" s="399"/>
      <c r="E129" s="410"/>
      <c r="I129" s="411"/>
      <c r="J129" s="411"/>
      <c r="N129" s="411"/>
      <c r="S129" s="411"/>
      <c r="W129" s="510">
        <v>0.25</v>
      </c>
      <c r="X129" s="214">
        <f t="shared" ref="X129:Y129" si="92">AVERAGE(X24:X27)</f>
        <v>14.46</v>
      </c>
      <c r="Y129" s="214">
        <f t="shared" si="92"/>
        <v>23.25</v>
      </c>
      <c r="AC129" s="492">
        <v>105.0</v>
      </c>
      <c r="AD129" s="278"/>
      <c r="AE129" s="227"/>
      <c r="AF129" s="227"/>
      <c r="AG129" s="227"/>
      <c r="AL129" s="224"/>
      <c r="AM129" s="224"/>
      <c r="AN129" s="514"/>
      <c r="AO129" s="514"/>
      <c r="AP129" s="224"/>
      <c r="AQ129" s="224"/>
      <c r="AR129" s="515"/>
      <c r="AS129" s="224"/>
    </row>
    <row r="130">
      <c r="A130" s="410"/>
      <c r="B130" s="399"/>
      <c r="C130" s="435"/>
      <c r="D130" s="399"/>
      <c r="E130" s="410"/>
      <c r="I130" s="411"/>
      <c r="J130" s="411"/>
      <c r="N130" s="411"/>
      <c r="S130" s="411"/>
      <c r="W130" s="510">
        <v>0.2916666666666667</v>
      </c>
      <c r="X130" s="214">
        <f t="shared" ref="X130:Y130" si="93">AVERAGE(X28:X31)</f>
        <v>20.875</v>
      </c>
      <c r="Y130" s="214">
        <f t="shared" si="93"/>
        <v>26.0025</v>
      </c>
      <c r="AC130" s="492">
        <v>106.0</v>
      </c>
      <c r="AD130" s="278"/>
      <c r="AE130" s="227"/>
      <c r="AF130" s="227"/>
      <c r="AG130" s="227"/>
      <c r="AL130" s="224"/>
      <c r="AM130" s="224"/>
      <c r="AN130" s="514"/>
      <c r="AO130" s="514"/>
      <c r="AP130" s="224"/>
      <c r="AQ130" s="224"/>
      <c r="AR130" s="515"/>
      <c r="AS130" s="224"/>
    </row>
    <row r="131">
      <c r="A131" s="410"/>
      <c r="B131" s="399"/>
      <c r="C131" s="435"/>
      <c r="D131" s="399"/>
      <c r="E131" s="410"/>
      <c r="I131" s="411"/>
      <c r="J131" s="411"/>
      <c r="N131" s="411"/>
      <c r="S131" s="411"/>
      <c r="W131" s="510">
        <v>0.3333333333333333</v>
      </c>
      <c r="X131" s="214">
        <f t="shared" ref="X131:Y131" si="94">AVERAGE(X32:X35)</f>
        <v>22.955</v>
      </c>
      <c r="Y131" s="214">
        <f t="shared" si="94"/>
        <v>26.8325</v>
      </c>
      <c r="AC131" s="492">
        <v>107.0</v>
      </c>
      <c r="AD131" s="278"/>
      <c r="AE131" s="227"/>
      <c r="AF131" s="227"/>
      <c r="AG131" s="227"/>
      <c r="AL131" s="224"/>
      <c r="AM131" s="224"/>
      <c r="AN131" s="514"/>
      <c r="AO131" s="514"/>
      <c r="AP131" s="224"/>
      <c r="AQ131" s="224"/>
      <c r="AR131" s="515"/>
      <c r="AS131" s="224"/>
    </row>
    <row r="132">
      <c r="A132" s="410"/>
      <c r="B132" s="399"/>
      <c r="C132" s="435"/>
      <c r="D132" s="399"/>
      <c r="E132" s="435"/>
      <c r="I132" s="411"/>
      <c r="J132" s="411"/>
      <c r="N132" s="411"/>
      <c r="S132" s="411"/>
      <c r="W132" s="510">
        <v>0.375</v>
      </c>
      <c r="X132" s="214">
        <f t="shared" ref="X132:Y132" si="95">AVERAGE(X36:X38)</f>
        <v>28.50666667</v>
      </c>
      <c r="Y132" s="214">
        <f t="shared" si="95"/>
        <v>30.66666667</v>
      </c>
      <c r="AC132" s="492">
        <v>108.0</v>
      </c>
      <c r="AD132" s="278"/>
      <c r="AE132" s="227"/>
      <c r="AF132" s="227"/>
      <c r="AG132" s="227"/>
      <c r="AL132" s="224"/>
      <c r="AM132" s="224"/>
      <c r="AN132" s="514"/>
      <c r="AO132" s="514"/>
      <c r="AP132" s="224"/>
      <c r="AQ132" s="224"/>
      <c r="AR132" s="515"/>
      <c r="AS132" s="224"/>
    </row>
    <row r="133">
      <c r="A133" s="410"/>
      <c r="B133" s="399"/>
      <c r="C133" s="435"/>
      <c r="D133" s="399"/>
      <c r="E133" s="410"/>
      <c r="I133" s="411"/>
      <c r="J133" s="411"/>
      <c r="N133" s="411"/>
      <c r="S133" s="411"/>
      <c r="W133" s="510">
        <v>0.4166666666666667</v>
      </c>
      <c r="X133" s="214">
        <f t="shared" ref="X133:Y133" si="96">AVERAGE(X39:X42)</f>
        <v>25.7725</v>
      </c>
      <c r="Y133" s="214">
        <f t="shared" si="96"/>
        <v>31.2475</v>
      </c>
      <c r="AC133" s="492">
        <v>109.0</v>
      </c>
      <c r="AD133" s="278"/>
      <c r="AE133" s="227"/>
      <c r="AF133" s="227"/>
      <c r="AG133" s="227"/>
      <c r="AL133" s="224"/>
      <c r="AM133" s="224"/>
      <c r="AN133" s="514"/>
      <c r="AO133" s="514"/>
      <c r="AP133" s="224"/>
      <c r="AQ133" s="224"/>
      <c r="AR133" s="515"/>
      <c r="AS133" s="224"/>
    </row>
    <row r="134">
      <c r="A134" s="410"/>
      <c r="B134" s="399"/>
      <c r="C134" s="435"/>
      <c r="D134" s="399"/>
      <c r="E134" s="410"/>
      <c r="I134" s="411"/>
      <c r="J134" s="411"/>
      <c r="N134" s="411"/>
      <c r="S134" s="411"/>
      <c r="W134" s="510">
        <v>0.4583333333333333</v>
      </c>
      <c r="X134" s="214">
        <f t="shared" ref="X134:Y134" si="97">AVERAGE(X43:X46)</f>
        <v>26.6075</v>
      </c>
      <c r="Y134" s="214">
        <f t="shared" si="97"/>
        <v>31.7475</v>
      </c>
      <c r="AC134" s="492">
        <v>110.0</v>
      </c>
      <c r="AD134" s="278"/>
      <c r="AE134" s="227"/>
      <c r="AF134" s="227"/>
      <c r="AG134" s="227"/>
      <c r="AL134" s="224"/>
      <c r="AM134" s="224"/>
      <c r="AN134" s="514"/>
      <c r="AO134" s="514"/>
      <c r="AP134" s="224"/>
      <c r="AQ134" s="224"/>
      <c r="AR134" s="515"/>
      <c r="AS134" s="224"/>
    </row>
    <row r="135">
      <c r="A135" s="435"/>
      <c r="B135" s="399"/>
      <c r="C135" s="435"/>
      <c r="D135" s="399"/>
      <c r="E135" s="440"/>
      <c r="I135" s="411"/>
      <c r="J135" s="411"/>
      <c r="N135" s="411"/>
      <c r="S135" s="411"/>
      <c r="W135" s="510">
        <v>0.5</v>
      </c>
      <c r="X135" s="214">
        <f t="shared" ref="X135:Y135" si="98">AVERAGE(X47:X49)</f>
        <v>28.29333333</v>
      </c>
      <c r="Y135" s="214">
        <f t="shared" si="98"/>
        <v>37.33</v>
      </c>
      <c r="AC135" s="492">
        <v>111.0</v>
      </c>
      <c r="AD135" s="278"/>
      <c r="AE135" s="227"/>
      <c r="AF135" s="227"/>
      <c r="AG135" s="227"/>
      <c r="AL135" s="224"/>
      <c r="AM135" s="224"/>
      <c r="AN135" s="514"/>
      <c r="AO135" s="514"/>
      <c r="AP135" s="224"/>
      <c r="AQ135" s="224"/>
      <c r="AR135" s="515"/>
      <c r="AS135" s="224"/>
    </row>
    <row r="136">
      <c r="A136" s="410"/>
      <c r="B136" s="399"/>
      <c r="C136" s="398"/>
      <c r="D136" s="399"/>
      <c r="E136" s="435"/>
      <c r="I136" s="411"/>
      <c r="J136" s="411"/>
      <c r="N136" s="411"/>
      <c r="S136" s="411"/>
      <c r="W136" s="510">
        <v>0.5416666666666666</v>
      </c>
      <c r="X136" s="214">
        <f t="shared" ref="X136:Y136" si="99">AVERAGE(X50:X53)</f>
        <v>31.04</v>
      </c>
      <c r="Y136" s="214">
        <f t="shared" si="99"/>
        <v>35.33</v>
      </c>
      <c r="AC136" s="492">
        <v>112.0</v>
      </c>
      <c r="AD136" s="278"/>
      <c r="AE136" s="227"/>
      <c r="AF136" s="227"/>
      <c r="AG136" s="227"/>
      <c r="AL136" s="224"/>
      <c r="AM136" s="224"/>
      <c r="AN136" s="514"/>
      <c r="AO136" s="514"/>
      <c r="AP136" s="224"/>
      <c r="AQ136" s="224"/>
      <c r="AR136" s="515"/>
      <c r="AS136" s="224"/>
    </row>
    <row r="137">
      <c r="A137" s="410"/>
      <c r="B137" s="399"/>
      <c r="C137" s="435"/>
      <c r="D137" s="399"/>
      <c r="E137" s="410"/>
      <c r="I137" s="411"/>
      <c r="J137" s="411"/>
      <c r="N137" s="411"/>
      <c r="S137" s="411"/>
      <c r="W137" s="510">
        <v>0.5833333333333334</v>
      </c>
      <c r="X137" s="214">
        <f t="shared" ref="X137:Y137" si="100">AVERAGE(X54:X57)</f>
        <v>31.7725</v>
      </c>
      <c r="Y137" s="214">
        <f t="shared" si="100"/>
        <v>34.5</v>
      </c>
      <c r="AC137" s="492">
        <v>113.0</v>
      </c>
      <c r="AD137" s="278"/>
      <c r="AE137" s="227"/>
      <c r="AF137" s="227"/>
      <c r="AG137" s="227"/>
      <c r="AL137" s="224"/>
      <c r="AM137" s="224"/>
      <c r="AN137" s="514"/>
      <c r="AO137" s="514"/>
      <c r="AP137" s="224"/>
      <c r="AQ137" s="224"/>
      <c r="AR137" s="515"/>
      <c r="AS137" s="224"/>
    </row>
    <row r="138">
      <c r="A138" s="410"/>
      <c r="B138" s="399"/>
      <c r="C138" s="435"/>
      <c r="D138" s="399"/>
      <c r="E138" s="435"/>
      <c r="I138" s="411"/>
      <c r="J138" s="411"/>
      <c r="N138" s="411"/>
      <c r="S138" s="411"/>
      <c r="W138" s="510">
        <v>0.625</v>
      </c>
      <c r="X138" s="214">
        <f t="shared" ref="X138:Y138" si="101">AVERAGE(X58:X61)</f>
        <v>31.96</v>
      </c>
      <c r="Y138" s="214">
        <f t="shared" si="101"/>
        <v>31.5825</v>
      </c>
      <c r="AC138" s="492">
        <v>114.0</v>
      </c>
      <c r="AD138" s="278"/>
      <c r="AE138" s="227"/>
      <c r="AF138" s="227"/>
      <c r="AG138" s="227"/>
      <c r="AL138" s="224"/>
      <c r="AM138" s="224"/>
      <c r="AN138" s="514"/>
      <c r="AO138" s="514"/>
      <c r="AP138" s="224"/>
      <c r="AQ138" s="224"/>
      <c r="AR138" s="515"/>
      <c r="AS138" s="224"/>
    </row>
    <row r="139">
      <c r="A139" s="435"/>
      <c r="B139" s="399"/>
      <c r="C139" s="435"/>
      <c r="D139" s="399"/>
      <c r="E139" s="410"/>
      <c r="I139" s="411"/>
      <c r="J139" s="411"/>
      <c r="N139" s="411"/>
      <c r="S139" s="411"/>
      <c r="W139" s="510">
        <v>0.6666666666666666</v>
      </c>
      <c r="X139" s="214">
        <f t="shared" ref="X139:Y139" si="102">AVERAGE(X62:X65)</f>
        <v>24.3025</v>
      </c>
      <c r="Y139" s="214">
        <f t="shared" si="102"/>
        <v>31.085</v>
      </c>
      <c r="AC139" s="492">
        <v>115.0</v>
      </c>
      <c r="AD139" s="278"/>
      <c r="AE139" s="227"/>
      <c r="AF139" s="227"/>
      <c r="AG139" s="227"/>
      <c r="AL139" s="224"/>
      <c r="AM139" s="224"/>
      <c r="AN139" s="514"/>
      <c r="AO139" s="514"/>
      <c r="AP139" s="224"/>
      <c r="AQ139" s="224"/>
      <c r="AR139" s="515"/>
      <c r="AS139" s="224"/>
    </row>
    <row r="140">
      <c r="A140" s="410"/>
      <c r="B140" s="399"/>
      <c r="C140" s="398"/>
      <c r="D140" s="399"/>
      <c r="E140" s="440"/>
      <c r="I140" s="411"/>
      <c r="J140" s="411"/>
      <c r="N140" s="411"/>
      <c r="S140" s="411"/>
      <c r="W140" s="510">
        <v>0.7083333333333334</v>
      </c>
      <c r="X140" s="214">
        <f t="shared" ref="X140:Y140" si="103">AVERAGE(X66:X68)</f>
        <v>23.66666667</v>
      </c>
      <c r="Y140" s="214">
        <f t="shared" si="103"/>
        <v>27.66666667</v>
      </c>
      <c r="AC140" s="492">
        <v>116.0</v>
      </c>
      <c r="AD140" s="278"/>
      <c r="AE140" s="227"/>
      <c r="AF140" s="227"/>
      <c r="AG140" s="227"/>
      <c r="AL140" s="224"/>
      <c r="AM140" s="224"/>
      <c r="AN140" s="514"/>
      <c r="AO140" s="514"/>
      <c r="AP140" s="224"/>
      <c r="AQ140" s="224"/>
      <c r="AR140" s="515"/>
      <c r="AS140" s="224"/>
    </row>
    <row r="141">
      <c r="A141" s="435"/>
      <c r="B141" s="399"/>
      <c r="C141" s="435"/>
      <c r="D141" s="399"/>
      <c r="E141" s="483"/>
      <c r="I141" s="411"/>
      <c r="J141" s="411"/>
      <c r="N141" s="411"/>
      <c r="S141" s="411"/>
      <c r="W141" s="510">
        <v>0.75</v>
      </c>
      <c r="X141" s="214">
        <f t="shared" ref="X141:Y141" si="104">AVERAGE(X69:X72)</f>
        <v>25.9975</v>
      </c>
      <c r="Y141" s="214">
        <f t="shared" si="104"/>
        <v>26.2525</v>
      </c>
      <c r="AC141" s="492">
        <v>117.0</v>
      </c>
      <c r="AD141" s="278"/>
      <c r="AE141" s="227"/>
      <c r="AF141" s="227"/>
      <c r="AG141" s="227"/>
      <c r="AL141" s="224"/>
      <c r="AM141" s="224"/>
      <c r="AN141" s="514"/>
      <c r="AO141" s="514"/>
      <c r="AP141" s="224"/>
      <c r="AQ141" s="224"/>
      <c r="AR141" s="515"/>
      <c r="AS141" s="224"/>
    </row>
    <row r="142">
      <c r="A142" s="410"/>
      <c r="B142" s="399"/>
      <c r="C142" s="435"/>
      <c r="D142" s="399"/>
      <c r="E142" s="435"/>
      <c r="I142" s="411"/>
      <c r="J142" s="411"/>
      <c r="N142" s="411"/>
      <c r="S142" s="411"/>
      <c r="W142" s="510">
        <v>0.7916666666666666</v>
      </c>
      <c r="X142" s="214">
        <f t="shared" ref="X142:Y142" si="105">AVERAGE(X73:X76)</f>
        <v>26.9275</v>
      </c>
      <c r="Y142" s="214">
        <f t="shared" si="105"/>
        <v>24.5825</v>
      </c>
      <c r="AC142" s="492">
        <v>118.0</v>
      </c>
      <c r="AD142" s="278"/>
      <c r="AE142" s="227"/>
      <c r="AF142" s="227"/>
      <c r="AG142" s="227"/>
      <c r="AL142" s="224"/>
      <c r="AM142" s="224"/>
      <c r="AN142" s="514"/>
      <c r="AO142" s="514"/>
      <c r="AP142" s="224"/>
      <c r="AQ142" s="224"/>
      <c r="AR142" s="515"/>
      <c r="AS142" s="224"/>
    </row>
    <row r="143">
      <c r="A143" s="435"/>
      <c r="B143" s="399"/>
      <c r="C143" s="435"/>
      <c r="D143" s="399"/>
      <c r="E143" s="410"/>
      <c r="I143" s="411"/>
      <c r="J143" s="411"/>
      <c r="N143" s="411"/>
      <c r="S143" s="411"/>
      <c r="W143" s="510">
        <v>0.8333333333333334</v>
      </c>
      <c r="X143" s="214">
        <f t="shared" ref="X143:Y143" si="106">AVERAGE(X77:X80)</f>
        <v>29.125</v>
      </c>
      <c r="Y143" s="214">
        <f t="shared" si="106"/>
        <v>23.8325</v>
      </c>
      <c r="AC143" s="492">
        <v>119.0</v>
      </c>
      <c r="AD143" s="278"/>
      <c r="AE143" s="227"/>
      <c r="AF143" s="227"/>
      <c r="AG143" s="227"/>
      <c r="AL143" s="224"/>
      <c r="AM143" s="224"/>
      <c r="AN143" s="514"/>
      <c r="AO143" s="514"/>
      <c r="AP143" s="224"/>
      <c r="AQ143" s="224"/>
      <c r="AR143" s="515"/>
      <c r="AS143" s="224"/>
    </row>
    <row r="144">
      <c r="A144" s="410"/>
      <c r="B144" s="399"/>
      <c r="C144" s="435"/>
      <c r="D144" s="399"/>
      <c r="E144" s="440"/>
      <c r="I144" s="411"/>
      <c r="J144" s="411"/>
      <c r="N144" s="411"/>
      <c r="S144" s="411"/>
      <c r="W144" s="510">
        <v>0.875</v>
      </c>
      <c r="X144" s="214">
        <f t="shared" ref="X144:Y144" si="107">AVERAGE(X81:X84)</f>
        <v>24.44</v>
      </c>
      <c r="Y144" s="214">
        <f t="shared" si="107"/>
        <v>18.915</v>
      </c>
      <c r="AC144" s="492">
        <v>120.0</v>
      </c>
      <c r="AD144" s="278"/>
      <c r="AE144" s="227"/>
      <c r="AF144" s="227"/>
      <c r="AG144" s="227"/>
      <c r="AL144" s="224"/>
      <c r="AM144" s="224"/>
      <c r="AN144" s="514"/>
      <c r="AO144" s="514"/>
      <c r="AP144" s="224"/>
      <c r="AQ144" s="224"/>
      <c r="AR144" s="515"/>
      <c r="AS144" s="224"/>
    </row>
    <row r="145">
      <c r="A145" s="410"/>
      <c r="B145" s="399"/>
      <c r="C145" s="435"/>
      <c r="D145" s="399"/>
      <c r="E145" s="506"/>
      <c r="I145" s="411"/>
      <c r="J145" s="411"/>
      <c r="N145" s="411"/>
      <c r="S145" s="411"/>
      <c r="W145" s="510">
        <v>0.9166666666666666</v>
      </c>
      <c r="X145" s="214">
        <f t="shared" ref="X145:Y145" si="108">AVERAGE(X85:X88)</f>
        <v>20.3825</v>
      </c>
      <c r="Y145" s="214">
        <f t="shared" si="108"/>
        <v>15.8325</v>
      </c>
      <c r="AC145" s="492">
        <v>121.0</v>
      </c>
      <c r="AD145" s="278"/>
      <c r="AE145" s="227"/>
      <c r="AF145" s="227"/>
      <c r="AG145" s="227"/>
      <c r="AL145" s="224"/>
      <c r="AM145" s="224"/>
      <c r="AN145" s="514"/>
      <c r="AO145" s="514"/>
      <c r="AP145" s="224"/>
      <c r="AQ145" s="224"/>
      <c r="AR145" s="515"/>
      <c r="AS145" s="224"/>
    </row>
    <row r="146">
      <c r="A146" s="483"/>
      <c r="B146" s="399"/>
      <c r="C146" s="435"/>
      <c r="D146" s="399"/>
      <c r="E146" s="398"/>
      <c r="I146" s="411"/>
      <c r="J146" s="411"/>
      <c r="N146" s="411"/>
      <c r="S146" s="411"/>
      <c r="W146" s="510">
        <v>0.9583333333333334</v>
      </c>
      <c r="X146" s="214">
        <f t="shared" ref="X146:Y146" si="109">AVERAGE(X89:X92)</f>
        <v>16.9325</v>
      </c>
      <c r="Y146" s="214">
        <f t="shared" si="109"/>
        <v>18.415</v>
      </c>
      <c r="AC146" s="492">
        <v>122.0</v>
      </c>
      <c r="AD146" s="278"/>
      <c r="AE146" s="227"/>
      <c r="AF146" s="227"/>
      <c r="AG146" s="227"/>
      <c r="AL146" s="224"/>
      <c r="AM146" s="224"/>
      <c r="AN146" s="514"/>
      <c r="AO146" s="514"/>
      <c r="AP146" s="224"/>
      <c r="AQ146" s="224"/>
      <c r="AR146" s="515"/>
      <c r="AS146" s="224"/>
    </row>
    <row r="147">
      <c r="A147" s="435"/>
      <c r="B147" s="399"/>
      <c r="C147" s="435"/>
      <c r="D147" s="399"/>
      <c r="E147" s="410"/>
      <c r="I147" s="411"/>
      <c r="J147" s="411"/>
      <c r="N147" s="411"/>
      <c r="S147" s="411"/>
      <c r="W147" s="518"/>
      <c r="X147" s="518"/>
      <c r="Y147" s="518"/>
      <c r="Z147" s="518"/>
      <c r="AA147" s="518"/>
      <c r="AB147" s="518"/>
      <c r="AC147" s="492">
        <v>123.0</v>
      </c>
      <c r="AD147" s="519"/>
      <c r="AE147" s="520"/>
      <c r="AF147" s="520"/>
      <c r="AG147" s="520"/>
      <c r="AH147" s="518"/>
      <c r="AI147" s="518"/>
      <c r="AJ147" s="518"/>
      <c r="AK147" s="518"/>
      <c r="AL147" s="521"/>
      <c r="AM147" s="521"/>
      <c r="AN147" s="522"/>
      <c r="AO147" s="522"/>
      <c r="AP147" s="521"/>
      <c r="AQ147" s="521"/>
      <c r="AR147" s="523"/>
      <c r="AS147" s="521"/>
    </row>
    <row r="148">
      <c r="A148" s="483"/>
      <c r="B148" s="399"/>
      <c r="C148" s="435"/>
      <c r="D148" s="399"/>
      <c r="E148" s="440"/>
      <c r="I148" s="411"/>
      <c r="J148" s="411"/>
      <c r="N148" s="411"/>
      <c r="S148" s="411"/>
      <c r="W148" s="465" t="str">
        <f>IFERROR(__xludf.DUMMYFUNCTION("FLATTEN(
  {
    FILTER(StaffingWeekA!B:B, StaffingWeekA!Q:Q = ""x"");
    FILTER(StaffingWeekB!B:B, StaffingWeekB!Q:Q = ""x"");
    FILTER(Staffingfourthree!B:B, Staffingfourthree!Q:Q = ""x"");
    FILTER(StaffingFiveTwo!B:B, StaffingFiveTwo!Q:Q = ""x"")"&amp;";
    FILTER(StaffingCasual!B:B, StaffingCasual!Q:Q = ""x"")
  }
)"),"#REF!")</f>
        <v>#REF!</v>
      </c>
      <c r="X148" s="465" t="str">
        <f>IFERROR(__xludf.DUMMYFUNCTION("FLATTEN(
  {
    FILTER(StaffingWeekA!E:E, StaffingWeekA!K:K = ""x"");
    FILTER(StaffingWeekB!E:E, StaffingWeekB!K:K = ""x"");
    FILTER(Staffingfourthree!E:E, Staffingfourthree!K:K = ""x"");
    FILTER(StaffingFiveTwo!E:E, StaffingFiveTwo!K:K = ""x"")"&amp;";
    FILTER(StaffingCasual!E:E, StaffingCasual!K:K = ""x"")
  }
)"),"#REF!")</f>
        <v>#REF!</v>
      </c>
      <c r="Y148" s="465" t="str">
        <f>IFERROR(__xludf.DUMMYFUNCTION("FLATTEN(
  {
    FILTER(StaffingWeekA!G:G, StaffingWeekA!K:K = ""x"");
    FILTER(StaffingWeekB!G:G, StaffingWeekB!K:K = ""x"");
    FILTER(Staffingfourthree!G:G, Staffingfourthree!K:K = ""x"");
    FILTER(StaffingFiveTwo!G:G, StaffingFiveTwo!K:K = ""x"")"&amp;";
    FILTER(StaffingCasual!G:G, StaffingCasual!K:K = ""x"")
  }
)"),"#REF!")</f>
        <v>#REF!</v>
      </c>
      <c r="Z148" s="465" t="str">
        <f>IFERROR(__xludf.DUMMYFUNCTION("FLATTEN(
  {
    FILTER(StaffingWeekA!R:R, StaffingWeekA!K:K = ""x"");
    FILTER(StaffingWeekB!R:R, StaffingWeekB!K:K = ""x"");
    FILTER(Staffingfourthree!R:R, Staffingfourthree!K:K = ""x"");
    FILTER(StaffingFiveTwo!R:R, StaffingFiveTwo!K:K = ""x"")"&amp;";
    FILTER(StaffingCasual!R:R, StaffingCasual!K:K = ""x"")
  }
)"),"#REF!")</f>
        <v>#REF!</v>
      </c>
      <c r="AA148" s="465" t="str">
        <f>IFERROR(__xludf.DUMMYFUNCTION("FLATTEN(
  {
    FILTER(StaffingWeekA!S:S, StaffingWeekA!K:K = ""x"");
    FILTER(StaffingWeekB!S:S, StaffingWeekB!K:K = ""x"");
    FILTER(Staffingfourthree!S:S, Staffingfourthree!K:K = ""x"");
    FILTER(StaffingFiveTwo!S:S, StaffingFiveTwo!K:K = ""x"")"&amp;";
    FILTER(StaffingCasual!S:S, StaffingCasual!K:K = ""x"")
  }
)"),"#REF!")</f>
        <v>#REF!</v>
      </c>
      <c r="AB148" s="465" t="str">
        <f>IFERROR(__xludf.DUMMYFUNCTION("FLATTEN(
  {
    FILTER(StaffingWeekA!U:U, StaffingWeekA!K:K = ""x"");
    FILTER(StaffingWeekB!U:U, StaffingWeekB!K:K = ""x"");
    FILTER(Staffingfourthree!U:U, Staffingfourthree!K:K = ""x"");
    FILTER(StaffingFiveTwo!U:U, StaffingFiveTwo!K:K = ""x"")"&amp;";
    FILTER(StaffingCasual!U:U, StaffingCasual!K:K = ""x"")
  }
)"),"#REF!")</f>
        <v>#REF!</v>
      </c>
      <c r="AC148" s="492">
        <v>124.0</v>
      </c>
      <c r="AD148" s="519"/>
      <c r="AE148" s="227"/>
      <c r="AF148" s="227"/>
      <c r="AG148" s="227"/>
      <c r="AN148" s="514"/>
      <c r="AO148" s="514"/>
      <c r="AR148" s="524"/>
      <c r="AS148" s="224"/>
    </row>
    <row r="149">
      <c r="A149" s="410"/>
      <c r="B149" s="399"/>
      <c r="C149" s="435"/>
      <c r="D149" s="399"/>
      <c r="E149" s="410"/>
      <c r="I149" s="411"/>
      <c r="J149" s="411"/>
      <c r="N149" s="411"/>
      <c r="S149" s="411"/>
      <c r="W149" s="465" t="str">
        <f>IFERROR(__xludf.DUMMYFUNCTION("""COMPUTED_VALUE"""),"#REF!")</f>
        <v>#REF!</v>
      </c>
      <c r="X149" s="465" t="str">
        <f>IFERROR(__xludf.DUMMYFUNCTION("""COMPUTED_VALUE"""),"#REF!")</f>
        <v>#REF!</v>
      </c>
      <c r="Y149" s="465" t="str">
        <f>IFERROR(__xludf.DUMMYFUNCTION("""COMPUTED_VALUE"""),"#REF!")</f>
        <v>#REF!</v>
      </c>
      <c r="Z149" s="465" t="str">
        <f>IFERROR(__xludf.DUMMYFUNCTION("""COMPUTED_VALUE"""),"#REF!")</f>
        <v>#REF!</v>
      </c>
      <c r="AA149" s="465" t="str">
        <f>IFERROR(__xludf.DUMMYFUNCTION("""COMPUTED_VALUE"""),"#REF!")</f>
        <v>#REF!</v>
      </c>
      <c r="AB149" s="465" t="str">
        <f>IFERROR(__xludf.DUMMYFUNCTION("""COMPUTED_VALUE"""),"#REF!")</f>
        <v>#REF!</v>
      </c>
      <c r="AC149" s="492">
        <v>125.0</v>
      </c>
      <c r="AD149" s="519"/>
      <c r="AE149" s="227"/>
      <c r="AF149" s="227"/>
      <c r="AG149" s="227"/>
      <c r="AN149" s="514"/>
      <c r="AO149" s="514"/>
      <c r="AR149" s="524"/>
      <c r="AS149" s="224"/>
    </row>
    <row r="150">
      <c r="A150" s="435"/>
      <c r="B150" s="399"/>
      <c r="C150" s="435"/>
      <c r="D150" s="399"/>
      <c r="E150" s="410"/>
      <c r="I150" s="411"/>
      <c r="J150" s="411"/>
      <c r="N150" s="411"/>
      <c r="S150" s="411"/>
      <c r="W150" s="465" t="str">
        <f>IFERROR(__xludf.DUMMYFUNCTION("""COMPUTED_VALUE"""),"#REF!")</f>
        <v>#REF!</v>
      </c>
      <c r="X150" s="465" t="str">
        <f>IFERROR(__xludf.DUMMYFUNCTION("""COMPUTED_VALUE"""),"#REF!")</f>
        <v>#REF!</v>
      </c>
      <c r="Y150" s="465" t="str">
        <f>IFERROR(__xludf.DUMMYFUNCTION("""COMPUTED_VALUE"""),"#REF!")</f>
        <v>#REF!</v>
      </c>
      <c r="Z150" s="465" t="str">
        <f>IFERROR(__xludf.DUMMYFUNCTION("""COMPUTED_VALUE"""),"#REF!")</f>
        <v>#REF!</v>
      </c>
      <c r="AA150" s="465" t="str">
        <f>IFERROR(__xludf.DUMMYFUNCTION("""COMPUTED_VALUE"""),"#REF!")</f>
        <v>#REF!</v>
      </c>
      <c r="AB150" s="465" t="str">
        <f>IFERROR(__xludf.DUMMYFUNCTION("""COMPUTED_VALUE"""),"#REF!")</f>
        <v>#REF!</v>
      </c>
      <c r="AC150" s="492">
        <v>126.0</v>
      </c>
      <c r="AD150" s="519"/>
      <c r="AE150" s="227"/>
      <c r="AF150" s="227"/>
      <c r="AG150" s="227"/>
      <c r="AN150" s="514"/>
      <c r="AO150" s="514"/>
      <c r="AR150" s="524"/>
      <c r="AS150" s="224"/>
    </row>
    <row r="151">
      <c r="A151" s="410"/>
      <c r="B151" s="399"/>
      <c r="C151" s="436"/>
      <c r="D151" s="399"/>
      <c r="E151" s="410"/>
      <c r="I151" s="411"/>
      <c r="J151" s="411"/>
      <c r="N151" s="411"/>
      <c r="S151" s="411"/>
      <c r="W151" s="465" t="str">
        <f>IFERROR(__xludf.DUMMYFUNCTION("""COMPUTED_VALUE"""),"#REF!")</f>
        <v>#REF!</v>
      </c>
      <c r="X151" s="465" t="str">
        <f>IFERROR(__xludf.DUMMYFUNCTION("""COMPUTED_VALUE"""),"#REF!")</f>
        <v>#REF!</v>
      </c>
      <c r="Y151" s="465" t="str">
        <f>IFERROR(__xludf.DUMMYFUNCTION("""COMPUTED_VALUE"""),"#REF!")</f>
        <v>#REF!</v>
      </c>
      <c r="Z151" s="465" t="str">
        <f>IFERROR(__xludf.DUMMYFUNCTION("""COMPUTED_VALUE"""),"#REF!")</f>
        <v>#REF!</v>
      </c>
      <c r="AA151" s="465" t="str">
        <f>IFERROR(__xludf.DUMMYFUNCTION("""COMPUTED_VALUE"""),"#REF!")</f>
        <v>#REF!</v>
      </c>
      <c r="AB151" s="465" t="str">
        <f>IFERROR(__xludf.DUMMYFUNCTION("""COMPUTED_VALUE"""),"#REF!")</f>
        <v>#REF!</v>
      </c>
      <c r="AC151" s="492">
        <v>127.0</v>
      </c>
      <c r="AD151" s="519"/>
      <c r="AE151" s="227"/>
      <c r="AF151" s="227"/>
      <c r="AG151" s="227"/>
      <c r="AN151" s="514"/>
      <c r="AO151" s="514"/>
      <c r="AR151" s="524"/>
      <c r="AS151" s="224"/>
    </row>
    <row r="152">
      <c r="A152" s="410"/>
      <c r="B152" s="399"/>
      <c r="C152" s="435"/>
      <c r="D152" s="399"/>
      <c r="E152" s="440"/>
      <c r="I152" s="411"/>
      <c r="J152" s="411"/>
      <c r="N152" s="411"/>
      <c r="S152" s="411"/>
      <c r="W152" s="465" t="str">
        <f>IFERROR(__xludf.DUMMYFUNCTION("""COMPUTED_VALUE"""),"#REF!")</f>
        <v>#REF!</v>
      </c>
      <c r="X152" s="465" t="str">
        <f>IFERROR(__xludf.DUMMYFUNCTION("""COMPUTED_VALUE"""),"#REF!")</f>
        <v>#REF!</v>
      </c>
      <c r="Y152" s="465" t="str">
        <f>IFERROR(__xludf.DUMMYFUNCTION("""COMPUTED_VALUE"""),"#REF!")</f>
        <v>#REF!</v>
      </c>
      <c r="Z152" s="465" t="str">
        <f>IFERROR(__xludf.DUMMYFUNCTION("""COMPUTED_VALUE"""),"#REF!")</f>
        <v>#REF!</v>
      </c>
      <c r="AA152" s="465" t="str">
        <f>IFERROR(__xludf.DUMMYFUNCTION("""COMPUTED_VALUE"""),"#REF!")</f>
        <v>#REF!</v>
      </c>
      <c r="AB152" s="465" t="str">
        <f>IFERROR(__xludf.DUMMYFUNCTION("""COMPUTED_VALUE"""),"#REF!")</f>
        <v>#REF!</v>
      </c>
      <c r="AC152" s="492">
        <v>128.0</v>
      </c>
      <c r="AD152" s="519"/>
      <c r="AE152" s="227"/>
      <c r="AF152" s="227"/>
      <c r="AG152" s="227"/>
      <c r="AN152" s="514"/>
      <c r="AO152" s="514"/>
      <c r="AR152" s="524"/>
      <c r="AS152" s="224"/>
    </row>
    <row r="153">
      <c r="A153" s="483"/>
      <c r="B153" s="399"/>
      <c r="C153" s="435"/>
      <c r="D153" s="399"/>
      <c r="E153" s="435"/>
      <c r="I153" s="411"/>
      <c r="J153" s="411"/>
      <c r="N153" s="411"/>
      <c r="S153" s="411"/>
      <c r="AC153" s="492">
        <v>129.0</v>
      </c>
      <c r="AD153" s="519"/>
      <c r="AE153" s="227"/>
      <c r="AF153" s="227"/>
      <c r="AG153" s="227"/>
      <c r="AN153" s="514"/>
      <c r="AO153" s="514"/>
      <c r="AR153" s="524"/>
      <c r="AS153" s="224"/>
    </row>
    <row r="154">
      <c r="A154" s="435"/>
      <c r="B154" s="399"/>
      <c r="C154" s="435"/>
      <c r="D154" s="399"/>
      <c r="E154" s="410"/>
      <c r="I154" s="411"/>
      <c r="J154" s="411"/>
      <c r="N154" s="411"/>
      <c r="S154" s="411"/>
      <c r="AC154" s="492">
        <v>130.0</v>
      </c>
      <c r="AD154" s="519"/>
      <c r="AE154" s="227"/>
      <c r="AF154" s="227"/>
      <c r="AG154" s="227"/>
      <c r="AN154" s="514"/>
      <c r="AO154" s="514"/>
      <c r="AR154" s="524"/>
      <c r="AS154" s="224"/>
    </row>
    <row r="155">
      <c r="A155" s="410"/>
      <c r="B155" s="399"/>
      <c r="C155" s="435"/>
      <c r="D155" s="399"/>
      <c r="E155" s="410"/>
      <c r="I155" s="411"/>
      <c r="J155" s="411"/>
      <c r="N155" s="411"/>
      <c r="S155" s="411"/>
      <c r="AC155" s="492">
        <v>131.0</v>
      </c>
      <c r="AD155" s="519"/>
      <c r="AE155" s="227"/>
      <c r="AF155" s="227"/>
      <c r="AG155" s="227"/>
      <c r="AN155" s="514"/>
      <c r="AO155" s="514"/>
      <c r="AR155" s="524"/>
      <c r="AS155" s="224"/>
    </row>
    <row r="156">
      <c r="A156" s="410"/>
      <c r="B156" s="399"/>
      <c r="C156" s="435"/>
      <c r="D156" s="399"/>
      <c r="E156" s="410"/>
      <c r="I156" s="411"/>
      <c r="J156" s="411"/>
      <c r="N156" s="411"/>
      <c r="S156" s="411"/>
      <c r="AC156" s="492">
        <v>132.0</v>
      </c>
      <c r="AD156" s="519"/>
      <c r="AE156" s="227"/>
      <c r="AF156" s="227"/>
      <c r="AG156" s="227"/>
      <c r="AN156" s="514"/>
      <c r="AO156" s="514"/>
      <c r="AR156" s="524"/>
      <c r="AS156" s="224"/>
    </row>
    <row r="157">
      <c r="A157" s="410"/>
      <c r="B157" s="399"/>
      <c r="C157" s="436"/>
      <c r="D157" s="399"/>
      <c r="E157" s="435"/>
      <c r="I157" s="411"/>
      <c r="J157" s="411"/>
      <c r="N157" s="411"/>
      <c r="S157" s="411"/>
      <c r="AC157" s="492">
        <v>133.0</v>
      </c>
      <c r="AD157" s="519"/>
      <c r="AE157" s="227"/>
      <c r="AF157" s="227"/>
      <c r="AG157" s="227"/>
      <c r="AN157" s="514"/>
      <c r="AO157" s="514"/>
      <c r="AR157" s="524"/>
      <c r="AS157" s="224"/>
    </row>
    <row r="158">
      <c r="A158" s="410"/>
      <c r="B158" s="399"/>
      <c r="C158" s="435"/>
      <c r="D158" s="399"/>
      <c r="E158" s="410"/>
      <c r="I158" s="411"/>
      <c r="J158" s="411"/>
      <c r="N158" s="411"/>
      <c r="S158" s="411"/>
      <c r="AC158" s="492">
        <v>134.0</v>
      </c>
      <c r="AD158" s="519"/>
      <c r="AE158" s="227"/>
      <c r="AF158" s="227"/>
      <c r="AG158" s="227"/>
      <c r="AN158" s="514"/>
      <c r="AO158" s="514"/>
      <c r="AR158" s="524"/>
      <c r="AS158" s="224"/>
    </row>
    <row r="159">
      <c r="A159" s="410"/>
      <c r="B159" s="399"/>
      <c r="C159" s="435"/>
      <c r="D159" s="399"/>
      <c r="E159" s="398"/>
      <c r="I159" s="411"/>
      <c r="J159" s="411"/>
      <c r="N159" s="411"/>
      <c r="S159" s="411"/>
      <c r="AC159" s="492">
        <v>135.0</v>
      </c>
      <c r="AD159" s="519"/>
      <c r="AE159" s="227"/>
      <c r="AF159" s="227"/>
      <c r="AG159" s="227"/>
      <c r="AN159" s="514"/>
      <c r="AO159" s="514"/>
      <c r="AR159" s="524"/>
      <c r="AS159" s="224"/>
    </row>
    <row r="160">
      <c r="A160" s="410"/>
      <c r="B160" s="399"/>
      <c r="C160" s="435"/>
      <c r="D160" s="399"/>
      <c r="E160" s="410"/>
      <c r="I160" s="411"/>
      <c r="J160" s="411"/>
      <c r="N160" s="411"/>
      <c r="S160" s="411"/>
      <c r="AC160" s="492">
        <v>136.0</v>
      </c>
      <c r="AD160" s="519"/>
      <c r="AE160" s="227"/>
      <c r="AF160" s="227"/>
      <c r="AG160" s="227"/>
      <c r="AN160" s="514"/>
      <c r="AO160" s="514"/>
      <c r="AR160" s="524"/>
      <c r="AS160" s="224"/>
    </row>
    <row r="161">
      <c r="A161" s="435"/>
      <c r="B161" s="399"/>
      <c r="C161" s="435"/>
      <c r="D161" s="399"/>
      <c r="E161" s="410"/>
      <c r="I161" s="411"/>
      <c r="J161" s="411"/>
      <c r="N161" s="411"/>
      <c r="S161" s="411"/>
      <c r="AC161" s="492">
        <v>137.0</v>
      </c>
      <c r="AD161" s="519"/>
      <c r="AE161" s="227"/>
      <c r="AF161" s="227"/>
      <c r="AG161" s="227"/>
      <c r="AN161" s="514"/>
      <c r="AO161" s="514"/>
      <c r="AR161" s="524"/>
      <c r="AS161" s="224"/>
    </row>
    <row r="162">
      <c r="A162" s="410"/>
      <c r="B162" s="399"/>
      <c r="C162" s="435"/>
      <c r="D162" s="399"/>
      <c r="E162" s="483"/>
      <c r="I162" s="411"/>
      <c r="J162" s="411"/>
      <c r="N162" s="411"/>
      <c r="S162" s="411"/>
      <c r="AC162" s="492">
        <v>138.0</v>
      </c>
      <c r="AD162" s="519"/>
      <c r="AE162" s="227"/>
      <c r="AF162" s="227"/>
      <c r="AG162" s="227"/>
      <c r="AN162" s="514"/>
      <c r="AO162" s="514"/>
      <c r="AR162" s="524"/>
      <c r="AS162" s="224"/>
    </row>
    <row r="163">
      <c r="A163" s="410"/>
      <c r="B163" s="399"/>
      <c r="C163" s="435"/>
      <c r="D163" s="399"/>
      <c r="E163" s="435"/>
      <c r="I163" s="411"/>
      <c r="J163" s="411"/>
      <c r="N163" s="411"/>
      <c r="S163" s="411"/>
      <c r="AC163" s="492">
        <v>139.0</v>
      </c>
      <c r="AD163" s="519"/>
      <c r="AE163" s="227"/>
      <c r="AF163" s="227"/>
      <c r="AG163" s="227"/>
      <c r="AN163" s="514"/>
      <c r="AO163" s="514"/>
      <c r="AR163" s="524"/>
      <c r="AS163" s="224"/>
    </row>
    <row r="164">
      <c r="A164" s="410"/>
      <c r="B164" s="399"/>
      <c r="C164" s="435"/>
      <c r="D164" s="399"/>
      <c r="E164" s="398"/>
      <c r="I164" s="411"/>
      <c r="J164" s="411"/>
      <c r="N164" s="411"/>
      <c r="S164" s="411"/>
      <c r="AC164" s="492">
        <v>140.0</v>
      </c>
      <c r="AD164" s="519"/>
      <c r="AE164" s="227"/>
      <c r="AF164" s="227"/>
      <c r="AG164" s="227"/>
      <c r="AN164" s="514"/>
      <c r="AO164" s="514"/>
      <c r="AR164" s="524"/>
      <c r="AS164" s="224"/>
    </row>
    <row r="165">
      <c r="A165" s="435"/>
      <c r="B165" s="399"/>
      <c r="C165" s="435"/>
      <c r="D165" s="399"/>
      <c r="E165" s="435"/>
      <c r="I165" s="411"/>
      <c r="J165" s="411"/>
      <c r="N165" s="411"/>
      <c r="S165" s="411"/>
      <c r="AC165" s="492">
        <v>141.0</v>
      </c>
      <c r="AD165" s="519"/>
      <c r="AE165" s="227"/>
      <c r="AF165" s="227"/>
      <c r="AG165" s="227"/>
      <c r="AN165" s="514"/>
      <c r="AO165" s="514"/>
      <c r="AR165" s="524"/>
      <c r="AS165" s="224"/>
    </row>
    <row r="166">
      <c r="A166" s="410"/>
      <c r="B166" s="399"/>
      <c r="C166" s="435"/>
      <c r="D166" s="399"/>
      <c r="E166" s="435"/>
      <c r="I166" s="411"/>
      <c r="J166" s="411"/>
      <c r="N166" s="411"/>
      <c r="S166" s="411"/>
      <c r="AC166" s="492">
        <v>142.0</v>
      </c>
      <c r="AD166" s="519"/>
      <c r="AE166" s="227"/>
      <c r="AF166" s="227"/>
      <c r="AG166" s="227"/>
      <c r="AN166" s="514"/>
      <c r="AO166" s="514"/>
      <c r="AR166" s="524"/>
      <c r="AS166" s="224"/>
    </row>
    <row r="167">
      <c r="A167" s="435"/>
      <c r="B167" s="399"/>
      <c r="C167" s="435"/>
      <c r="D167" s="399"/>
      <c r="E167" s="435"/>
      <c r="I167" s="411"/>
      <c r="J167" s="411"/>
      <c r="N167" s="411"/>
      <c r="S167" s="411"/>
      <c r="AC167" s="492">
        <v>143.0</v>
      </c>
      <c r="AD167" s="519"/>
      <c r="AE167" s="227"/>
      <c r="AF167" s="227"/>
      <c r="AG167" s="227"/>
      <c r="AN167" s="514"/>
      <c r="AO167" s="514"/>
      <c r="AR167" s="524"/>
      <c r="AS167" s="224"/>
    </row>
    <row r="168">
      <c r="A168" s="410"/>
      <c r="B168" s="399"/>
      <c r="C168" s="435"/>
      <c r="D168" s="399"/>
      <c r="E168" s="435"/>
      <c r="I168" s="411"/>
      <c r="J168" s="411"/>
      <c r="N168" s="411"/>
      <c r="S168" s="411"/>
      <c r="AC168" s="492">
        <v>144.0</v>
      </c>
      <c r="AD168" s="519"/>
      <c r="AE168" s="227"/>
      <c r="AF168" s="227"/>
      <c r="AG168" s="227"/>
      <c r="AN168" s="514"/>
      <c r="AO168" s="514"/>
      <c r="AR168" s="524"/>
      <c r="AS168" s="224"/>
    </row>
    <row r="169">
      <c r="A169" s="435"/>
      <c r="B169" s="399"/>
      <c r="C169" s="398"/>
      <c r="D169" s="399"/>
      <c r="E169" s="398"/>
      <c r="I169" s="411"/>
      <c r="J169" s="411"/>
      <c r="N169" s="411"/>
      <c r="S169" s="411"/>
      <c r="AC169" s="492">
        <v>145.0</v>
      </c>
      <c r="AD169" s="519"/>
      <c r="AE169" s="227"/>
      <c r="AF169" s="227"/>
      <c r="AG169" s="227"/>
      <c r="AN169" s="514"/>
      <c r="AO169" s="514"/>
      <c r="AR169" s="524"/>
      <c r="AS169" s="224"/>
    </row>
    <row r="170">
      <c r="A170" s="410"/>
      <c r="B170" s="399"/>
      <c r="C170" s="435"/>
      <c r="D170" s="399"/>
      <c r="E170" s="422"/>
      <c r="I170" s="411"/>
      <c r="J170" s="411"/>
      <c r="N170" s="411"/>
      <c r="S170" s="411"/>
      <c r="AC170" s="492">
        <v>146.0</v>
      </c>
      <c r="AD170" s="519"/>
      <c r="AE170" s="227"/>
      <c r="AF170" s="227"/>
      <c r="AG170" s="227"/>
      <c r="AN170" s="514"/>
      <c r="AO170" s="514"/>
      <c r="AR170" s="524"/>
      <c r="AS170" s="224"/>
    </row>
    <row r="171">
      <c r="A171" s="410"/>
      <c r="B171" s="399"/>
      <c r="C171" s="435"/>
      <c r="D171" s="399"/>
      <c r="E171" s="398"/>
      <c r="I171" s="411"/>
      <c r="J171" s="411"/>
      <c r="N171" s="411"/>
      <c r="S171" s="411"/>
      <c r="AC171" s="492">
        <v>147.0</v>
      </c>
      <c r="AD171" s="519"/>
      <c r="AE171" s="227"/>
      <c r="AF171" s="227"/>
      <c r="AG171" s="227"/>
      <c r="AN171" s="514"/>
      <c r="AO171" s="514"/>
      <c r="AR171" s="524"/>
      <c r="AS171" s="224"/>
    </row>
    <row r="172">
      <c r="A172" s="483"/>
      <c r="B172" s="399"/>
      <c r="C172" s="435"/>
      <c r="D172" s="399"/>
      <c r="E172" s="435"/>
      <c r="I172" s="411"/>
      <c r="J172" s="411"/>
      <c r="N172" s="411"/>
      <c r="S172" s="411"/>
      <c r="AC172" s="492">
        <v>148.0</v>
      </c>
      <c r="AD172" s="519"/>
      <c r="AE172" s="227"/>
      <c r="AF172" s="227"/>
      <c r="AG172" s="227"/>
      <c r="AN172" s="514"/>
      <c r="AO172" s="514"/>
      <c r="AR172" s="524"/>
      <c r="AS172" s="224"/>
    </row>
    <row r="173">
      <c r="A173" s="435"/>
      <c r="B173" s="399"/>
      <c r="C173" s="435"/>
      <c r="D173" s="399"/>
      <c r="E173" s="398"/>
      <c r="I173" s="411"/>
      <c r="J173" s="411"/>
      <c r="N173" s="411"/>
      <c r="S173" s="411"/>
      <c r="AC173" s="492">
        <v>149.0</v>
      </c>
      <c r="AD173" s="519"/>
      <c r="AE173" s="227"/>
      <c r="AF173" s="227"/>
      <c r="AG173" s="227"/>
      <c r="AN173" s="514"/>
      <c r="AO173" s="514"/>
      <c r="AR173" s="524"/>
      <c r="AS173" s="224"/>
    </row>
    <row r="174">
      <c r="A174" s="410"/>
      <c r="B174" s="399"/>
      <c r="C174" s="435"/>
      <c r="D174" s="399"/>
      <c r="E174" s="435"/>
      <c r="I174" s="411"/>
      <c r="J174" s="411"/>
      <c r="N174" s="411"/>
      <c r="S174" s="411"/>
      <c r="AC174" s="492">
        <v>150.0</v>
      </c>
      <c r="AD174" s="519"/>
      <c r="AE174" s="227"/>
      <c r="AF174" s="227"/>
      <c r="AG174" s="227"/>
      <c r="AN174" s="514"/>
      <c r="AO174" s="514"/>
      <c r="AR174" s="524"/>
      <c r="AS174" s="224"/>
    </row>
    <row r="175">
      <c r="A175" s="410"/>
      <c r="B175" s="399"/>
      <c r="C175" s="435"/>
      <c r="D175" s="399"/>
      <c r="E175" s="435"/>
      <c r="I175" s="411"/>
      <c r="J175" s="411"/>
      <c r="N175" s="411"/>
      <c r="S175" s="411"/>
      <c r="AC175" s="492">
        <v>151.0</v>
      </c>
      <c r="AD175" s="519"/>
      <c r="AE175" s="227"/>
      <c r="AF175" s="227"/>
      <c r="AG175" s="227"/>
      <c r="AN175" s="514"/>
      <c r="AO175" s="514"/>
      <c r="AR175" s="524"/>
      <c r="AS175" s="224"/>
    </row>
    <row r="176">
      <c r="A176" s="410"/>
      <c r="B176" s="399"/>
      <c r="C176" s="435"/>
      <c r="D176" s="399"/>
      <c r="E176" s="436"/>
      <c r="I176" s="411"/>
      <c r="J176" s="411"/>
      <c r="N176" s="411"/>
      <c r="S176" s="411"/>
      <c r="AC176" s="492">
        <v>152.0</v>
      </c>
      <c r="AD176" s="519"/>
      <c r="AE176" s="227"/>
      <c r="AF176" s="227"/>
      <c r="AG176" s="227"/>
      <c r="AL176" s="224"/>
      <c r="AM176" s="224"/>
      <c r="AN176" s="514"/>
      <c r="AO176" s="514"/>
      <c r="AP176" s="224"/>
      <c r="AQ176" s="224"/>
      <c r="AR176" s="515"/>
      <c r="AS176" s="224"/>
    </row>
    <row r="177">
      <c r="A177" s="410"/>
      <c r="B177" s="399"/>
      <c r="C177" s="435"/>
      <c r="D177" s="399"/>
      <c r="E177" s="398"/>
      <c r="I177" s="411"/>
      <c r="J177" s="411"/>
      <c r="N177" s="411"/>
      <c r="S177" s="411"/>
      <c r="AC177" s="492">
        <v>153.0</v>
      </c>
      <c r="AD177" s="519"/>
      <c r="AE177" s="227"/>
      <c r="AF177" s="227"/>
      <c r="AG177" s="227"/>
      <c r="AL177" s="224"/>
      <c r="AM177" s="224"/>
      <c r="AN177" s="514"/>
      <c r="AO177" s="514"/>
      <c r="AP177" s="224"/>
      <c r="AQ177" s="224"/>
      <c r="AR177" s="515"/>
      <c r="AS177" s="224"/>
    </row>
    <row r="178">
      <c r="A178" s="410"/>
      <c r="B178" s="399"/>
      <c r="C178" s="435"/>
      <c r="D178" s="399"/>
      <c r="E178" s="435"/>
      <c r="I178" s="411"/>
      <c r="J178" s="411"/>
      <c r="N178" s="411"/>
      <c r="S178" s="411"/>
      <c r="AC178" s="492">
        <v>154.0</v>
      </c>
      <c r="AD178" s="519"/>
      <c r="AE178" s="227"/>
      <c r="AF178" s="227"/>
      <c r="AG178" s="227"/>
      <c r="AL178" s="224"/>
      <c r="AM178" s="224"/>
      <c r="AN178" s="514"/>
      <c r="AO178" s="514"/>
      <c r="AP178" s="224"/>
      <c r="AQ178" s="224"/>
      <c r="AR178" s="515"/>
      <c r="AS178" s="224"/>
    </row>
    <row r="179">
      <c r="A179" s="410"/>
      <c r="B179" s="399"/>
      <c r="C179" s="435"/>
      <c r="D179" s="399"/>
      <c r="E179" s="435"/>
      <c r="I179" s="411"/>
      <c r="J179" s="411"/>
      <c r="N179" s="411"/>
      <c r="S179" s="411"/>
      <c r="AC179" s="492">
        <v>155.0</v>
      </c>
      <c r="AD179" s="519"/>
      <c r="AE179" s="227"/>
      <c r="AF179" s="227"/>
      <c r="AG179" s="227"/>
      <c r="AL179" s="224"/>
      <c r="AM179" s="224"/>
      <c r="AN179" s="514"/>
      <c r="AO179" s="514"/>
      <c r="AP179" s="224"/>
      <c r="AQ179" s="224"/>
      <c r="AR179" s="515"/>
      <c r="AS179" s="224"/>
    </row>
    <row r="180">
      <c r="A180" s="435"/>
      <c r="B180" s="399"/>
      <c r="C180" s="435"/>
      <c r="D180" s="399"/>
      <c r="E180" s="435"/>
      <c r="I180" s="411"/>
      <c r="J180" s="411"/>
      <c r="N180" s="411"/>
      <c r="S180" s="411"/>
      <c r="AC180" s="492">
        <v>156.0</v>
      </c>
      <c r="AD180" s="519"/>
      <c r="AE180" s="227"/>
      <c r="AF180" s="227"/>
      <c r="AG180" s="227"/>
      <c r="AL180" s="224"/>
      <c r="AM180" s="224"/>
      <c r="AN180" s="514"/>
      <c r="AO180" s="514"/>
      <c r="AP180" s="224"/>
      <c r="AQ180" s="224"/>
      <c r="AR180" s="515"/>
      <c r="AS180" s="224"/>
    </row>
    <row r="181">
      <c r="A181" s="410"/>
      <c r="B181" s="399"/>
      <c r="C181" s="435"/>
      <c r="D181" s="399"/>
      <c r="E181" s="435"/>
      <c r="I181" s="411"/>
      <c r="J181" s="411"/>
      <c r="N181" s="411"/>
      <c r="S181" s="411"/>
      <c r="AC181" s="492">
        <v>157.0</v>
      </c>
      <c r="AD181" s="519"/>
      <c r="AE181" s="227"/>
      <c r="AF181" s="227"/>
      <c r="AG181" s="227"/>
      <c r="AL181" s="224"/>
      <c r="AM181" s="224"/>
      <c r="AN181" s="514"/>
      <c r="AO181" s="514"/>
      <c r="AP181" s="224"/>
      <c r="AQ181" s="224"/>
      <c r="AR181" s="515"/>
      <c r="AS181" s="224"/>
    </row>
    <row r="182">
      <c r="A182" s="410"/>
      <c r="B182" s="399"/>
      <c r="C182" s="435"/>
      <c r="D182" s="399"/>
      <c r="E182" s="436"/>
      <c r="I182" s="411"/>
      <c r="J182" s="411"/>
      <c r="N182" s="411"/>
      <c r="S182" s="411"/>
      <c r="AC182" s="492">
        <v>158.0</v>
      </c>
      <c r="AD182" s="519"/>
      <c r="AE182" s="227"/>
      <c r="AF182" s="227"/>
      <c r="AG182" s="227"/>
      <c r="AL182" s="224"/>
      <c r="AM182" s="224"/>
      <c r="AN182" s="514"/>
      <c r="AO182" s="514"/>
      <c r="AP182" s="224"/>
      <c r="AQ182" s="224"/>
      <c r="AR182" s="515"/>
      <c r="AS182" s="224"/>
    </row>
    <row r="183">
      <c r="A183" s="410"/>
      <c r="B183" s="399"/>
      <c r="C183" s="435"/>
      <c r="D183" s="399"/>
      <c r="E183" s="435"/>
      <c r="I183" s="411"/>
      <c r="J183" s="411"/>
      <c r="N183" s="411"/>
      <c r="S183" s="411"/>
      <c r="AC183" s="492">
        <v>159.0</v>
      </c>
      <c r="AD183" s="519"/>
      <c r="AE183" s="227"/>
      <c r="AF183" s="227"/>
      <c r="AG183" s="227"/>
      <c r="AL183" s="224"/>
      <c r="AM183" s="224"/>
      <c r="AN183" s="514"/>
      <c r="AO183" s="514"/>
      <c r="AP183" s="224"/>
      <c r="AQ183" s="224"/>
      <c r="AR183" s="515"/>
      <c r="AS183" s="224"/>
    </row>
    <row r="184">
      <c r="A184" s="435"/>
      <c r="B184" s="399"/>
      <c r="C184" s="435"/>
      <c r="D184" s="399"/>
      <c r="E184" s="398"/>
      <c r="I184" s="411"/>
      <c r="J184" s="411"/>
      <c r="N184" s="411"/>
      <c r="S184" s="411"/>
      <c r="AC184" s="492">
        <v>160.0</v>
      </c>
      <c r="AD184" s="519"/>
      <c r="AE184" s="227"/>
      <c r="AF184" s="227"/>
      <c r="AG184" s="227"/>
      <c r="AL184" s="224"/>
      <c r="AM184" s="224"/>
      <c r="AN184" s="514"/>
      <c r="AO184" s="514"/>
      <c r="AP184" s="224"/>
      <c r="AQ184" s="224"/>
      <c r="AR184" s="515"/>
      <c r="AS184" s="224"/>
    </row>
    <row r="185">
      <c r="A185" s="410"/>
      <c r="B185" s="399"/>
      <c r="C185" s="435"/>
      <c r="D185" s="399"/>
      <c r="E185" s="435"/>
      <c r="I185" s="411"/>
      <c r="J185" s="411"/>
      <c r="N185" s="411"/>
      <c r="S185" s="411"/>
      <c r="AC185" s="492">
        <v>161.0</v>
      </c>
      <c r="AD185" s="519"/>
      <c r="AE185" s="227"/>
      <c r="AF185" s="227"/>
      <c r="AG185" s="227"/>
      <c r="AL185" s="224"/>
      <c r="AM185" s="224"/>
      <c r="AN185" s="514"/>
      <c r="AO185" s="514"/>
      <c r="AP185" s="224"/>
      <c r="AQ185" s="224"/>
      <c r="AR185" s="515"/>
      <c r="AS185" s="224"/>
    </row>
    <row r="186">
      <c r="A186" s="435"/>
      <c r="B186" s="399"/>
      <c r="C186" s="435"/>
      <c r="D186" s="399"/>
      <c r="E186" s="435"/>
      <c r="I186" s="411"/>
      <c r="J186" s="411"/>
      <c r="N186" s="411"/>
      <c r="S186" s="411"/>
      <c r="AC186" s="492">
        <v>162.0</v>
      </c>
      <c r="AD186" s="519"/>
      <c r="AE186" s="227"/>
      <c r="AF186" s="227"/>
      <c r="AG186" s="227"/>
      <c r="AL186" s="224"/>
      <c r="AM186" s="224"/>
      <c r="AN186" s="514"/>
      <c r="AO186" s="514"/>
      <c r="AP186" s="224"/>
      <c r="AQ186" s="224"/>
      <c r="AR186" s="515"/>
      <c r="AS186" s="224"/>
    </row>
    <row r="187">
      <c r="A187" s="410"/>
      <c r="B187" s="399"/>
      <c r="C187" s="435"/>
      <c r="D187" s="399"/>
      <c r="E187" s="435"/>
      <c r="I187" s="411"/>
      <c r="J187" s="411"/>
      <c r="N187" s="411"/>
      <c r="S187" s="411"/>
      <c r="AC187" s="492">
        <v>163.0</v>
      </c>
      <c r="AD187" s="519"/>
      <c r="AE187" s="227"/>
      <c r="AF187" s="227"/>
      <c r="AG187" s="227"/>
      <c r="AL187" s="224"/>
      <c r="AM187" s="224"/>
      <c r="AN187" s="514"/>
      <c r="AO187" s="514"/>
      <c r="AP187" s="224"/>
      <c r="AQ187" s="224"/>
      <c r="AR187" s="515"/>
      <c r="AS187" s="224"/>
    </row>
    <row r="188">
      <c r="A188" s="435"/>
      <c r="B188" s="399"/>
      <c r="C188" s="435"/>
      <c r="D188" s="399"/>
      <c r="E188" s="398"/>
      <c r="I188" s="411"/>
      <c r="J188" s="411"/>
      <c r="N188" s="411"/>
      <c r="S188" s="411"/>
      <c r="AC188" s="492">
        <v>164.0</v>
      </c>
      <c r="AD188" s="519"/>
      <c r="AE188" s="227"/>
      <c r="AF188" s="227"/>
      <c r="AG188" s="227"/>
      <c r="AL188" s="224"/>
      <c r="AM188" s="224"/>
      <c r="AN188" s="514"/>
      <c r="AO188" s="514"/>
      <c r="AP188" s="224"/>
      <c r="AQ188" s="224"/>
      <c r="AR188" s="515"/>
      <c r="AS188" s="224"/>
    </row>
    <row r="189">
      <c r="A189" s="435"/>
      <c r="B189" s="399"/>
      <c r="C189" s="435"/>
      <c r="D189" s="399"/>
      <c r="E189" s="435"/>
      <c r="I189" s="411"/>
      <c r="J189" s="411"/>
      <c r="N189" s="411"/>
      <c r="S189" s="411"/>
      <c r="AC189" s="492">
        <v>165.0</v>
      </c>
      <c r="AD189" s="519"/>
      <c r="AE189" s="227"/>
      <c r="AF189" s="227"/>
      <c r="AG189" s="227"/>
      <c r="AL189" s="224"/>
      <c r="AM189" s="224"/>
      <c r="AN189" s="514"/>
      <c r="AO189" s="514"/>
      <c r="AP189" s="224"/>
      <c r="AQ189" s="224"/>
      <c r="AR189" s="515"/>
      <c r="AS189" s="224"/>
    </row>
    <row r="190">
      <c r="A190" s="435"/>
      <c r="B190" s="399"/>
      <c r="C190" s="435"/>
      <c r="D190" s="399"/>
      <c r="E190" s="435"/>
      <c r="I190" s="411"/>
      <c r="J190" s="411"/>
      <c r="N190" s="411"/>
      <c r="S190" s="411"/>
      <c r="AC190" s="492">
        <v>166.0</v>
      </c>
      <c r="AD190" s="519"/>
      <c r="AE190" s="227"/>
      <c r="AF190" s="227"/>
      <c r="AG190" s="227"/>
      <c r="AL190" s="224"/>
      <c r="AM190" s="224"/>
      <c r="AN190" s="514"/>
      <c r="AO190" s="514"/>
      <c r="AP190" s="224"/>
      <c r="AQ190" s="224"/>
      <c r="AR190" s="515"/>
      <c r="AS190" s="224"/>
    </row>
    <row r="191">
      <c r="A191" s="435"/>
      <c r="B191" s="399"/>
      <c r="C191" s="435"/>
      <c r="D191" s="399"/>
      <c r="E191" s="435"/>
      <c r="I191" s="411"/>
      <c r="J191" s="411"/>
      <c r="N191" s="411"/>
      <c r="S191" s="411"/>
      <c r="AC191" s="492">
        <v>167.0</v>
      </c>
      <c r="AD191" s="519"/>
      <c r="AE191" s="227"/>
      <c r="AF191" s="227"/>
      <c r="AG191" s="227"/>
      <c r="AL191" s="224"/>
      <c r="AM191" s="224"/>
      <c r="AN191" s="514"/>
      <c r="AO191" s="514"/>
      <c r="AP191" s="224"/>
      <c r="AQ191" s="224"/>
      <c r="AR191" s="515"/>
      <c r="AS191" s="224"/>
    </row>
    <row r="192">
      <c r="A192" s="435"/>
      <c r="B192" s="399"/>
      <c r="C192" s="435"/>
      <c r="D192" s="399"/>
      <c r="E192" s="435"/>
      <c r="I192" s="411"/>
      <c r="J192" s="411"/>
      <c r="N192" s="411"/>
      <c r="S192" s="411"/>
      <c r="AC192" s="492">
        <v>168.0</v>
      </c>
      <c r="AD192" s="519"/>
      <c r="AE192" s="227"/>
      <c r="AF192" s="227"/>
      <c r="AG192" s="227"/>
      <c r="AL192" s="224"/>
      <c r="AM192" s="224"/>
      <c r="AN192" s="514"/>
      <c r="AO192" s="514"/>
      <c r="AP192" s="224"/>
      <c r="AQ192" s="224"/>
      <c r="AR192" s="515"/>
      <c r="AS192" s="224"/>
    </row>
    <row r="193">
      <c r="A193" s="435"/>
      <c r="B193" s="399"/>
      <c r="C193" s="435"/>
      <c r="D193" s="399"/>
      <c r="E193" s="398"/>
      <c r="I193" s="411"/>
      <c r="J193" s="411"/>
      <c r="N193" s="411"/>
      <c r="S193" s="411"/>
      <c r="AC193" s="492">
        <v>169.0</v>
      </c>
      <c r="AD193" s="519"/>
      <c r="AE193" s="227"/>
      <c r="AF193" s="227"/>
      <c r="AG193" s="227"/>
      <c r="AL193" s="224"/>
      <c r="AM193" s="224"/>
      <c r="AN193" s="514"/>
      <c r="AO193" s="514"/>
      <c r="AP193" s="224"/>
      <c r="AQ193" s="224"/>
      <c r="AR193" s="515"/>
      <c r="AS193" s="224"/>
    </row>
    <row r="194">
      <c r="A194" s="435"/>
      <c r="B194" s="399"/>
      <c r="C194" s="435"/>
      <c r="D194" s="399"/>
      <c r="E194" s="435"/>
      <c r="I194" s="411"/>
      <c r="J194" s="411"/>
      <c r="N194" s="411"/>
      <c r="S194" s="411"/>
      <c r="AC194" s="492">
        <v>170.0</v>
      </c>
      <c r="AD194" s="519"/>
      <c r="AE194" s="227"/>
      <c r="AF194" s="227"/>
      <c r="AG194" s="227"/>
      <c r="AL194" s="224"/>
      <c r="AM194" s="224"/>
      <c r="AN194" s="514"/>
      <c r="AO194" s="514"/>
      <c r="AP194" s="224"/>
      <c r="AQ194" s="224"/>
      <c r="AR194" s="515"/>
      <c r="AS194" s="224"/>
    </row>
    <row r="195">
      <c r="A195" s="435"/>
      <c r="B195" s="399"/>
      <c r="C195" s="435"/>
      <c r="D195" s="399"/>
      <c r="E195" s="435"/>
      <c r="I195" s="411"/>
      <c r="J195" s="411"/>
      <c r="N195" s="411"/>
      <c r="S195" s="411"/>
      <c r="AC195" s="492">
        <v>171.0</v>
      </c>
      <c r="AD195" s="519"/>
      <c r="AE195" s="227"/>
      <c r="AF195" s="227"/>
      <c r="AG195" s="227"/>
      <c r="AL195" s="224"/>
      <c r="AM195" s="224"/>
      <c r="AN195" s="514"/>
      <c r="AO195" s="514"/>
      <c r="AP195" s="224"/>
      <c r="AQ195" s="224"/>
      <c r="AR195" s="515"/>
      <c r="AS195" s="224"/>
    </row>
    <row r="196">
      <c r="A196" s="435"/>
      <c r="B196" s="399"/>
      <c r="C196" s="435"/>
      <c r="D196" s="399"/>
      <c r="E196" s="398"/>
      <c r="I196" s="411"/>
      <c r="J196" s="411"/>
      <c r="N196" s="411"/>
      <c r="S196" s="411"/>
      <c r="AC196" s="492">
        <v>172.0</v>
      </c>
      <c r="AD196" s="519"/>
      <c r="AE196" s="227"/>
      <c r="AF196" s="227"/>
      <c r="AG196" s="227"/>
      <c r="AL196" s="224"/>
      <c r="AM196" s="224"/>
      <c r="AN196" s="514"/>
      <c r="AO196" s="514"/>
      <c r="AP196" s="224"/>
      <c r="AQ196" s="224"/>
      <c r="AR196" s="515"/>
      <c r="AS196" s="224"/>
    </row>
    <row r="197">
      <c r="A197" s="435"/>
      <c r="B197" s="399"/>
      <c r="C197" s="435"/>
      <c r="D197" s="399"/>
      <c r="E197" s="398"/>
      <c r="I197" s="411"/>
      <c r="J197" s="411"/>
      <c r="N197" s="411"/>
      <c r="S197" s="411"/>
      <c r="AC197" s="492">
        <v>173.0</v>
      </c>
      <c r="AD197" s="519"/>
      <c r="AE197" s="227"/>
      <c r="AF197" s="227"/>
      <c r="AG197" s="227"/>
      <c r="AL197" s="224"/>
      <c r="AM197" s="224"/>
      <c r="AN197" s="514"/>
      <c r="AO197" s="514"/>
      <c r="AP197" s="224"/>
      <c r="AQ197" s="224"/>
      <c r="AR197" s="515"/>
      <c r="AS197" s="224"/>
    </row>
    <row r="198">
      <c r="A198" s="435"/>
      <c r="B198" s="399"/>
      <c r="C198" s="398"/>
      <c r="D198" s="399"/>
      <c r="E198" s="435"/>
      <c r="I198" s="411"/>
      <c r="J198" s="411"/>
      <c r="N198" s="411"/>
      <c r="S198" s="411"/>
      <c r="AC198" s="492">
        <v>174.0</v>
      </c>
      <c r="AD198" s="519"/>
      <c r="AE198" s="227"/>
      <c r="AF198" s="227"/>
      <c r="AG198" s="227"/>
      <c r="AL198" s="224"/>
      <c r="AM198" s="224"/>
      <c r="AN198" s="514"/>
      <c r="AO198" s="514"/>
      <c r="AP198" s="224"/>
      <c r="AQ198" s="224"/>
      <c r="AR198" s="515"/>
      <c r="AS198" s="224"/>
    </row>
    <row r="199">
      <c r="A199" s="435"/>
      <c r="B199" s="399"/>
      <c r="C199" s="435"/>
      <c r="D199" s="399"/>
      <c r="E199" s="398"/>
      <c r="I199" s="411"/>
      <c r="J199" s="411"/>
      <c r="N199" s="411"/>
      <c r="S199" s="411"/>
      <c r="AC199" s="492">
        <v>175.0</v>
      </c>
      <c r="AD199" s="519"/>
      <c r="AE199" s="227"/>
      <c r="AF199" s="227"/>
      <c r="AG199" s="227"/>
      <c r="AL199" s="224"/>
      <c r="AM199" s="224"/>
      <c r="AN199" s="514"/>
      <c r="AO199" s="514"/>
      <c r="AP199" s="224"/>
      <c r="AQ199" s="224"/>
      <c r="AR199" s="515"/>
      <c r="AS199" s="224"/>
    </row>
    <row r="200">
      <c r="A200" s="435"/>
      <c r="B200" s="399"/>
      <c r="C200" s="435"/>
      <c r="D200" s="399"/>
      <c r="E200" s="435"/>
      <c r="I200" s="411"/>
      <c r="J200" s="411"/>
      <c r="N200" s="411"/>
      <c r="S200" s="411"/>
      <c r="AC200" s="492">
        <v>176.0</v>
      </c>
      <c r="AD200" s="519"/>
      <c r="AE200" s="227"/>
      <c r="AF200" s="227"/>
      <c r="AG200" s="227"/>
      <c r="AL200" s="224"/>
      <c r="AM200" s="224"/>
      <c r="AN200" s="514"/>
      <c r="AO200" s="514"/>
      <c r="AP200" s="224"/>
      <c r="AQ200" s="224"/>
      <c r="AR200" s="515"/>
      <c r="AS200" s="224"/>
    </row>
    <row r="201">
      <c r="A201" s="435"/>
      <c r="B201" s="399"/>
      <c r="C201" s="435"/>
      <c r="D201" s="399"/>
      <c r="E201" s="398"/>
      <c r="I201" s="411"/>
      <c r="J201" s="411"/>
      <c r="N201" s="411"/>
      <c r="S201" s="411"/>
      <c r="AC201" s="492">
        <v>177.0</v>
      </c>
      <c r="AD201" s="519"/>
      <c r="AE201" s="227"/>
      <c r="AF201" s="227"/>
      <c r="AG201" s="227"/>
      <c r="AL201" s="224"/>
      <c r="AM201" s="224"/>
      <c r="AN201" s="514"/>
      <c r="AO201" s="514"/>
      <c r="AP201" s="224"/>
      <c r="AQ201" s="224"/>
      <c r="AR201" s="515"/>
      <c r="AS201" s="224"/>
    </row>
    <row r="202">
      <c r="A202" s="435"/>
      <c r="B202" s="399"/>
      <c r="C202" s="398"/>
      <c r="D202" s="399"/>
      <c r="E202" s="435"/>
      <c r="I202" s="411"/>
      <c r="J202" s="411"/>
      <c r="N202" s="411"/>
      <c r="S202" s="411"/>
      <c r="AC202" s="492">
        <v>178.0</v>
      </c>
      <c r="AD202" s="519"/>
      <c r="AE202" s="227"/>
      <c r="AF202" s="227"/>
      <c r="AG202" s="227"/>
      <c r="AL202" s="224"/>
      <c r="AM202" s="224"/>
      <c r="AN202" s="514"/>
      <c r="AO202" s="514"/>
      <c r="AP202" s="224"/>
      <c r="AQ202" s="224"/>
      <c r="AR202" s="515"/>
      <c r="AS202" s="224"/>
    </row>
    <row r="203">
      <c r="A203" s="435"/>
      <c r="B203" s="399"/>
      <c r="C203" s="435"/>
      <c r="D203" s="399"/>
      <c r="E203" s="435"/>
      <c r="I203" s="411"/>
      <c r="J203" s="411"/>
      <c r="N203" s="411"/>
      <c r="S203" s="411"/>
      <c r="AC203" s="492">
        <v>179.0</v>
      </c>
      <c r="AD203" s="519"/>
      <c r="AE203" s="227"/>
      <c r="AF203" s="227"/>
      <c r="AG203" s="227"/>
      <c r="AL203" s="224"/>
      <c r="AM203" s="224"/>
      <c r="AN203" s="514"/>
      <c r="AO203" s="514"/>
      <c r="AP203" s="224"/>
      <c r="AQ203" s="224"/>
      <c r="AR203" s="515"/>
      <c r="AS203" s="224"/>
    </row>
    <row r="204">
      <c r="A204" s="435"/>
      <c r="B204" s="399"/>
      <c r="C204" s="435"/>
      <c r="D204" s="399"/>
      <c r="E204" s="435"/>
      <c r="I204" s="411"/>
      <c r="J204" s="411"/>
      <c r="N204" s="411"/>
      <c r="S204" s="411"/>
      <c r="AC204" s="492">
        <v>180.0</v>
      </c>
      <c r="AD204" s="519"/>
      <c r="AE204" s="227"/>
      <c r="AF204" s="227"/>
      <c r="AG204" s="227"/>
      <c r="AL204" s="224"/>
      <c r="AM204" s="224"/>
      <c r="AN204" s="514"/>
      <c r="AO204" s="514"/>
      <c r="AP204" s="224"/>
      <c r="AQ204" s="224"/>
      <c r="AR204" s="515"/>
      <c r="AS204" s="224"/>
    </row>
    <row r="205">
      <c r="A205" s="435"/>
      <c r="B205" s="399"/>
      <c r="C205" s="435"/>
      <c r="D205" s="399"/>
      <c r="E205" s="422"/>
      <c r="I205" s="411"/>
      <c r="J205" s="411"/>
      <c r="N205" s="411"/>
      <c r="S205" s="411"/>
      <c r="AC205" s="492">
        <v>181.0</v>
      </c>
      <c r="AD205" s="519"/>
      <c r="AE205" s="227"/>
      <c r="AF205" s="227"/>
      <c r="AG205" s="227"/>
      <c r="AL205" s="224"/>
      <c r="AM205" s="224"/>
      <c r="AN205" s="514"/>
      <c r="AO205" s="514"/>
      <c r="AP205" s="224"/>
      <c r="AQ205" s="224"/>
      <c r="AR205" s="515"/>
      <c r="AS205" s="224"/>
    </row>
    <row r="206">
      <c r="A206" s="435"/>
      <c r="B206" s="399"/>
      <c r="C206" s="435"/>
      <c r="D206" s="399"/>
      <c r="E206" s="435"/>
      <c r="I206" s="411"/>
      <c r="J206" s="411"/>
      <c r="N206" s="411"/>
      <c r="S206" s="411"/>
      <c r="AC206" s="492">
        <v>182.0</v>
      </c>
      <c r="AD206" s="519"/>
      <c r="AE206" s="227"/>
      <c r="AF206" s="227"/>
      <c r="AG206" s="227"/>
      <c r="AL206" s="224"/>
      <c r="AM206" s="224"/>
      <c r="AN206" s="514"/>
      <c r="AO206" s="514"/>
      <c r="AP206" s="224"/>
      <c r="AQ206" s="224"/>
      <c r="AR206" s="515"/>
      <c r="AS206" s="224"/>
    </row>
    <row r="207">
      <c r="A207" s="435"/>
      <c r="B207" s="399"/>
      <c r="C207" s="435"/>
      <c r="D207" s="399"/>
      <c r="E207" s="398"/>
      <c r="I207" s="411"/>
      <c r="J207" s="411"/>
      <c r="N207" s="411"/>
      <c r="S207" s="411"/>
      <c r="AC207" s="492">
        <v>183.0</v>
      </c>
      <c r="AD207" s="519"/>
      <c r="AE207" s="227"/>
      <c r="AF207" s="227"/>
      <c r="AG207" s="227"/>
      <c r="AL207" s="224"/>
      <c r="AM207" s="224"/>
      <c r="AN207" s="514"/>
      <c r="AO207" s="514"/>
      <c r="AP207" s="224"/>
      <c r="AQ207" s="224"/>
      <c r="AR207" s="515"/>
      <c r="AS207" s="224"/>
    </row>
    <row r="208">
      <c r="A208" s="435"/>
      <c r="B208" s="399"/>
      <c r="C208" s="398"/>
      <c r="D208" s="399"/>
      <c r="E208" s="435"/>
      <c r="I208" s="411"/>
      <c r="J208" s="411"/>
      <c r="N208" s="411"/>
      <c r="S208" s="411"/>
      <c r="AC208" s="492">
        <v>184.0</v>
      </c>
      <c r="AD208" s="519"/>
      <c r="AE208" s="227"/>
      <c r="AF208" s="227"/>
      <c r="AG208" s="227"/>
      <c r="AL208" s="224"/>
      <c r="AM208" s="224"/>
      <c r="AN208" s="514"/>
      <c r="AO208" s="514"/>
      <c r="AP208" s="224"/>
      <c r="AQ208" s="224"/>
      <c r="AR208" s="515"/>
      <c r="AS208" s="224"/>
    </row>
    <row r="209">
      <c r="A209" s="435"/>
      <c r="B209" s="399"/>
      <c r="C209" s="435"/>
      <c r="D209" s="399"/>
      <c r="E209" s="435"/>
      <c r="I209" s="411"/>
      <c r="J209" s="411"/>
      <c r="N209" s="411"/>
      <c r="S209" s="411"/>
      <c r="AC209" s="492">
        <v>185.0</v>
      </c>
      <c r="AD209" s="519"/>
      <c r="AE209" s="227"/>
      <c r="AF209" s="227"/>
      <c r="AG209" s="227"/>
      <c r="AL209" s="224"/>
      <c r="AM209" s="224"/>
      <c r="AN209" s="514"/>
      <c r="AO209" s="514"/>
      <c r="AP209" s="224"/>
      <c r="AQ209" s="224"/>
      <c r="AR209" s="515"/>
      <c r="AS209" s="224"/>
    </row>
    <row r="210">
      <c r="A210" s="435"/>
      <c r="B210" s="399"/>
      <c r="C210" s="398"/>
      <c r="D210" s="399"/>
      <c r="E210" s="398"/>
      <c r="I210" s="411"/>
      <c r="J210" s="411"/>
      <c r="N210" s="411"/>
      <c r="S210" s="411"/>
      <c r="AC210" s="492">
        <v>186.0</v>
      </c>
      <c r="AD210" s="519"/>
      <c r="AE210" s="227"/>
      <c r="AF210" s="227"/>
      <c r="AG210" s="227"/>
      <c r="AL210" s="224"/>
      <c r="AM210" s="224"/>
      <c r="AN210" s="514"/>
      <c r="AO210" s="514"/>
      <c r="AP210" s="224"/>
      <c r="AQ210" s="224"/>
      <c r="AR210" s="515"/>
      <c r="AS210" s="224"/>
    </row>
    <row r="211">
      <c r="A211" s="435"/>
      <c r="B211" s="399"/>
      <c r="C211" s="435"/>
      <c r="D211" s="399"/>
      <c r="E211" s="435"/>
      <c r="I211" s="411"/>
      <c r="J211" s="411"/>
      <c r="N211" s="411"/>
      <c r="S211" s="411"/>
      <c r="AC211" s="492">
        <v>187.0</v>
      </c>
      <c r="AD211" s="519"/>
      <c r="AE211" s="227"/>
      <c r="AF211" s="227"/>
      <c r="AG211" s="227"/>
      <c r="AL211" s="224"/>
      <c r="AM211" s="224"/>
      <c r="AN211" s="514"/>
      <c r="AO211" s="514"/>
      <c r="AP211" s="224"/>
      <c r="AQ211" s="224"/>
      <c r="AR211" s="515"/>
      <c r="AS211" s="224"/>
    </row>
    <row r="212">
      <c r="A212" s="435"/>
      <c r="B212" s="399"/>
      <c r="C212" s="435"/>
      <c r="D212" s="399"/>
      <c r="E212" s="398"/>
      <c r="I212" s="411"/>
      <c r="J212" s="411"/>
      <c r="N212" s="411"/>
      <c r="S212" s="411"/>
      <c r="AC212" s="492">
        <v>188.0</v>
      </c>
      <c r="AD212" s="519"/>
      <c r="AE212" s="227"/>
      <c r="AF212" s="227"/>
      <c r="AG212" s="227"/>
      <c r="AL212" s="224"/>
      <c r="AM212" s="224"/>
      <c r="AN212" s="514"/>
      <c r="AO212" s="514"/>
      <c r="AP212" s="224"/>
      <c r="AQ212" s="224"/>
      <c r="AR212" s="515"/>
      <c r="AS212" s="224"/>
    </row>
    <row r="213">
      <c r="A213" s="435"/>
      <c r="B213" s="399"/>
      <c r="C213" s="435"/>
      <c r="D213" s="399"/>
      <c r="E213" s="435"/>
      <c r="I213" s="411"/>
      <c r="J213" s="411"/>
      <c r="N213" s="411"/>
      <c r="S213" s="411"/>
      <c r="AC213" s="492">
        <v>189.0</v>
      </c>
      <c r="AD213" s="519"/>
      <c r="AE213" s="227"/>
      <c r="AF213" s="227"/>
      <c r="AG213" s="227"/>
      <c r="AL213" s="224"/>
      <c r="AM213" s="224"/>
      <c r="AN213" s="514"/>
      <c r="AO213" s="514"/>
      <c r="AP213" s="224"/>
      <c r="AQ213" s="224"/>
      <c r="AR213" s="515"/>
      <c r="AS213" s="224"/>
    </row>
    <row r="214">
      <c r="A214" s="435"/>
      <c r="B214" s="399"/>
      <c r="C214" s="398"/>
      <c r="D214" s="399"/>
      <c r="E214" s="398"/>
      <c r="I214" s="411"/>
      <c r="J214" s="411"/>
      <c r="N214" s="411"/>
      <c r="S214" s="411"/>
      <c r="AC214" s="492">
        <v>190.0</v>
      </c>
      <c r="AD214" s="519"/>
      <c r="AE214" s="227"/>
      <c r="AF214" s="227"/>
      <c r="AG214" s="227"/>
      <c r="AL214" s="224"/>
      <c r="AM214" s="224"/>
      <c r="AN214" s="514"/>
      <c r="AO214" s="514"/>
      <c r="AP214" s="224"/>
      <c r="AQ214" s="224"/>
      <c r="AR214" s="515"/>
      <c r="AS214" s="224"/>
    </row>
    <row r="215">
      <c r="A215" s="435"/>
      <c r="B215" s="399"/>
      <c r="C215" s="435"/>
      <c r="D215" s="399"/>
      <c r="E215" s="435"/>
      <c r="I215" s="411"/>
      <c r="J215" s="411"/>
      <c r="N215" s="411"/>
      <c r="S215" s="411"/>
      <c r="AC215" s="492">
        <v>191.0</v>
      </c>
      <c r="AD215" s="519"/>
      <c r="AE215" s="227"/>
      <c r="AF215" s="227"/>
      <c r="AG215" s="227"/>
      <c r="AL215" s="224"/>
      <c r="AM215" s="224"/>
      <c r="AN215" s="514"/>
      <c r="AO215" s="514"/>
      <c r="AP215" s="224"/>
      <c r="AQ215" s="224"/>
      <c r="AR215" s="515"/>
      <c r="AS215" s="224"/>
    </row>
    <row r="216">
      <c r="A216" s="435"/>
      <c r="B216" s="399"/>
      <c r="C216" s="398"/>
      <c r="D216" s="399"/>
      <c r="E216" s="435"/>
      <c r="I216" s="411"/>
      <c r="J216" s="411"/>
      <c r="N216" s="411"/>
      <c r="S216" s="411"/>
      <c r="AC216" s="492">
        <v>192.0</v>
      </c>
      <c r="AD216" s="519"/>
      <c r="AE216" s="227"/>
      <c r="AF216" s="227"/>
      <c r="AG216" s="227"/>
      <c r="AL216" s="224"/>
      <c r="AM216" s="224"/>
      <c r="AN216" s="514"/>
      <c r="AO216" s="514"/>
      <c r="AP216" s="224"/>
      <c r="AQ216" s="224"/>
      <c r="AR216" s="515"/>
      <c r="AS216" s="224"/>
    </row>
    <row r="217">
      <c r="A217" s="435"/>
      <c r="B217" s="399"/>
      <c r="C217" s="435"/>
      <c r="D217" s="399"/>
      <c r="E217" s="398"/>
      <c r="I217" s="411"/>
      <c r="J217" s="411"/>
      <c r="N217" s="411"/>
      <c r="S217" s="411"/>
      <c r="AC217" s="492">
        <v>193.0</v>
      </c>
      <c r="AD217" s="519"/>
      <c r="AE217" s="227"/>
      <c r="AF217" s="227"/>
      <c r="AG217" s="227"/>
      <c r="AL217" s="224"/>
      <c r="AM217" s="224"/>
      <c r="AN217" s="514"/>
      <c r="AO217" s="514"/>
      <c r="AP217" s="224"/>
      <c r="AQ217" s="224"/>
      <c r="AR217" s="515"/>
      <c r="AS217" s="224"/>
    </row>
    <row r="218">
      <c r="A218" s="435"/>
      <c r="B218" s="399"/>
      <c r="C218" s="435"/>
      <c r="D218" s="399"/>
      <c r="E218" s="398"/>
      <c r="I218" s="411"/>
      <c r="J218" s="411"/>
      <c r="N218" s="411"/>
      <c r="S218" s="411"/>
      <c r="AC218" s="492">
        <v>194.0</v>
      </c>
      <c r="AD218" s="519"/>
      <c r="AE218" s="227"/>
      <c r="AF218" s="227"/>
      <c r="AG218" s="227"/>
      <c r="AL218" s="224"/>
      <c r="AM218" s="224"/>
      <c r="AN218" s="514"/>
      <c r="AO218" s="514"/>
      <c r="AP218" s="224"/>
      <c r="AQ218" s="224"/>
      <c r="AR218" s="515"/>
      <c r="AS218" s="224"/>
    </row>
    <row r="219">
      <c r="A219" s="435"/>
      <c r="B219" s="399"/>
      <c r="C219" s="435"/>
      <c r="D219" s="399"/>
      <c r="E219" s="435"/>
      <c r="I219" s="411"/>
      <c r="J219" s="411"/>
      <c r="N219" s="411"/>
      <c r="S219" s="411"/>
      <c r="AC219" s="492">
        <v>195.0</v>
      </c>
      <c r="AD219" s="519"/>
      <c r="AE219" s="227"/>
      <c r="AF219" s="227"/>
      <c r="AG219" s="227"/>
      <c r="AL219" s="224"/>
      <c r="AM219" s="224"/>
      <c r="AN219" s="514"/>
      <c r="AO219" s="514"/>
      <c r="AP219" s="224"/>
      <c r="AQ219" s="224"/>
      <c r="AR219" s="515"/>
      <c r="AS219" s="224"/>
    </row>
    <row r="220">
      <c r="A220" s="435"/>
      <c r="B220" s="399"/>
      <c r="C220" s="398"/>
      <c r="D220" s="399"/>
      <c r="E220" s="435"/>
      <c r="I220" s="411"/>
      <c r="J220" s="411"/>
      <c r="N220" s="411"/>
      <c r="S220" s="411"/>
      <c r="AC220" s="492">
        <v>196.0</v>
      </c>
      <c r="AD220" s="519"/>
      <c r="AE220" s="227"/>
      <c r="AF220" s="227"/>
      <c r="AG220" s="227"/>
      <c r="AL220" s="224"/>
      <c r="AM220" s="224"/>
      <c r="AN220" s="514"/>
      <c r="AO220" s="514"/>
      <c r="AP220" s="224"/>
      <c r="AQ220" s="224"/>
      <c r="AR220" s="515"/>
      <c r="AS220" s="224"/>
    </row>
    <row r="221">
      <c r="A221" s="435"/>
      <c r="B221" s="399"/>
      <c r="C221" s="435"/>
      <c r="D221" s="399"/>
      <c r="E221" s="398"/>
      <c r="I221" s="411"/>
      <c r="J221" s="411"/>
      <c r="N221" s="411"/>
      <c r="S221" s="411"/>
      <c r="AC221" s="492">
        <v>197.0</v>
      </c>
      <c r="AD221" s="519"/>
      <c r="AE221" s="227"/>
      <c r="AF221" s="227"/>
      <c r="AG221" s="227"/>
      <c r="AL221" s="224"/>
      <c r="AM221" s="224"/>
      <c r="AN221" s="514"/>
      <c r="AO221" s="514"/>
      <c r="AP221" s="224"/>
      <c r="AQ221" s="224"/>
      <c r="AR221" s="515"/>
      <c r="AS221" s="224"/>
    </row>
    <row r="222">
      <c r="A222" s="435"/>
      <c r="B222" s="399"/>
      <c r="C222" s="398"/>
      <c r="D222" s="399"/>
      <c r="E222" s="435"/>
      <c r="I222" s="411"/>
      <c r="J222" s="411"/>
      <c r="N222" s="411"/>
      <c r="S222" s="411"/>
      <c r="AC222" s="492">
        <v>198.0</v>
      </c>
      <c r="AD222" s="519"/>
      <c r="AE222" s="227"/>
      <c r="AF222" s="227"/>
      <c r="AG222" s="227"/>
      <c r="AL222" s="224"/>
      <c r="AM222" s="224"/>
      <c r="AN222" s="514"/>
      <c r="AO222" s="514"/>
      <c r="AP222" s="224"/>
      <c r="AQ222" s="224"/>
      <c r="AR222" s="515"/>
      <c r="AS222" s="224"/>
    </row>
    <row r="223">
      <c r="A223" s="435"/>
      <c r="B223" s="399"/>
      <c r="C223" s="435"/>
      <c r="D223" s="399"/>
      <c r="E223" s="435"/>
      <c r="I223" s="411"/>
      <c r="J223" s="411"/>
      <c r="N223" s="411"/>
      <c r="S223" s="411"/>
      <c r="AC223" s="492">
        <v>199.0</v>
      </c>
      <c r="AD223" s="519"/>
      <c r="AE223" s="227"/>
      <c r="AF223" s="227"/>
      <c r="AG223" s="227"/>
      <c r="AL223" s="224"/>
      <c r="AM223" s="224"/>
      <c r="AN223" s="514"/>
      <c r="AO223" s="514"/>
      <c r="AP223" s="224"/>
      <c r="AQ223" s="224"/>
      <c r="AR223" s="515"/>
      <c r="AS223" s="224"/>
    </row>
    <row r="224">
      <c r="A224" s="435"/>
      <c r="B224" s="399"/>
      <c r="C224" s="435"/>
      <c r="D224" s="399"/>
      <c r="E224" s="398"/>
      <c r="I224" s="411"/>
      <c r="J224" s="411"/>
      <c r="N224" s="411"/>
      <c r="S224" s="411"/>
      <c r="AC224" s="492">
        <v>200.0</v>
      </c>
      <c r="AD224" s="519"/>
      <c r="AE224" s="227"/>
      <c r="AF224" s="227"/>
      <c r="AG224" s="227"/>
      <c r="AL224" s="224"/>
      <c r="AM224" s="224"/>
      <c r="AN224" s="514"/>
      <c r="AO224" s="514"/>
      <c r="AP224" s="224"/>
      <c r="AQ224" s="224"/>
      <c r="AR224" s="515"/>
      <c r="AS224" s="224"/>
    </row>
    <row r="225">
      <c r="A225" s="435"/>
      <c r="B225" s="399"/>
      <c r="C225" s="435"/>
      <c r="D225" s="399"/>
      <c r="E225" s="435"/>
      <c r="I225" s="411"/>
      <c r="J225" s="411"/>
      <c r="N225" s="411"/>
      <c r="S225" s="411"/>
      <c r="AC225" s="525" t="s">
        <v>609</v>
      </c>
      <c r="AS225" s="224"/>
    </row>
    <row r="226">
      <c r="A226" s="435"/>
      <c r="B226" s="399"/>
      <c r="C226" s="398"/>
      <c r="D226" s="399"/>
      <c r="E226" s="398"/>
      <c r="I226" s="411"/>
      <c r="J226" s="411"/>
      <c r="N226" s="411"/>
      <c r="S226" s="411"/>
      <c r="AC226" s="495">
        <v>1.0</v>
      </c>
      <c r="AD226" s="493"/>
      <c r="AE226" s="493"/>
      <c r="AF226" s="493"/>
      <c r="AG226" s="493"/>
      <c r="AH226" s="493"/>
      <c r="AI226" s="493"/>
      <c r="AJ226" s="493"/>
      <c r="AK226" s="493"/>
      <c r="AL226" s="494"/>
      <c r="AM226" s="495"/>
      <c r="AN226" s="496"/>
      <c r="AO226" s="496"/>
      <c r="AP226" s="493"/>
      <c r="AQ226" s="526"/>
      <c r="AR226" s="499"/>
      <c r="AS226" s="224"/>
    </row>
    <row r="227">
      <c r="A227" s="435"/>
      <c r="B227" s="399"/>
      <c r="C227" s="435"/>
      <c r="D227" s="399"/>
      <c r="E227" s="435"/>
      <c r="I227" s="411"/>
      <c r="J227" s="411"/>
      <c r="N227" s="411"/>
      <c r="S227" s="411"/>
      <c r="AC227" s="495">
        <v>2.0</v>
      </c>
      <c r="AD227" s="493"/>
      <c r="AE227" s="493"/>
      <c r="AF227" s="493"/>
      <c r="AG227" s="493"/>
      <c r="AH227" s="493"/>
      <c r="AI227" s="493"/>
      <c r="AJ227" s="493"/>
      <c r="AK227" s="493"/>
      <c r="AL227" s="494"/>
      <c r="AM227" s="495"/>
      <c r="AN227" s="496"/>
      <c r="AO227" s="496"/>
      <c r="AP227" s="493"/>
      <c r="AQ227" s="526"/>
      <c r="AR227" s="499"/>
      <c r="AS227" s="224"/>
    </row>
    <row r="228">
      <c r="A228" s="435"/>
      <c r="B228" s="399"/>
      <c r="C228" s="398"/>
      <c r="D228" s="399"/>
      <c r="E228" s="398"/>
      <c r="I228" s="411"/>
      <c r="J228" s="411"/>
      <c r="N228" s="411"/>
      <c r="S228" s="411"/>
      <c r="AC228" s="495">
        <v>3.0</v>
      </c>
      <c r="AD228" s="493"/>
      <c r="AE228" s="493"/>
      <c r="AF228" s="493"/>
      <c r="AG228" s="493"/>
      <c r="AH228" s="493"/>
      <c r="AI228" s="493"/>
      <c r="AJ228" s="493"/>
      <c r="AK228" s="493"/>
      <c r="AL228" s="494"/>
      <c r="AM228" s="495"/>
      <c r="AN228" s="496"/>
      <c r="AO228" s="496"/>
      <c r="AP228" s="493"/>
      <c r="AQ228" s="526"/>
      <c r="AR228" s="499"/>
      <c r="AS228" s="224"/>
    </row>
    <row r="229">
      <c r="A229" s="435"/>
      <c r="B229" s="399"/>
      <c r="C229" s="435"/>
      <c r="D229" s="399"/>
      <c r="E229" s="435"/>
      <c r="I229" s="411"/>
      <c r="J229" s="411"/>
      <c r="N229" s="411"/>
      <c r="S229" s="411"/>
      <c r="AC229" s="495">
        <v>4.0</v>
      </c>
      <c r="AD229" s="493"/>
      <c r="AE229" s="493"/>
      <c r="AF229" s="493"/>
      <c r="AG229" s="493"/>
      <c r="AH229" s="493"/>
      <c r="AI229" s="493"/>
      <c r="AJ229" s="493"/>
      <c r="AK229" s="493"/>
      <c r="AL229" s="494"/>
      <c r="AM229" s="495"/>
      <c r="AN229" s="496"/>
      <c r="AO229" s="496"/>
      <c r="AP229" s="493"/>
      <c r="AQ229" s="526"/>
      <c r="AR229" s="499"/>
      <c r="AS229" s="224"/>
    </row>
    <row r="230">
      <c r="A230" s="435"/>
      <c r="B230" s="399"/>
      <c r="C230" s="435"/>
      <c r="D230" s="399"/>
      <c r="E230" s="398"/>
      <c r="I230" s="411"/>
      <c r="J230" s="411"/>
      <c r="N230" s="411"/>
      <c r="S230" s="411"/>
      <c r="AC230" s="495">
        <v>5.0</v>
      </c>
      <c r="AD230" s="493"/>
      <c r="AE230" s="493"/>
      <c r="AF230" s="493"/>
      <c r="AG230" s="493"/>
      <c r="AH230" s="493"/>
      <c r="AI230" s="493"/>
      <c r="AJ230" s="493"/>
      <c r="AK230" s="493"/>
      <c r="AL230" s="494"/>
      <c r="AM230" s="495"/>
      <c r="AN230" s="496"/>
      <c r="AO230" s="496"/>
      <c r="AP230" s="493"/>
      <c r="AQ230" s="526"/>
      <c r="AR230" s="499"/>
      <c r="AS230" s="224"/>
    </row>
    <row r="231">
      <c r="A231" s="435"/>
      <c r="B231" s="399"/>
      <c r="C231" s="435"/>
      <c r="D231" s="399"/>
      <c r="E231" s="435"/>
      <c r="I231" s="411"/>
      <c r="J231" s="411"/>
      <c r="N231" s="411"/>
      <c r="S231" s="411"/>
      <c r="AC231" s="495">
        <v>6.0</v>
      </c>
      <c r="AD231" s="493"/>
      <c r="AE231" s="493"/>
      <c r="AF231" s="493"/>
      <c r="AG231" s="493"/>
      <c r="AH231" s="493"/>
      <c r="AI231" s="493"/>
      <c r="AJ231" s="493"/>
      <c r="AK231" s="493"/>
      <c r="AL231" s="494"/>
      <c r="AM231" s="495"/>
      <c r="AN231" s="496"/>
      <c r="AO231" s="496"/>
      <c r="AP231" s="493"/>
      <c r="AQ231" s="526"/>
      <c r="AR231" s="499"/>
      <c r="AS231" s="224"/>
    </row>
    <row r="232">
      <c r="A232" s="435"/>
      <c r="B232" s="399"/>
      <c r="C232" s="398"/>
      <c r="D232" s="399"/>
      <c r="E232" s="435"/>
      <c r="I232" s="411"/>
      <c r="J232" s="411"/>
      <c r="N232" s="411"/>
      <c r="S232" s="411"/>
      <c r="AC232" s="495">
        <v>7.0</v>
      </c>
      <c r="AD232" s="493"/>
      <c r="AE232" s="493"/>
      <c r="AF232" s="493"/>
      <c r="AG232" s="493"/>
      <c r="AH232" s="493"/>
      <c r="AI232" s="493"/>
      <c r="AJ232" s="493"/>
      <c r="AK232" s="493"/>
      <c r="AL232" s="494"/>
      <c r="AM232" s="495"/>
      <c r="AN232" s="496"/>
      <c r="AO232" s="496"/>
      <c r="AP232" s="493"/>
      <c r="AQ232" s="526"/>
      <c r="AR232" s="499"/>
      <c r="AS232" s="224"/>
    </row>
    <row r="233">
      <c r="A233" s="435"/>
      <c r="B233" s="399"/>
      <c r="C233" s="435"/>
      <c r="D233" s="399"/>
      <c r="E233" s="435"/>
      <c r="I233" s="411"/>
      <c r="J233" s="411"/>
      <c r="N233" s="411"/>
      <c r="S233" s="411"/>
      <c r="AC233" s="495">
        <v>8.0</v>
      </c>
      <c r="AD233" s="493"/>
      <c r="AE233" s="493"/>
      <c r="AF233" s="493"/>
      <c r="AG233" s="493"/>
      <c r="AH233" s="493"/>
      <c r="AI233" s="493"/>
      <c r="AJ233" s="493"/>
      <c r="AK233" s="493"/>
      <c r="AL233" s="494"/>
      <c r="AM233" s="495"/>
      <c r="AN233" s="496"/>
      <c r="AO233" s="496"/>
      <c r="AP233" s="493"/>
      <c r="AQ233" s="526"/>
      <c r="AR233" s="499"/>
      <c r="AS233" s="224"/>
    </row>
    <row r="234">
      <c r="A234" s="435"/>
      <c r="B234" s="399"/>
      <c r="C234" s="435"/>
      <c r="D234" s="399"/>
      <c r="E234" s="435"/>
      <c r="I234" s="411"/>
      <c r="J234" s="411"/>
      <c r="N234" s="411"/>
      <c r="S234" s="411"/>
      <c r="AC234" s="495">
        <v>9.0</v>
      </c>
      <c r="AD234" s="493"/>
      <c r="AE234" s="493"/>
      <c r="AF234" s="493"/>
      <c r="AG234" s="493"/>
      <c r="AH234" s="493"/>
      <c r="AI234" s="493"/>
      <c r="AJ234" s="493"/>
      <c r="AK234" s="493"/>
      <c r="AL234" s="494"/>
      <c r="AM234" s="495"/>
      <c r="AN234" s="496"/>
      <c r="AO234" s="496"/>
      <c r="AP234" s="493"/>
      <c r="AQ234" s="526"/>
      <c r="AR234" s="499"/>
      <c r="AS234" s="224"/>
    </row>
    <row r="235">
      <c r="A235" s="435"/>
      <c r="B235" s="399"/>
      <c r="C235" s="435"/>
      <c r="D235" s="399"/>
      <c r="E235" s="398"/>
      <c r="I235" s="411"/>
      <c r="J235" s="411"/>
      <c r="N235" s="411"/>
      <c r="S235" s="411"/>
      <c r="AC235" s="495">
        <v>10.0</v>
      </c>
      <c r="AD235" s="493"/>
      <c r="AE235" s="493"/>
      <c r="AF235" s="493"/>
      <c r="AG235" s="493"/>
      <c r="AH235" s="493"/>
      <c r="AI235" s="493"/>
      <c r="AJ235" s="493"/>
      <c r="AK235" s="493"/>
      <c r="AL235" s="494"/>
      <c r="AM235" s="495"/>
      <c r="AN235" s="496"/>
      <c r="AO235" s="496"/>
      <c r="AP235" s="493"/>
      <c r="AQ235" s="526"/>
      <c r="AR235" s="499"/>
      <c r="AS235" s="224"/>
    </row>
    <row r="236">
      <c r="A236" s="435"/>
      <c r="B236" s="399"/>
      <c r="C236" s="435"/>
      <c r="D236" s="399"/>
      <c r="E236" s="435"/>
      <c r="I236" s="411"/>
      <c r="J236" s="411"/>
      <c r="N236" s="411"/>
      <c r="S236" s="411"/>
      <c r="AC236" s="495">
        <v>11.0</v>
      </c>
      <c r="AD236" s="493"/>
      <c r="AE236" s="493"/>
      <c r="AF236" s="493"/>
      <c r="AG236" s="493"/>
      <c r="AH236" s="493"/>
      <c r="AI236" s="493"/>
      <c r="AJ236" s="493"/>
      <c r="AK236" s="493"/>
      <c r="AL236" s="494"/>
      <c r="AM236" s="495"/>
      <c r="AN236" s="496"/>
      <c r="AO236" s="496"/>
      <c r="AP236" s="493"/>
      <c r="AQ236" s="526"/>
      <c r="AR236" s="499"/>
      <c r="AS236" s="224"/>
    </row>
    <row r="237">
      <c r="A237" s="435"/>
      <c r="B237" s="399"/>
      <c r="C237" s="435"/>
      <c r="D237" s="399"/>
      <c r="E237" s="398"/>
      <c r="I237" s="411"/>
      <c r="J237" s="411"/>
      <c r="N237" s="411"/>
      <c r="S237" s="411"/>
      <c r="AC237" s="495">
        <v>12.0</v>
      </c>
      <c r="AD237" s="493"/>
      <c r="AE237" s="493"/>
      <c r="AF237" s="493"/>
      <c r="AG237" s="493"/>
      <c r="AH237" s="493"/>
      <c r="AI237" s="493"/>
      <c r="AJ237" s="493"/>
      <c r="AK237" s="493"/>
      <c r="AL237" s="494"/>
      <c r="AM237" s="495"/>
      <c r="AN237" s="496"/>
      <c r="AO237" s="496"/>
      <c r="AP237" s="493"/>
      <c r="AQ237" s="526"/>
      <c r="AR237" s="499"/>
      <c r="AS237" s="224"/>
    </row>
    <row r="238">
      <c r="A238" s="435"/>
      <c r="B238" s="399"/>
      <c r="C238" s="435"/>
      <c r="D238" s="399"/>
      <c r="E238" s="435"/>
      <c r="I238" s="411"/>
      <c r="J238" s="411"/>
      <c r="N238" s="411"/>
      <c r="S238" s="411"/>
      <c r="AC238" s="495">
        <v>13.0</v>
      </c>
      <c r="AD238" s="493"/>
      <c r="AE238" s="493"/>
      <c r="AF238" s="493"/>
      <c r="AG238" s="493"/>
      <c r="AH238" s="493"/>
      <c r="AI238" s="493"/>
      <c r="AJ238" s="493"/>
      <c r="AK238" s="493"/>
      <c r="AL238" s="494"/>
      <c r="AM238" s="495"/>
      <c r="AN238" s="496"/>
      <c r="AO238" s="496"/>
      <c r="AP238" s="493"/>
      <c r="AQ238" s="526"/>
      <c r="AR238" s="499"/>
      <c r="AS238" s="224"/>
    </row>
    <row r="239">
      <c r="A239" s="435"/>
      <c r="B239" s="399"/>
      <c r="C239" s="398"/>
      <c r="D239" s="399"/>
      <c r="E239" s="435"/>
      <c r="I239" s="411"/>
      <c r="J239" s="411"/>
      <c r="N239" s="411"/>
      <c r="S239" s="411"/>
      <c r="AC239" s="495">
        <v>14.0</v>
      </c>
      <c r="AD239" s="493"/>
      <c r="AE239" s="493"/>
      <c r="AF239" s="493"/>
      <c r="AG239" s="493"/>
      <c r="AH239" s="493"/>
      <c r="AI239" s="493"/>
      <c r="AJ239" s="493"/>
      <c r="AK239" s="493"/>
      <c r="AL239" s="494"/>
      <c r="AM239" s="495"/>
      <c r="AN239" s="496"/>
      <c r="AO239" s="496"/>
      <c r="AP239" s="493"/>
      <c r="AQ239" s="526"/>
      <c r="AR239" s="499"/>
      <c r="AS239" s="224"/>
    </row>
    <row r="240">
      <c r="A240" s="435"/>
      <c r="B240" s="399"/>
      <c r="C240" s="435"/>
      <c r="D240" s="399"/>
      <c r="E240" s="435"/>
      <c r="I240" s="411"/>
      <c r="J240" s="411"/>
      <c r="N240" s="411"/>
      <c r="S240" s="411"/>
      <c r="AC240" s="495">
        <v>15.0</v>
      </c>
      <c r="AD240" s="493"/>
      <c r="AE240" s="493"/>
      <c r="AF240" s="493"/>
      <c r="AG240" s="493"/>
      <c r="AH240" s="493"/>
      <c r="AI240" s="493"/>
      <c r="AJ240" s="493"/>
      <c r="AK240" s="493"/>
      <c r="AL240" s="494"/>
      <c r="AM240" s="495"/>
      <c r="AN240" s="496"/>
      <c r="AO240" s="496"/>
      <c r="AP240" s="493"/>
      <c r="AQ240" s="526"/>
      <c r="AR240" s="499"/>
      <c r="AS240" s="224"/>
    </row>
    <row r="241">
      <c r="A241" s="435"/>
      <c r="B241" s="399"/>
      <c r="C241" s="435"/>
      <c r="D241" s="399"/>
      <c r="E241" s="435"/>
      <c r="I241" s="411"/>
      <c r="J241" s="411"/>
      <c r="N241" s="411"/>
      <c r="S241" s="411"/>
      <c r="AC241" s="495">
        <v>16.0</v>
      </c>
      <c r="AD241" s="493"/>
      <c r="AE241" s="493"/>
      <c r="AF241" s="493"/>
      <c r="AG241" s="493"/>
      <c r="AH241" s="493"/>
      <c r="AI241" s="493"/>
      <c r="AJ241" s="493"/>
      <c r="AK241" s="493"/>
      <c r="AL241" s="494"/>
      <c r="AM241" s="495"/>
      <c r="AN241" s="496"/>
      <c r="AO241" s="496"/>
      <c r="AP241" s="493"/>
      <c r="AQ241" s="526"/>
      <c r="AR241" s="499"/>
      <c r="AS241" s="224"/>
    </row>
    <row r="242">
      <c r="A242" s="435"/>
      <c r="B242" s="399"/>
      <c r="C242" s="435"/>
      <c r="D242" s="399"/>
      <c r="E242" s="435"/>
      <c r="I242" s="411"/>
      <c r="J242" s="411"/>
      <c r="N242" s="411"/>
      <c r="S242" s="411"/>
      <c r="AC242" s="495">
        <v>17.0</v>
      </c>
      <c r="AD242" s="493"/>
      <c r="AE242" s="493"/>
      <c r="AF242" s="493"/>
      <c r="AG242" s="493"/>
      <c r="AH242" s="493"/>
      <c r="AI242" s="493"/>
      <c r="AJ242" s="493"/>
      <c r="AK242" s="493"/>
      <c r="AL242" s="494"/>
      <c r="AM242" s="495"/>
      <c r="AN242" s="496"/>
      <c r="AO242" s="496"/>
      <c r="AP242" s="493"/>
      <c r="AQ242" s="526"/>
      <c r="AR242" s="499"/>
      <c r="AS242" s="224"/>
    </row>
    <row r="243">
      <c r="A243" s="435"/>
      <c r="B243" s="399"/>
      <c r="C243" s="398"/>
      <c r="D243" s="399"/>
      <c r="E243" s="398"/>
      <c r="I243" s="411"/>
      <c r="J243" s="411"/>
      <c r="N243" s="411"/>
      <c r="S243" s="411"/>
      <c r="AC243" s="495">
        <v>18.0</v>
      </c>
      <c r="AD243" s="493"/>
      <c r="AE243" s="493"/>
      <c r="AF243" s="493"/>
      <c r="AG243" s="493"/>
      <c r="AH243" s="493"/>
      <c r="AI243" s="493"/>
      <c r="AJ243" s="493"/>
      <c r="AK243" s="493"/>
      <c r="AL243" s="494"/>
      <c r="AM243" s="495"/>
      <c r="AN243" s="496"/>
      <c r="AO243" s="496"/>
      <c r="AP243" s="493"/>
      <c r="AQ243" s="526"/>
      <c r="AR243" s="499"/>
      <c r="AS243" s="224"/>
    </row>
    <row r="244">
      <c r="A244" s="435"/>
      <c r="B244" s="399"/>
      <c r="C244" s="435"/>
      <c r="D244" s="399"/>
      <c r="E244" s="435"/>
      <c r="I244" s="411"/>
      <c r="J244" s="411"/>
      <c r="N244" s="411"/>
      <c r="S244" s="411"/>
      <c r="AC244" s="495">
        <v>19.0</v>
      </c>
      <c r="AD244" s="493"/>
      <c r="AE244" s="493"/>
      <c r="AF244" s="493"/>
      <c r="AG244" s="493"/>
      <c r="AH244" s="493"/>
      <c r="AI244" s="493"/>
      <c r="AJ244" s="493"/>
      <c r="AK244" s="493"/>
      <c r="AL244" s="494"/>
      <c r="AM244" s="495"/>
      <c r="AN244" s="496"/>
      <c r="AO244" s="496"/>
      <c r="AP244" s="493"/>
      <c r="AQ244" s="526"/>
      <c r="AR244" s="499"/>
      <c r="AS244" s="224"/>
    </row>
    <row r="245">
      <c r="A245" s="435"/>
      <c r="B245" s="399"/>
      <c r="C245" s="435"/>
      <c r="D245" s="399"/>
      <c r="E245" s="398"/>
      <c r="I245" s="411"/>
      <c r="J245" s="411"/>
      <c r="N245" s="411"/>
      <c r="S245" s="411"/>
      <c r="AC245" s="495">
        <v>20.0</v>
      </c>
      <c r="AD245" s="493"/>
      <c r="AE245" s="493"/>
      <c r="AF245" s="493"/>
      <c r="AG245" s="493"/>
      <c r="AH245" s="493"/>
      <c r="AI245" s="493"/>
      <c r="AJ245" s="493"/>
      <c r="AK245" s="493"/>
      <c r="AL245" s="494"/>
      <c r="AM245" s="495"/>
      <c r="AN245" s="496"/>
      <c r="AO245" s="496"/>
      <c r="AP245" s="493"/>
      <c r="AQ245" s="526"/>
      <c r="AR245" s="499"/>
      <c r="AS245" s="224"/>
    </row>
    <row r="246">
      <c r="A246" s="435"/>
      <c r="B246" s="399"/>
      <c r="C246" s="435"/>
      <c r="D246" s="399"/>
      <c r="E246" s="435"/>
      <c r="I246" s="411"/>
      <c r="J246" s="411"/>
      <c r="N246" s="411"/>
      <c r="S246" s="411"/>
      <c r="AC246" s="495">
        <v>21.0</v>
      </c>
      <c r="AD246" s="493"/>
      <c r="AE246" s="493"/>
      <c r="AF246" s="493"/>
      <c r="AG246" s="493"/>
      <c r="AH246" s="493"/>
      <c r="AI246" s="493"/>
      <c r="AJ246" s="493"/>
      <c r="AK246" s="493"/>
      <c r="AL246" s="494"/>
      <c r="AM246" s="495"/>
      <c r="AN246" s="496"/>
      <c r="AO246" s="496"/>
      <c r="AP246" s="493"/>
      <c r="AQ246" s="526"/>
      <c r="AR246" s="499"/>
      <c r="AS246" s="224"/>
    </row>
    <row r="247">
      <c r="A247" s="435"/>
      <c r="B247" s="399"/>
      <c r="C247" s="398"/>
      <c r="D247" s="399"/>
      <c r="E247" s="435"/>
      <c r="I247" s="411"/>
      <c r="J247" s="411"/>
      <c r="N247" s="411"/>
      <c r="S247" s="411"/>
      <c r="AC247" s="495">
        <v>22.0</v>
      </c>
      <c r="AD247" s="493"/>
      <c r="AE247" s="493"/>
      <c r="AF247" s="493"/>
      <c r="AG247" s="493"/>
      <c r="AH247" s="493"/>
      <c r="AI247" s="493"/>
      <c r="AJ247" s="493"/>
      <c r="AK247" s="493"/>
      <c r="AL247" s="494"/>
      <c r="AM247" s="495"/>
      <c r="AN247" s="496"/>
      <c r="AO247" s="496"/>
      <c r="AP247" s="493"/>
      <c r="AQ247" s="526"/>
      <c r="AR247" s="499"/>
      <c r="AS247" s="224"/>
    </row>
    <row r="248">
      <c r="A248" s="435"/>
      <c r="B248" s="399"/>
      <c r="C248" s="435"/>
      <c r="D248" s="399"/>
      <c r="E248" s="398"/>
      <c r="I248" s="411"/>
      <c r="J248" s="411"/>
      <c r="N248" s="411"/>
      <c r="S248" s="411"/>
      <c r="AC248" s="495">
        <v>23.0</v>
      </c>
      <c r="AD248" s="493"/>
      <c r="AE248" s="493"/>
      <c r="AF248" s="493"/>
      <c r="AG248" s="493"/>
      <c r="AH248" s="493"/>
      <c r="AI248" s="493"/>
      <c r="AJ248" s="493"/>
      <c r="AK248" s="493"/>
      <c r="AL248" s="494"/>
      <c r="AM248" s="495"/>
      <c r="AN248" s="496"/>
      <c r="AO248" s="496"/>
      <c r="AP248" s="493"/>
      <c r="AQ248" s="526"/>
      <c r="AR248" s="499"/>
      <c r="AS248" s="224"/>
    </row>
    <row r="249">
      <c r="A249" s="435"/>
      <c r="B249" s="399"/>
      <c r="C249" s="435"/>
      <c r="D249" s="399"/>
      <c r="E249" s="435"/>
      <c r="I249" s="411"/>
      <c r="J249" s="411"/>
      <c r="N249" s="411"/>
      <c r="S249" s="411"/>
      <c r="AC249" s="495">
        <v>24.0</v>
      </c>
      <c r="AD249" s="493"/>
      <c r="AE249" s="493"/>
      <c r="AF249" s="493"/>
      <c r="AG249" s="493"/>
      <c r="AH249" s="493"/>
      <c r="AI249" s="493"/>
      <c r="AJ249" s="493"/>
      <c r="AK249" s="493"/>
      <c r="AL249" s="494"/>
      <c r="AM249" s="495"/>
      <c r="AN249" s="496"/>
      <c r="AO249" s="496"/>
      <c r="AP249" s="493"/>
      <c r="AQ249" s="526"/>
      <c r="AR249" s="499"/>
      <c r="AS249" s="224"/>
    </row>
    <row r="250">
      <c r="A250" s="435"/>
      <c r="B250" s="399"/>
      <c r="C250" s="435"/>
      <c r="D250" s="399"/>
      <c r="E250" s="398"/>
      <c r="I250" s="411"/>
      <c r="J250" s="411"/>
      <c r="N250" s="411"/>
      <c r="S250" s="411"/>
      <c r="AC250" s="495">
        <v>25.0</v>
      </c>
      <c r="AD250" s="493"/>
      <c r="AE250" s="493"/>
      <c r="AF250" s="493"/>
      <c r="AG250" s="493"/>
      <c r="AH250" s="493"/>
      <c r="AI250" s="493"/>
      <c r="AJ250" s="493"/>
      <c r="AK250" s="493"/>
      <c r="AL250" s="494"/>
      <c r="AM250" s="495"/>
      <c r="AN250" s="496"/>
      <c r="AO250" s="496"/>
      <c r="AP250" s="493"/>
      <c r="AQ250" s="526"/>
      <c r="AR250" s="499"/>
      <c r="AS250" s="224"/>
    </row>
    <row r="251">
      <c r="A251" s="435"/>
      <c r="B251" s="399"/>
      <c r="C251" s="398"/>
      <c r="D251" s="399"/>
      <c r="E251" s="435"/>
      <c r="I251" s="411"/>
      <c r="J251" s="411"/>
      <c r="N251" s="411"/>
      <c r="S251" s="411"/>
      <c r="AC251" s="495">
        <v>26.0</v>
      </c>
      <c r="AD251" s="493"/>
      <c r="AE251" s="493"/>
      <c r="AF251" s="493"/>
      <c r="AG251" s="493"/>
      <c r="AH251" s="493"/>
      <c r="AI251" s="493"/>
      <c r="AJ251" s="493"/>
      <c r="AK251" s="493"/>
      <c r="AL251" s="494"/>
      <c r="AM251" s="495"/>
      <c r="AN251" s="496"/>
      <c r="AO251" s="496"/>
      <c r="AP251" s="493"/>
      <c r="AQ251" s="526"/>
      <c r="AR251" s="499"/>
      <c r="AS251" s="224"/>
    </row>
    <row r="252">
      <c r="A252" s="435"/>
      <c r="B252" s="399"/>
      <c r="C252" s="435"/>
      <c r="D252" s="399"/>
      <c r="E252" s="398"/>
      <c r="I252" s="411"/>
      <c r="J252" s="411"/>
      <c r="N252" s="411"/>
      <c r="S252" s="411"/>
      <c r="AC252" s="495">
        <v>27.0</v>
      </c>
      <c r="AD252" s="493"/>
      <c r="AE252" s="493"/>
      <c r="AF252" s="493"/>
      <c r="AG252" s="493"/>
      <c r="AH252" s="493"/>
      <c r="AI252" s="493"/>
      <c r="AJ252" s="493"/>
      <c r="AK252" s="493"/>
      <c r="AL252" s="494"/>
      <c r="AM252" s="495"/>
      <c r="AN252" s="496"/>
      <c r="AO252" s="496"/>
      <c r="AP252" s="493"/>
      <c r="AQ252" s="526"/>
      <c r="AR252" s="499"/>
      <c r="AS252" s="224"/>
    </row>
    <row r="253">
      <c r="A253" s="435"/>
      <c r="B253" s="399"/>
      <c r="C253" s="435"/>
      <c r="D253" s="399"/>
      <c r="E253" s="435"/>
      <c r="I253" s="411"/>
      <c r="J253" s="411"/>
      <c r="N253" s="411"/>
      <c r="S253" s="411"/>
      <c r="AC253" s="495">
        <v>28.0</v>
      </c>
      <c r="AD253" s="493"/>
      <c r="AE253" s="493"/>
      <c r="AF253" s="493"/>
      <c r="AG253" s="493"/>
      <c r="AH253" s="493"/>
      <c r="AI253" s="493"/>
      <c r="AJ253" s="493"/>
      <c r="AK253" s="493"/>
      <c r="AL253" s="494"/>
      <c r="AM253" s="495"/>
      <c r="AN253" s="496"/>
      <c r="AO253" s="496"/>
      <c r="AP253" s="493"/>
      <c r="AQ253" s="526"/>
      <c r="AR253" s="499"/>
      <c r="AS253" s="224"/>
    </row>
    <row r="254">
      <c r="A254" s="435"/>
      <c r="B254" s="399"/>
      <c r="C254" s="435"/>
      <c r="D254" s="399"/>
      <c r="E254" s="435"/>
      <c r="I254" s="411"/>
      <c r="J254" s="411"/>
      <c r="N254" s="411"/>
      <c r="S254" s="411"/>
      <c r="AC254" s="495">
        <v>29.0</v>
      </c>
      <c r="AD254" s="493"/>
      <c r="AE254" s="493"/>
      <c r="AF254" s="493"/>
      <c r="AG254" s="493"/>
      <c r="AH254" s="493"/>
      <c r="AI254" s="493"/>
      <c r="AJ254" s="493"/>
      <c r="AK254" s="493"/>
      <c r="AL254" s="494"/>
      <c r="AM254" s="495"/>
      <c r="AN254" s="496"/>
      <c r="AO254" s="496"/>
      <c r="AP254" s="493"/>
      <c r="AQ254" s="526"/>
      <c r="AR254" s="499"/>
      <c r="AS254" s="224"/>
    </row>
    <row r="255">
      <c r="A255" s="435"/>
      <c r="B255" s="399"/>
      <c r="C255" s="435"/>
      <c r="D255" s="399"/>
      <c r="E255" s="398"/>
      <c r="I255" s="411"/>
      <c r="J255" s="411"/>
      <c r="N255" s="411"/>
      <c r="S255" s="411"/>
      <c r="AC255" s="495">
        <v>30.0</v>
      </c>
      <c r="AD255" s="493"/>
      <c r="AE255" s="493"/>
      <c r="AF255" s="493"/>
      <c r="AG255" s="493"/>
      <c r="AH255" s="493"/>
      <c r="AI255" s="493"/>
      <c r="AJ255" s="493"/>
      <c r="AK255" s="493"/>
      <c r="AL255" s="494"/>
      <c r="AM255" s="495"/>
      <c r="AN255" s="496"/>
      <c r="AO255" s="496"/>
      <c r="AP255" s="493"/>
      <c r="AQ255" s="526"/>
      <c r="AR255" s="499"/>
      <c r="AS255" s="224"/>
    </row>
    <row r="256">
      <c r="A256" s="435"/>
      <c r="B256" s="399"/>
      <c r="C256" s="435"/>
      <c r="D256" s="399"/>
      <c r="E256" s="398"/>
      <c r="I256" s="411"/>
      <c r="J256" s="411"/>
      <c r="N256" s="411"/>
      <c r="S256" s="411"/>
      <c r="AC256" s="495">
        <v>31.0</v>
      </c>
      <c r="AD256" s="493"/>
      <c r="AE256" s="493"/>
      <c r="AF256" s="493"/>
      <c r="AG256" s="493"/>
      <c r="AH256" s="493"/>
      <c r="AI256" s="493"/>
      <c r="AJ256" s="493"/>
      <c r="AK256" s="493"/>
      <c r="AL256" s="494"/>
      <c r="AM256" s="495"/>
      <c r="AN256" s="496"/>
      <c r="AO256" s="496"/>
      <c r="AP256" s="493"/>
      <c r="AQ256" s="526"/>
      <c r="AR256" s="499"/>
      <c r="AS256" s="224"/>
    </row>
    <row r="257">
      <c r="A257" s="435"/>
      <c r="B257" s="399"/>
      <c r="C257" s="435"/>
      <c r="D257" s="399"/>
      <c r="E257" s="398"/>
      <c r="I257" s="411"/>
      <c r="J257" s="411"/>
      <c r="N257" s="411"/>
      <c r="S257" s="411"/>
      <c r="AC257" s="495">
        <v>32.0</v>
      </c>
      <c r="AD257" s="493"/>
      <c r="AE257" s="493"/>
      <c r="AF257" s="493"/>
      <c r="AG257" s="493"/>
      <c r="AH257" s="493"/>
      <c r="AI257" s="493"/>
      <c r="AJ257" s="493"/>
      <c r="AK257" s="493"/>
      <c r="AL257" s="494"/>
      <c r="AM257" s="495"/>
      <c r="AN257" s="496"/>
      <c r="AO257" s="496"/>
      <c r="AP257" s="493"/>
      <c r="AQ257" s="526"/>
      <c r="AR257" s="499"/>
      <c r="AS257" s="224"/>
    </row>
    <row r="258">
      <c r="A258" s="435"/>
      <c r="B258" s="399"/>
      <c r="C258" s="398"/>
      <c r="D258" s="399"/>
      <c r="E258" s="398"/>
      <c r="I258" s="411"/>
      <c r="J258" s="411"/>
      <c r="N258" s="411"/>
      <c r="S258" s="411"/>
      <c r="AC258" s="495">
        <v>33.0</v>
      </c>
      <c r="AD258" s="493"/>
      <c r="AE258" s="493"/>
      <c r="AF258" s="493"/>
      <c r="AG258" s="493"/>
      <c r="AH258" s="493"/>
      <c r="AI258" s="493"/>
      <c r="AJ258" s="493"/>
      <c r="AK258" s="493"/>
      <c r="AL258" s="494"/>
      <c r="AM258" s="495"/>
      <c r="AN258" s="496"/>
      <c r="AO258" s="496"/>
      <c r="AP258" s="493"/>
      <c r="AQ258" s="526"/>
      <c r="AR258" s="499"/>
      <c r="AS258" s="224"/>
    </row>
    <row r="259">
      <c r="A259" s="435"/>
      <c r="B259" s="399"/>
      <c r="C259" s="435"/>
      <c r="D259" s="399"/>
      <c r="E259" s="398"/>
      <c r="I259" s="411"/>
      <c r="J259" s="411"/>
      <c r="N259" s="411"/>
      <c r="S259" s="411"/>
      <c r="AC259" s="495">
        <v>34.0</v>
      </c>
      <c r="AD259" s="493"/>
      <c r="AE259" s="493"/>
      <c r="AF259" s="493"/>
      <c r="AG259" s="493"/>
      <c r="AH259" s="493"/>
      <c r="AI259" s="493"/>
      <c r="AJ259" s="493"/>
      <c r="AK259" s="493"/>
      <c r="AL259" s="494"/>
      <c r="AM259" s="495"/>
      <c r="AN259" s="496"/>
      <c r="AO259" s="496"/>
      <c r="AP259" s="493"/>
      <c r="AQ259" s="526"/>
      <c r="AR259" s="499"/>
      <c r="AS259" s="224"/>
    </row>
    <row r="260">
      <c r="A260" s="435"/>
      <c r="B260" s="399"/>
      <c r="C260" s="435"/>
      <c r="D260" s="399"/>
      <c r="E260" s="398"/>
      <c r="I260" s="411"/>
      <c r="J260" s="411"/>
      <c r="N260" s="411"/>
      <c r="S260" s="411"/>
      <c r="AC260" s="495">
        <v>35.0</v>
      </c>
      <c r="AD260" s="493"/>
      <c r="AE260" s="493"/>
      <c r="AF260" s="493"/>
      <c r="AG260" s="493"/>
      <c r="AH260" s="493"/>
      <c r="AI260" s="493"/>
      <c r="AJ260" s="493"/>
      <c r="AK260" s="493"/>
      <c r="AL260" s="494"/>
      <c r="AM260" s="495"/>
      <c r="AN260" s="496"/>
      <c r="AO260" s="496"/>
      <c r="AP260" s="493"/>
      <c r="AQ260" s="526"/>
      <c r="AR260" s="499"/>
      <c r="AS260" s="224"/>
    </row>
    <row r="261">
      <c r="A261" s="435"/>
      <c r="B261" s="399"/>
      <c r="C261" s="435"/>
      <c r="D261" s="399"/>
      <c r="E261" s="398"/>
      <c r="I261" s="411"/>
      <c r="J261" s="411"/>
      <c r="N261" s="411"/>
      <c r="S261" s="411"/>
      <c r="AC261" s="495">
        <v>36.0</v>
      </c>
      <c r="AD261" s="493"/>
      <c r="AE261" s="493"/>
      <c r="AF261" s="493"/>
      <c r="AG261" s="493"/>
      <c r="AH261" s="493"/>
      <c r="AI261" s="493"/>
      <c r="AJ261" s="493"/>
      <c r="AK261" s="493"/>
      <c r="AL261" s="494"/>
      <c r="AM261" s="495"/>
      <c r="AN261" s="496"/>
      <c r="AO261" s="496"/>
      <c r="AP261" s="493"/>
      <c r="AQ261" s="526"/>
      <c r="AR261" s="499"/>
      <c r="AS261" s="224"/>
    </row>
    <row r="262">
      <c r="A262" s="435"/>
      <c r="B262" s="399"/>
      <c r="C262" s="398"/>
      <c r="D262" s="399"/>
      <c r="E262" s="398"/>
      <c r="I262" s="411"/>
      <c r="J262" s="411"/>
      <c r="N262" s="411"/>
      <c r="S262" s="411"/>
      <c r="AC262" s="495">
        <v>37.0</v>
      </c>
      <c r="AD262" s="493"/>
      <c r="AE262" s="493"/>
      <c r="AF262" s="493"/>
      <c r="AG262" s="493"/>
      <c r="AH262" s="493"/>
      <c r="AI262" s="493"/>
      <c r="AJ262" s="493"/>
      <c r="AK262" s="493"/>
      <c r="AL262" s="494"/>
      <c r="AM262" s="495"/>
      <c r="AN262" s="496"/>
      <c r="AO262" s="496"/>
      <c r="AP262" s="493"/>
      <c r="AQ262" s="526"/>
      <c r="AR262" s="499"/>
      <c r="AS262" s="224"/>
    </row>
    <row r="263">
      <c r="A263" s="435"/>
      <c r="B263" s="399"/>
      <c r="C263" s="435"/>
      <c r="D263" s="399"/>
      <c r="E263" s="398"/>
      <c r="I263" s="411"/>
      <c r="J263" s="411"/>
      <c r="N263" s="411"/>
      <c r="S263" s="411"/>
      <c r="AC263" s="495">
        <v>38.0</v>
      </c>
      <c r="AD263" s="493"/>
      <c r="AE263" s="493"/>
      <c r="AF263" s="493"/>
      <c r="AG263" s="493"/>
      <c r="AH263" s="493"/>
      <c r="AI263" s="493"/>
      <c r="AJ263" s="493"/>
      <c r="AK263" s="493"/>
      <c r="AL263" s="494"/>
      <c r="AM263" s="495"/>
      <c r="AN263" s="496"/>
      <c r="AO263" s="496"/>
      <c r="AP263" s="493"/>
      <c r="AQ263" s="526"/>
      <c r="AR263" s="499"/>
      <c r="AS263" s="224"/>
    </row>
    <row r="264">
      <c r="A264" s="435"/>
      <c r="B264" s="399"/>
      <c r="C264" s="435"/>
      <c r="D264" s="399"/>
      <c r="E264" s="398"/>
      <c r="I264" s="411"/>
      <c r="J264" s="411"/>
      <c r="N264" s="411"/>
      <c r="S264" s="411"/>
      <c r="AC264" s="495">
        <v>39.0</v>
      </c>
      <c r="AD264" s="493"/>
      <c r="AE264" s="493"/>
      <c r="AF264" s="493"/>
      <c r="AG264" s="493"/>
      <c r="AH264" s="493"/>
      <c r="AI264" s="493"/>
      <c r="AJ264" s="493"/>
      <c r="AK264" s="493"/>
      <c r="AL264" s="494"/>
      <c r="AM264" s="495"/>
      <c r="AN264" s="496"/>
      <c r="AO264" s="496"/>
      <c r="AP264" s="493"/>
      <c r="AQ264" s="526"/>
      <c r="AR264" s="499"/>
      <c r="AS264" s="224"/>
    </row>
    <row r="265">
      <c r="A265" s="435"/>
      <c r="B265" s="399"/>
      <c r="C265" s="435"/>
      <c r="D265" s="399"/>
      <c r="E265" s="398"/>
      <c r="I265" s="411"/>
      <c r="J265" s="411"/>
      <c r="N265" s="411"/>
      <c r="S265" s="411"/>
      <c r="AC265" s="495">
        <v>40.0</v>
      </c>
      <c r="AD265" s="493"/>
      <c r="AE265" s="493"/>
      <c r="AF265" s="493"/>
      <c r="AG265" s="493"/>
      <c r="AH265" s="493"/>
      <c r="AI265" s="493"/>
      <c r="AJ265" s="493"/>
      <c r="AK265" s="493"/>
      <c r="AL265" s="494"/>
      <c r="AM265" s="495"/>
      <c r="AN265" s="496"/>
      <c r="AO265" s="496"/>
      <c r="AP265" s="493"/>
      <c r="AQ265" s="526"/>
      <c r="AR265" s="499"/>
      <c r="AS265" s="224"/>
    </row>
    <row r="266">
      <c r="A266" s="435"/>
      <c r="B266" s="399"/>
      <c r="C266" s="435"/>
      <c r="D266" s="399"/>
      <c r="E266" s="398"/>
      <c r="I266" s="411"/>
      <c r="J266" s="411"/>
      <c r="N266" s="411"/>
      <c r="S266" s="411"/>
      <c r="AC266" s="495">
        <v>41.0</v>
      </c>
      <c r="AD266" s="493"/>
      <c r="AE266" s="493"/>
      <c r="AF266" s="493"/>
      <c r="AG266" s="493"/>
      <c r="AH266" s="493"/>
      <c r="AI266" s="493"/>
      <c r="AJ266" s="493"/>
      <c r="AK266" s="493"/>
      <c r="AL266" s="494"/>
      <c r="AM266" s="495"/>
      <c r="AN266" s="496"/>
      <c r="AO266" s="496"/>
      <c r="AP266" s="493"/>
      <c r="AQ266" s="526"/>
      <c r="AR266" s="499"/>
      <c r="AS266" s="224"/>
    </row>
    <row r="267">
      <c r="A267" s="435"/>
      <c r="B267" s="399"/>
      <c r="C267" s="398"/>
      <c r="D267" s="399"/>
      <c r="E267" s="398"/>
      <c r="I267" s="411"/>
      <c r="J267" s="411"/>
      <c r="N267" s="411"/>
      <c r="S267" s="411"/>
      <c r="AC267" s="495">
        <v>42.0</v>
      </c>
      <c r="AD267" s="493"/>
      <c r="AE267" s="493"/>
      <c r="AF267" s="493"/>
      <c r="AG267" s="493"/>
      <c r="AH267" s="493"/>
      <c r="AI267" s="493"/>
      <c r="AJ267" s="493"/>
      <c r="AK267" s="493"/>
      <c r="AL267" s="494"/>
      <c r="AM267" s="495"/>
      <c r="AN267" s="496"/>
      <c r="AO267" s="496"/>
      <c r="AP267" s="493"/>
      <c r="AQ267" s="526"/>
      <c r="AR267" s="499"/>
      <c r="AS267" s="224"/>
    </row>
    <row r="268">
      <c r="A268" s="435"/>
      <c r="B268" s="399"/>
      <c r="C268" s="398"/>
      <c r="D268" s="399"/>
      <c r="E268" s="398"/>
      <c r="I268" s="411"/>
      <c r="J268" s="411"/>
      <c r="N268" s="411"/>
      <c r="S268" s="411"/>
      <c r="AC268" s="495">
        <v>43.0</v>
      </c>
      <c r="AD268" s="493"/>
      <c r="AE268" s="493"/>
      <c r="AF268" s="493"/>
      <c r="AG268" s="493"/>
      <c r="AH268" s="493"/>
      <c r="AI268" s="493"/>
      <c r="AJ268" s="493"/>
      <c r="AK268" s="493"/>
      <c r="AL268" s="494"/>
      <c r="AM268" s="495"/>
      <c r="AN268" s="496"/>
      <c r="AO268" s="496"/>
      <c r="AP268" s="493"/>
      <c r="AQ268" s="526"/>
      <c r="AR268" s="499"/>
      <c r="AS268" s="224"/>
    </row>
    <row r="269">
      <c r="A269" s="435"/>
      <c r="B269" s="399"/>
      <c r="C269" s="398"/>
      <c r="D269" s="399"/>
      <c r="E269" s="398"/>
      <c r="I269" s="411"/>
      <c r="J269" s="411"/>
      <c r="N269" s="411"/>
      <c r="S269" s="411"/>
      <c r="AC269" s="495">
        <v>44.0</v>
      </c>
      <c r="AD269" s="493"/>
      <c r="AE269" s="493"/>
      <c r="AF269" s="493"/>
      <c r="AG269" s="493"/>
      <c r="AH269" s="493"/>
      <c r="AI269" s="493"/>
      <c r="AJ269" s="493"/>
      <c r="AK269" s="493"/>
      <c r="AL269" s="494"/>
      <c r="AM269" s="495"/>
      <c r="AN269" s="496"/>
      <c r="AO269" s="496"/>
      <c r="AP269" s="493"/>
      <c r="AQ269" s="526"/>
      <c r="AR269" s="499"/>
      <c r="AS269" s="224"/>
    </row>
    <row r="270">
      <c r="A270" s="398"/>
      <c r="B270" s="399"/>
      <c r="C270" s="398"/>
      <c r="D270" s="399"/>
      <c r="E270" s="398"/>
      <c r="I270" s="411"/>
      <c r="J270" s="411"/>
      <c r="N270" s="411"/>
      <c r="S270" s="411"/>
      <c r="AC270" s="495">
        <v>45.0</v>
      </c>
      <c r="AD270" s="493"/>
      <c r="AE270" s="493"/>
      <c r="AF270" s="493"/>
      <c r="AG270" s="493"/>
      <c r="AH270" s="493"/>
      <c r="AI270" s="493"/>
      <c r="AJ270" s="493"/>
      <c r="AK270" s="493"/>
      <c r="AL270" s="494"/>
      <c r="AM270" s="495"/>
      <c r="AN270" s="496"/>
      <c r="AO270" s="496"/>
      <c r="AP270" s="493"/>
      <c r="AQ270" s="526"/>
      <c r="AR270" s="499"/>
      <c r="AS270" s="224"/>
    </row>
    <row r="271">
      <c r="A271" s="435"/>
      <c r="B271" s="399"/>
      <c r="C271" s="398"/>
      <c r="D271" s="399"/>
      <c r="E271" s="398"/>
      <c r="I271" s="411"/>
      <c r="J271" s="411"/>
      <c r="N271" s="411"/>
      <c r="S271" s="411"/>
      <c r="AC271" s="495">
        <v>46.0</v>
      </c>
      <c r="AD271" s="493"/>
      <c r="AE271" s="493"/>
      <c r="AF271" s="493"/>
      <c r="AG271" s="493"/>
      <c r="AH271" s="493"/>
      <c r="AI271" s="493"/>
      <c r="AJ271" s="493"/>
      <c r="AK271" s="493"/>
      <c r="AL271" s="494"/>
      <c r="AM271" s="495"/>
      <c r="AN271" s="496"/>
      <c r="AO271" s="496"/>
      <c r="AP271" s="493"/>
      <c r="AQ271" s="497"/>
      <c r="AR271" s="499"/>
      <c r="AS271" s="224"/>
    </row>
    <row r="272">
      <c r="A272" s="435"/>
      <c r="B272" s="399"/>
      <c r="C272" s="398"/>
      <c r="D272" s="399"/>
      <c r="E272" s="398"/>
      <c r="I272" s="411"/>
      <c r="J272" s="411"/>
      <c r="N272" s="411"/>
      <c r="S272" s="411"/>
      <c r="AC272" s="495">
        <v>47.0</v>
      </c>
      <c r="AD272" s="493"/>
      <c r="AE272" s="493"/>
      <c r="AF272" s="493"/>
      <c r="AG272" s="493"/>
      <c r="AH272" s="493"/>
      <c r="AI272" s="493"/>
      <c r="AJ272" s="493"/>
      <c r="AK272" s="493"/>
      <c r="AL272" s="494"/>
      <c r="AM272" s="495"/>
      <c r="AN272" s="496"/>
      <c r="AO272" s="496"/>
      <c r="AP272" s="493"/>
      <c r="AQ272" s="497"/>
      <c r="AR272" s="499"/>
      <c r="AS272" s="224"/>
    </row>
    <row r="273">
      <c r="A273" s="435"/>
      <c r="B273" s="399"/>
      <c r="C273" s="398"/>
      <c r="D273" s="399"/>
      <c r="E273" s="398"/>
      <c r="I273" s="411"/>
      <c r="J273" s="411"/>
      <c r="N273" s="411"/>
      <c r="S273" s="411"/>
      <c r="AC273" s="495">
        <v>48.0</v>
      </c>
      <c r="AD273" s="493"/>
      <c r="AE273" s="493"/>
      <c r="AF273" s="493"/>
      <c r="AG273" s="493"/>
      <c r="AH273" s="493"/>
      <c r="AI273" s="493"/>
      <c r="AJ273" s="493"/>
      <c r="AK273" s="493"/>
      <c r="AL273" s="494"/>
      <c r="AM273" s="495"/>
      <c r="AN273" s="496"/>
      <c r="AO273" s="496"/>
      <c r="AP273" s="493"/>
      <c r="AQ273" s="497"/>
      <c r="AR273" s="499"/>
      <c r="AS273" s="224"/>
    </row>
    <row r="274">
      <c r="A274" s="435"/>
      <c r="B274" s="399"/>
      <c r="C274" s="398"/>
      <c r="D274" s="399"/>
      <c r="E274" s="398"/>
      <c r="I274" s="411"/>
      <c r="J274" s="411"/>
      <c r="N274" s="411"/>
      <c r="S274" s="411"/>
      <c r="AC274" s="495">
        <v>49.0</v>
      </c>
      <c r="AD274" s="493"/>
      <c r="AE274" s="493"/>
      <c r="AF274" s="493"/>
      <c r="AG274" s="493"/>
      <c r="AH274" s="493"/>
      <c r="AI274" s="493"/>
      <c r="AJ274" s="493"/>
      <c r="AK274" s="493"/>
      <c r="AL274" s="494"/>
      <c r="AM274" s="495"/>
      <c r="AN274" s="496"/>
      <c r="AO274" s="496"/>
      <c r="AP274" s="493"/>
      <c r="AQ274" s="497"/>
      <c r="AR274" s="499"/>
      <c r="AS274" s="224"/>
    </row>
    <row r="275">
      <c r="A275" s="398"/>
      <c r="B275" s="399"/>
      <c r="C275" s="398"/>
      <c r="D275" s="399"/>
      <c r="E275" s="398"/>
      <c r="I275" s="411"/>
      <c r="J275" s="411"/>
      <c r="N275" s="411"/>
      <c r="S275" s="411"/>
      <c r="AC275" s="495">
        <v>50.0</v>
      </c>
      <c r="AD275" s="493"/>
      <c r="AE275" s="493"/>
      <c r="AF275" s="493"/>
      <c r="AG275" s="493"/>
      <c r="AH275" s="493"/>
      <c r="AI275" s="493"/>
      <c r="AJ275" s="493"/>
      <c r="AK275" s="493"/>
      <c r="AL275" s="494"/>
      <c r="AM275" s="495"/>
      <c r="AN275" s="496"/>
      <c r="AO275" s="496"/>
      <c r="AP275" s="493"/>
      <c r="AQ275" s="497"/>
      <c r="AR275" s="499"/>
      <c r="AS275" s="224"/>
    </row>
    <row r="276">
      <c r="A276" s="398"/>
      <c r="B276" s="399"/>
      <c r="C276" s="398"/>
      <c r="D276" s="399"/>
      <c r="E276" s="398"/>
      <c r="I276" s="411"/>
      <c r="J276" s="411"/>
      <c r="N276" s="411"/>
      <c r="S276" s="411"/>
      <c r="AC276" s="495">
        <v>51.0</v>
      </c>
      <c r="AD276" s="493"/>
      <c r="AE276" s="493"/>
      <c r="AF276" s="493"/>
      <c r="AG276" s="493"/>
      <c r="AH276" s="493"/>
      <c r="AI276" s="493"/>
      <c r="AJ276" s="493"/>
      <c r="AK276" s="493"/>
      <c r="AL276" s="494"/>
      <c r="AM276" s="495"/>
      <c r="AN276" s="496"/>
      <c r="AO276" s="496"/>
      <c r="AP276" s="493"/>
      <c r="AQ276" s="497"/>
      <c r="AR276" s="499"/>
      <c r="AS276" s="224"/>
    </row>
    <row r="277">
      <c r="A277" s="398"/>
      <c r="B277" s="399"/>
      <c r="C277" s="398"/>
      <c r="D277" s="399"/>
      <c r="E277" s="398"/>
      <c r="I277" s="411"/>
      <c r="J277" s="411"/>
      <c r="N277" s="411"/>
      <c r="S277" s="411"/>
      <c r="AC277" s="495">
        <v>52.0</v>
      </c>
      <c r="AD277" s="493"/>
      <c r="AE277" s="493"/>
      <c r="AF277" s="493"/>
      <c r="AG277" s="493"/>
      <c r="AH277" s="493"/>
      <c r="AI277" s="493"/>
      <c r="AJ277" s="493"/>
      <c r="AK277" s="493"/>
      <c r="AL277" s="494"/>
      <c r="AM277" s="495"/>
      <c r="AN277" s="496"/>
      <c r="AO277" s="496"/>
      <c r="AP277" s="493"/>
      <c r="AQ277" s="497"/>
      <c r="AR277" s="499"/>
      <c r="AS277" s="224"/>
    </row>
    <row r="278">
      <c r="A278" s="398"/>
      <c r="B278" s="399"/>
      <c r="C278" s="398"/>
      <c r="D278" s="399"/>
      <c r="E278" s="398"/>
      <c r="I278" s="411"/>
      <c r="J278" s="411"/>
      <c r="N278" s="411"/>
      <c r="S278" s="411"/>
      <c r="AC278" s="495">
        <v>53.0</v>
      </c>
      <c r="AD278" s="493"/>
      <c r="AE278" s="493"/>
      <c r="AF278" s="493"/>
      <c r="AG278" s="493"/>
      <c r="AH278" s="493"/>
      <c r="AI278" s="493"/>
      <c r="AJ278" s="493"/>
      <c r="AK278" s="493"/>
      <c r="AL278" s="494"/>
      <c r="AM278" s="495"/>
      <c r="AN278" s="496"/>
      <c r="AO278" s="496"/>
      <c r="AP278" s="493"/>
      <c r="AQ278" s="497"/>
      <c r="AR278" s="499"/>
      <c r="AS278" s="224"/>
    </row>
    <row r="279">
      <c r="A279" s="398"/>
      <c r="B279" s="399"/>
      <c r="C279" s="398"/>
      <c r="D279" s="399"/>
      <c r="E279" s="398"/>
      <c r="I279" s="411"/>
      <c r="J279" s="411"/>
      <c r="N279" s="411"/>
      <c r="S279" s="411"/>
      <c r="AC279" s="495">
        <v>54.0</v>
      </c>
      <c r="AD279" s="493"/>
      <c r="AE279" s="493"/>
      <c r="AF279" s="493"/>
      <c r="AG279" s="493"/>
      <c r="AH279" s="493"/>
      <c r="AI279" s="493"/>
      <c r="AJ279" s="493"/>
      <c r="AK279" s="493"/>
      <c r="AL279" s="494"/>
      <c r="AM279" s="495"/>
      <c r="AN279" s="496"/>
      <c r="AO279" s="496"/>
      <c r="AP279" s="493"/>
      <c r="AQ279" s="497"/>
      <c r="AR279" s="499"/>
      <c r="AS279" s="224"/>
    </row>
    <row r="280">
      <c r="A280" s="398"/>
      <c r="B280" s="399"/>
      <c r="C280" s="398"/>
      <c r="D280" s="399"/>
      <c r="E280" s="398"/>
      <c r="I280" s="411"/>
      <c r="J280" s="411"/>
      <c r="N280" s="411"/>
      <c r="S280" s="411"/>
      <c r="AC280" s="495">
        <v>55.0</v>
      </c>
      <c r="AD280" s="493"/>
      <c r="AE280" s="493"/>
      <c r="AF280" s="493"/>
      <c r="AG280" s="493"/>
      <c r="AH280" s="493"/>
      <c r="AI280" s="493"/>
      <c r="AJ280" s="493"/>
      <c r="AK280" s="493"/>
      <c r="AL280" s="494"/>
      <c r="AM280" s="495"/>
      <c r="AN280" s="496"/>
      <c r="AO280" s="496"/>
      <c r="AP280" s="493"/>
      <c r="AQ280" s="497"/>
      <c r="AR280" s="499"/>
      <c r="AS280" s="224"/>
    </row>
    <row r="281">
      <c r="A281" s="398"/>
      <c r="B281" s="399"/>
      <c r="C281" s="398"/>
      <c r="D281" s="399"/>
      <c r="E281" s="398"/>
      <c r="I281" s="411"/>
      <c r="J281" s="411"/>
      <c r="N281" s="411"/>
      <c r="S281" s="411"/>
      <c r="AC281" s="495">
        <v>56.0</v>
      </c>
      <c r="AD281" s="493"/>
      <c r="AE281" s="493"/>
      <c r="AF281" s="493"/>
      <c r="AG281" s="493"/>
      <c r="AH281" s="493"/>
      <c r="AI281" s="493"/>
      <c r="AJ281" s="493"/>
      <c r="AK281" s="493"/>
      <c r="AL281" s="494"/>
      <c r="AM281" s="495"/>
      <c r="AN281" s="496"/>
      <c r="AO281" s="496"/>
      <c r="AP281" s="493"/>
      <c r="AQ281" s="497"/>
      <c r="AR281" s="499"/>
      <c r="AS281" s="224"/>
    </row>
    <row r="282">
      <c r="A282" s="398"/>
      <c r="B282" s="399"/>
      <c r="C282" s="398"/>
      <c r="D282" s="399"/>
      <c r="E282" s="398"/>
      <c r="I282" s="411"/>
      <c r="J282" s="411"/>
      <c r="N282" s="411"/>
      <c r="S282" s="411"/>
      <c r="AC282" s="495">
        <v>57.0</v>
      </c>
      <c r="AD282" s="493"/>
      <c r="AE282" s="493"/>
      <c r="AF282" s="493"/>
      <c r="AG282" s="493"/>
      <c r="AH282" s="493"/>
      <c r="AI282" s="493"/>
      <c r="AJ282" s="493"/>
      <c r="AK282" s="493"/>
      <c r="AL282" s="494"/>
      <c r="AM282" s="495"/>
      <c r="AN282" s="496"/>
      <c r="AO282" s="496"/>
      <c r="AP282" s="493"/>
      <c r="AQ282" s="497"/>
      <c r="AR282" s="499"/>
      <c r="AS282" s="224"/>
    </row>
    <row r="283">
      <c r="A283" s="398"/>
      <c r="B283" s="399"/>
      <c r="C283" s="398"/>
      <c r="D283" s="399"/>
      <c r="E283" s="398"/>
      <c r="I283" s="411"/>
      <c r="J283" s="411"/>
      <c r="N283" s="411"/>
      <c r="S283" s="411"/>
      <c r="AC283" s="495">
        <v>58.0</v>
      </c>
      <c r="AD283" s="493"/>
      <c r="AE283" s="493"/>
      <c r="AF283" s="493"/>
      <c r="AG283" s="493"/>
      <c r="AH283" s="493"/>
      <c r="AI283" s="493"/>
      <c r="AJ283" s="493"/>
      <c r="AK283" s="493"/>
      <c r="AL283" s="494"/>
      <c r="AM283" s="495"/>
      <c r="AN283" s="496"/>
      <c r="AO283" s="496"/>
      <c r="AP283" s="493"/>
      <c r="AQ283" s="497"/>
      <c r="AR283" s="499"/>
      <c r="AS283" s="224"/>
    </row>
    <row r="284">
      <c r="A284" s="398"/>
      <c r="B284" s="399"/>
      <c r="C284" s="398"/>
      <c r="D284" s="399"/>
      <c r="E284" s="398"/>
      <c r="I284" s="411"/>
      <c r="J284" s="411"/>
      <c r="N284" s="411"/>
      <c r="S284" s="411"/>
      <c r="AC284" s="495">
        <v>59.0</v>
      </c>
      <c r="AD284" s="493"/>
      <c r="AE284" s="493"/>
      <c r="AF284" s="493"/>
      <c r="AG284" s="493"/>
      <c r="AH284" s="493"/>
      <c r="AI284" s="493"/>
      <c r="AJ284" s="493"/>
      <c r="AK284" s="493"/>
      <c r="AL284" s="494"/>
      <c r="AM284" s="495"/>
      <c r="AN284" s="496"/>
      <c r="AO284" s="496"/>
      <c r="AP284" s="493"/>
      <c r="AQ284" s="497"/>
      <c r="AR284" s="499"/>
      <c r="AS284" s="224"/>
    </row>
    <row r="285">
      <c r="A285" s="398"/>
      <c r="B285" s="399"/>
      <c r="C285" s="398"/>
      <c r="D285" s="399"/>
      <c r="E285" s="398"/>
      <c r="I285" s="411"/>
      <c r="J285" s="411"/>
      <c r="N285" s="411"/>
      <c r="S285" s="411"/>
      <c r="AC285" s="495">
        <v>60.0</v>
      </c>
      <c r="AD285" s="493"/>
      <c r="AE285" s="493"/>
      <c r="AF285" s="493"/>
      <c r="AG285" s="493"/>
      <c r="AH285" s="493"/>
      <c r="AI285" s="493"/>
      <c r="AJ285" s="493"/>
      <c r="AK285" s="493"/>
      <c r="AL285" s="494"/>
      <c r="AM285" s="495"/>
      <c r="AN285" s="496"/>
      <c r="AO285" s="496"/>
      <c r="AP285" s="493"/>
      <c r="AQ285" s="497"/>
      <c r="AR285" s="499"/>
      <c r="AS285" s="224"/>
    </row>
    <row r="286">
      <c r="A286" s="398"/>
      <c r="B286" s="399"/>
      <c r="C286" s="398"/>
      <c r="D286" s="399"/>
      <c r="E286" s="398"/>
      <c r="I286" s="411"/>
      <c r="J286" s="411"/>
      <c r="N286" s="411"/>
      <c r="S286" s="411"/>
      <c r="AC286" s="495">
        <v>61.0</v>
      </c>
      <c r="AD286" s="493"/>
      <c r="AE286" s="493"/>
      <c r="AF286" s="493"/>
      <c r="AG286" s="493"/>
      <c r="AH286" s="493"/>
      <c r="AI286" s="493"/>
      <c r="AJ286" s="493"/>
      <c r="AK286" s="493"/>
      <c r="AL286" s="494"/>
      <c r="AM286" s="495"/>
      <c r="AN286" s="496"/>
      <c r="AO286" s="496"/>
      <c r="AP286" s="493"/>
      <c r="AQ286" s="497"/>
      <c r="AR286" s="499"/>
      <c r="AS286" s="224"/>
    </row>
    <row r="287">
      <c r="A287" s="398"/>
      <c r="B287" s="399"/>
      <c r="C287" s="398"/>
      <c r="D287" s="399"/>
      <c r="E287" s="398"/>
      <c r="I287" s="411"/>
      <c r="J287" s="411"/>
      <c r="N287" s="411"/>
      <c r="S287" s="411"/>
      <c r="AC287" s="495">
        <v>62.0</v>
      </c>
      <c r="AD287" s="493"/>
      <c r="AE287" s="493"/>
      <c r="AF287" s="493"/>
      <c r="AG287" s="493"/>
      <c r="AH287" s="493"/>
      <c r="AI287" s="493"/>
      <c r="AJ287" s="493"/>
      <c r="AK287" s="493"/>
      <c r="AL287" s="494"/>
      <c r="AM287" s="495"/>
      <c r="AN287" s="496"/>
      <c r="AO287" s="496"/>
      <c r="AP287" s="493"/>
      <c r="AQ287" s="497"/>
      <c r="AR287" s="499"/>
      <c r="AS287" s="224"/>
    </row>
    <row r="288">
      <c r="A288" s="398"/>
      <c r="B288" s="399"/>
      <c r="C288" s="398"/>
      <c r="D288" s="399"/>
      <c r="E288" s="398"/>
      <c r="I288" s="411"/>
      <c r="J288" s="411"/>
      <c r="N288" s="411"/>
      <c r="S288" s="411"/>
      <c r="AC288" s="495">
        <v>63.0</v>
      </c>
      <c r="AD288" s="493"/>
      <c r="AE288" s="493"/>
      <c r="AF288" s="493"/>
      <c r="AG288" s="493"/>
      <c r="AH288" s="493"/>
      <c r="AI288" s="493"/>
      <c r="AJ288" s="493"/>
      <c r="AK288" s="493"/>
      <c r="AL288" s="494"/>
      <c r="AM288" s="495"/>
      <c r="AN288" s="496"/>
      <c r="AO288" s="496"/>
      <c r="AP288" s="493"/>
      <c r="AQ288" s="497"/>
      <c r="AR288" s="499"/>
      <c r="AS288" s="224"/>
    </row>
    <row r="289">
      <c r="A289" s="398"/>
      <c r="B289" s="399"/>
      <c r="C289" s="398"/>
      <c r="D289" s="399"/>
      <c r="E289" s="398"/>
      <c r="I289" s="411"/>
      <c r="J289" s="411"/>
      <c r="N289" s="411"/>
      <c r="S289" s="411"/>
      <c r="AC289" s="495">
        <v>64.0</v>
      </c>
      <c r="AD289" s="493"/>
      <c r="AE289" s="493"/>
      <c r="AF289" s="493"/>
      <c r="AG289" s="493"/>
      <c r="AH289" s="493"/>
      <c r="AI289" s="493"/>
      <c r="AJ289" s="493"/>
      <c r="AK289" s="493"/>
      <c r="AL289" s="494"/>
      <c r="AM289" s="495"/>
      <c r="AN289" s="496"/>
      <c r="AO289" s="496"/>
      <c r="AP289" s="493"/>
      <c r="AQ289" s="497"/>
      <c r="AR289" s="499"/>
      <c r="AS289" s="224"/>
    </row>
    <row r="290">
      <c r="A290" s="398"/>
      <c r="B290" s="399"/>
      <c r="C290" s="398"/>
      <c r="D290" s="399"/>
      <c r="E290" s="398"/>
      <c r="I290" s="411"/>
      <c r="J290" s="411"/>
      <c r="N290" s="411"/>
      <c r="S290" s="411"/>
      <c r="AC290" s="495">
        <v>65.0</v>
      </c>
      <c r="AD290" s="493"/>
      <c r="AE290" s="493"/>
      <c r="AF290" s="493"/>
      <c r="AG290" s="493"/>
      <c r="AH290" s="493"/>
      <c r="AI290" s="493"/>
      <c r="AJ290" s="493"/>
      <c r="AK290" s="493"/>
      <c r="AL290" s="494"/>
      <c r="AM290" s="495"/>
      <c r="AN290" s="496"/>
      <c r="AO290" s="496"/>
      <c r="AP290" s="493"/>
      <c r="AQ290" s="497"/>
      <c r="AR290" s="499"/>
      <c r="AS290" s="224"/>
    </row>
    <row r="291">
      <c r="A291" s="398"/>
      <c r="B291" s="399"/>
      <c r="C291" s="398"/>
      <c r="D291" s="399"/>
      <c r="E291" s="398"/>
      <c r="I291" s="411"/>
      <c r="J291" s="411"/>
      <c r="N291" s="411"/>
      <c r="S291" s="411"/>
      <c r="AC291" s="495">
        <v>66.0</v>
      </c>
      <c r="AD291" s="493"/>
      <c r="AE291" s="493"/>
      <c r="AF291" s="493"/>
      <c r="AG291" s="493"/>
      <c r="AH291" s="493"/>
      <c r="AI291" s="493"/>
      <c r="AJ291" s="493"/>
      <c r="AK291" s="493"/>
      <c r="AL291" s="494"/>
      <c r="AM291" s="495"/>
      <c r="AN291" s="496"/>
      <c r="AO291" s="496"/>
      <c r="AP291" s="493"/>
      <c r="AQ291" s="497"/>
      <c r="AR291" s="499"/>
      <c r="AS291" s="224"/>
    </row>
    <row r="292">
      <c r="A292" s="398"/>
      <c r="B292" s="399"/>
      <c r="C292" s="398"/>
      <c r="D292" s="399"/>
      <c r="E292" s="398"/>
      <c r="I292" s="411"/>
      <c r="J292" s="411"/>
      <c r="N292" s="411"/>
      <c r="S292" s="411"/>
      <c r="AC292" s="495">
        <v>67.0</v>
      </c>
      <c r="AD292" s="493"/>
      <c r="AE292" s="493"/>
      <c r="AF292" s="493"/>
      <c r="AG292" s="493"/>
      <c r="AH292" s="493"/>
      <c r="AI292" s="493"/>
      <c r="AJ292" s="493"/>
      <c r="AK292" s="493"/>
      <c r="AL292" s="494"/>
      <c r="AM292" s="495"/>
      <c r="AN292" s="496"/>
      <c r="AO292" s="496"/>
      <c r="AP292" s="493"/>
      <c r="AQ292" s="497"/>
      <c r="AR292" s="499"/>
      <c r="AS292" s="224"/>
    </row>
    <row r="293">
      <c r="A293" s="398"/>
      <c r="B293" s="399"/>
      <c r="C293" s="398"/>
      <c r="D293" s="399"/>
      <c r="E293" s="398"/>
      <c r="I293" s="411"/>
      <c r="J293" s="411"/>
      <c r="N293" s="411"/>
      <c r="S293" s="411"/>
      <c r="AC293" s="495">
        <v>68.0</v>
      </c>
      <c r="AD293" s="493"/>
      <c r="AE293" s="493"/>
      <c r="AF293" s="493"/>
      <c r="AG293" s="493"/>
      <c r="AH293" s="493"/>
      <c r="AI293" s="493"/>
      <c r="AJ293" s="493"/>
      <c r="AK293" s="493"/>
      <c r="AL293" s="494"/>
      <c r="AM293" s="495"/>
      <c r="AN293" s="496"/>
      <c r="AO293" s="496"/>
      <c r="AP293" s="493"/>
      <c r="AQ293" s="497"/>
      <c r="AR293" s="499"/>
      <c r="AS293" s="224"/>
    </row>
    <row r="294">
      <c r="A294" s="398"/>
      <c r="B294" s="399"/>
      <c r="C294" s="398"/>
      <c r="D294" s="399"/>
      <c r="E294" s="398"/>
      <c r="I294" s="411"/>
      <c r="J294" s="411"/>
      <c r="N294" s="411"/>
      <c r="S294" s="411"/>
      <c r="AC294" s="495">
        <v>69.0</v>
      </c>
      <c r="AD294" s="493"/>
      <c r="AE294" s="493"/>
      <c r="AF294" s="493"/>
      <c r="AG294" s="493"/>
      <c r="AH294" s="493"/>
      <c r="AI294" s="493"/>
      <c r="AJ294" s="493"/>
      <c r="AK294" s="493"/>
      <c r="AL294" s="494"/>
      <c r="AM294" s="495"/>
      <c r="AN294" s="496"/>
      <c r="AO294" s="496"/>
      <c r="AP294" s="493"/>
      <c r="AQ294" s="497"/>
      <c r="AR294" s="499"/>
      <c r="AS294" s="224"/>
    </row>
    <row r="295">
      <c r="A295" s="398"/>
      <c r="B295" s="399"/>
      <c r="C295" s="398"/>
      <c r="D295" s="399"/>
      <c r="E295" s="398"/>
      <c r="I295" s="411"/>
      <c r="J295" s="411"/>
      <c r="N295" s="411"/>
      <c r="S295" s="411"/>
      <c r="AC295" s="495">
        <v>70.0</v>
      </c>
      <c r="AD295" s="493"/>
      <c r="AE295" s="493"/>
      <c r="AF295" s="493"/>
      <c r="AG295" s="493"/>
      <c r="AH295" s="493"/>
      <c r="AI295" s="493"/>
      <c r="AJ295" s="493"/>
      <c r="AK295" s="493"/>
      <c r="AL295" s="494"/>
      <c r="AM295" s="495"/>
      <c r="AN295" s="496"/>
      <c r="AO295" s="496"/>
      <c r="AP295" s="493"/>
      <c r="AQ295" s="497"/>
      <c r="AR295" s="499"/>
      <c r="AS295" s="224"/>
    </row>
    <row r="296">
      <c r="A296" s="398"/>
      <c r="B296" s="399"/>
      <c r="C296" s="398"/>
      <c r="D296" s="399"/>
      <c r="E296" s="398"/>
      <c r="I296" s="411"/>
      <c r="J296" s="411"/>
      <c r="N296" s="411"/>
      <c r="S296" s="411"/>
      <c r="AC296" s="495">
        <v>71.0</v>
      </c>
      <c r="AD296" s="493"/>
      <c r="AE296" s="493"/>
      <c r="AF296" s="493"/>
      <c r="AG296" s="493"/>
      <c r="AH296" s="493"/>
      <c r="AI296" s="493"/>
      <c r="AJ296" s="493"/>
      <c r="AK296" s="493"/>
      <c r="AL296" s="494"/>
      <c r="AM296" s="495"/>
      <c r="AN296" s="496"/>
      <c r="AO296" s="496"/>
      <c r="AP296" s="493"/>
      <c r="AQ296" s="497"/>
      <c r="AR296" s="499"/>
      <c r="AS296" s="224"/>
    </row>
    <row r="297">
      <c r="A297" s="398"/>
      <c r="B297" s="399"/>
      <c r="C297" s="398"/>
      <c r="D297" s="399"/>
      <c r="E297" s="398"/>
      <c r="I297" s="411"/>
      <c r="J297" s="411"/>
      <c r="N297" s="411"/>
      <c r="S297" s="411"/>
      <c r="AC297" s="495">
        <v>72.0</v>
      </c>
      <c r="AD297" s="493"/>
      <c r="AE297" s="493"/>
      <c r="AF297" s="493"/>
      <c r="AG297" s="493"/>
      <c r="AH297" s="493"/>
      <c r="AI297" s="493"/>
      <c r="AJ297" s="493"/>
      <c r="AK297" s="493"/>
      <c r="AL297" s="494"/>
      <c r="AM297" s="495"/>
      <c r="AN297" s="496"/>
      <c r="AO297" s="496"/>
      <c r="AP297" s="493"/>
      <c r="AQ297" s="497"/>
      <c r="AR297" s="499"/>
      <c r="AS297" s="224"/>
    </row>
    <row r="298">
      <c r="A298" s="398"/>
      <c r="B298" s="399"/>
      <c r="C298" s="398"/>
      <c r="D298" s="399"/>
      <c r="E298" s="398"/>
      <c r="I298" s="411"/>
      <c r="J298" s="411"/>
      <c r="N298" s="411"/>
      <c r="S298" s="411"/>
      <c r="AC298" s="495">
        <v>73.0</v>
      </c>
      <c r="AD298" s="493"/>
      <c r="AE298" s="493"/>
      <c r="AF298" s="493"/>
      <c r="AG298" s="493"/>
      <c r="AH298" s="493"/>
      <c r="AI298" s="493"/>
      <c r="AJ298" s="493"/>
      <c r="AK298" s="493"/>
      <c r="AL298" s="494"/>
      <c r="AM298" s="495"/>
      <c r="AN298" s="496"/>
      <c r="AO298" s="496"/>
      <c r="AP298" s="493"/>
      <c r="AQ298" s="497"/>
      <c r="AR298" s="499"/>
      <c r="AS298" s="224"/>
    </row>
    <row r="299">
      <c r="A299" s="398"/>
      <c r="B299" s="399"/>
      <c r="C299" s="398"/>
      <c r="D299" s="399"/>
      <c r="E299" s="398"/>
      <c r="I299" s="411"/>
      <c r="J299" s="411"/>
      <c r="N299" s="411"/>
      <c r="S299" s="411"/>
      <c r="AC299" s="495">
        <v>74.0</v>
      </c>
      <c r="AD299" s="493"/>
      <c r="AE299" s="493"/>
      <c r="AF299" s="493"/>
      <c r="AG299" s="493"/>
      <c r="AH299" s="493"/>
      <c r="AI299" s="493"/>
      <c r="AJ299" s="493"/>
      <c r="AK299" s="493"/>
      <c r="AL299" s="494"/>
      <c r="AM299" s="495"/>
      <c r="AN299" s="496"/>
      <c r="AO299" s="496"/>
      <c r="AP299" s="493"/>
      <c r="AQ299" s="497"/>
      <c r="AR299" s="499"/>
      <c r="AS299" s="224"/>
    </row>
    <row r="300">
      <c r="A300" s="398"/>
      <c r="B300" s="399"/>
      <c r="C300" s="398"/>
      <c r="D300" s="399"/>
      <c r="E300" s="398"/>
      <c r="I300" s="411"/>
      <c r="J300" s="411"/>
      <c r="N300" s="411"/>
      <c r="S300" s="411"/>
      <c r="AC300" s="495">
        <v>75.0</v>
      </c>
      <c r="AD300" s="493"/>
      <c r="AE300" s="493"/>
      <c r="AF300" s="493"/>
      <c r="AG300" s="493"/>
      <c r="AH300" s="493"/>
      <c r="AI300" s="493"/>
      <c r="AJ300" s="493"/>
      <c r="AK300" s="493"/>
      <c r="AL300" s="494"/>
      <c r="AM300" s="495"/>
      <c r="AN300" s="496"/>
      <c r="AO300" s="496"/>
      <c r="AP300" s="493"/>
      <c r="AQ300" s="497"/>
      <c r="AR300" s="499"/>
      <c r="AS300" s="224"/>
    </row>
    <row r="301">
      <c r="A301" s="398"/>
      <c r="B301" s="399"/>
      <c r="C301" s="398"/>
      <c r="D301" s="399"/>
      <c r="E301" s="398"/>
      <c r="I301" s="411"/>
      <c r="J301" s="411"/>
      <c r="N301" s="411"/>
      <c r="S301" s="411"/>
      <c r="AC301" s="495">
        <v>76.0</v>
      </c>
      <c r="AD301" s="493"/>
      <c r="AE301" s="493"/>
      <c r="AF301" s="493"/>
      <c r="AG301" s="493"/>
      <c r="AH301" s="493"/>
      <c r="AI301" s="493"/>
      <c r="AJ301" s="493"/>
      <c r="AK301" s="493"/>
      <c r="AL301" s="494"/>
      <c r="AM301" s="495"/>
      <c r="AN301" s="496"/>
      <c r="AO301" s="496"/>
      <c r="AP301" s="493"/>
      <c r="AQ301" s="497"/>
      <c r="AR301" s="499"/>
      <c r="AS301" s="224"/>
    </row>
    <row r="302">
      <c r="A302" s="398"/>
      <c r="B302" s="399"/>
      <c r="C302" s="398"/>
      <c r="D302" s="399"/>
      <c r="E302" s="398"/>
      <c r="I302" s="411"/>
      <c r="J302" s="411"/>
      <c r="N302" s="411"/>
      <c r="S302" s="411"/>
      <c r="AC302" s="495">
        <v>77.0</v>
      </c>
      <c r="AD302" s="493"/>
      <c r="AE302" s="493"/>
      <c r="AF302" s="493"/>
      <c r="AG302" s="493"/>
      <c r="AH302" s="493"/>
      <c r="AI302" s="493"/>
      <c r="AJ302" s="493"/>
      <c r="AK302" s="493"/>
      <c r="AL302" s="494"/>
      <c r="AM302" s="495"/>
      <c r="AN302" s="496"/>
      <c r="AO302" s="496"/>
      <c r="AP302" s="493"/>
      <c r="AQ302" s="497"/>
      <c r="AR302" s="499"/>
      <c r="AS302" s="224"/>
    </row>
    <row r="303">
      <c r="A303" s="398"/>
      <c r="B303" s="399"/>
      <c r="C303" s="398"/>
      <c r="D303" s="399"/>
      <c r="E303" s="398"/>
      <c r="I303" s="411"/>
      <c r="J303" s="411"/>
      <c r="N303" s="411"/>
      <c r="S303" s="411"/>
      <c r="AC303" s="495">
        <v>78.0</v>
      </c>
      <c r="AD303" s="493"/>
      <c r="AE303" s="493"/>
      <c r="AF303" s="493"/>
      <c r="AG303" s="493"/>
      <c r="AH303" s="493"/>
      <c r="AI303" s="493"/>
      <c r="AJ303" s="493"/>
      <c r="AK303" s="493"/>
      <c r="AL303" s="494"/>
      <c r="AM303" s="495"/>
      <c r="AN303" s="496"/>
      <c r="AO303" s="496"/>
      <c r="AP303" s="493"/>
      <c r="AQ303" s="497"/>
      <c r="AR303" s="499"/>
      <c r="AS303" s="224"/>
    </row>
    <row r="304">
      <c r="A304" s="398"/>
      <c r="B304" s="399"/>
      <c r="C304" s="398"/>
      <c r="D304" s="399"/>
      <c r="E304" s="398"/>
      <c r="I304" s="411"/>
      <c r="J304" s="411"/>
      <c r="N304" s="411"/>
      <c r="S304" s="411"/>
      <c r="AC304" s="495">
        <v>79.0</v>
      </c>
      <c r="AD304" s="493"/>
      <c r="AE304" s="493"/>
      <c r="AF304" s="493"/>
      <c r="AG304" s="493"/>
      <c r="AH304" s="493"/>
      <c r="AI304" s="493"/>
      <c r="AJ304" s="493"/>
      <c r="AK304" s="493"/>
      <c r="AL304" s="494"/>
      <c r="AM304" s="495"/>
      <c r="AN304" s="496"/>
      <c r="AO304" s="496"/>
      <c r="AP304" s="493"/>
      <c r="AQ304" s="497"/>
      <c r="AR304" s="499"/>
      <c r="AS304" s="224"/>
    </row>
    <row r="305">
      <c r="A305" s="398"/>
      <c r="B305" s="399"/>
      <c r="C305" s="398"/>
      <c r="D305" s="399"/>
      <c r="E305" s="398"/>
      <c r="I305" s="411"/>
      <c r="J305" s="411"/>
      <c r="N305" s="411"/>
      <c r="S305" s="411"/>
      <c r="AC305" s="495">
        <v>80.0</v>
      </c>
      <c r="AD305" s="493"/>
      <c r="AE305" s="493"/>
      <c r="AF305" s="493"/>
      <c r="AG305" s="493"/>
      <c r="AH305" s="493"/>
      <c r="AI305" s="493"/>
      <c r="AJ305" s="493"/>
      <c r="AK305" s="493"/>
      <c r="AL305" s="494"/>
      <c r="AM305" s="495"/>
      <c r="AN305" s="496"/>
      <c r="AO305" s="496"/>
      <c r="AP305" s="493"/>
      <c r="AQ305" s="497"/>
      <c r="AR305" s="499"/>
      <c r="AS305" s="224"/>
    </row>
    <row r="306">
      <c r="A306" s="398"/>
      <c r="B306" s="399"/>
      <c r="C306" s="398"/>
      <c r="D306" s="399"/>
      <c r="E306" s="398"/>
      <c r="I306" s="411"/>
      <c r="J306" s="411"/>
      <c r="N306" s="411"/>
      <c r="S306" s="411"/>
      <c r="AC306" s="495">
        <v>81.0</v>
      </c>
      <c r="AD306" s="493"/>
      <c r="AE306" s="493"/>
      <c r="AF306" s="493"/>
      <c r="AG306" s="493"/>
      <c r="AH306" s="493"/>
      <c r="AI306" s="493"/>
      <c r="AJ306" s="493"/>
      <c r="AK306" s="493"/>
      <c r="AL306" s="494"/>
      <c r="AM306" s="495"/>
      <c r="AN306" s="496"/>
      <c r="AO306" s="496"/>
      <c r="AP306" s="493"/>
      <c r="AQ306" s="497"/>
      <c r="AR306" s="499"/>
      <c r="AS306" s="224"/>
    </row>
    <row r="307">
      <c r="A307" s="398"/>
      <c r="B307" s="399"/>
      <c r="C307" s="398"/>
      <c r="D307" s="399"/>
      <c r="E307" s="398"/>
      <c r="I307" s="411"/>
      <c r="J307" s="411"/>
      <c r="N307" s="411"/>
      <c r="S307" s="411"/>
      <c r="AC307" s="495">
        <v>82.0</v>
      </c>
      <c r="AD307" s="493"/>
      <c r="AE307" s="493"/>
      <c r="AF307" s="493"/>
      <c r="AG307" s="493"/>
      <c r="AH307" s="493"/>
      <c r="AI307" s="493"/>
      <c r="AJ307" s="493"/>
      <c r="AK307" s="493"/>
      <c r="AL307" s="494"/>
      <c r="AM307" s="495"/>
      <c r="AN307" s="496"/>
      <c r="AO307" s="496"/>
      <c r="AP307" s="493"/>
      <c r="AQ307" s="497"/>
      <c r="AR307" s="499"/>
      <c r="AS307" s="224"/>
    </row>
    <row r="308">
      <c r="A308" s="398"/>
      <c r="B308" s="399"/>
      <c r="C308" s="398"/>
      <c r="D308" s="399"/>
      <c r="E308" s="398"/>
      <c r="I308" s="411"/>
      <c r="J308" s="411"/>
      <c r="N308" s="411"/>
      <c r="S308" s="411"/>
      <c r="AC308" s="495">
        <v>83.0</v>
      </c>
      <c r="AD308" s="493"/>
      <c r="AE308" s="493"/>
      <c r="AF308" s="493"/>
      <c r="AG308" s="493"/>
      <c r="AH308" s="493"/>
      <c r="AI308" s="493"/>
      <c r="AJ308" s="493"/>
      <c r="AK308" s="493"/>
      <c r="AL308" s="494"/>
      <c r="AM308" s="495"/>
      <c r="AN308" s="496"/>
      <c r="AO308" s="496"/>
      <c r="AP308" s="493"/>
      <c r="AQ308" s="497"/>
      <c r="AR308" s="499"/>
      <c r="AS308" s="224"/>
    </row>
    <row r="309">
      <c r="A309" s="398"/>
      <c r="B309" s="399"/>
      <c r="C309" s="398"/>
      <c r="D309" s="399"/>
      <c r="E309" s="398"/>
      <c r="I309" s="411"/>
      <c r="J309" s="411"/>
      <c r="N309" s="411"/>
      <c r="S309" s="411"/>
      <c r="AC309" s="495">
        <v>84.0</v>
      </c>
      <c r="AD309" s="493"/>
      <c r="AE309" s="493"/>
      <c r="AF309" s="493"/>
      <c r="AG309" s="493"/>
      <c r="AH309" s="493"/>
      <c r="AI309" s="493"/>
      <c r="AJ309" s="493"/>
      <c r="AK309" s="493"/>
      <c r="AL309" s="494"/>
      <c r="AM309" s="495"/>
      <c r="AN309" s="496"/>
      <c r="AO309" s="496"/>
      <c r="AP309" s="493"/>
      <c r="AQ309" s="497"/>
      <c r="AR309" s="499"/>
      <c r="AS309" s="224"/>
    </row>
    <row r="310">
      <c r="A310" s="398"/>
      <c r="B310" s="399"/>
      <c r="C310" s="398"/>
      <c r="D310" s="399"/>
      <c r="E310" s="398"/>
      <c r="I310" s="411"/>
      <c r="J310" s="411"/>
      <c r="N310" s="411"/>
      <c r="S310" s="411"/>
      <c r="AC310" s="495">
        <v>85.0</v>
      </c>
      <c r="AD310" s="493"/>
      <c r="AE310" s="493"/>
      <c r="AF310" s="493"/>
      <c r="AG310" s="493"/>
      <c r="AH310" s="493"/>
      <c r="AI310" s="493"/>
      <c r="AJ310" s="493"/>
      <c r="AK310" s="493"/>
      <c r="AL310" s="494"/>
      <c r="AM310" s="495"/>
      <c r="AN310" s="496"/>
      <c r="AO310" s="496"/>
      <c r="AP310" s="493"/>
      <c r="AQ310" s="497"/>
      <c r="AR310" s="499"/>
      <c r="AS310" s="224"/>
    </row>
    <row r="311">
      <c r="A311" s="398"/>
      <c r="B311" s="399"/>
      <c r="C311" s="398"/>
      <c r="D311" s="399"/>
      <c r="E311" s="398"/>
      <c r="I311" s="411"/>
      <c r="J311" s="411"/>
      <c r="N311" s="411"/>
      <c r="S311" s="411"/>
      <c r="AC311" s="495">
        <v>86.0</v>
      </c>
      <c r="AD311" s="493"/>
      <c r="AE311" s="493"/>
      <c r="AF311" s="493"/>
      <c r="AG311" s="493"/>
      <c r="AH311" s="493"/>
      <c r="AI311" s="493"/>
      <c r="AJ311" s="493"/>
      <c r="AK311" s="493"/>
      <c r="AL311" s="494"/>
      <c r="AM311" s="495"/>
      <c r="AN311" s="496"/>
      <c r="AO311" s="496"/>
      <c r="AP311" s="493"/>
      <c r="AQ311" s="497"/>
      <c r="AR311" s="499"/>
      <c r="AS311" s="224"/>
    </row>
    <row r="312">
      <c r="A312" s="398"/>
      <c r="B312" s="399"/>
      <c r="C312" s="398"/>
      <c r="D312" s="399"/>
      <c r="E312" s="398"/>
      <c r="I312" s="411"/>
      <c r="J312" s="411"/>
      <c r="N312" s="411"/>
      <c r="S312" s="411"/>
      <c r="AC312" s="495">
        <v>87.0</v>
      </c>
      <c r="AD312" s="493"/>
      <c r="AE312" s="493"/>
      <c r="AF312" s="493"/>
      <c r="AG312" s="493"/>
      <c r="AH312" s="493"/>
      <c r="AI312" s="493"/>
      <c r="AJ312" s="493"/>
      <c r="AK312" s="493"/>
      <c r="AL312" s="494"/>
      <c r="AM312" s="495"/>
      <c r="AN312" s="496"/>
      <c r="AO312" s="496"/>
      <c r="AP312" s="493"/>
      <c r="AQ312" s="497"/>
      <c r="AR312" s="499"/>
      <c r="AS312" s="224"/>
    </row>
    <row r="313">
      <c r="A313" s="398"/>
      <c r="B313" s="399"/>
      <c r="C313" s="398"/>
      <c r="D313" s="399"/>
      <c r="E313" s="398"/>
      <c r="I313" s="411"/>
      <c r="J313" s="411"/>
      <c r="N313" s="411"/>
      <c r="S313" s="411"/>
      <c r="AC313" s="495">
        <v>88.0</v>
      </c>
      <c r="AD313" s="493"/>
      <c r="AE313" s="493"/>
      <c r="AF313" s="493"/>
      <c r="AG313" s="493"/>
      <c r="AH313" s="493"/>
      <c r="AI313" s="493"/>
      <c r="AJ313" s="493"/>
      <c r="AK313" s="493"/>
      <c r="AL313" s="494"/>
      <c r="AM313" s="495"/>
      <c r="AN313" s="496"/>
      <c r="AO313" s="496"/>
      <c r="AP313" s="493"/>
      <c r="AQ313" s="497"/>
      <c r="AR313" s="499"/>
      <c r="AS313" s="224"/>
    </row>
    <row r="314">
      <c r="A314" s="398"/>
      <c r="B314" s="399"/>
      <c r="C314" s="398"/>
      <c r="D314" s="399"/>
      <c r="E314" s="398"/>
      <c r="I314" s="411"/>
      <c r="J314" s="411"/>
      <c r="N314" s="411"/>
      <c r="S314" s="411"/>
      <c r="AC314" s="495">
        <v>89.0</v>
      </c>
      <c r="AD314" s="493"/>
      <c r="AE314" s="493"/>
      <c r="AF314" s="493"/>
      <c r="AG314" s="493"/>
      <c r="AH314" s="493"/>
      <c r="AI314" s="493"/>
      <c r="AJ314" s="493"/>
      <c r="AK314" s="493"/>
      <c r="AL314" s="494"/>
      <c r="AM314" s="495"/>
      <c r="AN314" s="496"/>
      <c r="AO314" s="496"/>
      <c r="AP314" s="493"/>
      <c r="AQ314" s="497"/>
      <c r="AR314" s="499"/>
      <c r="AS314" s="224"/>
    </row>
    <row r="315">
      <c r="A315" s="398"/>
      <c r="B315" s="399"/>
      <c r="C315" s="398"/>
      <c r="D315" s="399"/>
      <c r="E315" s="398"/>
      <c r="I315" s="411"/>
      <c r="J315" s="411"/>
      <c r="N315" s="411"/>
      <c r="S315" s="411"/>
      <c r="AC315" s="495">
        <v>90.0</v>
      </c>
      <c r="AD315" s="493"/>
      <c r="AE315" s="493"/>
      <c r="AF315" s="493"/>
      <c r="AG315" s="493"/>
      <c r="AH315" s="493"/>
      <c r="AI315" s="493"/>
      <c r="AJ315" s="493"/>
      <c r="AK315" s="493"/>
      <c r="AL315" s="494"/>
      <c r="AM315" s="495"/>
      <c r="AN315" s="496"/>
      <c r="AO315" s="496"/>
      <c r="AP315" s="493"/>
      <c r="AQ315" s="497"/>
      <c r="AR315" s="499"/>
      <c r="AS315" s="224"/>
    </row>
    <row r="316">
      <c r="A316" s="398"/>
      <c r="B316" s="399"/>
      <c r="C316" s="398"/>
      <c r="D316" s="399"/>
      <c r="E316" s="398"/>
      <c r="I316" s="411"/>
      <c r="J316" s="411"/>
      <c r="N316" s="411"/>
      <c r="S316" s="411"/>
      <c r="AC316" s="495">
        <v>91.0</v>
      </c>
      <c r="AD316" s="493"/>
      <c r="AE316" s="493"/>
      <c r="AF316" s="493"/>
      <c r="AG316" s="493"/>
      <c r="AH316" s="493"/>
      <c r="AI316" s="493"/>
      <c r="AJ316" s="493"/>
      <c r="AK316" s="493"/>
      <c r="AL316" s="494"/>
      <c r="AM316" s="495"/>
      <c r="AN316" s="496"/>
      <c r="AO316" s="496"/>
      <c r="AP316" s="493"/>
      <c r="AQ316" s="497"/>
      <c r="AR316" s="499"/>
      <c r="AS316" s="224"/>
    </row>
    <row r="317">
      <c r="A317" s="398"/>
      <c r="B317" s="399"/>
      <c r="C317" s="398"/>
      <c r="D317" s="399"/>
      <c r="E317" s="398"/>
      <c r="I317" s="411"/>
      <c r="J317" s="411"/>
      <c r="N317" s="411"/>
      <c r="S317" s="411"/>
      <c r="AC317" s="495">
        <v>92.0</v>
      </c>
      <c r="AD317" s="493"/>
      <c r="AE317" s="493"/>
      <c r="AF317" s="493"/>
      <c r="AG317" s="493"/>
      <c r="AH317" s="493"/>
      <c r="AI317" s="493"/>
      <c r="AJ317" s="493"/>
      <c r="AK317" s="493"/>
      <c r="AL317" s="494"/>
      <c r="AM317" s="495"/>
      <c r="AN317" s="496"/>
      <c r="AO317" s="496"/>
      <c r="AP317" s="493"/>
      <c r="AQ317" s="497"/>
      <c r="AR317" s="499"/>
      <c r="AS317" s="224"/>
    </row>
    <row r="318">
      <c r="A318" s="398"/>
      <c r="B318" s="399"/>
      <c r="C318" s="398"/>
      <c r="D318" s="399"/>
      <c r="E318" s="398"/>
      <c r="I318" s="411"/>
      <c r="J318" s="411"/>
      <c r="N318" s="411"/>
      <c r="S318" s="411"/>
      <c r="AC318" s="495">
        <v>93.0</v>
      </c>
      <c r="AD318" s="493"/>
      <c r="AE318" s="493"/>
      <c r="AF318" s="493"/>
      <c r="AG318" s="493"/>
      <c r="AH318" s="493"/>
      <c r="AI318" s="493"/>
      <c r="AJ318" s="493"/>
      <c r="AK318" s="493"/>
      <c r="AL318" s="494"/>
      <c r="AM318" s="495"/>
      <c r="AN318" s="496"/>
      <c r="AO318" s="496"/>
      <c r="AP318" s="493"/>
      <c r="AQ318" s="497"/>
      <c r="AR318" s="499"/>
      <c r="AS318" s="224"/>
    </row>
    <row r="319">
      <c r="A319" s="398"/>
      <c r="B319" s="399"/>
      <c r="C319" s="398"/>
      <c r="D319" s="399"/>
      <c r="E319" s="398"/>
      <c r="I319" s="411"/>
      <c r="J319" s="411"/>
      <c r="N319" s="411"/>
      <c r="S319" s="411"/>
      <c r="AC319" s="495">
        <v>94.0</v>
      </c>
      <c r="AD319" s="493"/>
      <c r="AE319" s="493"/>
      <c r="AF319" s="493"/>
      <c r="AG319" s="493"/>
      <c r="AH319" s="493"/>
      <c r="AI319" s="493"/>
      <c r="AJ319" s="493"/>
      <c r="AK319" s="493"/>
      <c r="AL319" s="494"/>
      <c r="AM319" s="495"/>
      <c r="AN319" s="496"/>
      <c r="AO319" s="496"/>
      <c r="AP319" s="493"/>
      <c r="AQ319" s="497"/>
      <c r="AR319" s="499"/>
      <c r="AS319" s="224"/>
    </row>
    <row r="320">
      <c r="A320" s="398"/>
      <c r="B320" s="399"/>
      <c r="C320" s="398"/>
      <c r="D320" s="399"/>
      <c r="E320" s="398"/>
      <c r="I320" s="411"/>
      <c r="J320" s="411"/>
      <c r="N320" s="411"/>
      <c r="S320" s="411"/>
      <c r="AC320" s="495">
        <v>95.0</v>
      </c>
      <c r="AD320" s="493"/>
      <c r="AE320" s="493"/>
      <c r="AF320" s="493"/>
      <c r="AG320" s="493"/>
      <c r="AH320" s="493"/>
      <c r="AI320" s="493"/>
      <c r="AJ320" s="493"/>
      <c r="AK320" s="493"/>
      <c r="AL320" s="494"/>
      <c r="AM320" s="495"/>
      <c r="AN320" s="496"/>
      <c r="AO320" s="496"/>
      <c r="AP320" s="493"/>
      <c r="AQ320" s="497"/>
      <c r="AR320" s="499"/>
      <c r="AS320" s="224"/>
    </row>
    <row r="321">
      <c r="A321" s="398"/>
      <c r="B321" s="399"/>
      <c r="C321" s="398"/>
      <c r="D321" s="399"/>
      <c r="E321" s="398"/>
      <c r="I321" s="411"/>
      <c r="J321" s="411"/>
      <c r="N321" s="411"/>
      <c r="S321" s="411"/>
      <c r="AC321" s="495">
        <v>96.0</v>
      </c>
      <c r="AD321" s="493"/>
      <c r="AE321" s="493"/>
      <c r="AF321" s="493"/>
      <c r="AG321" s="493"/>
      <c r="AH321" s="493"/>
      <c r="AI321" s="493"/>
      <c r="AJ321" s="493"/>
      <c r="AK321" s="493"/>
      <c r="AL321" s="494"/>
      <c r="AM321" s="495"/>
      <c r="AN321" s="496"/>
      <c r="AO321" s="496"/>
      <c r="AP321" s="493"/>
      <c r="AQ321" s="497"/>
      <c r="AR321" s="499"/>
      <c r="AS321" s="224"/>
    </row>
    <row r="322">
      <c r="A322" s="398"/>
      <c r="B322" s="399"/>
      <c r="C322" s="398"/>
      <c r="D322" s="399"/>
      <c r="E322" s="398"/>
      <c r="I322" s="411"/>
      <c r="J322" s="411"/>
      <c r="N322" s="411"/>
      <c r="S322" s="411"/>
      <c r="AC322" s="495">
        <v>97.0</v>
      </c>
      <c r="AD322" s="493"/>
      <c r="AE322" s="493"/>
      <c r="AF322" s="493"/>
      <c r="AG322" s="493"/>
      <c r="AH322" s="493"/>
      <c r="AI322" s="493"/>
      <c r="AJ322" s="493"/>
      <c r="AK322" s="493"/>
      <c r="AL322" s="494"/>
      <c r="AM322" s="495"/>
      <c r="AN322" s="496"/>
      <c r="AO322" s="496"/>
      <c r="AP322" s="493"/>
      <c r="AQ322" s="497"/>
      <c r="AR322" s="499"/>
      <c r="AS322" s="224"/>
    </row>
    <row r="323">
      <c r="A323" s="398"/>
      <c r="B323" s="399"/>
      <c r="C323" s="398"/>
      <c r="D323" s="399"/>
      <c r="E323" s="398"/>
      <c r="I323" s="411"/>
      <c r="J323" s="411"/>
      <c r="N323" s="411"/>
      <c r="S323" s="411"/>
      <c r="AC323" s="495">
        <v>98.0</v>
      </c>
      <c r="AD323" s="493"/>
      <c r="AE323" s="493"/>
      <c r="AF323" s="493"/>
      <c r="AG323" s="493"/>
      <c r="AH323" s="493"/>
      <c r="AI323" s="493"/>
      <c r="AJ323" s="493"/>
      <c r="AK323" s="493"/>
      <c r="AL323" s="494"/>
      <c r="AM323" s="495"/>
      <c r="AN323" s="496"/>
      <c r="AO323" s="496"/>
      <c r="AP323" s="493"/>
      <c r="AQ323" s="497"/>
      <c r="AR323" s="499"/>
      <c r="AS323" s="224"/>
    </row>
    <row r="324">
      <c r="A324" s="398"/>
      <c r="B324" s="399"/>
      <c r="C324" s="398"/>
      <c r="D324" s="399"/>
      <c r="E324" s="398"/>
      <c r="I324" s="411"/>
      <c r="J324" s="411"/>
      <c r="N324" s="411"/>
      <c r="S324" s="411"/>
      <c r="AC324" s="495">
        <v>99.0</v>
      </c>
      <c r="AD324" s="493"/>
      <c r="AE324" s="493"/>
      <c r="AF324" s="493"/>
      <c r="AG324" s="493"/>
      <c r="AH324" s="493"/>
      <c r="AI324" s="493"/>
      <c r="AJ324" s="493"/>
      <c r="AK324" s="493"/>
      <c r="AL324" s="494"/>
      <c r="AM324" s="495"/>
      <c r="AN324" s="496"/>
      <c r="AO324" s="496"/>
      <c r="AP324" s="493"/>
      <c r="AQ324" s="497"/>
      <c r="AR324" s="499"/>
      <c r="AS324" s="224"/>
    </row>
    <row r="325">
      <c r="A325" s="398"/>
      <c r="B325" s="399"/>
      <c r="C325" s="398"/>
      <c r="D325" s="399"/>
      <c r="E325" s="398"/>
      <c r="I325" s="411"/>
      <c r="J325" s="411"/>
      <c r="N325" s="411"/>
      <c r="S325" s="411"/>
      <c r="AC325" s="495">
        <v>100.0</v>
      </c>
      <c r="AD325" s="493"/>
      <c r="AE325" s="493"/>
      <c r="AF325" s="493"/>
      <c r="AG325" s="493"/>
      <c r="AH325" s="493"/>
      <c r="AI325" s="493"/>
      <c r="AJ325" s="493"/>
      <c r="AK325" s="493"/>
      <c r="AL325" s="494"/>
      <c r="AM325" s="495"/>
      <c r="AN325" s="496"/>
      <c r="AO325" s="496"/>
      <c r="AP325" s="493"/>
      <c r="AQ325" s="497"/>
      <c r="AR325" s="499"/>
      <c r="AS325" s="224"/>
    </row>
    <row r="326">
      <c r="A326" s="398"/>
      <c r="B326" s="399"/>
      <c r="C326" s="398"/>
      <c r="D326" s="399"/>
      <c r="E326" s="398"/>
      <c r="I326" s="411"/>
      <c r="J326" s="411"/>
      <c r="N326" s="411"/>
      <c r="S326" s="411"/>
      <c r="AC326" s="495">
        <v>101.0</v>
      </c>
      <c r="AD326" s="493"/>
      <c r="AE326" s="493"/>
      <c r="AF326" s="493"/>
      <c r="AG326" s="493"/>
      <c r="AH326" s="493"/>
      <c r="AI326" s="493"/>
      <c r="AJ326" s="493"/>
      <c r="AK326" s="493"/>
      <c r="AL326" s="494"/>
      <c r="AM326" s="495"/>
      <c r="AN326" s="496"/>
      <c r="AO326" s="496"/>
      <c r="AP326" s="493"/>
      <c r="AQ326" s="497"/>
      <c r="AR326" s="499"/>
      <c r="AS326" s="224"/>
    </row>
    <row r="327">
      <c r="A327" s="399"/>
      <c r="B327" s="399"/>
      <c r="C327" s="399"/>
      <c r="D327" s="399"/>
      <c r="E327" s="399"/>
      <c r="F327" s="518"/>
      <c r="G327" s="518"/>
      <c r="H327" s="518"/>
      <c r="I327" s="527"/>
      <c r="J327" s="527"/>
      <c r="K327" s="518"/>
      <c r="L327" s="518"/>
      <c r="M327" s="518"/>
      <c r="N327" s="527"/>
      <c r="O327" s="518"/>
      <c r="P327" s="518"/>
      <c r="Q327" s="518"/>
      <c r="R327" s="518"/>
      <c r="S327" s="527"/>
      <c r="T327" s="518"/>
      <c r="U327" s="518"/>
      <c r="V327" s="518"/>
      <c r="W327" s="518"/>
      <c r="X327" s="518"/>
      <c r="AC327" s="495">
        <v>102.0</v>
      </c>
      <c r="AD327" s="493"/>
      <c r="AE327" s="493"/>
      <c r="AF327" s="493"/>
      <c r="AG327" s="493"/>
      <c r="AH327" s="493"/>
      <c r="AI327" s="493"/>
      <c r="AJ327" s="493"/>
      <c r="AK327" s="493"/>
      <c r="AL327" s="494"/>
      <c r="AM327" s="495"/>
      <c r="AN327" s="496"/>
      <c r="AO327" s="496"/>
      <c r="AP327" s="493"/>
      <c r="AQ327" s="497"/>
      <c r="AR327" s="499"/>
      <c r="AS327" s="224"/>
    </row>
    <row r="328">
      <c r="A328" s="398"/>
      <c r="B328" s="399"/>
      <c r="C328" s="398"/>
      <c r="D328" s="399"/>
      <c r="E328" s="398"/>
      <c r="I328" s="411"/>
      <c r="J328" s="411"/>
      <c r="N328" s="411"/>
      <c r="S328" s="411"/>
      <c r="AC328" s="495">
        <v>103.0</v>
      </c>
      <c r="AD328" s="493"/>
      <c r="AE328" s="493"/>
      <c r="AF328" s="493"/>
      <c r="AG328" s="493"/>
      <c r="AH328" s="493"/>
      <c r="AI328" s="493"/>
      <c r="AJ328" s="493"/>
      <c r="AK328" s="493"/>
      <c r="AL328" s="494"/>
      <c r="AM328" s="495"/>
      <c r="AN328" s="496"/>
      <c r="AO328" s="496"/>
      <c r="AP328" s="493"/>
      <c r="AQ328" s="497"/>
      <c r="AR328" s="499"/>
      <c r="AS328" s="224"/>
    </row>
    <row r="329">
      <c r="A329" s="398"/>
      <c r="B329" s="399"/>
      <c r="C329" s="398"/>
      <c r="D329" s="399"/>
      <c r="E329" s="398"/>
      <c r="I329" s="411"/>
      <c r="J329" s="411"/>
      <c r="N329" s="411"/>
      <c r="S329" s="411"/>
      <c r="AC329" s="495">
        <v>104.0</v>
      </c>
      <c r="AD329" s="493"/>
      <c r="AE329" s="493"/>
      <c r="AF329" s="493"/>
      <c r="AG329" s="493"/>
      <c r="AH329" s="493"/>
      <c r="AI329" s="493"/>
      <c r="AJ329" s="493"/>
      <c r="AK329" s="493"/>
      <c r="AL329" s="494"/>
      <c r="AM329" s="495"/>
      <c r="AN329" s="496"/>
      <c r="AO329" s="496"/>
      <c r="AP329" s="493"/>
      <c r="AQ329" s="497"/>
      <c r="AR329" s="499"/>
      <c r="AS329" s="224"/>
    </row>
    <row r="330">
      <c r="A330" s="398"/>
      <c r="B330" s="399"/>
      <c r="C330" s="398"/>
      <c r="D330" s="399"/>
      <c r="E330" s="398"/>
      <c r="I330" s="411"/>
      <c r="J330" s="411"/>
      <c r="N330" s="411"/>
      <c r="S330" s="411"/>
      <c r="AC330" s="495">
        <v>105.0</v>
      </c>
      <c r="AD330" s="493"/>
      <c r="AE330" s="493"/>
      <c r="AF330" s="493"/>
      <c r="AG330" s="493"/>
      <c r="AH330" s="493"/>
      <c r="AI330" s="493"/>
      <c r="AJ330" s="493"/>
      <c r="AK330" s="493"/>
      <c r="AL330" s="494"/>
      <c r="AM330" s="495"/>
      <c r="AN330" s="496"/>
      <c r="AO330" s="496"/>
      <c r="AP330" s="493"/>
      <c r="AQ330" s="497"/>
      <c r="AR330" s="499"/>
      <c r="AS330" s="224"/>
    </row>
    <row r="331">
      <c r="A331" s="398"/>
      <c r="B331" s="399"/>
      <c r="C331" s="398"/>
      <c r="D331" s="399"/>
      <c r="E331" s="398"/>
      <c r="I331" s="411"/>
      <c r="J331" s="411"/>
      <c r="N331" s="411"/>
      <c r="S331" s="411"/>
      <c r="AC331" s="495">
        <v>106.0</v>
      </c>
      <c r="AD331" s="493"/>
      <c r="AE331" s="493"/>
      <c r="AF331" s="493"/>
      <c r="AG331" s="493"/>
      <c r="AH331" s="493"/>
      <c r="AI331" s="493"/>
      <c r="AJ331" s="493"/>
      <c r="AK331" s="493"/>
      <c r="AL331" s="494"/>
      <c r="AM331" s="495"/>
      <c r="AN331" s="496"/>
      <c r="AO331" s="496"/>
      <c r="AP331" s="493"/>
      <c r="AQ331" s="497"/>
      <c r="AR331" s="499"/>
      <c r="AS331" s="224"/>
    </row>
    <row r="332">
      <c r="A332" s="398"/>
      <c r="B332" s="399"/>
      <c r="C332" s="398"/>
      <c r="D332" s="399"/>
      <c r="E332" s="398"/>
      <c r="I332" s="411"/>
      <c r="J332" s="411"/>
      <c r="N332" s="411"/>
      <c r="S332" s="411"/>
      <c r="AC332" s="495">
        <v>107.0</v>
      </c>
      <c r="AD332" s="493"/>
      <c r="AE332" s="493"/>
      <c r="AF332" s="493"/>
      <c r="AG332" s="493"/>
      <c r="AH332" s="493"/>
      <c r="AI332" s="493"/>
      <c r="AJ332" s="493"/>
      <c r="AK332" s="493"/>
      <c r="AL332" s="494"/>
      <c r="AM332" s="495"/>
      <c r="AN332" s="496"/>
      <c r="AO332" s="496"/>
      <c r="AP332" s="493"/>
      <c r="AQ332" s="497"/>
      <c r="AR332" s="499"/>
      <c r="AS332" s="224"/>
    </row>
    <row r="333">
      <c r="A333" s="398"/>
      <c r="B333" s="399"/>
      <c r="C333" s="398"/>
      <c r="D333" s="399"/>
      <c r="E333" s="398"/>
      <c r="I333" s="411"/>
      <c r="J333" s="411"/>
      <c r="N333" s="411"/>
      <c r="S333" s="411"/>
      <c r="AC333" s="495">
        <v>108.0</v>
      </c>
      <c r="AD333" s="493"/>
      <c r="AE333" s="493"/>
      <c r="AF333" s="493"/>
      <c r="AG333" s="493"/>
      <c r="AH333" s="493"/>
      <c r="AI333" s="493"/>
      <c r="AJ333" s="493"/>
      <c r="AK333" s="493"/>
      <c r="AL333" s="494"/>
      <c r="AM333" s="495"/>
      <c r="AN333" s="496"/>
      <c r="AO333" s="496"/>
      <c r="AP333" s="493"/>
      <c r="AQ333" s="497"/>
      <c r="AR333" s="499"/>
      <c r="AS333" s="224"/>
    </row>
    <row r="334">
      <c r="A334" s="398"/>
      <c r="B334" s="399"/>
      <c r="C334" s="398"/>
      <c r="D334" s="399"/>
      <c r="E334" s="398"/>
      <c r="I334" s="411"/>
      <c r="J334" s="411"/>
      <c r="N334" s="411"/>
      <c r="S334" s="411"/>
      <c r="AC334" s="495">
        <v>109.0</v>
      </c>
      <c r="AD334" s="493"/>
      <c r="AE334" s="493"/>
      <c r="AF334" s="493"/>
      <c r="AG334" s="493"/>
      <c r="AH334" s="493"/>
      <c r="AI334" s="493"/>
      <c r="AJ334" s="493"/>
      <c r="AK334" s="493"/>
      <c r="AL334" s="494"/>
      <c r="AM334" s="495"/>
      <c r="AN334" s="496"/>
      <c r="AO334" s="496"/>
      <c r="AP334" s="493"/>
      <c r="AQ334" s="497"/>
      <c r="AR334" s="499"/>
      <c r="AS334" s="224"/>
    </row>
    <row r="335">
      <c r="A335" s="398"/>
      <c r="B335" s="399"/>
      <c r="C335" s="398"/>
      <c r="D335" s="399"/>
      <c r="E335" s="398"/>
      <c r="I335" s="411"/>
      <c r="J335" s="411"/>
      <c r="N335" s="411"/>
      <c r="S335" s="411"/>
      <c r="AC335" s="495">
        <v>110.0</v>
      </c>
      <c r="AD335" s="493"/>
      <c r="AE335" s="493"/>
      <c r="AF335" s="493"/>
      <c r="AG335" s="493"/>
      <c r="AH335" s="493"/>
      <c r="AI335" s="493"/>
      <c r="AJ335" s="493"/>
      <c r="AK335" s="493"/>
      <c r="AL335" s="494"/>
      <c r="AM335" s="495"/>
      <c r="AN335" s="496"/>
      <c r="AO335" s="496"/>
      <c r="AP335" s="493"/>
      <c r="AQ335" s="497"/>
      <c r="AR335" s="499"/>
      <c r="AS335" s="224"/>
    </row>
    <row r="336">
      <c r="A336" s="398"/>
      <c r="B336" s="399"/>
      <c r="C336" s="398"/>
      <c r="D336" s="399"/>
      <c r="E336" s="398"/>
      <c r="I336" s="411"/>
      <c r="J336" s="411"/>
      <c r="N336" s="411"/>
      <c r="S336" s="411"/>
      <c r="AC336" s="495">
        <v>111.0</v>
      </c>
      <c r="AD336" s="493"/>
      <c r="AE336" s="493"/>
      <c r="AF336" s="493"/>
      <c r="AG336" s="493"/>
      <c r="AH336" s="493"/>
      <c r="AI336" s="493"/>
      <c r="AJ336" s="493"/>
      <c r="AK336" s="493"/>
      <c r="AL336" s="494"/>
      <c r="AM336" s="495"/>
      <c r="AN336" s="496"/>
      <c r="AO336" s="496"/>
      <c r="AP336" s="493"/>
      <c r="AQ336" s="497"/>
      <c r="AR336" s="499"/>
      <c r="AS336" s="224"/>
    </row>
    <row r="337">
      <c r="A337" s="398"/>
      <c r="B337" s="399"/>
      <c r="C337" s="398"/>
      <c r="D337" s="399"/>
      <c r="E337" s="398"/>
      <c r="I337" s="411"/>
      <c r="J337" s="411"/>
      <c r="N337" s="411"/>
      <c r="S337" s="411"/>
      <c r="AC337" s="495">
        <v>112.0</v>
      </c>
      <c r="AD337" s="493"/>
      <c r="AE337" s="493"/>
      <c r="AF337" s="493"/>
      <c r="AG337" s="493"/>
      <c r="AH337" s="493"/>
      <c r="AI337" s="493"/>
      <c r="AJ337" s="493"/>
      <c r="AK337" s="493"/>
      <c r="AL337" s="494"/>
      <c r="AM337" s="495"/>
      <c r="AN337" s="496"/>
      <c r="AO337" s="496"/>
      <c r="AP337" s="493"/>
      <c r="AQ337" s="497"/>
      <c r="AR337" s="499"/>
      <c r="AS337" s="224"/>
    </row>
    <row r="338">
      <c r="A338" s="398"/>
      <c r="B338" s="399"/>
      <c r="C338" s="398"/>
      <c r="D338" s="399"/>
      <c r="E338" s="398"/>
      <c r="I338" s="411"/>
      <c r="J338" s="411"/>
      <c r="N338" s="411"/>
      <c r="S338" s="411"/>
      <c r="AC338" s="495">
        <v>113.0</v>
      </c>
      <c r="AD338" s="493"/>
      <c r="AE338" s="493"/>
      <c r="AF338" s="493"/>
      <c r="AG338" s="493"/>
      <c r="AH338" s="493"/>
      <c r="AI338" s="493"/>
      <c r="AJ338" s="493"/>
      <c r="AK338" s="493"/>
      <c r="AL338" s="494"/>
      <c r="AM338" s="495"/>
      <c r="AN338" s="496"/>
      <c r="AO338" s="496"/>
      <c r="AP338" s="493"/>
      <c r="AQ338" s="497"/>
      <c r="AR338" s="499"/>
      <c r="AS338" s="224"/>
    </row>
    <row r="339">
      <c r="A339" s="398"/>
      <c r="B339" s="399"/>
      <c r="C339" s="398"/>
      <c r="D339" s="399"/>
      <c r="E339" s="398"/>
      <c r="I339" s="411"/>
      <c r="J339" s="411"/>
      <c r="N339" s="411"/>
      <c r="S339" s="411"/>
      <c r="AC339" s="495">
        <v>114.0</v>
      </c>
      <c r="AD339" s="493"/>
      <c r="AE339" s="493"/>
      <c r="AF339" s="493"/>
      <c r="AG339" s="493"/>
      <c r="AH339" s="493"/>
      <c r="AI339" s="493"/>
      <c r="AJ339" s="493"/>
      <c r="AK339" s="493"/>
      <c r="AL339" s="494"/>
      <c r="AM339" s="495"/>
      <c r="AN339" s="496"/>
      <c r="AO339" s="496"/>
      <c r="AP339" s="493"/>
      <c r="AQ339" s="497"/>
      <c r="AR339" s="499"/>
      <c r="AS339" s="224"/>
    </row>
    <row r="340">
      <c r="A340" s="398"/>
      <c r="B340" s="399"/>
      <c r="C340" s="398"/>
      <c r="D340" s="399"/>
      <c r="E340" s="398"/>
      <c r="I340" s="411"/>
      <c r="J340" s="411"/>
      <c r="N340" s="411"/>
      <c r="S340" s="411"/>
      <c r="AC340" s="495">
        <v>115.0</v>
      </c>
      <c r="AD340" s="493"/>
      <c r="AE340" s="493"/>
      <c r="AF340" s="493"/>
      <c r="AG340" s="493"/>
      <c r="AH340" s="493"/>
      <c r="AI340" s="493"/>
      <c r="AJ340" s="493"/>
      <c r="AK340" s="493"/>
      <c r="AL340" s="494"/>
      <c r="AM340" s="495"/>
      <c r="AN340" s="496"/>
      <c r="AO340" s="496"/>
      <c r="AP340" s="493"/>
      <c r="AQ340" s="497"/>
      <c r="AR340" s="499"/>
      <c r="AS340" s="224"/>
    </row>
    <row r="341">
      <c r="A341" s="398"/>
      <c r="B341" s="399"/>
      <c r="C341" s="398"/>
      <c r="D341" s="399"/>
      <c r="E341" s="398"/>
      <c r="I341" s="411"/>
      <c r="J341" s="411"/>
      <c r="N341" s="411"/>
      <c r="S341" s="411"/>
      <c r="AC341" s="495">
        <v>116.0</v>
      </c>
      <c r="AD341" s="493"/>
      <c r="AE341" s="493"/>
      <c r="AF341" s="493"/>
      <c r="AG341" s="493"/>
      <c r="AH341" s="493"/>
      <c r="AI341" s="493"/>
      <c r="AJ341" s="493"/>
      <c r="AK341" s="493"/>
      <c r="AL341" s="494"/>
      <c r="AM341" s="495"/>
      <c r="AN341" s="496"/>
      <c r="AO341" s="496"/>
      <c r="AP341" s="493"/>
      <c r="AQ341" s="497"/>
      <c r="AR341" s="499"/>
      <c r="AS341" s="224"/>
    </row>
    <row r="342">
      <c r="A342" s="398"/>
      <c r="B342" s="399"/>
      <c r="C342" s="398"/>
      <c r="D342" s="399"/>
      <c r="E342" s="398"/>
      <c r="I342" s="411"/>
      <c r="J342" s="411"/>
      <c r="N342" s="411"/>
      <c r="S342" s="411"/>
      <c r="AC342" s="495">
        <v>117.0</v>
      </c>
      <c r="AD342" s="493"/>
      <c r="AE342" s="493"/>
      <c r="AF342" s="493"/>
      <c r="AG342" s="493"/>
      <c r="AH342" s="493"/>
      <c r="AI342" s="493"/>
      <c r="AJ342" s="493"/>
      <c r="AK342" s="493"/>
      <c r="AL342" s="494"/>
      <c r="AM342" s="495"/>
      <c r="AN342" s="496"/>
      <c r="AO342" s="496"/>
      <c r="AP342" s="493"/>
      <c r="AQ342" s="497"/>
      <c r="AR342" s="499"/>
      <c r="AS342" s="224"/>
    </row>
    <row r="343">
      <c r="A343" s="398"/>
      <c r="B343" s="399"/>
      <c r="C343" s="398"/>
      <c r="D343" s="399"/>
      <c r="E343" s="398"/>
      <c r="I343" s="411"/>
      <c r="J343" s="411"/>
      <c r="N343" s="411"/>
      <c r="S343" s="411"/>
      <c r="AC343" s="495">
        <v>118.0</v>
      </c>
      <c r="AD343" s="493"/>
      <c r="AE343" s="493"/>
      <c r="AF343" s="493"/>
      <c r="AG343" s="493"/>
      <c r="AH343" s="493"/>
      <c r="AI343" s="493"/>
      <c r="AJ343" s="493"/>
      <c r="AK343" s="493"/>
      <c r="AL343" s="494"/>
      <c r="AM343" s="495"/>
      <c r="AN343" s="496"/>
      <c r="AO343" s="496"/>
      <c r="AP343" s="493"/>
      <c r="AQ343" s="497"/>
      <c r="AR343" s="499"/>
      <c r="AS343" s="224"/>
    </row>
    <row r="344">
      <c r="A344" s="398"/>
      <c r="B344" s="399"/>
      <c r="C344" s="398"/>
      <c r="D344" s="399"/>
      <c r="E344" s="398"/>
      <c r="I344" s="411"/>
      <c r="J344" s="411"/>
      <c r="N344" s="411"/>
      <c r="S344" s="411"/>
      <c r="AC344" s="495">
        <v>119.0</v>
      </c>
      <c r="AD344" s="493"/>
      <c r="AE344" s="493"/>
      <c r="AF344" s="493"/>
      <c r="AG344" s="493"/>
      <c r="AH344" s="493"/>
      <c r="AI344" s="493"/>
      <c r="AJ344" s="493"/>
      <c r="AK344" s="493"/>
      <c r="AL344" s="494"/>
      <c r="AM344" s="495"/>
      <c r="AN344" s="496"/>
      <c r="AO344" s="496"/>
      <c r="AP344" s="493"/>
      <c r="AQ344" s="497"/>
      <c r="AR344" s="499"/>
      <c r="AS344" s="224"/>
    </row>
    <row r="345">
      <c r="A345" s="398"/>
      <c r="B345" s="399"/>
      <c r="C345" s="398"/>
      <c r="D345" s="399"/>
      <c r="E345" s="398"/>
      <c r="I345" s="411"/>
      <c r="J345" s="411"/>
      <c r="N345" s="411"/>
      <c r="S345" s="411"/>
      <c r="AC345" s="495">
        <v>120.0</v>
      </c>
      <c r="AD345" s="493"/>
      <c r="AE345" s="493"/>
      <c r="AF345" s="493"/>
      <c r="AG345" s="493"/>
      <c r="AH345" s="493"/>
      <c r="AI345" s="493"/>
      <c r="AJ345" s="493"/>
      <c r="AK345" s="493"/>
      <c r="AL345" s="494"/>
      <c r="AM345" s="495"/>
      <c r="AN345" s="496"/>
      <c r="AO345" s="496"/>
      <c r="AP345" s="493"/>
      <c r="AQ345" s="497"/>
      <c r="AR345" s="499"/>
      <c r="AS345" s="224"/>
    </row>
    <row r="346">
      <c r="A346" s="398"/>
      <c r="B346" s="399"/>
      <c r="C346" s="398"/>
      <c r="D346" s="399"/>
      <c r="E346" s="398"/>
      <c r="I346" s="411"/>
      <c r="J346" s="411"/>
      <c r="N346" s="411"/>
      <c r="S346" s="411"/>
      <c r="AC346" s="495">
        <v>121.0</v>
      </c>
      <c r="AD346" s="493"/>
      <c r="AE346" s="493"/>
      <c r="AF346" s="493"/>
      <c r="AG346" s="493"/>
      <c r="AH346" s="493"/>
      <c r="AI346" s="493"/>
      <c r="AJ346" s="493"/>
      <c r="AK346" s="493"/>
      <c r="AL346" s="494"/>
      <c r="AM346" s="495"/>
      <c r="AN346" s="496"/>
      <c r="AO346" s="496"/>
      <c r="AP346" s="493"/>
      <c r="AQ346" s="497"/>
      <c r="AR346" s="499"/>
      <c r="AS346" s="224"/>
    </row>
    <row r="347">
      <c r="A347" s="398"/>
      <c r="B347" s="399"/>
      <c r="C347" s="398"/>
      <c r="D347" s="399"/>
      <c r="E347" s="398"/>
      <c r="I347" s="411"/>
      <c r="J347" s="411"/>
      <c r="N347" s="411"/>
      <c r="S347" s="411"/>
      <c r="AC347" s="495">
        <v>122.0</v>
      </c>
      <c r="AD347" s="493"/>
      <c r="AE347" s="493"/>
      <c r="AF347" s="493"/>
      <c r="AG347" s="493"/>
      <c r="AH347" s="493"/>
      <c r="AI347" s="493"/>
      <c r="AJ347" s="493"/>
      <c r="AK347" s="493"/>
      <c r="AL347" s="494"/>
      <c r="AM347" s="495"/>
      <c r="AN347" s="496"/>
      <c r="AO347" s="496"/>
      <c r="AP347" s="493"/>
      <c r="AQ347" s="497"/>
      <c r="AR347" s="499"/>
      <c r="AS347" s="224"/>
    </row>
    <row r="348">
      <c r="A348" s="398"/>
      <c r="B348" s="399"/>
      <c r="C348" s="398"/>
      <c r="D348" s="399"/>
      <c r="E348" s="398"/>
      <c r="I348" s="411"/>
      <c r="J348" s="411"/>
      <c r="N348" s="411"/>
      <c r="S348" s="411"/>
      <c r="AC348" s="495">
        <v>123.0</v>
      </c>
      <c r="AD348" s="493"/>
      <c r="AE348" s="493"/>
      <c r="AF348" s="493"/>
      <c r="AG348" s="493"/>
      <c r="AH348" s="493"/>
      <c r="AI348" s="493"/>
      <c r="AJ348" s="493"/>
      <c r="AK348" s="493"/>
      <c r="AL348" s="494"/>
      <c r="AM348" s="495"/>
      <c r="AN348" s="496"/>
      <c r="AO348" s="496"/>
      <c r="AP348" s="493"/>
      <c r="AQ348" s="497"/>
      <c r="AR348" s="499"/>
      <c r="AS348" s="224"/>
    </row>
    <row r="349">
      <c r="A349" s="398"/>
      <c r="B349" s="399"/>
      <c r="C349" s="398"/>
      <c r="D349" s="399"/>
      <c r="E349" s="398"/>
      <c r="I349" s="411"/>
      <c r="J349" s="411"/>
      <c r="N349" s="411"/>
      <c r="S349" s="411"/>
      <c r="AC349" s="495">
        <v>124.0</v>
      </c>
      <c r="AD349" s="493"/>
      <c r="AE349" s="493"/>
      <c r="AF349" s="493"/>
      <c r="AG349" s="493"/>
      <c r="AH349" s="493"/>
      <c r="AI349" s="493"/>
      <c r="AJ349" s="493"/>
      <c r="AK349" s="493"/>
      <c r="AL349" s="494"/>
      <c r="AM349" s="495"/>
      <c r="AN349" s="496"/>
      <c r="AO349" s="496"/>
      <c r="AP349" s="493"/>
      <c r="AQ349" s="497"/>
      <c r="AR349" s="499"/>
      <c r="AS349" s="224"/>
    </row>
    <row r="350">
      <c r="A350" s="398"/>
      <c r="B350" s="399"/>
      <c r="C350" s="398"/>
      <c r="D350" s="399"/>
      <c r="E350" s="398"/>
      <c r="I350" s="411"/>
      <c r="J350" s="411"/>
      <c r="N350" s="411"/>
      <c r="S350" s="411"/>
      <c r="AC350" s="495">
        <v>125.0</v>
      </c>
      <c r="AD350" s="493"/>
      <c r="AE350" s="493"/>
      <c r="AF350" s="493"/>
      <c r="AG350" s="493"/>
      <c r="AH350" s="493"/>
      <c r="AI350" s="493"/>
      <c r="AJ350" s="493"/>
      <c r="AK350" s="493"/>
      <c r="AL350" s="494"/>
      <c r="AM350" s="495"/>
      <c r="AN350" s="496"/>
      <c r="AO350" s="496"/>
      <c r="AP350" s="493"/>
      <c r="AQ350" s="497"/>
      <c r="AR350" s="499"/>
      <c r="AS350" s="224"/>
    </row>
    <row r="351">
      <c r="A351" s="398"/>
      <c r="B351" s="399"/>
      <c r="C351" s="398"/>
      <c r="D351" s="399"/>
      <c r="E351" s="398"/>
      <c r="I351" s="411"/>
      <c r="J351" s="411"/>
      <c r="N351" s="411"/>
      <c r="S351" s="411"/>
      <c r="AC351" s="495">
        <v>126.0</v>
      </c>
      <c r="AD351" s="493"/>
      <c r="AE351" s="493"/>
      <c r="AF351" s="493"/>
      <c r="AG351" s="493"/>
      <c r="AH351" s="493"/>
      <c r="AI351" s="493"/>
      <c r="AJ351" s="493"/>
      <c r="AK351" s="493"/>
      <c r="AL351" s="494"/>
      <c r="AM351" s="495"/>
      <c r="AN351" s="496"/>
      <c r="AO351" s="496"/>
      <c r="AP351" s="493"/>
      <c r="AQ351" s="497"/>
      <c r="AR351" s="499"/>
      <c r="AS351" s="224"/>
    </row>
    <row r="352">
      <c r="A352" s="398"/>
      <c r="B352" s="399"/>
      <c r="C352" s="398"/>
      <c r="D352" s="399"/>
      <c r="E352" s="398"/>
      <c r="I352" s="411"/>
      <c r="J352" s="411"/>
      <c r="N352" s="411"/>
      <c r="S352" s="411"/>
      <c r="AC352" s="495">
        <v>127.0</v>
      </c>
      <c r="AD352" s="493"/>
      <c r="AE352" s="493"/>
      <c r="AF352" s="493"/>
      <c r="AG352" s="493"/>
      <c r="AH352" s="493"/>
      <c r="AI352" s="493"/>
      <c r="AJ352" s="493"/>
      <c r="AK352" s="493"/>
      <c r="AL352" s="494"/>
      <c r="AM352" s="495"/>
      <c r="AN352" s="496"/>
      <c r="AO352" s="496"/>
      <c r="AP352" s="493"/>
      <c r="AQ352" s="497"/>
      <c r="AR352" s="499"/>
      <c r="AS352" s="224"/>
    </row>
    <row r="353">
      <c r="A353" s="398"/>
      <c r="B353" s="399"/>
      <c r="C353" s="398"/>
      <c r="D353" s="399"/>
      <c r="E353" s="398"/>
      <c r="I353" s="411"/>
      <c r="J353" s="411"/>
      <c r="N353" s="411"/>
      <c r="S353" s="411"/>
      <c r="AC353" s="495">
        <v>128.0</v>
      </c>
      <c r="AD353" s="493"/>
      <c r="AE353" s="493"/>
      <c r="AF353" s="493"/>
      <c r="AG353" s="493"/>
      <c r="AH353" s="493"/>
      <c r="AI353" s="493"/>
      <c r="AJ353" s="493"/>
      <c r="AK353" s="493"/>
      <c r="AL353" s="494"/>
      <c r="AM353" s="495"/>
      <c r="AN353" s="496"/>
      <c r="AO353" s="496"/>
      <c r="AP353" s="493"/>
      <c r="AQ353" s="497"/>
      <c r="AR353" s="499"/>
      <c r="AS353" s="224"/>
    </row>
    <row r="354">
      <c r="A354" s="398"/>
      <c r="B354" s="399"/>
      <c r="C354" s="398"/>
      <c r="D354" s="399"/>
      <c r="E354" s="398"/>
      <c r="I354" s="411"/>
      <c r="J354" s="411"/>
      <c r="N354" s="411"/>
      <c r="S354" s="411"/>
      <c r="AC354" s="495">
        <v>129.0</v>
      </c>
      <c r="AD354" s="493"/>
      <c r="AE354" s="493"/>
      <c r="AF354" s="493"/>
      <c r="AG354" s="493"/>
      <c r="AH354" s="493"/>
      <c r="AI354" s="493"/>
      <c r="AJ354" s="493"/>
      <c r="AK354" s="493"/>
      <c r="AL354" s="494"/>
      <c r="AM354" s="495"/>
      <c r="AN354" s="496"/>
      <c r="AO354" s="496"/>
      <c r="AP354" s="493"/>
      <c r="AQ354" s="497"/>
      <c r="AR354" s="499"/>
      <c r="AS354" s="224"/>
    </row>
    <row r="355">
      <c r="A355" s="398"/>
      <c r="B355" s="399"/>
      <c r="C355" s="398"/>
      <c r="D355" s="399"/>
      <c r="E355" s="398"/>
      <c r="I355" s="411"/>
      <c r="J355" s="411"/>
      <c r="N355" s="411"/>
      <c r="S355" s="411"/>
      <c r="AC355" s="495">
        <v>130.0</v>
      </c>
      <c r="AD355" s="493"/>
      <c r="AE355" s="493"/>
      <c r="AF355" s="493"/>
      <c r="AG355" s="493"/>
      <c r="AH355" s="493"/>
      <c r="AI355" s="493"/>
      <c r="AJ355" s="493"/>
      <c r="AK355" s="493"/>
      <c r="AL355" s="494"/>
      <c r="AM355" s="495"/>
      <c r="AN355" s="496"/>
      <c r="AO355" s="496"/>
      <c r="AP355" s="493"/>
      <c r="AQ355" s="497"/>
      <c r="AR355" s="499"/>
      <c r="AS355" s="224"/>
    </row>
    <row r="356">
      <c r="A356" s="398"/>
      <c r="B356" s="399"/>
      <c r="C356" s="398"/>
      <c r="D356" s="399"/>
      <c r="E356" s="398"/>
      <c r="I356" s="411"/>
      <c r="J356" s="411"/>
      <c r="N356" s="411"/>
      <c r="S356" s="411"/>
      <c r="AC356" s="495">
        <v>131.0</v>
      </c>
      <c r="AD356" s="493"/>
      <c r="AE356" s="493"/>
      <c r="AF356" s="493"/>
      <c r="AG356" s="493"/>
      <c r="AH356" s="493"/>
      <c r="AI356" s="493"/>
      <c r="AJ356" s="493"/>
      <c r="AK356" s="493"/>
      <c r="AL356" s="494"/>
      <c r="AM356" s="495"/>
      <c r="AN356" s="496"/>
      <c r="AO356" s="496"/>
      <c r="AP356" s="493"/>
      <c r="AQ356" s="497"/>
      <c r="AR356" s="499"/>
      <c r="AS356" s="224"/>
    </row>
    <row r="357">
      <c r="A357" s="398"/>
      <c r="B357" s="399"/>
      <c r="C357" s="398"/>
      <c r="D357" s="399"/>
      <c r="E357" s="398"/>
      <c r="I357" s="411"/>
      <c r="J357" s="411"/>
      <c r="N357" s="411"/>
      <c r="S357" s="411"/>
      <c r="AC357" s="495">
        <v>132.0</v>
      </c>
      <c r="AD357" s="493"/>
      <c r="AE357" s="493"/>
      <c r="AF357" s="493"/>
      <c r="AG357" s="493"/>
      <c r="AH357" s="493"/>
      <c r="AI357" s="493"/>
      <c r="AJ357" s="493"/>
      <c r="AK357" s="493"/>
      <c r="AL357" s="494"/>
      <c r="AM357" s="495"/>
      <c r="AN357" s="496"/>
      <c r="AO357" s="496"/>
      <c r="AP357" s="493"/>
      <c r="AQ357" s="497"/>
      <c r="AR357" s="499"/>
      <c r="AS357" s="224"/>
    </row>
    <row r="358">
      <c r="A358" s="398"/>
      <c r="B358" s="399"/>
      <c r="C358" s="398"/>
      <c r="D358" s="399"/>
      <c r="E358" s="398"/>
      <c r="I358" s="411"/>
      <c r="J358" s="411"/>
      <c r="N358" s="411"/>
      <c r="S358" s="411"/>
      <c r="AC358" s="495">
        <v>133.0</v>
      </c>
      <c r="AD358" s="493"/>
      <c r="AE358" s="493"/>
      <c r="AF358" s="493"/>
      <c r="AG358" s="493"/>
      <c r="AH358" s="493"/>
      <c r="AI358" s="493"/>
      <c r="AJ358" s="493"/>
      <c r="AK358" s="493"/>
      <c r="AL358" s="494"/>
      <c r="AM358" s="495"/>
      <c r="AN358" s="496"/>
      <c r="AO358" s="496"/>
      <c r="AP358" s="493"/>
      <c r="AQ358" s="497"/>
      <c r="AR358" s="499"/>
      <c r="AS358" s="224"/>
    </row>
    <row r="359">
      <c r="A359" s="398"/>
      <c r="B359" s="399"/>
      <c r="C359" s="398"/>
      <c r="D359" s="399"/>
      <c r="E359" s="398"/>
      <c r="I359" s="411"/>
      <c r="J359" s="411"/>
      <c r="N359" s="411"/>
      <c r="S359" s="411"/>
      <c r="AC359" s="495">
        <v>134.0</v>
      </c>
      <c r="AD359" s="493"/>
      <c r="AE359" s="493"/>
      <c r="AF359" s="493"/>
      <c r="AG359" s="493"/>
      <c r="AH359" s="493"/>
      <c r="AI359" s="493"/>
      <c r="AJ359" s="493"/>
      <c r="AK359" s="493"/>
      <c r="AL359" s="494"/>
      <c r="AM359" s="495"/>
      <c r="AN359" s="496"/>
      <c r="AO359" s="496"/>
      <c r="AP359" s="493"/>
      <c r="AQ359" s="497"/>
      <c r="AR359" s="499"/>
      <c r="AS359" s="224"/>
    </row>
    <row r="360">
      <c r="A360" s="398"/>
      <c r="B360" s="399"/>
      <c r="C360" s="398"/>
      <c r="D360" s="399"/>
      <c r="E360" s="398"/>
      <c r="I360" s="411"/>
      <c r="J360" s="411"/>
      <c r="N360" s="411"/>
      <c r="S360" s="411"/>
      <c r="AC360" s="495">
        <v>135.0</v>
      </c>
      <c r="AD360" s="493"/>
      <c r="AE360" s="493"/>
      <c r="AF360" s="493"/>
      <c r="AG360" s="493"/>
      <c r="AH360" s="493"/>
      <c r="AI360" s="493"/>
      <c r="AJ360" s="493"/>
      <c r="AK360" s="493"/>
      <c r="AL360" s="494"/>
      <c r="AM360" s="495"/>
      <c r="AN360" s="496"/>
      <c r="AO360" s="496"/>
      <c r="AP360" s="493"/>
      <c r="AQ360" s="497"/>
      <c r="AR360" s="499"/>
      <c r="AS360" s="224"/>
    </row>
    <row r="361">
      <c r="A361" s="398"/>
      <c r="B361" s="399"/>
      <c r="C361" s="398"/>
      <c r="D361" s="399"/>
      <c r="E361" s="398"/>
      <c r="I361" s="411"/>
      <c r="J361" s="411"/>
      <c r="N361" s="411"/>
      <c r="S361" s="411"/>
      <c r="AC361" s="495">
        <v>136.0</v>
      </c>
      <c r="AD361" s="493"/>
      <c r="AE361" s="493"/>
      <c r="AF361" s="493"/>
      <c r="AG361" s="493"/>
      <c r="AH361" s="493"/>
      <c r="AI361" s="493"/>
      <c r="AJ361" s="493"/>
      <c r="AK361" s="493"/>
      <c r="AL361" s="494"/>
      <c r="AM361" s="495"/>
      <c r="AN361" s="496"/>
      <c r="AO361" s="496"/>
      <c r="AP361" s="493"/>
      <c r="AQ361" s="497"/>
      <c r="AR361" s="499"/>
      <c r="AS361" s="224"/>
    </row>
    <row r="362">
      <c r="A362" s="398"/>
      <c r="B362" s="399"/>
      <c r="C362" s="398"/>
      <c r="D362" s="399"/>
      <c r="E362" s="398"/>
      <c r="I362" s="411"/>
      <c r="J362" s="411"/>
      <c r="N362" s="411"/>
      <c r="S362" s="411"/>
      <c r="AC362" s="495">
        <v>137.0</v>
      </c>
      <c r="AD362" s="493"/>
      <c r="AE362" s="493"/>
      <c r="AF362" s="493"/>
      <c r="AG362" s="493"/>
      <c r="AH362" s="493"/>
      <c r="AI362" s="493"/>
      <c r="AJ362" s="493"/>
      <c r="AK362" s="493"/>
      <c r="AL362" s="494"/>
      <c r="AM362" s="495"/>
      <c r="AN362" s="496"/>
      <c r="AO362" s="496"/>
      <c r="AP362" s="493"/>
      <c r="AQ362" s="497"/>
      <c r="AR362" s="499"/>
      <c r="AS362" s="224"/>
    </row>
    <row r="363">
      <c r="A363" s="398"/>
      <c r="B363" s="399"/>
      <c r="C363" s="398"/>
      <c r="D363" s="399"/>
      <c r="E363" s="398"/>
      <c r="I363" s="411"/>
      <c r="J363" s="411"/>
      <c r="N363" s="411"/>
      <c r="S363" s="411"/>
      <c r="AC363" s="495">
        <v>138.0</v>
      </c>
      <c r="AD363" s="493"/>
      <c r="AE363" s="493"/>
      <c r="AF363" s="493"/>
      <c r="AG363" s="493"/>
      <c r="AH363" s="493"/>
      <c r="AI363" s="493"/>
      <c r="AJ363" s="493"/>
      <c r="AK363" s="493"/>
      <c r="AL363" s="494"/>
      <c r="AM363" s="495"/>
      <c r="AN363" s="496"/>
      <c r="AO363" s="496"/>
      <c r="AP363" s="493"/>
      <c r="AQ363" s="497"/>
      <c r="AR363" s="499"/>
      <c r="AS363" s="224"/>
    </row>
    <row r="364">
      <c r="A364" s="398"/>
      <c r="B364" s="399"/>
      <c r="C364" s="398"/>
      <c r="D364" s="399"/>
      <c r="E364" s="398"/>
      <c r="I364" s="411"/>
      <c r="J364" s="411"/>
      <c r="N364" s="411"/>
      <c r="S364" s="411"/>
      <c r="AC364" s="495">
        <v>139.0</v>
      </c>
      <c r="AD364" s="493"/>
      <c r="AE364" s="493"/>
      <c r="AF364" s="493"/>
      <c r="AG364" s="493"/>
      <c r="AH364" s="493"/>
      <c r="AI364" s="493"/>
      <c r="AJ364" s="493"/>
      <c r="AK364" s="493"/>
      <c r="AL364" s="494"/>
      <c r="AM364" s="495"/>
      <c r="AN364" s="496"/>
      <c r="AO364" s="496"/>
      <c r="AP364" s="493"/>
      <c r="AQ364" s="497"/>
      <c r="AR364" s="499"/>
      <c r="AS364" s="224"/>
    </row>
    <row r="365">
      <c r="A365" s="398"/>
      <c r="B365" s="399"/>
      <c r="C365" s="398"/>
      <c r="D365" s="399"/>
      <c r="E365" s="398"/>
      <c r="I365" s="411"/>
      <c r="J365" s="411"/>
      <c r="N365" s="411"/>
      <c r="S365" s="411"/>
      <c r="AC365" s="495">
        <v>140.0</v>
      </c>
      <c r="AD365" s="493"/>
      <c r="AE365" s="493"/>
      <c r="AF365" s="493"/>
      <c r="AG365" s="493"/>
      <c r="AH365" s="493"/>
      <c r="AI365" s="493"/>
      <c r="AJ365" s="493"/>
      <c r="AK365" s="493"/>
      <c r="AL365" s="494"/>
      <c r="AM365" s="495"/>
      <c r="AN365" s="496"/>
      <c r="AO365" s="496"/>
      <c r="AP365" s="493"/>
      <c r="AQ365" s="497"/>
      <c r="AR365" s="499"/>
      <c r="AS365" s="224"/>
    </row>
    <row r="366">
      <c r="A366" s="398"/>
      <c r="B366" s="399"/>
      <c r="C366" s="398"/>
      <c r="D366" s="399"/>
      <c r="E366" s="398"/>
      <c r="I366" s="411"/>
      <c r="J366" s="411"/>
      <c r="N366" s="411"/>
      <c r="S366" s="411"/>
      <c r="AC366" s="227"/>
      <c r="AD366" s="227"/>
      <c r="AE366" s="227"/>
      <c r="AF366" s="227"/>
      <c r="AG366" s="227"/>
      <c r="AL366" s="224"/>
      <c r="AM366" s="224"/>
      <c r="AN366" s="224"/>
      <c r="AO366" s="224"/>
      <c r="AP366" s="224"/>
      <c r="AQ366" s="224"/>
      <c r="AR366" s="224"/>
      <c r="AS366" s="224"/>
    </row>
    <row r="367">
      <c r="A367" s="398"/>
      <c r="B367" s="399"/>
      <c r="C367" s="398"/>
      <c r="D367" s="399"/>
      <c r="E367" s="398"/>
      <c r="I367" s="411"/>
      <c r="J367" s="411"/>
      <c r="N367" s="411"/>
      <c r="S367" s="411"/>
      <c r="AC367" s="227"/>
      <c r="AD367" s="227"/>
      <c r="AE367" s="227"/>
      <c r="AF367" s="227"/>
      <c r="AG367" s="227"/>
      <c r="AL367" s="224"/>
      <c r="AM367" s="224"/>
      <c r="AN367" s="224"/>
      <c r="AO367" s="224"/>
      <c r="AP367" s="224"/>
      <c r="AQ367" s="224"/>
      <c r="AR367" s="224"/>
      <c r="AS367" s="224"/>
    </row>
    <row r="368">
      <c r="A368" s="398"/>
      <c r="B368" s="399"/>
      <c r="C368" s="398"/>
      <c r="D368" s="399"/>
      <c r="E368" s="398"/>
      <c r="I368" s="411"/>
      <c r="J368" s="411"/>
      <c r="N368" s="411"/>
      <c r="S368" s="411"/>
      <c r="AC368" s="227"/>
      <c r="AD368" s="227"/>
      <c r="AE368" s="227"/>
      <c r="AF368" s="227"/>
      <c r="AG368" s="227"/>
      <c r="AL368" s="224"/>
      <c r="AM368" s="224"/>
      <c r="AN368" s="224"/>
      <c r="AO368" s="224"/>
      <c r="AP368" s="224"/>
      <c r="AQ368" s="224"/>
      <c r="AR368" s="224"/>
      <c r="AS368" s="224"/>
    </row>
    <row r="369">
      <c r="A369" s="398"/>
      <c r="B369" s="399"/>
      <c r="C369" s="398"/>
      <c r="D369" s="399"/>
      <c r="E369" s="398"/>
      <c r="I369" s="411"/>
      <c r="J369" s="411"/>
      <c r="N369" s="411"/>
      <c r="S369" s="411"/>
      <c r="AC369" s="227"/>
      <c r="AD369" s="227"/>
      <c r="AE369" s="227"/>
      <c r="AF369" s="227"/>
      <c r="AG369" s="227"/>
      <c r="AL369" s="224"/>
      <c r="AM369" s="224"/>
      <c r="AN369" s="224"/>
      <c r="AO369" s="224"/>
      <c r="AP369" s="224"/>
      <c r="AQ369" s="224"/>
      <c r="AR369" s="224"/>
      <c r="AS369" s="224"/>
    </row>
    <row r="370">
      <c r="A370" s="398"/>
      <c r="B370" s="399"/>
      <c r="C370" s="398"/>
      <c r="D370" s="399"/>
      <c r="E370" s="398"/>
      <c r="I370" s="411"/>
      <c r="J370" s="411"/>
      <c r="N370" s="411"/>
      <c r="S370" s="411"/>
      <c r="AC370" s="227"/>
      <c r="AD370" s="227"/>
      <c r="AE370" s="227"/>
      <c r="AF370" s="227"/>
      <c r="AG370" s="227"/>
      <c r="AL370" s="224"/>
      <c r="AM370" s="224"/>
      <c r="AN370" s="224"/>
      <c r="AO370" s="224"/>
      <c r="AP370" s="224"/>
      <c r="AQ370" s="224"/>
      <c r="AR370" s="224"/>
      <c r="AS370" s="224"/>
    </row>
    <row r="371">
      <c r="A371" s="398"/>
      <c r="B371" s="399"/>
      <c r="C371" s="398"/>
      <c r="D371" s="399"/>
      <c r="E371" s="398"/>
      <c r="I371" s="411"/>
      <c r="J371" s="411"/>
      <c r="N371" s="411"/>
      <c r="S371" s="411"/>
      <c r="AC371" s="227"/>
      <c r="AD371" s="227"/>
      <c r="AE371" s="227"/>
      <c r="AF371" s="227"/>
      <c r="AG371" s="227"/>
      <c r="AL371" s="224"/>
      <c r="AM371" s="224"/>
      <c r="AN371" s="224"/>
      <c r="AO371" s="224"/>
      <c r="AP371" s="224"/>
      <c r="AQ371" s="224"/>
      <c r="AR371" s="224"/>
      <c r="AS371" s="224"/>
    </row>
    <row r="372">
      <c r="A372" s="398"/>
      <c r="B372" s="399"/>
      <c r="C372" s="398"/>
      <c r="D372" s="399"/>
      <c r="E372" s="398"/>
      <c r="I372" s="411"/>
      <c r="J372" s="411"/>
      <c r="N372" s="411"/>
      <c r="S372" s="411"/>
      <c r="AC372" s="227"/>
      <c r="AD372" s="227"/>
      <c r="AE372" s="227"/>
      <c r="AF372" s="227"/>
      <c r="AG372" s="227"/>
      <c r="AL372" s="224"/>
      <c r="AM372" s="224"/>
      <c r="AN372" s="224"/>
      <c r="AO372" s="224"/>
      <c r="AP372" s="224"/>
      <c r="AQ372" s="224"/>
      <c r="AR372" s="224"/>
      <c r="AS372" s="224"/>
    </row>
    <row r="373">
      <c r="A373" s="398"/>
      <c r="B373" s="399"/>
      <c r="C373" s="398"/>
      <c r="D373" s="399"/>
      <c r="E373" s="398"/>
      <c r="I373" s="411"/>
      <c r="J373" s="411"/>
      <c r="N373" s="411"/>
      <c r="S373" s="411"/>
      <c r="AC373" s="227"/>
      <c r="AD373" s="227"/>
      <c r="AE373" s="227"/>
      <c r="AF373" s="227"/>
      <c r="AG373" s="227"/>
      <c r="AL373" s="224"/>
      <c r="AM373" s="224"/>
      <c r="AN373" s="224"/>
      <c r="AO373" s="224"/>
      <c r="AP373" s="224"/>
      <c r="AQ373" s="224"/>
      <c r="AR373" s="224"/>
      <c r="AS373" s="224"/>
    </row>
    <row r="374">
      <c r="A374" s="398"/>
      <c r="B374" s="399"/>
      <c r="C374" s="398"/>
      <c r="D374" s="399"/>
      <c r="E374" s="398"/>
      <c r="I374" s="411"/>
      <c r="J374" s="411"/>
      <c r="N374" s="411"/>
      <c r="S374" s="411"/>
      <c r="AC374" s="227"/>
      <c r="AD374" s="227"/>
      <c r="AE374" s="227"/>
      <c r="AF374" s="227"/>
      <c r="AG374" s="227"/>
      <c r="AL374" s="224"/>
      <c r="AM374" s="224"/>
      <c r="AN374" s="224"/>
      <c r="AO374" s="224"/>
      <c r="AP374" s="224"/>
      <c r="AQ374" s="224"/>
      <c r="AR374" s="224"/>
      <c r="AS374" s="224"/>
    </row>
    <row r="375">
      <c r="A375" s="398"/>
      <c r="B375" s="399"/>
      <c r="C375" s="398"/>
      <c r="D375" s="399"/>
      <c r="E375" s="398"/>
      <c r="I375" s="411"/>
      <c r="J375" s="411"/>
      <c r="N375" s="411"/>
      <c r="S375" s="411"/>
      <c r="AC375" s="227"/>
      <c r="AD375" s="227"/>
      <c r="AE375" s="227"/>
      <c r="AF375" s="227"/>
      <c r="AG375" s="227"/>
      <c r="AL375" s="224"/>
      <c r="AM375" s="224"/>
      <c r="AN375" s="224"/>
      <c r="AO375" s="224"/>
      <c r="AP375" s="224"/>
      <c r="AQ375" s="224"/>
      <c r="AR375" s="224"/>
      <c r="AS375" s="224"/>
    </row>
    <row r="376">
      <c r="A376" s="398"/>
      <c r="B376" s="399"/>
      <c r="C376" s="398"/>
      <c r="D376" s="399"/>
      <c r="E376" s="398"/>
      <c r="I376" s="411"/>
      <c r="J376" s="411"/>
      <c r="N376" s="411"/>
      <c r="S376" s="411"/>
      <c r="AC376" s="227"/>
      <c r="AD376" s="227"/>
      <c r="AE376" s="227"/>
      <c r="AF376" s="227"/>
      <c r="AG376" s="227"/>
      <c r="AL376" s="224"/>
      <c r="AM376" s="224"/>
      <c r="AN376" s="224"/>
      <c r="AO376" s="224"/>
      <c r="AP376" s="224"/>
      <c r="AQ376" s="224"/>
      <c r="AR376" s="224"/>
      <c r="AS376" s="224"/>
    </row>
    <row r="377">
      <c r="A377" s="398"/>
      <c r="B377" s="399"/>
      <c r="C377" s="398"/>
      <c r="D377" s="399"/>
      <c r="E377" s="398"/>
      <c r="I377" s="411"/>
      <c r="J377" s="411"/>
      <c r="N377" s="411"/>
      <c r="S377" s="411"/>
      <c r="AC377" s="227"/>
      <c r="AD377" s="227"/>
      <c r="AE377" s="227"/>
      <c r="AF377" s="227"/>
      <c r="AG377" s="227"/>
      <c r="AL377" s="224"/>
      <c r="AM377" s="224"/>
      <c r="AN377" s="224"/>
      <c r="AO377" s="224"/>
      <c r="AP377" s="224"/>
      <c r="AQ377" s="224"/>
      <c r="AR377" s="224"/>
      <c r="AS377" s="224"/>
    </row>
    <row r="378">
      <c r="A378" s="398"/>
      <c r="B378" s="399"/>
      <c r="C378" s="398"/>
      <c r="D378" s="399"/>
      <c r="E378" s="398"/>
      <c r="I378" s="411"/>
      <c r="J378" s="411"/>
      <c r="N378" s="411"/>
      <c r="S378" s="411"/>
      <c r="AC378" s="227"/>
      <c r="AD378" s="227"/>
      <c r="AE378" s="227"/>
      <c r="AF378" s="227"/>
      <c r="AG378" s="227"/>
      <c r="AL378" s="224"/>
      <c r="AM378" s="224"/>
      <c r="AN378" s="224"/>
      <c r="AO378" s="224"/>
      <c r="AP378" s="224"/>
      <c r="AQ378" s="224"/>
      <c r="AR378" s="224"/>
      <c r="AS378" s="224"/>
    </row>
    <row r="379">
      <c r="A379" s="398"/>
      <c r="B379" s="399"/>
      <c r="C379" s="398"/>
      <c r="D379" s="399"/>
      <c r="E379" s="398"/>
      <c r="I379" s="411"/>
      <c r="J379" s="411"/>
      <c r="N379" s="411"/>
      <c r="S379" s="411"/>
      <c r="AC379" s="227"/>
      <c r="AD379" s="227"/>
      <c r="AE379" s="227"/>
      <c r="AF379" s="227"/>
      <c r="AG379" s="227"/>
      <c r="AL379" s="224"/>
      <c r="AM379" s="224"/>
      <c r="AN379" s="224"/>
      <c r="AO379" s="224"/>
      <c r="AP379" s="224"/>
      <c r="AQ379" s="224"/>
      <c r="AR379" s="224"/>
      <c r="AS379" s="224"/>
    </row>
    <row r="380">
      <c r="A380" s="398"/>
      <c r="B380" s="399"/>
      <c r="C380" s="398"/>
      <c r="D380" s="399"/>
      <c r="E380" s="398"/>
      <c r="I380" s="411"/>
      <c r="J380" s="411"/>
      <c r="N380" s="411"/>
      <c r="S380" s="411"/>
      <c r="AC380" s="227"/>
      <c r="AD380" s="227"/>
      <c r="AE380" s="227"/>
      <c r="AF380" s="227"/>
      <c r="AG380" s="227"/>
      <c r="AL380" s="224"/>
      <c r="AM380" s="224"/>
      <c r="AN380" s="224"/>
      <c r="AO380" s="224"/>
      <c r="AP380" s="224"/>
      <c r="AQ380" s="224"/>
      <c r="AR380" s="224"/>
      <c r="AS380" s="224"/>
    </row>
    <row r="381">
      <c r="A381" s="398"/>
      <c r="B381" s="399"/>
      <c r="C381" s="398"/>
      <c r="D381" s="399"/>
      <c r="E381" s="398"/>
      <c r="I381" s="411"/>
      <c r="J381" s="411"/>
      <c r="N381" s="411"/>
      <c r="S381" s="411"/>
      <c r="AC381" s="227"/>
      <c r="AD381" s="227"/>
      <c r="AE381" s="227"/>
      <c r="AF381" s="227"/>
      <c r="AG381" s="227"/>
      <c r="AL381" s="224"/>
      <c r="AM381" s="224"/>
      <c r="AN381" s="224"/>
      <c r="AO381" s="224"/>
      <c r="AP381" s="224"/>
      <c r="AQ381" s="224"/>
      <c r="AR381" s="224"/>
      <c r="AS381" s="224"/>
    </row>
    <row r="382">
      <c r="A382" s="398"/>
      <c r="B382" s="399"/>
      <c r="C382" s="398"/>
      <c r="D382" s="399"/>
      <c r="E382" s="398"/>
      <c r="I382" s="411"/>
      <c r="J382" s="411"/>
      <c r="N382" s="411"/>
      <c r="S382" s="411"/>
      <c r="AC382" s="227"/>
      <c r="AD382" s="227"/>
      <c r="AE382" s="227"/>
      <c r="AF382" s="227"/>
      <c r="AG382" s="227"/>
      <c r="AL382" s="224"/>
      <c r="AM382" s="224"/>
      <c r="AN382" s="224"/>
      <c r="AO382" s="224"/>
      <c r="AP382" s="224"/>
      <c r="AQ382" s="224"/>
      <c r="AR382" s="224"/>
      <c r="AS382" s="224"/>
    </row>
    <row r="383">
      <c r="A383" s="398"/>
      <c r="B383" s="399"/>
      <c r="C383" s="398"/>
      <c r="D383" s="399"/>
      <c r="E383" s="398"/>
      <c r="I383" s="411"/>
      <c r="J383" s="411"/>
      <c r="N383" s="411"/>
      <c r="S383" s="411"/>
      <c r="AC383" s="227"/>
      <c r="AD383" s="227"/>
      <c r="AE383" s="227"/>
      <c r="AF383" s="227"/>
      <c r="AG383" s="227"/>
      <c r="AL383" s="224"/>
      <c r="AM383" s="224"/>
      <c r="AN383" s="224"/>
      <c r="AO383" s="224"/>
      <c r="AP383" s="224"/>
      <c r="AQ383" s="224"/>
      <c r="AR383" s="224"/>
      <c r="AS383" s="224"/>
    </row>
    <row r="384">
      <c r="A384" s="398"/>
      <c r="B384" s="399"/>
      <c r="C384" s="398"/>
      <c r="D384" s="399"/>
      <c r="E384" s="398"/>
      <c r="I384" s="411"/>
      <c r="J384" s="411"/>
      <c r="N384" s="411"/>
      <c r="S384" s="411"/>
      <c r="AC384" s="227"/>
      <c r="AD384" s="227"/>
      <c r="AE384" s="227"/>
      <c r="AF384" s="227"/>
      <c r="AG384" s="227"/>
      <c r="AL384" s="224"/>
      <c r="AM384" s="224"/>
      <c r="AN384" s="224"/>
      <c r="AO384" s="224"/>
      <c r="AP384" s="224"/>
      <c r="AQ384" s="224"/>
      <c r="AR384" s="224"/>
      <c r="AS384" s="224"/>
    </row>
    <row r="385">
      <c r="A385" s="398"/>
      <c r="B385" s="399"/>
      <c r="C385" s="398"/>
      <c r="D385" s="399"/>
      <c r="E385" s="398"/>
      <c r="I385" s="411"/>
      <c r="J385" s="411"/>
      <c r="N385" s="411"/>
      <c r="S385" s="411"/>
      <c r="AC385" s="227"/>
      <c r="AD385" s="227"/>
      <c r="AE385" s="227"/>
      <c r="AF385" s="227"/>
      <c r="AG385" s="227"/>
      <c r="AL385" s="224"/>
      <c r="AM385" s="224"/>
      <c r="AN385" s="224"/>
      <c r="AO385" s="224"/>
      <c r="AP385" s="224"/>
      <c r="AQ385" s="224"/>
      <c r="AR385" s="224"/>
      <c r="AS385" s="224"/>
    </row>
    <row r="386">
      <c r="A386" s="398"/>
      <c r="B386" s="399"/>
      <c r="C386" s="398"/>
      <c r="D386" s="399"/>
      <c r="E386" s="398"/>
      <c r="I386" s="411"/>
      <c r="J386" s="411"/>
      <c r="N386" s="411"/>
      <c r="S386" s="411"/>
      <c r="AC386" s="227"/>
      <c r="AD386" s="227"/>
      <c r="AE386" s="227"/>
      <c r="AF386" s="227"/>
      <c r="AG386" s="227"/>
      <c r="AL386" s="224"/>
      <c r="AM386" s="224"/>
      <c r="AN386" s="224"/>
      <c r="AO386" s="224"/>
      <c r="AP386" s="224"/>
      <c r="AQ386" s="224"/>
      <c r="AR386" s="224"/>
      <c r="AS386" s="224"/>
    </row>
    <row r="387">
      <c r="A387" s="398"/>
      <c r="B387" s="399"/>
      <c r="C387" s="398"/>
      <c r="D387" s="399"/>
      <c r="E387" s="398"/>
      <c r="I387" s="411"/>
      <c r="J387" s="411"/>
      <c r="N387" s="411"/>
      <c r="S387" s="411"/>
      <c r="AC387" s="227"/>
      <c r="AD387" s="227"/>
      <c r="AE387" s="227"/>
      <c r="AF387" s="227"/>
      <c r="AG387" s="227"/>
      <c r="AL387" s="224"/>
      <c r="AM387" s="224"/>
      <c r="AN387" s="224"/>
      <c r="AO387" s="224"/>
      <c r="AP387" s="224"/>
      <c r="AQ387" s="224"/>
      <c r="AR387" s="224"/>
      <c r="AS387" s="224"/>
    </row>
    <row r="388">
      <c r="A388" s="398"/>
      <c r="B388" s="399"/>
      <c r="C388" s="398"/>
      <c r="D388" s="399"/>
      <c r="E388" s="398"/>
      <c r="I388" s="411"/>
      <c r="J388" s="411"/>
      <c r="N388" s="411"/>
      <c r="S388" s="411"/>
      <c r="AC388" s="227"/>
      <c r="AD388" s="227"/>
      <c r="AE388" s="227"/>
      <c r="AF388" s="227"/>
      <c r="AG388" s="227"/>
      <c r="AL388" s="224"/>
      <c r="AM388" s="224"/>
      <c r="AN388" s="224"/>
      <c r="AO388" s="224"/>
      <c r="AP388" s="224"/>
      <c r="AQ388" s="224"/>
      <c r="AR388" s="224"/>
      <c r="AS388" s="224"/>
    </row>
    <row r="389">
      <c r="A389" s="398"/>
      <c r="B389" s="399"/>
      <c r="C389" s="398"/>
      <c r="D389" s="399"/>
      <c r="E389" s="398"/>
      <c r="I389" s="411"/>
      <c r="J389" s="411"/>
      <c r="N389" s="411"/>
      <c r="S389" s="411"/>
      <c r="AC389" s="227"/>
      <c r="AD389" s="227"/>
      <c r="AE389" s="227"/>
      <c r="AF389" s="227"/>
      <c r="AG389" s="227"/>
      <c r="AL389" s="224"/>
      <c r="AM389" s="224"/>
      <c r="AN389" s="224"/>
      <c r="AO389" s="224"/>
      <c r="AP389" s="224"/>
      <c r="AQ389" s="224"/>
      <c r="AR389" s="224"/>
      <c r="AS389" s="224"/>
    </row>
    <row r="390">
      <c r="A390" s="398"/>
      <c r="B390" s="399"/>
      <c r="C390" s="398"/>
      <c r="D390" s="399"/>
      <c r="E390" s="398"/>
      <c r="I390" s="411"/>
      <c r="J390" s="411"/>
      <c r="N390" s="411"/>
      <c r="S390" s="411"/>
      <c r="AC390" s="227"/>
      <c r="AD390" s="227"/>
      <c r="AE390" s="227"/>
      <c r="AF390" s="227"/>
      <c r="AG390" s="227"/>
      <c r="AL390" s="224"/>
      <c r="AM390" s="224"/>
      <c r="AN390" s="224"/>
      <c r="AO390" s="224"/>
      <c r="AP390" s="224"/>
      <c r="AQ390" s="224"/>
      <c r="AR390" s="224"/>
      <c r="AS390" s="224"/>
    </row>
    <row r="391">
      <c r="A391" s="398"/>
      <c r="B391" s="399"/>
      <c r="C391" s="398"/>
      <c r="D391" s="399"/>
      <c r="E391" s="398"/>
      <c r="I391" s="411"/>
      <c r="J391" s="411"/>
      <c r="N391" s="411"/>
      <c r="S391" s="411"/>
      <c r="AC391" s="227"/>
      <c r="AD391" s="227"/>
      <c r="AE391" s="227"/>
      <c r="AF391" s="227"/>
      <c r="AG391" s="227"/>
      <c r="AL391" s="224"/>
      <c r="AM391" s="224"/>
      <c r="AN391" s="224"/>
      <c r="AO391" s="224"/>
      <c r="AP391" s="224"/>
      <c r="AQ391" s="224"/>
      <c r="AR391" s="224"/>
      <c r="AS391" s="224"/>
    </row>
    <row r="392">
      <c r="A392" s="398"/>
      <c r="B392" s="399"/>
      <c r="C392" s="398"/>
      <c r="D392" s="399"/>
      <c r="E392" s="398"/>
      <c r="I392" s="411"/>
      <c r="J392" s="411"/>
      <c r="N392" s="411"/>
      <c r="S392" s="411"/>
      <c r="AC392" s="227"/>
      <c r="AD392" s="227"/>
      <c r="AE392" s="227"/>
      <c r="AF392" s="227"/>
      <c r="AG392" s="227"/>
      <c r="AL392" s="224"/>
      <c r="AM392" s="224"/>
      <c r="AN392" s="224"/>
      <c r="AO392" s="224"/>
      <c r="AP392" s="224"/>
      <c r="AQ392" s="224"/>
      <c r="AR392" s="224"/>
      <c r="AS392" s="224"/>
    </row>
    <row r="393">
      <c r="A393" s="398"/>
      <c r="B393" s="399"/>
      <c r="C393" s="398"/>
      <c r="D393" s="399"/>
      <c r="E393" s="398"/>
      <c r="I393" s="411"/>
      <c r="J393" s="411"/>
      <c r="N393" s="411"/>
      <c r="S393" s="411"/>
      <c r="AC393" s="227"/>
      <c r="AD393" s="227"/>
      <c r="AE393" s="227"/>
      <c r="AF393" s="227"/>
      <c r="AG393" s="227"/>
      <c r="AL393" s="224"/>
      <c r="AM393" s="224"/>
      <c r="AN393" s="224"/>
      <c r="AO393" s="224"/>
      <c r="AP393" s="224"/>
      <c r="AQ393" s="224"/>
      <c r="AR393" s="224"/>
      <c r="AS393" s="224"/>
    </row>
    <row r="394">
      <c r="A394" s="398"/>
      <c r="B394" s="399"/>
      <c r="C394" s="398"/>
      <c r="D394" s="399"/>
      <c r="E394" s="398"/>
      <c r="I394" s="411"/>
      <c r="J394" s="411"/>
      <c r="N394" s="411"/>
      <c r="S394" s="411"/>
      <c r="AC394" s="227"/>
      <c r="AD394" s="227"/>
      <c r="AE394" s="227"/>
      <c r="AF394" s="227"/>
      <c r="AG394" s="227"/>
      <c r="AL394" s="224"/>
      <c r="AM394" s="224"/>
      <c r="AN394" s="224"/>
      <c r="AO394" s="224"/>
      <c r="AP394" s="224"/>
      <c r="AQ394" s="224"/>
      <c r="AR394" s="224"/>
      <c r="AS394" s="224"/>
    </row>
    <row r="395">
      <c r="A395" s="398"/>
      <c r="B395" s="399"/>
      <c r="C395" s="398"/>
      <c r="D395" s="399"/>
      <c r="E395" s="398"/>
      <c r="I395" s="411"/>
      <c r="J395" s="411"/>
      <c r="N395" s="411"/>
      <c r="S395" s="411"/>
      <c r="AC395" s="227"/>
      <c r="AD395" s="227"/>
      <c r="AE395" s="227"/>
      <c r="AF395" s="227"/>
      <c r="AG395" s="227"/>
      <c r="AL395" s="224"/>
      <c r="AM395" s="224"/>
      <c r="AN395" s="224"/>
      <c r="AO395" s="224"/>
      <c r="AP395" s="224"/>
      <c r="AQ395" s="224"/>
      <c r="AR395" s="224"/>
      <c r="AS395" s="224"/>
    </row>
    <row r="396">
      <c r="A396" s="398"/>
      <c r="B396" s="399"/>
      <c r="C396" s="398"/>
      <c r="D396" s="399"/>
      <c r="E396" s="398"/>
      <c r="I396" s="411"/>
      <c r="J396" s="411"/>
      <c r="N396" s="411"/>
      <c r="S396" s="411"/>
      <c r="AC396" s="227"/>
      <c r="AD396" s="227"/>
      <c r="AE396" s="227"/>
      <c r="AF396" s="227"/>
      <c r="AG396" s="227"/>
      <c r="AL396" s="224"/>
      <c r="AM396" s="224"/>
      <c r="AN396" s="224"/>
      <c r="AO396" s="224"/>
      <c r="AP396" s="224"/>
      <c r="AQ396" s="224"/>
      <c r="AR396" s="224"/>
      <c r="AS396" s="224"/>
    </row>
    <row r="397">
      <c r="A397" s="398"/>
      <c r="B397" s="399"/>
      <c r="C397" s="398"/>
      <c r="D397" s="399"/>
      <c r="E397" s="398"/>
      <c r="I397" s="411"/>
      <c r="J397" s="411"/>
      <c r="N397" s="411"/>
      <c r="S397" s="411"/>
      <c r="AC397" s="227"/>
      <c r="AD397" s="227"/>
      <c r="AE397" s="227"/>
      <c r="AF397" s="227"/>
      <c r="AG397" s="227"/>
      <c r="AL397" s="224"/>
      <c r="AM397" s="224"/>
      <c r="AN397" s="224"/>
      <c r="AO397" s="224"/>
      <c r="AP397" s="224"/>
      <c r="AQ397" s="224"/>
      <c r="AR397" s="224"/>
      <c r="AS397" s="224"/>
    </row>
    <row r="398">
      <c r="A398" s="398"/>
      <c r="B398" s="399"/>
      <c r="C398" s="398"/>
      <c r="D398" s="399"/>
      <c r="E398" s="398"/>
      <c r="I398" s="411"/>
      <c r="J398" s="411"/>
      <c r="N398" s="411"/>
      <c r="S398" s="411"/>
      <c r="AC398" s="227"/>
      <c r="AD398" s="227"/>
      <c r="AE398" s="227"/>
      <c r="AF398" s="227"/>
      <c r="AG398" s="227"/>
      <c r="AL398" s="224"/>
      <c r="AM398" s="224"/>
      <c r="AN398" s="224"/>
      <c r="AO398" s="224"/>
      <c r="AP398" s="224"/>
      <c r="AQ398" s="224"/>
      <c r="AR398" s="224"/>
      <c r="AS398" s="224"/>
    </row>
    <row r="399">
      <c r="A399" s="398"/>
      <c r="B399" s="399"/>
      <c r="C399" s="398"/>
      <c r="D399" s="399"/>
      <c r="E399" s="398"/>
      <c r="I399" s="411"/>
      <c r="J399" s="411"/>
      <c r="N399" s="411"/>
      <c r="S399" s="411"/>
      <c r="AC399" s="227"/>
      <c r="AD399" s="227"/>
      <c r="AE399" s="227"/>
      <c r="AF399" s="227"/>
      <c r="AG399" s="227"/>
      <c r="AL399" s="224"/>
      <c r="AM399" s="224"/>
      <c r="AN399" s="224"/>
      <c r="AO399" s="224"/>
      <c r="AP399" s="224"/>
      <c r="AQ399" s="224"/>
      <c r="AR399" s="224"/>
      <c r="AS399" s="224"/>
    </row>
    <row r="400">
      <c r="A400" s="398"/>
      <c r="B400" s="399"/>
      <c r="C400" s="398"/>
      <c r="D400" s="399"/>
      <c r="E400" s="398"/>
      <c r="I400" s="411"/>
      <c r="J400" s="411"/>
      <c r="N400" s="411"/>
      <c r="S400" s="411"/>
      <c r="AC400" s="227"/>
      <c r="AD400" s="227"/>
      <c r="AE400" s="227"/>
      <c r="AF400" s="227"/>
      <c r="AG400" s="227"/>
      <c r="AL400" s="224"/>
      <c r="AM400" s="224"/>
      <c r="AN400" s="224"/>
      <c r="AO400" s="224"/>
      <c r="AP400" s="224"/>
      <c r="AQ400" s="224"/>
      <c r="AR400" s="224"/>
      <c r="AS400" s="224"/>
    </row>
    <row r="401">
      <c r="A401" s="398"/>
      <c r="B401" s="399"/>
      <c r="C401" s="398"/>
      <c r="D401" s="399"/>
      <c r="E401" s="398"/>
      <c r="I401" s="411"/>
      <c r="J401" s="411"/>
      <c r="N401" s="411"/>
      <c r="S401" s="411"/>
      <c r="AC401" s="227"/>
      <c r="AD401" s="227"/>
      <c r="AE401" s="227"/>
      <c r="AF401" s="227"/>
      <c r="AG401" s="227"/>
      <c r="AL401" s="224"/>
      <c r="AM401" s="224"/>
      <c r="AN401" s="224"/>
      <c r="AO401" s="224"/>
      <c r="AP401" s="224"/>
      <c r="AQ401" s="224"/>
      <c r="AR401" s="224"/>
      <c r="AS401" s="224"/>
    </row>
    <row r="402">
      <c r="A402" s="398"/>
      <c r="B402" s="399"/>
      <c r="C402" s="398"/>
      <c r="D402" s="399"/>
      <c r="E402" s="398"/>
      <c r="I402" s="411"/>
      <c r="J402" s="411"/>
      <c r="N402" s="411"/>
      <c r="S402" s="411"/>
      <c r="AC402" s="227"/>
      <c r="AD402" s="227"/>
      <c r="AE402" s="227"/>
      <c r="AF402" s="227"/>
      <c r="AG402" s="227"/>
      <c r="AL402" s="224"/>
      <c r="AM402" s="224"/>
      <c r="AN402" s="224"/>
      <c r="AO402" s="224"/>
      <c r="AP402" s="224"/>
      <c r="AQ402" s="224"/>
      <c r="AR402" s="224"/>
      <c r="AS402" s="224"/>
    </row>
    <row r="403">
      <c r="A403" s="398"/>
      <c r="B403" s="399"/>
      <c r="C403" s="398"/>
      <c r="D403" s="399"/>
      <c r="E403" s="398"/>
      <c r="I403" s="411"/>
      <c r="J403" s="411"/>
      <c r="N403" s="411"/>
      <c r="S403" s="411"/>
      <c r="AC403" s="227"/>
      <c r="AD403" s="227"/>
      <c r="AE403" s="227"/>
      <c r="AF403" s="227"/>
      <c r="AG403" s="227"/>
      <c r="AL403" s="224"/>
      <c r="AM403" s="224"/>
      <c r="AN403" s="224"/>
      <c r="AO403" s="224"/>
      <c r="AP403" s="224"/>
      <c r="AQ403" s="224"/>
      <c r="AR403" s="224"/>
      <c r="AS403" s="224"/>
    </row>
    <row r="404">
      <c r="A404" s="398"/>
      <c r="B404" s="399"/>
      <c r="C404" s="398"/>
      <c r="D404" s="399"/>
      <c r="E404" s="398"/>
      <c r="I404" s="411"/>
      <c r="J404" s="411"/>
      <c r="N404" s="411"/>
      <c r="S404" s="411"/>
      <c r="AC404" s="227"/>
      <c r="AD404" s="227"/>
      <c r="AE404" s="227"/>
      <c r="AF404" s="227"/>
      <c r="AG404" s="227"/>
      <c r="AL404" s="224"/>
      <c r="AM404" s="224"/>
      <c r="AN404" s="224"/>
      <c r="AO404" s="224"/>
      <c r="AP404" s="224"/>
      <c r="AQ404" s="224"/>
      <c r="AR404" s="224"/>
      <c r="AS404" s="224"/>
    </row>
    <row r="405">
      <c r="A405" s="398"/>
      <c r="B405" s="399"/>
      <c r="C405" s="398"/>
      <c r="D405" s="399"/>
      <c r="E405" s="398"/>
      <c r="I405" s="411"/>
      <c r="J405" s="411"/>
      <c r="N405" s="411"/>
      <c r="S405" s="411"/>
      <c r="AC405" s="227"/>
      <c r="AD405" s="227"/>
      <c r="AE405" s="227"/>
      <c r="AF405" s="227"/>
      <c r="AG405" s="227"/>
      <c r="AL405" s="224"/>
      <c r="AM405" s="224"/>
      <c r="AN405" s="224"/>
      <c r="AO405" s="224"/>
      <c r="AP405" s="224"/>
      <c r="AQ405" s="224"/>
      <c r="AR405" s="224"/>
      <c r="AS405" s="224"/>
    </row>
    <row r="406">
      <c r="A406" s="398"/>
      <c r="B406" s="399"/>
      <c r="C406" s="398"/>
      <c r="D406" s="399"/>
      <c r="E406" s="398"/>
      <c r="I406" s="411"/>
      <c r="J406" s="411"/>
      <c r="N406" s="411"/>
      <c r="S406" s="411"/>
      <c r="AC406" s="227"/>
      <c r="AD406" s="227"/>
      <c r="AE406" s="227"/>
      <c r="AF406" s="227"/>
      <c r="AG406" s="227"/>
      <c r="AL406" s="224"/>
      <c r="AM406" s="224"/>
      <c r="AN406" s="224"/>
      <c r="AO406" s="224"/>
      <c r="AP406" s="224"/>
      <c r="AQ406" s="224"/>
      <c r="AR406" s="224"/>
      <c r="AS406" s="224"/>
    </row>
    <row r="407">
      <c r="A407" s="398"/>
      <c r="B407" s="399"/>
      <c r="C407" s="398"/>
      <c r="D407" s="399"/>
      <c r="E407" s="398"/>
      <c r="I407" s="411"/>
      <c r="J407" s="411"/>
      <c r="N407" s="411"/>
      <c r="S407" s="411"/>
      <c r="AC407" s="227"/>
      <c r="AD407" s="227"/>
      <c r="AE407" s="227"/>
      <c r="AF407" s="227"/>
      <c r="AG407" s="227"/>
      <c r="AL407" s="224"/>
      <c r="AM407" s="224"/>
      <c r="AN407" s="224"/>
      <c r="AO407" s="224"/>
      <c r="AP407" s="224"/>
      <c r="AQ407" s="224"/>
      <c r="AR407" s="224"/>
      <c r="AS407" s="224"/>
    </row>
    <row r="408">
      <c r="A408" s="398"/>
      <c r="B408" s="399"/>
      <c r="C408" s="398"/>
      <c r="D408" s="399"/>
      <c r="E408" s="398"/>
      <c r="I408" s="411"/>
      <c r="J408" s="411"/>
      <c r="N408" s="411"/>
      <c r="S408" s="411"/>
      <c r="AC408" s="227"/>
      <c r="AD408" s="227"/>
      <c r="AE408" s="227"/>
      <c r="AF408" s="227"/>
      <c r="AG408" s="227"/>
      <c r="AL408" s="224"/>
      <c r="AM408" s="224"/>
      <c r="AN408" s="224"/>
      <c r="AO408" s="224"/>
      <c r="AP408" s="224"/>
      <c r="AQ408" s="224"/>
      <c r="AR408" s="224"/>
      <c r="AS408" s="224"/>
    </row>
    <row r="409">
      <c r="A409" s="398"/>
      <c r="B409" s="399"/>
      <c r="C409" s="398"/>
      <c r="D409" s="399"/>
      <c r="E409" s="398"/>
      <c r="I409" s="411"/>
      <c r="J409" s="411"/>
      <c r="N409" s="411"/>
      <c r="S409" s="411"/>
      <c r="AC409" s="227"/>
      <c r="AD409" s="227"/>
      <c r="AE409" s="227"/>
      <c r="AF409" s="227"/>
      <c r="AG409" s="227"/>
      <c r="AL409" s="224"/>
      <c r="AM409" s="224"/>
      <c r="AN409" s="224"/>
      <c r="AO409" s="224"/>
      <c r="AP409" s="224"/>
      <c r="AQ409" s="224"/>
      <c r="AR409" s="224"/>
      <c r="AS409" s="224"/>
    </row>
    <row r="410">
      <c r="A410" s="398"/>
      <c r="B410" s="399"/>
      <c r="C410" s="398"/>
      <c r="D410" s="399"/>
      <c r="E410" s="398"/>
      <c r="I410" s="411"/>
      <c r="J410" s="411"/>
      <c r="N410" s="411"/>
      <c r="S410" s="411"/>
      <c r="AC410" s="227"/>
      <c r="AD410" s="227"/>
      <c r="AE410" s="227"/>
      <c r="AF410" s="227"/>
      <c r="AG410" s="227"/>
      <c r="AL410" s="224"/>
      <c r="AM410" s="224"/>
      <c r="AN410" s="224"/>
      <c r="AO410" s="224"/>
      <c r="AP410" s="224"/>
      <c r="AQ410" s="224"/>
      <c r="AR410" s="224"/>
      <c r="AS410" s="224"/>
    </row>
    <row r="411">
      <c r="A411" s="398"/>
      <c r="B411" s="399"/>
      <c r="C411" s="398"/>
      <c r="D411" s="399"/>
      <c r="E411" s="398"/>
      <c r="I411" s="411"/>
      <c r="J411" s="411"/>
      <c r="N411" s="411"/>
      <c r="S411" s="411"/>
      <c r="AC411" s="227"/>
      <c r="AD411" s="227"/>
      <c r="AE411" s="227"/>
      <c r="AF411" s="227"/>
      <c r="AG411" s="227"/>
      <c r="AL411" s="224"/>
      <c r="AM411" s="224"/>
      <c r="AN411" s="224"/>
      <c r="AO411" s="224"/>
      <c r="AP411" s="224"/>
      <c r="AQ411" s="224"/>
      <c r="AR411" s="224"/>
      <c r="AS411" s="224"/>
    </row>
    <row r="412">
      <c r="A412" s="398"/>
      <c r="B412" s="399"/>
      <c r="C412" s="398"/>
      <c r="D412" s="399"/>
      <c r="E412" s="398"/>
      <c r="I412" s="411"/>
      <c r="J412" s="411"/>
      <c r="N412" s="411"/>
      <c r="S412" s="411"/>
      <c r="AC412" s="227"/>
      <c r="AD412" s="227"/>
      <c r="AE412" s="227"/>
      <c r="AF412" s="227"/>
      <c r="AG412" s="227"/>
      <c r="AL412" s="224"/>
      <c r="AM412" s="224"/>
      <c r="AN412" s="224"/>
      <c r="AO412" s="224"/>
      <c r="AP412" s="224"/>
      <c r="AQ412" s="224"/>
      <c r="AR412" s="224"/>
      <c r="AS412" s="224"/>
    </row>
    <row r="413">
      <c r="A413" s="398"/>
      <c r="B413" s="399"/>
      <c r="C413" s="398"/>
      <c r="D413" s="399"/>
      <c r="E413" s="398"/>
      <c r="I413" s="411"/>
      <c r="J413" s="411"/>
      <c r="N413" s="411"/>
      <c r="S413" s="411"/>
      <c r="AC413" s="227"/>
      <c r="AD413" s="227"/>
      <c r="AE413" s="227"/>
      <c r="AF413" s="227"/>
      <c r="AG413" s="227"/>
      <c r="AL413" s="224"/>
      <c r="AM413" s="224"/>
      <c r="AN413" s="224"/>
      <c r="AO413" s="224"/>
      <c r="AP413" s="224"/>
      <c r="AQ413" s="224"/>
      <c r="AR413" s="224"/>
      <c r="AS413" s="224"/>
    </row>
    <row r="414">
      <c r="A414" s="398"/>
      <c r="B414" s="399"/>
      <c r="C414" s="398"/>
      <c r="D414" s="399"/>
      <c r="E414" s="398"/>
      <c r="I414" s="411"/>
      <c r="J414" s="411"/>
      <c r="N414" s="411"/>
      <c r="S414" s="411"/>
      <c r="AC414" s="227"/>
      <c r="AD414" s="227"/>
      <c r="AE414" s="227"/>
      <c r="AF414" s="227"/>
      <c r="AG414" s="227"/>
      <c r="AL414" s="224"/>
      <c r="AM414" s="224"/>
      <c r="AN414" s="224"/>
      <c r="AO414" s="224"/>
      <c r="AP414" s="224"/>
      <c r="AQ414" s="224"/>
      <c r="AR414" s="224"/>
      <c r="AS414" s="224"/>
    </row>
    <row r="415">
      <c r="A415" s="398"/>
      <c r="B415" s="399"/>
      <c r="C415" s="398"/>
      <c r="D415" s="399"/>
      <c r="E415" s="398"/>
      <c r="I415" s="411"/>
      <c r="J415" s="411"/>
      <c r="N415" s="411"/>
      <c r="S415" s="411"/>
      <c r="AC415" s="227"/>
      <c r="AD415" s="227"/>
      <c r="AE415" s="227"/>
      <c r="AF415" s="227"/>
      <c r="AG415" s="227"/>
      <c r="AL415" s="224"/>
      <c r="AM415" s="224"/>
      <c r="AN415" s="224"/>
      <c r="AO415" s="224"/>
      <c r="AP415" s="224"/>
      <c r="AQ415" s="224"/>
      <c r="AR415" s="224"/>
      <c r="AS415" s="224"/>
    </row>
    <row r="416">
      <c r="A416" s="398"/>
      <c r="B416" s="399"/>
      <c r="C416" s="398"/>
      <c r="D416" s="399"/>
      <c r="E416" s="398"/>
      <c r="I416" s="411"/>
      <c r="J416" s="411"/>
      <c r="N416" s="411"/>
      <c r="S416" s="411"/>
      <c r="AC416" s="227"/>
      <c r="AD416" s="227"/>
      <c r="AE416" s="227"/>
      <c r="AF416" s="227"/>
      <c r="AG416" s="227"/>
      <c r="AL416" s="224"/>
      <c r="AM416" s="224"/>
      <c r="AN416" s="224"/>
      <c r="AO416" s="224"/>
      <c r="AP416" s="224"/>
      <c r="AQ416" s="224"/>
      <c r="AR416" s="224"/>
      <c r="AS416" s="224"/>
    </row>
    <row r="417">
      <c r="A417" s="398"/>
      <c r="B417" s="399"/>
      <c r="C417" s="398"/>
      <c r="D417" s="399"/>
      <c r="E417" s="398"/>
      <c r="I417" s="411"/>
      <c r="J417" s="411"/>
      <c r="N417" s="411"/>
      <c r="S417" s="411"/>
      <c r="AC417" s="227"/>
      <c r="AD417" s="227"/>
      <c r="AE417" s="227"/>
      <c r="AF417" s="227"/>
      <c r="AG417" s="227"/>
      <c r="AL417" s="224"/>
      <c r="AM417" s="224"/>
      <c r="AN417" s="224"/>
      <c r="AO417" s="224"/>
      <c r="AP417" s="224"/>
      <c r="AQ417" s="224"/>
      <c r="AR417" s="224"/>
      <c r="AS417" s="224"/>
    </row>
    <row r="418">
      <c r="A418" s="398"/>
      <c r="B418" s="399"/>
      <c r="C418" s="398"/>
      <c r="D418" s="399"/>
      <c r="E418" s="398"/>
      <c r="I418" s="411"/>
      <c r="J418" s="411"/>
      <c r="N418" s="411"/>
      <c r="S418" s="411"/>
      <c r="AC418" s="227"/>
      <c r="AD418" s="227"/>
      <c r="AE418" s="227"/>
      <c r="AF418" s="227"/>
      <c r="AG418" s="227"/>
      <c r="AL418" s="224"/>
      <c r="AM418" s="224"/>
      <c r="AN418" s="224"/>
      <c r="AO418" s="224"/>
      <c r="AP418" s="224"/>
      <c r="AQ418" s="224"/>
      <c r="AR418" s="224"/>
      <c r="AS418" s="224"/>
    </row>
    <row r="419">
      <c r="A419" s="398"/>
      <c r="B419" s="399"/>
      <c r="C419" s="398"/>
      <c r="D419" s="399"/>
      <c r="E419" s="398"/>
      <c r="I419" s="411"/>
      <c r="J419" s="411"/>
      <c r="N419" s="411"/>
      <c r="S419" s="411"/>
      <c r="AC419" s="227"/>
      <c r="AD419" s="227"/>
      <c r="AE419" s="227"/>
      <c r="AF419" s="227"/>
      <c r="AG419" s="227"/>
      <c r="AL419" s="224"/>
      <c r="AM419" s="224"/>
      <c r="AN419" s="224"/>
      <c r="AO419" s="224"/>
      <c r="AP419" s="224"/>
      <c r="AQ419" s="224"/>
      <c r="AR419" s="224"/>
      <c r="AS419" s="224"/>
    </row>
    <row r="420">
      <c r="A420" s="398"/>
      <c r="B420" s="399"/>
      <c r="C420" s="398"/>
      <c r="D420" s="399"/>
      <c r="E420" s="398"/>
      <c r="I420" s="411"/>
      <c r="J420" s="411"/>
      <c r="N420" s="411"/>
      <c r="S420" s="411"/>
      <c r="AC420" s="227"/>
      <c r="AD420" s="227"/>
      <c r="AE420" s="227"/>
      <c r="AF420" s="227"/>
      <c r="AG420" s="227"/>
      <c r="AL420" s="224"/>
      <c r="AM420" s="224"/>
      <c r="AN420" s="224"/>
      <c r="AO420" s="224"/>
      <c r="AP420" s="224"/>
      <c r="AQ420" s="224"/>
      <c r="AR420" s="224"/>
      <c r="AS420" s="224"/>
    </row>
    <row r="421">
      <c r="A421" s="398"/>
      <c r="B421" s="399"/>
      <c r="C421" s="398"/>
      <c r="D421" s="399"/>
      <c r="E421" s="398"/>
      <c r="I421" s="411"/>
      <c r="J421" s="411"/>
      <c r="N421" s="411"/>
      <c r="S421" s="411"/>
      <c r="AC421" s="227"/>
      <c r="AD421" s="227"/>
      <c r="AE421" s="227"/>
      <c r="AF421" s="227"/>
      <c r="AG421" s="227"/>
      <c r="AL421" s="224"/>
      <c r="AM421" s="224"/>
      <c r="AN421" s="224"/>
      <c r="AO421" s="224"/>
      <c r="AP421" s="224"/>
      <c r="AQ421" s="224"/>
      <c r="AR421" s="224"/>
      <c r="AS421" s="224"/>
    </row>
    <row r="422">
      <c r="A422" s="398"/>
      <c r="B422" s="399"/>
      <c r="C422" s="398"/>
      <c r="D422" s="399"/>
      <c r="E422" s="398"/>
      <c r="I422" s="411"/>
      <c r="J422" s="411"/>
      <c r="N422" s="411"/>
      <c r="S422" s="411"/>
      <c r="AC422" s="227"/>
      <c r="AD422" s="227"/>
      <c r="AE422" s="227"/>
      <c r="AF422" s="227"/>
      <c r="AG422" s="227"/>
      <c r="AL422" s="224"/>
      <c r="AM422" s="224"/>
      <c r="AN422" s="224"/>
      <c r="AO422" s="224"/>
      <c r="AP422" s="224"/>
      <c r="AQ422" s="224"/>
      <c r="AR422" s="224"/>
      <c r="AS422" s="224"/>
    </row>
    <row r="423">
      <c r="A423" s="398"/>
      <c r="B423" s="399"/>
      <c r="C423" s="398"/>
      <c r="D423" s="399"/>
      <c r="E423" s="398"/>
      <c r="I423" s="411"/>
      <c r="J423" s="411"/>
      <c r="N423" s="411"/>
      <c r="S423" s="411"/>
      <c r="AC423" s="227"/>
      <c r="AD423" s="227"/>
      <c r="AE423" s="227"/>
      <c r="AF423" s="227"/>
      <c r="AG423" s="227"/>
      <c r="AL423" s="224"/>
      <c r="AM423" s="224"/>
      <c r="AN423" s="224"/>
      <c r="AO423" s="224"/>
      <c r="AP423" s="224"/>
      <c r="AQ423" s="224"/>
      <c r="AR423" s="224"/>
      <c r="AS423" s="224"/>
    </row>
    <row r="424">
      <c r="A424" s="398"/>
      <c r="B424" s="399"/>
      <c r="C424" s="398"/>
      <c r="D424" s="399"/>
      <c r="E424" s="398"/>
      <c r="I424" s="411"/>
      <c r="J424" s="411"/>
      <c r="N424" s="411"/>
      <c r="S424" s="411"/>
      <c r="AC424" s="227"/>
      <c r="AD424" s="227"/>
      <c r="AE424" s="227"/>
      <c r="AF424" s="227"/>
      <c r="AG424" s="227"/>
      <c r="AL424" s="224"/>
      <c r="AM424" s="224"/>
      <c r="AN424" s="224"/>
      <c r="AO424" s="224"/>
      <c r="AP424" s="224"/>
      <c r="AQ424" s="224"/>
      <c r="AR424" s="224"/>
      <c r="AS424" s="224"/>
    </row>
    <row r="425">
      <c r="A425" s="398"/>
      <c r="B425" s="399"/>
      <c r="C425" s="398"/>
      <c r="D425" s="399"/>
      <c r="E425" s="398"/>
      <c r="I425" s="411"/>
      <c r="J425" s="411"/>
      <c r="N425" s="411"/>
      <c r="S425" s="411"/>
      <c r="AC425" s="227"/>
      <c r="AD425" s="227"/>
      <c r="AE425" s="227"/>
      <c r="AF425" s="227"/>
      <c r="AG425" s="227"/>
      <c r="AL425" s="224"/>
      <c r="AM425" s="224"/>
      <c r="AN425" s="224"/>
      <c r="AO425" s="224"/>
      <c r="AP425" s="224"/>
      <c r="AQ425" s="224"/>
      <c r="AR425" s="224"/>
      <c r="AS425" s="224"/>
    </row>
    <row r="426">
      <c r="A426" s="398"/>
      <c r="B426" s="399"/>
      <c r="C426" s="398"/>
      <c r="D426" s="399"/>
      <c r="E426" s="398"/>
      <c r="I426" s="411"/>
      <c r="J426" s="411"/>
      <c r="N426" s="411"/>
      <c r="S426" s="411"/>
      <c r="AC426" s="227"/>
      <c r="AD426" s="227"/>
      <c r="AE426" s="227"/>
      <c r="AF426" s="227"/>
      <c r="AG426" s="227"/>
      <c r="AL426" s="224"/>
      <c r="AM426" s="224"/>
      <c r="AN426" s="224"/>
      <c r="AO426" s="224"/>
      <c r="AP426" s="224"/>
      <c r="AQ426" s="224"/>
      <c r="AR426" s="224"/>
      <c r="AS426" s="224"/>
    </row>
    <row r="427">
      <c r="A427" s="398"/>
      <c r="B427" s="399"/>
      <c r="C427" s="398"/>
      <c r="D427" s="399"/>
      <c r="E427" s="398"/>
      <c r="I427" s="411"/>
      <c r="J427" s="411"/>
      <c r="N427" s="411"/>
      <c r="S427" s="411"/>
      <c r="AC427" s="227"/>
      <c r="AD427" s="227"/>
      <c r="AE427" s="227"/>
      <c r="AF427" s="227"/>
      <c r="AG427" s="227"/>
      <c r="AL427" s="224"/>
      <c r="AM427" s="224"/>
      <c r="AN427" s="224"/>
      <c r="AO427" s="224"/>
      <c r="AP427" s="224"/>
      <c r="AQ427" s="224"/>
      <c r="AR427" s="224"/>
      <c r="AS427" s="224"/>
    </row>
    <row r="428">
      <c r="A428" s="398"/>
      <c r="B428" s="399"/>
      <c r="C428" s="398"/>
      <c r="D428" s="399"/>
      <c r="E428" s="398"/>
      <c r="I428" s="411"/>
      <c r="J428" s="411"/>
      <c r="N428" s="411"/>
      <c r="S428" s="411"/>
      <c r="AC428" s="227"/>
      <c r="AD428" s="227"/>
      <c r="AE428" s="227"/>
      <c r="AF428" s="227"/>
      <c r="AG428" s="227"/>
      <c r="AL428" s="224"/>
      <c r="AM428" s="224"/>
      <c r="AN428" s="224"/>
      <c r="AO428" s="224"/>
      <c r="AP428" s="224"/>
      <c r="AQ428" s="224"/>
      <c r="AR428" s="224"/>
      <c r="AS428" s="224"/>
    </row>
    <row r="429">
      <c r="A429" s="398"/>
      <c r="B429" s="399"/>
      <c r="C429" s="398"/>
      <c r="D429" s="399"/>
      <c r="E429" s="398"/>
      <c r="I429" s="411"/>
      <c r="J429" s="411"/>
      <c r="N429" s="411"/>
      <c r="S429" s="411"/>
      <c r="AC429" s="227"/>
      <c r="AD429" s="227"/>
      <c r="AE429" s="227"/>
      <c r="AF429" s="227"/>
      <c r="AG429" s="227"/>
      <c r="AL429" s="224"/>
      <c r="AM429" s="224"/>
      <c r="AN429" s="224"/>
      <c r="AO429" s="224"/>
      <c r="AP429" s="224"/>
      <c r="AQ429" s="224"/>
      <c r="AR429" s="224"/>
      <c r="AS429" s="224"/>
    </row>
    <row r="430">
      <c r="A430" s="398"/>
      <c r="B430" s="399"/>
      <c r="C430" s="398"/>
      <c r="D430" s="399"/>
      <c r="E430" s="398"/>
      <c r="I430" s="411"/>
      <c r="J430" s="411"/>
      <c r="N430" s="411"/>
      <c r="S430" s="411"/>
      <c r="AC430" s="227"/>
      <c r="AD430" s="227"/>
      <c r="AE430" s="227"/>
      <c r="AF430" s="227"/>
      <c r="AG430" s="227"/>
      <c r="AL430" s="224"/>
      <c r="AM430" s="224"/>
      <c r="AN430" s="224"/>
      <c r="AO430" s="224"/>
      <c r="AP430" s="224"/>
      <c r="AQ430" s="224"/>
      <c r="AR430" s="224"/>
      <c r="AS430" s="224"/>
    </row>
    <row r="431">
      <c r="A431" s="398"/>
      <c r="B431" s="399"/>
      <c r="C431" s="398"/>
      <c r="D431" s="399"/>
      <c r="E431" s="398"/>
      <c r="I431" s="411"/>
      <c r="J431" s="411"/>
      <c r="N431" s="411"/>
      <c r="S431" s="411"/>
      <c r="AC431" s="227"/>
      <c r="AD431" s="227"/>
      <c r="AE431" s="227"/>
      <c r="AF431" s="227"/>
      <c r="AG431" s="227"/>
      <c r="AL431" s="224"/>
      <c r="AM431" s="224"/>
      <c r="AN431" s="224"/>
      <c r="AO431" s="224"/>
      <c r="AP431" s="224"/>
      <c r="AQ431" s="224"/>
      <c r="AR431" s="224"/>
      <c r="AS431" s="224"/>
    </row>
    <row r="432">
      <c r="A432" s="398"/>
      <c r="B432" s="399"/>
      <c r="C432" s="398"/>
      <c r="D432" s="399"/>
      <c r="E432" s="398"/>
      <c r="I432" s="411"/>
      <c r="J432" s="411"/>
      <c r="N432" s="411"/>
      <c r="S432" s="411"/>
      <c r="AC432" s="227"/>
      <c r="AD432" s="227"/>
      <c r="AE432" s="227"/>
      <c r="AF432" s="227"/>
      <c r="AG432" s="227"/>
      <c r="AL432" s="224"/>
      <c r="AM432" s="224"/>
      <c r="AN432" s="224"/>
      <c r="AO432" s="224"/>
      <c r="AP432" s="224"/>
      <c r="AQ432" s="224"/>
      <c r="AR432" s="224"/>
      <c r="AS432" s="224"/>
    </row>
    <row r="433">
      <c r="A433" s="398"/>
      <c r="B433" s="399"/>
      <c r="C433" s="398"/>
      <c r="D433" s="399"/>
      <c r="E433" s="398"/>
      <c r="I433" s="411"/>
      <c r="J433" s="411"/>
      <c r="N433" s="411"/>
      <c r="S433" s="411"/>
      <c r="AC433" s="227"/>
      <c r="AD433" s="227"/>
      <c r="AE433" s="227"/>
      <c r="AF433" s="227"/>
      <c r="AG433" s="227"/>
      <c r="AL433" s="224"/>
      <c r="AM433" s="224"/>
      <c r="AN433" s="224"/>
      <c r="AO433" s="224"/>
      <c r="AP433" s="224"/>
      <c r="AQ433" s="224"/>
      <c r="AR433" s="224"/>
      <c r="AS433" s="224"/>
    </row>
    <row r="434">
      <c r="A434" s="398"/>
      <c r="B434" s="399"/>
      <c r="C434" s="398"/>
      <c r="D434" s="399"/>
      <c r="E434" s="398"/>
      <c r="I434" s="411"/>
      <c r="J434" s="411"/>
      <c r="N434" s="411"/>
      <c r="S434" s="411"/>
      <c r="AC434" s="227"/>
      <c r="AD434" s="227"/>
      <c r="AE434" s="227"/>
      <c r="AF434" s="227"/>
      <c r="AG434" s="227"/>
      <c r="AL434" s="224"/>
      <c r="AM434" s="224"/>
      <c r="AN434" s="224"/>
      <c r="AO434" s="224"/>
      <c r="AP434" s="224"/>
      <c r="AQ434" s="224"/>
      <c r="AR434" s="224"/>
      <c r="AS434" s="224"/>
    </row>
    <row r="435">
      <c r="A435" s="398"/>
      <c r="B435" s="399"/>
      <c r="C435" s="398"/>
      <c r="D435" s="399"/>
      <c r="E435" s="398"/>
      <c r="I435" s="411"/>
      <c r="J435" s="411"/>
      <c r="N435" s="411"/>
      <c r="S435" s="411"/>
      <c r="AC435" s="227"/>
      <c r="AD435" s="227"/>
      <c r="AE435" s="227"/>
      <c r="AF435" s="227"/>
      <c r="AG435" s="227"/>
      <c r="AL435" s="224"/>
      <c r="AM435" s="224"/>
      <c r="AN435" s="224"/>
      <c r="AO435" s="224"/>
      <c r="AP435" s="224"/>
      <c r="AQ435" s="224"/>
      <c r="AR435" s="224"/>
      <c r="AS435" s="224"/>
    </row>
    <row r="436">
      <c r="A436" s="398"/>
      <c r="B436" s="399"/>
      <c r="C436" s="398"/>
      <c r="D436" s="399"/>
      <c r="E436" s="398"/>
      <c r="I436" s="411"/>
      <c r="J436" s="411"/>
      <c r="N436" s="411"/>
      <c r="S436" s="411"/>
      <c r="AC436" s="227"/>
      <c r="AD436" s="227"/>
      <c r="AE436" s="227"/>
      <c r="AF436" s="227"/>
      <c r="AG436" s="227"/>
      <c r="AL436" s="224"/>
      <c r="AM436" s="224"/>
      <c r="AN436" s="224"/>
      <c r="AO436" s="224"/>
      <c r="AP436" s="224"/>
      <c r="AQ436" s="224"/>
      <c r="AR436" s="224"/>
      <c r="AS436" s="224"/>
    </row>
    <row r="437">
      <c r="A437" s="398"/>
      <c r="B437" s="399"/>
      <c r="C437" s="398"/>
      <c r="D437" s="399"/>
      <c r="E437" s="398"/>
      <c r="I437" s="411"/>
      <c r="J437" s="411"/>
      <c r="N437" s="411"/>
      <c r="S437" s="411"/>
      <c r="AC437" s="227"/>
      <c r="AD437" s="227"/>
      <c r="AE437" s="227"/>
      <c r="AF437" s="227"/>
      <c r="AG437" s="227"/>
      <c r="AL437" s="224"/>
      <c r="AM437" s="224"/>
      <c r="AN437" s="224"/>
      <c r="AO437" s="224"/>
      <c r="AP437" s="224"/>
      <c r="AQ437" s="224"/>
      <c r="AR437" s="224"/>
      <c r="AS437" s="224"/>
    </row>
    <row r="438">
      <c r="A438" s="398"/>
      <c r="B438" s="399"/>
      <c r="C438" s="398"/>
      <c r="D438" s="399"/>
      <c r="E438" s="398"/>
      <c r="I438" s="411"/>
      <c r="J438" s="411"/>
      <c r="N438" s="411"/>
      <c r="S438" s="411"/>
      <c r="AC438" s="227"/>
      <c r="AD438" s="227"/>
      <c r="AE438" s="227"/>
      <c r="AF438" s="227"/>
      <c r="AG438" s="227"/>
      <c r="AL438" s="224"/>
      <c r="AM438" s="224"/>
      <c r="AN438" s="224"/>
      <c r="AO438" s="224"/>
      <c r="AP438" s="224"/>
      <c r="AQ438" s="224"/>
      <c r="AR438" s="224"/>
      <c r="AS438" s="224"/>
    </row>
    <row r="439">
      <c r="A439" s="398"/>
      <c r="B439" s="399"/>
      <c r="C439" s="398"/>
      <c r="D439" s="399"/>
      <c r="E439" s="398"/>
      <c r="I439" s="411"/>
      <c r="J439" s="411"/>
      <c r="N439" s="411"/>
      <c r="S439" s="411"/>
      <c r="AC439" s="227"/>
      <c r="AD439" s="227"/>
      <c r="AE439" s="227"/>
      <c r="AF439" s="227"/>
      <c r="AG439" s="227"/>
      <c r="AL439" s="224"/>
      <c r="AM439" s="224"/>
      <c r="AN439" s="224"/>
      <c r="AO439" s="224"/>
      <c r="AP439" s="224"/>
      <c r="AQ439" s="224"/>
      <c r="AR439" s="224"/>
      <c r="AS439" s="224"/>
    </row>
    <row r="440">
      <c r="A440" s="398"/>
      <c r="B440" s="399"/>
      <c r="C440" s="398"/>
      <c r="D440" s="399"/>
      <c r="E440" s="398"/>
      <c r="I440" s="411"/>
      <c r="J440" s="411"/>
      <c r="N440" s="411"/>
      <c r="S440" s="411"/>
      <c r="AC440" s="227"/>
      <c r="AD440" s="227"/>
      <c r="AE440" s="227"/>
      <c r="AF440" s="227"/>
      <c r="AG440" s="227"/>
      <c r="AL440" s="224"/>
      <c r="AM440" s="224"/>
      <c r="AN440" s="224"/>
      <c r="AO440" s="224"/>
      <c r="AP440" s="224"/>
      <c r="AQ440" s="224"/>
      <c r="AR440" s="224"/>
      <c r="AS440" s="224"/>
    </row>
    <row r="441">
      <c r="A441" s="398"/>
      <c r="B441" s="399"/>
      <c r="C441" s="398"/>
      <c r="D441" s="399"/>
      <c r="E441" s="398"/>
      <c r="I441" s="411"/>
      <c r="J441" s="411"/>
      <c r="N441" s="411"/>
      <c r="S441" s="411"/>
      <c r="AC441" s="227"/>
      <c r="AD441" s="227"/>
      <c r="AE441" s="227"/>
      <c r="AF441" s="227"/>
      <c r="AG441" s="227"/>
      <c r="AL441" s="224"/>
      <c r="AM441" s="224"/>
      <c r="AN441" s="224"/>
      <c r="AO441" s="224"/>
      <c r="AP441" s="224"/>
      <c r="AQ441" s="224"/>
      <c r="AR441" s="224"/>
      <c r="AS441" s="224"/>
    </row>
    <row r="442">
      <c r="A442" s="398"/>
      <c r="B442" s="399"/>
      <c r="C442" s="398"/>
      <c r="D442" s="399"/>
      <c r="E442" s="398"/>
      <c r="I442" s="411"/>
      <c r="J442" s="411"/>
      <c r="N442" s="411"/>
      <c r="S442" s="411"/>
      <c r="AC442" s="227"/>
      <c r="AD442" s="227"/>
      <c r="AE442" s="227"/>
      <c r="AF442" s="227"/>
      <c r="AG442" s="227"/>
      <c r="AL442" s="224"/>
      <c r="AM442" s="224"/>
      <c r="AN442" s="224"/>
      <c r="AO442" s="224"/>
      <c r="AP442" s="224"/>
      <c r="AQ442" s="224"/>
      <c r="AR442" s="224"/>
      <c r="AS442" s="224"/>
    </row>
    <row r="443">
      <c r="A443" s="398"/>
      <c r="B443" s="399"/>
      <c r="C443" s="398"/>
      <c r="D443" s="399"/>
      <c r="E443" s="398"/>
      <c r="I443" s="411"/>
      <c r="J443" s="411"/>
      <c r="N443" s="411"/>
      <c r="S443" s="411"/>
      <c r="AC443" s="227"/>
      <c r="AD443" s="227"/>
      <c r="AE443" s="227"/>
      <c r="AF443" s="227"/>
      <c r="AG443" s="227"/>
      <c r="AL443" s="224"/>
      <c r="AM443" s="224"/>
      <c r="AN443" s="224"/>
      <c r="AO443" s="224"/>
      <c r="AP443" s="224"/>
      <c r="AQ443" s="224"/>
      <c r="AR443" s="224"/>
      <c r="AS443" s="224"/>
    </row>
    <row r="444">
      <c r="A444" s="398"/>
      <c r="B444" s="399"/>
      <c r="C444" s="398"/>
      <c r="D444" s="399"/>
      <c r="E444" s="398"/>
      <c r="I444" s="411"/>
      <c r="J444" s="411"/>
      <c r="N444" s="411"/>
      <c r="S444" s="411"/>
      <c r="AC444" s="227"/>
      <c r="AD444" s="227"/>
      <c r="AE444" s="227"/>
      <c r="AF444" s="227"/>
      <c r="AG444" s="227"/>
      <c r="AL444" s="224"/>
      <c r="AM444" s="224"/>
      <c r="AN444" s="224"/>
      <c r="AO444" s="224"/>
      <c r="AP444" s="224"/>
      <c r="AQ444" s="224"/>
      <c r="AR444" s="224"/>
      <c r="AS444" s="224"/>
    </row>
    <row r="445">
      <c r="A445" s="398"/>
      <c r="B445" s="399"/>
      <c r="C445" s="398"/>
      <c r="D445" s="399"/>
      <c r="E445" s="398"/>
      <c r="I445" s="411"/>
      <c r="J445" s="411"/>
      <c r="N445" s="411"/>
      <c r="S445" s="411"/>
      <c r="AC445" s="227"/>
      <c r="AD445" s="227"/>
      <c r="AE445" s="227"/>
      <c r="AF445" s="227"/>
      <c r="AG445" s="227"/>
      <c r="AL445" s="224"/>
      <c r="AM445" s="224"/>
      <c r="AN445" s="224"/>
      <c r="AO445" s="224"/>
      <c r="AP445" s="224"/>
      <c r="AQ445" s="224"/>
      <c r="AR445" s="224"/>
      <c r="AS445" s="224"/>
    </row>
    <row r="446">
      <c r="A446" s="398"/>
      <c r="B446" s="399"/>
      <c r="C446" s="398"/>
      <c r="D446" s="399"/>
      <c r="E446" s="398"/>
      <c r="I446" s="411"/>
      <c r="J446" s="411"/>
      <c r="N446" s="411"/>
      <c r="S446" s="411"/>
      <c r="AC446" s="227"/>
      <c r="AD446" s="227"/>
      <c r="AE446" s="227"/>
      <c r="AF446" s="227"/>
      <c r="AG446" s="227"/>
      <c r="AL446" s="224"/>
      <c r="AM446" s="224"/>
      <c r="AN446" s="224"/>
      <c r="AO446" s="224"/>
      <c r="AP446" s="224"/>
      <c r="AQ446" s="224"/>
      <c r="AR446" s="224"/>
      <c r="AS446" s="224"/>
    </row>
    <row r="447">
      <c r="A447" s="398"/>
      <c r="B447" s="399"/>
      <c r="C447" s="398"/>
      <c r="D447" s="399"/>
      <c r="E447" s="398"/>
      <c r="I447" s="411"/>
      <c r="J447" s="411"/>
      <c r="N447" s="411"/>
      <c r="S447" s="411"/>
      <c r="AC447" s="227"/>
      <c r="AD447" s="227"/>
      <c r="AE447" s="227"/>
      <c r="AF447" s="227"/>
      <c r="AG447" s="227"/>
      <c r="AL447" s="224"/>
      <c r="AM447" s="224"/>
      <c r="AN447" s="224"/>
      <c r="AO447" s="224"/>
      <c r="AP447" s="224"/>
      <c r="AQ447" s="224"/>
      <c r="AR447" s="224"/>
      <c r="AS447" s="224"/>
    </row>
    <row r="448">
      <c r="A448" s="398"/>
      <c r="B448" s="399"/>
      <c r="C448" s="398"/>
      <c r="D448" s="399"/>
      <c r="E448" s="398"/>
      <c r="I448" s="411"/>
      <c r="J448" s="411"/>
      <c r="N448" s="411"/>
      <c r="S448" s="411"/>
      <c r="AC448" s="227"/>
      <c r="AD448" s="227"/>
      <c r="AE448" s="227"/>
      <c r="AF448" s="227"/>
      <c r="AG448" s="227"/>
      <c r="AL448" s="224"/>
      <c r="AM448" s="224"/>
      <c r="AN448" s="224"/>
      <c r="AO448" s="224"/>
      <c r="AP448" s="224"/>
      <c r="AQ448" s="224"/>
      <c r="AR448" s="224"/>
      <c r="AS448" s="224"/>
    </row>
    <row r="449">
      <c r="A449" s="398"/>
      <c r="B449" s="399"/>
      <c r="C449" s="398"/>
      <c r="D449" s="399"/>
      <c r="E449" s="398"/>
      <c r="I449" s="411"/>
      <c r="J449" s="411"/>
      <c r="N449" s="411"/>
      <c r="S449" s="411"/>
      <c r="AC449" s="227"/>
      <c r="AD449" s="227"/>
      <c r="AE449" s="227"/>
      <c r="AF449" s="227"/>
      <c r="AG449" s="227"/>
      <c r="AL449" s="224"/>
      <c r="AM449" s="224"/>
      <c r="AN449" s="224"/>
      <c r="AO449" s="224"/>
      <c r="AP449" s="224"/>
      <c r="AQ449" s="224"/>
      <c r="AR449" s="224"/>
      <c r="AS449" s="224"/>
    </row>
    <row r="450">
      <c r="A450" s="398"/>
      <c r="B450" s="399"/>
      <c r="C450" s="398"/>
      <c r="D450" s="399"/>
      <c r="E450" s="398"/>
      <c r="I450" s="411"/>
      <c r="J450" s="411"/>
      <c r="N450" s="411"/>
      <c r="S450" s="411"/>
      <c r="AC450" s="227"/>
      <c r="AD450" s="227"/>
      <c r="AE450" s="227"/>
      <c r="AF450" s="227"/>
      <c r="AG450" s="227"/>
      <c r="AL450" s="224"/>
      <c r="AM450" s="224"/>
      <c r="AN450" s="224"/>
      <c r="AO450" s="224"/>
      <c r="AP450" s="224"/>
      <c r="AQ450" s="224"/>
      <c r="AR450" s="224"/>
      <c r="AS450" s="224"/>
    </row>
    <row r="451">
      <c r="A451" s="398"/>
      <c r="B451" s="399"/>
      <c r="C451" s="398"/>
      <c r="D451" s="399"/>
      <c r="E451" s="398"/>
      <c r="I451" s="411"/>
      <c r="J451" s="411"/>
      <c r="N451" s="411"/>
      <c r="S451" s="411"/>
      <c r="AC451" s="227"/>
      <c r="AD451" s="227"/>
      <c r="AE451" s="227"/>
      <c r="AF451" s="227"/>
      <c r="AG451" s="227"/>
      <c r="AL451" s="224"/>
      <c r="AM451" s="224"/>
      <c r="AN451" s="224"/>
      <c r="AO451" s="224"/>
      <c r="AP451" s="224"/>
      <c r="AQ451" s="224"/>
      <c r="AR451" s="224"/>
      <c r="AS451" s="224"/>
    </row>
    <row r="452">
      <c r="A452" s="398"/>
      <c r="B452" s="399"/>
      <c r="C452" s="398"/>
      <c r="D452" s="399"/>
      <c r="E452" s="398"/>
      <c r="I452" s="411"/>
      <c r="J452" s="411"/>
      <c r="N452" s="411"/>
      <c r="S452" s="411"/>
      <c r="AC452" s="227"/>
      <c r="AD452" s="227"/>
      <c r="AE452" s="227"/>
      <c r="AF452" s="227"/>
      <c r="AG452" s="227"/>
      <c r="AL452" s="224"/>
      <c r="AM452" s="224"/>
      <c r="AN452" s="224"/>
      <c r="AO452" s="224"/>
      <c r="AP452" s="224"/>
      <c r="AQ452" s="224"/>
      <c r="AR452" s="224"/>
      <c r="AS452" s="224"/>
    </row>
    <row r="453">
      <c r="A453" s="398"/>
      <c r="B453" s="399"/>
      <c r="C453" s="398"/>
      <c r="D453" s="399"/>
      <c r="E453" s="398"/>
      <c r="I453" s="411"/>
      <c r="J453" s="411"/>
      <c r="N453" s="411"/>
      <c r="S453" s="411"/>
      <c r="AC453" s="227"/>
      <c r="AD453" s="227"/>
      <c r="AE453" s="227"/>
      <c r="AF453" s="227"/>
      <c r="AG453" s="227"/>
      <c r="AL453" s="224"/>
      <c r="AM453" s="224"/>
      <c r="AN453" s="224"/>
      <c r="AO453" s="224"/>
      <c r="AP453" s="224"/>
      <c r="AQ453" s="224"/>
      <c r="AR453" s="224"/>
      <c r="AS453" s="224"/>
    </row>
    <row r="454">
      <c r="A454" s="398"/>
      <c r="B454" s="399"/>
      <c r="C454" s="398"/>
      <c r="D454" s="399"/>
      <c r="E454" s="398"/>
      <c r="I454" s="411"/>
      <c r="J454" s="411"/>
      <c r="N454" s="411"/>
      <c r="S454" s="411"/>
      <c r="AC454" s="227"/>
      <c r="AD454" s="227"/>
      <c r="AE454" s="227"/>
      <c r="AF454" s="227"/>
      <c r="AG454" s="227"/>
      <c r="AL454" s="224"/>
      <c r="AM454" s="224"/>
      <c r="AN454" s="224"/>
      <c r="AO454" s="224"/>
      <c r="AP454" s="224"/>
      <c r="AQ454" s="224"/>
      <c r="AR454" s="224"/>
      <c r="AS454" s="224"/>
    </row>
    <row r="455">
      <c r="A455" s="398"/>
      <c r="B455" s="399"/>
      <c r="C455" s="398"/>
      <c r="D455" s="399"/>
      <c r="E455" s="398"/>
      <c r="I455" s="411"/>
      <c r="J455" s="411"/>
      <c r="N455" s="411"/>
      <c r="S455" s="411"/>
      <c r="AC455" s="227"/>
      <c r="AD455" s="227"/>
      <c r="AE455" s="227"/>
      <c r="AF455" s="227"/>
      <c r="AG455" s="227"/>
      <c r="AL455" s="224"/>
      <c r="AM455" s="224"/>
      <c r="AN455" s="224"/>
      <c r="AO455" s="224"/>
      <c r="AP455" s="224"/>
      <c r="AQ455" s="224"/>
      <c r="AR455" s="224"/>
      <c r="AS455" s="224"/>
    </row>
    <row r="456">
      <c r="A456" s="398"/>
      <c r="B456" s="399"/>
      <c r="C456" s="398"/>
      <c r="D456" s="399"/>
      <c r="E456" s="398"/>
      <c r="I456" s="411"/>
      <c r="J456" s="411"/>
      <c r="N456" s="411"/>
      <c r="S456" s="411"/>
      <c r="AC456" s="227"/>
      <c r="AD456" s="227"/>
      <c r="AE456" s="227"/>
      <c r="AF456" s="227"/>
      <c r="AG456" s="227"/>
      <c r="AL456" s="224"/>
      <c r="AM456" s="224"/>
      <c r="AN456" s="224"/>
      <c r="AO456" s="224"/>
      <c r="AP456" s="224"/>
      <c r="AQ456" s="224"/>
      <c r="AR456" s="224"/>
      <c r="AS456" s="224"/>
    </row>
    <row r="457">
      <c r="A457" s="398"/>
      <c r="B457" s="399"/>
      <c r="C457" s="398"/>
      <c r="D457" s="399"/>
      <c r="E457" s="398"/>
      <c r="I457" s="411"/>
      <c r="J457" s="411"/>
      <c r="N457" s="411"/>
      <c r="S457" s="411"/>
      <c r="AC457" s="227"/>
      <c r="AD457" s="227"/>
      <c r="AE457" s="227"/>
      <c r="AF457" s="227"/>
      <c r="AG457" s="227"/>
      <c r="AL457" s="224"/>
      <c r="AM457" s="224"/>
      <c r="AN457" s="224"/>
      <c r="AO457" s="224"/>
      <c r="AP457" s="224"/>
      <c r="AQ457" s="224"/>
      <c r="AR457" s="224"/>
      <c r="AS457" s="224"/>
    </row>
    <row r="458">
      <c r="A458" s="398"/>
      <c r="B458" s="399"/>
      <c r="C458" s="398"/>
      <c r="D458" s="399"/>
      <c r="E458" s="398"/>
      <c r="I458" s="411"/>
      <c r="J458" s="411"/>
      <c r="N458" s="411"/>
      <c r="S458" s="411"/>
      <c r="AC458" s="227"/>
      <c r="AD458" s="227"/>
      <c r="AE458" s="227"/>
      <c r="AF458" s="227"/>
      <c r="AG458" s="227"/>
      <c r="AL458" s="224"/>
      <c r="AM458" s="224"/>
      <c r="AN458" s="224"/>
      <c r="AO458" s="224"/>
      <c r="AP458" s="224"/>
      <c r="AQ458" s="224"/>
      <c r="AR458" s="224"/>
      <c r="AS458" s="224"/>
    </row>
    <row r="459">
      <c r="A459" s="398"/>
      <c r="B459" s="399"/>
      <c r="C459" s="398"/>
      <c r="D459" s="399"/>
      <c r="E459" s="398"/>
      <c r="I459" s="411"/>
      <c r="J459" s="411"/>
      <c r="N459" s="411"/>
      <c r="S459" s="411"/>
      <c r="AC459" s="227"/>
      <c r="AD459" s="227"/>
      <c r="AE459" s="227"/>
      <c r="AF459" s="227"/>
      <c r="AG459" s="227"/>
      <c r="AL459" s="224"/>
      <c r="AM459" s="224"/>
      <c r="AN459" s="224"/>
      <c r="AO459" s="224"/>
      <c r="AP459" s="224"/>
      <c r="AQ459" s="224"/>
      <c r="AR459" s="224"/>
      <c r="AS459" s="224"/>
    </row>
    <row r="460">
      <c r="A460" s="398"/>
      <c r="B460" s="399"/>
      <c r="C460" s="398"/>
      <c r="D460" s="399"/>
      <c r="E460" s="398"/>
      <c r="I460" s="411"/>
      <c r="J460" s="411"/>
      <c r="N460" s="411"/>
      <c r="S460" s="411"/>
      <c r="AC460" s="227"/>
      <c r="AD460" s="227"/>
      <c r="AE460" s="227"/>
      <c r="AF460" s="227"/>
      <c r="AG460" s="227"/>
      <c r="AL460" s="224"/>
      <c r="AM460" s="224"/>
      <c r="AN460" s="224"/>
      <c r="AO460" s="224"/>
      <c r="AP460" s="224"/>
      <c r="AQ460" s="224"/>
      <c r="AR460" s="224"/>
      <c r="AS460" s="224"/>
    </row>
    <row r="461">
      <c r="A461" s="398"/>
      <c r="B461" s="399"/>
      <c r="C461" s="398"/>
      <c r="D461" s="399"/>
      <c r="E461" s="398"/>
      <c r="I461" s="411"/>
      <c r="J461" s="411"/>
      <c r="N461" s="411"/>
      <c r="S461" s="411"/>
      <c r="AC461" s="227"/>
      <c r="AD461" s="227"/>
      <c r="AE461" s="227"/>
      <c r="AF461" s="227"/>
      <c r="AG461" s="227"/>
      <c r="AL461" s="224"/>
      <c r="AM461" s="224"/>
      <c r="AN461" s="224"/>
      <c r="AO461" s="224"/>
      <c r="AP461" s="224"/>
      <c r="AQ461" s="224"/>
      <c r="AR461" s="224"/>
      <c r="AS461" s="224"/>
    </row>
    <row r="462">
      <c r="A462" s="398"/>
      <c r="B462" s="399"/>
      <c r="C462" s="398"/>
      <c r="D462" s="399"/>
      <c r="E462" s="398"/>
      <c r="I462" s="411"/>
      <c r="J462" s="411"/>
      <c r="N462" s="411"/>
      <c r="S462" s="411"/>
      <c r="AC462" s="227"/>
      <c r="AD462" s="227"/>
      <c r="AE462" s="227"/>
      <c r="AF462" s="227"/>
      <c r="AG462" s="227"/>
      <c r="AL462" s="224"/>
      <c r="AM462" s="224"/>
      <c r="AN462" s="224"/>
      <c r="AO462" s="224"/>
      <c r="AP462" s="224"/>
      <c r="AQ462" s="224"/>
      <c r="AR462" s="224"/>
      <c r="AS462" s="224"/>
    </row>
    <row r="463">
      <c r="A463" s="398"/>
      <c r="B463" s="399"/>
      <c r="C463" s="398"/>
      <c r="D463" s="399"/>
      <c r="E463" s="398"/>
      <c r="I463" s="411"/>
      <c r="J463" s="411"/>
      <c r="N463" s="411"/>
      <c r="S463" s="411"/>
      <c r="AC463" s="227"/>
      <c r="AD463" s="227"/>
      <c r="AE463" s="227"/>
      <c r="AF463" s="227"/>
      <c r="AG463" s="227"/>
      <c r="AL463" s="224"/>
      <c r="AM463" s="224"/>
      <c r="AN463" s="224"/>
      <c r="AO463" s="224"/>
      <c r="AP463" s="224"/>
      <c r="AQ463" s="224"/>
      <c r="AR463" s="224"/>
      <c r="AS463" s="224"/>
    </row>
    <row r="464">
      <c r="A464" s="398"/>
      <c r="B464" s="399"/>
      <c r="C464" s="398"/>
      <c r="D464" s="399"/>
      <c r="E464" s="398"/>
      <c r="I464" s="411"/>
      <c r="J464" s="411"/>
      <c r="N464" s="411"/>
      <c r="S464" s="411"/>
      <c r="AC464" s="227"/>
      <c r="AD464" s="227"/>
      <c r="AE464" s="227"/>
      <c r="AF464" s="227"/>
      <c r="AG464" s="227"/>
      <c r="AL464" s="224"/>
      <c r="AM464" s="224"/>
      <c r="AN464" s="224"/>
      <c r="AO464" s="224"/>
      <c r="AP464" s="224"/>
      <c r="AQ464" s="224"/>
      <c r="AR464" s="224"/>
      <c r="AS464" s="224"/>
    </row>
    <row r="465">
      <c r="A465" s="398"/>
      <c r="B465" s="399"/>
      <c r="C465" s="398"/>
      <c r="D465" s="399"/>
      <c r="E465" s="398"/>
      <c r="I465" s="411"/>
      <c r="J465" s="411"/>
      <c r="N465" s="411"/>
      <c r="S465" s="411"/>
      <c r="AC465" s="227"/>
      <c r="AD465" s="227"/>
      <c r="AE465" s="227"/>
      <c r="AF465" s="227"/>
      <c r="AG465" s="227"/>
      <c r="AL465" s="224"/>
      <c r="AM465" s="224"/>
      <c r="AN465" s="224"/>
      <c r="AO465" s="224"/>
      <c r="AP465" s="224"/>
      <c r="AQ465" s="224"/>
      <c r="AR465" s="224"/>
      <c r="AS465" s="224"/>
    </row>
    <row r="466">
      <c r="A466" s="398"/>
      <c r="B466" s="399"/>
      <c r="C466" s="398"/>
      <c r="D466" s="399"/>
      <c r="E466" s="398"/>
      <c r="I466" s="411"/>
      <c r="J466" s="411"/>
      <c r="N466" s="411"/>
      <c r="S466" s="411"/>
      <c r="AC466" s="227"/>
      <c r="AD466" s="227"/>
      <c r="AE466" s="227"/>
      <c r="AF466" s="227"/>
      <c r="AG466" s="227"/>
      <c r="AL466" s="224"/>
      <c r="AM466" s="224"/>
      <c r="AN466" s="224"/>
      <c r="AO466" s="224"/>
      <c r="AP466" s="224"/>
      <c r="AQ466" s="224"/>
      <c r="AR466" s="224"/>
      <c r="AS466" s="224"/>
    </row>
    <row r="467">
      <c r="A467" s="398"/>
      <c r="B467" s="399"/>
      <c r="C467" s="398"/>
      <c r="D467" s="399"/>
      <c r="E467" s="398"/>
      <c r="I467" s="411"/>
      <c r="J467" s="411"/>
      <c r="N467" s="411"/>
      <c r="S467" s="411"/>
      <c r="AC467" s="227"/>
      <c r="AD467" s="227"/>
      <c r="AE467" s="227"/>
      <c r="AF467" s="227"/>
      <c r="AG467" s="227"/>
      <c r="AL467" s="224"/>
      <c r="AM467" s="224"/>
      <c r="AN467" s="224"/>
      <c r="AO467" s="224"/>
      <c r="AP467" s="224"/>
      <c r="AQ467" s="224"/>
      <c r="AR467" s="224"/>
      <c r="AS467" s="224"/>
    </row>
    <row r="468">
      <c r="A468" s="398"/>
      <c r="B468" s="399"/>
      <c r="C468" s="398"/>
      <c r="D468" s="399"/>
      <c r="E468" s="398"/>
      <c r="I468" s="411"/>
      <c r="J468" s="411"/>
      <c r="N468" s="411"/>
      <c r="S468" s="411"/>
      <c r="AC468" s="227"/>
      <c r="AD468" s="227"/>
      <c r="AE468" s="227"/>
      <c r="AF468" s="227"/>
      <c r="AG468" s="227"/>
      <c r="AL468" s="224"/>
      <c r="AM468" s="224"/>
      <c r="AN468" s="224"/>
      <c r="AO468" s="224"/>
      <c r="AP468" s="224"/>
      <c r="AQ468" s="224"/>
      <c r="AR468" s="224"/>
      <c r="AS468" s="224"/>
    </row>
    <row r="469">
      <c r="A469" s="398"/>
      <c r="B469" s="399"/>
      <c r="C469" s="398"/>
      <c r="D469" s="399"/>
      <c r="E469" s="398"/>
      <c r="I469" s="411"/>
      <c r="J469" s="411"/>
      <c r="N469" s="411"/>
      <c r="S469" s="411"/>
      <c r="AC469" s="227"/>
      <c r="AD469" s="227"/>
      <c r="AE469" s="227"/>
      <c r="AF469" s="227"/>
      <c r="AG469" s="227"/>
      <c r="AL469" s="224"/>
      <c r="AM469" s="224"/>
      <c r="AN469" s="224"/>
      <c r="AO469" s="224"/>
      <c r="AP469" s="224"/>
      <c r="AQ469" s="224"/>
      <c r="AR469" s="224"/>
      <c r="AS469" s="224"/>
    </row>
    <row r="470">
      <c r="A470" s="398"/>
      <c r="B470" s="399"/>
      <c r="C470" s="398"/>
      <c r="D470" s="399"/>
      <c r="E470" s="398"/>
      <c r="I470" s="411"/>
      <c r="J470" s="411"/>
      <c r="N470" s="411"/>
      <c r="S470" s="411"/>
      <c r="AC470" s="227"/>
      <c r="AD470" s="227"/>
      <c r="AE470" s="227"/>
      <c r="AF470" s="227"/>
      <c r="AG470" s="227"/>
      <c r="AL470" s="224"/>
      <c r="AM470" s="224"/>
      <c r="AN470" s="224"/>
      <c r="AO470" s="224"/>
      <c r="AP470" s="224"/>
      <c r="AQ470" s="224"/>
      <c r="AR470" s="224"/>
      <c r="AS470" s="224"/>
    </row>
    <row r="471">
      <c r="A471" s="398"/>
      <c r="B471" s="399"/>
      <c r="C471" s="398"/>
      <c r="D471" s="399"/>
      <c r="E471" s="398"/>
      <c r="I471" s="411"/>
      <c r="J471" s="411"/>
      <c r="N471" s="411"/>
      <c r="S471" s="411"/>
      <c r="AC471" s="227"/>
      <c r="AD471" s="227"/>
      <c r="AE471" s="227"/>
      <c r="AF471" s="227"/>
      <c r="AG471" s="227"/>
      <c r="AL471" s="224"/>
      <c r="AM471" s="224"/>
      <c r="AN471" s="224"/>
      <c r="AO471" s="224"/>
      <c r="AP471" s="224"/>
      <c r="AQ471" s="224"/>
      <c r="AR471" s="224"/>
      <c r="AS471" s="224"/>
    </row>
    <row r="472">
      <c r="A472" s="398"/>
      <c r="B472" s="399"/>
      <c r="C472" s="398"/>
      <c r="D472" s="399"/>
      <c r="E472" s="398"/>
      <c r="I472" s="411"/>
      <c r="J472" s="411"/>
      <c r="N472" s="411"/>
      <c r="S472" s="411"/>
      <c r="AC472" s="227"/>
      <c r="AD472" s="227"/>
      <c r="AE472" s="227"/>
      <c r="AF472" s="227"/>
      <c r="AG472" s="227"/>
      <c r="AL472" s="224"/>
      <c r="AM472" s="224"/>
      <c r="AN472" s="224"/>
      <c r="AO472" s="224"/>
      <c r="AP472" s="224"/>
      <c r="AQ472" s="224"/>
      <c r="AR472" s="224"/>
      <c r="AS472" s="224"/>
    </row>
    <row r="473">
      <c r="A473" s="398"/>
      <c r="B473" s="399"/>
      <c r="C473" s="398"/>
      <c r="D473" s="399"/>
      <c r="E473" s="398"/>
      <c r="I473" s="411"/>
      <c r="J473" s="411"/>
      <c r="N473" s="411"/>
      <c r="S473" s="411"/>
      <c r="AC473" s="227"/>
      <c r="AD473" s="227"/>
      <c r="AE473" s="227"/>
      <c r="AF473" s="227"/>
      <c r="AG473" s="227"/>
      <c r="AL473" s="224"/>
      <c r="AM473" s="224"/>
      <c r="AN473" s="224"/>
      <c r="AO473" s="224"/>
      <c r="AP473" s="224"/>
      <c r="AQ473" s="224"/>
      <c r="AR473" s="224"/>
      <c r="AS473" s="224"/>
    </row>
    <row r="474">
      <c r="A474" s="398"/>
      <c r="B474" s="399"/>
      <c r="C474" s="398"/>
      <c r="D474" s="399"/>
      <c r="E474" s="398"/>
      <c r="I474" s="411"/>
      <c r="J474" s="411"/>
      <c r="N474" s="411"/>
      <c r="S474" s="411"/>
      <c r="AC474" s="227"/>
      <c r="AD474" s="227"/>
      <c r="AE474" s="227"/>
      <c r="AF474" s="227"/>
      <c r="AG474" s="227"/>
      <c r="AL474" s="224"/>
      <c r="AM474" s="224"/>
      <c r="AN474" s="224"/>
      <c r="AO474" s="224"/>
      <c r="AP474" s="224"/>
      <c r="AQ474" s="224"/>
      <c r="AR474" s="224"/>
      <c r="AS474" s="224"/>
    </row>
    <row r="475">
      <c r="A475" s="398"/>
      <c r="B475" s="399"/>
      <c r="C475" s="398"/>
      <c r="D475" s="399"/>
      <c r="E475" s="398"/>
      <c r="I475" s="411"/>
      <c r="J475" s="411"/>
      <c r="N475" s="411"/>
      <c r="S475" s="411"/>
      <c r="AC475" s="227"/>
      <c r="AD475" s="227"/>
      <c r="AE475" s="227"/>
      <c r="AF475" s="227"/>
      <c r="AG475" s="227"/>
      <c r="AL475" s="224"/>
      <c r="AM475" s="224"/>
      <c r="AN475" s="224"/>
      <c r="AO475" s="224"/>
      <c r="AP475" s="224"/>
      <c r="AQ475" s="224"/>
      <c r="AR475" s="224"/>
      <c r="AS475" s="224"/>
    </row>
    <row r="476">
      <c r="A476" s="398"/>
      <c r="B476" s="399"/>
      <c r="C476" s="398"/>
      <c r="D476" s="399"/>
      <c r="E476" s="398"/>
      <c r="I476" s="411"/>
      <c r="J476" s="411"/>
      <c r="N476" s="411"/>
      <c r="S476" s="411"/>
      <c r="AC476" s="227"/>
      <c r="AD476" s="227"/>
      <c r="AE476" s="227"/>
      <c r="AF476" s="227"/>
      <c r="AG476" s="227"/>
      <c r="AL476" s="224"/>
      <c r="AM476" s="224"/>
      <c r="AN476" s="224"/>
      <c r="AO476" s="224"/>
      <c r="AP476" s="224"/>
      <c r="AQ476" s="224"/>
      <c r="AR476" s="224"/>
      <c r="AS476" s="224"/>
    </row>
    <row r="477">
      <c r="A477" s="398"/>
      <c r="B477" s="399"/>
      <c r="C477" s="398"/>
      <c r="D477" s="399"/>
      <c r="E477" s="398"/>
      <c r="I477" s="411"/>
      <c r="J477" s="411"/>
      <c r="N477" s="411"/>
      <c r="S477" s="411"/>
      <c r="AC477" s="227"/>
      <c r="AD477" s="227"/>
      <c r="AE477" s="227"/>
      <c r="AF477" s="227"/>
      <c r="AG477" s="227"/>
      <c r="AL477" s="224"/>
      <c r="AM477" s="224"/>
      <c r="AN477" s="224"/>
      <c r="AO477" s="224"/>
      <c r="AP477" s="224"/>
      <c r="AQ477" s="224"/>
      <c r="AR477" s="224"/>
      <c r="AS477" s="224"/>
    </row>
    <row r="478">
      <c r="A478" s="398"/>
      <c r="B478" s="399"/>
      <c r="C478" s="398"/>
      <c r="D478" s="399"/>
      <c r="E478" s="398"/>
      <c r="I478" s="411"/>
      <c r="J478" s="411"/>
      <c r="N478" s="411"/>
      <c r="S478" s="411"/>
      <c r="AC478" s="227"/>
      <c r="AD478" s="227"/>
      <c r="AE478" s="227"/>
      <c r="AF478" s="227"/>
      <c r="AG478" s="227"/>
      <c r="AL478" s="224"/>
      <c r="AM478" s="224"/>
      <c r="AN478" s="224"/>
      <c r="AO478" s="224"/>
      <c r="AP478" s="224"/>
      <c r="AQ478" s="224"/>
      <c r="AR478" s="224"/>
      <c r="AS478" s="224"/>
    </row>
    <row r="479">
      <c r="A479" s="398"/>
      <c r="B479" s="399"/>
      <c r="C479" s="398"/>
      <c r="D479" s="399"/>
      <c r="E479" s="398"/>
      <c r="I479" s="411"/>
      <c r="J479" s="411"/>
      <c r="N479" s="411"/>
      <c r="S479" s="411"/>
      <c r="AC479" s="227"/>
      <c r="AD479" s="227"/>
      <c r="AE479" s="227"/>
      <c r="AF479" s="227"/>
      <c r="AG479" s="227"/>
      <c r="AL479" s="224"/>
      <c r="AM479" s="224"/>
      <c r="AN479" s="224"/>
      <c r="AO479" s="224"/>
      <c r="AP479" s="224"/>
      <c r="AQ479" s="224"/>
      <c r="AR479" s="224"/>
      <c r="AS479" s="224"/>
    </row>
    <row r="480">
      <c r="A480" s="398"/>
      <c r="B480" s="399"/>
      <c r="C480" s="398"/>
      <c r="D480" s="399"/>
      <c r="E480" s="398"/>
      <c r="I480" s="411"/>
      <c r="J480" s="411"/>
      <c r="N480" s="411"/>
      <c r="S480" s="411"/>
      <c r="AC480" s="227"/>
      <c r="AD480" s="227"/>
      <c r="AE480" s="227"/>
      <c r="AF480" s="227"/>
      <c r="AG480" s="227"/>
      <c r="AL480" s="224"/>
      <c r="AM480" s="224"/>
      <c r="AN480" s="224"/>
      <c r="AO480" s="224"/>
      <c r="AP480" s="224"/>
      <c r="AQ480" s="224"/>
      <c r="AR480" s="224"/>
      <c r="AS480" s="224"/>
    </row>
    <row r="481">
      <c r="A481" s="398"/>
      <c r="B481" s="399"/>
      <c r="C481" s="398"/>
      <c r="D481" s="399"/>
      <c r="E481" s="398"/>
      <c r="I481" s="411"/>
      <c r="J481" s="411"/>
      <c r="N481" s="411"/>
      <c r="S481" s="411"/>
      <c r="AC481" s="227"/>
      <c r="AD481" s="227"/>
      <c r="AE481" s="227"/>
      <c r="AF481" s="227"/>
      <c r="AG481" s="227"/>
      <c r="AL481" s="224"/>
      <c r="AM481" s="224"/>
      <c r="AN481" s="224"/>
      <c r="AO481" s="224"/>
      <c r="AP481" s="224"/>
      <c r="AQ481" s="224"/>
      <c r="AR481" s="224"/>
      <c r="AS481" s="224"/>
    </row>
    <row r="482">
      <c r="A482" s="398"/>
      <c r="B482" s="399"/>
      <c r="C482" s="398"/>
      <c r="D482" s="399"/>
      <c r="E482" s="398"/>
      <c r="I482" s="411"/>
      <c r="J482" s="411"/>
      <c r="N482" s="411"/>
      <c r="S482" s="411"/>
      <c r="AC482" s="227"/>
      <c r="AD482" s="227"/>
      <c r="AE482" s="227"/>
      <c r="AF482" s="227"/>
      <c r="AG482" s="227"/>
      <c r="AL482" s="224"/>
      <c r="AM482" s="224"/>
      <c r="AN482" s="224"/>
      <c r="AO482" s="224"/>
      <c r="AP482" s="224"/>
      <c r="AQ482" s="224"/>
      <c r="AR482" s="224"/>
      <c r="AS482" s="224"/>
    </row>
    <row r="483">
      <c r="A483" s="398"/>
      <c r="B483" s="399"/>
      <c r="C483" s="398"/>
      <c r="D483" s="399"/>
      <c r="E483" s="398"/>
      <c r="I483" s="411"/>
      <c r="J483" s="411"/>
      <c r="N483" s="411"/>
      <c r="S483" s="411"/>
      <c r="AC483" s="227"/>
      <c r="AD483" s="227"/>
      <c r="AE483" s="227"/>
      <c r="AF483" s="227"/>
      <c r="AG483" s="227"/>
      <c r="AL483" s="224"/>
      <c r="AM483" s="224"/>
      <c r="AN483" s="224"/>
      <c r="AO483" s="224"/>
      <c r="AP483" s="224"/>
      <c r="AQ483" s="224"/>
      <c r="AR483" s="224"/>
      <c r="AS483" s="224"/>
    </row>
    <row r="484">
      <c r="A484" s="398"/>
      <c r="B484" s="399"/>
      <c r="C484" s="398"/>
      <c r="D484" s="399"/>
      <c r="E484" s="398"/>
      <c r="I484" s="411"/>
      <c r="J484" s="411"/>
      <c r="N484" s="411"/>
      <c r="S484" s="411"/>
      <c r="AC484" s="227"/>
      <c r="AD484" s="227"/>
      <c r="AE484" s="227"/>
      <c r="AF484" s="227"/>
      <c r="AG484" s="227"/>
      <c r="AL484" s="224"/>
      <c r="AM484" s="224"/>
      <c r="AN484" s="224"/>
      <c r="AO484" s="224"/>
      <c r="AP484" s="224"/>
      <c r="AQ484" s="224"/>
      <c r="AR484" s="224"/>
      <c r="AS484" s="224"/>
    </row>
    <row r="485">
      <c r="A485" s="398"/>
      <c r="B485" s="399"/>
      <c r="C485" s="398"/>
      <c r="D485" s="399"/>
      <c r="E485" s="398"/>
      <c r="I485" s="411"/>
      <c r="J485" s="411"/>
      <c r="N485" s="411"/>
      <c r="S485" s="411"/>
      <c r="AC485" s="227"/>
      <c r="AD485" s="227"/>
      <c r="AE485" s="227"/>
      <c r="AF485" s="227"/>
      <c r="AG485" s="227"/>
      <c r="AL485" s="224"/>
      <c r="AM485" s="224"/>
      <c r="AN485" s="224"/>
      <c r="AO485" s="224"/>
      <c r="AP485" s="224"/>
      <c r="AQ485" s="224"/>
      <c r="AR485" s="224"/>
      <c r="AS485" s="224"/>
    </row>
    <row r="486">
      <c r="A486" s="398"/>
      <c r="B486" s="399"/>
      <c r="C486" s="398"/>
      <c r="D486" s="399"/>
      <c r="E486" s="398"/>
      <c r="I486" s="411"/>
      <c r="J486" s="411"/>
      <c r="N486" s="411"/>
      <c r="S486" s="411"/>
      <c r="AC486" s="227"/>
      <c r="AD486" s="227"/>
      <c r="AE486" s="227"/>
      <c r="AF486" s="227"/>
      <c r="AG486" s="227"/>
      <c r="AL486" s="224"/>
      <c r="AM486" s="224"/>
      <c r="AN486" s="224"/>
      <c r="AO486" s="224"/>
      <c r="AP486" s="224"/>
      <c r="AQ486" s="224"/>
      <c r="AR486" s="224"/>
      <c r="AS486" s="224"/>
    </row>
    <row r="487">
      <c r="A487" s="398"/>
      <c r="B487" s="399"/>
      <c r="C487" s="398"/>
      <c r="D487" s="399"/>
      <c r="E487" s="398"/>
      <c r="I487" s="411"/>
      <c r="J487" s="411"/>
      <c r="N487" s="411"/>
      <c r="S487" s="411"/>
      <c r="AC487" s="227"/>
      <c r="AD487" s="227"/>
      <c r="AE487" s="227"/>
      <c r="AF487" s="227"/>
      <c r="AG487" s="227"/>
      <c r="AL487" s="224"/>
      <c r="AM487" s="224"/>
      <c r="AN487" s="224"/>
      <c r="AO487" s="224"/>
      <c r="AP487" s="224"/>
      <c r="AQ487" s="224"/>
      <c r="AR487" s="224"/>
      <c r="AS487" s="224"/>
    </row>
    <row r="488">
      <c r="A488" s="398"/>
      <c r="B488" s="399"/>
      <c r="C488" s="398"/>
      <c r="D488" s="399"/>
      <c r="E488" s="398"/>
      <c r="I488" s="411"/>
      <c r="J488" s="411"/>
      <c r="N488" s="411"/>
      <c r="S488" s="411"/>
      <c r="AC488" s="227"/>
      <c r="AD488" s="227"/>
      <c r="AE488" s="227"/>
      <c r="AF488" s="227"/>
      <c r="AG488" s="227"/>
      <c r="AL488" s="224"/>
      <c r="AM488" s="224"/>
      <c r="AN488" s="224"/>
      <c r="AO488" s="224"/>
      <c r="AP488" s="224"/>
      <c r="AQ488" s="224"/>
      <c r="AR488" s="224"/>
      <c r="AS488" s="224"/>
    </row>
    <row r="489">
      <c r="A489" s="398"/>
      <c r="B489" s="399"/>
      <c r="C489" s="398"/>
      <c r="D489" s="399"/>
      <c r="E489" s="398"/>
      <c r="I489" s="411"/>
      <c r="J489" s="411"/>
      <c r="N489" s="411"/>
      <c r="S489" s="411"/>
      <c r="AC489" s="227"/>
      <c r="AD489" s="227"/>
      <c r="AE489" s="227"/>
      <c r="AF489" s="227"/>
      <c r="AG489" s="227"/>
      <c r="AL489" s="224"/>
      <c r="AM489" s="224"/>
      <c r="AN489" s="224"/>
      <c r="AO489" s="224"/>
      <c r="AP489" s="224"/>
      <c r="AQ489" s="224"/>
      <c r="AR489" s="224"/>
      <c r="AS489" s="224"/>
    </row>
    <row r="490">
      <c r="A490" s="398"/>
      <c r="B490" s="399"/>
      <c r="C490" s="398"/>
      <c r="D490" s="399"/>
      <c r="E490" s="398"/>
      <c r="I490" s="411"/>
      <c r="J490" s="411"/>
      <c r="N490" s="411"/>
      <c r="S490" s="411"/>
      <c r="AC490" s="227"/>
      <c r="AD490" s="227"/>
      <c r="AE490" s="227"/>
      <c r="AF490" s="227"/>
      <c r="AG490" s="227"/>
      <c r="AL490" s="224"/>
      <c r="AM490" s="224"/>
      <c r="AN490" s="224"/>
      <c r="AO490" s="224"/>
      <c r="AP490" s="224"/>
      <c r="AQ490" s="224"/>
      <c r="AR490" s="224"/>
      <c r="AS490" s="224"/>
    </row>
    <row r="491">
      <c r="A491" s="398"/>
      <c r="B491" s="399"/>
      <c r="C491" s="398"/>
      <c r="D491" s="399"/>
      <c r="E491" s="398"/>
      <c r="I491" s="411"/>
      <c r="J491" s="411"/>
      <c r="N491" s="411"/>
      <c r="S491" s="411"/>
      <c r="AC491" s="227"/>
      <c r="AD491" s="227"/>
      <c r="AE491" s="227"/>
      <c r="AF491" s="227"/>
      <c r="AG491" s="227"/>
      <c r="AL491" s="224"/>
      <c r="AM491" s="224"/>
      <c r="AN491" s="224"/>
      <c r="AO491" s="224"/>
      <c r="AP491" s="224"/>
      <c r="AQ491" s="224"/>
      <c r="AR491" s="224"/>
      <c r="AS491" s="224"/>
    </row>
    <row r="492">
      <c r="A492" s="398"/>
      <c r="B492" s="399"/>
      <c r="C492" s="398"/>
      <c r="D492" s="399"/>
      <c r="E492" s="398"/>
      <c r="I492" s="411"/>
      <c r="J492" s="411"/>
      <c r="N492" s="411"/>
      <c r="S492" s="411"/>
      <c r="AC492" s="227"/>
      <c r="AD492" s="227"/>
      <c r="AE492" s="227"/>
      <c r="AF492" s="227"/>
      <c r="AG492" s="227"/>
      <c r="AL492" s="224"/>
      <c r="AM492" s="224"/>
      <c r="AN492" s="224"/>
      <c r="AO492" s="224"/>
      <c r="AP492" s="224"/>
      <c r="AQ492" s="224"/>
      <c r="AR492" s="224"/>
      <c r="AS492" s="224"/>
    </row>
    <row r="493">
      <c r="A493" s="398"/>
      <c r="B493" s="399"/>
      <c r="C493" s="398"/>
      <c r="D493" s="399"/>
      <c r="E493" s="398"/>
      <c r="I493" s="411"/>
      <c r="J493" s="411"/>
      <c r="N493" s="411"/>
      <c r="S493" s="411"/>
      <c r="AC493" s="227"/>
      <c r="AD493" s="227"/>
      <c r="AE493" s="227"/>
      <c r="AF493" s="227"/>
      <c r="AG493" s="227"/>
      <c r="AL493" s="224"/>
      <c r="AM493" s="224"/>
      <c r="AN493" s="224"/>
      <c r="AO493" s="224"/>
      <c r="AP493" s="224"/>
      <c r="AQ493" s="224"/>
      <c r="AR493" s="224"/>
      <c r="AS493" s="224"/>
    </row>
    <row r="494">
      <c r="A494" s="398"/>
      <c r="B494" s="399"/>
      <c r="C494" s="398"/>
      <c r="D494" s="399"/>
      <c r="E494" s="398"/>
      <c r="I494" s="411"/>
      <c r="J494" s="411"/>
      <c r="N494" s="411"/>
      <c r="S494" s="411"/>
      <c r="AC494" s="227"/>
      <c r="AD494" s="227"/>
      <c r="AE494" s="227"/>
      <c r="AF494" s="227"/>
      <c r="AG494" s="227"/>
      <c r="AL494" s="224"/>
      <c r="AM494" s="224"/>
      <c r="AN494" s="224"/>
      <c r="AO494" s="224"/>
      <c r="AP494" s="224"/>
      <c r="AQ494" s="224"/>
      <c r="AR494" s="224"/>
      <c r="AS494" s="224"/>
    </row>
    <row r="495">
      <c r="A495" s="398"/>
      <c r="B495" s="399"/>
      <c r="C495" s="398"/>
      <c r="D495" s="399"/>
      <c r="E495" s="398"/>
      <c r="I495" s="411"/>
      <c r="J495" s="411"/>
      <c r="N495" s="411"/>
      <c r="S495" s="411"/>
      <c r="AC495" s="227"/>
      <c r="AD495" s="227"/>
      <c r="AE495" s="227"/>
      <c r="AF495" s="227"/>
      <c r="AG495" s="227"/>
      <c r="AL495" s="224"/>
      <c r="AM495" s="224"/>
      <c r="AN495" s="224"/>
      <c r="AO495" s="224"/>
      <c r="AP495" s="224"/>
      <c r="AQ495" s="224"/>
      <c r="AR495" s="224"/>
      <c r="AS495" s="224"/>
    </row>
    <row r="496">
      <c r="A496" s="398"/>
      <c r="B496" s="399"/>
      <c r="C496" s="398"/>
      <c r="D496" s="399"/>
      <c r="E496" s="398"/>
      <c r="I496" s="411"/>
      <c r="J496" s="411"/>
      <c r="N496" s="411"/>
      <c r="S496" s="411"/>
      <c r="AC496" s="227"/>
      <c r="AD496" s="227"/>
      <c r="AE496" s="227"/>
      <c r="AF496" s="227"/>
      <c r="AG496" s="227"/>
      <c r="AL496" s="224"/>
      <c r="AM496" s="224"/>
      <c r="AN496" s="224"/>
      <c r="AO496" s="224"/>
      <c r="AP496" s="224"/>
      <c r="AQ496" s="224"/>
      <c r="AR496" s="224"/>
      <c r="AS496" s="224"/>
    </row>
    <row r="497">
      <c r="A497" s="398"/>
      <c r="B497" s="399"/>
      <c r="C497" s="398"/>
      <c r="D497" s="399"/>
      <c r="E497" s="398"/>
      <c r="I497" s="411"/>
      <c r="J497" s="411"/>
      <c r="N497" s="411"/>
      <c r="S497" s="411"/>
      <c r="AC497" s="227"/>
      <c r="AD497" s="227"/>
      <c r="AE497" s="227"/>
      <c r="AF497" s="227"/>
      <c r="AG497" s="227"/>
      <c r="AL497" s="224"/>
      <c r="AM497" s="224"/>
      <c r="AN497" s="224"/>
      <c r="AO497" s="224"/>
      <c r="AP497" s="224"/>
      <c r="AQ497" s="224"/>
      <c r="AR497" s="224"/>
      <c r="AS497" s="224"/>
    </row>
    <row r="498">
      <c r="A498" s="398"/>
      <c r="B498" s="399"/>
      <c r="C498" s="398"/>
      <c r="D498" s="399"/>
      <c r="E498" s="398"/>
      <c r="I498" s="411"/>
      <c r="J498" s="411"/>
      <c r="N498" s="411"/>
      <c r="S498" s="411"/>
      <c r="AC498" s="227"/>
      <c r="AD498" s="227"/>
      <c r="AE498" s="227"/>
      <c r="AF498" s="227"/>
      <c r="AG498" s="227"/>
      <c r="AL498" s="224"/>
      <c r="AM498" s="224"/>
      <c r="AN498" s="224"/>
      <c r="AO498" s="224"/>
      <c r="AP498" s="224"/>
      <c r="AQ498" s="224"/>
      <c r="AR498" s="224"/>
      <c r="AS498" s="224"/>
    </row>
    <row r="499">
      <c r="A499" s="398"/>
      <c r="B499" s="399"/>
      <c r="C499" s="398"/>
      <c r="D499" s="399"/>
      <c r="E499" s="398"/>
      <c r="I499" s="411"/>
      <c r="J499" s="411"/>
      <c r="N499" s="411"/>
      <c r="S499" s="411"/>
      <c r="AC499" s="227"/>
      <c r="AD499" s="227"/>
      <c r="AE499" s="227"/>
      <c r="AF499" s="227"/>
      <c r="AG499" s="227"/>
      <c r="AL499" s="224"/>
      <c r="AM499" s="224"/>
      <c r="AN499" s="224"/>
      <c r="AO499" s="224"/>
      <c r="AP499" s="224"/>
      <c r="AQ499" s="224"/>
      <c r="AR499" s="224"/>
      <c r="AS499" s="224"/>
    </row>
    <row r="500">
      <c r="A500" s="398"/>
      <c r="B500" s="399"/>
      <c r="C500" s="398"/>
      <c r="D500" s="399"/>
      <c r="E500" s="398"/>
      <c r="I500" s="411"/>
      <c r="J500" s="411"/>
      <c r="N500" s="411"/>
      <c r="S500" s="411"/>
      <c r="AC500" s="227"/>
      <c r="AD500" s="227"/>
      <c r="AE500" s="227"/>
      <c r="AF500" s="227"/>
      <c r="AG500" s="227"/>
      <c r="AL500" s="224"/>
      <c r="AM500" s="224"/>
      <c r="AN500" s="224"/>
      <c r="AO500" s="224"/>
      <c r="AP500" s="224"/>
      <c r="AQ500" s="224"/>
      <c r="AR500" s="224"/>
      <c r="AS500" s="224"/>
    </row>
    <row r="501">
      <c r="A501" s="398"/>
      <c r="B501" s="399"/>
      <c r="C501" s="398"/>
      <c r="D501" s="399"/>
      <c r="E501" s="398"/>
      <c r="I501" s="411"/>
      <c r="J501" s="411"/>
      <c r="N501" s="411"/>
      <c r="S501" s="411"/>
      <c r="AC501" s="227"/>
      <c r="AD501" s="227"/>
      <c r="AE501" s="227"/>
      <c r="AF501" s="227"/>
      <c r="AG501" s="227"/>
      <c r="AL501" s="224"/>
      <c r="AM501" s="224"/>
      <c r="AN501" s="224"/>
      <c r="AO501" s="224"/>
      <c r="AP501" s="224"/>
      <c r="AQ501" s="224"/>
      <c r="AR501" s="224"/>
      <c r="AS501" s="224"/>
    </row>
    <row r="502">
      <c r="A502" s="398"/>
      <c r="B502" s="399"/>
      <c r="C502" s="398"/>
      <c r="D502" s="399"/>
      <c r="E502" s="398"/>
      <c r="I502" s="411"/>
      <c r="J502" s="411"/>
      <c r="N502" s="411"/>
      <c r="S502" s="411"/>
      <c r="AC502" s="227"/>
      <c r="AD502" s="227"/>
      <c r="AE502" s="227"/>
      <c r="AF502" s="227"/>
      <c r="AG502" s="227"/>
      <c r="AL502" s="224"/>
      <c r="AM502" s="224"/>
      <c r="AN502" s="224"/>
      <c r="AO502" s="224"/>
      <c r="AP502" s="224"/>
      <c r="AQ502" s="224"/>
      <c r="AR502" s="224"/>
      <c r="AS502" s="224"/>
    </row>
    <row r="503">
      <c r="A503" s="398"/>
      <c r="B503" s="399"/>
      <c r="C503" s="398"/>
      <c r="D503" s="399"/>
      <c r="E503" s="398"/>
      <c r="I503" s="411"/>
      <c r="J503" s="411"/>
      <c r="N503" s="411"/>
      <c r="S503" s="411"/>
      <c r="AC503" s="227"/>
      <c r="AD503" s="227"/>
      <c r="AE503" s="227"/>
      <c r="AF503" s="227"/>
      <c r="AG503" s="227"/>
      <c r="AL503" s="224"/>
      <c r="AM503" s="224"/>
      <c r="AN503" s="224"/>
      <c r="AO503" s="224"/>
      <c r="AP503" s="224"/>
      <c r="AQ503" s="224"/>
      <c r="AR503" s="224"/>
      <c r="AS503" s="224"/>
    </row>
    <row r="504">
      <c r="A504" s="398"/>
      <c r="B504" s="399"/>
      <c r="C504" s="398"/>
      <c r="D504" s="399"/>
      <c r="E504" s="398"/>
      <c r="I504" s="411"/>
      <c r="J504" s="411"/>
      <c r="N504" s="411"/>
      <c r="S504" s="411"/>
      <c r="AC504" s="227"/>
      <c r="AD504" s="227"/>
      <c r="AE504" s="227"/>
      <c r="AF504" s="227"/>
      <c r="AG504" s="227"/>
      <c r="AL504" s="224"/>
      <c r="AM504" s="224"/>
      <c r="AN504" s="224"/>
      <c r="AO504" s="224"/>
      <c r="AP504" s="224"/>
      <c r="AQ504" s="224"/>
      <c r="AR504" s="224"/>
      <c r="AS504" s="224"/>
    </row>
    <row r="505">
      <c r="A505" s="398"/>
      <c r="B505" s="399"/>
      <c r="C505" s="398"/>
      <c r="D505" s="399"/>
      <c r="E505" s="398"/>
      <c r="I505" s="411"/>
      <c r="J505" s="411"/>
      <c r="N505" s="411"/>
      <c r="S505" s="411"/>
      <c r="AC505" s="227"/>
      <c r="AD505" s="227"/>
      <c r="AE505" s="227"/>
      <c r="AF505" s="227"/>
      <c r="AG505" s="227"/>
      <c r="AL505" s="224"/>
      <c r="AM505" s="224"/>
      <c r="AN505" s="224"/>
      <c r="AO505" s="224"/>
      <c r="AP505" s="224"/>
      <c r="AQ505" s="224"/>
      <c r="AR505" s="224"/>
      <c r="AS505" s="224"/>
    </row>
    <row r="506">
      <c r="A506" s="398"/>
      <c r="B506" s="399"/>
      <c r="C506" s="398"/>
      <c r="D506" s="399"/>
      <c r="E506" s="398"/>
      <c r="I506" s="411"/>
      <c r="J506" s="411"/>
      <c r="N506" s="411"/>
      <c r="S506" s="411"/>
      <c r="AC506" s="227"/>
      <c r="AD506" s="227"/>
      <c r="AE506" s="227"/>
      <c r="AF506" s="227"/>
      <c r="AG506" s="227"/>
      <c r="AL506" s="224"/>
      <c r="AM506" s="224"/>
      <c r="AN506" s="224"/>
      <c r="AO506" s="224"/>
      <c r="AP506" s="224"/>
      <c r="AQ506" s="224"/>
      <c r="AR506" s="224"/>
      <c r="AS506" s="224"/>
    </row>
    <row r="507">
      <c r="A507" s="398"/>
      <c r="B507" s="399"/>
      <c r="C507" s="398"/>
      <c r="D507" s="399"/>
      <c r="E507" s="398"/>
      <c r="I507" s="411"/>
      <c r="J507" s="411"/>
      <c r="N507" s="411"/>
      <c r="S507" s="411"/>
      <c r="AC507" s="227"/>
      <c r="AD507" s="227"/>
      <c r="AE507" s="227"/>
      <c r="AF507" s="227"/>
      <c r="AG507" s="227"/>
      <c r="AL507" s="224"/>
      <c r="AM507" s="224"/>
      <c r="AN507" s="224"/>
      <c r="AO507" s="224"/>
      <c r="AP507" s="224"/>
      <c r="AQ507" s="224"/>
      <c r="AR507" s="224"/>
      <c r="AS507" s="224"/>
    </row>
    <row r="508">
      <c r="A508" s="398"/>
      <c r="B508" s="399"/>
      <c r="C508" s="398"/>
      <c r="D508" s="399"/>
      <c r="E508" s="398"/>
      <c r="I508" s="411"/>
      <c r="J508" s="411"/>
      <c r="N508" s="411"/>
      <c r="S508" s="411"/>
      <c r="AC508" s="227"/>
      <c r="AD508" s="227"/>
      <c r="AE508" s="227"/>
      <c r="AF508" s="227"/>
      <c r="AG508" s="227"/>
      <c r="AL508" s="224"/>
      <c r="AM508" s="224"/>
      <c r="AN508" s="224"/>
      <c r="AO508" s="224"/>
      <c r="AP508" s="224"/>
      <c r="AQ508" s="224"/>
      <c r="AR508" s="224"/>
      <c r="AS508" s="224"/>
    </row>
    <row r="509">
      <c r="A509" s="398"/>
      <c r="B509" s="399"/>
      <c r="C509" s="398"/>
      <c r="D509" s="399"/>
      <c r="E509" s="398"/>
      <c r="I509" s="411"/>
      <c r="J509" s="411"/>
      <c r="N509" s="411"/>
      <c r="S509" s="411"/>
      <c r="AC509" s="227"/>
      <c r="AD509" s="227"/>
      <c r="AE509" s="227"/>
      <c r="AF509" s="227"/>
      <c r="AG509" s="227"/>
      <c r="AL509" s="224"/>
      <c r="AM509" s="224"/>
      <c r="AN509" s="224"/>
      <c r="AO509" s="224"/>
      <c r="AP509" s="224"/>
      <c r="AQ509" s="224"/>
      <c r="AR509" s="224"/>
      <c r="AS509" s="224"/>
    </row>
    <row r="510">
      <c r="A510" s="398"/>
      <c r="B510" s="399"/>
      <c r="C510" s="398"/>
      <c r="D510" s="399"/>
      <c r="E510" s="398"/>
      <c r="I510" s="411"/>
      <c r="J510" s="411"/>
      <c r="N510" s="411"/>
      <c r="S510" s="411"/>
      <c r="AC510" s="227"/>
      <c r="AD510" s="227"/>
      <c r="AE510" s="227"/>
      <c r="AF510" s="227"/>
      <c r="AG510" s="227"/>
      <c r="AL510" s="224"/>
      <c r="AM510" s="224"/>
      <c r="AN510" s="224"/>
      <c r="AO510" s="224"/>
      <c r="AP510" s="224"/>
      <c r="AQ510" s="224"/>
      <c r="AR510" s="224"/>
      <c r="AS510" s="224"/>
    </row>
    <row r="511">
      <c r="A511" s="398"/>
      <c r="B511" s="399"/>
      <c r="C511" s="398"/>
      <c r="D511" s="399"/>
      <c r="E511" s="398"/>
      <c r="I511" s="411"/>
      <c r="J511" s="411"/>
      <c r="N511" s="411"/>
      <c r="S511" s="411"/>
      <c r="AC511" s="227"/>
      <c r="AD511" s="227"/>
      <c r="AE511" s="227"/>
      <c r="AF511" s="227"/>
      <c r="AG511" s="227"/>
      <c r="AL511" s="224"/>
      <c r="AM511" s="224"/>
      <c r="AN511" s="224"/>
      <c r="AO511" s="224"/>
      <c r="AP511" s="224"/>
      <c r="AQ511" s="224"/>
      <c r="AR511" s="224"/>
      <c r="AS511" s="224"/>
    </row>
    <row r="512">
      <c r="A512" s="398"/>
      <c r="B512" s="399"/>
      <c r="C512" s="398"/>
      <c r="D512" s="399"/>
      <c r="E512" s="398"/>
      <c r="I512" s="411"/>
      <c r="J512" s="411"/>
      <c r="N512" s="411"/>
      <c r="S512" s="411"/>
      <c r="AC512" s="227"/>
      <c r="AD512" s="227"/>
      <c r="AE512" s="227"/>
      <c r="AF512" s="227"/>
      <c r="AG512" s="227"/>
      <c r="AL512" s="224"/>
      <c r="AM512" s="224"/>
      <c r="AN512" s="224"/>
      <c r="AO512" s="224"/>
      <c r="AP512" s="224"/>
      <c r="AQ512" s="224"/>
      <c r="AR512" s="224"/>
      <c r="AS512" s="224"/>
    </row>
    <row r="513">
      <c r="A513" s="398"/>
      <c r="B513" s="399"/>
      <c r="C513" s="398"/>
      <c r="D513" s="399"/>
      <c r="E513" s="398"/>
      <c r="I513" s="411"/>
      <c r="J513" s="411"/>
      <c r="N513" s="411"/>
      <c r="S513" s="411"/>
      <c r="AC513" s="227"/>
      <c r="AD513" s="227"/>
      <c r="AE513" s="227"/>
      <c r="AF513" s="227"/>
      <c r="AG513" s="227"/>
      <c r="AL513" s="224"/>
      <c r="AM513" s="224"/>
      <c r="AN513" s="224"/>
      <c r="AO513" s="224"/>
      <c r="AP513" s="224"/>
      <c r="AQ513" s="224"/>
      <c r="AR513" s="224"/>
      <c r="AS513" s="224"/>
    </row>
    <row r="514">
      <c r="A514" s="398"/>
      <c r="B514" s="399"/>
      <c r="C514" s="398"/>
      <c r="D514" s="399"/>
      <c r="E514" s="398"/>
      <c r="I514" s="411"/>
      <c r="J514" s="411"/>
      <c r="N514" s="411"/>
      <c r="S514" s="411"/>
      <c r="AC514" s="227"/>
      <c r="AD514" s="227"/>
      <c r="AE514" s="227"/>
      <c r="AF514" s="227"/>
      <c r="AG514" s="227"/>
      <c r="AL514" s="224"/>
      <c r="AM514" s="224"/>
      <c r="AN514" s="224"/>
      <c r="AO514" s="224"/>
      <c r="AP514" s="224"/>
      <c r="AQ514" s="224"/>
      <c r="AR514" s="224"/>
      <c r="AS514" s="224"/>
    </row>
    <row r="515">
      <c r="A515" s="398"/>
      <c r="B515" s="399"/>
      <c r="C515" s="398"/>
      <c r="D515" s="399"/>
      <c r="E515" s="398"/>
      <c r="I515" s="411"/>
      <c r="J515" s="411"/>
      <c r="N515" s="411"/>
      <c r="S515" s="411"/>
      <c r="AC515" s="227"/>
      <c r="AD515" s="227"/>
      <c r="AE515" s="227"/>
      <c r="AF515" s="227"/>
      <c r="AG515" s="227"/>
      <c r="AL515" s="224"/>
      <c r="AM515" s="224"/>
      <c r="AN515" s="224"/>
      <c r="AO515" s="224"/>
      <c r="AP515" s="224"/>
      <c r="AQ515" s="224"/>
      <c r="AR515" s="224"/>
      <c r="AS515" s="224"/>
    </row>
    <row r="516">
      <c r="A516" s="398"/>
      <c r="B516" s="399"/>
      <c r="C516" s="398"/>
      <c r="D516" s="399"/>
      <c r="E516" s="398"/>
      <c r="I516" s="411"/>
      <c r="J516" s="411"/>
      <c r="N516" s="411"/>
      <c r="S516" s="411"/>
      <c r="AC516" s="227"/>
      <c r="AD516" s="227"/>
      <c r="AE516" s="227"/>
      <c r="AF516" s="227"/>
      <c r="AG516" s="227"/>
      <c r="AL516" s="224"/>
      <c r="AM516" s="224"/>
      <c r="AN516" s="224"/>
      <c r="AO516" s="224"/>
      <c r="AP516" s="224"/>
      <c r="AQ516" s="224"/>
      <c r="AR516" s="224"/>
      <c r="AS516" s="224"/>
    </row>
    <row r="517">
      <c r="A517" s="398"/>
      <c r="B517" s="399"/>
      <c r="C517" s="398"/>
      <c r="D517" s="399"/>
      <c r="E517" s="398"/>
      <c r="I517" s="411"/>
      <c r="J517" s="411"/>
      <c r="N517" s="411"/>
      <c r="S517" s="411"/>
      <c r="AC517" s="227"/>
      <c r="AD517" s="227"/>
      <c r="AE517" s="227"/>
      <c r="AF517" s="227"/>
      <c r="AG517" s="227"/>
      <c r="AL517" s="224"/>
      <c r="AM517" s="224"/>
      <c r="AN517" s="224"/>
      <c r="AO517" s="224"/>
      <c r="AP517" s="224"/>
      <c r="AQ517" s="224"/>
      <c r="AR517" s="224"/>
      <c r="AS517" s="224"/>
    </row>
    <row r="518">
      <c r="A518" s="398"/>
      <c r="B518" s="399"/>
      <c r="C518" s="398"/>
      <c r="D518" s="399"/>
      <c r="E518" s="398"/>
      <c r="I518" s="411"/>
      <c r="J518" s="411"/>
      <c r="N518" s="411"/>
      <c r="S518" s="411"/>
      <c r="AC518" s="227"/>
      <c r="AD518" s="227"/>
      <c r="AE518" s="227"/>
      <c r="AF518" s="227"/>
      <c r="AG518" s="227"/>
      <c r="AL518" s="224"/>
      <c r="AM518" s="224"/>
      <c r="AN518" s="224"/>
      <c r="AO518" s="224"/>
      <c r="AP518" s="224"/>
      <c r="AQ518" s="224"/>
      <c r="AR518" s="224"/>
      <c r="AS518" s="224"/>
    </row>
    <row r="519">
      <c r="A519" s="398"/>
      <c r="B519" s="399"/>
      <c r="C519" s="398"/>
      <c r="D519" s="399"/>
      <c r="E519" s="398"/>
      <c r="I519" s="411"/>
      <c r="J519" s="411"/>
      <c r="N519" s="411"/>
      <c r="S519" s="411"/>
      <c r="AC519" s="227"/>
      <c r="AD519" s="227"/>
      <c r="AE519" s="227"/>
      <c r="AF519" s="227"/>
      <c r="AG519" s="227"/>
      <c r="AL519" s="224"/>
      <c r="AM519" s="224"/>
      <c r="AN519" s="224"/>
      <c r="AO519" s="224"/>
      <c r="AP519" s="224"/>
      <c r="AQ519" s="224"/>
      <c r="AR519" s="224"/>
      <c r="AS519" s="224"/>
    </row>
    <row r="520">
      <c r="A520" s="398"/>
      <c r="B520" s="399"/>
      <c r="C520" s="398"/>
      <c r="D520" s="399"/>
      <c r="E520" s="398"/>
      <c r="I520" s="411"/>
      <c r="J520" s="411"/>
      <c r="N520" s="411"/>
      <c r="S520" s="411"/>
      <c r="AC520" s="227"/>
      <c r="AD520" s="227"/>
      <c r="AE520" s="227"/>
      <c r="AF520" s="227"/>
      <c r="AG520" s="227"/>
      <c r="AL520" s="224"/>
      <c r="AM520" s="224"/>
      <c r="AN520" s="224"/>
      <c r="AO520" s="224"/>
      <c r="AP520" s="224"/>
      <c r="AQ520" s="224"/>
      <c r="AR520" s="224"/>
      <c r="AS520" s="224"/>
    </row>
    <row r="521">
      <c r="A521" s="398"/>
      <c r="B521" s="399"/>
      <c r="C521" s="398"/>
      <c r="D521" s="399"/>
      <c r="E521" s="398"/>
      <c r="I521" s="411"/>
      <c r="J521" s="411"/>
      <c r="N521" s="411"/>
      <c r="S521" s="411"/>
      <c r="AC521" s="227"/>
      <c r="AD521" s="227"/>
      <c r="AE521" s="227"/>
      <c r="AF521" s="227"/>
      <c r="AG521" s="227"/>
      <c r="AL521" s="224"/>
      <c r="AM521" s="224"/>
      <c r="AN521" s="224"/>
      <c r="AO521" s="224"/>
      <c r="AP521" s="224"/>
      <c r="AQ521" s="224"/>
      <c r="AR521" s="224"/>
      <c r="AS521" s="224"/>
    </row>
    <row r="522">
      <c r="A522" s="398"/>
      <c r="B522" s="399"/>
      <c r="C522" s="398"/>
      <c r="D522" s="399"/>
      <c r="E522" s="398"/>
      <c r="I522" s="411"/>
      <c r="J522" s="411"/>
      <c r="N522" s="411"/>
      <c r="S522" s="411"/>
      <c r="AC522" s="227"/>
      <c r="AD522" s="227"/>
      <c r="AE522" s="227"/>
      <c r="AF522" s="227"/>
      <c r="AG522" s="227"/>
      <c r="AL522" s="224"/>
      <c r="AM522" s="224"/>
      <c r="AN522" s="224"/>
      <c r="AO522" s="224"/>
      <c r="AP522" s="224"/>
      <c r="AQ522" s="224"/>
      <c r="AR522" s="224"/>
      <c r="AS522" s="224"/>
    </row>
    <row r="523">
      <c r="A523" s="398"/>
      <c r="B523" s="399"/>
      <c r="C523" s="398"/>
      <c r="D523" s="399"/>
      <c r="E523" s="398"/>
      <c r="I523" s="411"/>
      <c r="J523" s="411"/>
      <c r="N523" s="411"/>
      <c r="S523" s="411"/>
      <c r="AC523" s="227"/>
      <c r="AD523" s="227"/>
      <c r="AE523" s="227"/>
      <c r="AF523" s="227"/>
      <c r="AG523" s="227"/>
      <c r="AL523" s="224"/>
      <c r="AM523" s="224"/>
      <c r="AN523" s="224"/>
      <c r="AO523" s="224"/>
      <c r="AP523" s="224"/>
      <c r="AQ523" s="224"/>
      <c r="AR523" s="224"/>
      <c r="AS523" s="224"/>
    </row>
    <row r="524">
      <c r="A524" s="398"/>
      <c r="B524" s="399"/>
      <c r="C524" s="398"/>
      <c r="D524" s="399"/>
      <c r="E524" s="398"/>
      <c r="I524" s="411"/>
      <c r="J524" s="411"/>
      <c r="N524" s="411"/>
      <c r="S524" s="411"/>
      <c r="AC524" s="227"/>
      <c r="AD524" s="227"/>
      <c r="AE524" s="227"/>
      <c r="AF524" s="227"/>
      <c r="AG524" s="227"/>
      <c r="AL524" s="224"/>
      <c r="AM524" s="224"/>
      <c r="AN524" s="224"/>
      <c r="AO524" s="224"/>
      <c r="AP524" s="224"/>
      <c r="AQ524" s="224"/>
      <c r="AR524" s="224"/>
      <c r="AS524" s="224"/>
    </row>
    <row r="525">
      <c r="A525" s="398"/>
      <c r="B525" s="399"/>
      <c r="C525" s="398"/>
      <c r="D525" s="399"/>
      <c r="E525" s="398"/>
      <c r="I525" s="411"/>
      <c r="J525" s="411"/>
      <c r="N525" s="411"/>
      <c r="S525" s="411"/>
      <c r="AC525" s="227"/>
      <c r="AD525" s="227"/>
      <c r="AE525" s="227"/>
      <c r="AF525" s="227"/>
      <c r="AG525" s="227"/>
      <c r="AL525" s="224"/>
      <c r="AM525" s="224"/>
      <c r="AN525" s="224"/>
      <c r="AO525" s="224"/>
      <c r="AP525" s="224"/>
      <c r="AQ525" s="224"/>
      <c r="AR525" s="224"/>
      <c r="AS525" s="224"/>
    </row>
    <row r="526">
      <c r="A526" s="398"/>
      <c r="B526" s="399"/>
      <c r="C526" s="398"/>
      <c r="D526" s="399"/>
      <c r="E526" s="398"/>
      <c r="I526" s="411"/>
      <c r="J526" s="411"/>
      <c r="N526" s="411"/>
      <c r="S526" s="411"/>
      <c r="AC526" s="227"/>
      <c r="AD526" s="227"/>
      <c r="AE526" s="227"/>
      <c r="AF526" s="227"/>
      <c r="AG526" s="227"/>
      <c r="AL526" s="224"/>
      <c r="AM526" s="224"/>
      <c r="AN526" s="224"/>
      <c r="AO526" s="224"/>
      <c r="AP526" s="224"/>
      <c r="AQ526" s="224"/>
      <c r="AR526" s="224"/>
      <c r="AS526" s="224"/>
    </row>
    <row r="527">
      <c r="A527" s="398"/>
      <c r="B527" s="399"/>
      <c r="C527" s="398"/>
      <c r="D527" s="399"/>
      <c r="E527" s="398"/>
      <c r="I527" s="411"/>
      <c r="J527" s="411"/>
      <c r="N527" s="411"/>
      <c r="S527" s="411"/>
      <c r="AC527" s="227"/>
      <c r="AD527" s="227"/>
      <c r="AE527" s="227"/>
      <c r="AF527" s="227"/>
      <c r="AG527" s="227"/>
      <c r="AL527" s="224"/>
      <c r="AM527" s="224"/>
      <c r="AN527" s="224"/>
      <c r="AO527" s="224"/>
      <c r="AP527" s="224"/>
      <c r="AQ527" s="224"/>
      <c r="AR527" s="224"/>
      <c r="AS527" s="224"/>
    </row>
    <row r="528">
      <c r="A528" s="398"/>
      <c r="B528" s="399"/>
      <c r="C528" s="398"/>
      <c r="D528" s="399"/>
      <c r="E528" s="398"/>
      <c r="I528" s="411"/>
      <c r="J528" s="411"/>
      <c r="N528" s="411"/>
      <c r="S528" s="411"/>
      <c r="AC528" s="227"/>
      <c r="AD528" s="227"/>
      <c r="AE528" s="227"/>
      <c r="AF528" s="227"/>
      <c r="AG528" s="227"/>
      <c r="AL528" s="224"/>
      <c r="AM528" s="224"/>
      <c r="AN528" s="224"/>
      <c r="AO528" s="224"/>
      <c r="AP528" s="224"/>
      <c r="AQ528" s="224"/>
      <c r="AR528" s="224"/>
      <c r="AS528" s="224"/>
    </row>
    <row r="529">
      <c r="A529" s="398"/>
      <c r="B529" s="399"/>
      <c r="C529" s="398"/>
      <c r="D529" s="399"/>
      <c r="E529" s="398"/>
      <c r="I529" s="411"/>
      <c r="J529" s="411"/>
      <c r="N529" s="411"/>
      <c r="S529" s="411"/>
      <c r="AC529" s="227"/>
      <c r="AD529" s="227"/>
      <c r="AE529" s="227"/>
      <c r="AF529" s="227"/>
      <c r="AG529" s="227"/>
      <c r="AL529" s="224"/>
      <c r="AM529" s="224"/>
      <c r="AN529" s="224"/>
      <c r="AO529" s="224"/>
      <c r="AP529" s="224"/>
      <c r="AQ529" s="224"/>
      <c r="AR529" s="224"/>
      <c r="AS529" s="224"/>
    </row>
    <row r="530">
      <c r="A530" s="398"/>
      <c r="B530" s="399"/>
      <c r="C530" s="398"/>
      <c r="D530" s="399"/>
      <c r="E530" s="398"/>
      <c r="I530" s="411"/>
      <c r="J530" s="411"/>
      <c r="N530" s="411"/>
      <c r="S530" s="411"/>
      <c r="AC530" s="227"/>
      <c r="AD530" s="227"/>
      <c r="AE530" s="227"/>
      <c r="AF530" s="227"/>
      <c r="AG530" s="227"/>
      <c r="AL530" s="224"/>
      <c r="AM530" s="224"/>
      <c r="AN530" s="224"/>
      <c r="AO530" s="224"/>
      <c r="AP530" s="224"/>
      <c r="AQ530" s="224"/>
      <c r="AR530" s="224"/>
      <c r="AS530" s="224"/>
    </row>
    <row r="531">
      <c r="A531" s="398"/>
      <c r="B531" s="399"/>
      <c r="C531" s="398"/>
      <c r="D531" s="399"/>
      <c r="E531" s="398"/>
      <c r="I531" s="411"/>
      <c r="J531" s="411"/>
      <c r="N531" s="411"/>
      <c r="S531" s="411"/>
      <c r="AC531" s="227"/>
      <c r="AD531" s="227"/>
      <c r="AE531" s="227"/>
      <c r="AF531" s="227"/>
      <c r="AG531" s="227"/>
      <c r="AL531" s="224"/>
      <c r="AM531" s="224"/>
      <c r="AN531" s="224"/>
      <c r="AO531" s="224"/>
      <c r="AP531" s="224"/>
      <c r="AQ531" s="224"/>
      <c r="AR531" s="224"/>
      <c r="AS531" s="224"/>
    </row>
    <row r="532">
      <c r="A532" s="398"/>
      <c r="B532" s="399"/>
      <c r="C532" s="398"/>
      <c r="D532" s="399"/>
      <c r="E532" s="398"/>
      <c r="I532" s="411"/>
      <c r="J532" s="411"/>
      <c r="N532" s="411"/>
      <c r="S532" s="411"/>
      <c r="AC532" s="227"/>
      <c r="AD532" s="227"/>
      <c r="AE532" s="227"/>
      <c r="AF532" s="227"/>
      <c r="AG532" s="227"/>
      <c r="AL532" s="224"/>
      <c r="AM532" s="224"/>
      <c r="AN532" s="224"/>
      <c r="AO532" s="224"/>
      <c r="AP532" s="224"/>
      <c r="AQ532" s="224"/>
      <c r="AR532" s="224"/>
      <c r="AS532" s="224"/>
    </row>
    <row r="533">
      <c r="A533" s="398"/>
      <c r="B533" s="399"/>
      <c r="C533" s="398"/>
      <c r="D533" s="399"/>
      <c r="E533" s="398"/>
      <c r="I533" s="411"/>
      <c r="J533" s="411"/>
      <c r="N533" s="411"/>
      <c r="S533" s="411"/>
      <c r="AC533" s="227"/>
      <c r="AD533" s="227"/>
      <c r="AE533" s="227"/>
      <c r="AF533" s="227"/>
      <c r="AG533" s="227"/>
      <c r="AL533" s="224"/>
      <c r="AM533" s="224"/>
      <c r="AN533" s="224"/>
      <c r="AO533" s="224"/>
      <c r="AP533" s="224"/>
      <c r="AQ533" s="224"/>
      <c r="AR533" s="224"/>
      <c r="AS533" s="224"/>
    </row>
    <row r="534">
      <c r="A534" s="398"/>
      <c r="B534" s="399"/>
      <c r="C534" s="398"/>
      <c r="D534" s="399"/>
      <c r="E534" s="398"/>
      <c r="I534" s="411"/>
      <c r="J534" s="411"/>
      <c r="N534" s="411"/>
      <c r="S534" s="411"/>
      <c r="AC534" s="227"/>
      <c r="AD534" s="227"/>
      <c r="AE534" s="227"/>
      <c r="AF534" s="227"/>
      <c r="AG534" s="227"/>
      <c r="AL534" s="224"/>
      <c r="AM534" s="224"/>
      <c r="AN534" s="224"/>
      <c r="AO534" s="224"/>
      <c r="AP534" s="224"/>
      <c r="AQ534" s="224"/>
      <c r="AR534" s="224"/>
      <c r="AS534" s="224"/>
    </row>
    <row r="535">
      <c r="A535" s="398"/>
      <c r="B535" s="399"/>
      <c r="C535" s="398"/>
      <c r="D535" s="399"/>
      <c r="E535" s="398"/>
      <c r="I535" s="411"/>
      <c r="J535" s="411"/>
      <c r="N535" s="411"/>
      <c r="S535" s="411"/>
      <c r="AC535" s="227"/>
      <c r="AD535" s="227"/>
      <c r="AE535" s="227"/>
      <c r="AF535" s="227"/>
      <c r="AG535" s="227"/>
      <c r="AL535" s="224"/>
      <c r="AM535" s="224"/>
      <c r="AN535" s="224"/>
      <c r="AO535" s="224"/>
      <c r="AP535" s="224"/>
      <c r="AQ535" s="224"/>
      <c r="AR535" s="224"/>
      <c r="AS535" s="224"/>
    </row>
    <row r="536">
      <c r="A536" s="398"/>
      <c r="B536" s="399"/>
      <c r="C536" s="398"/>
      <c r="D536" s="399"/>
      <c r="E536" s="398"/>
      <c r="I536" s="411"/>
      <c r="J536" s="411"/>
      <c r="N536" s="411"/>
      <c r="S536" s="411"/>
      <c r="AC536" s="227"/>
      <c r="AD536" s="227"/>
      <c r="AE536" s="227"/>
      <c r="AF536" s="227"/>
      <c r="AG536" s="227"/>
      <c r="AL536" s="224"/>
      <c r="AM536" s="224"/>
      <c r="AN536" s="224"/>
      <c r="AO536" s="224"/>
      <c r="AP536" s="224"/>
      <c r="AQ536" s="224"/>
      <c r="AR536" s="224"/>
      <c r="AS536" s="224"/>
    </row>
    <row r="537">
      <c r="A537" s="398"/>
      <c r="B537" s="399"/>
      <c r="C537" s="398"/>
      <c r="D537" s="399"/>
      <c r="E537" s="398"/>
      <c r="I537" s="411"/>
      <c r="J537" s="411"/>
      <c r="N537" s="411"/>
      <c r="S537" s="411"/>
      <c r="AC537" s="227"/>
      <c r="AD537" s="227"/>
      <c r="AE537" s="227"/>
      <c r="AF537" s="227"/>
      <c r="AG537" s="227"/>
      <c r="AL537" s="224"/>
      <c r="AM537" s="224"/>
      <c r="AN537" s="224"/>
      <c r="AO537" s="224"/>
      <c r="AP537" s="224"/>
      <c r="AQ537" s="224"/>
      <c r="AR537" s="224"/>
      <c r="AS537" s="224"/>
    </row>
    <row r="538">
      <c r="A538" s="398"/>
      <c r="B538" s="399"/>
      <c r="C538" s="398"/>
      <c r="D538" s="399"/>
      <c r="E538" s="398"/>
      <c r="I538" s="411"/>
      <c r="J538" s="411"/>
      <c r="N538" s="411"/>
      <c r="S538" s="411"/>
      <c r="AC538" s="227"/>
      <c r="AD538" s="227"/>
      <c r="AE538" s="227"/>
      <c r="AF538" s="227"/>
      <c r="AG538" s="227"/>
      <c r="AL538" s="224"/>
      <c r="AM538" s="224"/>
      <c r="AN538" s="224"/>
      <c r="AO538" s="224"/>
      <c r="AP538" s="224"/>
      <c r="AQ538" s="224"/>
      <c r="AR538" s="224"/>
      <c r="AS538" s="224"/>
    </row>
    <row r="539">
      <c r="A539" s="398"/>
      <c r="B539" s="399"/>
      <c r="C539" s="398"/>
      <c r="D539" s="399"/>
      <c r="E539" s="398"/>
      <c r="I539" s="411"/>
      <c r="J539" s="411"/>
      <c r="N539" s="411"/>
      <c r="S539" s="411"/>
      <c r="AC539" s="227"/>
      <c r="AD539" s="227"/>
      <c r="AE539" s="227"/>
      <c r="AF539" s="227"/>
      <c r="AG539" s="227"/>
      <c r="AL539" s="224"/>
      <c r="AM539" s="224"/>
      <c r="AN539" s="224"/>
      <c r="AO539" s="224"/>
      <c r="AP539" s="224"/>
      <c r="AQ539" s="224"/>
      <c r="AR539" s="224"/>
      <c r="AS539" s="224"/>
    </row>
    <row r="540">
      <c r="A540" s="398"/>
      <c r="B540" s="399"/>
      <c r="C540" s="398"/>
      <c r="D540" s="399"/>
      <c r="E540" s="398"/>
      <c r="I540" s="411"/>
      <c r="J540" s="411"/>
      <c r="N540" s="411"/>
      <c r="S540" s="411"/>
      <c r="AC540" s="227"/>
      <c r="AD540" s="227"/>
      <c r="AE540" s="227"/>
      <c r="AF540" s="227"/>
      <c r="AG540" s="227"/>
      <c r="AL540" s="224"/>
      <c r="AM540" s="224"/>
      <c r="AN540" s="224"/>
      <c r="AO540" s="224"/>
      <c r="AP540" s="224"/>
      <c r="AQ540" s="224"/>
      <c r="AR540" s="224"/>
      <c r="AS540" s="224"/>
    </row>
    <row r="541">
      <c r="A541" s="398"/>
      <c r="B541" s="399"/>
      <c r="C541" s="398"/>
      <c r="D541" s="399"/>
      <c r="E541" s="398"/>
      <c r="I541" s="411"/>
      <c r="J541" s="411"/>
      <c r="N541" s="411"/>
      <c r="S541" s="411"/>
      <c r="AC541" s="227"/>
      <c r="AD541" s="227"/>
      <c r="AE541" s="227"/>
      <c r="AF541" s="227"/>
      <c r="AG541" s="227"/>
      <c r="AL541" s="224"/>
      <c r="AM541" s="224"/>
      <c r="AN541" s="224"/>
      <c r="AO541" s="224"/>
      <c r="AP541" s="224"/>
      <c r="AQ541" s="224"/>
      <c r="AR541" s="224"/>
      <c r="AS541" s="224"/>
    </row>
    <row r="542">
      <c r="A542" s="398"/>
      <c r="B542" s="399"/>
      <c r="C542" s="398"/>
      <c r="D542" s="399"/>
      <c r="E542" s="398"/>
      <c r="I542" s="411"/>
      <c r="J542" s="411"/>
      <c r="N542" s="411"/>
      <c r="S542" s="411"/>
      <c r="AC542" s="227"/>
      <c r="AD542" s="227"/>
      <c r="AE542" s="227"/>
      <c r="AF542" s="227"/>
      <c r="AG542" s="227"/>
      <c r="AL542" s="224"/>
      <c r="AM542" s="224"/>
      <c r="AN542" s="224"/>
      <c r="AO542" s="224"/>
      <c r="AP542" s="224"/>
      <c r="AQ542" s="224"/>
      <c r="AR542" s="224"/>
      <c r="AS542" s="224"/>
    </row>
    <row r="543">
      <c r="A543" s="398"/>
      <c r="B543" s="399"/>
      <c r="C543" s="398"/>
      <c r="D543" s="399"/>
      <c r="E543" s="398"/>
      <c r="I543" s="411"/>
      <c r="J543" s="411"/>
      <c r="N543" s="411"/>
      <c r="S543" s="411"/>
      <c r="AC543" s="227"/>
      <c r="AD543" s="227"/>
      <c r="AE543" s="227"/>
      <c r="AF543" s="227"/>
      <c r="AG543" s="227"/>
      <c r="AL543" s="224"/>
      <c r="AM543" s="224"/>
      <c r="AN543" s="224"/>
      <c r="AO543" s="224"/>
      <c r="AP543" s="224"/>
      <c r="AQ543" s="224"/>
      <c r="AR543" s="224"/>
      <c r="AS543" s="224"/>
    </row>
    <row r="544">
      <c r="A544" s="398"/>
      <c r="B544" s="399"/>
      <c r="C544" s="398"/>
      <c r="D544" s="399"/>
      <c r="E544" s="398"/>
      <c r="I544" s="411"/>
      <c r="J544" s="411"/>
      <c r="N544" s="411"/>
      <c r="S544" s="411"/>
      <c r="AC544" s="227"/>
      <c r="AD544" s="227"/>
      <c r="AE544" s="227"/>
      <c r="AF544" s="227"/>
      <c r="AG544" s="227"/>
      <c r="AL544" s="224"/>
      <c r="AM544" s="224"/>
      <c r="AN544" s="224"/>
      <c r="AO544" s="224"/>
      <c r="AP544" s="224"/>
      <c r="AQ544" s="224"/>
      <c r="AR544" s="224"/>
      <c r="AS544" s="224"/>
    </row>
    <row r="545">
      <c r="A545" s="398"/>
      <c r="B545" s="399"/>
      <c r="C545" s="398"/>
      <c r="D545" s="399"/>
      <c r="E545" s="398"/>
      <c r="I545" s="411"/>
      <c r="J545" s="411"/>
      <c r="N545" s="411"/>
      <c r="S545" s="411"/>
      <c r="AC545" s="227"/>
      <c r="AD545" s="227"/>
      <c r="AE545" s="227"/>
      <c r="AF545" s="227"/>
      <c r="AG545" s="227"/>
      <c r="AL545" s="224"/>
      <c r="AM545" s="224"/>
      <c r="AN545" s="224"/>
      <c r="AO545" s="224"/>
      <c r="AP545" s="224"/>
      <c r="AQ545" s="224"/>
      <c r="AR545" s="224"/>
      <c r="AS545" s="224"/>
    </row>
    <row r="546">
      <c r="A546" s="398"/>
      <c r="B546" s="399"/>
      <c r="C546" s="398"/>
      <c r="D546" s="399"/>
      <c r="E546" s="398"/>
      <c r="I546" s="411"/>
      <c r="J546" s="411"/>
      <c r="N546" s="411"/>
      <c r="S546" s="411"/>
      <c r="AC546" s="227"/>
      <c r="AD546" s="227"/>
      <c r="AE546" s="227"/>
      <c r="AF546" s="227"/>
      <c r="AG546" s="227"/>
      <c r="AL546" s="224"/>
      <c r="AM546" s="224"/>
      <c r="AN546" s="224"/>
      <c r="AO546" s="224"/>
      <c r="AP546" s="224"/>
      <c r="AQ546" s="224"/>
      <c r="AR546" s="224"/>
      <c r="AS546" s="224"/>
    </row>
    <row r="547">
      <c r="A547" s="398"/>
      <c r="B547" s="399"/>
      <c r="C547" s="398"/>
      <c r="D547" s="399"/>
      <c r="E547" s="398"/>
      <c r="I547" s="411"/>
      <c r="J547" s="411"/>
      <c r="N547" s="411"/>
      <c r="S547" s="411"/>
      <c r="AC547" s="227"/>
      <c r="AD547" s="227"/>
      <c r="AE547" s="227"/>
      <c r="AF547" s="227"/>
      <c r="AG547" s="227"/>
      <c r="AL547" s="224"/>
      <c r="AM547" s="224"/>
      <c r="AN547" s="224"/>
      <c r="AO547" s="224"/>
      <c r="AP547" s="224"/>
      <c r="AQ547" s="224"/>
      <c r="AR547" s="224"/>
      <c r="AS547" s="224"/>
    </row>
    <row r="548">
      <c r="A548" s="398"/>
      <c r="B548" s="399"/>
      <c r="C548" s="398"/>
      <c r="D548" s="399"/>
      <c r="E548" s="398"/>
      <c r="I548" s="411"/>
      <c r="J548" s="411"/>
      <c r="N548" s="411"/>
      <c r="S548" s="411"/>
      <c r="AC548" s="227"/>
      <c r="AD548" s="227"/>
      <c r="AE548" s="227"/>
      <c r="AF548" s="227"/>
      <c r="AG548" s="227"/>
      <c r="AL548" s="224"/>
      <c r="AM548" s="224"/>
      <c r="AN548" s="224"/>
      <c r="AO548" s="224"/>
      <c r="AP548" s="224"/>
      <c r="AQ548" s="224"/>
      <c r="AR548" s="224"/>
      <c r="AS548" s="224"/>
    </row>
    <row r="549">
      <c r="A549" s="398"/>
      <c r="B549" s="399"/>
      <c r="C549" s="398"/>
      <c r="D549" s="399"/>
      <c r="E549" s="398"/>
      <c r="I549" s="411"/>
      <c r="J549" s="411"/>
      <c r="N549" s="411"/>
      <c r="S549" s="411"/>
      <c r="AC549" s="227"/>
      <c r="AD549" s="227"/>
      <c r="AE549" s="227"/>
      <c r="AF549" s="227"/>
      <c r="AG549" s="227"/>
      <c r="AL549" s="224"/>
      <c r="AM549" s="224"/>
      <c r="AN549" s="224"/>
      <c r="AO549" s="224"/>
      <c r="AP549" s="224"/>
      <c r="AQ549" s="224"/>
      <c r="AR549" s="224"/>
      <c r="AS549" s="224"/>
    </row>
    <row r="550">
      <c r="A550" s="398"/>
      <c r="B550" s="399"/>
      <c r="C550" s="398"/>
      <c r="D550" s="399"/>
      <c r="E550" s="398"/>
      <c r="I550" s="411"/>
      <c r="J550" s="411"/>
      <c r="N550" s="411"/>
      <c r="S550" s="411"/>
      <c r="AC550" s="227"/>
      <c r="AD550" s="227"/>
      <c r="AE550" s="227"/>
      <c r="AF550" s="227"/>
      <c r="AG550" s="227"/>
      <c r="AL550" s="224"/>
      <c r="AM550" s="224"/>
      <c r="AN550" s="224"/>
      <c r="AO550" s="224"/>
      <c r="AP550" s="224"/>
      <c r="AQ550" s="224"/>
      <c r="AR550" s="224"/>
      <c r="AS550" s="224"/>
    </row>
    <row r="551">
      <c r="A551" s="398"/>
      <c r="B551" s="399"/>
      <c r="C551" s="398"/>
      <c r="D551" s="399"/>
      <c r="E551" s="398"/>
      <c r="I551" s="411"/>
      <c r="J551" s="411"/>
      <c r="N551" s="411"/>
      <c r="S551" s="411"/>
      <c r="AC551" s="227"/>
      <c r="AD551" s="227"/>
      <c r="AE551" s="227"/>
      <c r="AF551" s="227"/>
      <c r="AG551" s="227"/>
      <c r="AL551" s="224"/>
      <c r="AM551" s="224"/>
      <c r="AN551" s="224"/>
      <c r="AO551" s="224"/>
      <c r="AP551" s="224"/>
      <c r="AQ551" s="224"/>
      <c r="AR551" s="224"/>
      <c r="AS551" s="224"/>
    </row>
    <row r="552">
      <c r="A552" s="398"/>
      <c r="B552" s="399"/>
      <c r="C552" s="398"/>
      <c r="D552" s="399"/>
      <c r="E552" s="398"/>
      <c r="I552" s="411"/>
      <c r="J552" s="411"/>
      <c r="N552" s="411"/>
      <c r="S552" s="411"/>
      <c r="AC552" s="227"/>
      <c r="AD552" s="227"/>
      <c r="AE552" s="227"/>
      <c r="AF552" s="227"/>
      <c r="AG552" s="227"/>
      <c r="AL552" s="224"/>
      <c r="AM552" s="224"/>
      <c r="AN552" s="224"/>
      <c r="AO552" s="224"/>
      <c r="AP552" s="224"/>
      <c r="AQ552" s="224"/>
      <c r="AR552" s="224"/>
      <c r="AS552" s="224"/>
    </row>
    <row r="553">
      <c r="A553" s="398"/>
      <c r="B553" s="399"/>
      <c r="C553" s="398"/>
      <c r="D553" s="399"/>
      <c r="E553" s="398"/>
      <c r="I553" s="411"/>
      <c r="J553" s="411"/>
      <c r="N553" s="411"/>
      <c r="S553" s="411"/>
      <c r="AC553" s="227"/>
      <c r="AD553" s="227"/>
      <c r="AE553" s="227"/>
      <c r="AF553" s="227"/>
      <c r="AG553" s="227"/>
      <c r="AL553" s="224"/>
      <c r="AM553" s="224"/>
      <c r="AN553" s="224"/>
      <c r="AO553" s="224"/>
      <c r="AP553" s="224"/>
      <c r="AQ553" s="224"/>
      <c r="AR553" s="224"/>
      <c r="AS553" s="224"/>
    </row>
    <row r="554">
      <c r="A554" s="398"/>
      <c r="B554" s="399"/>
      <c r="C554" s="398"/>
      <c r="D554" s="399"/>
      <c r="E554" s="398"/>
      <c r="I554" s="411"/>
      <c r="J554" s="411"/>
      <c r="N554" s="411"/>
      <c r="S554" s="411"/>
      <c r="AC554" s="227"/>
      <c r="AD554" s="227"/>
      <c r="AE554" s="227"/>
      <c r="AF554" s="227"/>
      <c r="AG554" s="227"/>
      <c r="AL554" s="224"/>
      <c r="AM554" s="224"/>
      <c r="AN554" s="224"/>
      <c r="AO554" s="224"/>
      <c r="AP554" s="224"/>
      <c r="AQ554" s="224"/>
      <c r="AR554" s="224"/>
      <c r="AS554" s="224"/>
    </row>
    <row r="555">
      <c r="A555" s="398"/>
      <c r="B555" s="399"/>
      <c r="C555" s="398"/>
      <c r="D555" s="399"/>
      <c r="E555" s="398"/>
      <c r="I555" s="411"/>
      <c r="J555" s="411"/>
      <c r="N555" s="411"/>
      <c r="S555" s="411"/>
      <c r="AC555" s="227"/>
      <c r="AD555" s="227"/>
      <c r="AE555" s="227"/>
      <c r="AF555" s="227"/>
      <c r="AG555" s="227"/>
      <c r="AL555" s="224"/>
      <c r="AM555" s="224"/>
      <c r="AN555" s="224"/>
      <c r="AO555" s="224"/>
      <c r="AP555" s="224"/>
      <c r="AQ555" s="224"/>
      <c r="AR555" s="224"/>
      <c r="AS555" s="224"/>
    </row>
    <row r="556">
      <c r="A556" s="398"/>
      <c r="B556" s="399"/>
      <c r="C556" s="398"/>
      <c r="D556" s="399"/>
      <c r="E556" s="398"/>
      <c r="I556" s="411"/>
      <c r="J556" s="411"/>
      <c r="N556" s="411"/>
      <c r="S556" s="411"/>
      <c r="AC556" s="227"/>
      <c r="AD556" s="227"/>
      <c r="AE556" s="227"/>
      <c r="AF556" s="227"/>
      <c r="AG556" s="227"/>
      <c r="AL556" s="224"/>
      <c r="AM556" s="224"/>
      <c r="AN556" s="224"/>
      <c r="AO556" s="224"/>
      <c r="AP556" s="224"/>
      <c r="AQ556" s="224"/>
      <c r="AR556" s="224"/>
      <c r="AS556" s="224"/>
    </row>
    <row r="557">
      <c r="A557" s="398"/>
      <c r="B557" s="399"/>
      <c r="C557" s="398"/>
      <c r="D557" s="399"/>
      <c r="E557" s="398"/>
      <c r="I557" s="411"/>
      <c r="J557" s="411"/>
      <c r="N557" s="411"/>
      <c r="S557" s="411"/>
      <c r="AC557" s="227"/>
      <c r="AD557" s="227"/>
      <c r="AE557" s="227"/>
      <c r="AF557" s="227"/>
      <c r="AG557" s="227"/>
      <c r="AL557" s="224"/>
      <c r="AM557" s="224"/>
      <c r="AN557" s="224"/>
      <c r="AO557" s="224"/>
      <c r="AP557" s="224"/>
      <c r="AQ557" s="224"/>
      <c r="AR557" s="224"/>
      <c r="AS557" s="224"/>
    </row>
    <row r="558">
      <c r="A558" s="398"/>
      <c r="B558" s="399"/>
      <c r="C558" s="398"/>
      <c r="D558" s="399"/>
      <c r="E558" s="398"/>
      <c r="I558" s="411"/>
      <c r="J558" s="411"/>
      <c r="N558" s="411"/>
      <c r="S558" s="411"/>
      <c r="AC558" s="227"/>
      <c r="AD558" s="227"/>
      <c r="AE558" s="227"/>
      <c r="AF558" s="227"/>
      <c r="AG558" s="227"/>
      <c r="AL558" s="224"/>
      <c r="AM558" s="224"/>
      <c r="AN558" s="224"/>
      <c r="AO558" s="224"/>
      <c r="AP558" s="224"/>
      <c r="AQ558" s="224"/>
      <c r="AR558" s="224"/>
      <c r="AS558" s="224"/>
    </row>
    <row r="559">
      <c r="A559" s="398"/>
      <c r="B559" s="399"/>
      <c r="C559" s="398"/>
      <c r="D559" s="399"/>
      <c r="E559" s="398"/>
      <c r="I559" s="411"/>
      <c r="J559" s="411"/>
      <c r="N559" s="411"/>
      <c r="S559" s="411"/>
      <c r="AC559" s="227"/>
      <c r="AD559" s="227"/>
      <c r="AE559" s="227"/>
      <c r="AF559" s="227"/>
      <c r="AG559" s="227"/>
      <c r="AL559" s="224"/>
      <c r="AM559" s="224"/>
      <c r="AN559" s="224"/>
      <c r="AO559" s="224"/>
      <c r="AP559" s="224"/>
      <c r="AQ559" s="224"/>
      <c r="AR559" s="224"/>
      <c r="AS559" s="224"/>
    </row>
    <row r="560">
      <c r="A560" s="398"/>
      <c r="B560" s="399"/>
      <c r="C560" s="398"/>
      <c r="D560" s="399"/>
      <c r="E560" s="398"/>
      <c r="I560" s="411"/>
      <c r="J560" s="411"/>
      <c r="N560" s="411"/>
      <c r="S560" s="411"/>
      <c r="AC560" s="227"/>
      <c r="AD560" s="227"/>
      <c r="AE560" s="227"/>
      <c r="AF560" s="227"/>
      <c r="AG560" s="227"/>
      <c r="AL560" s="224"/>
      <c r="AM560" s="224"/>
      <c r="AN560" s="224"/>
      <c r="AO560" s="224"/>
      <c r="AP560" s="224"/>
      <c r="AQ560" s="224"/>
      <c r="AR560" s="224"/>
      <c r="AS560" s="224"/>
    </row>
    <row r="561">
      <c r="A561" s="398"/>
      <c r="B561" s="399"/>
      <c r="C561" s="398"/>
      <c r="D561" s="399"/>
      <c r="E561" s="398"/>
      <c r="I561" s="411"/>
      <c r="J561" s="411"/>
      <c r="N561" s="411"/>
      <c r="S561" s="411"/>
      <c r="AC561" s="227"/>
      <c r="AD561" s="227"/>
      <c r="AE561" s="227"/>
      <c r="AF561" s="227"/>
      <c r="AG561" s="227"/>
      <c r="AL561" s="224"/>
      <c r="AM561" s="224"/>
      <c r="AN561" s="224"/>
      <c r="AO561" s="224"/>
      <c r="AP561" s="224"/>
      <c r="AQ561" s="224"/>
      <c r="AR561" s="224"/>
      <c r="AS561" s="224"/>
    </row>
    <row r="562">
      <c r="A562" s="398"/>
      <c r="B562" s="399"/>
      <c r="C562" s="398"/>
      <c r="D562" s="399"/>
      <c r="E562" s="398"/>
      <c r="I562" s="411"/>
      <c r="J562" s="411"/>
      <c r="N562" s="411"/>
      <c r="S562" s="411"/>
      <c r="AC562" s="227"/>
      <c r="AD562" s="227"/>
      <c r="AE562" s="227"/>
      <c r="AF562" s="227"/>
      <c r="AG562" s="227"/>
      <c r="AL562" s="224"/>
      <c r="AM562" s="224"/>
      <c r="AN562" s="224"/>
      <c r="AO562" s="224"/>
      <c r="AP562" s="224"/>
      <c r="AQ562" s="224"/>
      <c r="AR562" s="224"/>
      <c r="AS562" s="224"/>
    </row>
    <row r="563">
      <c r="A563" s="398"/>
      <c r="B563" s="399"/>
      <c r="C563" s="398"/>
      <c r="D563" s="399"/>
      <c r="E563" s="398"/>
      <c r="I563" s="411"/>
      <c r="J563" s="411"/>
      <c r="N563" s="411"/>
      <c r="S563" s="411"/>
      <c r="AC563" s="227"/>
      <c r="AD563" s="227"/>
      <c r="AE563" s="227"/>
      <c r="AF563" s="227"/>
      <c r="AG563" s="227"/>
      <c r="AL563" s="224"/>
      <c r="AM563" s="224"/>
      <c r="AN563" s="224"/>
      <c r="AO563" s="224"/>
      <c r="AP563" s="224"/>
      <c r="AQ563" s="224"/>
      <c r="AR563" s="224"/>
      <c r="AS563" s="224"/>
    </row>
    <row r="564">
      <c r="A564" s="398"/>
      <c r="B564" s="399"/>
      <c r="C564" s="398"/>
      <c r="D564" s="399"/>
      <c r="E564" s="398"/>
      <c r="I564" s="411"/>
      <c r="J564" s="411"/>
      <c r="N564" s="411"/>
      <c r="S564" s="411"/>
      <c r="AC564" s="227"/>
      <c r="AD564" s="227"/>
      <c r="AE564" s="227"/>
      <c r="AF564" s="227"/>
      <c r="AG564" s="227"/>
      <c r="AL564" s="224"/>
      <c r="AM564" s="224"/>
      <c r="AN564" s="224"/>
      <c r="AO564" s="224"/>
      <c r="AP564" s="224"/>
      <c r="AQ564" s="224"/>
      <c r="AR564" s="224"/>
      <c r="AS564" s="224"/>
    </row>
    <row r="565">
      <c r="A565" s="398"/>
      <c r="B565" s="399"/>
      <c r="C565" s="398"/>
      <c r="D565" s="399"/>
      <c r="E565" s="398"/>
      <c r="I565" s="411"/>
      <c r="J565" s="411"/>
      <c r="N565" s="411"/>
      <c r="S565" s="411"/>
      <c r="AC565" s="227"/>
      <c r="AD565" s="227"/>
      <c r="AE565" s="227"/>
      <c r="AF565" s="227"/>
      <c r="AG565" s="227"/>
      <c r="AL565" s="224"/>
      <c r="AM565" s="224"/>
      <c r="AN565" s="224"/>
      <c r="AO565" s="224"/>
      <c r="AP565" s="224"/>
      <c r="AQ565" s="224"/>
      <c r="AR565" s="224"/>
      <c r="AS565" s="224"/>
    </row>
    <row r="566">
      <c r="A566" s="398"/>
      <c r="B566" s="399"/>
      <c r="C566" s="398"/>
      <c r="D566" s="399"/>
      <c r="E566" s="398"/>
      <c r="I566" s="411"/>
      <c r="J566" s="411"/>
      <c r="N566" s="411"/>
      <c r="S566" s="411"/>
      <c r="AC566" s="227"/>
      <c r="AD566" s="227"/>
      <c r="AE566" s="227"/>
      <c r="AF566" s="227"/>
      <c r="AG566" s="227"/>
      <c r="AL566" s="224"/>
      <c r="AM566" s="224"/>
      <c r="AN566" s="224"/>
      <c r="AO566" s="224"/>
      <c r="AP566" s="224"/>
      <c r="AQ566" s="224"/>
      <c r="AR566" s="224"/>
      <c r="AS566" s="224"/>
    </row>
    <row r="567">
      <c r="A567" s="398"/>
      <c r="B567" s="399"/>
      <c r="C567" s="398"/>
      <c r="D567" s="399"/>
      <c r="E567" s="398"/>
      <c r="I567" s="411"/>
      <c r="J567" s="411"/>
      <c r="N567" s="411"/>
      <c r="S567" s="411"/>
      <c r="AC567" s="227"/>
      <c r="AD567" s="227"/>
      <c r="AE567" s="227"/>
      <c r="AF567" s="227"/>
      <c r="AG567" s="227"/>
      <c r="AL567" s="224"/>
      <c r="AM567" s="224"/>
      <c r="AN567" s="224"/>
      <c r="AO567" s="224"/>
      <c r="AP567" s="224"/>
      <c r="AQ567" s="224"/>
      <c r="AR567" s="224"/>
      <c r="AS567" s="224"/>
    </row>
    <row r="568">
      <c r="A568" s="398"/>
      <c r="B568" s="399"/>
      <c r="C568" s="398"/>
      <c r="D568" s="399"/>
      <c r="E568" s="398"/>
      <c r="I568" s="411"/>
      <c r="J568" s="411"/>
      <c r="N568" s="411"/>
      <c r="S568" s="411"/>
      <c r="AC568" s="227"/>
      <c r="AD568" s="227"/>
      <c r="AE568" s="227"/>
      <c r="AF568" s="227"/>
      <c r="AG568" s="227"/>
      <c r="AL568" s="224"/>
      <c r="AM568" s="224"/>
      <c r="AN568" s="224"/>
      <c r="AO568" s="224"/>
      <c r="AP568" s="224"/>
      <c r="AQ568" s="224"/>
      <c r="AR568" s="224"/>
      <c r="AS568" s="224"/>
    </row>
    <row r="569">
      <c r="A569" s="398"/>
      <c r="B569" s="399"/>
      <c r="C569" s="398"/>
      <c r="D569" s="399"/>
      <c r="E569" s="398"/>
      <c r="I569" s="411"/>
      <c r="J569" s="411"/>
      <c r="N569" s="411"/>
      <c r="S569" s="411"/>
      <c r="AC569" s="227"/>
      <c r="AD569" s="227"/>
      <c r="AE569" s="227"/>
      <c r="AF569" s="227"/>
      <c r="AG569" s="227"/>
      <c r="AL569" s="224"/>
      <c r="AM569" s="224"/>
      <c r="AN569" s="224"/>
      <c r="AO569" s="224"/>
      <c r="AP569" s="224"/>
      <c r="AQ569" s="224"/>
      <c r="AR569" s="224"/>
      <c r="AS569" s="224"/>
    </row>
    <row r="570">
      <c r="A570" s="398"/>
      <c r="B570" s="399"/>
      <c r="C570" s="398"/>
      <c r="D570" s="399"/>
      <c r="E570" s="398"/>
      <c r="I570" s="411"/>
      <c r="J570" s="411"/>
      <c r="N570" s="411"/>
      <c r="S570" s="411"/>
      <c r="AC570" s="227"/>
      <c r="AD570" s="227"/>
      <c r="AE570" s="227"/>
      <c r="AF570" s="227"/>
      <c r="AG570" s="227"/>
      <c r="AL570" s="224"/>
      <c r="AM570" s="224"/>
      <c r="AN570" s="224"/>
      <c r="AO570" s="224"/>
      <c r="AP570" s="224"/>
      <c r="AQ570" s="224"/>
      <c r="AR570" s="224"/>
      <c r="AS570" s="224"/>
    </row>
    <row r="571">
      <c r="A571" s="398"/>
      <c r="B571" s="399"/>
      <c r="C571" s="398"/>
      <c r="D571" s="399"/>
      <c r="E571" s="398"/>
      <c r="I571" s="411"/>
      <c r="J571" s="411"/>
      <c r="N571" s="411"/>
      <c r="S571" s="411"/>
      <c r="AC571" s="227"/>
      <c r="AD571" s="227"/>
      <c r="AE571" s="227"/>
      <c r="AF571" s="227"/>
      <c r="AG571" s="227"/>
      <c r="AL571" s="224"/>
      <c r="AM571" s="224"/>
      <c r="AN571" s="224"/>
      <c r="AO571" s="224"/>
      <c r="AP571" s="224"/>
      <c r="AQ571" s="224"/>
      <c r="AR571" s="224"/>
      <c r="AS571" s="224"/>
    </row>
    <row r="572">
      <c r="A572" s="398"/>
      <c r="B572" s="399"/>
      <c r="C572" s="398"/>
      <c r="D572" s="399"/>
      <c r="E572" s="398"/>
      <c r="I572" s="411"/>
      <c r="J572" s="411"/>
      <c r="N572" s="411"/>
      <c r="S572" s="411"/>
      <c r="AC572" s="227"/>
      <c r="AD572" s="227"/>
      <c r="AE572" s="227"/>
      <c r="AF572" s="227"/>
      <c r="AG572" s="227"/>
      <c r="AL572" s="224"/>
      <c r="AM572" s="224"/>
      <c r="AN572" s="224"/>
      <c r="AO572" s="224"/>
      <c r="AP572" s="224"/>
      <c r="AQ572" s="224"/>
      <c r="AR572" s="224"/>
      <c r="AS572" s="224"/>
    </row>
    <row r="573">
      <c r="A573" s="398"/>
      <c r="B573" s="399"/>
      <c r="C573" s="398"/>
      <c r="D573" s="399"/>
      <c r="E573" s="398"/>
      <c r="I573" s="411"/>
      <c r="J573" s="411"/>
      <c r="N573" s="411"/>
      <c r="S573" s="411"/>
      <c r="AC573" s="227"/>
      <c r="AD573" s="227"/>
      <c r="AE573" s="227"/>
      <c r="AF573" s="227"/>
      <c r="AG573" s="227"/>
      <c r="AL573" s="224"/>
      <c r="AM573" s="224"/>
      <c r="AN573" s="224"/>
      <c r="AO573" s="224"/>
      <c r="AP573" s="224"/>
      <c r="AQ573" s="224"/>
      <c r="AR573" s="224"/>
      <c r="AS573" s="224"/>
    </row>
    <row r="574">
      <c r="A574" s="398"/>
      <c r="B574" s="399"/>
      <c r="C574" s="398"/>
      <c r="D574" s="399"/>
      <c r="E574" s="398"/>
      <c r="I574" s="411"/>
      <c r="J574" s="411"/>
      <c r="N574" s="411"/>
      <c r="S574" s="411"/>
      <c r="AC574" s="227"/>
      <c r="AD574" s="227"/>
      <c r="AE574" s="227"/>
      <c r="AF574" s="227"/>
      <c r="AG574" s="227"/>
      <c r="AL574" s="224"/>
      <c r="AM574" s="224"/>
      <c r="AN574" s="224"/>
      <c r="AO574" s="224"/>
      <c r="AP574" s="224"/>
      <c r="AQ574" s="224"/>
      <c r="AR574" s="224"/>
      <c r="AS574" s="224"/>
    </row>
    <row r="575">
      <c r="A575" s="398"/>
      <c r="B575" s="399"/>
      <c r="C575" s="398"/>
      <c r="D575" s="399"/>
      <c r="E575" s="398"/>
      <c r="I575" s="411"/>
      <c r="J575" s="411"/>
      <c r="N575" s="411"/>
      <c r="S575" s="411"/>
      <c r="AC575" s="227"/>
      <c r="AD575" s="227"/>
      <c r="AE575" s="227"/>
      <c r="AF575" s="227"/>
      <c r="AG575" s="227"/>
      <c r="AL575" s="224"/>
      <c r="AM575" s="224"/>
      <c r="AN575" s="224"/>
      <c r="AO575" s="224"/>
      <c r="AP575" s="224"/>
      <c r="AQ575" s="224"/>
      <c r="AR575" s="224"/>
      <c r="AS575" s="224"/>
    </row>
    <row r="576">
      <c r="A576" s="398"/>
      <c r="B576" s="399"/>
      <c r="C576" s="398"/>
      <c r="D576" s="399"/>
      <c r="E576" s="398"/>
      <c r="I576" s="411"/>
      <c r="J576" s="411"/>
      <c r="N576" s="411"/>
      <c r="S576" s="411"/>
      <c r="AC576" s="227"/>
      <c r="AD576" s="227"/>
      <c r="AE576" s="227"/>
      <c r="AF576" s="227"/>
      <c r="AG576" s="227"/>
      <c r="AL576" s="224"/>
      <c r="AM576" s="224"/>
      <c r="AN576" s="224"/>
      <c r="AO576" s="224"/>
      <c r="AP576" s="224"/>
      <c r="AQ576" s="224"/>
      <c r="AR576" s="224"/>
      <c r="AS576" s="224"/>
    </row>
    <row r="577">
      <c r="A577" s="398"/>
      <c r="B577" s="399"/>
      <c r="C577" s="398"/>
      <c r="D577" s="399"/>
      <c r="E577" s="398"/>
      <c r="I577" s="411"/>
      <c r="J577" s="411"/>
      <c r="N577" s="411"/>
      <c r="S577" s="411"/>
      <c r="AC577" s="227"/>
      <c r="AD577" s="227"/>
      <c r="AE577" s="227"/>
      <c r="AF577" s="227"/>
      <c r="AG577" s="227"/>
      <c r="AL577" s="224"/>
      <c r="AM577" s="224"/>
      <c r="AN577" s="224"/>
      <c r="AO577" s="224"/>
      <c r="AP577" s="224"/>
      <c r="AQ577" s="224"/>
      <c r="AR577" s="224"/>
      <c r="AS577" s="224"/>
    </row>
    <row r="578">
      <c r="A578" s="398"/>
      <c r="B578" s="399"/>
      <c r="C578" s="398"/>
      <c r="D578" s="399"/>
      <c r="E578" s="398"/>
      <c r="I578" s="411"/>
      <c r="J578" s="411"/>
      <c r="N578" s="411"/>
      <c r="S578" s="411"/>
      <c r="AC578" s="227"/>
      <c r="AD578" s="227"/>
      <c r="AE578" s="227"/>
      <c r="AF578" s="227"/>
      <c r="AG578" s="227"/>
      <c r="AL578" s="224"/>
      <c r="AM578" s="224"/>
      <c r="AN578" s="224"/>
      <c r="AO578" s="224"/>
      <c r="AP578" s="224"/>
      <c r="AQ578" s="224"/>
      <c r="AR578" s="224"/>
      <c r="AS578" s="224"/>
    </row>
    <row r="579">
      <c r="A579" s="398"/>
      <c r="B579" s="399"/>
      <c r="C579" s="398"/>
      <c r="D579" s="399"/>
      <c r="E579" s="398"/>
      <c r="I579" s="411"/>
      <c r="J579" s="411"/>
      <c r="N579" s="411"/>
      <c r="S579" s="411"/>
      <c r="AC579" s="227"/>
      <c r="AD579" s="227"/>
      <c r="AE579" s="227"/>
      <c r="AF579" s="227"/>
      <c r="AG579" s="227"/>
      <c r="AL579" s="224"/>
      <c r="AM579" s="224"/>
      <c r="AN579" s="224"/>
      <c r="AO579" s="224"/>
      <c r="AP579" s="224"/>
      <c r="AQ579" s="224"/>
      <c r="AR579" s="224"/>
      <c r="AS579" s="224"/>
    </row>
    <row r="580">
      <c r="A580" s="398"/>
      <c r="B580" s="399"/>
      <c r="C580" s="398"/>
      <c r="D580" s="399"/>
      <c r="E580" s="398"/>
      <c r="I580" s="411"/>
      <c r="J580" s="411"/>
      <c r="N580" s="411"/>
      <c r="S580" s="411"/>
      <c r="AC580" s="227"/>
      <c r="AD580" s="227"/>
      <c r="AE580" s="227"/>
      <c r="AF580" s="227"/>
      <c r="AG580" s="227"/>
      <c r="AL580" s="224"/>
      <c r="AM580" s="224"/>
      <c r="AN580" s="224"/>
      <c r="AO580" s="224"/>
      <c r="AP580" s="224"/>
      <c r="AQ580" s="224"/>
      <c r="AR580" s="224"/>
      <c r="AS580" s="224"/>
    </row>
    <row r="581">
      <c r="A581" s="398"/>
      <c r="B581" s="399"/>
      <c r="C581" s="398"/>
      <c r="D581" s="399"/>
      <c r="E581" s="398"/>
      <c r="I581" s="411"/>
      <c r="J581" s="411"/>
      <c r="N581" s="411"/>
      <c r="S581" s="411"/>
      <c r="AC581" s="227"/>
      <c r="AD581" s="227"/>
      <c r="AE581" s="227"/>
      <c r="AF581" s="227"/>
      <c r="AG581" s="227"/>
      <c r="AL581" s="224"/>
      <c r="AM581" s="224"/>
      <c r="AN581" s="224"/>
      <c r="AO581" s="224"/>
      <c r="AP581" s="224"/>
      <c r="AQ581" s="224"/>
      <c r="AR581" s="224"/>
      <c r="AS581" s="224"/>
    </row>
    <row r="582">
      <c r="A582" s="398"/>
      <c r="B582" s="399"/>
      <c r="C582" s="398"/>
      <c r="D582" s="399"/>
      <c r="E582" s="398"/>
      <c r="I582" s="411"/>
      <c r="J582" s="411"/>
      <c r="N582" s="411"/>
      <c r="S582" s="411"/>
      <c r="AC582" s="227"/>
      <c r="AD582" s="227"/>
      <c r="AE582" s="227"/>
      <c r="AF582" s="227"/>
      <c r="AG582" s="227"/>
      <c r="AL582" s="224"/>
      <c r="AM582" s="224"/>
      <c r="AN582" s="224"/>
      <c r="AO582" s="224"/>
      <c r="AP582" s="224"/>
      <c r="AQ582" s="224"/>
      <c r="AR582" s="224"/>
      <c r="AS582" s="224"/>
    </row>
    <row r="583">
      <c r="A583" s="398"/>
      <c r="B583" s="399"/>
      <c r="C583" s="398"/>
      <c r="D583" s="399"/>
      <c r="E583" s="398"/>
      <c r="I583" s="411"/>
      <c r="J583" s="411"/>
      <c r="N583" s="411"/>
      <c r="S583" s="411"/>
      <c r="AC583" s="227"/>
      <c r="AD583" s="227"/>
      <c r="AE583" s="227"/>
      <c r="AF583" s="227"/>
      <c r="AG583" s="227"/>
      <c r="AL583" s="224"/>
      <c r="AM583" s="224"/>
      <c r="AN583" s="224"/>
      <c r="AO583" s="224"/>
      <c r="AP583" s="224"/>
      <c r="AQ583" s="224"/>
      <c r="AR583" s="224"/>
      <c r="AS583" s="224"/>
    </row>
    <row r="584">
      <c r="A584" s="398"/>
      <c r="B584" s="399"/>
      <c r="C584" s="398"/>
      <c r="D584" s="399"/>
      <c r="E584" s="398"/>
      <c r="I584" s="411"/>
      <c r="J584" s="411"/>
      <c r="N584" s="411"/>
      <c r="S584" s="411"/>
      <c r="AC584" s="227"/>
      <c r="AD584" s="227"/>
      <c r="AE584" s="227"/>
      <c r="AF584" s="227"/>
      <c r="AG584" s="227"/>
      <c r="AL584" s="224"/>
      <c r="AM584" s="224"/>
      <c r="AN584" s="224"/>
      <c r="AO584" s="224"/>
      <c r="AP584" s="224"/>
      <c r="AQ584" s="224"/>
      <c r="AR584" s="224"/>
      <c r="AS584" s="224"/>
    </row>
    <row r="585">
      <c r="A585" s="398"/>
      <c r="B585" s="399"/>
      <c r="C585" s="398"/>
      <c r="D585" s="399"/>
      <c r="E585" s="398"/>
      <c r="I585" s="411"/>
      <c r="J585" s="411"/>
      <c r="N585" s="411"/>
      <c r="S585" s="411"/>
      <c r="AC585" s="227"/>
      <c r="AD585" s="227"/>
      <c r="AE585" s="227"/>
      <c r="AF585" s="227"/>
      <c r="AG585" s="227"/>
      <c r="AL585" s="224"/>
      <c r="AM585" s="224"/>
      <c r="AN585" s="224"/>
      <c r="AO585" s="224"/>
      <c r="AP585" s="224"/>
      <c r="AQ585" s="224"/>
      <c r="AR585" s="224"/>
      <c r="AS585" s="224"/>
    </row>
    <row r="586">
      <c r="A586" s="398"/>
      <c r="B586" s="399"/>
      <c r="C586" s="398"/>
      <c r="D586" s="399"/>
      <c r="E586" s="398"/>
      <c r="I586" s="411"/>
      <c r="J586" s="411"/>
      <c r="N586" s="411"/>
      <c r="S586" s="411"/>
      <c r="AC586" s="227"/>
      <c r="AD586" s="227"/>
      <c r="AE586" s="227"/>
      <c r="AF586" s="227"/>
      <c r="AG586" s="227"/>
      <c r="AL586" s="224"/>
      <c r="AM586" s="224"/>
      <c r="AN586" s="224"/>
      <c r="AO586" s="224"/>
      <c r="AP586" s="224"/>
      <c r="AQ586" s="224"/>
      <c r="AR586" s="224"/>
      <c r="AS586" s="224"/>
    </row>
    <row r="587">
      <c r="A587" s="398"/>
      <c r="B587" s="399"/>
      <c r="C587" s="398"/>
      <c r="D587" s="399"/>
      <c r="E587" s="398"/>
      <c r="I587" s="411"/>
      <c r="J587" s="411"/>
      <c r="N587" s="411"/>
      <c r="S587" s="411"/>
      <c r="AC587" s="227"/>
      <c r="AD587" s="227"/>
      <c r="AE587" s="227"/>
      <c r="AF587" s="227"/>
      <c r="AG587" s="227"/>
      <c r="AL587" s="224"/>
      <c r="AM587" s="224"/>
      <c r="AN587" s="224"/>
      <c r="AO587" s="224"/>
      <c r="AP587" s="224"/>
      <c r="AQ587" s="224"/>
      <c r="AR587" s="224"/>
      <c r="AS587" s="224"/>
    </row>
    <row r="588">
      <c r="A588" s="398"/>
      <c r="B588" s="399"/>
      <c r="C588" s="398"/>
      <c r="D588" s="399"/>
      <c r="E588" s="398"/>
      <c r="I588" s="411"/>
      <c r="J588" s="411"/>
      <c r="N588" s="411"/>
      <c r="S588" s="411"/>
      <c r="AC588" s="227"/>
      <c r="AD588" s="227"/>
      <c r="AE588" s="227"/>
      <c r="AF588" s="227"/>
      <c r="AG588" s="227"/>
      <c r="AL588" s="224"/>
      <c r="AM588" s="224"/>
      <c r="AN588" s="224"/>
      <c r="AO588" s="224"/>
      <c r="AP588" s="224"/>
      <c r="AQ588" s="224"/>
      <c r="AR588" s="224"/>
      <c r="AS588" s="224"/>
    </row>
    <row r="589">
      <c r="A589" s="398"/>
      <c r="B589" s="399"/>
      <c r="C589" s="398"/>
      <c r="D589" s="399"/>
      <c r="E589" s="398"/>
      <c r="I589" s="411"/>
      <c r="J589" s="411"/>
      <c r="N589" s="411"/>
      <c r="S589" s="411"/>
      <c r="AC589" s="227"/>
      <c r="AD589" s="227"/>
      <c r="AE589" s="227"/>
      <c r="AF589" s="227"/>
      <c r="AG589" s="227"/>
      <c r="AL589" s="224"/>
      <c r="AM589" s="224"/>
      <c r="AN589" s="224"/>
      <c r="AO589" s="224"/>
      <c r="AP589" s="224"/>
      <c r="AQ589" s="224"/>
      <c r="AR589" s="224"/>
      <c r="AS589" s="224"/>
    </row>
    <row r="590">
      <c r="A590" s="398"/>
      <c r="B590" s="399"/>
      <c r="C590" s="398"/>
      <c r="D590" s="399"/>
      <c r="E590" s="398"/>
      <c r="I590" s="411"/>
      <c r="J590" s="411"/>
      <c r="N590" s="411"/>
      <c r="S590" s="411"/>
      <c r="AC590" s="227"/>
      <c r="AD590" s="227"/>
      <c r="AE590" s="227"/>
      <c r="AF590" s="227"/>
      <c r="AG590" s="227"/>
      <c r="AL590" s="224"/>
      <c r="AM590" s="224"/>
      <c r="AN590" s="224"/>
      <c r="AO590" s="224"/>
      <c r="AP590" s="224"/>
      <c r="AQ590" s="224"/>
      <c r="AR590" s="224"/>
      <c r="AS590" s="224"/>
    </row>
    <row r="591">
      <c r="A591" s="398"/>
      <c r="B591" s="399"/>
      <c r="C591" s="398"/>
      <c r="D591" s="399"/>
      <c r="E591" s="398"/>
      <c r="I591" s="411"/>
      <c r="J591" s="411"/>
      <c r="N591" s="411"/>
      <c r="S591" s="411"/>
      <c r="AC591" s="227"/>
      <c r="AD591" s="227"/>
      <c r="AE591" s="227"/>
      <c r="AF591" s="227"/>
      <c r="AG591" s="227"/>
      <c r="AL591" s="224"/>
      <c r="AM591" s="224"/>
      <c r="AN591" s="224"/>
      <c r="AO591" s="224"/>
      <c r="AP591" s="224"/>
      <c r="AQ591" s="224"/>
      <c r="AR591" s="224"/>
      <c r="AS591" s="224"/>
    </row>
    <row r="592">
      <c r="A592" s="398"/>
      <c r="B592" s="399"/>
      <c r="C592" s="398"/>
      <c r="D592" s="399"/>
      <c r="E592" s="398"/>
      <c r="I592" s="411"/>
      <c r="J592" s="411"/>
      <c r="N592" s="411"/>
      <c r="S592" s="411"/>
      <c r="AC592" s="227"/>
      <c r="AD592" s="227"/>
      <c r="AE592" s="227"/>
      <c r="AF592" s="227"/>
      <c r="AG592" s="227"/>
      <c r="AL592" s="224"/>
      <c r="AM592" s="224"/>
      <c r="AN592" s="224"/>
      <c r="AO592" s="224"/>
      <c r="AP592" s="224"/>
      <c r="AQ592" s="224"/>
      <c r="AR592" s="224"/>
      <c r="AS592" s="224"/>
    </row>
    <row r="593">
      <c r="A593" s="398"/>
      <c r="B593" s="399"/>
      <c r="C593" s="398"/>
      <c r="D593" s="399"/>
      <c r="E593" s="398"/>
      <c r="I593" s="411"/>
      <c r="J593" s="411"/>
      <c r="N593" s="411"/>
      <c r="S593" s="411"/>
      <c r="AC593" s="227"/>
      <c r="AD593" s="227"/>
      <c r="AE593" s="227"/>
      <c r="AF593" s="227"/>
      <c r="AG593" s="227"/>
      <c r="AL593" s="224"/>
      <c r="AM593" s="224"/>
      <c r="AN593" s="224"/>
      <c r="AO593" s="224"/>
      <c r="AP593" s="224"/>
      <c r="AQ593" s="224"/>
      <c r="AR593" s="224"/>
      <c r="AS593" s="224"/>
    </row>
    <row r="594">
      <c r="A594" s="398"/>
      <c r="B594" s="399"/>
      <c r="C594" s="398"/>
      <c r="D594" s="399"/>
      <c r="E594" s="398"/>
      <c r="I594" s="411"/>
      <c r="J594" s="411"/>
      <c r="N594" s="411"/>
      <c r="S594" s="411"/>
      <c r="AC594" s="227"/>
      <c r="AD594" s="227"/>
      <c r="AE594" s="227"/>
      <c r="AF594" s="227"/>
      <c r="AG594" s="227"/>
      <c r="AL594" s="224"/>
      <c r="AM594" s="224"/>
      <c r="AN594" s="224"/>
      <c r="AO594" s="224"/>
      <c r="AP594" s="224"/>
      <c r="AQ594" s="224"/>
      <c r="AR594" s="224"/>
      <c r="AS594" s="224"/>
    </row>
    <row r="595">
      <c r="A595" s="398"/>
      <c r="B595" s="399"/>
      <c r="C595" s="398"/>
      <c r="D595" s="399"/>
      <c r="E595" s="398"/>
      <c r="I595" s="411"/>
      <c r="J595" s="411"/>
      <c r="N595" s="411"/>
      <c r="S595" s="411"/>
      <c r="AC595" s="227"/>
      <c r="AD595" s="227"/>
      <c r="AE595" s="227"/>
      <c r="AF595" s="227"/>
      <c r="AG595" s="227"/>
      <c r="AL595" s="224"/>
      <c r="AM595" s="224"/>
      <c r="AN595" s="224"/>
      <c r="AO595" s="224"/>
      <c r="AP595" s="224"/>
      <c r="AQ595" s="224"/>
      <c r="AR595" s="224"/>
      <c r="AS595" s="224"/>
    </row>
    <row r="596">
      <c r="A596" s="398"/>
      <c r="B596" s="399"/>
      <c r="C596" s="398"/>
      <c r="D596" s="399"/>
      <c r="E596" s="398"/>
      <c r="I596" s="411"/>
      <c r="J596" s="411"/>
      <c r="N596" s="411"/>
      <c r="S596" s="411"/>
      <c r="AC596" s="227"/>
      <c r="AD596" s="227"/>
      <c r="AE596" s="227"/>
      <c r="AF596" s="227"/>
      <c r="AG596" s="227"/>
      <c r="AL596" s="224"/>
      <c r="AM596" s="224"/>
      <c r="AN596" s="224"/>
      <c r="AO596" s="224"/>
      <c r="AP596" s="224"/>
      <c r="AQ596" s="224"/>
      <c r="AR596" s="224"/>
      <c r="AS596" s="224"/>
    </row>
    <row r="597">
      <c r="A597" s="398"/>
      <c r="B597" s="399"/>
      <c r="C597" s="398"/>
      <c r="D597" s="399"/>
      <c r="E597" s="398"/>
      <c r="I597" s="411"/>
      <c r="J597" s="411"/>
      <c r="N597" s="411"/>
      <c r="S597" s="411"/>
      <c r="AC597" s="227"/>
      <c r="AD597" s="227"/>
      <c r="AE597" s="227"/>
      <c r="AF597" s="227"/>
      <c r="AG597" s="227"/>
      <c r="AL597" s="224"/>
      <c r="AM597" s="224"/>
      <c r="AN597" s="224"/>
      <c r="AO597" s="224"/>
      <c r="AP597" s="224"/>
      <c r="AQ597" s="224"/>
      <c r="AR597" s="224"/>
      <c r="AS597" s="224"/>
    </row>
    <row r="598">
      <c r="A598" s="398"/>
      <c r="B598" s="399"/>
      <c r="C598" s="398"/>
      <c r="D598" s="399"/>
      <c r="E598" s="398"/>
      <c r="I598" s="411"/>
      <c r="J598" s="411"/>
      <c r="N598" s="411"/>
      <c r="S598" s="411"/>
      <c r="AC598" s="227"/>
      <c r="AD598" s="227"/>
      <c r="AE598" s="227"/>
      <c r="AF598" s="227"/>
      <c r="AG598" s="227"/>
      <c r="AL598" s="224"/>
      <c r="AM598" s="224"/>
      <c r="AN598" s="224"/>
      <c r="AO598" s="224"/>
      <c r="AP598" s="224"/>
      <c r="AQ598" s="224"/>
      <c r="AR598" s="224"/>
      <c r="AS598" s="224"/>
    </row>
    <row r="599">
      <c r="A599" s="398"/>
      <c r="B599" s="399"/>
      <c r="C599" s="398"/>
      <c r="D599" s="399"/>
      <c r="E599" s="398"/>
      <c r="I599" s="411"/>
      <c r="J599" s="411"/>
      <c r="N599" s="411"/>
      <c r="S599" s="411"/>
      <c r="AC599" s="227"/>
      <c r="AD599" s="227"/>
      <c r="AE599" s="227"/>
      <c r="AF599" s="227"/>
      <c r="AG599" s="227"/>
      <c r="AL599" s="224"/>
      <c r="AM599" s="224"/>
      <c r="AN599" s="224"/>
      <c r="AO599" s="224"/>
      <c r="AP599" s="224"/>
      <c r="AQ599" s="224"/>
      <c r="AR599" s="224"/>
      <c r="AS599" s="224"/>
    </row>
    <row r="600">
      <c r="A600" s="398"/>
      <c r="B600" s="399"/>
      <c r="C600" s="398"/>
      <c r="D600" s="399"/>
      <c r="E600" s="398"/>
      <c r="I600" s="411"/>
      <c r="J600" s="411"/>
      <c r="N600" s="411"/>
      <c r="S600" s="411"/>
      <c r="AC600" s="227"/>
      <c r="AD600" s="227"/>
      <c r="AE600" s="227"/>
      <c r="AF600" s="227"/>
      <c r="AG600" s="227"/>
      <c r="AL600" s="224"/>
      <c r="AM600" s="224"/>
      <c r="AN600" s="224"/>
      <c r="AO600" s="224"/>
      <c r="AP600" s="224"/>
      <c r="AQ600" s="224"/>
      <c r="AR600" s="224"/>
      <c r="AS600" s="224"/>
    </row>
    <row r="601">
      <c r="A601" s="398"/>
      <c r="B601" s="399"/>
      <c r="C601" s="398"/>
      <c r="D601" s="399"/>
      <c r="E601" s="398"/>
      <c r="I601" s="411"/>
      <c r="J601" s="411"/>
      <c r="N601" s="411"/>
      <c r="S601" s="411"/>
      <c r="AC601" s="227"/>
      <c r="AD601" s="227"/>
      <c r="AE601" s="227"/>
      <c r="AF601" s="227"/>
      <c r="AG601" s="227"/>
      <c r="AL601" s="224"/>
      <c r="AM601" s="224"/>
      <c r="AN601" s="224"/>
      <c r="AO601" s="224"/>
      <c r="AP601" s="224"/>
      <c r="AQ601" s="224"/>
      <c r="AR601" s="224"/>
      <c r="AS601" s="224"/>
    </row>
    <row r="602">
      <c r="A602" s="398"/>
      <c r="B602" s="399"/>
      <c r="C602" s="398"/>
      <c r="D602" s="399"/>
      <c r="E602" s="398"/>
      <c r="I602" s="411"/>
      <c r="J602" s="411"/>
      <c r="N602" s="411"/>
      <c r="S602" s="411"/>
      <c r="AC602" s="227"/>
      <c r="AD602" s="227"/>
      <c r="AE602" s="227"/>
      <c r="AF602" s="227"/>
      <c r="AG602" s="227"/>
      <c r="AL602" s="224"/>
      <c r="AM602" s="224"/>
      <c r="AN602" s="224"/>
      <c r="AO602" s="224"/>
      <c r="AP602" s="224"/>
      <c r="AQ602" s="224"/>
      <c r="AR602" s="224"/>
      <c r="AS602" s="224"/>
    </row>
    <row r="603">
      <c r="A603" s="398"/>
      <c r="B603" s="399"/>
      <c r="C603" s="398"/>
      <c r="D603" s="399"/>
      <c r="E603" s="398"/>
      <c r="I603" s="411"/>
      <c r="J603" s="411"/>
      <c r="N603" s="411"/>
      <c r="S603" s="411"/>
      <c r="AC603" s="227"/>
      <c r="AD603" s="227"/>
      <c r="AE603" s="227"/>
      <c r="AF603" s="227"/>
      <c r="AG603" s="227"/>
      <c r="AL603" s="224"/>
      <c r="AM603" s="224"/>
      <c r="AN603" s="224"/>
      <c r="AO603" s="224"/>
      <c r="AP603" s="224"/>
      <c r="AQ603" s="224"/>
      <c r="AR603" s="224"/>
      <c r="AS603" s="224"/>
    </row>
    <row r="604">
      <c r="A604" s="398"/>
      <c r="B604" s="399"/>
      <c r="C604" s="398"/>
      <c r="D604" s="399"/>
      <c r="E604" s="398"/>
      <c r="I604" s="411"/>
      <c r="J604" s="411"/>
      <c r="N604" s="411"/>
      <c r="S604" s="411"/>
      <c r="AC604" s="227"/>
      <c r="AD604" s="227"/>
      <c r="AE604" s="227"/>
      <c r="AF604" s="227"/>
      <c r="AG604" s="227"/>
      <c r="AL604" s="224"/>
      <c r="AM604" s="224"/>
      <c r="AN604" s="224"/>
      <c r="AO604" s="224"/>
      <c r="AP604" s="224"/>
      <c r="AQ604" s="224"/>
      <c r="AR604" s="224"/>
      <c r="AS604" s="224"/>
    </row>
    <row r="605">
      <c r="A605" s="398"/>
      <c r="B605" s="399"/>
      <c r="C605" s="398"/>
      <c r="D605" s="399"/>
      <c r="E605" s="398"/>
      <c r="I605" s="411"/>
      <c r="J605" s="411"/>
      <c r="N605" s="411"/>
      <c r="S605" s="411"/>
      <c r="AC605" s="227"/>
      <c r="AD605" s="227"/>
      <c r="AE605" s="227"/>
      <c r="AF605" s="227"/>
      <c r="AG605" s="227"/>
      <c r="AL605" s="224"/>
      <c r="AM605" s="224"/>
      <c r="AN605" s="224"/>
      <c r="AO605" s="224"/>
      <c r="AP605" s="224"/>
      <c r="AQ605" s="224"/>
      <c r="AR605" s="224"/>
      <c r="AS605" s="224"/>
    </row>
    <row r="606">
      <c r="A606" s="398"/>
      <c r="B606" s="399"/>
      <c r="C606" s="398"/>
      <c r="D606" s="399"/>
      <c r="E606" s="398"/>
      <c r="I606" s="411"/>
      <c r="J606" s="411"/>
      <c r="N606" s="411"/>
      <c r="S606" s="411"/>
      <c r="AC606" s="227"/>
      <c r="AD606" s="227"/>
      <c r="AE606" s="227"/>
      <c r="AF606" s="227"/>
      <c r="AG606" s="227"/>
      <c r="AL606" s="224"/>
      <c r="AM606" s="224"/>
      <c r="AN606" s="224"/>
      <c r="AO606" s="224"/>
      <c r="AP606" s="224"/>
      <c r="AQ606" s="224"/>
      <c r="AR606" s="224"/>
      <c r="AS606" s="224"/>
    </row>
    <row r="607">
      <c r="A607" s="398"/>
      <c r="B607" s="399"/>
      <c r="C607" s="398"/>
      <c r="D607" s="399"/>
      <c r="E607" s="398"/>
      <c r="I607" s="411"/>
      <c r="J607" s="411"/>
      <c r="N607" s="411"/>
      <c r="S607" s="411"/>
      <c r="AC607" s="227"/>
      <c r="AD607" s="227"/>
      <c r="AE607" s="227"/>
      <c r="AF607" s="227"/>
      <c r="AG607" s="227"/>
      <c r="AL607" s="224"/>
      <c r="AM607" s="224"/>
      <c r="AN607" s="224"/>
      <c r="AO607" s="224"/>
      <c r="AP607" s="224"/>
      <c r="AQ607" s="224"/>
      <c r="AR607" s="224"/>
      <c r="AS607" s="224"/>
    </row>
    <row r="608">
      <c r="A608" s="398"/>
      <c r="B608" s="399"/>
      <c r="C608" s="398"/>
      <c r="D608" s="399"/>
      <c r="E608" s="398"/>
      <c r="I608" s="411"/>
      <c r="J608" s="411"/>
      <c r="N608" s="411"/>
      <c r="S608" s="411"/>
      <c r="AC608" s="227"/>
      <c r="AD608" s="227"/>
      <c r="AE608" s="227"/>
      <c r="AF608" s="227"/>
      <c r="AG608" s="227"/>
      <c r="AL608" s="224"/>
      <c r="AM608" s="224"/>
      <c r="AN608" s="224"/>
      <c r="AO608" s="224"/>
      <c r="AP608" s="224"/>
      <c r="AQ608" s="224"/>
      <c r="AR608" s="224"/>
      <c r="AS608" s="224"/>
    </row>
    <row r="609">
      <c r="A609" s="398"/>
      <c r="B609" s="399"/>
      <c r="C609" s="398"/>
      <c r="D609" s="399"/>
      <c r="E609" s="398"/>
      <c r="I609" s="411"/>
      <c r="J609" s="411"/>
      <c r="N609" s="411"/>
      <c r="S609" s="411"/>
      <c r="AC609" s="227"/>
      <c r="AD609" s="227"/>
      <c r="AE609" s="227"/>
      <c r="AF609" s="227"/>
      <c r="AG609" s="227"/>
      <c r="AL609" s="224"/>
      <c r="AM609" s="224"/>
      <c r="AN609" s="224"/>
      <c r="AO609" s="224"/>
      <c r="AP609" s="224"/>
      <c r="AQ609" s="224"/>
      <c r="AR609" s="224"/>
      <c r="AS609" s="224"/>
    </row>
    <row r="610">
      <c r="A610" s="398"/>
      <c r="B610" s="399"/>
      <c r="C610" s="398"/>
      <c r="D610" s="399"/>
      <c r="E610" s="398"/>
      <c r="I610" s="411"/>
      <c r="J610" s="411"/>
      <c r="N610" s="411"/>
      <c r="S610" s="411"/>
      <c r="AC610" s="227"/>
      <c r="AD610" s="227"/>
      <c r="AE610" s="227"/>
      <c r="AF610" s="227"/>
      <c r="AG610" s="227"/>
      <c r="AL610" s="224"/>
      <c r="AM610" s="224"/>
      <c r="AN610" s="224"/>
      <c r="AO610" s="224"/>
      <c r="AP610" s="224"/>
      <c r="AQ610" s="224"/>
      <c r="AR610" s="224"/>
      <c r="AS610" s="224"/>
    </row>
    <row r="611">
      <c r="A611" s="398"/>
      <c r="B611" s="399"/>
      <c r="C611" s="398"/>
      <c r="D611" s="399"/>
      <c r="E611" s="398"/>
      <c r="I611" s="411"/>
      <c r="J611" s="411"/>
      <c r="N611" s="411"/>
      <c r="S611" s="411"/>
      <c r="AC611" s="227"/>
      <c r="AD611" s="227"/>
      <c r="AE611" s="227"/>
      <c r="AF611" s="227"/>
      <c r="AG611" s="227"/>
      <c r="AL611" s="224"/>
      <c r="AM611" s="224"/>
      <c r="AN611" s="224"/>
      <c r="AO611" s="224"/>
      <c r="AP611" s="224"/>
      <c r="AQ611" s="224"/>
      <c r="AR611" s="224"/>
      <c r="AS611" s="224"/>
    </row>
    <row r="612">
      <c r="A612" s="398"/>
      <c r="B612" s="399"/>
      <c r="C612" s="398"/>
      <c r="D612" s="399"/>
      <c r="E612" s="398"/>
      <c r="I612" s="411"/>
      <c r="J612" s="411"/>
      <c r="N612" s="411"/>
      <c r="S612" s="411"/>
      <c r="AC612" s="227"/>
      <c r="AD612" s="227"/>
      <c r="AE612" s="227"/>
      <c r="AF612" s="227"/>
      <c r="AG612" s="227"/>
      <c r="AL612" s="224"/>
      <c r="AM612" s="224"/>
      <c r="AN612" s="224"/>
      <c r="AO612" s="224"/>
      <c r="AP612" s="224"/>
      <c r="AQ612" s="224"/>
      <c r="AR612" s="224"/>
      <c r="AS612" s="224"/>
    </row>
    <row r="613">
      <c r="A613" s="398"/>
      <c r="B613" s="399"/>
      <c r="C613" s="398"/>
      <c r="D613" s="399"/>
      <c r="E613" s="398"/>
      <c r="I613" s="411"/>
      <c r="J613" s="411"/>
      <c r="N613" s="411"/>
      <c r="S613" s="411"/>
      <c r="AC613" s="227"/>
      <c r="AD613" s="227"/>
      <c r="AE613" s="227"/>
      <c r="AF613" s="227"/>
      <c r="AG613" s="227"/>
      <c r="AL613" s="224"/>
      <c r="AM613" s="224"/>
      <c r="AN613" s="224"/>
      <c r="AO613" s="224"/>
      <c r="AP613" s="224"/>
      <c r="AQ613" s="224"/>
      <c r="AR613" s="224"/>
      <c r="AS613" s="224"/>
    </row>
    <row r="614">
      <c r="A614" s="398"/>
      <c r="B614" s="399"/>
      <c r="C614" s="398"/>
      <c r="D614" s="399"/>
      <c r="E614" s="398"/>
      <c r="I614" s="411"/>
      <c r="J614" s="411"/>
      <c r="N614" s="411"/>
      <c r="S614" s="411"/>
      <c r="AC614" s="227"/>
      <c r="AD614" s="227"/>
      <c r="AE614" s="227"/>
      <c r="AF614" s="227"/>
      <c r="AG614" s="227"/>
      <c r="AL614" s="224"/>
      <c r="AM614" s="224"/>
      <c r="AN614" s="224"/>
      <c r="AO614" s="224"/>
      <c r="AP614" s="224"/>
      <c r="AQ614" s="224"/>
      <c r="AR614" s="224"/>
      <c r="AS614" s="224"/>
    </row>
    <row r="615">
      <c r="A615" s="398"/>
      <c r="B615" s="399"/>
      <c r="C615" s="398"/>
      <c r="D615" s="399"/>
      <c r="E615" s="398"/>
      <c r="I615" s="411"/>
      <c r="J615" s="411"/>
      <c r="N615" s="411"/>
      <c r="S615" s="411"/>
      <c r="AC615" s="227"/>
      <c r="AD615" s="227"/>
      <c r="AE615" s="227"/>
      <c r="AF615" s="227"/>
      <c r="AG615" s="227"/>
      <c r="AL615" s="224"/>
      <c r="AM615" s="224"/>
      <c r="AN615" s="224"/>
      <c r="AO615" s="224"/>
      <c r="AP615" s="224"/>
      <c r="AQ615" s="224"/>
      <c r="AR615" s="224"/>
      <c r="AS615" s="224"/>
    </row>
    <row r="616">
      <c r="A616" s="398"/>
      <c r="B616" s="399"/>
      <c r="C616" s="398"/>
      <c r="D616" s="399"/>
      <c r="E616" s="398"/>
      <c r="I616" s="411"/>
      <c r="J616" s="411"/>
      <c r="N616" s="411"/>
      <c r="S616" s="411"/>
      <c r="AC616" s="227"/>
      <c r="AD616" s="227"/>
      <c r="AE616" s="227"/>
      <c r="AF616" s="227"/>
      <c r="AG616" s="227"/>
      <c r="AL616" s="224"/>
      <c r="AM616" s="224"/>
      <c r="AN616" s="224"/>
      <c r="AO616" s="224"/>
      <c r="AP616" s="224"/>
      <c r="AQ616" s="224"/>
      <c r="AR616" s="224"/>
      <c r="AS616" s="224"/>
    </row>
    <row r="617">
      <c r="A617" s="398"/>
      <c r="B617" s="399"/>
      <c r="C617" s="398"/>
      <c r="D617" s="399"/>
      <c r="E617" s="398"/>
      <c r="I617" s="411"/>
      <c r="J617" s="411"/>
      <c r="N617" s="411"/>
      <c r="S617" s="411"/>
      <c r="AC617" s="227"/>
      <c r="AD617" s="227"/>
      <c r="AE617" s="227"/>
      <c r="AF617" s="227"/>
      <c r="AG617" s="227"/>
      <c r="AL617" s="224"/>
      <c r="AM617" s="224"/>
      <c r="AN617" s="224"/>
      <c r="AO617" s="224"/>
      <c r="AP617" s="224"/>
      <c r="AQ617" s="224"/>
      <c r="AR617" s="224"/>
      <c r="AS617" s="224"/>
    </row>
    <row r="618">
      <c r="A618" s="398"/>
      <c r="B618" s="399"/>
      <c r="C618" s="398"/>
      <c r="D618" s="399"/>
      <c r="E618" s="398"/>
      <c r="I618" s="411"/>
      <c r="J618" s="411"/>
      <c r="N618" s="411"/>
      <c r="S618" s="411"/>
      <c r="AC618" s="227"/>
      <c r="AD618" s="227"/>
      <c r="AE618" s="227"/>
      <c r="AF618" s="227"/>
      <c r="AG618" s="227"/>
      <c r="AL618" s="224"/>
      <c r="AM618" s="224"/>
      <c r="AN618" s="224"/>
      <c r="AO618" s="224"/>
      <c r="AP618" s="224"/>
      <c r="AQ618" s="224"/>
      <c r="AR618" s="224"/>
      <c r="AS618" s="224"/>
    </row>
    <row r="619">
      <c r="A619" s="398"/>
      <c r="B619" s="399"/>
      <c r="C619" s="398"/>
      <c r="D619" s="399"/>
      <c r="E619" s="398"/>
      <c r="I619" s="411"/>
      <c r="J619" s="411"/>
      <c r="N619" s="411"/>
      <c r="S619" s="411"/>
      <c r="AC619" s="227"/>
      <c r="AD619" s="227"/>
      <c r="AE619" s="227"/>
      <c r="AF619" s="227"/>
      <c r="AG619" s="227"/>
      <c r="AL619" s="224"/>
      <c r="AM619" s="224"/>
      <c r="AN619" s="224"/>
      <c r="AO619" s="224"/>
      <c r="AP619" s="224"/>
      <c r="AQ619" s="224"/>
      <c r="AR619" s="224"/>
      <c r="AS619" s="224"/>
    </row>
    <row r="620">
      <c r="A620" s="398"/>
      <c r="B620" s="399"/>
      <c r="C620" s="398"/>
      <c r="D620" s="399"/>
      <c r="E620" s="398"/>
      <c r="I620" s="411"/>
      <c r="J620" s="411"/>
      <c r="N620" s="411"/>
      <c r="S620" s="411"/>
      <c r="AC620" s="227"/>
      <c r="AD620" s="227"/>
      <c r="AE620" s="227"/>
      <c r="AF620" s="227"/>
      <c r="AG620" s="227"/>
      <c r="AL620" s="224"/>
      <c r="AM620" s="224"/>
      <c r="AN620" s="224"/>
      <c r="AO620" s="224"/>
      <c r="AP620" s="224"/>
      <c r="AQ620" s="224"/>
      <c r="AR620" s="224"/>
      <c r="AS620" s="224"/>
    </row>
    <row r="621">
      <c r="A621" s="398"/>
      <c r="B621" s="399"/>
      <c r="C621" s="398"/>
      <c r="D621" s="399"/>
      <c r="E621" s="398"/>
      <c r="I621" s="411"/>
      <c r="J621" s="411"/>
      <c r="N621" s="411"/>
      <c r="S621" s="411"/>
      <c r="AC621" s="227"/>
      <c r="AD621" s="227"/>
      <c r="AE621" s="227"/>
      <c r="AF621" s="227"/>
      <c r="AG621" s="227"/>
      <c r="AL621" s="224"/>
      <c r="AM621" s="224"/>
      <c r="AN621" s="224"/>
      <c r="AO621" s="224"/>
      <c r="AP621" s="224"/>
      <c r="AQ621" s="224"/>
      <c r="AR621" s="224"/>
      <c r="AS621" s="224"/>
    </row>
    <row r="622">
      <c r="A622" s="398"/>
      <c r="B622" s="399"/>
      <c r="C622" s="398"/>
      <c r="D622" s="399"/>
      <c r="E622" s="398"/>
      <c r="I622" s="411"/>
      <c r="J622" s="411"/>
      <c r="N622" s="411"/>
      <c r="S622" s="411"/>
      <c r="AC622" s="227"/>
      <c r="AD622" s="227"/>
      <c r="AE622" s="227"/>
      <c r="AF622" s="227"/>
      <c r="AG622" s="227"/>
      <c r="AL622" s="224"/>
      <c r="AM622" s="224"/>
      <c r="AN622" s="224"/>
      <c r="AO622" s="224"/>
      <c r="AP622" s="224"/>
      <c r="AQ622" s="224"/>
      <c r="AR622" s="224"/>
      <c r="AS622" s="224"/>
    </row>
    <row r="623">
      <c r="A623" s="398"/>
      <c r="B623" s="399"/>
      <c r="C623" s="398"/>
      <c r="D623" s="399"/>
      <c r="E623" s="398"/>
      <c r="I623" s="411"/>
      <c r="J623" s="411"/>
      <c r="N623" s="411"/>
      <c r="S623" s="411"/>
      <c r="AC623" s="227"/>
      <c r="AD623" s="227"/>
      <c r="AE623" s="227"/>
      <c r="AF623" s="227"/>
      <c r="AG623" s="227"/>
      <c r="AL623" s="224"/>
      <c r="AM623" s="224"/>
      <c r="AN623" s="224"/>
      <c r="AO623" s="224"/>
      <c r="AP623" s="224"/>
      <c r="AQ623" s="224"/>
      <c r="AR623" s="224"/>
      <c r="AS623" s="224"/>
    </row>
    <row r="624">
      <c r="A624" s="398"/>
      <c r="B624" s="399"/>
      <c r="C624" s="398"/>
      <c r="D624" s="399"/>
      <c r="E624" s="398"/>
      <c r="I624" s="411"/>
      <c r="J624" s="411"/>
      <c r="N624" s="411"/>
      <c r="S624" s="411"/>
      <c r="AC624" s="227"/>
      <c r="AD624" s="227"/>
      <c r="AE624" s="227"/>
      <c r="AF624" s="227"/>
      <c r="AG624" s="227"/>
      <c r="AL624" s="224"/>
      <c r="AM624" s="224"/>
      <c r="AN624" s="224"/>
      <c r="AO624" s="224"/>
      <c r="AP624" s="224"/>
      <c r="AQ624" s="224"/>
      <c r="AR624" s="224"/>
      <c r="AS624" s="224"/>
    </row>
    <row r="625">
      <c r="A625" s="398"/>
      <c r="B625" s="399"/>
      <c r="C625" s="398"/>
      <c r="D625" s="399"/>
      <c r="E625" s="398"/>
      <c r="I625" s="411"/>
      <c r="J625" s="411"/>
      <c r="N625" s="411"/>
      <c r="S625" s="411"/>
      <c r="AC625" s="227"/>
      <c r="AD625" s="227"/>
      <c r="AE625" s="227"/>
      <c r="AF625" s="227"/>
      <c r="AG625" s="227"/>
      <c r="AL625" s="224"/>
      <c r="AM625" s="224"/>
      <c r="AN625" s="224"/>
      <c r="AO625" s="224"/>
      <c r="AP625" s="224"/>
      <c r="AQ625" s="224"/>
      <c r="AR625" s="224"/>
      <c r="AS625" s="224"/>
    </row>
    <row r="626">
      <c r="A626" s="398"/>
      <c r="B626" s="399"/>
      <c r="C626" s="398"/>
      <c r="D626" s="399"/>
      <c r="E626" s="398"/>
      <c r="I626" s="411"/>
      <c r="J626" s="411"/>
      <c r="N626" s="411"/>
      <c r="S626" s="411"/>
      <c r="AC626" s="227"/>
      <c r="AD626" s="227"/>
      <c r="AE626" s="227"/>
      <c r="AF626" s="227"/>
      <c r="AG626" s="227"/>
      <c r="AL626" s="224"/>
      <c r="AM626" s="224"/>
      <c r="AN626" s="224"/>
      <c r="AO626" s="224"/>
      <c r="AP626" s="224"/>
      <c r="AQ626" s="224"/>
      <c r="AR626" s="224"/>
      <c r="AS626" s="224"/>
    </row>
    <row r="627">
      <c r="A627" s="398"/>
      <c r="B627" s="399"/>
      <c r="C627" s="398"/>
      <c r="D627" s="399"/>
      <c r="E627" s="398"/>
      <c r="I627" s="411"/>
      <c r="J627" s="411"/>
      <c r="N627" s="411"/>
      <c r="S627" s="411"/>
      <c r="AC627" s="227"/>
      <c r="AD627" s="227"/>
      <c r="AE627" s="227"/>
      <c r="AF627" s="227"/>
      <c r="AG627" s="227"/>
      <c r="AL627" s="224"/>
      <c r="AM627" s="224"/>
      <c r="AN627" s="224"/>
      <c r="AO627" s="224"/>
      <c r="AP627" s="224"/>
      <c r="AQ627" s="224"/>
      <c r="AR627" s="224"/>
      <c r="AS627" s="224"/>
    </row>
    <row r="628">
      <c r="A628" s="398"/>
      <c r="B628" s="399"/>
      <c r="C628" s="398"/>
      <c r="D628" s="399"/>
      <c r="E628" s="398"/>
      <c r="I628" s="411"/>
      <c r="J628" s="411"/>
      <c r="N628" s="411"/>
      <c r="S628" s="411"/>
      <c r="AC628" s="227"/>
      <c r="AD628" s="227"/>
      <c r="AE628" s="227"/>
      <c r="AF628" s="227"/>
      <c r="AG628" s="227"/>
      <c r="AL628" s="224"/>
      <c r="AM628" s="224"/>
      <c r="AN628" s="224"/>
      <c r="AO628" s="224"/>
      <c r="AP628" s="224"/>
      <c r="AQ628" s="224"/>
      <c r="AR628" s="224"/>
      <c r="AS628" s="224"/>
    </row>
    <row r="629">
      <c r="A629" s="398"/>
      <c r="B629" s="399"/>
      <c r="C629" s="398"/>
      <c r="D629" s="399"/>
      <c r="E629" s="398"/>
      <c r="I629" s="411"/>
      <c r="J629" s="411"/>
      <c r="N629" s="411"/>
      <c r="S629" s="411"/>
      <c r="AC629" s="227"/>
      <c r="AD629" s="227"/>
      <c r="AE629" s="227"/>
      <c r="AF629" s="227"/>
      <c r="AG629" s="227"/>
      <c r="AL629" s="224"/>
      <c r="AM629" s="224"/>
      <c r="AN629" s="224"/>
      <c r="AO629" s="224"/>
      <c r="AP629" s="224"/>
      <c r="AQ629" s="224"/>
      <c r="AR629" s="224"/>
      <c r="AS629" s="224"/>
    </row>
    <row r="630">
      <c r="A630" s="398"/>
      <c r="B630" s="399"/>
      <c r="C630" s="398"/>
      <c r="D630" s="399"/>
      <c r="E630" s="398"/>
      <c r="I630" s="411"/>
      <c r="J630" s="411"/>
      <c r="N630" s="411"/>
      <c r="S630" s="411"/>
      <c r="AC630" s="227"/>
      <c r="AD630" s="227"/>
      <c r="AE630" s="227"/>
      <c r="AF630" s="227"/>
      <c r="AG630" s="227"/>
      <c r="AL630" s="224"/>
      <c r="AM630" s="224"/>
      <c r="AN630" s="224"/>
      <c r="AO630" s="224"/>
      <c r="AP630" s="224"/>
      <c r="AQ630" s="224"/>
      <c r="AR630" s="224"/>
      <c r="AS630" s="224"/>
    </row>
    <row r="631">
      <c r="A631" s="398"/>
      <c r="B631" s="399"/>
      <c r="C631" s="398"/>
      <c r="D631" s="399"/>
      <c r="E631" s="398"/>
      <c r="I631" s="411"/>
      <c r="J631" s="411"/>
      <c r="N631" s="411"/>
      <c r="S631" s="411"/>
      <c r="AC631" s="227"/>
      <c r="AD631" s="227"/>
      <c r="AE631" s="227"/>
      <c r="AF631" s="227"/>
      <c r="AG631" s="227"/>
      <c r="AL631" s="224"/>
      <c r="AM631" s="224"/>
      <c r="AN631" s="224"/>
      <c r="AO631" s="224"/>
      <c r="AP631" s="224"/>
      <c r="AQ631" s="224"/>
      <c r="AR631" s="224"/>
      <c r="AS631" s="224"/>
    </row>
    <row r="632">
      <c r="A632" s="398"/>
      <c r="B632" s="399"/>
      <c r="C632" s="398"/>
      <c r="D632" s="399"/>
      <c r="E632" s="398"/>
      <c r="I632" s="411"/>
      <c r="J632" s="411"/>
      <c r="N632" s="411"/>
      <c r="S632" s="411"/>
      <c r="AC632" s="227"/>
      <c r="AD632" s="227"/>
      <c r="AE632" s="227"/>
      <c r="AF632" s="227"/>
      <c r="AG632" s="227"/>
      <c r="AL632" s="224"/>
      <c r="AM632" s="224"/>
      <c r="AN632" s="224"/>
      <c r="AO632" s="224"/>
      <c r="AP632" s="224"/>
      <c r="AQ632" s="224"/>
      <c r="AR632" s="224"/>
      <c r="AS632" s="224"/>
    </row>
    <row r="633">
      <c r="A633" s="398"/>
      <c r="B633" s="399"/>
      <c r="C633" s="398"/>
      <c r="D633" s="399"/>
      <c r="E633" s="398"/>
      <c r="I633" s="411"/>
      <c r="J633" s="411"/>
      <c r="N633" s="411"/>
      <c r="S633" s="411"/>
      <c r="AC633" s="227"/>
      <c r="AD633" s="227"/>
      <c r="AE633" s="227"/>
      <c r="AF633" s="227"/>
      <c r="AG633" s="227"/>
      <c r="AL633" s="224"/>
      <c r="AM633" s="224"/>
      <c r="AN633" s="224"/>
      <c r="AO633" s="224"/>
      <c r="AP633" s="224"/>
      <c r="AQ633" s="224"/>
      <c r="AR633" s="224"/>
      <c r="AS633" s="224"/>
    </row>
    <row r="634">
      <c r="A634" s="398"/>
      <c r="B634" s="399"/>
      <c r="C634" s="398"/>
      <c r="D634" s="399"/>
      <c r="E634" s="398"/>
      <c r="I634" s="411"/>
      <c r="J634" s="411"/>
      <c r="N634" s="411"/>
      <c r="S634" s="411"/>
      <c r="AC634" s="227"/>
      <c r="AD634" s="227"/>
      <c r="AE634" s="227"/>
      <c r="AF634" s="227"/>
      <c r="AG634" s="227"/>
      <c r="AL634" s="224"/>
      <c r="AM634" s="224"/>
      <c r="AN634" s="224"/>
      <c r="AO634" s="224"/>
      <c r="AP634" s="224"/>
      <c r="AQ634" s="224"/>
      <c r="AR634" s="224"/>
      <c r="AS634" s="224"/>
    </row>
    <row r="635">
      <c r="A635" s="398"/>
      <c r="B635" s="399"/>
      <c r="C635" s="398"/>
      <c r="D635" s="399"/>
      <c r="E635" s="398"/>
      <c r="I635" s="411"/>
      <c r="J635" s="411"/>
      <c r="N635" s="411"/>
      <c r="S635" s="411"/>
      <c r="AC635" s="227"/>
      <c r="AD635" s="227"/>
      <c r="AE635" s="227"/>
      <c r="AF635" s="227"/>
      <c r="AG635" s="227"/>
      <c r="AL635" s="224"/>
      <c r="AM635" s="224"/>
      <c r="AN635" s="224"/>
      <c r="AO635" s="224"/>
      <c r="AP635" s="224"/>
      <c r="AQ635" s="224"/>
      <c r="AR635" s="224"/>
      <c r="AS635" s="224"/>
    </row>
    <row r="636">
      <c r="A636" s="398"/>
      <c r="B636" s="399"/>
      <c r="C636" s="398"/>
      <c r="D636" s="399"/>
      <c r="E636" s="398"/>
      <c r="I636" s="411"/>
      <c r="J636" s="411"/>
      <c r="N636" s="411"/>
      <c r="S636" s="411"/>
      <c r="AC636" s="227"/>
      <c r="AD636" s="227"/>
      <c r="AE636" s="227"/>
      <c r="AF636" s="227"/>
      <c r="AG636" s="227"/>
      <c r="AL636" s="224"/>
      <c r="AM636" s="224"/>
      <c r="AN636" s="224"/>
      <c r="AO636" s="224"/>
      <c r="AP636" s="224"/>
      <c r="AQ636" s="224"/>
      <c r="AR636" s="224"/>
      <c r="AS636" s="224"/>
    </row>
    <row r="637">
      <c r="A637" s="398"/>
      <c r="B637" s="399"/>
      <c r="C637" s="398"/>
      <c r="D637" s="399"/>
      <c r="E637" s="398"/>
      <c r="I637" s="411"/>
      <c r="J637" s="411"/>
      <c r="N637" s="411"/>
      <c r="S637" s="411"/>
      <c r="AC637" s="227"/>
      <c r="AD637" s="227"/>
      <c r="AE637" s="227"/>
      <c r="AF637" s="227"/>
      <c r="AG637" s="227"/>
      <c r="AL637" s="224"/>
      <c r="AM637" s="224"/>
      <c r="AN637" s="224"/>
      <c r="AO637" s="224"/>
      <c r="AP637" s="224"/>
      <c r="AQ637" s="224"/>
      <c r="AR637" s="224"/>
      <c r="AS637" s="224"/>
    </row>
    <row r="638">
      <c r="A638" s="398"/>
      <c r="B638" s="399"/>
      <c r="C638" s="398"/>
      <c r="D638" s="399"/>
      <c r="E638" s="398"/>
      <c r="I638" s="411"/>
      <c r="J638" s="411"/>
      <c r="N638" s="411"/>
      <c r="S638" s="411"/>
      <c r="AC638" s="227"/>
      <c r="AD638" s="227"/>
      <c r="AE638" s="227"/>
      <c r="AF638" s="227"/>
      <c r="AG638" s="227"/>
      <c r="AL638" s="224"/>
      <c r="AM638" s="224"/>
      <c r="AN638" s="224"/>
      <c r="AO638" s="224"/>
      <c r="AP638" s="224"/>
      <c r="AQ638" s="224"/>
      <c r="AR638" s="224"/>
      <c r="AS638" s="224"/>
    </row>
    <row r="639">
      <c r="A639" s="398"/>
      <c r="B639" s="399"/>
      <c r="C639" s="398"/>
      <c r="D639" s="399"/>
      <c r="E639" s="398"/>
      <c r="I639" s="411"/>
      <c r="J639" s="411"/>
      <c r="N639" s="411"/>
      <c r="S639" s="411"/>
      <c r="AC639" s="227"/>
      <c r="AD639" s="227"/>
      <c r="AE639" s="227"/>
      <c r="AF639" s="227"/>
      <c r="AG639" s="227"/>
      <c r="AL639" s="224"/>
      <c r="AM639" s="224"/>
      <c r="AN639" s="224"/>
      <c r="AO639" s="224"/>
      <c r="AP639" s="224"/>
      <c r="AQ639" s="224"/>
      <c r="AR639" s="224"/>
      <c r="AS639" s="224"/>
    </row>
    <row r="640">
      <c r="A640" s="398"/>
      <c r="B640" s="399"/>
      <c r="C640" s="398"/>
      <c r="D640" s="399"/>
      <c r="E640" s="398"/>
      <c r="I640" s="411"/>
      <c r="J640" s="411"/>
      <c r="N640" s="411"/>
      <c r="S640" s="411"/>
      <c r="AC640" s="227"/>
      <c r="AD640" s="227"/>
      <c r="AE640" s="227"/>
      <c r="AF640" s="227"/>
      <c r="AG640" s="227"/>
      <c r="AL640" s="224"/>
      <c r="AM640" s="224"/>
      <c r="AN640" s="224"/>
      <c r="AO640" s="224"/>
      <c r="AP640" s="224"/>
      <c r="AQ640" s="224"/>
      <c r="AR640" s="224"/>
      <c r="AS640" s="224"/>
    </row>
    <row r="641">
      <c r="A641" s="398"/>
      <c r="B641" s="399"/>
      <c r="C641" s="398"/>
      <c r="D641" s="399"/>
      <c r="E641" s="398"/>
      <c r="I641" s="411"/>
      <c r="J641" s="411"/>
      <c r="N641" s="411"/>
      <c r="S641" s="411"/>
      <c r="AC641" s="227"/>
      <c r="AD641" s="227"/>
      <c r="AE641" s="227"/>
      <c r="AF641" s="227"/>
      <c r="AG641" s="227"/>
      <c r="AL641" s="224"/>
      <c r="AM641" s="224"/>
      <c r="AN641" s="224"/>
      <c r="AO641" s="224"/>
      <c r="AP641" s="224"/>
      <c r="AQ641" s="224"/>
      <c r="AR641" s="224"/>
      <c r="AS641" s="224"/>
    </row>
    <row r="642">
      <c r="A642" s="398"/>
      <c r="B642" s="399"/>
      <c r="C642" s="398"/>
      <c r="D642" s="399"/>
      <c r="E642" s="398"/>
      <c r="I642" s="411"/>
      <c r="J642" s="411"/>
      <c r="N642" s="411"/>
      <c r="S642" s="411"/>
      <c r="AC642" s="227"/>
      <c r="AD642" s="227"/>
      <c r="AE642" s="227"/>
      <c r="AF642" s="227"/>
      <c r="AG642" s="227"/>
      <c r="AL642" s="224"/>
      <c r="AM642" s="224"/>
      <c r="AN642" s="224"/>
      <c r="AO642" s="224"/>
      <c r="AP642" s="224"/>
      <c r="AQ642" s="224"/>
      <c r="AR642" s="224"/>
      <c r="AS642" s="224"/>
    </row>
    <row r="643">
      <c r="A643" s="398"/>
      <c r="B643" s="399"/>
      <c r="C643" s="398"/>
      <c r="D643" s="399"/>
      <c r="E643" s="398"/>
      <c r="I643" s="411"/>
      <c r="J643" s="411"/>
      <c r="N643" s="411"/>
      <c r="S643" s="411"/>
      <c r="AC643" s="227"/>
      <c r="AD643" s="227"/>
      <c r="AE643" s="227"/>
      <c r="AF643" s="227"/>
      <c r="AG643" s="227"/>
      <c r="AL643" s="224"/>
      <c r="AM643" s="224"/>
      <c r="AN643" s="224"/>
      <c r="AO643" s="224"/>
      <c r="AP643" s="224"/>
      <c r="AQ643" s="224"/>
      <c r="AR643" s="224"/>
      <c r="AS643" s="224"/>
    </row>
    <row r="644">
      <c r="A644" s="398"/>
      <c r="B644" s="399"/>
      <c r="C644" s="398"/>
      <c r="D644" s="399"/>
      <c r="E644" s="398"/>
      <c r="I644" s="411"/>
      <c r="J644" s="411"/>
      <c r="N644" s="411"/>
      <c r="S644" s="411"/>
      <c r="AC644" s="227"/>
      <c r="AD644" s="227"/>
      <c r="AE644" s="227"/>
      <c r="AF644" s="227"/>
      <c r="AG644" s="227"/>
      <c r="AL644" s="224"/>
      <c r="AM644" s="224"/>
      <c r="AN644" s="224"/>
      <c r="AO644" s="224"/>
      <c r="AP644" s="224"/>
      <c r="AQ644" s="224"/>
      <c r="AR644" s="224"/>
      <c r="AS644" s="224"/>
    </row>
    <row r="645">
      <c r="A645" s="398"/>
      <c r="B645" s="399"/>
      <c r="C645" s="398"/>
      <c r="D645" s="399"/>
      <c r="E645" s="398"/>
      <c r="I645" s="411"/>
      <c r="J645" s="411"/>
      <c r="N645" s="411"/>
      <c r="S645" s="411"/>
      <c r="AC645" s="227"/>
      <c r="AD645" s="227"/>
      <c r="AE645" s="227"/>
      <c r="AF645" s="227"/>
      <c r="AG645" s="227"/>
      <c r="AL645" s="224"/>
      <c r="AM645" s="224"/>
      <c r="AN645" s="224"/>
      <c r="AO645" s="224"/>
      <c r="AP645" s="224"/>
      <c r="AQ645" s="224"/>
      <c r="AR645" s="224"/>
      <c r="AS645" s="224"/>
    </row>
    <row r="646">
      <c r="A646" s="398"/>
      <c r="B646" s="399"/>
      <c r="C646" s="398"/>
      <c r="D646" s="399"/>
      <c r="E646" s="398"/>
      <c r="I646" s="411"/>
      <c r="J646" s="411"/>
      <c r="N646" s="411"/>
      <c r="S646" s="411"/>
      <c r="AC646" s="227"/>
      <c r="AD646" s="227"/>
      <c r="AE646" s="227"/>
      <c r="AF646" s="227"/>
      <c r="AG646" s="227"/>
      <c r="AL646" s="224"/>
      <c r="AM646" s="224"/>
      <c r="AN646" s="224"/>
      <c r="AO646" s="224"/>
      <c r="AP646" s="224"/>
      <c r="AQ646" s="224"/>
      <c r="AR646" s="224"/>
      <c r="AS646" s="224"/>
    </row>
    <row r="647">
      <c r="A647" s="398"/>
      <c r="B647" s="399"/>
      <c r="C647" s="398"/>
      <c r="D647" s="399"/>
      <c r="E647" s="398"/>
      <c r="I647" s="411"/>
      <c r="J647" s="411"/>
      <c r="N647" s="411"/>
      <c r="S647" s="411"/>
      <c r="AC647" s="227"/>
      <c r="AD647" s="227"/>
      <c r="AE647" s="227"/>
      <c r="AF647" s="227"/>
      <c r="AG647" s="227"/>
      <c r="AL647" s="224"/>
      <c r="AM647" s="224"/>
      <c r="AN647" s="224"/>
      <c r="AO647" s="224"/>
      <c r="AP647" s="224"/>
      <c r="AQ647" s="224"/>
      <c r="AR647" s="224"/>
      <c r="AS647" s="224"/>
    </row>
    <row r="648">
      <c r="A648" s="398"/>
      <c r="B648" s="399"/>
      <c r="C648" s="398"/>
      <c r="D648" s="399"/>
      <c r="E648" s="398"/>
      <c r="I648" s="411"/>
      <c r="J648" s="411"/>
      <c r="N648" s="411"/>
      <c r="S648" s="411"/>
      <c r="AC648" s="227"/>
      <c r="AD648" s="227"/>
      <c r="AE648" s="227"/>
      <c r="AF648" s="227"/>
      <c r="AG648" s="227"/>
      <c r="AL648" s="224"/>
      <c r="AM648" s="224"/>
      <c r="AN648" s="224"/>
      <c r="AO648" s="224"/>
      <c r="AP648" s="224"/>
      <c r="AQ648" s="224"/>
      <c r="AR648" s="224"/>
      <c r="AS648" s="224"/>
    </row>
    <row r="649">
      <c r="A649" s="398"/>
      <c r="B649" s="399"/>
      <c r="C649" s="398"/>
      <c r="D649" s="399"/>
      <c r="E649" s="398"/>
      <c r="I649" s="411"/>
      <c r="J649" s="411"/>
      <c r="N649" s="411"/>
      <c r="S649" s="411"/>
      <c r="AC649" s="227"/>
      <c r="AD649" s="227"/>
      <c r="AE649" s="227"/>
      <c r="AF649" s="227"/>
      <c r="AG649" s="227"/>
      <c r="AL649" s="224"/>
      <c r="AM649" s="224"/>
      <c r="AN649" s="224"/>
      <c r="AO649" s="224"/>
      <c r="AP649" s="224"/>
      <c r="AQ649" s="224"/>
      <c r="AR649" s="224"/>
      <c r="AS649" s="224"/>
    </row>
    <row r="650">
      <c r="A650" s="398"/>
      <c r="B650" s="399"/>
      <c r="C650" s="398"/>
      <c r="D650" s="399"/>
      <c r="E650" s="398"/>
      <c r="I650" s="411"/>
      <c r="J650" s="411"/>
      <c r="N650" s="411"/>
      <c r="S650" s="411"/>
      <c r="AC650" s="227"/>
      <c r="AD650" s="227"/>
      <c r="AE650" s="227"/>
      <c r="AF650" s="227"/>
      <c r="AG650" s="227"/>
      <c r="AL650" s="224"/>
      <c r="AM650" s="224"/>
      <c r="AN650" s="224"/>
      <c r="AO650" s="224"/>
      <c r="AP650" s="224"/>
      <c r="AQ650" s="224"/>
      <c r="AR650" s="224"/>
      <c r="AS650" s="224"/>
    </row>
    <row r="651">
      <c r="A651" s="398"/>
      <c r="B651" s="399"/>
      <c r="C651" s="398"/>
      <c r="D651" s="399"/>
      <c r="E651" s="398"/>
      <c r="I651" s="411"/>
      <c r="J651" s="411"/>
      <c r="N651" s="411"/>
      <c r="S651" s="411"/>
      <c r="AC651" s="227"/>
      <c r="AD651" s="227"/>
      <c r="AE651" s="227"/>
      <c r="AF651" s="227"/>
      <c r="AG651" s="227"/>
      <c r="AL651" s="224"/>
      <c r="AM651" s="224"/>
      <c r="AN651" s="224"/>
      <c r="AO651" s="224"/>
      <c r="AP651" s="224"/>
      <c r="AQ651" s="224"/>
      <c r="AR651" s="224"/>
      <c r="AS651" s="224"/>
    </row>
    <row r="652">
      <c r="A652" s="398"/>
      <c r="B652" s="399"/>
      <c r="C652" s="398"/>
      <c r="D652" s="399"/>
      <c r="E652" s="398"/>
      <c r="I652" s="411"/>
      <c r="J652" s="411"/>
      <c r="N652" s="411"/>
      <c r="S652" s="411"/>
      <c r="AC652" s="227"/>
      <c r="AD652" s="227"/>
      <c r="AE652" s="227"/>
      <c r="AF652" s="227"/>
      <c r="AG652" s="227"/>
      <c r="AL652" s="224"/>
      <c r="AM652" s="224"/>
      <c r="AN652" s="224"/>
      <c r="AO652" s="224"/>
      <c r="AP652" s="224"/>
      <c r="AQ652" s="224"/>
      <c r="AR652" s="224"/>
      <c r="AS652" s="224"/>
    </row>
    <row r="653">
      <c r="A653" s="398"/>
      <c r="B653" s="399"/>
      <c r="C653" s="398"/>
      <c r="D653" s="399"/>
      <c r="E653" s="398"/>
      <c r="I653" s="411"/>
      <c r="J653" s="411"/>
      <c r="N653" s="411"/>
      <c r="S653" s="411"/>
      <c r="AC653" s="227"/>
      <c r="AD653" s="227"/>
      <c r="AE653" s="227"/>
      <c r="AF653" s="227"/>
      <c r="AG653" s="227"/>
      <c r="AL653" s="224"/>
      <c r="AM653" s="224"/>
      <c r="AN653" s="224"/>
      <c r="AO653" s="224"/>
      <c r="AP653" s="224"/>
      <c r="AQ653" s="224"/>
      <c r="AR653" s="224"/>
      <c r="AS653" s="224"/>
    </row>
    <row r="654">
      <c r="A654" s="398"/>
      <c r="B654" s="399"/>
      <c r="C654" s="398"/>
      <c r="D654" s="399"/>
      <c r="E654" s="398"/>
      <c r="I654" s="411"/>
      <c r="J654" s="411"/>
      <c r="N654" s="411"/>
      <c r="S654" s="411"/>
      <c r="AC654" s="227"/>
      <c r="AD654" s="227"/>
      <c r="AE654" s="227"/>
      <c r="AF654" s="227"/>
      <c r="AG654" s="227"/>
      <c r="AL654" s="224"/>
      <c r="AM654" s="224"/>
      <c r="AN654" s="224"/>
      <c r="AO654" s="224"/>
      <c r="AP654" s="224"/>
      <c r="AQ654" s="224"/>
      <c r="AR654" s="224"/>
      <c r="AS654" s="224"/>
    </row>
    <row r="655">
      <c r="A655" s="398"/>
      <c r="B655" s="399"/>
      <c r="C655" s="398"/>
      <c r="D655" s="399"/>
      <c r="E655" s="398"/>
      <c r="I655" s="411"/>
      <c r="J655" s="411"/>
      <c r="N655" s="411"/>
      <c r="S655" s="411"/>
      <c r="AC655" s="227"/>
      <c r="AD655" s="227"/>
      <c r="AE655" s="227"/>
      <c r="AF655" s="227"/>
      <c r="AG655" s="227"/>
      <c r="AL655" s="224"/>
      <c r="AM655" s="224"/>
      <c r="AN655" s="224"/>
      <c r="AO655" s="224"/>
      <c r="AP655" s="224"/>
      <c r="AQ655" s="224"/>
      <c r="AR655" s="224"/>
      <c r="AS655" s="224"/>
    </row>
    <row r="656">
      <c r="A656" s="398"/>
      <c r="B656" s="399"/>
      <c r="C656" s="398"/>
      <c r="D656" s="399"/>
      <c r="E656" s="398"/>
      <c r="I656" s="411"/>
      <c r="J656" s="411"/>
      <c r="N656" s="411"/>
      <c r="S656" s="411"/>
      <c r="AC656" s="227"/>
      <c r="AD656" s="227"/>
      <c r="AE656" s="227"/>
      <c r="AF656" s="227"/>
      <c r="AG656" s="227"/>
      <c r="AL656" s="224"/>
      <c r="AM656" s="224"/>
      <c r="AN656" s="224"/>
      <c r="AO656" s="224"/>
      <c r="AP656" s="224"/>
      <c r="AQ656" s="224"/>
      <c r="AR656" s="224"/>
      <c r="AS656" s="224"/>
    </row>
    <row r="657">
      <c r="A657" s="398"/>
      <c r="B657" s="399"/>
      <c r="C657" s="398"/>
      <c r="D657" s="399"/>
      <c r="E657" s="398"/>
      <c r="I657" s="411"/>
      <c r="J657" s="411"/>
      <c r="N657" s="411"/>
      <c r="S657" s="411"/>
      <c r="AC657" s="227"/>
      <c r="AD657" s="227"/>
      <c r="AE657" s="227"/>
      <c r="AF657" s="227"/>
      <c r="AG657" s="227"/>
      <c r="AL657" s="224"/>
      <c r="AM657" s="224"/>
      <c r="AN657" s="224"/>
      <c r="AO657" s="224"/>
      <c r="AP657" s="224"/>
      <c r="AQ657" s="224"/>
      <c r="AR657" s="224"/>
      <c r="AS657" s="224"/>
    </row>
    <row r="658">
      <c r="A658" s="398"/>
      <c r="B658" s="399"/>
      <c r="C658" s="398"/>
      <c r="D658" s="399"/>
      <c r="E658" s="398"/>
      <c r="I658" s="411"/>
      <c r="J658" s="411"/>
      <c r="N658" s="411"/>
      <c r="S658" s="411"/>
      <c r="AC658" s="227"/>
      <c r="AD658" s="227"/>
      <c r="AE658" s="227"/>
      <c r="AF658" s="227"/>
      <c r="AG658" s="227"/>
      <c r="AL658" s="224"/>
      <c r="AM658" s="224"/>
      <c r="AN658" s="224"/>
      <c r="AO658" s="224"/>
      <c r="AP658" s="224"/>
      <c r="AQ658" s="224"/>
      <c r="AR658" s="224"/>
      <c r="AS658" s="224"/>
    </row>
    <row r="659">
      <c r="A659" s="398"/>
      <c r="B659" s="399"/>
      <c r="C659" s="398"/>
      <c r="D659" s="399"/>
      <c r="E659" s="398"/>
      <c r="I659" s="411"/>
      <c r="J659" s="411"/>
      <c r="N659" s="411"/>
      <c r="S659" s="411"/>
      <c r="AC659" s="227"/>
      <c r="AD659" s="227"/>
      <c r="AE659" s="227"/>
      <c r="AF659" s="227"/>
      <c r="AG659" s="227"/>
      <c r="AL659" s="224"/>
      <c r="AM659" s="224"/>
      <c r="AN659" s="224"/>
      <c r="AO659" s="224"/>
      <c r="AP659" s="224"/>
      <c r="AQ659" s="224"/>
      <c r="AR659" s="224"/>
      <c r="AS659" s="224"/>
    </row>
    <row r="660">
      <c r="A660" s="398"/>
      <c r="B660" s="399"/>
      <c r="C660" s="398"/>
      <c r="D660" s="399"/>
      <c r="E660" s="398"/>
      <c r="I660" s="411"/>
      <c r="J660" s="411"/>
      <c r="N660" s="411"/>
      <c r="S660" s="411"/>
      <c r="AC660" s="227"/>
      <c r="AD660" s="227"/>
      <c r="AE660" s="227"/>
      <c r="AF660" s="227"/>
      <c r="AG660" s="227"/>
      <c r="AL660" s="224"/>
      <c r="AM660" s="224"/>
      <c r="AN660" s="224"/>
      <c r="AO660" s="224"/>
      <c r="AP660" s="224"/>
      <c r="AQ660" s="224"/>
      <c r="AR660" s="224"/>
      <c r="AS660" s="224"/>
    </row>
    <row r="661">
      <c r="A661" s="398"/>
      <c r="B661" s="399"/>
      <c r="C661" s="398"/>
      <c r="D661" s="399"/>
      <c r="E661" s="398"/>
      <c r="I661" s="411"/>
      <c r="J661" s="411"/>
      <c r="N661" s="411"/>
      <c r="S661" s="411"/>
      <c r="AC661" s="227"/>
      <c r="AD661" s="227"/>
      <c r="AE661" s="227"/>
      <c r="AF661" s="227"/>
      <c r="AG661" s="227"/>
      <c r="AL661" s="224"/>
      <c r="AM661" s="224"/>
      <c r="AN661" s="224"/>
      <c r="AO661" s="224"/>
      <c r="AP661" s="224"/>
      <c r="AQ661" s="224"/>
      <c r="AR661" s="224"/>
      <c r="AS661" s="224"/>
    </row>
    <row r="662">
      <c r="A662" s="398"/>
      <c r="B662" s="399"/>
      <c r="C662" s="398"/>
      <c r="D662" s="399"/>
      <c r="E662" s="398"/>
      <c r="I662" s="411"/>
      <c r="J662" s="411"/>
      <c r="N662" s="411"/>
      <c r="S662" s="411"/>
      <c r="AC662" s="227"/>
      <c r="AD662" s="227"/>
      <c r="AE662" s="227"/>
      <c r="AF662" s="227"/>
      <c r="AG662" s="227"/>
      <c r="AL662" s="224"/>
      <c r="AM662" s="224"/>
      <c r="AN662" s="224"/>
      <c r="AO662" s="224"/>
      <c r="AP662" s="224"/>
      <c r="AQ662" s="224"/>
      <c r="AR662" s="224"/>
      <c r="AS662" s="224"/>
    </row>
    <row r="663">
      <c r="A663" s="398"/>
      <c r="B663" s="399"/>
      <c r="C663" s="398"/>
      <c r="D663" s="399"/>
      <c r="E663" s="398"/>
      <c r="I663" s="411"/>
      <c r="J663" s="411"/>
      <c r="N663" s="411"/>
      <c r="S663" s="411"/>
      <c r="AC663" s="227"/>
      <c r="AD663" s="227"/>
      <c r="AE663" s="227"/>
      <c r="AF663" s="227"/>
      <c r="AG663" s="227"/>
      <c r="AL663" s="224"/>
      <c r="AM663" s="224"/>
      <c r="AN663" s="224"/>
      <c r="AO663" s="224"/>
      <c r="AP663" s="224"/>
      <c r="AQ663" s="224"/>
      <c r="AR663" s="224"/>
      <c r="AS663" s="224"/>
    </row>
    <row r="664">
      <c r="A664" s="398"/>
      <c r="B664" s="399"/>
      <c r="C664" s="398"/>
      <c r="D664" s="399"/>
      <c r="E664" s="398"/>
      <c r="I664" s="411"/>
      <c r="J664" s="411"/>
      <c r="N664" s="411"/>
      <c r="S664" s="411"/>
      <c r="AC664" s="227"/>
      <c r="AD664" s="227"/>
      <c r="AE664" s="227"/>
      <c r="AF664" s="227"/>
      <c r="AG664" s="227"/>
      <c r="AL664" s="224"/>
      <c r="AM664" s="224"/>
      <c r="AN664" s="224"/>
      <c r="AO664" s="224"/>
      <c r="AP664" s="224"/>
      <c r="AQ664" s="224"/>
      <c r="AR664" s="224"/>
      <c r="AS664" s="224"/>
    </row>
    <row r="665">
      <c r="A665" s="398"/>
      <c r="B665" s="399"/>
      <c r="C665" s="398"/>
      <c r="D665" s="399"/>
      <c r="E665" s="398"/>
      <c r="I665" s="411"/>
      <c r="J665" s="411"/>
      <c r="N665" s="411"/>
      <c r="S665" s="411"/>
      <c r="AC665" s="227"/>
      <c r="AD665" s="227"/>
      <c r="AE665" s="227"/>
      <c r="AF665" s="227"/>
      <c r="AG665" s="227"/>
      <c r="AL665" s="224"/>
      <c r="AM665" s="224"/>
      <c r="AN665" s="224"/>
      <c r="AO665" s="224"/>
      <c r="AP665" s="224"/>
      <c r="AQ665" s="224"/>
      <c r="AR665" s="224"/>
      <c r="AS665" s="224"/>
    </row>
    <row r="666">
      <c r="A666" s="398"/>
      <c r="B666" s="399"/>
      <c r="C666" s="398"/>
      <c r="D666" s="399"/>
      <c r="E666" s="398"/>
      <c r="I666" s="411"/>
      <c r="J666" s="411"/>
      <c r="N666" s="411"/>
      <c r="S666" s="411"/>
      <c r="AC666" s="227"/>
      <c r="AD666" s="227"/>
      <c r="AE666" s="227"/>
      <c r="AF666" s="227"/>
      <c r="AG666" s="227"/>
      <c r="AL666" s="224"/>
      <c r="AM666" s="224"/>
      <c r="AN666" s="224"/>
      <c r="AO666" s="224"/>
      <c r="AP666" s="224"/>
      <c r="AQ666" s="224"/>
      <c r="AR666" s="224"/>
      <c r="AS666" s="224"/>
    </row>
    <row r="667">
      <c r="A667" s="398"/>
      <c r="B667" s="399"/>
      <c r="C667" s="398"/>
      <c r="D667" s="399"/>
      <c r="E667" s="398"/>
      <c r="I667" s="411"/>
      <c r="J667" s="411"/>
      <c r="N667" s="411"/>
      <c r="S667" s="411"/>
      <c r="AC667" s="227"/>
      <c r="AD667" s="227"/>
      <c r="AE667" s="227"/>
      <c r="AF667" s="227"/>
      <c r="AG667" s="227"/>
      <c r="AL667" s="224"/>
      <c r="AM667" s="224"/>
      <c r="AN667" s="224"/>
      <c r="AO667" s="224"/>
      <c r="AP667" s="224"/>
      <c r="AQ667" s="224"/>
      <c r="AR667" s="224"/>
      <c r="AS667" s="224"/>
    </row>
    <row r="668">
      <c r="A668" s="398"/>
      <c r="B668" s="399"/>
      <c r="C668" s="398"/>
      <c r="D668" s="399"/>
      <c r="E668" s="398"/>
      <c r="I668" s="411"/>
      <c r="J668" s="411"/>
      <c r="N668" s="411"/>
      <c r="S668" s="411"/>
      <c r="AC668" s="227"/>
      <c r="AD668" s="227"/>
      <c r="AE668" s="227"/>
      <c r="AF668" s="227"/>
      <c r="AG668" s="227"/>
      <c r="AL668" s="224"/>
      <c r="AM668" s="224"/>
      <c r="AN668" s="224"/>
      <c r="AO668" s="224"/>
      <c r="AP668" s="224"/>
      <c r="AQ668" s="224"/>
      <c r="AR668" s="224"/>
      <c r="AS668" s="224"/>
    </row>
    <row r="669">
      <c r="A669" s="398"/>
      <c r="B669" s="399"/>
      <c r="C669" s="398"/>
      <c r="D669" s="399"/>
      <c r="E669" s="398"/>
      <c r="I669" s="411"/>
      <c r="J669" s="411"/>
      <c r="N669" s="411"/>
      <c r="S669" s="411"/>
      <c r="AC669" s="227"/>
      <c r="AD669" s="227"/>
      <c r="AE669" s="227"/>
      <c r="AF669" s="227"/>
      <c r="AG669" s="227"/>
      <c r="AL669" s="224"/>
      <c r="AM669" s="224"/>
      <c r="AN669" s="224"/>
      <c r="AO669" s="224"/>
      <c r="AP669" s="224"/>
      <c r="AQ669" s="224"/>
      <c r="AR669" s="224"/>
      <c r="AS669" s="224"/>
    </row>
    <row r="670">
      <c r="A670" s="398"/>
      <c r="B670" s="399"/>
      <c r="C670" s="398"/>
      <c r="D670" s="399"/>
      <c r="E670" s="398"/>
      <c r="I670" s="411"/>
      <c r="J670" s="411"/>
      <c r="N670" s="411"/>
      <c r="S670" s="411"/>
      <c r="AC670" s="227"/>
      <c r="AD670" s="227"/>
      <c r="AE670" s="227"/>
      <c r="AF670" s="227"/>
      <c r="AG670" s="227"/>
      <c r="AL670" s="224"/>
      <c r="AM670" s="224"/>
      <c r="AN670" s="224"/>
      <c r="AO670" s="224"/>
      <c r="AP670" s="224"/>
      <c r="AQ670" s="224"/>
      <c r="AR670" s="224"/>
      <c r="AS670" s="224"/>
    </row>
    <row r="671">
      <c r="A671" s="398"/>
      <c r="B671" s="399"/>
      <c r="C671" s="398"/>
      <c r="D671" s="399"/>
      <c r="E671" s="398"/>
      <c r="I671" s="411"/>
      <c r="J671" s="411"/>
      <c r="N671" s="411"/>
      <c r="S671" s="411"/>
      <c r="AC671" s="227"/>
      <c r="AD671" s="227"/>
      <c r="AE671" s="227"/>
      <c r="AF671" s="227"/>
      <c r="AG671" s="227"/>
      <c r="AL671" s="224"/>
      <c r="AM671" s="224"/>
      <c r="AN671" s="224"/>
      <c r="AO671" s="224"/>
      <c r="AP671" s="224"/>
      <c r="AQ671" s="224"/>
      <c r="AR671" s="224"/>
      <c r="AS671" s="224"/>
    </row>
    <row r="672">
      <c r="A672" s="398"/>
      <c r="B672" s="399"/>
      <c r="C672" s="398"/>
      <c r="D672" s="399"/>
      <c r="E672" s="398"/>
      <c r="I672" s="411"/>
      <c r="J672" s="411"/>
      <c r="N672" s="411"/>
      <c r="S672" s="411"/>
      <c r="AC672" s="227"/>
      <c r="AD672" s="227"/>
      <c r="AE672" s="227"/>
      <c r="AF672" s="227"/>
      <c r="AG672" s="227"/>
      <c r="AL672" s="224"/>
      <c r="AM672" s="224"/>
      <c r="AN672" s="224"/>
      <c r="AO672" s="224"/>
      <c r="AP672" s="224"/>
      <c r="AQ672" s="224"/>
      <c r="AR672" s="224"/>
      <c r="AS672" s="224"/>
    </row>
    <row r="673">
      <c r="A673" s="398"/>
      <c r="B673" s="399"/>
      <c r="C673" s="398"/>
      <c r="D673" s="399"/>
      <c r="E673" s="398"/>
      <c r="I673" s="411"/>
      <c r="J673" s="411"/>
      <c r="N673" s="411"/>
      <c r="S673" s="411"/>
      <c r="AC673" s="227"/>
      <c r="AD673" s="227"/>
      <c r="AE673" s="227"/>
      <c r="AF673" s="227"/>
      <c r="AG673" s="227"/>
      <c r="AL673" s="224"/>
      <c r="AM673" s="224"/>
      <c r="AN673" s="224"/>
      <c r="AO673" s="224"/>
      <c r="AP673" s="224"/>
      <c r="AQ673" s="224"/>
      <c r="AR673" s="224"/>
      <c r="AS673" s="224"/>
    </row>
    <row r="674">
      <c r="A674" s="398"/>
      <c r="B674" s="399"/>
      <c r="C674" s="398"/>
      <c r="D674" s="399"/>
      <c r="E674" s="398"/>
      <c r="I674" s="411"/>
      <c r="J674" s="411"/>
      <c r="N674" s="411"/>
      <c r="S674" s="411"/>
      <c r="AC674" s="227"/>
      <c r="AD674" s="227"/>
      <c r="AE674" s="227"/>
      <c r="AF674" s="227"/>
      <c r="AG674" s="227"/>
      <c r="AL674" s="224"/>
      <c r="AM674" s="224"/>
      <c r="AN674" s="224"/>
      <c r="AO674" s="224"/>
      <c r="AP674" s="224"/>
      <c r="AQ674" s="224"/>
      <c r="AR674" s="224"/>
      <c r="AS674" s="224"/>
    </row>
    <row r="675">
      <c r="A675" s="398"/>
      <c r="B675" s="399"/>
      <c r="C675" s="398"/>
      <c r="D675" s="399"/>
      <c r="E675" s="398"/>
      <c r="I675" s="411"/>
      <c r="J675" s="411"/>
      <c r="N675" s="411"/>
      <c r="S675" s="411"/>
      <c r="AC675" s="227"/>
      <c r="AD675" s="227"/>
      <c r="AE675" s="227"/>
      <c r="AF675" s="227"/>
      <c r="AG675" s="227"/>
      <c r="AL675" s="224"/>
      <c r="AM675" s="224"/>
      <c r="AN675" s="224"/>
      <c r="AO675" s="224"/>
      <c r="AP675" s="224"/>
      <c r="AQ675" s="224"/>
      <c r="AR675" s="224"/>
      <c r="AS675" s="224"/>
    </row>
    <row r="676">
      <c r="A676" s="398"/>
      <c r="B676" s="399"/>
      <c r="C676" s="398"/>
      <c r="D676" s="399"/>
      <c r="E676" s="398"/>
      <c r="I676" s="411"/>
      <c r="J676" s="411"/>
      <c r="N676" s="411"/>
      <c r="S676" s="411"/>
      <c r="AC676" s="227"/>
      <c r="AD676" s="227"/>
      <c r="AE676" s="227"/>
      <c r="AF676" s="227"/>
      <c r="AG676" s="227"/>
      <c r="AL676" s="224"/>
      <c r="AM676" s="224"/>
      <c r="AN676" s="224"/>
      <c r="AO676" s="224"/>
      <c r="AP676" s="224"/>
      <c r="AQ676" s="224"/>
      <c r="AR676" s="224"/>
      <c r="AS676" s="224"/>
    </row>
    <row r="677">
      <c r="A677" s="398"/>
      <c r="B677" s="399"/>
      <c r="C677" s="398"/>
      <c r="D677" s="399"/>
      <c r="E677" s="398"/>
      <c r="I677" s="411"/>
      <c r="J677" s="411"/>
      <c r="N677" s="411"/>
      <c r="S677" s="411"/>
      <c r="AC677" s="227"/>
      <c r="AD677" s="227"/>
      <c r="AE677" s="227"/>
      <c r="AF677" s="227"/>
      <c r="AG677" s="227"/>
      <c r="AL677" s="224"/>
      <c r="AM677" s="224"/>
      <c r="AN677" s="224"/>
      <c r="AO677" s="224"/>
      <c r="AP677" s="224"/>
      <c r="AQ677" s="224"/>
      <c r="AR677" s="224"/>
      <c r="AS677" s="224"/>
    </row>
    <row r="678">
      <c r="A678" s="398"/>
      <c r="B678" s="399"/>
      <c r="C678" s="398"/>
      <c r="D678" s="399"/>
      <c r="E678" s="398"/>
      <c r="I678" s="411"/>
      <c r="J678" s="411"/>
      <c r="N678" s="411"/>
      <c r="S678" s="411"/>
      <c r="AC678" s="227"/>
      <c r="AD678" s="227"/>
      <c r="AE678" s="227"/>
      <c r="AF678" s="227"/>
      <c r="AG678" s="227"/>
      <c r="AL678" s="224"/>
      <c r="AM678" s="224"/>
      <c r="AN678" s="224"/>
      <c r="AO678" s="224"/>
      <c r="AP678" s="224"/>
      <c r="AQ678" s="224"/>
      <c r="AR678" s="224"/>
      <c r="AS678" s="224"/>
    </row>
    <row r="679">
      <c r="A679" s="398"/>
      <c r="B679" s="399"/>
      <c r="C679" s="398"/>
      <c r="D679" s="399"/>
      <c r="E679" s="398"/>
      <c r="I679" s="411"/>
      <c r="J679" s="411"/>
      <c r="N679" s="411"/>
      <c r="S679" s="411"/>
      <c r="AC679" s="227"/>
      <c r="AD679" s="227"/>
      <c r="AE679" s="227"/>
      <c r="AF679" s="227"/>
      <c r="AG679" s="227"/>
      <c r="AL679" s="224"/>
      <c r="AM679" s="224"/>
      <c r="AN679" s="224"/>
      <c r="AO679" s="224"/>
      <c r="AP679" s="224"/>
      <c r="AQ679" s="224"/>
      <c r="AR679" s="224"/>
      <c r="AS679" s="224"/>
    </row>
    <row r="680">
      <c r="A680" s="398"/>
      <c r="B680" s="399"/>
      <c r="C680" s="398"/>
      <c r="D680" s="399"/>
      <c r="E680" s="398"/>
      <c r="I680" s="411"/>
      <c r="J680" s="411"/>
      <c r="N680" s="411"/>
      <c r="S680" s="411"/>
      <c r="AC680" s="227"/>
      <c r="AD680" s="227"/>
      <c r="AE680" s="227"/>
      <c r="AF680" s="227"/>
      <c r="AG680" s="227"/>
      <c r="AL680" s="224"/>
      <c r="AM680" s="224"/>
      <c r="AN680" s="224"/>
      <c r="AO680" s="224"/>
      <c r="AP680" s="224"/>
      <c r="AQ680" s="224"/>
      <c r="AR680" s="224"/>
      <c r="AS680" s="224"/>
    </row>
    <row r="681">
      <c r="A681" s="398"/>
      <c r="B681" s="399"/>
      <c r="C681" s="398"/>
      <c r="D681" s="399"/>
      <c r="E681" s="398"/>
      <c r="I681" s="411"/>
      <c r="J681" s="411"/>
      <c r="N681" s="411"/>
      <c r="S681" s="411"/>
      <c r="AC681" s="227"/>
      <c r="AD681" s="227"/>
      <c r="AE681" s="227"/>
      <c r="AF681" s="227"/>
      <c r="AG681" s="227"/>
      <c r="AL681" s="224"/>
      <c r="AM681" s="224"/>
      <c r="AN681" s="224"/>
      <c r="AO681" s="224"/>
      <c r="AP681" s="224"/>
      <c r="AQ681" s="224"/>
      <c r="AR681" s="224"/>
      <c r="AS681" s="224"/>
    </row>
    <row r="682">
      <c r="A682" s="398"/>
      <c r="B682" s="399"/>
      <c r="C682" s="398"/>
      <c r="D682" s="399"/>
      <c r="E682" s="398"/>
      <c r="I682" s="411"/>
      <c r="J682" s="411"/>
      <c r="N682" s="411"/>
      <c r="S682" s="411"/>
      <c r="AC682" s="227"/>
      <c r="AD682" s="227"/>
      <c r="AE682" s="227"/>
      <c r="AF682" s="227"/>
      <c r="AG682" s="227"/>
      <c r="AL682" s="224"/>
      <c r="AM682" s="224"/>
      <c r="AN682" s="224"/>
      <c r="AO682" s="224"/>
      <c r="AP682" s="224"/>
      <c r="AQ682" s="224"/>
      <c r="AR682" s="224"/>
      <c r="AS682" s="224"/>
    </row>
    <row r="683">
      <c r="A683" s="398"/>
      <c r="B683" s="399"/>
      <c r="C683" s="398"/>
      <c r="D683" s="399"/>
      <c r="E683" s="398"/>
      <c r="I683" s="411"/>
      <c r="J683" s="411"/>
      <c r="N683" s="411"/>
      <c r="S683" s="411"/>
      <c r="AC683" s="227"/>
      <c r="AD683" s="227"/>
      <c r="AE683" s="227"/>
      <c r="AF683" s="227"/>
      <c r="AG683" s="227"/>
      <c r="AL683" s="224"/>
      <c r="AM683" s="224"/>
      <c r="AN683" s="224"/>
      <c r="AO683" s="224"/>
      <c r="AP683" s="224"/>
      <c r="AQ683" s="224"/>
      <c r="AR683" s="224"/>
      <c r="AS683" s="224"/>
    </row>
    <row r="684">
      <c r="A684" s="398"/>
      <c r="B684" s="399"/>
      <c r="C684" s="398"/>
      <c r="D684" s="399"/>
      <c r="E684" s="398"/>
      <c r="I684" s="411"/>
      <c r="J684" s="411"/>
      <c r="N684" s="411"/>
      <c r="S684" s="411"/>
      <c r="AC684" s="227"/>
      <c r="AD684" s="227"/>
      <c r="AE684" s="227"/>
      <c r="AF684" s="227"/>
      <c r="AG684" s="227"/>
      <c r="AL684" s="224"/>
      <c r="AM684" s="224"/>
      <c r="AN684" s="224"/>
      <c r="AO684" s="224"/>
      <c r="AP684" s="224"/>
      <c r="AQ684" s="224"/>
      <c r="AR684" s="224"/>
      <c r="AS684" s="224"/>
    </row>
    <row r="685">
      <c r="A685" s="398"/>
      <c r="B685" s="399"/>
      <c r="C685" s="398"/>
      <c r="D685" s="399"/>
      <c r="E685" s="398"/>
      <c r="I685" s="411"/>
      <c r="J685" s="411"/>
      <c r="N685" s="411"/>
      <c r="S685" s="411"/>
      <c r="AC685" s="227"/>
      <c r="AD685" s="227"/>
      <c r="AE685" s="227"/>
      <c r="AF685" s="227"/>
      <c r="AG685" s="227"/>
      <c r="AL685" s="224"/>
      <c r="AM685" s="224"/>
      <c r="AN685" s="224"/>
      <c r="AO685" s="224"/>
      <c r="AP685" s="224"/>
      <c r="AQ685" s="224"/>
      <c r="AR685" s="224"/>
      <c r="AS685" s="224"/>
    </row>
    <row r="686">
      <c r="A686" s="398"/>
      <c r="B686" s="399"/>
      <c r="C686" s="398"/>
      <c r="D686" s="399"/>
      <c r="E686" s="398"/>
      <c r="I686" s="411"/>
      <c r="J686" s="411"/>
      <c r="N686" s="411"/>
      <c r="S686" s="411"/>
      <c r="AC686" s="227"/>
      <c r="AD686" s="227"/>
      <c r="AE686" s="227"/>
      <c r="AF686" s="227"/>
      <c r="AG686" s="227"/>
      <c r="AL686" s="224"/>
      <c r="AM686" s="224"/>
      <c r="AN686" s="224"/>
      <c r="AO686" s="224"/>
      <c r="AP686" s="224"/>
      <c r="AQ686" s="224"/>
      <c r="AR686" s="224"/>
      <c r="AS686" s="224"/>
    </row>
    <row r="687">
      <c r="A687" s="398"/>
      <c r="B687" s="399"/>
      <c r="C687" s="398"/>
      <c r="D687" s="399"/>
      <c r="E687" s="398"/>
      <c r="I687" s="411"/>
      <c r="J687" s="411"/>
      <c r="N687" s="411"/>
      <c r="S687" s="411"/>
      <c r="AC687" s="227"/>
      <c r="AD687" s="227"/>
      <c r="AE687" s="227"/>
      <c r="AF687" s="227"/>
      <c r="AG687" s="227"/>
      <c r="AL687" s="224"/>
      <c r="AM687" s="224"/>
      <c r="AN687" s="224"/>
      <c r="AO687" s="224"/>
      <c r="AP687" s="224"/>
      <c r="AQ687" s="224"/>
      <c r="AR687" s="224"/>
      <c r="AS687" s="224"/>
    </row>
    <row r="688">
      <c r="A688" s="398"/>
      <c r="B688" s="399"/>
      <c r="C688" s="398"/>
      <c r="D688" s="399"/>
      <c r="E688" s="398"/>
      <c r="I688" s="411"/>
      <c r="J688" s="411"/>
      <c r="N688" s="411"/>
      <c r="S688" s="411"/>
      <c r="AC688" s="227"/>
      <c r="AD688" s="227"/>
      <c r="AE688" s="227"/>
      <c r="AF688" s="227"/>
      <c r="AG688" s="227"/>
      <c r="AL688" s="224"/>
      <c r="AM688" s="224"/>
      <c r="AN688" s="224"/>
      <c r="AO688" s="224"/>
      <c r="AP688" s="224"/>
      <c r="AQ688" s="224"/>
      <c r="AR688" s="224"/>
      <c r="AS688" s="224"/>
    </row>
    <row r="689">
      <c r="A689" s="398"/>
      <c r="B689" s="399"/>
      <c r="C689" s="398"/>
      <c r="D689" s="399"/>
      <c r="E689" s="398"/>
      <c r="I689" s="411"/>
      <c r="J689" s="411"/>
      <c r="N689" s="411"/>
      <c r="S689" s="411"/>
      <c r="AC689" s="227"/>
      <c r="AD689" s="227"/>
      <c r="AE689" s="227"/>
      <c r="AF689" s="227"/>
      <c r="AG689" s="227"/>
      <c r="AL689" s="224"/>
      <c r="AM689" s="224"/>
      <c r="AN689" s="224"/>
      <c r="AO689" s="224"/>
      <c r="AP689" s="224"/>
      <c r="AQ689" s="224"/>
      <c r="AR689" s="224"/>
      <c r="AS689" s="224"/>
    </row>
    <row r="690">
      <c r="A690" s="398"/>
      <c r="B690" s="399"/>
      <c r="C690" s="398"/>
      <c r="D690" s="399"/>
      <c r="E690" s="398"/>
      <c r="I690" s="411"/>
      <c r="J690" s="411"/>
      <c r="N690" s="411"/>
      <c r="S690" s="411"/>
      <c r="AC690" s="227"/>
      <c r="AD690" s="227"/>
      <c r="AE690" s="227"/>
      <c r="AF690" s="227"/>
      <c r="AG690" s="227"/>
      <c r="AL690" s="224"/>
      <c r="AM690" s="224"/>
      <c r="AN690" s="224"/>
      <c r="AO690" s="224"/>
      <c r="AP690" s="224"/>
      <c r="AQ690" s="224"/>
      <c r="AR690" s="224"/>
      <c r="AS690" s="224"/>
    </row>
    <row r="691">
      <c r="A691" s="398"/>
      <c r="B691" s="399"/>
      <c r="C691" s="398"/>
      <c r="D691" s="399"/>
      <c r="E691" s="398"/>
      <c r="I691" s="411"/>
      <c r="J691" s="411"/>
      <c r="N691" s="411"/>
      <c r="S691" s="411"/>
      <c r="AC691" s="227"/>
      <c r="AD691" s="227"/>
      <c r="AE691" s="227"/>
      <c r="AF691" s="227"/>
      <c r="AG691" s="227"/>
      <c r="AL691" s="224"/>
      <c r="AM691" s="224"/>
      <c r="AN691" s="224"/>
      <c r="AO691" s="224"/>
      <c r="AP691" s="224"/>
      <c r="AQ691" s="224"/>
      <c r="AR691" s="224"/>
      <c r="AS691" s="224"/>
    </row>
    <row r="692">
      <c r="A692" s="398"/>
      <c r="B692" s="399"/>
      <c r="C692" s="398"/>
      <c r="D692" s="399"/>
      <c r="E692" s="398"/>
      <c r="I692" s="411"/>
      <c r="J692" s="411"/>
      <c r="N692" s="411"/>
      <c r="S692" s="411"/>
      <c r="AC692" s="227"/>
      <c r="AD692" s="227"/>
      <c r="AE692" s="227"/>
      <c r="AF692" s="227"/>
      <c r="AG692" s="227"/>
      <c r="AL692" s="224"/>
      <c r="AM692" s="224"/>
      <c r="AN692" s="224"/>
      <c r="AO692" s="224"/>
      <c r="AP692" s="224"/>
      <c r="AQ692" s="224"/>
      <c r="AR692" s="224"/>
      <c r="AS692" s="224"/>
    </row>
    <row r="693">
      <c r="A693" s="398"/>
      <c r="B693" s="399"/>
      <c r="C693" s="398"/>
      <c r="D693" s="399"/>
      <c r="E693" s="398"/>
      <c r="I693" s="411"/>
      <c r="J693" s="411"/>
      <c r="N693" s="411"/>
      <c r="S693" s="411"/>
      <c r="AC693" s="227"/>
      <c r="AD693" s="227"/>
      <c r="AE693" s="227"/>
      <c r="AF693" s="227"/>
      <c r="AG693" s="227"/>
      <c r="AL693" s="224"/>
      <c r="AM693" s="224"/>
      <c r="AN693" s="224"/>
      <c r="AO693" s="224"/>
      <c r="AP693" s="224"/>
      <c r="AQ693" s="224"/>
      <c r="AR693" s="224"/>
      <c r="AS693" s="224"/>
    </row>
    <row r="694">
      <c r="A694" s="398"/>
      <c r="B694" s="399"/>
      <c r="C694" s="398"/>
      <c r="D694" s="399"/>
      <c r="E694" s="398"/>
      <c r="I694" s="411"/>
      <c r="J694" s="411"/>
      <c r="N694" s="411"/>
      <c r="S694" s="411"/>
      <c r="AC694" s="227"/>
      <c r="AD694" s="227"/>
      <c r="AE694" s="227"/>
      <c r="AF694" s="227"/>
      <c r="AG694" s="227"/>
      <c r="AL694" s="224"/>
      <c r="AM694" s="224"/>
      <c r="AN694" s="224"/>
      <c r="AO694" s="224"/>
      <c r="AP694" s="224"/>
      <c r="AQ694" s="224"/>
      <c r="AR694" s="224"/>
      <c r="AS694" s="224"/>
    </row>
    <row r="695">
      <c r="A695" s="398"/>
      <c r="B695" s="399"/>
      <c r="C695" s="398"/>
      <c r="D695" s="399"/>
      <c r="E695" s="398"/>
      <c r="I695" s="411"/>
      <c r="J695" s="411"/>
      <c r="N695" s="411"/>
      <c r="S695" s="411"/>
      <c r="AC695" s="227"/>
      <c r="AD695" s="227"/>
      <c r="AE695" s="227"/>
      <c r="AF695" s="227"/>
      <c r="AG695" s="227"/>
      <c r="AL695" s="224"/>
      <c r="AM695" s="224"/>
      <c r="AN695" s="224"/>
      <c r="AO695" s="224"/>
      <c r="AP695" s="224"/>
      <c r="AQ695" s="224"/>
      <c r="AR695" s="224"/>
      <c r="AS695" s="224"/>
    </row>
    <row r="696">
      <c r="A696" s="398"/>
      <c r="B696" s="399"/>
      <c r="C696" s="398"/>
      <c r="D696" s="399"/>
      <c r="E696" s="398"/>
      <c r="I696" s="411"/>
      <c r="J696" s="411"/>
      <c r="N696" s="411"/>
      <c r="S696" s="411"/>
      <c r="AC696" s="227"/>
      <c r="AD696" s="227"/>
      <c r="AE696" s="227"/>
      <c r="AF696" s="227"/>
      <c r="AG696" s="227"/>
      <c r="AL696" s="224"/>
      <c r="AM696" s="224"/>
      <c r="AN696" s="224"/>
      <c r="AO696" s="224"/>
      <c r="AP696" s="224"/>
      <c r="AQ696" s="224"/>
      <c r="AR696" s="224"/>
      <c r="AS696" s="224"/>
    </row>
    <row r="697">
      <c r="A697" s="398"/>
      <c r="B697" s="399"/>
      <c r="C697" s="398"/>
      <c r="D697" s="399"/>
      <c r="E697" s="398"/>
      <c r="I697" s="411"/>
      <c r="J697" s="411"/>
      <c r="N697" s="411"/>
      <c r="S697" s="411"/>
      <c r="AC697" s="227"/>
      <c r="AD697" s="227"/>
      <c r="AE697" s="227"/>
      <c r="AF697" s="227"/>
      <c r="AG697" s="227"/>
      <c r="AL697" s="224"/>
      <c r="AM697" s="224"/>
      <c r="AN697" s="224"/>
      <c r="AO697" s="224"/>
      <c r="AP697" s="224"/>
      <c r="AQ697" s="224"/>
      <c r="AR697" s="224"/>
      <c r="AS697" s="224"/>
    </row>
    <row r="698">
      <c r="A698" s="398"/>
      <c r="B698" s="399"/>
      <c r="C698" s="398"/>
      <c r="D698" s="399"/>
      <c r="E698" s="398"/>
      <c r="I698" s="411"/>
      <c r="J698" s="411"/>
      <c r="N698" s="411"/>
      <c r="S698" s="411"/>
      <c r="AC698" s="227"/>
      <c r="AD698" s="227"/>
      <c r="AE698" s="227"/>
      <c r="AF698" s="227"/>
      <c r="AG698" s="227"/>
      <c r="AL698" s="224"/>
      <c r="AM698" s="224"/>
      <c r="AN698" s="224"/>
      <c r="AO698" s="224"/>
      <c r="AP698" s="224"/>
      <c r="AQ698" s="224"/>
      <c r="AR698" s="224"/>
      <c r="AS698" s="224"/>
    </row>
    <row r="699">
      <c r="A699" s="398"/>
      <c r="B699" s="399"/>
      <c r="C699" s="398"/>
      <c r="D699" s="399"/>
      <c r="E699" s="398"/>
      <c r="I699" s="411"/>
      <c r="J699" s="411"/>
      <c r="N699" s="411"/>
      <c r="S699" s="411"/>
      <c r="AC699" s="227"/>
      <c r="AD699" s="227"/>
      <c r="AE699" s="227"/>
      <c r="AF699" s="227"/>
      <c r="AG699" s="227"/>
      <c r="AL699" s="224"/>
      <c r="AM699" s="224"/>
      <c r="AN699" s="224"/>
      <c r="AO699" s="224"/>
      <c r="AP699" s="224"/>
      <c r="AQ699" s="224"/>
      <c r="AR699" s="224"/>
      <c r="AS699" s="224"/>
    </row>
    <row r="700">
      <c r="A700" s="398"/>
      <c r="B700" s="399"/>
      <c r="C700" s="398"/>
      <c r="D700" s="399"/>
      <c r="E700" s="398"/>
      <c r="I700" s="411"/>
      <c r="J700" s="411"/>
      <c r="N700" s="411"/>
      <c r="S700" s="411"/>
      <c r="AC700" s="227"/>
      <c r="AD700" s="227"/>
      <c r="AE700" s="227"/>
      <c r="AF700" s="227"/>
      <c r="AG700" s="227"/>
      <c r="AL700" s="224"/>
      <c r="AM700" s="224"/>
      <c r="AN700" s="224"/>
      <c r="AO700" s="224"/>
      <c r="AP700" s="224"/>
      <c r="AQ700" s="224"/>
      <c r="AR700" s="224"/>
      <c r="AS700" s="224"/>
    </row>
    <row r="701">
      <c r="A701" s="398"/>
      <c r="B701" s="399"/>
      <c r="C701" s="398"/>
      <c r="D701" s="399"/>
      <c r="E701" s="398"/>
      <c r="I701" s="411"/>
      <c r="J701" s="411"/>
      <c r="N701" s="411"/>
      <c r="S701" s="411"/>
      <c r="AC701" s="227"/>
      <c r="AD701" s="227"/>
      <c r="AE701" s="227"/>
      <c r="AF701" s="227"/>
      <c r="AG701" s="227"/>
      <c r="AL701" s="224"/>
      <c r="AM701" s="224"/>
      <c r="AN701" s="224"/>
      <c r="AO701" s="224"/>
      <c r="AP701" s="224"/>
      <c r="AQ701" s="224"/>
      <c r="AR701" s="224"/>
      <c r="AS701" s="224"/>
    </row>
    <row r="702">
      <c r="A702" s="398"/>
      <c r="B702" s="399"/>
      <c r="C702" s="398"/>
      <c r="D702" s="399"/>
      <c r="E702" s="398"/>
      <c r="I702" s="411"/>
      <c r="J702" s="411"/>
      <c r="N702" s="411"/>
      <c r="S702" s="411"/>
      <c r="AC702" s="227"/>
      <c r="AD702" s="227"/>
      <c r="AE702" s="227"/>
      <c r="AF702" s="227"/>
      <c r="AG702" s="227"/>
      <c r="AL702" s="224"/>
      <c r="AM702" s="224"/>
      <c r="AN702" s="224"/>
      <c r="AO702" s="224"/>
      <c r="AP702" s="224"/>
      <c r="AQ702" s="224"/>
      <c r="AR702" s="224"/>
      <c r="AS702" s="224"/>
    </row>
    <row r="703">
      <c r="A703" s="398"/>
      <c r="B703" s="399"/>
      <c r="C703" s="398"/>
      <c r="D703" s="399"/>
      <c r="E703" s="398"/>
      <c r="I703" s="411"/>
      <c r="J703" s="411"/>
      <c r="N703" s="411"/>
      <c r="S703" s="411"/>
      <c r="AC703" s="227"/>
      <c r="AD703" s="227"/>
      <c r="AE703" s="227"/>
      <c r="AF703" s="227"/>
      <c r="AG703" s="227"/>
      <c r="AL703" s="224"/>
      <c r="AM703" s="224"/>
      <c r="AN703" s="224"/>
      <c r="AO703" s="224"/>
      <c r="AP703" s="224"/>
      <c r="AQ703" s="224"/>
      <c r="AR703" s="224"/>
      <c r="AS703" s="224"/>
    </row>
    <row r="704">
      <c r="A704" s="398"/>
      <c r="B704" s="399"/>
      <c r="C704" s="398"/>
      <c r="D704" s="399"/>
      <c r="E704" s="398"/>
      <c r="I704" s="411"/>
      <c r="J704" s="411"/>
      <c r="N704" s="411"/>
      <c r="S704" s="411"/>
      <c r="AC704" s="227"/>
      <c r="AD704" s="227"/>
      <c r="AE704" s="227"/>
      <c r="AF704" s="227"/>
      <c r="AG704" s="227"/>
      <c r="AL704" s="224"/>
      <c r="AM704" s="224"/>
      <c r="AN704" s="224"/>
      <c r="AO704" s="224"/>
      <c r="AP704" s="224"/>
      <c r="AQ704" s="224"/>
      <c r="AR704" s="224"/>
      <c r="AS704" s="224"/>
    </row>
    <row r="705">
      <c r="A705" s="398"/>
      <c r="B705" s="399"/>
      <c r="C705" s="398"/>
      <c r="D705" s="399"/>
      <c r="E705" s="398"/>
      <c r="I705" s="411"/>
      <c r="J705" s="411"/>
      <c r="N705" s="411"/>
      <c r="S705" s="411"/>
      <c r="AC705" s="227"/>
      <c r="AD705" s="227"/>
      <c r="AE705" s="227"/>
      <c r="AF705" s="227"/>
      <c r="AG705" s="227"/>
      <c r="AL705" s="224"/>
      <c r="AM705" s="224"/>
      <c r="AN705" s="224"/>
      <c r="AO705" s="224"/>
      <c r="AP705" s="224"/>
      <c r="AQ705" s="224"/>
      <c r="AR705" s="224"/>
      <c r="AS705" s="224"/>
    </row>
    <row r="706">
      <c r="A706" s="398"/>
      <c r="B706" s="399"/>
      <c r="C706" s="398"/>
      <c r="D706" s="399"/>
      <c r="E706" s="398"/>
      <c r="I706" s="411"/>
      <c r="J706" s="411"/>
      <c r="N706" s="411"/>
      <c r="S706" s="411"/>
      <c r="AC706" s="227"/>
      <c r="AD706" s="227"/>
      <c r="AE706" s="227"/>
      <c r="AF706" s="227"/>
      <c r="AG706" s="227"/>
      <c r="AL706" s="224"/>
      <c r="AM706" s="224"/>
      <c r="AN706" s="224"/>
      <c r="AO706" s="224"/>
      <c r="AP706" s="224"/>
      <c r="AQ706" s="224"/>
      <c r="AR706" s="224"/>
      <c r="AS706" s="224"/>
    </row>
    <row r="707">
      <c r="A707" s="398"/>
      <c r="B707" s="399"/>
      <c r="C707" s="398"/>
      <c r="D707" s="399"/>
      <c r="E707" s="398"/>
      <c r="I707" s="411"/>
      <c r="J707" s="411"/>
      <c r="N707" s="411"/>
      <c r="S707" s="411"/>
      <c r="AC707" s="227"/>
      <c r="AD707" s="227"/>
      <c r="AE707" s="227"/>
      <c r="AF707" s="227"/>
      <c r="AG707" s="227"/>
      <c r="AL707" s="224"/>
      <c r="AM707" s="224"/>
      <c r="AN707" s="224"/>
      <c r="AO707" s="224"/>
      <c r="AP707" s="224"/>
      <c r="AQ707" s="224"/>
      <c r="AR707" s="224"/>
      <c r="AS707" s="224"/>
    </row>
    <row r="708">
      <c r="A708" s="398"/>
      <c r="B708" s="399"/>
      <c r="C708" s="398"/>
      <c r="D708" s="399"/>
      <c r="E708" s="398"/>
      <c r="I708" s="411"/>
      <c r="J708" s="411"/>
      <c r="N708" s="411"/>
      <c r="S708" s="411"/>
      <c r="AC708" s="227"/>
      <c r="AD708" s="227"/>
      <c r="AE708" s="227"/>
      <c r="AF708" s="227"/>
      <c r="AG708" s="227"/>
      <c r="AL708" s="224"/>
      <c r="AM708" s="224"/>
      <c r="AN708" s="224"/>
      <c r="AO708" s="224"/>
      <c r="AP708" s="224"/>
      <c r="AQ708" s="224"/>
      <c r="AR708" s="224"/>
      <c r="AS708" s="224"/>
    </row>
    <row r="709">
      <c r="A709" s="398"/>
      <c r="B709" s="399"/>
      <c r="C709" s="398"/>
      <c r="D709" s="399"/>
      <c r="E709" s="398"/>
      <c r="I709" s="411"/>
      <c r="J709" s="411"/>
      <c r="N709" s="411"/>
      <c r="S709" s="411"/>
      <c r="AC709" s="227"/>
      <c r="AD709" s="227"/>
      <c r="AE709" s="227"/>
      <c r="AF709" s="227"/>
      <c r="AG709" s="227"/>
      <c r="AL709" s="224"/>
      <c r="AM709" s="224"/>
      <c r="AN709" s="224"/>
      <c r="AO709" s="224"/>
      <c r="AP709" s="224"/>
      <c r="AQ709" s="224"/>
      <c r="AR709" s="224"/>
      <c r="AS709" s="224"/>
    </row>
    <row r="710">
      <c r="A710" s="398"/>
      <c r="B710" s="399"/>
      <c r="C710" s="398"/>
      <c r="D710" s="399"/>
      <c r="E710" s="398"/>
      <c r="I710" s="411"/>
      <c r="J710" s="411"/>
      <c r="N710" s="411"/>
      <c r="S710" s="411"/>
      <c r="AC710" s="227"/>
      <c r="AD710" s="227"/>
      <c r="AE710" s="227"/>
      <c r="AF710" s="227"/>
      <c r="AG710" s="227"/>
      <c r="AL710" s="224"/>
      <c r="AM710" s="224"/>
      <c r="AN710" s="224"/>
      <c r="AO710" s="224"/>
      <c r="AP710" s="224"/>
      <c r="AQ710" s="224"/>
      <c r="AR710" s="224"/>
      <c r="AS710" s="224"/>
    </row>
    <row r="711">
      <c r="A711" s="398"/>
      <c r="B711" s="399"/>
      <c r="C711" s="398"/>
      <c r="D711" s="399"/>
      <c r="E711" s="398"/>
      <c r="I711" s="411"/>
      <c r="J711" s="411"/>
      <c r="N711" s="411"/>
      <c r="S711" s="411"/>
      <c r="AC711" s="227"/>
      <c r="AD711" s="227"/>
      <c r="AE711" s="227"/>
      <c r="AF711" s="227"/>
      <c r="AG711" s="227"/>
      <c r="AL711" s="224"/>
      <c r="AM711" s="224"/>
      <c r="AN711" s="224"/>
      <c r="AO711" s="224"/>
      <c r="AP711" s="224"/>
      <c r="AQ711" s="224"/>
      <c r="AR711" s="224"/>
      <c r="AS711" s="224"/>
    </row>
    <row r="712">
      <c r="A712" s="398"/>
      <c r="B712" s="399"/>
      <c r="C712" s="398"/>
      <c r="D712" s="399"/>
      <c r="E712" s="398"/>
      <c r="I712" s="411"/>
      <c r="J712" s="411"/>
      <c r="N712" s="411"/>
      <c r="S712" s="411"/>
      <c r="AC712" s="227"/>
      <c r="AD712" s="227"/>
      <c r="AE712" s="227"/>
      <c r="AF712" s="227"/>
      <c r="AG712" s="227"/>
      <c r="AL712" s="224"/>
      <c r="AM712" s="224"/>
      <c r="AN712" s="224"/>
      <c r="AO712" s="224"/>
      <c r="AP712" s="224"/>
      <c r="AQ712" s="224"/>
      <c r="AR712" s="224"/>
      <c r="AS712" s="224"/>
    </row>
    <row r="713">
      <c r="A713" s="398"/>
      <c r="B713" s="399"/>
      <c r="C713" s="398"/>
      <c r="D713" s="399"/>
      <c r="E713" s="398"/>
      <c r="I713" s="411"/>
      <c r="J713" s="411"/>
      <c r="N713" s="411"/>
      <c r="S713" s="411"/>
      <c r="AC713" s="227"/>
      <c r="AD713" s="227"/>
      <c r="AE713" s="227"/>
      <c r="AF713" s="227"/>
      <c r="AG713" s="227"/>
      <c r="AL713" s="224"/>
      <c r="AM713" s="224"/>
      <c r="AN713" s="224"/>
      <c r="AO713" s="224"/>
      <c r="AP713" s="224"/>
      <c r="AQ713" s="224"/>
      <c r="AR713" s="224"/>
      <c r="AS713" s="224"/>
    </row>
    <row r="714">
      <c r="A714" s="398"/>
      <c r="B714" s="399"/>
      <c r="C714" s="398"/>
      <c r="D714" s="399"/>
      <c r="E714" s="398"/>
      <c r="I714" s="411"/>
      <c r="J714" s="411"/>
      <c r="N714" s="411"/>
      <c r="S714" s="411"/>
      <c r="AC714" s="227"/>
      <c r="AD714" s="227"/>
      <c r="AE714" s="227"/>
      <c r="AF714" s="227"/>
      <c r="AG714" s="227"/>
      <c r="AL714" s="224"/>
      <c r="AM714" s="224"/>
      <c r="AN714" s="224"/>
      <c r="AO714" s="224"/>
      <c r="AP714" s="224"/>
      <c r="AQ714" s="224"/>
      <c r="AR714" s="224"/>
      <c r="AS714" s="224"/>
    </row>
    <row r="715">
      <c r="A715" s="398"/>
      <c r="B715" s="399"/>
      <c r="C715" s="398"/>
      <c r="D715" s="399"/>
      <c r="E715" s="398"/>
      <c r="I715" s="411"/>
      <c r="J715" s="411"/>
      <c r="N715" s="411"/>
      <c r="S715" s="411"/>
      <c r="AC715" s="227"/>
      <c r="AD715" s="227"/>
      <c r="AE715" s="227"/>
      <c r="AF715" s="227"/>
      <c r="AG715" s="227"/>
      <c r="AL715" s="224"/>
      <c r="AM715" s="224"/>
      <c r="AN715" s="224"/>
      <c r="AO715" s="224"/>
      <c r="AP715" s="224"/>
      <c r="AQ715" s="224"/>
      <c r="AR715" s="224"/>
      <c r="AS715" s="224"/>
    </row>
    <row r="716">
      <c r="A716" s="398"/>
      <c r="B716" s="399"/>
      <c r="C716" s="398"/>
      <c r="D716" s="399"/>
      <c r="E716" s="398"/>
      <c r="I716" s="411"/>
      <c r="J716" s="411"/>
      <c r="N716" s="411"/>
      <c r="S716" s="411"/>
      <c r="AC716" s="227"/>
      <c r="AD716" s="227"/>
      <c r="AE716" s="227"/>
      <c r="AF716" s="227"/>
      <c r="AG716" s="227"/>
      <c r="AL716" s="224"/>
      <c r="AM716" s="224"/>
      <c r="AN716" s="224"/>
      <c r="AO716" s="224"/>
      <c r="AP716" s="224"/>
      <c r="AQ716" s="224"/>
      <c r="AR716" s="224"/>
      <c r="AS716" s="224"/>
    </row>
    <row r="717">
      <c r="A717" s="398"/>
      <c r="B717" s="399"/>
      <c r="C717" s="398"/>
      <c r="D717" s="399"/>
      <c r="E717" s="398"/>
      <c r="I717" s="411"/>
      <c r="J717" s="411"/>
      <c r="N717" s="411"/>
      <c r="S717" s="411"/>
      <c r="AC717" s="227"/>
      <c r="AD717" s="227"/>
      <c r="AE717" s="227"/>
      <c r="AF717" s="227"/>
      <c r="AG717" s="227"/>
      <c r="AL717" s="224"/>
      <c r="AM717" s="224"/>
      <c r="AN717" s="224"/>
      <c r="AO717" s="224"/>
      <c r="AP717" s="224"/>
      <c r="AQ717" s="224"/>
      <c r="AR717" s="224"/>
      <c r="AS717" s="224"/>
    </row>
    <row r="718">
      <c r="A718" s="398"/>
      <c r="B718" s="399"/>
      <c r="C718" s="398"/>
      <c r="D718" s="399"/>
      <c r="E718" s="398"/>
      <c r="I718" s="411"/>
      <c r="J718" s="411"/>
      <c r="N718" s="411"/>
      <c r="S718" s="411"/>
      <c r="AC718" s="227"/>
      <c r="AD718" s="227"/>
      <c r="AE718" s="227"/>
      <c r="AF718" s="227"/>
      <c r="AG718" s="227"/>
      <c r="AL718" s="224"/>
      <c r="AM718" s="224"/>
      <c r="AN718" s="224"/>
      <c r="AO718" s="224"/>
      <c r="AP718" s="224"/>
      <c r="AQ718" s="224"/>
      <c r="AR718" s="224"/>
      <c r="AS718" s="224"/>
    </row>
    <row r="719">
      <c r="A719" s="398"/>
      <c r="B719" s="399"/>
      <c r="C719" s="398"/>
      <c r="D719" s="399"/>
      <c r="E719" s="398"/>
      <c r="I719" s="411"/>
      <c r="J719" s="411"/>
      <c r="N719" s="411"/>
      <c r="S719" s="411"/>
      <c r="AC719" s="227"/>
      <c r="AD719" s="227"/>
      <c r="AE719" s="227"/>
      <c r="AF719" s="227"/>
      <c r="AG719" s="227"/>
      <c r="AL719" s="224"/>
      <c r="AM719" s="224"/>
      <c r="AN719" s="224"/>
      <c r="AO719" s="224"/>
      <c r="AP719" s="224"/>
      <c r="AQ719" s="224"/>
      <c r="AR719" s="224"/>
      <c r="AS719" s="224"/>
    </row>
    <row r="720">
      <c r="A720" s="398"/>
      <c r="B720" s="399"/>
      <c r="C720" s="398"/>
      <c r="D720" s="399"/>
      <c r="E720" s="398"/>
      <c r="I720" s="411"/>
      <c r="J720" s="411"/>
      <c r="N720" s="411"/>
      <c r="S720" s="411"/>
      <c r="AC720" s="227"/>
      <c r="AD720" s="227"/>
      <c r="AE720" s="227"/>
      <c r="AF720" s="227"/>
      <c r="AG720" s="227"/>
      <c r="AL720" s="224"/>
      <c r="AM720" s="224"/>
      <c r="AN720" s="224"/>
      <c r="AO720" s="224"/>
      <c r="AP720" s="224"/>
      <c r="AQ720" s="224"/>
      <c r="AR720" s="224"/>
      <c r="AS720" s="224"/>
    </row>
    <row r="721">
      <c r="A721" s="398"/>
      <c r="B721" s="399"/>
      <c r="C721" s="398"/>
      <c r="D721" s="399"/>
      <c r="E721" s="398"/>
      <c r="I721" s="411"/>
      <c r="J721" s="411"/>
      <c r="N721" s="411"/>
      <c r="S721" s="411"/>
      <c r="AC721" s="227"/>
      <c r="AD721" s="227"/>
      <c r="AE721" s="227"/>
      <c r="AF721" s="227"/>
      <c r="AG721" s="227"/>
      <c r="AL721" s="224"/>
      <c r="AM721" s="224"/>
      <c r="AN721" s="224"/>
      <c r="AO721" s="224"/>
      <c r="AP721" s="224"/>
      <c r="AQ721" s="224"/>
      <c r="AR721" s="224"/>
      <c r="AS721" s="224"/>
    </row>
    <row r="722">
      <c r="A722" s="398"/>
      <c r="B722" s="399"/>
      <c r="C722" s="398"/>
      <c r="D722" s="399"/>
      <c r="E722" s="398"/>
      <c r="I722" s="411"/>
      <c r="J722" s="411"/>
      <c r="N722" s="411"/>
      <c r="S722" s="411"/>
      <c r="AC722" s="227"/>
      <c r="AD722" s="227"/>
      <c r="AE722" s="227"/>
      <c r="AF722" s="227"/>
      <c r="AG722" s="227"/>
      <c r="AL722" s="224"/>
      <c r="AM722" s="224"/>
      <c r="AN722" s="224"/>
      <c r="AO722" s="224"/>
      <c r="AP722" s="224"/>
      <c r="AQ722" s="224"/>
      <c r="AR722" s="224"/>
      <c r="AS722" s="224"/>
    </row>
    <row r="723">
      <c r="A723" s="398"/>
      <c r="B723" s="399"/>
      <c r="C723" s="398"/>
      <c r="D723" s="399"/>
      <c r="E723" s="398"/>
      <c r="I723" s="411"/>
      <c r="J723" s="411"/>
      <c r="N723" s="411"/>
      <c r="S723" s="411"/>
      <c r="AC723" s="227"/>
      <c r="AD723" s="227"/>
      <c r="AE723" s="227"/>
      <c r="AF723" s="227"/>
      <c r="AG723" s="227"/>
      <c r="AL723" s="224"/>
      <c r="AM723" s="224"/>
      <c r="AN723" s="224"/>
      <c r="AO723" s="224"/>
      <c r="AP723" s="224"/>
      <c r="AQ723" s="224"/>
      <c r="AR723" s="224"/>
      <c r="AS723" s="224"/>
    </row>
    <row r="724">
      <c r="A724" s="398"/>
      <c r="B724" s="399"/>
      <c r="C724" s="398"/>
      <c r="D724" s="399"/>
      <c r="E724" s="398"/>
      <c r="I724" s="411"/>
      <c r="J724" s="411"/>
      <c r="N724" s="411"/>
      <c r="S724" s="411"/>
      <c r="AC724" s="227"/>
      <c r="AD724" s="227"/>
      <c r="AE724" s="227"/>
      <c r="AF724" s="227"/>
      <c r="AG724" s="227"/>
      <c r="AL724" s="224"/>
      <c r="AM724" s="224"/>
      <c r="AN724" s="224"/>
      <c r="AO724" s="224"/>
      <c r="AP724" s="224"/>
      <c r="AQ724" s="224"/>
      <c r="AR724" s="224"/>
      <c r="AS724" s="224"/>
    </row>
    <row r="725">
      <c r="A725" s="398"/>
      <c r="B725" s="399"/>
      <c r="C725" s="398"/>
      <c r="D725" s="399"/>
      <c r="E725" s="398"/>
      <c r="I725" s="411"/>
      <c r="J725" s="411"/>
      <c r="N725" s="411"/>
      <c r="S725" s="411"/>
      <c r="AC725" s="227"/>
      <c r="AD725" s="227"/>
      <c r="AE725" s="227"/>
      <c r="AF725" s="227"/>
      <c r="AG725" s="227"/>
      <c r="AL725" s="224"/>
      <c r="AM725" s="224"/>
      <c r="AN725" s="224"/>
      <c r="AO725" s="224"/>
      <c r="AP725" s="224"/>
      <c r="AQ725" s="224"/>
      <c r="AR725" s="224"/>
      <c r="AS725" s="224"/>
    </row>
    <row r="726">
      <c r="A726" s="398"/>
      <c r="B726" s="399"/>
      <c r="C726" s="398"/>
      <c r="D726" s="399"/>
      <c r="E726" s="398"/>
      <c r="I726" s="411"/>
      <c r="J726" s="411"/>
      <c r="N726" s="411"/>
      <c r="S726" s="411"/>
      <c r="AC726" s="227"/>
      <c r="AD726" s="227"/>
      <c r="AE726" s="227"/>
      <c r="AF726" s="227"/>
      <c r="AG726" s="227"/>
      <c r="AL726" s="224"/>
      <c r="AM726" s="224"/>
      <c r="AN726" s="224"/>
      <c r="AO726" s="224"/>
      <c r="AP726" s="224"/>
      <c r="AQ726" s="224"/>
      <c r="AR726" s="224"/>
      <c r="AS726" s="224"/>
    </row>
    <row r="727">
      <c r="A727" s="398"/>
      <c r="B727" s="399"/>
      <c r="C727" s="398"/>
      <c r="D727" s="399"/>
      <c r="E727" s="398"/>
      <c r="I727" s="411"/>
      <c r="J727" s="411"/>
      <c r="N727" s="411"/>
      <c r="S727" s="411"/>
      <c r="AC727" s="227"/>
      <c r="AD727" s="227"/>
      <c r="AE727" s="227"/>
      <c r="AF727" s="227"/>
      <c r="AG727" s="227"/>
      <c r="AL727" s="224"/>
      <c r="AM727" s="224"/>
      <c r="AN727" s="224"/>
      <c r="AO727" s="224"/>
      <c r="AP727" s="224"/>
      <c r="AQ727" s="224"/>
      <c r="AR727" s="224"/>
      <c r="AS727" s="224"/>
    </row>
    <row r="728">
      <c r="A728" s="398"/>
      <c r="B728" s="399"/>
      <c r="C728" s="398"/>
      <c r="D728" s="399"/>
      <c r="E728" s="398"/>
      <c r="I728" s="411"/>
      <c r="J728" s="411"/>
      <c r="N728" s="411"/>
      <c r="S728" s="411"/>
      <c r="AC728" s="227"/>
      <c r="AD728" s="227"/>
      <c r="AE728" s="227"/>
      <c r="AF728" s="227"/>
      <c r="AG728" s="227"/>
      <c r="AL728" s="224"/>
      <c r="AM728" s="224"/>
      <c r="AN728" s="224"/>
      <c r="AO728" s="224"/>
      <c r="AP728" s="224"/>
      <c r="AQ728" s="224"/>
      <c r="AR728" s="224"/>
      <c r="AS728" s="224"/>
    </row>
    <row r="729">
      <c r="A729" s="398"/>
      <c r="B729" s="399"/>
      <c r="C729" s="398"/>
      <c r="D729" s="399"/>
      <c r="E729" s="398"/>
      <c r="I729" s="411"/>
      <c r="J729" s="411"/>
      <c r="N729" s="411"/>
      <c r="S729" s="411"/>
      <c r="AC729" s="227"/>
      <c r="AD729" s="227"/>
      <c r="AE729" s="227"/>
      <c r="AF729" s="227"/>
      <c r="AG729" s="227"/>
      <c r="AL729" s="224"/>
      <c r="AM729" s="224"/>
      <c r="AN729" s="224"/>
      <c r="AO729" s="224"/>
      <c r="AP729" s="224"/>
      <c r="AQ729" s="224"/>
      <c r="AR729" s="224"/>
      <c r="AS729" s="224"/>
    </row>
    <row r="730">
      <c r="A730" s="398"/>
      <c r="B730" s="399"/>
      <c r="C730" s="398"/>
      <c r="D730" s="399"/>
      <c r="E730" s="398"/>
      <c r="I730" s="411"/>
      <c r="J730" s="411"/>
      <c r="N730" s="411"/>
      <c r="S730" s="411"/>
      <c r="AC730" s="227"/>
      <c r="AD730" s="227"/>
      <c r="AE730" s="227"/>
      <c r="AF730" s="227"/>
      <c r="AG730" s="227"/>
      <c r="AL730" s="224"/>
      <c r="AM730" s="224"/>
      <c r="AN730" s="224"/>
      <c r="AO730" s="224"/>
      <c r="AP730" s="224"/>
      <c r="AQ730" s="224"/>
      <c r="AR730" s="224"/>
      <c r="AS730" s="224"/>
    </row>
    <row r="731">
      <c r="A731" s="398"/>
      <c r="B731" s="399"/>
      <c r="C731" s="398"/>
      <c r="D731" s="399"/>
      <c r="E731" s="398"/>
      <c r="I731" s="411"/>
      <c r="J731" s="411"/>
      <c r="N731" s="411"/>
      <c r="S731" s="411"/>
      <c r="AC731" s="227"/>
      <c r="AD731" s="227"/>
      <c r="AE731" s="227"/>
      <c r="AF731" s="227"/>
      <c r="AG731" s="227"/>
      <c r="AL731" s="224"/>
      <c r="AM731" s="224"/>
      <c r="AN731" s="224"/>
      <c r="AO731" s="224"/>
      <c r="AP731" s="224"/>
      <c r="AQ731" s="224"/>
      <c r="AR731" s="224"/>
      <c r="AS731" s="224"/>
    </row>
    <row r="732">
      <c r="A732" s="398"/>
      <c r="B732" s="399"/>
      <c r="C732" s="398"/>
      <c r="D732" s="399"/>
      <c r="E732" s="398"/>
      <c r="I732" s="411"/>
      <c r="J732" s="411"/>
      <c r="N732" s="411"/>
      <c r="S732" s="411"/>
      <c r="AC732" s="227"/>
      <c r="AD732" s="227"/>
      <c r="AE732" s="227"/>
      <c r="AF732" s="227"/>
      <c r="AG732" s="227"/>
      <c r="AL732" s="224"/>
      <c r="AM732" s="224"/>
      <c r="AN732" s="224"/>
      <c r="AO732" s="224"/>
      <c r="AP732" s="224"/>
      <c r="AQ732" s="224"/>
      <c r="AR732" s="224"/>
      <c r="AS732" s="224"/>
    </row>
    <row r="733">
      <c r="A733" s="398"/>
      <c r="B733" s="399"/>
      <c r="C733" s="398"/>
      <c r="D733" s="399"/>
      <c r="E733" s="398"/>
      <c r="I733" s="411"/>
      <c r="J733" s="411"/>
      <c r="N733" s="411"/>
      <c r="S733" s="411"/>
      <c r="AC733" s="227"/>
      <c r="AD733" s="227"/>
      <c r="AE733" s="227"/>
      <c r="AF733" s="227"/>
      <c r="AG733" s="227"/>
      <c r="AL733" s="224"/>
      <c r="AM733" s="224"/>
      <c r="AN733" s="224"/>
      <c r="AO733" s="224"/>
      <c r="AP733" s="224"/>
      <c r="AQ733" s="224"/>
      <c r="AR733" s="224"/>
      <c r="AS733" s="224"/>
    </row>
    <row r="734">
      <c r="A734" s="398"/>
      <c r="B734" s="399"/>
      <c r="C734" s="398"/>
      <c r="D734" s="399"/>
      <c r="E734" s="398"/>
      <c r="I734" s="411"/>
      <c r="J734" s="411"/>
      <c r="N734" s="411"/>
      <c r="S734" s="411"/>
      <c r="AC734" s="227"/>
      <c r="AD734" s="227"/>
      <c r="AE734" s="227"/>
      <c r="AF734" s="227"/>
      <c r="AG734" s="227"/>
      <c r="AL734" s="224"/>
      <c r="AM734" s="224"/>
      <c r="AN734" s="224"/>
      <c r="AO734" s="224"/>
      <c r="AP734" s="224"/>
      <c r="AQ734" s="224"/>
      <c r="AR734" s="224"/>
      <c r="AS734" s="224"/>
    </row>
    <row r="735">
      <c r="A735" s="398"/>
      <c r="B735" s="399"/>
      <c r="C735" s="398"/>
      <c r="D735" s="399"/>
      <c r="E735" s="398"/>
      <c r="I735" s="411"/>
      <c r="J735" s="411"/>
      <c r="N735" s="411"/>
      <c r="S735" s="411"/>
      <c r="AC735" s="227"/>
      <c r="AD735" s="227"/>
      <c r="AE735" s="227"/>
      <c r="AF735" s="227"/>
      <c r="AG735" s="227"/>
      <c r="AL735" s="224"/>
      <c r="AM735" s="224"/>
      <c r="AN735" s="224"/>
      <c r="AO735" s="224"/>
      <c r="AP735" s="224"/>
      <c r="AQ735" s="224"/>
      <c r="AR735" s="224"/>
      <c r="AS735" s="224"/>
    </row>
    <row r="736">
      <c r="A736" s="398"/>
      <c r="B736" s="399"/>
      <c r="C736" s="398"/>
      <c r="D736" s="399"/>
      <c r="E736" s="398"/>
      <c r="I736" s="411"/>
      <c r="J736" s="411"/>
      <c r="N736" s="411"/>
      <c r="S736" s="411"/>
      <c r="AC736" s="227"/>
      <c r="AD736" s="227"/>
      <c r="AE736" s="227"/>
      <c r="AF736" s="227"/>
      <c r="AG736" s="227"/>
      <c r="AL736" s="224"/>
      <c r="AM736" s="224"/>
      <c r="AN736" s="224"/>
      <c r="AO736" s="224"/>
      <c r="AP736" s="224"/>
      <c r="AQ736" s="224"/>
      <c r="AR736" s="224"/>
      <c r="AS736" s="224"/>
    </row>
    <row r="737">
      <c r="A737" s="398"/>
      <c r="B737" s="399"/>
      <c r="C737" s="398"/>
      <c r="D737" s="399"/>
      <c r="E737" s="398"/>
      <c r="I737" s="411"/>
      <c r="J737" s="411"/>
      <c r="N737" s="411"/>
      <c r="S737" s="411"/>
      <c r="AC737" s="227"/>
      <c r="AD737" s="227"/>
      <c r="AE737" s="227"/>
      <c r="AF737" s="227"/>
      <c r="AG737" s="227"/>
      <c r="AL737" s="224"/>
      <c r="AM737" s="224"/>
      <c r="AN737" s="224"/>
      <c r="AO737" s="224"/>
      <c r="AP737" s="224"/>
      <c r="AQ737" s="224"/>
      <c r="AR737" s="224"/>
      <c r="AS737" s="224"/>
    </row>
    <row r="738">
      <c r="A738" s="398"/>
      <c r="B738" s="399"/>
      <c r="C738" s="398"/>
      <c r="D738" s="399"/>
      <c r="E738" s="398"/>
      <c r="I738" s="411"/>
      <c r="J738" s="411"/>
      <c r="N738" s="411"/>
      <c r="S738" s="411"/>
      <c r="AC738" s="227"/>
      <c r="AD738" s="227"/>
      <c r="AE738" s="227"/>
      <c r="AF738" s="227"/>
      <c r="AG738" s="227"/>
      <c r="AL738" s="224"/>
      <c r="AM738" s="224"/>
      <c r="AN738" s="224"/>
      <c r="AO738" s="224"/>
      <c r="AP738" s="224"/>
      <c r="AQ738" s="224"/>
      <c r="AR738" s="224"/>
      <c r="AS738" s="224"/>
    </row>
    <row r="739">
      <c r="A739" s="398"/>
      <c r="B739" s="399"/>
      <c r="C739" s="398"/>
      <c r="D739" s="399"/>
      <c r="E739" s="398"/>
      <c r="I739" s="411"/>
      <c r="J739" s="411"/>
      <c r="N739" s="411"/>
      <c r="S739" s="411"/>
      <c r="AC739" s="227"/>
      <c r="AD739" s="227"/>
      <c r="AE739" s="227"/>
      <c r="AF739" s="227"/>
      <c r="AG739" s="227"/>
      <c r="AL739" s="224"/>
      <c r="AM739" s="224"/>
      <c r="AN739" s="224"/>
      <c r="AO739" s="224"/>
      <c r="AP739" s="224"/>
      <c r="AQ739" s="224"/>
      <c r="AR739" s="224"/>
      <c r="AS739" s="224"/>
    </row>
    <row r="740">
      <c r="A740" s="398"/>
      <c r="B740" s="399"/>
      <c r="C740" s="398"/>
      <c r="D740" s="399"/>
      <c r="E740" s="398"/>
      <c r="I740" s="411"/>
      <c r="J740" s="411"/>
      <c r="N740" s="411"/>
      <c r="S740" s="411"/>
      <c r="AC740" s="227"/>
      <c r="AD740" s="227"/>
      <c r="AE740" s="227"/>
      <c r="AF740" s="227"/>
      <c r="AG740" s="227"/>
      <c r="AL740" s="224"/>
      <c r="AM740" s="224"/>
      <c r="AN740" s="224"/>
      <c r="AO740" s="224"/>
      <c r="AP740" s="224"/>
      <c r="AQ740" s="224"/>
      <c r="AR740" s="224"/>
      <c r="AS740" s="224"/>
    </row>
    <row r="741">
      <c r="A741" s="398"/>
      <c r="B741" s="399"/>
      <c r="C741" s="398"/>
      <c r="D741" s="399"/>
      <c r="E741" s="398"/>
      <c r="I741" s="411"/>
      <c r="J741" s="411"/>
      <c r="N741" s="411"/>
      <c r="S741" s="411"/>
      <c r="AC741" s="227"/>
      <c r="AD741" s="227"/>
      <c r="AE741" s="227"/>
      <c r="AF741" s="227"/>
      <c r="AG741" s="227"/>
      <c r="AL741" s="224"/>
      <c r="AM741" s="224"/>
      <c r="AN741" s="224"/>
      <c r="AO741" s="224"/>
      <c r="AP741" s="224"/>
      <c r="AQ741" s="224"/>
      <c r="AR741" s="224"/>
      <c r="AS741" s="224"/>
    </row>
    <row r="742">
      <c r="A742" s="398"/>
      <c r="B742" s="399"/>
      <c r="C742" s="398"/>
      <c r="D742" s="399"/>
      <c r="E742" s="398"/>
      <c r="I742" s="411"/>
      <c r="J742" s="411"/>
      <c r="N742" s="411"/>
      <c r="S742" s="411"/>
      <c r="AC742" s="227"/>
      <c r="AD742" s="227"/>
      <c r="AE742" s="227"/>
      <c r="AF742" s="227"/>
      <c r="AG742" s="227"/>
      <c r="AL742" s="224"/>
      <c r="AM742" s="224"/>
      <c r="AN742" s="224"/>
      <c r="AO742" s="224"/>
      <c r="AP742" s="224"/>
      <c r="AQ742" s="224"/>
      <c r="AR742" s="224"/>
      <c r="AS742" s="224"/>
    </row>
    <row r="743">
      <c r="A743" s="398"/>
      <c r="B743" s="399"/>
      <c r="C743" s="398"/>
      <c r="D743" s="399"/>
      <c r="E743" s="398"/>
      <c r="I743" s="411"/>
      <c r="J743" s="411"/>
      <c r="N743" s="411"/>
      <c r="S743" s="411"/>
      <c r="AC743" s="227"/>
      <c r="AD743" s="227"/>
      <c r="AE743" s="227"/>
      <c r="AF743" s="227"/>
      <c r="AG743" s="227"/>
      <c r="AL743" s="224"/>
      <c r="AM743" s="224"/>
      <c r="AN743" s="224"/>
      <c r="AO743" s="224"/>
      <c r="AP743" s="224"/>
      <c r="AQ743" s="224"/>
      <c r="AR743" s="224"/>
      <c r="AS743" s="224"/>
    </row>
    <row r="744">
      <c r="A744" s="398"/>
      <c r="B744" s="399"/>
      <c r="C744" s="398"/>
      <c r="D744" s="399"/>
      <c r="E744" s="398"/>
      <c r="I744" s="411"/>
      <c r="J744" s="411"/>
      <c r="N744" s="411"/>
      <c r="S744" s="411"/>
      <c r="AC744" s="227"/>
      <c r="AD744" s="227"/>
      <c r="AE744" s="227"/>
      <c r="AF744" s="227"/>
      <c r="AG744" s="227"/>
      <c r="AL744" s="224"/>
      <c r="AM744" s="224"/>
      <c r="AN744" s="224"/>
      <c r="AO744" s="224"/>
      <c r="AP744" s="224"/>
      <c r="AQ744" s="224"/>
      <c r="AR744" s="224"/>
      <c r="AS744" s="224"/>
    </row>
    <row r="745">
      <c r="A745" s="398"/>
      <c r="B745" s="399"/>
      <c r="C745" s="398"/>
      <c r="D745" s="399"/>
      <c r="E745" s="398"/>
      <c r="I745" s="411"/>
      <c r="J745" s="411"/>
      <c r="N745" s="411"/>
      <c r="S745" s="411"/>
      <c r="AC745" s="227"/>
      <c r="AD745" s="227"/>
      <c r="AE745" s="227"/>
      <c r="AF745" s="227"/>
      <c r="AG745" s="227"/>
      <c r="AL745" s="224"/>
      <c r="AM745" s="224"/>
      <c r="AN745" s="224"/>
      <c r="AO745" s="224"/>
      <c r="AP745" s="224"/>
      <c r="AQ745" s="224"/>
      <c r="AR745" s="224"/>
      <c r="AS745" s="224"/>
    </row>
    <row r="746">
      <c r="A746" s="398"/>
      <c r="B746" s="399"/>
      <c r="C746" s="398"/>
      <c r="D746" s="399"/>
      <c r="E746" s="398"/>
      <c r="I746" s="411"/>
      <c r="J746" s="411"/>
      <c r="N746" s="411"/>
      <c r="S746" s="411"/>
      <c r="AC746" s="227"/>
      <c r="AD746" s="227"/>
      <c r="AE746" s="227"/>
      <c r="AF746" s="227"/>
      <c r="AG746" s="227"/>
      <c r="AL746" s="224"/>
      <c r="AM746" s="224"/>
      <c r="AN746" s="224"/>
      <c r="AO746" s="224"/>
      <c r="AP746" s="224"/>
      <c r="AQ746" s="224"/>
      <c r="AR746" s="224"/>
      <c r="AS746" s="224"/>
    </row>
    <row r="747">
      <c r="A747" s="398"/>
      <c r="B747" s="399"/>
      <c r="C747" s="398"/>
      <c r="D747" s="399"/>
      <c r="E747" s="398"/>
      <c r="I747" s="411"/>
      <c r="J747" s="411"/>
      <c r="N747" s="411"/>
      <c r="S747" s="411"/>
      <c r="AC747" s="227"/>
      <c r="AD747" s="227"/>
      <c r="AE747" s="227"/>
      <c r="AF747" s="227"/>
      <c r="AG747" s="227"/>
      <c r="AL747" s="224"/>
      <c r="AM747" s="224"/>
      <c r="AN747" s="224"/>
      <c r="AO747" s="224"/>
      <c r="AP747" s="224"/>
      <c r="AQ747" s="224"/>
      <c r="AR747" s="224"/>
      <c r="AS747" s="224"/>
    </row>
    <row r="748">
      <c r="A748" s="398"/>
      <c r="B748" s="399"/>
      <c r="C748" s="398"/>
      <c r="D748" s="399"/>
      <c r="E748" s="398"/>
      <c r="I748" s="411"/>
      <c r="J748" s="411"/>
      <c r="N748" s="411"/>
      <c r="S748" s="411"/>
      <c r="AC748" s="227"/>
      <c r="AD748" s="227"/>
      <c r="AE748" s="227"/>
      <c r="AF748" s="227"/>
      <c r="AG748" s="227"/>
      <c r="AL748" s="224"/>
      <c r="AM748" s="224"/>
      <c r="AN748" s="224"/>
      <c r="AO748" s="224"/>
      <c r="AP748" s="224"/>
      <c r="AQ748" s="224"/>
      <c r="AR748" s="224"/>
      <c r="AS748" s="224"/>
    </row>
    <row r="749">
      <c r="A749" s="398"/>
      <c r="B749" s="399"/>
      <c r="C749" s="398"/>
      <c r="D749" s="399"/>
      <c r="E749" s="398"/>
      <c r="I749" s="411"/>
      <c r="J749" s="411"/>
      <c r="N749" s="411"/>
      <c r="S749" s="411"/>
      <c r="AC749" s="227"/>
      <c r="AD749" s="227"/>
      <c r="AE749" s="227"/>
      <c r="AF749" s="227"/>
      <c r="AG749" s="227"/>
      <c r="AL749" s="224"/>
      <c r="AM749" s="224"/>
      <c r="AN749" s="224"/>
      <c r="AO749" s="224"/>
      <c r="AP749" s="224"/>
      <c r="AQ749" s="224"/>
      <c r="AR749" s="224"/>
      <c r="AS749" s="224"/>
    </row>
    <row r="750">
      <c r="A750" s="398"/>
      <c r="B750" s="399"/>
      <c r="C750" s="398"/>
      <c r="D750" s="399"/>
      <c r="E750" s="398"/>
      <c r="I750" s="411"/>
      <c r="J750" s="411"/>
      <c r="N750" s="411"/>
      <c r="S750" s="411"/>
      <c r="AC750" s="227"/>
      <c r="AD750" s="227"/>
      <c r="AE750" s="227"/>
      <c r="AF750" s="227"/>
      <c r="AG750" s="227"/>
      <c r="AL750" s="224"/>
      <c r="AM750" s="224"/>
      <c r="AN750" s="224"/>
      <c r="AO750" s="224"/>
      <c r="AP750" s="224"/>
      <c r="AQ750" s="224"/>
      <c r="AR750" s="224"/>
      <c r="AS750" s="224"/>
    </row>
    <row r="751">
      <c r="A751" s="398"/>
      <c r="B751" s="399"/>
      <c r="C751" s="398"/>
      <c r="D751" s="399"/>
      <c r="E751" s="398"/>
      <c r="I751" s="411"/>
      <c r="J751" s="411"/>
      <c r="N751" s="411"/>
      <c r="S751" s="411"/>
      <c r="AC751" s="227"/>
      <c r="AD751" s="227"/>
      <c r="AE751" s="227"/>
      <c r="AF751" s="227"/>
      <c r="AG751" s="227"/>
      <c r="AL751" s="224"/>
      <c r="AM751" s="224"/>
      <c r="AN751" s="224"/>
      <c r="AO751" s="224"/>
      <c r="AP751" s="224"/>
      <c r="AQ751" s="224"/>
      <c r="AR751" s="224"/>
      <c r="AS751" s="224"/>
    </row>
    <row r="752">
      <c r="A752" s="398"/>
      <c r="B752" s="399"/>
      <c r="C752" s="398"/>
      <c r="D752" s="399"/>
      <c r="E752" s="398"/>
      <c r="I752" s="411"/>
      <c r="J752" s="411"/>
      <c r="N752" s="411"/>
      <c r="S752" s="411"/>
      <c r="AC752" s="227"/>
      <c r="AD752" s="227"/>
      <c r="AE752" s="227"/>
      <c r="AF752" s="227"/>
      <c r="AG752" s="227"/>
      <c r="AL752" s="224"/>
      <c r="AM752" s="224"/>
      <c r="AN752" s="224"/>
      <c r="AO752" s="224"/>
      <c r="AP752" s="224"/>
      <c r="AQ752" s="224"/>
      <c r="AR752" s="224"/>
      <c r="AS752" s="224"/>
    </row>
    <row r="753">
      <c r="A753" s="398"/>
      <c r="B753" s="399"/>
      <c r="C753" s="398"/>
      <c r="D753" s="399"/>
      <c r="E753" s="398"/>
      <c r="I753" s="411"/>
      <c r="J753" s="411"/>
      <c r="N753" s="411"/>
      <c r="S753" s="411"/>
      <c r="AC753" s="227"/>
      <c r="AD753" s="227"/>
      <c r="AE753" s="227"/>
      <c r="AF753" s="227"/>
      <c r="AG753" s="227"/>
      <c r="AL753" s="224"/>
      <c r="AM753" s="224"/>
      <c r="AN753" s="224"/>
      <c r="AO753" s="224"/>
      <c r="AP753" s="224"/>
      <c r="AQ753" s="224"/>
      <c r="AR753" s="224"/>
      <c r="AS753" s="224"/>
    </row>
    <row r="754">
      <c r="A754" s="398"/>
      <c r="B754" s="399"/>
      <c r="C754" s="398"/>
      <c r="D754" s="399"/>
      <c r="E754" s="398"/>
      <c r="I754" s="411"/>
      <c r="J754" s="411"/>
      <c r="N754" s="411"/>
      <c r="S754" s="411"/>
      <c r="AC754" s="227"/>
      <c r="AD754" s="227"/>
      <c r="AE754" s="227"/>
      <c r="AF754" s="227"/>
      <c r="AG754" s="227"/>
      <c r="AL754" s="224"/>
      <c r="AM754" s="224"/>
      <c r="AN754" s="224"/>
      <c r="AO754" s="224"/>
      <c r="AP754" s="224"/>
      <c r="AQ754" s="224"/>
      <c r="AR754" s="224"/>
      <c r="AS754" s="224"/>
    </row>
    <row r="755">
      <c r="A755" s="398"/>
      <c r="B755" s="399"/>
      <c r="C755" s="398"/>
      <c r="D755" s="399"/>
      <c r="E755" s="398"/>
      <c r="I755" s="411"/>
      <c r="J755" s="411"/>
      <c r="N755" s="411"/>
      <c r="S755" s="411"/>
      <c r="AC755" s="227"/>
      <c r="AD755" s="227"/>
      <c r="AE755" s="227"/>
      <c r="AF755" s="227"/>
      <c r="AG755" s="227"/>
      <c r="AL755" s="224"/>
      <c r="AM755" s="224"/>
      <c r="AN755" s="224"/>
      <c r="AO755" s="224"/>
      <c r="AP755" s="224"/>
      <c r="AQ755" s="224"/>
      <c r="AR755" s="224"/>
      <c r="AS755" s="224"/>
    </row>
    <row r="756">
      <c r="A756" s="398"/>
      <c r="B756" s="399"/>
      <c r="C756" s="398"/>
      <c r="D756" s="399"/>
      <c r="E756" s="398"/>
      <c r="I756" s="411"/>
      <c r="J756" s="411"/>
      <c r="N756" s="411"/>
      <c r="S756" s="411"/>
      <c r="AC756" s="227"/>
      <c r="AD756" s="227"/>
      <c r="AE756" s="227"/>
      <c r="AF756" s="227"/>
      <c r="AG756" s="227"/>
      <c r="AL756" s="224"/>
      <c r="AM756" s="224"/>
      <c r="AN756" s="224"/>
      <c r="AO756" s="224"/>
      <c r="AP756" s="224"/>
      <c r="AQ756" s="224"/>
      <c r="AR756" s="224"/>
      <c r="AS756" s="224"/>
    </row>
    <row r="757">
      <c r="A757" s="398"/>
      <c r="B757" s="399"/>
      <c r="C757" s="398"/>
      <c r="D757" s="399"/>
      <c r="E757" s="398"/>
      <c r="I757" s="411"/>
      <c r="J757" s="411"/>
      <c r="N757" s="411"/>
      <c r="S757" s="411"/>
      <c r="AC757" s="227"/>
      <c r="AD757" s="227"/>
      <c r="AE757" s="227"/>
      <c r="AF757" s="227"/>
      <c r="AG757" s="227"/>
      <c r="AL757" s="224"/>
      <c r="AM757" s="224"/>
      <c r="AN757" s="224"/>
      <c r="AO757" s="224"/>
      <c r="AP757" s="224"/>
      <c r="AQ757" s="224"/>
      <c r="AR757" s="224"/>
      <c r="AS757" s="224"/>
    </row>
    <row r="758">
      <c r="A758" s="398"/>
      <c r="B758" s="399"/>
      <c r="C758" s="398"/>
      <c r="D758" s="399"/>
      <c r="E758" s="398"/>
      <c r="I758" s="411"/>
      <c r="J758" s="411"/>
      <c r="N758" s="411"/>
      <c r="S758" s="411"/>
      <c r="AC758" s="227"/>
      <c r="AD758" s="227"/>
      <c r="AE758" s="227"/>
      <c r="AF758" s="227"/>
      <c r="AG758" s="227"/>
      <c r="AL758" s="224"/>
      <c r="AM758" s="224"/>
      <c r="AN758" s="224"/>
      <c r="AO758" s="224"/>
      <c r="AP758" s="224"/>
      <c r="AQ758" s="224"/>
      <c r="AR758" s="224"/>
      <c r="AS758" s="224"/>
    </row>
    <row r="759">
      <c r="A759" s="398"/>
      <c r="B759" s="399"/>
      <c r="C759" s="398"/>
      <c r="D759" s="399"/>
      <c r="E759" s="398"/>
      <c r="I759" s="411"/>
      <c r="J759" s="411"/>
      <c r="N759" s="411"/>
      <c r="S759" s="411"/>
      <c r="AC759" s="227"/>
      <c r="AD759" s="227"/>
      <c r="AE759" s="227"/>
      <c r="AF759" s="227"/>
      <c r="AG759" s="227"/>
      <c r="AL759" s="224"/>
      <c r="AM759" s="224"/>
      <c r="AN759" s="224"/>
      <c r="AO759" s="224"/>
      <c r="AP759" s="224"/>
      <c r="AQ759" s="224"/>
      <c r="AR759" s="224"/>
      <c r="AS759" s="224"/>
    </row>
    <row r="760">
      <c r="A760" s="398"/>
      <c r="B760" s="399"/>
      <c r="C760" s="398"/>
      <c r="D760" s="399"/>
      <c r="E760" s="398"/>
      <c r="I760" s="411"/>
      <c r="J760" s="411"/>
      <c r="N760" s="411"/>
      <c r="S760" s="411"/>
      <c r="AC760" s="227"/>
      <c r="AD760" s="227"/>
      <c r="AE760" s="227"/>
      <c r="AF760" s="227"/>
      <c r="AG760" s="227"/>
      <c r="AL760" s="224"/>
      <c r="AM760" s="224"/>
      <c r="AN760" s="224"/>
      <c r="AO760" s="224"/>
      <c r="AP760" s="224"/>
      <c r="AQ760" s="224"/>
      <c r="AR760" s="224"/>
      <c r="AS760" s="224"/>
    </row>
    <row r="761">
      <c r="A761" s="398"/>
      <c r="B761" s="399"/>
      <c r="C761" s="398"/>
      <c r="D761" s="399"/>
      <c r="E761" s="398"/>
      <c r="I761" s="411"/>
      <c r="J761" s="411"/>
      <c r="N761" s="411"/>
      <c r="S761" s="411"/>
      <c r="AC761" s="227"/>
      <c r="AD761" s="227"/>
      <c r="AE761" s="227"/>
      <c r="AF761" s="227"/>
      <c r="AG761" s="227"/>
      <c r="AL761" s="224"/>
      <c r="AM761" s="224"/>
      <c r="AN761" s="224"/>
      <c r="AO761" s="224"/>
      <c r="AP761" s="224"/>
      <c r="AQ761" s="224"/>
      <c r="AR761" s="224"/>
      <c r="AS761" s="224"/>
    </row>
    <row r="762">
      <c r="A762" s="398"/>
      <c r="B762" s="399"/>
      <c r="C762" s="398"/>
      <c r="D762" s="399"/>
      <c r="E762" s="398"/>
      <c r="I762" s="411"/>
      <c r="J762" s="411"/>
      <c r="N762" s="411"/>
      <c r="S762" s="411"/>
      <c r="AC762" s="227"/>
      <c r="AD762" s="227"/>
      <c r="AE762" s="227"/>
      <c r="AF762" s="227"/>
      <c r="AG762" s="227"/>
      <c r="AL762" s="224"/>
      <c r="AM762" s="224"/>
      <c r="AN762" s="224"/>
      <c r="AO762" s="224"/>
      <c r="AP762" s="224"/>
      <c r="AQ762" s="224"/>
      <c r="AR762" s="224"/>
      <c r="AS762" s="224"/>
    </row>
    <row r="763">
      <c r="A763" s="398"/>
      <c r="B763" s="399"/>
      <c r="C763" s="398"/>
      <c r="D763" s="399"/>
      <c r="E763" s="398"/>
      <c r="I763" s="411"/>
      <c r="J763" s="411"/>
      <c r="N763" s="411"/>
      <c r="S763" s="411"/>
      <c r="AC763" s="227"/>
      <c r="AD763" s="227"/>
      <c r="AE763" s="227"/>
      <c r="AF763" s="227"/>
      <c r="AG763" s="227"/>
      <c r="AL763" s="224"/>
      <c r="AM763" s="224"/>
      <c r="AN763" s="224"/>
      <c r="AO763" s="224"/>
      <c r="AP763" s="224"/>
      <c r="AQ763" s="224"/>
      <c r="AR763" s="224"/>
      <c r="AS763" s="224"/>
    </row>
    <row r="764">
      <c r="A764" s="398"/>
      <c r="B764" s="399"/>
      <c r="C764" s="398"/>
      <c r="D764" s="399"/>
      <c r="E764" s="398"/>
      <c r="I764" s="411"/>
      <c r="J764" s="411"/>
      <c r="N764" s="411"/>
      <c r="S764" s="411"/>
      <c r="AC764" s="227"/>
      <c r="AD764" s="227"/>
      <c r="AE764" s="227"/>
      <c r="AF764" s="227"/>
      <c r="AG764" s="227"/>
      <c r="AL764" s="224"/>
      <c r="AM764" s="224"/>
      <c r="AN764" s="224"/>
      <c r="AO764" s="224"/>
      <c r="AP764" s="224"/>
      <c r="AQ764" s="224"/>
      <c r="AR764" s="224"/>
      <c r="AS764" s="224"/>
    </row>
    <row r="765">
      <c r="A765" s="398"/>
      <c r="B765" s="399"/>
      <c r="C765" s="398"/>
      <c r="D765" s="399"/>
      <c r="E765" s="398"/>
      <c r="I765" s="411"/>
      <c r="J765" s="411"/>
      <c r="N765" s="411"/>
      <c r="S765" s="411"/>
      <c r="AC765" s="227"/>
      <c r="AD765" s="227"/>
      <c r="AE765" s="227"/>
      <c r="AF765" s="227"/>
      <c r="AG765" s="227"/>
      <c r="AL765" s="224"/>
      <c r="AM765" s="224"/>
      <c r="AN765" s="224"/>
      <c r="AO765" s="224"/>
      <c r="AP765" s="224"/>
      <c r="AQ765" s="224"/>
      <c r="AR765" s="224"/>
      <c r="AS765" s="224"/>
    </row>
    <row r="766">
      <c r="A766" s="398"/>
      <c r="B766" s="399"/>
      <c r="C766" s="398"/>
      <c r="D766" s="399"/>
      <c r="E766" s="398"/>
      <c r="I766" s="411"/>
      <c r="J766" s="411"/>
      <c r="N766" s="411"/>
      <c r="S766" s="411"/>
      <c r="AC766" s="227"/>
      <c r="AD766" s="227"/>
      <c r="AE766" s="227"/>
      <c r="AF766" s="227"/>
      <c r="AG766" s="227"/>
      <c r="AL766" s="224"/>
      <c r="AM766" s="224"/>
      <c r="AN766" s="224"/>
      <c r="AO766" s="224"/>
      <c r="AP766" s="224"/>
      <c r="AQ766" s="224"/>
      <c r="AR766" s="224"/>
      <c r="AS766" s="224"/>
    </row>
    <row r="767">
      <c r="A767" s="398"/>
      <c r="B767" s="399"/>
      <c r="C767" s="398"/>
      <c r="D767" s="399"/>
      <c r="E767" s="398"/>
      <c r="I767" s="411"/>
      <c r="J767" s="411"/>
      <c r="N767" s="411"/>
      <c r="S767" s="411"/>
      <c r="AC767" s="227"/>
      <c r="AD767" s="227"/>
      <c r="AE767" s="227"/>
      <c r="AF767" s="227"/>
      <c r="AG767" s="227"/>
      <c r="AL767" s="224"/>
      <c r="AM767" s="224"/>
      <c r="AN767" s="224"/>
      <c r="AO767" s="224"/>
      <c r="AP767" s="224"/>
      <c r="AQ767" s="224"/>
      <c r="AR767" s="224"/>
      <c r="AS767" s="224"/>
    </row>
    <row r="768">
      <c r="A768" s="398"/>
      <c r="B768" s="399"/>
      <c r="C768" s="398"/>
      <c r="D768" s="399"/>
      <c r="E768" s="398"/>
      <c r="I768" s="411"/>
      <c r="J768" s="411"/>
      <c r="N768" s="411"/>
      <c r="S768" s="411"/>
      <c r="AC768" s="227"/>
      <c r="AD768" s="227"/>
      <c r="AE768" s="227"/>
      <c r="AF768" s="227"/>
      <c r="AG768" s="227"/>
      <c r="AL768" s="224"/>
      <c r="AM768" s="224"/>
      <c r="AN768" s="224"/>
      <c r="AO768" s="224"/>
      <c r="AP768" s="224"/>
      <c r="AQ768" s="224"/>
      <c r="AR768" s="224"/>
      <c r="AS768" s="224"/>
    </row>
    <row r="769">
      <c r="A769" s="398"/>
      <c r="B769" s="399"/>
      <c r="C769" s="398"/>
      <c r="D769" s="399"/>
      <c r="E769" s="398"/>
      <c r="I769" s="411"/>
      <c r="J769" s="411"/>
      <c r="N769" s="411"/>
      <c r="S769" s="411"/>
      <c r="AC769" s="227"/>
      <c r="AD769" s="227"/>
      <c r="AE769" s="227"/>
      <c r="AF769" s="227"/>
      <c r="AG769" s="227"/>
      <c r="AL769" s="224"/>
      <c r="AM769" s="224"/>
      <c r="AN769" s="224"/>
      <c r="AO769" s="224"/>
      <c r="AP769" s="224"/>
      <c r="AQ769" s="224"/>
      <c r="AR769" s="224"/>
      <c r="AS769" s="224"/>
    </row>
    <row r="770">
      <c r="A770" s="398"/>
      <c r="B770" s="399"/>
      <c r="C770" s="398"/>
      <c r="D770" s="399"/>
      <c r="E770" s="398"/>
      <c r="I770" s="411"/>
      <c r="J770" s="411"/>
      <c r="N770" s="411"/>
      <c r="S770" s="411"/>
      <c r="AC770" s="227"/>
      <c r="AD770" s="227"/>
      <c r="AE770" s="227"/>
      <c r="AF770" s="227"/>
      <c r="AG770" s="227"/>
      <c r="AL770" s="224"/>
      <c r="AM770" s="224"/>
      <c r="AN770" s="224"/>
      <c r="AO770" s="224"/>
      <c r="AP770" s="224"/>
      <c r="AQ770" s="224"/>
      <c r="AR770" s="224"/>
      <c r="AS770" s="224"/>
    </row>
    <row r="771">
      <c r="A771" s="398"/>
      <c r="B771" s="399"/>
      <c r="C771" s="398"/>
      <c r="D771" s="399"/>
      <c r="E771" s="398"/>
      <c r="I771" s="411"/>
      <c r="J771" s="411"/>
      <c r="N771" s="411"/>
      <c r="S771" s="411"/>
      <c r="AC771" s="227"/>
      <c r="AD771" s="227"/>
      <c r="AE771" s="227"/>
      <c r="AF771" s="227"/>
      <c r="AG771" s="227"/>
      <c r="AL771" s="224"/>
      <c r="AM771" s="224"/>
      <c r="AN771" s="224"/>
      <c r="AO771" s="224"/>
      <c r="AP771" s="224"/>
      <c r="AQ771" s="224"/>
      <c r="AR771" s="224"/>
      <c r="AS771" s="224"/>
    </row>
    <row r="772">
      <c r="A772" s="398"/>
      <c r="B772" s="399"/>
      <c r="C772" s="398"/>
      <c r="D772" s="399"/>
      <c r="E772" s="398"/>
      <c r="I772" s="411"/>
      <c r="J772" s="411"/>
      <c r="N772" s="411"/>
      <c r="S772" s="411"/>
      <c r="AC772" s="227"/>
      <c r="AD772" s="227"/>
      <c r="AE772" s="227"/>
      <c r="AF772" s="227"/>
      <c r="AG772" s="227"/>
      <c r="AL772" s="224"/>
      <c r="AM772" s="224"/>
      <c r="AN772" s="224"/>
      <c r="AO772" s="224"/>
      <c r="AP772" s="224"/>
      <c r="AQ772" s="224"/>
      <c r="AR772" s="224"/>
      <c r="AS772" s="224"/>
    </row>
    <row r="773">
      <c r="A773" s="398"/>
      <c r="B773" s="399"/>
      <c r="C773" s="398"/>
      <c r="D773" s="399"/>
      <c r="E773" s="398"/>
      <c r="I773" s="411"/>
      <c r="J773" s="411"/>
      <c r="N773" s="411"/>
      <c r="S773" s="411"/>
      <c r="AC773" s="227"/>
      <c r="AD773" s="227"/>
      <c r="AE773" s="227"/>
      <c r="AF773" s="227"/>
      <c r="AG773" s="227"/>
      <c r="AL773" s="224"/>
      <c r="AM773" s="224"/>
      <c r="AN773" s="224"/>
      <c r="AO773" s="224"/>
      <c r="AP773" s="224"/>
      <c r="AQ773" s="224"/>
      <c r="AR773" s="224"/>
      <c r="AS773" s="224"/>
    </row>
    <row r="774">
      <c r="A774" s="398"/>
      <c r="B774" s="399"/>
      <c r="C774" s="398"/>
      <c r="D774" s="399"/>
      <c r="E774" s="398"/>
      <c r="I774" s="411"/>
      <c r="J774" s="411"/>
      <c r="N774" s="411"/>
      <c r="S774" s="411"/>
      <c r="AC774" s="227"/>
      <c r="AD774" s="227"/>
      <c r="AE774" s="227"/>
      <c r="AF774" s="227"/>
      <c r="AG774" s="227"/>
      <c r="AL774" s="224"/>
      <c r="AM774" s="224"/>
      <c r="AN774" s="224"/>
      <c r="AO774" s="224"/>
      <c r="AP774" s="224"/>
      <c r="AQ774" s="224"/>
      <c r="AR774" s="224"/>
      <c r="AS774" s="224"/>
    </row>
    <row r="775">
      <c r="A775" s="398"/>
      <c r="B775" s="399"/>
      <c r="C775" s="398"/>
      <c r="D775" s="399"/>
      <c r="E775" s="398"/>
      <c r="I775" s="411"/>
      <c r="J775" s="411"/>
      <c r="N775" s="411"/>
      <c r="S775" s="411"/>
      <c r="AC775" s="227"/>
      <c r="AD775" s="227"/>
      <c r="AE775" s="227"/>
      <c r="AF775" s="227"/>
      <c r="AG775" s="227"/>
      <c r="AL775" s="224"/>
      <c r="AM775" s="224"/>
      <c r="AN775" s="224"/>
      <c r="AO775" s="224"/>
      <c r="AP775" s="224"/>
      <c r="AQ775" s="224"/>
      <c r="AR775" s="224"/>
      <c r="AS775" s="224"/>
    </row>
    <row r="776">
      <c r="A776" s="398"/>
      <c r="B776" s="399"/>
      <c r="C776" s="398"/>
      <c r="D776" s="399"/>
      <c r="E776" s="398"/>
      <c r="I776" s="411"/>
      <c r="J776" s="411"/>
      <c r="N776" s="411"/>
      <c r="S776" s="411"/>
      <c r="AC776" s="227"/>
      <c r="AD776" s="227"/>
      <c r="AE776" s="227"/>
      <c r="AF776" s="227"/>
      <c r="AG776" s="227"/>
      <c r="AL776" s="224"/>
      <c r="AM776" s="224"/>
      <c r="AN776" s="224"/>
      <c r="AO776" s="224"/>
      <c r="AP776" s="224"/>
      <c r="AQ776" s="224"/>
      <c r="AR776" s="224"/>
      <c r="AS776" s="224"/>
    </row>
    <row r="777">
      <c r="A777" s="398"/>
      <c r="B777" s="399"/>
      <c r="C777" s="398"/>
      <c r="D777" s="399"/>
      <c r="E777" s="398"/>
      <c r="I777" s="411"/>
      <c r="J777" s="411"/>
      <c r="N777" s="411"/>
      <c r="S777" s="411"/>
      <c r="AC777" s="227"/>
      <c r="AD777" s="227"/>
      <c r="AE777" s="227"/>
      <c r="AF777" s="227"/>
      <c r="AG777" s="227"/>
      <c r="AL777" s="224"/>
      <c r="AM777" s="224"/>
      <c r="AN777" s="224"/>
      <c r="AO777" s="224"/>
      <c r="AP777" s="224"/>
      <c r="AQ777" s="224"/>
      <c r="AR777" s="224"/>
      <c r="AS777" s="224"/>
    </row>
    <row r="778">
      <c r="A778" s="398"/>
      <c r="B778" s="399"/>
      <c r="C778" s="398"/>
      <c r="D778" s="399"/>
      <c r="E778" s="398"/>
      <c r="I778" s="411"/>
      <c r="J778" s="411"/>
      <c r="N778" s="411"/>
      <c r="S778" s="411"/>
      <c r="AC778" s="227"/>
      <c r="AD778" s="227"/>
      <c r="AE778" s="227"/>
      <c r="AF778" s="227"/>
      <c r="AG778" s="227"/>
      <c r="AL778" s="224"/>
      <c r="AM778" s="224"/>
      <c r="AN778" s="224"/>
      <c r="AO778" s="224"/>
      <c r="AP778" s="224"/>
      <c r="AQ778" s="224"/>
      <c r="AR778" s="224"/>
      <c r="AS778" s="224"/>
    </row>
    <row r="779">
      <c r="A779" s="398"/>
      <c r="B779" s="399"/>
      <c r="C779" s="398"/>
      <c r="D779" s="399"/>
      <c r="E779" s="398"/>
      <c r="I779" s="411"/>
      <c r="J779" s="411"/>
      <c r="N779" s="411"/>
      <c r="S779" s="411"/>
      <c r="AC779" s="227"/>
      <c r="AD779" s="227"/>
      <c r="AE779" s="227"/>
      <c r="AF779" s="227"/>
      <c r="AG779" s="227"/>
      <c r="AL779" s="224"/>
      <c r="AM779" s="224"/>
      <c r="AN779" s="224"/>
      <c r="AO779" s="224"/>
      <c r="AP779" s="224"/>
      <c r="AQ779" s="224"/>
      <c r="AR779" s="224"/>
      <c r="AS779" s="224"/>
    </row>
    <row r="780">
      <c r="A780" s="398"/>
      <c r="B780" s="399"/>
      <c r="C780" s="398"/>
      <c r="D780" s="399"/>
      <c r="E780" s="398"/>
      <c r="I780" s="411"/>
      <c r="J780" s="411"/>
      <c r="N780" s="411"/>
      <c r="S780" s="411"/>
      <c r="AC780" s="227"/>
      <c r="AD780" s="227"/>
      <c r="AE780" s="227"/>
      <c r="AF780" s="227"/>
      <c r="AG780" s="227"/>
      <c r="AL780" s="224"/>
      <c r="AM780" s="224"/>
      <c r="AN780" s="224"/>
      <c r="AO780" s="224"/>
      <c r="AP780" s="224"/>
      <c r="AQ780" s="224"/>
      <c r="AR780" s="224"/>
      <c r="AS780" s="224"/>
    </row>
    <row r="781">
      <c r="A781" s="398"/>
      <c r="B781" s="399"/>
      <c r="C781" s="398"/>
      <c r="D781" s="399"/>
      <c r="E781" s="398"/>
      <c r="I781" s="411"/>
      <c r="J781" s="411"/>
      <c r="N781" s="411"/>
      <c r="S781" s="411"/>
      <c r="AC781" s="227"/>
      <c r="AD781" s="227"/>
      <c r="AE781" s="227"/>
      <c r="AF781" s="227"/>
      <c r="AG781" s="227"/>
      <c r="AL781" s="224"/>
      <c r="AM781" s="224"/>
      <c r="AN781" s="224"/>
      <c r="AO781" s="224"/>
      <c r="AP781" s="224"/>
      <c r="AQ781" s="224"/>
      <c r="AR781" s="224"/>
      <c r="AS781" s="224"/>
    </row>
    <row r="782">
      <c r="A782" s="398"/>
      <c r="B782" s="399"/>
      <c r="C782" s="398"/>
      <c r="D782" s="399"/>
      <c r="E782" s="398"/>
      <c r="I782" s="411"/>
      <c r="J782" s="411"/>
      <c r="N782" s="411"/>
      <c r="S782" s="411"/>
      <c r="AC782" s="227"/>
      <c r="AD782" s="227"/>
      <c r="AE782" s="227"/>
      <c r="AF782" s="227"/>
      <c r="AG782" s="227"/>
      <c r="AL782" s="224"/>
      <c r="AM782" s="224"/>
      <c r="AN782" s="224"/>
      <c r="AO782" s="224"/>
      <c r="AP782" s="224"/>
      <c r="AQ782" s="224"/>
      <c r="AR782" s="224"/>
      <c r="AS782" s="224"/>
    </row>
    <row r="783">
      <c r="A783" s="398"/>
      <c r="B783" s="399"/>
      <c r="C783" s="398"/>
      <c r="D783" s="399"/>
      <c r="E783" s="398"/>
      <c r="I783" s="411"/>
      <c r="J783" s="411"/>
      <c r="N783" s="411"/>
      <c r="S783" s="411"/>
      <c r="AC783" s="227"/>
      <c r="AD783" s="227"/>
      <c r="AE783" s="227"/>
      <c r="AF783" s="227"/>
      <c r="AG783" s="227"/>
      <c r="AL783" s="224"/>
      <c r="AM783" s="224"/>
      <c r="AN783" s="224"/>
      <c r="AO783" s="224"/>
      <c r="AP783" s="224"/>
      <c r="AQ783" s="224"/>
      <c r="AR783" s="224"/>
      <c r="AS783" s="224"/>
    </row>
    <row r="784">
      <c r="A784" s="398"/>
      <c r="B784" s="399"/>
      <c r="C784" s="398"/>
      <c r="D784" s="399"/>
      <c r="E784" s="398"/>
      <c r="I784" s="411"/>
      <c r="J784" s="411"/>
      <c r="N784" s="411"/>
      <c r="S784" s="411"/>
      <c r="AC784" s="227"/>
      <c r="AD784" s="227"/>
      <c r="AE784" s="227"/>
      <c r="AF784" s="227"/>
      <c r="AG784" s="227"/>
      <c r="AL784" s="224"/>
      <c r="AM784" s="224"/>
      <c r="AN784" s="224"/>
      <c r="AO784" s="224"/>
      <c r="AP784" s="224"/>
      <c r="AQ784" s="224"/>
      <c r="AR784" s="224"/>
      <c r="AS784" s="224"/>
    </row>
    <row r="785">
      <c r="A785" s="398"/>
      <c r="B785" s="399"/>
      <c r="C785" s="398"/>
      <c r="D785" s="399"/>
      <c r="E785" s="398"/>
      <c r="I785" s="411"/>
      <c r="J785" s="411"/>
      <c r="N785" s="411"/>
      <c r="S785" s="411"/>
      <c r="AC785" s="227"/>
      <c r="AD785" s="227"/>
      <c r="AE785" s="227"/>
      <c r="AF785" s="227"/>
      <c r="AG785" s="227"/>
      <c r="AL785" s="224"/>
      <c r="AM785" s="224"/>
      <c r="AN785" s="224"/>
      <c r="AO785" s="224"/>
      <c r="AP785" s="224"/>
      <c r="AQ785" s="224"/>
      <c r="AR785" s="224"/>
      <c r="AS785" s="224"/>
    </row>
    <row r="786">
      <c r="A786" s="398"/>
      <c r="B786" s="399"/>
      <c r="C786" s="398"/>
      <c r="D786" s="399"/>
      <c r="E786" s="398"/>
      <c r="I786" s="411"/>
      <c r="J786" s="411"/>
      <c r="N786" s="411"/>
      <c r="S786" s="411"/>
      <c r="AC786" s="227"/>
      <c r="AD786" s="227"/>
      <c r="AE786" s="227"/>
      <c r="AF786" s="227"/>
      <c r="AG786" s="227"/>
      <c r="AL786" s="224"/>
      <c r="AM786" s="224"/>
      <c r="AN786" s="224"/>
      <c r="AO786" s="224"/>
      <c r="AP786" s="224"/>
      <c r="AQ786" s="224"/>
      <c r="AR786" s="224"/>
      <c r="AS786" s="224"/>
    </row>
    <row r="787">
      <c r="A787" s="398"/>
      <c r="B787" s="399"/>
      <c r="C787" s="398"/>
      <c r="D787" s="399"/>
      <c r="E787" s="398"/>
      <c r="I787" s="411"/>
      <c r="J787" s="411"/>
      <c r="N787" s="411"/>
      <c r="S787" s="411"/>
      <c r="AC787" s="227"/>
      <c r="AD787" s="227"/>
      <c r="AE787" s="227"/>
      <c r="AF787" s="227"/>
      <c r="AG787" s="227"/>
      <c r="AL787" s="224"/>
      <c r="AM787" s="224"/>
      <c r="AN787" s="224"/>
      <c r="AO787" s="224"/>
      <c r="AP787" s="224"/>
      <c r="AQ787" s="224"/>
      <c r="AR787" s="224"/>
      <c r="AS787" s="224"/>
    </row>
    <row r="788">
      <c r="A788" s="398"/>
      <c r="B788" s="399"/>
      <c r="C788" s="398"/>
      <c r="D788" s="399"/>
      <c r="E788" s="398"/>
      <c r="I788" s="411"/>
      <c r="J788" s="411"/>
      <c r="N788" s="411"/>
      <c r="S788" s="411"/>
      <c r="AC788" s="227"/>
      <c r="AD788" s="227"/>
      <c r="AE788" s="227"/>
      <c r="AF788" s="227"/>
      <c r="AG788" s="227"/>
      <c r="AL788" s="224"/>
      <c r="AM788" s="224"/>
      <c r="AN788" s="224"/>
      <c r="AO788" s="224"/>
      <c r="AP788" s="224"/>
      <c r="AQ788" s="224"/>
      <c r="AR788" s="224"/>
      <c r="AS788" s="224"/>
    </row>
    <row r="789">
      <c r="A789" s="398"/>
      <c r="B789" s="399"/>
      <c r="C789" s="398"/>
      <c r="D789" s="399"/>
      <c r="E789" s="398"/>
      <c r="I789" s="411"/>
      <c r="J789" s="411"/>
      <c r="N789" s="411"/>
      <c r="S789" s="411"/>
      <c r="AC789" s="227"/>
      <c r="AD789" s="227"/>
      <c r="AE789" s="227"/>
      <c r="AF789" s="227"/>
      <c r="AG789" s="227"/>
      <c r="AL789" s="224"/>
      <c r="AM789" s="224"/>
      <c r="AN789" s="224"/>
      <c r="AO789" s="224"/>
      <c r="AP789" s="224"/>
      <c r="AQ789" s="224"/>
      <c r="AR789" s="224"/>
      <c r="AS789" s="224"/>
    </row>
    <row r="790">
      <c r="A790" s="398"/>
      <c r="B790" s="399"/>
      <c r="C790" s="398"/>
      <c r="D790" s="399"/>
      <c r="E790" s="398"/>
      <c r="I790" s="411"/>
      <c r="J790" s="411"/>
      <c r="N790" s="411"/>
      <c r="S790" s="411"/>
      <c r="AC790" s="227"/>
      <c r="AD790" s="227"/>
      <c r="AE790" s="227"/>
      <c r="AF790" s="227"/>
      <c r="AG790" s="227"/>
      <c r="AL790" s="224"/>
      <c r="AM790" s="224"/>
      <c r="AN790" s="224"/>
      <c r="AO790" s="224"/>
      <c r="AP790" s="224"/>
      <c r="AQ790" s="224"/>
      <c r="AR790" s="224"/>
      <c r="AS790" s="224"/>
    </row>
    <row r="791">
      <c r="A791" s="398"/>
      <c r="B791" s="399"/>
      <c r="C791" s="398"/>
      <c r="D791" s="399"/>
      <c r="E791" s="398"/>
      <c r="I791" s="411"/>
      <c r="J791" s="411"/>
      <c r="N791" s="411"/>
      <c r="S791" s="411"/>
      <c r="AC791" s="227"/>
      <c r="AD791" s="227"/>
      <c r="AE791" s="227"/>
      <c r="AF791" s="227"/>
      <c r="AG791" s="227"/>
      <c r="AL791" s="224"/>
      <c r="AM791" s="224"/>
      <c r="AN791" s="224"/>
      <c r="AO791" s="224"/>
      <c r="AP791" s="224"/>
      <c r="AQ791" s="224"/>
      <c r="AR791" s="224"/>
      <c r="AS791" s="224"/>
    </row>
    <row r="792">
      <c r="A792" s="398"/>
      <c r="B792" s="399"/>
      <c r="C792" s="398"/>
      <c r="D792" s="399"/>
      <c r="E792" s="398"/>
      <c r="I792" s="411"/>
      <c r="J792" s="411"/>
      <c r="N792" s="411"/>
      <c r="S792" s="411"/>
      <c r="AC792" s="227"/>
      <c r="AD792" s="227"/>
      <c r="AE792" s="227"/>
      <c r="AF792" s="227"/>
      <c r="AG792" s="227"/>
      <c r="AL792" s="224"/>
      <c r="AM792" s="224"/>
      <c r="AN792" s="224"/>
      <c r="AO792" s="224"/>
      <c r="AP792" s="224"/>
      <c r="AQ792" s="224"/>
      <c r="AR792" s="224"/>
      <c r="AS792" s="224"/>
    </row>
    <row r="793">
      <c r="A793" s="398"/>
      <c r="B793" s="399"/>
      <c r="C793" s="398"/>
      <c r="D793" s="399"/>
      <c r="E793" s="398"/>
      <c r="I793" s="411"/>
      <c r="J793" s="411"/>
      <c r="N793" s="411"/>
      <c r="S793" s="411"/>
      <c r="AC793" s="227"/>
      <c r="AD793" s="227"/>
      <c r="AE793" s="227"/>
      <c r="AF793" s="227"/>
      <c r="AG793" s="227"/>
      <c r="AL793" s="224"/>
      <c r="AM793" s="224"/>
      <c r="AN793" s="224"/>
      <c r="AO793" s="224"/>
      <c r="AP793" s="224"/>
      <c r="AQ793" s="224"/>
      <c r="AR793" s="224"/>
      <c r="AS793" s="224"/>
    </row>
    <row r="794">
      <c r="A794" s="398"/>
      <c r="B794" s="399"/>
      <c r="C794" s="398"/>
      <c r="D794" s="399"/>
      <c r="E794" s="398"/>
      <c r="I794" s="411"/>
      <c r="J794" s="411"/>
      <c r="N794" s="411"/>
      <c r="S794" s="411"/>
      <c r="AC794" s="227"/>
      <c r="AD794" s="227"/>
      <c r="AE794" s="227"/>
      <c r="AF794" s="227"/>
      <c r="AG794" s="227"/>
      <c r="AL794" s="224"/>
      <c r="AM794" s="224"/>
      <c r="AN794" s="224"/>
      <c r="AO794" s="224"/>
      <c r="AP794" s="224"/>
      <c r="AQ794" s="224"/>
      <c r="AR794" s="224"/>
      <c r="AS794" s="224"/>
    </row>
    <row r="795">
      <c r="A795" s="398"/>
      <c r="B795" s="399"/>
      <c r="C795" s="398"/>
      <c r="D795" s="399"/>
      <c r="E795" s="398"/>
      <c r="I795" s="411"/>
      <c r="J795" s="411"/>
      <c r="N795" s="411"/>
      <c r="S795" s="411"/>
      <c r="AC795" s="227"/>
      <c r="AD795" s="227"/>
      <c r="AE795" s="227"/>
      <c r="AF795" s="227"/>
      <c r="AG795" s="227"/>
      <c r="AL795" s="224"/>
      <c r="AM795" s="224"/>
      <c r="AN795" s="224"/>
      <c r="AO795" s="224"/>
      <c r="AP795" s="224"/>
      <c r="AQ795" s="224"/>
      <c r="AR795" s="224"/>
      <c r="AS795" s="224"/>
    </row>
    <row r="796">
      <c r="A796" s="398"/>
      <c r="B796" s="399"/>
      <c r="C796" s="398"/>
      <c r="D796" s="399"/>
      <c r="E796" s="398"/>
      <c r="I796" s="411"/>
      <c r="J796" s="411"/>
      <c r="N796" s="411"/>
      <c r="S796" s="411"/>
      <c r="AC796" s="227"/>
      <c r="AD796" s="227"/>
      <c r="AE796" s="227"/>
      <c r="AF796" s="227"/>
      <c r="AG796" s="227"/>
      <c r="AL796" s="224"/>
      <c r="AM796" s="224"/>
      <c r="AN796" s="224"/>
      <c r="AO796" s="224"/>
      <c r="AP796" s="224"/>
      <c r="AQ796" s="224"/>
      <c r="AR796" s="224"/>
      <c r="AS796" s="224"/>
    </row>
    <row r="797">
      <c r="A797" s="398"/>
      <c r="B797" s="399"/>
      <c r="C797" s="398"/>
      <c r="D797" s="399"/>
      <c r="E797" s="398"/>
      <c r="I797" s="411"/>
      <c r="J797" s="411"/>
      <c r="N797" s="411"/>
      <c r="S797" s="411"/>
      <c r="AC797" s="227"/>
      <c r="AD797" s="227"/>
      <c r="AE797" s="227"/>
      <c r="AF797" s="227"/>
      <c r="AG797" s="227"/>
      <c r="AL797" s="224"/>
      <c r="AM797" s="224"/>
      <c r="AN797" s="224"/>
      <c r="AO797" s="224"/>
      <c r="AP797" s="224"/>
      <c r="AQ797" s="224"/>
      <c r="AR797" s="224"/>
      <c r="AS797" s="224"/>
    </row>
    <row r="798">
      <c r="A798" s="398"/>
      <c r="B798" s="399"/>
      <c r="C798" s="398"/>
      <c r="D798" s="399"/>
      <c r="E798" s="398"/>
      <c r="I798" s="411"/>
      <c r="J798" s="411"/>
      <c r="N798" s="411"/>
      <c r="S798" s="411"/>
      <c r="AC798" s="227"/>
      <c r="AD798" s="227"/>
      <c r="AE798" s="227"/>
      <c r="AF798" s="227"/>
      <c r="AG798" s="227"/>
      <c r="AL798" s="224"/>
      <c r="AM798" s="224"/>
      <c r="AN798" s="224"/>
      <c r="AO798" s="224"/>
      <c r="AP798" s="224"/>
      <c r="AQ798" s="224"/>
      <c r="AR798" s="224"/>
      <c r="AS798" s="224"/>
    </row>
    <row r="799">
      <c r="A799" s="398"/>
      <c r="B799" s="399"/>
      <c r="C799" s="398"/>
      <c r="D799" s="399"/>
      <c r="E799" s="398"/>
      <c r="I799" s="411"/>
      <c r="J799" s="411"/>
      <c r="N799" s="411"/>
      <c r="S799" s="411"/>
      <c r="AC799" s="227"/>
      <c r="AD799" s="227"/>
      <c r="AE799" s="227"/>
      <c r="AF799" s="227"/>
      <c r="AG799" s="227"/>
      <c r="AL799" s="224"/>
      <c r="AM799" s="224"/>
      <c r="AN799" s="224"/>
      <c r="AO799" s="224"/>
      <c r="AP799" s="224"/>
      <c r="AQ799" s="224"/>
      <c r="AR799" s="224"/>
      <c r="AS799" s="224"/>
    </row>
    <row r="800">
      <c r="A800" s="398"/>
      <c r="B800" s="399"/>
      <c r="C800" s="398"/>
      <c r="D800" s="399"/>
      <c r="E800" s="398"/>
      <c r="I800" s="411"/>
      <c r="J800" s="411"/>
      <c r="N800" s="411"/>
      <c r="S800" s="411"/>
      <c r="AC800" s="227"/>
      <c r="AD800" s="227"/>
      <c r="AE800" s="227"/>
      <c r="AF800" s="227"/>
      <c r="AG800" s="227"/>
      <c r="AL800" s="224"/>
      <c r="AM800" s="224"/>
      <c r="AN800" s="224"/>
      <c r="AO800" s="224"/>
      <c r="AP800" s="224"/>
      <c r="AQ800" s="224"/>
      <c r="AR800" s="224"/>
      <c r="AS800" s="224"/>
    </row>
    <row r="801">
      <c r="A801" s="398"/>
      <c r="B801" s="399"/>
      <c r="C801" s="398"/>
      <c r="D801" s="399"/>
      <c r="E801" s="398"/>
      <c r="I801" s="411"/>
      <c r="J801" s="411"/>
      <c r="N801" s="411"/>
      <c r="S801" s="411"/>
      <c r="AC801" s="227"/>
      <c r="AD801" s="227"/>
      <c r="AE801" s="227"/>
      <c r="AF801" s="227"/>
      <c r="AG801" s="227"/>
      <c r="AL801" s="224"/>
      <c r="AM801" s="224"/>
      <c r="AN801" s="224"/>
      <c r="AO801" s="224"/>
      <c r="AP801" s="224"/>
      <c r="AQ801" s="224"/>
      <c r="AR801" s="224"/>
      <c r="AS801" s="224"/>
    </row>
    <row r="802">
      <c r="A802" s="398"/>
      <c r="B802" s="399"/>
      <c r="C802" s="398"/>
      <c r="D802" s="399"/>
      <c r="E802" s="398"/>
      <c r="I802" s="411"/>
      <c r="J802" s="411"/>
      <c r="N802" s="411"/>
      <c r="S802" s="411"/>
      <c r="AC802" s="227"/>
      <c r="AD802" s="227"/>
      <c r="AE802" s="227"/>
      <c r="AF802" s="227"/>
      <c r="AG802" s="227"/>
      <c r="AL802" s="224"/>
      <c r="AM802" s="224"/>
      <c r="AN802" s="224"/>
      <c r="AO802" s="224"/>
      <c r="AP802" s="224"/>
      <c r="AQ802" s="224"/>
      <c r="AR802" s="224"/>
      <c r="AS802" s="224"/>
    </row>
    <row r="803">
      <c r="A803" s="398"/>
      <c r="B803" s="399"/>
      <c r="C803" s="398"/>
      <c r="D803" s="399"/>
      <c r="E803" s="398"/>
      <c r="I803" s="411"/>
      <c r="J803" s="411"/>
      <c r="N803" s="411"/>
      <c r="S803" s="411"/>
      <c r="AC803" s="227"/>
      <c r="AD803" s="227"/>
      <c r="AE803" s="227"/>
      <c r="AF803" s="227"/>
      <c r="AG803" s="227"/>
      <c r="AL803" s="224"/>
      <c r="AM803" s="224"/>
      <c r="AN803" s="224"/>
      <c r="AO803" s="224"/>
      <c r="AP803" s="224"/>
      <c r="AQ803" s="224"/>
      <c r="AR803" s="224"/>
      <c r="AS803" s="224"/>
    </row>
    <row r="804">
      <c r="A804" s="398"/>
      <c r="B804" s="399"/>
      <c r="C804" s="398"/>
      <c r="D804" s="399"/>
      <c r="E804" s="398"/>
      <c r="I804" s="411"/>
      <c r="J804" s="411"/>
      <c r="N804" s="411"/>
      <c r="S804" s="411"/>
      <c r="AC804" s="227"/>
      <c r="AD804" s="227"/>
      <c r="AE804" s="227"/>
      <c r="AF804" s="227"/>
      <c r="AG804" s="227"/>
      <c r="AL804" s="224"/>
      <c r="AM804" s="224"/>
      <c r="AN804" s="224"/>
      <c r="AO804" s="224"/>
      <c r="AP804" s="224"/>
      <c r="AQ804" s="224"/>
      <c r="AR804" s="224"/>
      <c r="AS804" s="224"/>
    </row>
    <row r="805">
      <c r="A805" s="398"/>
      <c r="B805" s="399"/>
      <c r="C805" s="398"/>
      <c r="D805" s="399"/>
      <c r="E805" s="398"/>
      <c r="I805" s="411"/>
      <c r="J805" s="411"/>
      <c r="N805" s="411"/>
      <c r="S805" s="411"/>
      <c r="AC805" s="227"/>
      <c r="AD805" s="227"/>
      <c r="AE805" s="227"/>
      <c r="AF805" s="227"/>
      <c r="AG805" s="227"/>
      <c r="AL805" s="224"/>
      <c r="AM805" s="224"/>
      <c r="AN805" s="224"/>
      <c r="AO805" s="224"/>
      <c r="AP805" s="224"/>
      <c r="AQ805" s="224"/>
      <c r="AR805" s="224"/>
      <c r="AS805" s="224"/>
    </row>
    <row r="806">
      <c r="A806" s="398"/>
      <c r="B806" s="399"/>
      <c r="C806" s="398"/>
      <c r="D806" s="399"/>
      <c r="E806" s="398"/>
      <c r="I806" s="411"/>
      <c r="J806" s="411"/>
      <c r="N806" s="411"/>
      <c r="S806" s="411"/>
      <c r="AC806" s="227"/>
      <c r="AD806" s="227"/>
      <c r="AE806" s="227"/>
      <c r="AF806" s="227"/>
      <c r="AG806" s="227"/>
      <c r="AL806" s="224"/>
      <c r="AM806" s="224"/>
      <c r="AN806" s="224"/>
      <c r="AO806" s="224"/>
      <c r="AP806" s="224"/>
      <c r="AQ806" s="224"/>
      <c r="AR806" s="224"/>
      <c r="AS806" s="224"/>
    </row>
    <row r="807">
      <c r="A807" s="398"/>
      <c r="B807" s="399"/>
      <c r="C807" s="398"/>
      <c r="D807" s="399"/>
      <c r="E807" s="398"/>
      <c r="I807" s="411"/>
      <c r="J807" s="411"/>
      <c r="N807" s="411"/>
      <c r="S807" s="411"/>
      <c r="AC807" s="227"/>
      <c r="AD807" s="227"/>
      <c r="AE807" s="227"/>
      <c r="AF807" s="227"/>
      <c r="AG807" s="227"/>
      <c r="AL807" s="224"/>
      <c r="AM807" s="224"/>
      <c r="AN807" s="224"/>
      <c r="AO807" s="224"/>
      <c r="AP807" s="224"/>
      <c r="AQ807" s="224"/>
      <c r="AR807" s="224"/>
      <c r="AS807" s="224"/>
    </row>
    <row r="808">
      <c r="A808" s="398"/>
      <c r="B808" s="399"/>
      <c r="C808" s="398"/>
      <c r="D808" s="399"/>
      <c r="E808" s="398"/>
      <c r="I808" s="411"/>
      <c r="J808" s="411"/>
      <c r="N808" s="411"/>
      <c r="S808" s="411"/>
      <c r="AC808" s="227"/>
      <c r="AD808" s="227"/>
      <c r="AE808" s="227"/>
      <c r="AF808" s="227"/>
      <c r="AG808" s="227"/>
      <c r="AL808" s="224"/>
      <c r="AM808" s="224"/>
      <c r="AN808" s="224"/>
      <c r="AO808" s="224"/>
      <c r="AP808" s="224"/>
      <c r="AQ808" s="224"/>
      <c r="AR808" s="224"/>
      <c r="AS808" s="224"/>
    </row>
    <row r="809">
      <c r="A809" s="398"/>
      <c r="B809" s="399"/>
      <c r="C809" s="398"/>
      <c r="D809" s="399"/>
      <c r="E809" s="398"/>
      <c r="I809" s="411"/>
      <c r="J809" s="411"/>
      <c r="N809" s="411"/>
      <c r="S809" s="411"/>
      <c r="AC809" s="227"/>
      <c r="AD809" s="227"/>
      <c r="AE809" s="227"/>
      <c r="AF809" s="227"/>
      <c r="AG809" s="227"/>
      <c r="AL809" s="224"/>
      <c r="AM809" s="224"/>
      <c r="AN809" s="224"/>
      <c r="AO809" s="224"/>
      <c r="AP809" s="224"/>
      <c r="AQ809" s="224"/>
      <c r="AR809" s="224"/>
      <c r="AS809" s="224"/>
    </row>
    <row r="810">
      <c r="A810" s="398"/>
      <c r="B810" s="399"/>
      <c r="C810" s="398"/>
      <c r="D810" s="399"/>
      <c r="E810" s="398"/>
      <c r="I810" s="411"/>
      <c r="J810" s="411"/>
      <c r="N810" s="411"/>
      <c r="S810" s="411"/>
      <c r="AC810" s="227"/>
      <c r="AD810" s="227"/>
      <c r="AE810" s="227"/>
      <c r="AF810" s="227"/>
      <c r="AG810" s="227"/>
      <c r="AL810" s="224"/>
      <c r="AM810" s="224"/>
      <c r="AN810" s="224"/>
      <c r="AO810" s="224"/>
      <c r="AP810" s="224"/>
      <c r="AQ810" s="224"/>
      <c r="AR810" s="224"/>
      <c r="AS810" s="224"/>
    </row>
    <row r="811">
      <c r="A811" s="398"/>
      <c r="B811" s="399"/>
      <c r="C811" s="398"/>
      <c r="D811" s="399"/>
      <c r="E811" s="398"/>
      <c r="I811" s="411"/>
      <c r="J811" s="411"/>
      <c r="N811" s="411"/>
      <c r="S811" s="411"/>
      <c r="AC811" s="227"/>
      <c r="AD811" s="227"/>
      <c r="AE811" s="227"/>
      <c r="AF811" s="227"/>
      <c r="AG811" s="227"/>
      <c r="AL811" s="224"/>
      <c r="AM811" s="224"/>
      <c r="AN811" s="224"/>
      <c r="AO811" s="224"/>
      <c r="AP811" s="224"/>
      <c r="AQ811" s="224"/>
      <c r="AR811" s="224"/>
      <c r="AS811" s="224"/>
    </row>
    <row r="812">
      <c r="A812" s="398"/>
      <c r="B812" s="399"/>
      <c r="C812" s="398"/>
      <c r="D812" s="399"/>
      <c r="E812" s="398"/>
      <c r="I812" s="411"/>
      <c r="J812" s="411"/>
      <c r="N812" s="411"/>
      <c r="S812" s="411"/>
      <c r="AC812" s="227"/>
      <c r="AD812" s="227"/>
      <c r="AE812" s="227"/>
      <c r="AF812" s="227"/>
      <c r="AG812" s="227"/>
      <c r="AL812" s="224"/>
      <c r="AM812" s="224"/>
      <c r="AN812" s="224"/>
      <c r="AO812" s="224"/>
      <c r="AP812" s="224"/>
      <c r="AQ812" s="224"/>
      <c r="AR812" s="224"/>
      <c r="AS812" s="224"/>
    </row>
    <row r="813">
      <c r="A813" s="398"/>
      <c r="B813" s="399"/>
      <c r="C813" s="398"/>
      <c r="D813" s="399"/>
      <c r="E813" s="398"/>
      <c r="I813" s="411"/>
      <c r="J813" s="411"/>
      <c r="N813" s="411"/>
      <c r="S813" s="411"/>
      <c r="AC813" s="227"/>
      <c r="AD813" s="227"/>
      <c r="AE813" s="227"/>
      <c r="AF813" s="227"/>
      <c r="AG813" s="227"/>
      <c r="AL813" s="224"/>
      <c r="AM813" s="224"/>
      <c r="AN813" s="224"/>
      <c r="AO813" s="224"/>
      <c r="AP813" s="224"/>
      <c r="AQ813" s="224"/>
      <c r="AR813" s="224"/>
      <c r="AS813" s="224"/>
    </row>
    <row r="814">
      <c r="A814" s="398"/>
      <c r="B814" s="399"/>
      <c r="C814" s="398"/>
      <c r="D814" s="399"/>
      <c r="E814" s="398"/>
      <c r="I814" s="411"/>
      <c r="J814" s="411"/>
      <c r="N814" s="411"/>
      <c r="S814" s="411"/>
      <c r="AC814" s="227"/>
      <c r="AD814" s="227"/>
      <c r="AE814" s="227"/>
      <c r="AF814" s="227"/>
      <c r="AG814" s="227"/>
      <c r="AL814" s="224"/>
      <c r="AM814" s="224"/>
      <c r="AN814" s="224"/>
      <c r="AO814" s="224"/>
      <c r="AP814" s="224"/>
      <c r="AQ814" s="224"/>
      <c r="AR814" s="224"/>
      <c r="AS814" s="224"/>
    </row>
    <row r="815">
      <c r="A815" s="398"/>
      <c r="B815" s="399"/>
      <c r="C815" s="398"/>
      <c r="D815" s="399"/>
      <c r="E815" s="398"/>
      <c r="I815" s="411"/>
      <c r="J815" s="411"/>
      <c r="N815" s="411"/>
      <c r="S815" s="411"/>
      <c r="AC815" s="227"/>
      <c r="AD815" s="227"/>
      <c r="AE815" s="227"/>
      <c r="AF815" s="227"/>
      <c r="AG815" s="227"/>
      <c r="AL815" s="224"/>
      <c r="AM815" s="224"/>
      <c r="AN815" s="224"/>
      <c r="AO815" s="224"/>
      <c r="AP815" s="224"/>
      <c r="AQ815" s="224"/>
      <c r="AR815" s="224"/>
      <c r="AS815" s="224"/>
    </row>
    <row r="816">
      <c r="A816" s="398"/>
      <c r="B816" s="399"/>
      <c r="C816" s="398"/>
      <c r="D816" s="399"/>
      <c r="E816" s="398"/>
      <c r="I816" s="411"/>
      <c r="J816" s="411"/>
      <c r="N816" s="411"/>
      <c r="S816" s="411"/>
      <c r="AC816" s="227"/>
      <c r="AD816" s="227"/>
      <c r="AE816" s="227"/>
      <c r="AF816" s="227"/>
      <c r="AG816" s="227"/>
      <c r="AL816" s="224"/>
      <c r="AM816" s="224"/>
      <c r="AN816" s="224"/>
      <c r="AO816" s="224"/>
      <c r="AP816" s="224"/>
      <c r="AQ816" s="224"/>
      <c r="AR816" s="224"/>
      <c r="AS816" s="224"/>
    </row>
    <row r="817">
      <c r="A817" s="398"/>
      <c r="B817" s="399"/>
      <c r="C817" s="398"/>
      <c r="D817" s="399"/>
      <c r="E817" s="398"/>
      <c r="I817" s="411"/>
      <c r="J817" s="411"/>
      <c r="N817" s="411"/>
      <c r="S817" s="411"/>
      <c r="AC817" s="227"/>
      <c r="AD817" s="227"/>
      <c r="AE817" s="227"/>
      <c r="AF817" s="227"/>
      <c r="AG817" s="227"/>
      <c r="AL817" s="224"/>
      <c r="AM817" s="224"/>
      <c r="AN817" s="224"/>
      <c r="AO817" s="224"/>
      <c r="AP817" s="224"/>
      <c r="AQ817" s="224"/>
      <c r="AR817" s="224"/>
      <c r="AS817" s="224"/>
    </row>
    <row r="818">
      <c r="A818" s="398"/>
      <c r="B818" s="399"/>
      <c r="C818" s="398"/>
      <c r="D818" s="399"/>
      <c r="E818" s="398"/>
      <c r="I818" s="411"/>
      <c r="J818" s="411"/>
      <c r="N818" s="411"/>
      <c r="S818" s="411"/>
      <c r="AC818" s="227"/>
      <c r="AD818" s="227"/>
      <c r="AE818" s="227"/>
      <c r="AF818" s="227"/>
      <c r="AG818" s="227"/>
      <c r="AL818" s="224"/>
      <c r="AM818" s="224"/>
      <c r="AN818" s="224"/>
      <c r="AO818" s="224"/>
      <c r="AP818" s="224"/>
      <c r="AQ818" s="224"/>
      <c r="AR818" s="224"/>
      <c r="AS818" s="224"/>
    </row>
    <row r="819">
      <c r="A819" s="398"/>
      <c r="B819" s="399"/>
      <c r="C819" s="398"/>
      <c r="D819" s="399"/>
      <c r="E819" s="398"/>
      <c r="I819" s="411"/>
      <c r="J819" s="411"/>
      <c r="N819" s="411"/>
      <c r="S819" s="411"/>
      <c r="AC819" s="227"/>
      <c r="AD819" s="227"/>
      <c r="AE819" s="227"/>
      <c r="AF819" s="227"/>
      <c r="AG819" s="227"/>
      <c r="AL819" s="224"/>
      <c r="AM819" s="224"/>
      <c r="AN819" s="224"/>
      <c r="AO819" s="224"/>
      <c r="AP819" s="224"/>
      <c r="AQ819" s="224"/>
      <c r="AR819" s="224"/>
      <c r="AS819" s="224"/>
    </row>
    <row r="820">
      <c r="A820" s="398"/>
      <c r="B820" s="399"/>
      <c r="C820" s="398"/>
      <c r="D820" s="399"/>
      <c r="E820" s="398"/>
      <c r="I820" s="411"/>
      <c r="J820" s="411"/>
      <c r="N820" s="411"/>
      <c r="S820" s="411"/>
      <c r="AC820" s="227"/>
      <c r="AD820" s="227"/>
      <c r="AE820" s="227"/>
      <c r="AF820" s="227"/>
      <c r="AG820" s="227"/>
      <c r="AL820" s="224"/>
      <c r="AM820" s="224"/>
      <c r="AN820" s="224"/>
      <c r="AO820" s="224"/>
      <c r="AP820" s="224"/>
      <c r="AQ820" s="224"/>
      <c r="AR820" s="224"/>
      <c r="AS820" s="224"/>
    </row>
    <row r="821">
      <c r="A821" s="398"/>
      <c r="B821" s="399"/>
      <c r="C821" s="398"/>
      <c r="D821" s="399"/>
      <c r="E821" s="398"/>
      <c r="I821" s="411"/>
      <c r="J821" s="411"/>
      <c r="N821" s="411"/>
      <c r="S821" s="411"/>
      <c r="AC821" s="227"/>
      <c r="AD821" s="227"/>
      <c r="AE821" s="227"/>
      <c r="AF821" s="227"/>
      <c r="AG821" s="227"/>
      <c r="AL821" s="224"/>
      <c r="AM821" s="224"/>
      <c r="AN821" s="224"/>
      <c r="AO821" s="224"/>
      <c r="AP821" s="224"/>
      <c r="AQ821" s="224"/>
      <c r="AR821" s="224"/>
      <c r="AS821" s="224"/>
    </row>
    <row r="822">
      <c r="A822" s="398"/>
      <c r="B822" s="399"/>
      <c r="C822" s="398"/>
      <c r="D822" s="399"/>
      <c r="E822" s="398"/>
      <c r="I822" s="411"/>
      <c r="J822" s="411"/>
      <c r="N822" s="411"/>
      <c r="S822" s="411"/>
      <c r="AC822" s="227"/>
      <c r="AD822" s="227"/>
      <c r="AE822" s="227"/>
      <c r="AF822" s="227"/>
      <c r="AG822" s="227"/>
      <c r="AL822" s="224"/>
      <c r="AM822" s="224"/>
      <c r="AN822" s="224"/>
      <c r="AO822" s="224"/>
      <c r="AP822" s="224"/>
      <c r="AQ822" s="224"/>
      <c r="AR822" s="224"/>
      <c r="AS822" s="224"/>
    </row>
    <row r="823">
      <c r="A823" s="398"/>
      <c r="B823" s="399"/>
      <c r="C823" s="398"/>
      <c r="D823" s="399"/>
      <c r="E823" s="398"/>
      <c r="I823" s="411"/>
      <c r="J823" s="411"/>
      <c r="N823" s="411"/>
      <c r="S823" s="411"/>
      <c r="AC823" s="227"/>
      <c r="AD823" s="227"/>
      <c r="AE823" s="227"/>
      <c r="AF823" s="227"/>
      <c r="AG823" s="227"/>
      <c r="AL823" s="224"/>
      <c r="AM823" s="224"/>
      <c r="AN823" s="224"/>
      <c r="AO823" s="224"/>
      <c r="AP823" s="224"/>
      <c r="AQ823" s="224"/>
      <c r="AR823" s="224"/>
      <c r="AS823" s="224"/>
    </row>
    <row r="824">
      <c r="A824" s="398"/>
      <c r="B824" s="399"/>
      <c r="C824" s="398"/>
      <c r="D824" s="399"/>
      <c r="E824" s="398"/>
      <c r="I824" s="411"/>
      <c r="J824" s="411"/>
      <c r="N824" s="411"/>
      <c r="S824" s="411"/>
      <c r="AC824" s="227"/>
      <c r="AD824" s="227"/>
      <c r="AE824" s="227"/>
      <c r="AF824" s="227"/>
      <c r="AG824" s="227"/>
      <c r="AL824" s="224"/>
      <c r="AM824" s="224"/>
      <c r="AN824" s="224"/>
      <c r="AO824" s="224"/>
      <c r="AP824" s="224"/>
      <c r="AQ824" s="224"/>
      <c r="AR824" s="224"/>
      <c r="AS824" s="224"/>
    </row>
    <row r="825">
      <c r="A825" s="398"/>
      <c r="B825" s="399"/>
      <c r="C825" s="398"/>
      <c r="D825" s="399"/>
      <c r="E825" s="398"/>
      <c r="I825" s="411"/>
      <c r="J825" s="411"/>
      <c r="N825" s="411"/>
      <c r="S825" s="411"/>
      <c r="AC825" s="227"/>
      <c r="AD825" s="227"/>
      <c r="AE825" s="227"/>
      <c r="AF825" s="227"/>
      <c r="AG825" s="227"/>
      <c r="AL825" s="224"/>
      <c r="AM825" s="224"/>
      <c r="AN825" s="224"/>
      <c r="AO825" s="224"/>
      <c r="AP825" s="224"/>
      <c r="AQ825" s="224"/>
      <c r="AR825" s="224"/>
      <c r="AS825" s="224"/>
    </row>
    <row r="826">
      <c r="A826" s="398"/>
      <c r="B826" s="399"/>
      <c r="C826" s="398"/>
      <c r="D826" s="399"/>
      <c r="E826" s="398"/>
      <c r="I826" s="411"/>
      <c r="J826" s="411"/>
      <c r="N826" s="411"/>
      <c r="S826" s="411"/>
      <c r="AC826" s="227"/>
      <c r="AD826" s="227"/>
      <c r="AE826" s="227"/>
      <c r="AF826" s="227"/>
      <c r="AG826" s="227"/>
      <c r="AL826" s="224"/>
      <c r="AM826" s="224"/>
      <c r="AN826" s="224"/>
      <c r="AO826" s="224"/>
      <c r="AP826" s="224"/>
      <c r="AQ826" s="224"/>
      <c r="AR826" s="224"/>
      <c r="AS826" s="224"/>
    </row>
    <row r="827">
      <c r="A827" s="398"/>
      <c r="B827" s="399"/>
      <c r="C827" s="398"/>
      <c r="D827" s="399"/>
      <c r="E827" s="398"/>
      <c r="I827" s="411"/>
      <c r="J827" s="411"/>
      <c r="N827" s="411"/>
      <c r="S827" s="411"/>
      <c r="AC827" s="227"/>
      <c r="AD827" s="227"/>
      <c r="AE827" s="227"/>
      <c r="AF827" s="227"/>
      <c r="AG827" s="227"/>
      <c r="AL827" s="224"/>
      <c r="AM827" s="224"/>
      <c r="AN827" s="224"/>
      <c r="AO827" s="224"/>
      <c r="AP827" s="224"/>
      <c r="AQ827" s="224"/>
      <c r="AR827" s="224"/>
      <c r="AS827" s="224"/>
    </row>
    <row r="828">
      <c r="A828" s="398"/>
      <c r="B828" s="399"/>
      <c r="C828" s="398"/>
      <c r="D828" s="399"/>
      <c r="E828" s="398"/>
      <c r="I828" s="411"/>
      <c r="J828" s="411"/>
      <c r="N828" s="411"/>
      <c r="S828" s="411"/>
      <c r="AC828" s="227"/>
      <c r="AD828" s="227"/>
      <c r="AE828" s="227"/>
      <c r="AF828" s="227"/>
      <c r="AG828" s="227"/>
      <c r="AL828" s="224"/>
      <c r="AM828" s="224"/>
      <c r="AN828" s="224"/>
      <c r="AO828" s="224"/>
      <c r="AP828" s="224"/>
      <c r="AQ828" s="224"/>
      <c r="AR828" s="224"/>
      <c r="AS828" s="224"/>
    </row>
    <row r="829">
      <c r="A829" s="398"/>
      <c r="B829" s="399"/>
      <c r="C829" s="398"/>
      <c r="D829" s="399"/>
      <c r="E829" s="398"/>
      <c r="I829" s="411"/>
      <c r="J829" s="411"/>
      <c r="N829" s="411"/>
      <c r="S829" s="411"/>
      <c r="AC829" s="227"/>
      <c r="AD829" s="227"/>
      <c r="AE829" s="227"/>
      <c r="AF829" s="227"/>
      <c r="AG829" s="227"/>
      <c r="AL829" s="224"/>
      <c r="AM829" s="224"/>
      <c r="AN829" s="224"/>
      <c r="AO829" s="224"/>
      <c r="AP829" s="224"/>
      <c r="AQ829" s="224"/>
      <c r="AR829" s="224"/>
      <c r="AS829" s="224"/>
    </row>
    <row r="830">
      <c r="A830" s="398"/>
      <c r="B830" s="399"/>
      <c r="C830" s="398"/>
      <c r="D830" s="399"/>
      <c r="E830" s="398"/>
      <c r="I830" s="411"/>
      <c r="J830" s="411"/>
      <c r="N830" s="411"/>
      <c r="S830" s="411"/>
      <c r="AC830" s="227"/>
      <c r="AD830" s="227"/>
      <c r="AE830" s="227"/>
      <c r="AF830" s="227"/>
      <c r="AG830" s="227"/>
      <c r="AL830" s="224"/>
      <c r="AM830" s="224"/>
      <c r="AN830" s="224"/>
      <c r="AO830" s="224"/>
      <c r="AP830" s="224"/>
      <c r="AQ830" s="224"/>
      <c r="AR830" s="224"/>
      <c r="AS830" s="224"/>
    </row>
    <row r="831">
      <c r="A831" s="398"/>
      <c r="B831" s="399"/>
      <c r="C831" s="398"/>
      <c r="D831" s="399"/>
      <c r="E831" s="398"/>
      <c r="I831" s="411"/>
      <c r="J831" s="411"/>
      <c r="N831" s="411"/>
      <c r="S831" s="411"/>
      <c r="AC831" s="227"/>
      <c r="AD831" s="227"/>
      <c r="AE831" s="227"/>
      <c r="AF831" s="227"/>
      <c r="AG831" s="227"/>
      <c r="AL831" s="224"/>
      <c r="AM831" s="224"/>
      <c r="AN831" s="224"/>
      <c r="AO831" s="224"/>
      <c r="AP831" s="224"/>
      <c r="AQ831" s="224"/>
      <c r="AR831" s="224"/>
      <c r="AS831" s="224"/>
    </row>
    <row r="832">
      <c r="A832" s="398"/>
      <c r="B832" s="399"/>
      <c r="C832" s="398"/>
      <c r="D832" s="399"/>
      <c r="E832" s="398"/>
      <c r="I832" s="411"/>
      <c r="J832" s="411"/>
      <c r="N832" s="411"/>
      <c r="S832" s="411"/>
      <c r="AC832" s="227"/>
      <c r="AD832" s="227"/>
      <c r="AE832" s="227"/>
      <c r="AF832" s="227"/>
      <c r="AG832" s="227"/>
      <c r="AL832" s="224"/>
      <c r="AM832" s="224"/>
      <c r="AN832" s="224"/>
      <c r="AO832" s="224"/>
      <c r="AP832" s="224"/>
      <c r="AQ832" s="224"/>
      <c r="AR832" s="224"/>
      <c r="AS832" s="224"/>
    </row>
    <row r="833">
      <c r="A833" s="398"/>
      <c r="B833" s="399"/>
      <c r="C833" s="398"/>
      <c r="D833" s="399"/>
      <c r="E833" s="398"/>
      <c r="I833" s="411"/>
      <c r="J833" s="411"/>
      <c r="N833" s="411"/>
      <c r="S833" s="411"/>
      <c r="AC833" s="227"/>
      <c r="AD833" s="227"/>
      <c r="AE833" s="227"/>
      <c r="AF833" s="227"/>
      <c r="AG833" s="227"/>
      <c r="AL833" s="224"/>
      <c r="AM833" s="224"/>
      <c r="AN833" s="224"/>
      <c r="AO833" s="224"/>
      <c r="AP833" s="224"/>
      <c r="AQ833" s="224"/>
      <c r="AR833" s="224"/>
      <c r="AS833" s="224"/>
    </row>
    <row r="834">
      <c r="A834" s="398"/>
      <c r="B834" s="399"/>
      <c r="C834" s="398"/>
      <c r="D834" s="399"/>
      <c r="E834" s="398"/>
      <c r="I834" s="411"/>
      <c r="J834" s="411"/>
      <c r="N834" s="411"/>
      <c r="S834" s="411"/>
      <c r="AC834" s="227"/>
      <c r="AD834" s="227"/>
      <c r="AE834" s="227"/>
      <c r="AF834" s="227"/>
      <c r="AG834" s="227"/>
      <c r="AL834" s="224"/>
      <c r="AM834" s="224"/>
      <c r="AN834" s="224"/>
      <c r="AO834" s="224"/>
      <c r="AP834" s="224"/>
      <c r="AQ834" s="224"/>
      <c r="AR834" s="224"/>
      <c r="AS834" s="224"/>
    </row>
    <row r="835">
      <c r="A835" s="398"/>
      <c r="B835" s="399"/>
      <c r="C835" s="398"/>
      <c r="D835" s="399"/>
      <c r="E835" s="398"/>
      <c r="I835" s="411"/>
      <c r="J835" s="411"/>
      <c r="N835" s="411"/>
      <c r="S835" s="411"/>
      <c r="AC835" s="227"/>
      <c r="AD835" s="227"/>
      <c r="AE835" s="227"/>
      <c r="AF835" s="227"/>
      <c r="AG835" s="227"/>
      <c r="AL835" s="224"/>
      <c r="AM835" s="224"/>
      <c r="AN835" s="224"/>
      <c r="AO835" s="224"/>
      <c r="AP835" s="224"/>
      <c r="AQ835" s="224"/>
      <c r="AR835" s="224"/>
      <c r="AS835" s="224"/>
    </row>
    <row r="836">
      <c r="A836" s="398"/>
      <c r="B836" s="399"/>
      <c r="C836" s="398"/>
      <c r="D836" s="399"/>
      <c r="E836" s="398"/>
      <c r="I836" s="411"/>
      <c r="J836" s="411"/>
      <c r="N836" s="411"/>
      <c r="S836" s="411"/>
      <c r="AC836" s="227"/>
      <c r="AD836" s="227"/>
      <c r="AE836" s="227"/>
      <c r="AF836" s="227"/>
      <c r="AG836" s="227"/>
      <c r="AL836" s="224"/>
      <c r="AM836" s="224"/>
      <c r="AN836" s="224"/>
      <c r="AO836" s="224"/>
      <c r="AP836" s="224"/>
      <c r="AQ836" s="224"/>
      <c r="AR836" s="224"/>
      <c r="AS836" s="224"/>
    </row>
    <row r="837">
      <c r="A837" s="398"/>
      <c r="B837" s="399"/>
      <c r="C837" s="398"/>
      <c r="D837" s="399"/>
      <c r="E837" s="398"/>
      <c r="I837" s="411"/>
      <c r="J837" s="411"/>
      <c r="N837" s="411"/>
      <c r="S837" s="411"/>
      <c r="AC837" s="227"/>
      <c r="AD837" s="227"/>
      <c r="AE837" s="227"/>
      <c r="AF837" s="227"/>
      <c r="AG837" s="227"/>
      <c r="AL837" s="224"/>
      <c r="AM837" s="224"/>
      <c r="AN837" s="224"/>
      <c r="AO837" s="224"/>
      <c r="AP837" s="224"/>
      <c r="AQ837" s="224"/>
      <c r="AR837" s="224"/>
      <c r="AS837" s="224"/>
    </row>
    <row r="838">
      <c r="A838" s="398"/>
      <c r="B838" s="399"/>
      <c r="C838" s="398"/>
      <c r="D838" s="399"/>
      <c r="E838" s="398"/>
      <c r="I838" s="411"/>
      <c r="J838" s="411"/>
      <c r="N838" s="411"/>
      <c r="S838" s="411"/>
      <c r="AC838" s="227"/>
      <c r="AD838" s="227"/>
      <c r="AE838" s="227"/>
      <c r="AF838" s="227"/>
      <c r="AG838" s="227"/>
      <c r="AL838" s="224"/>
      <c r="AM838" s="224"/>
      <c r="AN838" s="224"/>
      <c r="AO838" s="224"/>
      <c r="AP838" s="224"/>
      <c r="AQ838" s="224"/>
      <c r="AR838" s="224"/>
      <c r="AS838" s="224"/>
    </row>
    <row r="839">
      <c r="A839" s="398"/>
      <c r="B839" s="399"/>
      <c r="C839" s="398"/>
      <c r="D839" s="399"/>
      <c r="E839" s="398"/>
      <c r="I839" s="411"/>
      <c r="J839" s="411"/>
      <c r="N839" s="411"/>
      <c r="S839" s="411"/>
      <c r="AC839" s="227"/>
      <c r="AD839" s="227"/>
      <c r="AE839" s="227"/>
      <c r="AF839" s="227"/>
      <c r="AG839" s="227"/>
      <c r="AL839" s="224"/>
      <c r="AM839" s="224"/>
      <c r="AN839" s="224"/>
      <c r="AO839" s="224"/>
      <c r="AP839" s="224"/>
      <c r="AQ839" s="224"/>
      <c r="AR839" s="224"/>
      <c r="AS839" s="224"/>
    </row>
    <row r="840">
      <c r="A840" s="398"/>
      <c r="B840" s="399"/>
      <c r="C840" s="398"/>
      <c r="D840" s="399"/>
      <c r="E840" s="398"/>
      <c r="I840" s="411"/>
      <c r="J840" s="411"/>
      <c r="N840" s="411"/>
      <c r="S840" s="411"/>
      <c r="AC840" s="227"/>
      <c r="AD840" s="227"/>
      <c r="AE840" s="227"/>
      <c r="AF840" s="227"/>
      <c r="AG840" s="227"/>
      <c r="AL840" s="224"/>
      <c r="AM840" s="224"/>
      <c r="AN840" s="224"/>
      <c r="AO840" s="224"/>
      <c r="AP840" s="224"/>
      <c r="AQ840" s="224"/>
      <c r="AR840" s="224"/>
      <c r="AS840" s="224"/>
    </row>
    <row r="841">
      <c r="A841" s="398"/>
      <c r="B841" s="399"/>
      <c r="C841" s="398"/>
      <c r="D841" s="399"/>
      <c r="E841" s="398"/>
      <c r="I841" s="411"/>
      <c r="J841" s="411"/>
      <c r="N841" s="411"/>
      <c r="S841" s="411"/>
      <c r="AC841" s="227"/>
      <c r="AD841" s="227"/>
      <c r="AE841" s="227"/>
      <c r="AF841" s="227"/>
      <c r="AG841" s="227"/>
      <c r="AL841" s="224"/>
      <c r="AM841" s="224"/>
      <c r="AN841" s="224"/>
      <c r="AO841" s="224"/>
      <c r="AP841" s="224"/>
      <c r="AQ841" s="224"/>
      <c r="AR841" s="224"/>
      <c r="AS841" s="224"/>
    </row>
    <row r="842">
      <c r="A842" s="398"/>
      <c r="B842" s="399"/>
      <c r="C842" s="398"/>
      <c r="D842" s="399"/>
      <c r="E842" s="398"/>
      <c r="I842" s="411"/>
      <c r="J842" s="411"/>
      <c r="N842" s="411"/>
      <c r="S842" s="411"/>
      <c r="AC842" s="227"/>
      <c r="AD842" s="227"/>
      <c r="AE842" s="227"/>
      <c r="AF842" s="227"/>
      <c r="AG842" s="227"/>
      <c r="AL842" s="224"/>
      <c r="AM842" s="224"/>
      <c r="AN842" s="224"/>
      <c r="AO842" s="224"/>
      <c r="AP842" s="224"/>
      <c r="AQ842" s="224"/>
      <c r="AR842" s="224"/>
      <c r="AS842" s="224"/>
    </row>
    <row r="843">
      <c r="A843" s="398"/>
      <c r="B843" s="399"/>
      <c r="C843" s="398"/>
      <c r="D843" s="399"/>
      <c r="E843" s="398"/>
      <c r="I843" s="411"/>
      <c r="J843" s="411"/>
      <c r="N843" s="411"/>
      <c r="S843" s="411"/>
      <c r="AC843" s="227"/>
      <c r="AD843" s="227"/>
      <c r="AE843" s="227"/>
      <c r="AF843" s="227"/>
      <c r="AG843" s="227"/>
      <c r="AL843" s="224"/>
      <c r="AM843" s="224"/>
      <c r="AN843" s="224"/>
      <c r="AO843" s="224"/>
      <c r="AP843" s="224"/>
      <c r="AQ843" s="224"/>
      <c r="AR843" s="224"/>
      <c r="AS843" s="224"/>
    </row>
    <row r="844">
      <c r="A844" s="398"/>
      <c r="B844" s="399"/>
      <c r="C844" s="398"/>
      <c r="D844" s="399"/>
      <c r="E844" s="398"/>
      <c r="I844" s="411"/>
      <c r="J844" s="411"/>
      <c r="N844" s="411"/>
      <c r="S844" s="411"/>
      <c r="AC844" s="227"/>
      <c r="AD844" s="227"/>
      <c r="AE844" s="227"/>
      <c r="AF844" s="227"/>
      <c r="AG844" s="227"/>
      <c r="AL844" s="224"/>
      <c r="AM844" s="224"/>
      <c r="AN844" s="224"/>
      <c r="AO844" s="224"/>
      <c r="AP844" s="224"/>
      <c r="AQ844" s="224"/>
      <c r="AR844" s="224"/>
      <c r="AS844" s="224"/>
    </row>
    <row r="845">
      <c r="A845" s="398"/>
      <c r="B845" s="399"/>
      <c r="C845" s="398"/>
      <c r="D845" s="399"/>
      <c r="E845" s="398"/>
      <c r="I845" s="411"/>
      <c r="J845" s="411"/>
      <c r="N845" s="411"/>
      <c r="S845" s="411"/>
      <c r="AC845" s="227"/>
      <c r="AD845" s="227"/>
      <c r="AE845" s="227"/>
      <c r="AF845" s="227"/>
      <c r="AG845" s="227"/>
      <c r="AL845" s="224"/>
      <c r="AM845" s="224"/>
      <c r="AN845" s="224"/>
      <c r="AO845" s="224"/>
      <c r="AP845" s="224"/>
      <c r="AQ845" s="224"/>
      <c r="AR845" s="224"/>
      <c r="AS845" s="224"/>
    </row>
    <row r="846">
      <c r="A846" s="398"/>
      <c r="B846" s="399"/>
      <c r="C846" s="398"/>
      <c r="D846" s="399"/>
      <c r="E846" s="398"/>
      <c r="I846" s="411"/>
      <c r="J846" s="411"/>
      <c r="N846" s="411"/>
      <c r="S846" s="411"/>
      <c r="AC846" s="227"/>
      <c r="AD846" s="227"/>
      <c r="AE846" s="227"/>
      <c r="AF846" s="227"/>
      <c r="AG846" s="227"/>
      <c r="AL846" s="224"/>
      <c r="AM846" s="224"/>
      <c r="AN846" s="224"/>
      <c r="AO846" s="224"/>
      <c r="AP846" s="224"/>
      <c r="AQ846" s="224"/>
      <c r="AR846" s="224"/>
      <c r="AS846" s="224"/>
    </row>
    <row r="847">
      <c r="A847" s="398"/>
      <c r="B847" s="399"/>
      <c r="C847" s="398"/>
      <c r="D847" s="399"/>
      <c r="E847" s="398"/>
      <c r="I847" s="411"/>
      <c r="J847" s="411"/>
      <c r="N847" s="411"/>
      <c r="S847" s="411"/>
      <c r="AC847" s="227"/>
      <c r="AD847" s="227"/>
      <c r="AE847" s="227"/>
      <c r="AF847" s="227"/>
      <c r="AG847" s="227"/>
      <c r="AL847" s="224"/>
      <c r="AM847" s="224"/>
      <c r="AN847" s="224"/>
      <c r="AO847" s="224"/>
      <c r="AP847" s="224"/>
      <c r="AQ847" s="224"/>
      <c r="AR847" s="224"/>
      <c r="AS847" s="224"/>
    </row>
    <row r="848">
      <c r="A848" s="398"/>
      <c r="B848" s="399"/>
      <c r="C848" s="398"/>
      <c r="D848" s="399"/>
      <c r="E848" s="398"/>
      <c r="I848" s="411"/>
      <c r="J848" s="411"/>
      <c r="N848" s="411"/>
      <c r="S848" s="411"/>
      <c r="AC848" s="227"/>
      <c r="AD848" s="227"/>
      <c r="AE848" s="227"/>
      <c r="AF848" s="227"/>
      <c r="AG848" s="227"/>
      <c r="AL848" s="224"/>
      <c r="AM848" s="224"/>
      <c r="AN848" s="224"/>
      <c r="AO848" s="224"/>
      <c r="AP848" s="224"/>
      <c r="AQ848" s="224"/>
      <c r="AR848" s="224"/>
      <c r="AS848" s="224"/>
    </row>
    <row r="849">
      <c r="A849" s="398"/>
      <c r="B849" s="399"/>
      <c r="C849" s="398"/>
      <c r="D849" s="399"/>
      <c r="E849" s="398"/>
      <c r="I849" s="411"/>
      <c r="J849" s="411"/>
      <c r="N849" s="411"/>
      <c r="S849" s="411"/>
      <c r="AC849" s="227"/>
      <c r="AD849" s="227"/>
      <c r="AE849" s="227"/>
      <c r="AF849" s="227"/>
      <c r="AG849" s="227"/>
      <c r="AL849" s="224"/>
      <c r="AM849" s="224"/>
      <c r="AN849" s="224"/>
      <c r="AO849" s="224"/>
      <c r="AP849" s="224"/>
      <c r="AQ849" s="224"/>
      <c r="AR849" s="224"/>
      <c r="AS849" s="224"/>
    </row>
    <row r="850">
      <c r="A850" s="398"/>
      <c r="B850" s="399"/>
      <c r="C850" s="398"/>
      <c r="D850" s="399"/>
      <c r="E850" s="398"/>
      <c r="I850" s="411"/>
      <c r="J850" s="411"/>
      <c r="N850" s="411"/>
      <c r="S850" s="411"/>
      <c r="AC850" s="227"/>
      <c r="AD850" s="227"/>
      <c r="AE850" s="227"/>
      <c r="AF850" s="227"/>
      <c r="AG850" s="227"/>
      <c r="AL850" s="224"/>
      <c r="AM850" s="224"/>
      <c r="AN850" s="224"/>
      <c r="AO850" s="224"/>
      <c r="AP850" s="224"/>
      <c r="AQ850" s="224"/>
      <c r="AR850" s="224"/>
      <c r="AS850" s="224"/>
    </row>
    <row r="851">
      <c r="A851" s="398"/>
      <c r="B851" s="399"/>
      <c r="C851" s="398"/>
      <c r="D851" s="399"/>
      <c r="E851" s="398"/>
      <c r="I851" s="411"/>
      <c r="J851" s="411"/>
      <c r="N851" s="411"/>
      <c r="S851" s="411"/>
      <c r="AC851" s="227"/>
      <c r="AD851" s="227"/>
      <c r="AE851" s="227"/>
      <c r="AF851" s="227"/>
      <c r="AG851" s="227"/>
      <c r="AL851" s="224"/>
      <c r="AM851" s="224"/>
      <c r="AN851" s="224"/>
      <c r="AO851" s="224"/>
      <c r="AP851" s="224"/>
      <c r="AQ851" s="224"/>
      <c r="AR851" s="224"/>
      <c r="AS851" s="224"/>
    </row>
    <row r="852">
      <c r="A852" s="398"/>
      <c r="B852" s="399"/>
      <c r="C852" s="398"/>
      <c r="D852" s="399"/>
      <c r="E852" s="398"/>
      <c r="I852" s="411"/>
      <c r="J852" s="411"/>
      <c r="N852" s="411"/>
      <c r="S852" s="411"/>
      <c r="AC852" s="227"/>
      <c r="AD852" s="227"/>
      <c r="AE852" s="227"/>
      <c r="AF852" s="227"/>
      <c r="AG852" s="227"/>
      <c r="AL852" s="224"/>
      <c r="AM852" s="224"/>
      <c r="AN852" s="224"/>
      <c r="AO852" s="224"/>
      <c r="AP852" s="224"/>
      <c r="AQ852" s="224"/>
      <c r="AR852" s="224"/>
      <c r="AS852" s="224"/>
    </row>
    <row r="853">
      <c r="A853" s="398"/>
      <c r="B853" s="399"/>
      <c r="C853" s="398"/>
      <c r="D853" s="399"/>
      <c r="E853" s="398"/>
      <c r="I853" s="411"/>
      <c r="J853" s="411"/>
      <c r="N853" s="411"/>
      <c r="S853" s="411"/>
      <c r="AC853" s="227"/>
      <c r="AD853" s="227"/>
      <c r="AE853" s="227"/>
      <c r="AF853" s="227"/>
      <c r="AG853" s="227"/>
      <c r="AL853" s="224"/>
      <c r="AM853" s="224"/>
      <c r="AN853" s="224"/>
      <c r="AO853" s="224"/>
      <c r="AP853" s="224"/>
      <c r="AQ853" s="224"/>
      <c r="AR853" s="224"/>
      <c r="AS853" s="224"/>
    </row>
    <row r="854">
      <c r="A854" s="398"/>
      <c r="B854" s="399"/>
      <c r="C854" s="398"/>
      <c r="D854" s="399"/>
      <c r="E854" s="398"/>
      <c r="I854" s="411"/>
      <c r="J854" s="411"/>
      <c r="N854" s="411"/>
      <c r="S854" s="411"/>
      <c r="AC854" s="227"/>
      <c r="AD854" s="227"/>
      <c r="AE854" s="227"/>
      <c r="AF854" s="227"/>
      <c r="AG854" s="227"/>
      <c r="AL854" s="224"/>
      <c r="AM854" s="224"/>
      <c r="AN854" s="224"/>
      <c r="AO854" s="224"/>
      <c r="AP854" s="224"/>
      <c r="AQ854" s="224"/>
      <c r="AR854" s="224"/>
      <c r="AS854" s="224"/>
    </row>
    <row r="855">
      <c r="A855" s="398"/>
      <c r="B855" s="399"/>
      <c r="C855" s="398"/>
      <c r="D855" s="399"/>
      <c r="E855" s="398"/>
      <c r="I855" s="411"/>
      <c r="J855" s="411"/>
      <c r="N855" s="411"/>
      <c r="S855" s="411"/>
      <c r="AC855" s="227"/>
      <c r="AD855" s="227"/>
      <c r="AE855" s="227"/>
      <c r="AF855" s="227"/>
      <c r="AG855" s="227"/>
      <c r="AL855" s="224"/>
      <c r="AM855" s="224"/>
      <c r="AN855" s="224"/>
      <c r="AO855" s="224"/>
      <c r="AP855" s="224"/>
      <c r="AQ855" s="224"/>
      <c r="AR855" s="224"/>
      <c r="AS855" s="224"/>
    </row>
    <row r="856">
      <c r="A856" s="398"/>
      <c r="B856" s="399"/>
      <c r="C856" s="398"/>
      <c r="D856" s="399"/>
      <c r="E856" s="398"/>
      <c r="I856" s="411"/>
      <c r="J856" s="411"/>
      <c r="N856" s="411"/>
      <c r="S856" s="411"/>
      <c r="AC856" s="227"/>
      <c r="AD856" s="227"/>
      <c r="AE856" s="227"/>
      <c r="AF856" s="227"/>
      <c r="AG856" s="227"/>
      <c r="AL856" s="224"/>
      <c r="AM856" s="224"/>
      <c r="AN856" s="224"/>
      <c r="AO856" s="224"/>
      <c r="AP856" s="224"/>
      <c r="AQ856" s="224"/>
      <c r="AR856" s="224"/>
      <c r="AS856" s="224"/>
    </row>
    <row r="857">
      <c r="A857" s="398"/>
      <c r="B857" s="399"/>
      <c r="C857" s="398"/>
      <c r="D857" s="399"/>
      <c r="E857" s="398"/>
      <c r="I857" s="411"/>
      <c r="J857" s="411"/>
      <c r="N857" s="411"/>
      <c r="S857" s="411"/>
      <c r="AC857" s="227"/>
      <c r="AD857" s="227"/>
      <c r="AE857" s="227"/>
      <c r="AF857" s="227"/>
      <c r="AG857" s="227"/>
      <c r="AL857" s="224"/>
      <c r="AM857" s="224"/>
      <c r="AN857" s="224"/>
      <c r="AO857" s="224"/>
      <c r="AP857" s="224"/>
      <c r="AQ857" s="224"/>
      <c r="AR857" s="224"/>
      <c r="AS857" s="224"/>
    </row>
    <row r="858">
      <c r="A858" s="398"/>
      <c r="B858" s="399"/>
      <c r="C858" s="398"/>
      <c r="D858" s="399"/>
      <c r="E858" s="398"/>
      <c r="I858" s="411"/>
      <c r="J858" s="411"/>
      <c r="N858" s="411"/>
      <c r="S858" s="411"/>
      <c r="AC858" s="227"/>
      <c r="AD858" s="227"/>
      <c r="AE858" s="227"/>
      <c r="AF858" s="227"/>
      <c r="AG858" s="227"/>
      <c r="AL858" s="224"/>
      <c r="AM858" s="224"/>
      <c r="AN858" s="224"/>
      <c r="AO858" s="224"/>
      <c r="AP858" s="224"/>
      <c r="AQ858" s="224"/>
      <c r="AR858" s="224"/>
      <c r="AS858" s="224"/>
    </row>
    <row r="859">
      <c r="A859" s="398"/>
      <c r="B859" s="399"/>
      <c r="C859" s="398"/>
      <c r="D859" s="399"/>
      <c r="E859" s="398"/>
      <c r="I859" s="411"/>
      <c r="J859" s="411"/>
      <c r="N859" s="411"/>
      <c r="S859" s="411"/>
      <c r="AC859" s="227"/>
      <c r="AD859" s="227"/>
      <c r="AE859" s="227"/>
      <c r="AF859" s="227"/>
      <c r="AG859" s="227"/>
      <c r="AL859" s="224"/>
      <c r="AM859" s="224"/>
      <c r="AN859" s="224"/>
      <c r="AO859" s="224"/>
      <c r="AP859" s="224"/>
      <c r="AQ859" s="224"/>
      <c r="AR859" s="224"/>
      <c r="AS859" s="224"/>
    </row>
    <row r="860">
      <c r="A860" s="398"/>
      <c r="B860" s="399"/>
      <c r="C860" s="398"/>
      <c r="D860" s="399"/>
      <c r="E860" s="398"/>
      <c r="I860" s="411"/>
      <c r="J860" s="411"/>
      <c r="N860" s="411"/>
      <c r="S860" s="411"/>
      <c r="AC860" s="227"/>
      <c r="AD860" s="227"/>
      <c r="AE860" s="227"/>
      <c r="AF860" s="227"/>
      <c r="AG860" s="227"/>
      <c r="AL860" s="224"/>
      <c r="AM860" s="224"/>
      <c r="AN860" s="224"/>
      <c r="AO860" s="224"/>
      <c r="AP860" s="224"/>
      <c r="AQ860" s="224"/>
      <c r="AR860" s="224"/>
      <c r="AS860" s="224"/>
    </row>
    <row r="861">
      <c r="A861" s="398"/>
      <c r="B861" s="399"/>
      <c r="C861" s="398"/>
      <c r="D861" s="399"/>
      <c r="E861" s="398"/>
      <c r="I861" s="411"/>
      <c r="J861" s="411"/>
      <c r="N861" s="411"/>
      <c r="S861" s="411"/>
      <c r="AC861" s="227"/>
      <c r="AD861" s="227"/>
      <c r="AE861" s="227"/>
      <c r="AF861" s="227"/>
      <c r="AG861" s="227"/>
      <c r="AL861" s="224"/>
      <c r="AM861" s="224"/>
      <c r="AN861" s="224"/>
      <c r="AO861" s="224"/>
      <c r="AP861" s="224"/>
      <c r="AQ861" s="224"/>
      <c r="AR861" s="224"/>
      <c r="AS861" s="224"/>
    </row>
    <row r="862">
      <c r="A862" s="398"/>
      <c r="B862" s="399"/>
      <c r="C862" s="398"/>
      <c r="D862" s="399"/>
      <c r="E862" s="398"/>
      <c r="I862" s="411"/>
      <c r="J862" s="411"/>
      <c r="N862" s="411"/>
      <c r="S862" s="411"/>
      <c r="AC862" s="227"/>
      <c r="AD862" s="227"/>
      <c r="AE862" s="227"/>
      <c r="AF862" s="227"/>
      <c r="AG862" s="227"/>
      <c r="AL862" s="224"/>
      <c r="AM862" s="224"/>
      <c r="AN862" s="224"/>
      <c r="AO862" s="224"/>
      <c r="AP862" s="224"/>
      <c r="AQ862" s="224"/>
      <c r="AR862" s="224"/>
      <c r="AS862" s="224"/>
    </row>
    <row r="863">
      <c r="A863" s="398"/>
      <c r="B863" s="399"/>
      <c r="C863" s="398"/>
      <c r="D863" s="399"/>
      <c r="E863" s="398"/>
      <c r="I863" s="411"/>
      <c r="J863" s="411"/>
      <c r="N863" s="411"/>
      <c r="S863" s="411"/>
      <c r="AC863" s="227"/>
      <c r="AD863" s="227"/>
      <c r="AE863" s="227"/>
      <c r="AF863" s="227"/>
      <c r="AG863" s="227"/>
      <c r="AL863" s="224"/>
      <c r="AM863" s="224"/>
      <c r="AN863" s="224"/>
      <c r="AO863" s="224"/>
      <c r="AP863" s="224"/>
      <c r="AQ863" s="224"/>
      <c r="AR863" s="224"/>
      <c r="AS863" s="224"/>
    </row>
    <row r="864">
      <c r="A864" s="398"/>
      <c r="B864" s="399"/>
      <c r="C864" s="398"/>
      <c r="D864" s="399"/>
      <c r="E864" s="398"/>
      <c r="I864" s="411"/>
      <c r="J864" s="411"/>
      <c r="N864" s="411"/>
      <c r="S864" s="411"/>
      <c r="AC864" s="227"/>
      <c r="AD864" s="227"/>
      <c r="AE864" s="227"/>
      <c r="AF864" s="227"/>
      <c r="AG864" s="227"/>
      <c r="AL864" s="224"/>
      <c r="AM864" s="224"/>
      <c r="AN864" s="224"/>
      <c r="AO864" s="224"/>
      <c r="AP864" s="224"/>
      <c r="AQ864" s="224"/>
      <c r="AR864" s="224"/>
      <c r="AS864" s="224"/>
    </row>
    <row r="865">
      <c r="A865" s="398"/>
      <c r="B865" s="399"/>
      <c r="C865" s="398"/>
      <c r="D865" s="399"/>
      <c r="E865" s="398"/>
      <c r="I865" s="411"/>
      <c r="J865" s="411"/>
      <c r="N865" s="411"/>
      <c r="S865" s="411"/>
      <c r="AC865" s="227"/>
      <c r="AD865" s="227"/>
      <c r="AE865" s="227"/>
      <c r="AF865" s="227"/>
      <c r="AG865" s="227"/>
      <c r="AL865" s="224"/>
      <c r="AM865" s="224"/>
      <c r="AN865" s="224"/>
      <c r="AO865" s="224"/>
      <c r="AP865" s="224"/>
      <c r="AQ865" s="224"/>
      <c r="AR865" s="224"/>
      <c r="AS865" s="224"/>
    </row>
    <row r="866">
      <c r="A866" s="398"/>
      <c r="B866" s="399"/>
      <c r="C866" s="398"/>
      <c r="D866" s="399"/>
      <c r="E866" s="398"/>
      <c r="I866" s="411"/>
      <c r="J866" s="411"/>
      <c r="N866" s="411"/>
      <c r="S866" s="411"/>
      <c r="AC866" s="227"/>
      <c r="AD866" s="227"/>
      <c r="AE866" s="227"/>
      <c r="AF866" s="227"/>
      <c r="AG866" s="227"/>
      <c r="AL866" s="224"/>
      <c r="AM866" s="224"/>
      <c r="AN866" s="224"/>
      <c r="AO866" s="224"/>
      <c r="AP866" s="224"/>
      <c r="AQ866" s="224"/>
      <c r="AR866" s="224"/>
      <c r="AS866" s="224"/>
    </row>
    <row r="867">
      <c r="A867" s="398"/>
      <c r="B867" s="399"/>
      <c r="C867" s="398"/>
      <c r="D867" s="399"/>
      <c r="E867" s="398"/>
      <c r="I867" s="411"/>
      <c r="J867" s="411"/>
      <c r="N867" s="411"/>
      <c r="S867" s="411"/>
      <c r="AC867" s="227"/>
      <c r="AD867" s="227"/>
      <c r="AE867" s="227"/>
      <c r="AF867" s="227"/>
      <c r="AG867" s="227"/>
      <c r="AL867" s="224"/>
      <c r="AM867" s="224"/>
      <c r="AN867" s="224"/>
      <c r="AO867" s="224"/>
      <c r="AP867" s="224"/>
      <c r="AQ867" s="224"/>
      <c r="AR867" s="224"/>
      <c r="AS867" s="224"/>
    </row>
    <row r="868">
      <c r="A868" s="398"/>
      <c r="B868" s="399"/>
      <c r="C868" s="398"/>
      <c r="D868" s="399"/>
      <c r="E868" s="398"/>
      <c r="I868" s="411"/>
      <c r="J868" s="411"/>
      <c r="N868" s="411"/>
      <c r="S868" s="411"/>
      <c r="AC868" s="227"/>
      <c r="AD868" s="227"/>
      <c r="AE868" s="227"/>
      <c r="AF868" s="227"/>
      <c r="AG868" s="227"/>
      <c r="AL868" s="224"/>
      <c r="AM868" s="224"/>
      <c r="AN868" s="224"/>
      <c r="AO868" s="224"/>
      <c r="AP868" s="224"/>
      <c r="AQ868" s="224"/>
      <c r="AR868" s="224"/>
      <c r="AS868" s="224"/>
    </row>
    <row r="869">
      <c r="A869" s="398"/>
      <c r="B869" s="399"/>
      <c r="C869" s="398"/>
      <c r="D869" s="399"/>
      <c r="E869" s="398"/>
      <c r="I869" s="411"/>
      <c r="J869" s="411"/>
      <c r="N869" s="411"/>
      <c r="S869" s="411"/>
      <c r="AC869" s="227"/>
      <c r="AD869" s="227"/>
      <c r="AE869" s="227"/>
      <c r="AF869" s="227"/>
      <c r="AG869" s="227"/>
      <c r="AL869" s="224"/>
      <c r="AM869" s="224"/>
      <c r="AN869" s="224"/>
      <c r="AO869" s="224"/>
      <c r="AP869" s="224"/>
      <c r="AQ869" s="224"/>
      <c r="AR869" s="224"/>
      <c r="AS869" s="224"/>
    </row>
    <row r="870">
      <c r="A870" s="398"/>
      <c r="B870" s="399"/>
      <c r="C870" s="398"/>
      <c r="D870" s="399"/>
      <c r="E870" s="398"/>
      <c r="I870" s="411"/>
      <c r="J870" s="411"/>
      <c r="N870" s="411"/>
      <c r="S870" s="411"/>
      <c r="AC870" s="227"/>
      <c r="AD870" s="227"/>
      <c r="AE870" s="227"/>
      <c r="AF870" s="227"/>
      <c r="AG870" s="227"/>
      <c r="AL870" s="224"/>
      <c r="AM870" s="224"/>
      <c r="AN870" s="224"/>
      <c r="AO870" s="224"/>
      <c r="AP870" s="224"/>
      <c r="AQ870" s="224"/>
      <c r="AR870" s="224"/>
      <c r="AS870" s="224"/>
    </row>
    <row r="871">
      <c r="A871" s="398"/>
      <c r="B871" s="399"/>
      <c r="C871" s="398"/>
      <c r="D871" s="399"/>
      <c r="E871" s="398"/>
      <c r="I871" s="411"/>
      <c r="J871" s="411"/>
      <c r="N871" s="411"/>
      <c r="S871" s="411"/>
      <c r="AC871" s="227"/>
      <c r="AD871" s="227"/>
      <c r="AE871" s="227"/>
      <c r="AF871" s="227"/>
      <c r="AG871" s="227"/>
      <c r="AL871" s="224"/>
      <c r="AM871" s="224"/>
      <c r="AN871" s="224"/>
      <c r="AO871" s="224"/>
      <c r="AP871" s="224"/>
      <c r="AQ871" s="224"/>
      <c r="AR871" s="224"/>
      <c r="AS871" s="224"/>
    </row>
    <row r="872">
      <c r="A872" s="398"/>
      <c r="B872" s="399"/>
      <c r="C872" s="398"/>
      <c r="D872" s="399"/>
      <c r="E872" s="398"/>
      <c r="I872" s="411"/>
      <c r="J872" s="411"/>
      <c r="N872" s="411"/>
      <c r="S872" s="411"/>
      <c r="AC872" s="227"/>
      <c r="AD872" s="227"/>
      <c r="AE872" s="227"/>
      <c r="AF872" s="227"/>
      <c r="AG872" s="227"/>
      <c r="AL872" s="224"/>
      <c r="AM872" s="224"/>
      <c r="AN872" s="224"/>
      <c r="AO872" s="224"/>
      <c r="AP872" s="224"/>
      <c r="AQ872" s="224"/>
      <c r="AR872" s="224"/>
      <c r="AS872" s="224"/>
    </row>
    <row r="873">
      <c r="A873" s="398"/>
      <c r="B873" s="399"/>
      <c r="C873" s="398"/>
      <c r="D873" s="399"/>
      <c r="E873" s="398"/>
      <c r="I873" s="411"/>
      <c r="J873" s="411"/>
      <c r="N873" s="411"/>
      <c r="S873" s="411"/>
      <c r="AC873" s="227"/>
      <c r="AD873" s="227"/>
      <c r="AE873" s="227"/>
      <c r="AF873" s="227"/>
      <c r="AG873" s="227"/>
      <c r="AL873" s="224"/>
      <c r="AM873" s="224"/>
      <c r="AN873" s="224"/>
      <c r="AO873" s="224"/>
      <c r="AP873" s="224"/>
      <c r="AQ873" s="224"/>
      <c r="AR873" s="224"/>
      <c r="AS873" s="224"/>
    </row>
    <row r="874">
      <c r="A874" s="398"/>
      <c r="B874" s="399"/>
      <c r="C874" s="398"/>
      <c r="D874" s="399"/>
      <c r="E874" s="398"/>
      <c r="I874" s="411"/>
      <c r="J874" s="411"/>
      <c r="N874" s="411"/>
      <c r="S874" s="411"/>
      <c r="AC874" s="227"/>
      <c r="AD874" s="227"/>
      <c r="AE874" s="227"/>
      <c r="AF874" s="227"/>
      <c r="AG874" s="227"/>
      <c r="AL874" s="224"/>
      <c r="AM874" s="224"/>
      <c r="AN874" s="224"/>
      <c r="AO874" s="224"/>
      <c r="AP874" s="224"/>
      <c r="AQ874" s="224"/>
      <c r="AR874" s="224"/>
      <c r="AS874" s="224"/>
    </row>
    <row r="875">
      <c r="A875" s="398"/>
      <c r="B875" s="399"/>
      <c r="C875" s="398"/>
      <c r="D875" s="399"/>
      <c r="E875" s="398"/>
      <c r="I875" s="411"/>
      <c r="J875" s="411"/>
      <c r="N875" s="411"/>
      <c r="S875" s="411"/>
      <c r="AC875" s="227"/>
      <c r="AD875" s="227"/>
      <c r="AE875" s="227"/>
      <c r="AF875" s="227"/>
      <c r="AG875" s="227"/>
      <c r="AL875" s="224"/>
      <c r="AM875" s="224"/>
      <c r="AN875" s="224"/>
      <c r="AO875" s="224"/>
      <c r="AP875" s="224"/>
      <c r="AQ875" s="224"/>
      <c r="AR875" s="224"/>
      <c r="AS875" s="224"/>
    </row>
    <row r="876">
      <c r="A876" s="398"/>
      <c r="B876" s="399"/>
      <c r="C876" s="398"/>
      <c r="D876" s="399"/>
      <c r="E876" s="398"/>
      <c r="I876" s="411"/>
      <c r="J876" s="411"/>
      <c r="N876" s="411"/>
      <c r="S876" s="411"/>
      <c r="AC876" s="227"/>
      <c r="AD876" s="227"/>
      <c r="AE876" s="227"/>
      <c r="AF876" s="227"/>
      <c r="AG876" s="227"/>
      <c r="AL876" s="224"/>
      <c r="AM876" s="224"/>
      <c r="AN876" s="224"/>
      <c r="AO876" s="224"/>
      <c r="AP876" s="224"/>
      <c r="AQ876" s="224"/>
      <c r="AR876" s="224"/>
      <c r="AS876" s="224"/>
    </row>
    <row r="877">
      <c r="A877" s="398"/>
      <c r="B877" s="399"/>
      <c r="C877" s="398"/>
      <c r="D877" s="399"/>
      <c r="E877" s="398"/>
      <c r="I877" s="411"/>
      <c r="J877" s="411"/>
      <c r="N877" s="411"/>
      <c r="S877" s="411"/>
      <c r="AC877" s="227"/>
      <c r="AD877" s="227"/>
      <c r="AE877" s="227"/>
      <c r="AF877" s="227"/>
      <c r="AG877" s="227"/>
      <c r="AL877" s="224"/>
      <c r="AM877" s="224"/>
      <c r="AN877" s="224"/>
      <c r="AO877" s="224"/>
      <c r="AP877" s="224"/>
      <c r="AQ877" s="224"/>
      <c r="AR877" s="224"/>
      <c r="AS877" s="224"/>
    </row>
    <row r="878">
      <c r="A878" s="398"/>
      <c r="B878" s="399"/>
      <c r="C878" s="398"/>
      <c r="D878" s="399"/>
      <c r="E878" s="398"/>
      <c r="I878" s="411"/>
      <c r="J878" s="411"/>
      <c r="N878" s="411"/>
      <c r="S878" s="411"/>
      <c r="AC878" s="227"/>
      <c r="AD878" s="227"/>
      <c r="AE878" s="227"/>
      <c r="AF878" s="227"/>
      <c r="AG878" s="227"/>
      <c r="AL878" s="224"/>
      <c r="AM878" s="224"/>
      <c r="AN878" s="224"/>
      <c r="AO878" s="224"/>
      <c r="AP878" s="224"/>
      <c r="AQ878" s="224"/>
      <c r="AR878" s="224"/>
      <c r="AS878" s="224"/>
    </row>
    <row r="879">
      <c r="A879" s="398"/>
      <c r="B879" s="399"/>
      <c r="C879" s="398"/>
      <c r="D879" s="399"/>
      <c r="E879" s="398"/>
      <c r="I879" s="411"/>
      <c r="J879" s="411"/>
      <c r="N879" s="411"/>
      <c r="S879" s="411"/>
      <c r="AC879" s="227"/>
      <c r="AD879" s="227"/>
      <c r="AE879" s="227"/>
      <c r="AF879" s="227"/>
      <c r="AG879" s="227"/>
      <c r="AL879" s="224"/>
      <c r="AM879" s="224"/>
      <c r="AN879" s="224"/>
      <c r="AO879" s="224"/>
      <c r="AP879" s="224"/>
      <c r="AQ879" s="224"/>
      <c r="AR879" s="224"/>
      <c r="AS879" s="224"/>
    </row>
    <row r="880">
      <c r="A880" s="398"/>
      <c r="B880" s="399"/>
      <c r="C880" s="398"/>
      <c r="D880" s="399"/>
      <c r="E880" s="398"/>
      <c r="I880" s="411"/>
      <c r="J880" s="411"/>
      <c r="N880" s="411"/>
      <c r="S880" s="411"/>
      <c r="AC880" s="227"/>
      <c r="AD880" s="227"/>
      <c r="AE880" s="227"/>
      <c r="AF880" s="227"/>
      <c r="AG880" s="227"/>
      <c r="AL880" s="224"/>
      <c r="AM880" s="224"/>
      <c r="AN880" s="224"/>
      <c r="AO880" s="224"/>
      <c r="AP880" s="224"/>
      <c r="AQ880" s="224"/>
      <c r="AR880" s="224"/>
      <c r="AS880" s="224"/>
    </row>
    <row r="881">
      <c r="A881" s="398"/>
      <c r="B881" s="399"/>
      <c r="C881" s="398"/>
      <c r="D881" s="399"/>
      <c r="E881" s="398"/>
      <c r="I881" s="411"/>
      <c r="J881" s="411"/>
      <c r="N881" s="411"/>
      <c r="S881" s="411"/>
      <c r="AC881" s="227"/>
      <c r="AD881" s="227"/>
      <c r="AE881" s="227"/>
      <c r="AF881" s="227"/>
      <c r="AG881" s="227"/>
      <c r="AL881" s="224"/>
      <c r="AM881" s="224"/>
      <c r="AN881" s="224"/>
      <c r="AO881" s="224"/>
      <c r="AP881" s="224"/>
      <c r="AQ881" s="224"/>
      <c r="AR881" s="224"/>
      <c r="AS881" s="224"/>
    </row>
    <row r="882">
      <c r="A882" s="398"/>
      <c r="B882" s="399"/>
      <c r="C882" s="398"/>
      <c r="D882" s="399"/>
      <c r="E882" s="398"/>
      <c r="I882" s="411"/>
      <c r="J882" s="411"/>
      <c r="N882" s="411"/>
      <c r="S882" s="411"/>
      <c r="AC882" s="227"/>
      <c r="AD882" s="227"/>
      <c r="AE882" s="227"/>
      <c r="AF882" s="227"/>
      <c r="AG882" s="227"/>
      <c r="AL882" s="224"/>
      <c r="AM882" s="224"/>
      <c r="AN882" s="224"/>
      <c r="AO882" s="224"/>
      <c r="AP882" s="224"/>
      <c r="AQ882" s="224"/>
      <c r="AR882" s="224"/>
      <c r="AS882" s="224"/>
    </row>
    <row r="883">
      <c r="A883" s="398"/>
      <c r="B883" s="399"/>
      <c r="C883" s="398"/>
      <c r="D883" s="399"/>
      <c r="E883" s="398"/>
      <c r="I883" s="411"/>
      <c r="J883" s="411"/>
      <c r="N883" s="411"/>
      <c r="S883" s="411"/>
      <c r="AC883" s="227"/>
      <c r="AD883" s="227"/>
      <c r="AE883" s="227"/>
      <c r="AF883" s="227"/>
      <c r="AG883" s="227"/>
      <c r="AL883" s="224"/>
      <c r="AM883" s="224"/>
      <c r="AN883" s="224"/>
      <c r="AO883" s="224"/>
      <c r="AP883" s="224"/>
      <c r="AQ883" s="224"/>
      <c r="AR883" s="224"/>
      <c r="AS883" s="224"/>
    </row>
    <row r="884">
      <c r="A884" s="398"/>
      <c r="B884" s="399"/>
      <c r="C884" s="398"/>
      <c r="D884" s="399"/>
      <c r="E884" s="398"/>
      <c r="I884" s="411"/>
      <c r="J884" s="411"/>
      <c r="N884" s="411"/>
      <c r="S884" s="411"/>
      <c r="AC884" s="227"/>
      <c r="AD884" s="227"/>
      <c r="AE884" s="227"/>
      <c r="AF884" s="227"/>
      <c r="AG884" s="227"/>
      <c r="AL884" s="224"/>
      <c r="AM884" s="224"/>
      <c r="AN884" s="224"/>
      <c r="AO884" s="224"/>
      <c r="AP884" s="224"/>
      <c r="AQ884" s="224"/>
      <c r="AR884" s="224"/>
      <c r="AS884" s="224"/>
    </row>
    <row r="885">
      <c r="A885" s="398"/>
      <c r="B885" s="399"/>
      <c r="C885" s="398"/>
      <c r="D885" s="399"/>
      <c r="E885" s="398"/>
      <c r="I885" s="411"/>
      <c r="J885" s="411"/>
      <c r="N885" s="411"/>
      <c r="S885" s="411"/>
      <c r="AC885" s="227"/>
      <c r="AD885" s="227"/>
      <c r="AE885" s="227"/>
      <c r="AF885" s="227"/>
      <c r="AG885" s="227"/>
      <c r="AL885" s="224"/>
      <c r="AM885" s="224"/>
      <c r="AN885" s="224"/>
      <c r="AO885" s="224"/>
      <c r="AP885" s="224"/>
      <c r="AQ885" s="224"/>
      <c r="AR885" s="224"/>
      <c r="AS885" s="224"/>
    </row>
    <row r="886">
      <c r="A886" s="398"/>
      <c r="B886" s="399"/>
      <c r="C886" s="398"/>
      <c r="D886" s="399"/>
      <c r="E886" s="398"/>
      <c r="I886" s="411"/>
      <c r="J886" s="411"/>
      <c r="N886" s="411"/>
      <c r="S886" s="411"/>
      <c r="AC886" s="227"/>
      <c r="AD886" s="227"/>
      <c r="AE886" s="227"/>
      <c r="AF886" s="227"/>
      <c r="AG886" s="227"/>
      <c r="AL886" s="224"/>
      <c r="AM886" s="224"/>
      <c r="AN886" s="224"/>
      <c r="AO886" s="224"/>
      <c r="AP886" s="224"/>
      <c r="AQ886" s="224"/>
      <c r="AR886" s="224"/>
      <c r="AS886" s="224"/>
    </row>
    <row r="887">
      <c r="A887" s="398"/>
      <c r="B887" s="399"/>
      <c r="C887" s="398"/>
      <c r="D887" s="399"/>
      <c r="E887" s="398"/>
      <c r="I887" s="411"/>
      <c r="J887" s="411"/>
      <c r="N887" s="411"/>
      <c r="S887" s="411"/>
      <c r="AC887" s="227"/>
      <c r="AD887" s="227"/>
      <c r="AE887" s="227"/>
      <c r="AF887" s="227"/>
      <c r="AG887" s="227"/>
      <c r="AL887" s="224"/>
      <c r="AM887" s="224"/>
      <c r="AN887" s="224"/>
      <c r="AO887" s="224"/>
      <c r="AP887" s="224"/>
      <c r="AQ887" s="224"/>
      <c r="AR887" s="224"/>
      <c r="AS887" s="224"/>
    </row>
    <row r="888">
      <c r="A888" s="398"/>
      <c r="B888" s="399"/>
      <c r="C888" s="398"/>
      <c r="D888" s="399"/>
      <c r="E888" s="398"/>
      <c r="I888" s="411"/>
      <c r="J888" s="411"/>
      <c r="N888" s="411"/>
      <c r="S888" s="411"/>
      <c r="AC888" s="227"/>
      <c r="AD888" s="227"/>
      <c r="AE888" s="227"/>
      <c r="AF888" s="227"/>
      <c r="AG888" s="227"/>
      <c r="AL888" s="224"/>
      <c r="AM888" s="224"/>
      <c r="AN888" s="224"/>
      <c r="AO888" s="224"/>
      <c r="AP888" s="224"/>
      <c r="AQ888" s="224"/>
      <c r="AR888" s="224"/>
      <c r="AS888" s="224"/>
    </row>
    <row r="889">
      <c r="A889" s="398"/>
      <c r="B889" s="399"/>
      <c r="C889" s="398"/>
      <c r="D889" s="399"/>
      <c r="E889" s="398"/>
      <c r="I889" s="411"/>
      <c r="J889" s="411"/>
      <c r="N889" s="411"/>
      <c r="S889" s="411"/>
      <c r="AC889" s="227"/>
      <c r="AD889" s="227"/>
      <c r="AE889" s="227"/>
      <c r="AF889" s="227"/>
      <c r="AG889" s="227"/>
      <c r="AL889" s="224"/>
      <c r="AM889" s="224"/>
      <c r="AN889" s="224"/>
      <c r="AO889" s="224"/>
      <c r="AP889" s="224"/>
      <c r="AQ889" s="224"/>
      <c r="AR889" s="224"/>
      <c r="AS889" s="224"/>
    </row>
    <row r="890">
      <c r="A890" s="398"/>
      <c r="B890" s="399"/>
      <c r="C890" s="398"/>
      <c r="D890" s="399"/>
      <c r="E890" s="398"/>
      <c r="I890" s="411"/>
      <c r="J890" s="411"/>
      <c r="N890" s="411"/>
      <c r="S890" s="411"/>
      <c r="AC890" s="227"/>
      <c r="AD890" s="227"/>
      <c r="AE890" s="227"/>
      <c r="AF890" s="227"/>
      <c r="AG890" s="227"/>
      <c r="AL890" s="224"/>
      <c r="AM890" s="224"/>
      <c r="AN890" s="224"/>
      <c r="AO890" s="224"/>
      <c r="AP890" s="224"/>
      <c r="AQ890" s="224"/>
      <c r="AR890" s="224"/>
      <c r="AS890" s="224"/>
    </row>
    <row r="891">
      <c r="A891" s="398"/>
      <c r="B891" s="399"/>
      <c r="C891" s="398"/>
      <c r="D891" s="399"/>
      <c r="E891" s="398"/>
      <c r="I891" s="411"/>
      <c r="J891" s="411"/>
      <c r="N891" s="411"/>
      <c r="S891" s="411"/>
      <c r="AC891" s="227"/>
      <c r="AD891" s="227"/>
      <c r="AE891" s="227"/>
      <c r="AF891" s="227"/>
      <c r="AG891" s="227"/>
      <c r="AL891" s="224"/>
      <c r="AM891" s="224"/>
      <c r="AN891" s="224"/>
      <c r="AO891" s="224"/>
      <c r="AP891" s="224"/>
      <c r="AQ891" s="224"/>
      <c r="AR891" s="224"/>
      <c r="AS891" s="224"/>
    </row>
    <row r="892">
      <c r="A892" s="398"/>
      <c r="B892" s="399"/>
      <c r="C892" s="398"/>
      <c r="D892" s="399"/>
      <c r="E892" s="398"/>
      <c r="I892" s="411"/>
      <c r="J892" s="411"/>
      <c r="N892" s="411"/>
      <c r="S892" s="411"/>
      <c r="AC892" s="227"/>
      <c r="AD892" s="227"/>
      <c r="AE892" s="227"/>
      <c r="AF892" s="227"/>
      <c r="AG892" s="227"/>
      <c r="AL892" s="224"/>
      <c r="AM892" s="224"/>
      <c r="AN892" s="224"/>
      <c r="AO892" s="224"/>
      <c r="AP892" s="224"/>
      <c r="AQ892" s="224"/>
      <c r="AR892" s="224"/>
      <c r="AS892" s="224"/>
    </row>
    <row r="893">
      <c r="A893" s="398"/>
      <c r="B893" s="399"/>
      <c r="C893" s="398"/>
      <c r="D893" s="399"/>
      <c r="E893" s="398"/>
      <c r="I893" s="411"/>
      <c r="J893" s="411"/>
      <c r="N893" s="411"/>
      <c r="S893" s="411"/>
      <c r="AC893" s="227"/>
      <c r="AD893" s="227"/>
      <c r="AE893" s="227"/>
      <c r="AF893" s="227"/>
      <c r="AG893" s="227"/>
      <c r="AL893" s="224"/>
      <c r="AM893" s="224"/>
      <c r="AN893" s="224"/>
      <c r="AO893" s="224"/>
      <c r="AP893" s="224"/>
      <c r="AQ893" s="224"/>
      <c r="AR893" s="224"/>
      <c r="AS893" s="224"/>
    </row>
    <row r="894">
      <c r="A894" s="398"/>
      <c r="B894" s="399"/>
      <c r="C894" s="398"/>
      <c r="D894" s="399"/>
      <c r="E894" s="398"/>
      <c r="I894" s="411"/>
      <c r="J894" s="411"/>
      <c r="N894" s="411"/>
      <c r="S894" s="411"/>
      <c r="AC894" s="227"/>
      <c r="AD894" s="227"/>
      <c r="AE894" s="227"/>
      <c r="AF894" s="227"/>
      <c r="AG894" s="227"/>
      <c r="AL894" s="224"/>
      <c r="AM894" s="224"/>
      <c r="AN894" s="224"/>
      <c r="AO894" s="224"/>
      <c r="AP894" s="224"/>
      <c r="AQ894" s="224"/>
      <c r="AR894" s="224"/>
      <c r="AS894" s="224"/>
    </row>
    <row r="895">
      <c r="A895" s="398"/>
      <c r="B895" s="399"/>
      <c r="C895" s="398"/>
      <c r="D895" s="399"/>
      <c r="E895" s="398"/>
      <c r="I895" s="411"/>
      <c r="J895" s="411"/>
      <c r="N895" s="411"/>
      <c r="S895" s="411"/>
      <c r="AC895" s="227"/>
      <c r="AD895" s="227"/>
      <c r="AE895" s="227"/>
      <c r="AF895" s="227"/>
      <c r="AG895" s="227"/>
      <c r="AL895" s="224"/>
      <c r="AM895" s="224"/>
      <c r="AN895" s="224"/>
      <c r="AO895" s="224"/>
      <c r="AP895" s="224"/>
      <c r="AQ895" s="224"/>
      <c r="AR895" s="224"/>
      <c r="AS895" s="224"/>
    </row>
    <row r="896">
      <c r="A896" s="398"/>
      <c r="B896" s="399"/>
      <c r="C896" s="398"/>
      <c r="D896" s="399"/>
      <c r="E896" s="398"/>
      <c r="I896" s="411"/>
      <c r="J896" s="411"/>
      <c r="N896" s="411"/>
      <c r="S896" s="411"/>
      <c r="AC896" s="227"/>
      <c r="AD896" s="227"/>
      <c r="AE896" s="227"/>
      <c r="AF896" s="227"/>
      <c r="AG896" s="227"/>
      <c r="AL896" s="224"/>
      <c r="AM896" s="224"/>
      <c r="AN896" s="224"/>
      <c r="AO896" s="224"/>
      <c r="AP896" s="224"/>
      <c r="AQ896" s="224"/>
      <c r="AR896" s="224"/>
      <c r="AS896" s="224"/>
    </row>
    <row r="897">
      <c r="A897" s="398"/>
      <c r="B897" s="399"/>
      <c r="C897" s="398"/>
      <c r="D897" s="399"/>
      <c r="E897" s="398"/>
      <c r="I897" s="411"/>
      <c r="J897" s="411"/>
      <c r="N897" s="411"/>
      <c r="S897" s="411"/>
      <c r="AC897" s="227"/>
      <c r="AD897" s="227"/>
      <c r="AE897" s="227"/>
      <c r="AF897" s="227"/>
      <c r="AG897" s="227"/>
      <c r="AL897" s="224"/>
      <c r="AM897" s="224"/>
      <c r="AN897" s="224"/>
      <c r="AO897" s="224"/>
      <c r="AP897" s="224"/>
      <c r="AQ897" s="224"/>
      <c r="AR897" s="224"/>
      <c r="AS897" s="224"/>
    </row>
    <row r="898">
      <c r="A898" s="398"/>
      <c r="B898" s="399"/>
      <c r="C898" s="398"/>
      <c r="D898" s="399"/>
      <c r="E898" s="398"/>
      <c r="I898" s="411"/>
      <c r="J898" s="411"/>
      <c r="N898" s="411"/>
      <c r="S898" s="411"/>
      <c r="AC898" s="227"/>
      <c r="AD898" s="227"/>
      <c r="AE898" s="227"/>
      <c r="AF898" s="227"/>
      <c r="AG898" s="227"/>
      <c r="AL898" s="224"/>
      <c r="AM898" s="224"/>
      <c r="AN898" s="224"/>
      <c r="AO898" s="224"/>
      <c r="AP898" s="224"/>
      <c r="AQ898" s="224"/>
      <c r="AR898" s="224"/>
      <c r="AS898" s="224"/>
    </row>
    <row r="899">
      <c r="A899" s="398"/>
      <c r="B899" s="399"/>
      <c r="C899" s="398"/>
      <c r="D899" s="399"/>
      <c r="E899" s="398"/>
      <c r="I899" s="411"/>
      <c r="J899" s="411"/>
      <c r="N899" s="411"/>
      <c r="S899" s="411"/>
      <c r="AC899" s="227"/>
      <c r="AD899" s="227"/>
      <c r="AE899" s="227"/>
      <c r="AF899" s="227"/>
      <c r="AG899" s="227"/>
      <c r="AL899" s="224"/>
      <c r="AM899" s="224"/>
      <c r="AN899" s="224"/>
      <c r="AO899" s="224"/>
      <c r="AP899" s="224"/>
      <c r="AQ899" s="224"/>
      <c r="AR899" s="224"/>
      <c r="AS899" s="224"/>
    </row>
    <row r="900">
      <c r="A900" s="398"/>
      <c r="B900" s="399"/>
      <c r="C900" s="398"/>
      <c r="D900" s="399"/>
      <c r="E900" s="398"/>
      <c r="I900" s="411"/>
      <c r="J900" s="411"/>
      <c r="N900" s="411"/>
      <c r="S900" s="411"/>
      <c r="AC900" s="227"/>
      <c r="AD900" s="227"/>
      <c r="AE900" s="227"/>
      <c r="AF900" s="227"/>
      <c r="AG900" s="227"/>
      <c r="AL900" s="224"/>
      <c r="AM900" s="224"/>
      <c r="AN900" s="224"/>
      <c r="AO900" s="224"/>
      <c r="AP900" s="224"/>
      <c r="AQ900" s="224"/>
      <c r="AR900" s="224"/>
      <c r="AS900" s="224"/>
    </row>
    <row r="901">
      <c r="A901" s="398"/>
      <c r="B901" s="399"/>
      <c r="C901" s="398"/>
      <c r="D901" s="399"/>
      <c r="E901" s="398"/>
      <c r="I901" s="411"/>
      <c r="J901" s="411"/>
      <c r="N901" s="411"/>
      <c r="S901" s="411"/>
      <c r="AC901" s="227"/>
      <c r="AD901" s="227"/>
      <c r="AE901" s="227"/>
      <c r="AF901" s="227"/>
      <c r="AG901" s="227"/>
      <c r="AL901" s="224"/>
      <c r="AM901" s="224"/>
      <c r="AN901" s="224"/>
      <c r="AO901" s="224"/>
      <c r="AP901" s="224"/>
      <c r="AQ901" s="224"/>
      <c r="AR901" s="224"/>
      <c r="AS901" s="224"/>
    </row>
    <row r="902">
      <c r="A902" s="398"/>
      <c r="B902" s="399"/>
      <c r="C902" s="398"/>
      <c r="D902" s="399"/>
      <c r="E902" s="398"/>
      <c r="I902" s="411"/>
      <c r="J902" s="411"/>
      <c r="N902" s="411"/>
      <c r="S902" s="411"/>
      <c r="AC902" s="227"/>
      <c r="AD902" s="227"/>
      <c r="AE902" s="227"/>
      <c r="AF902" s="227"/>
      <c r="AG902" s="227"/>
      <c r="AL902" s="224"/>
      <c r="AM902" s="224"/>
      <c r="AN902" s="224"/>
      <c r="AO902" s="224"/>
      <c r="AP902" s="224"/>
      <c r="AQ902" s="224"/>
      <c r="AR902" s="224"/>
      <c r="AS902" s="224"/>
    </row>
    <row r="903">
      <c r="A903" s="398"/>
      <c r="B903" s="399"/>
      <c r="C903" s="398"/>
      <c r="D903" s="399"/>
      <c r="E903" s="398"/>
      <c r="I903" s="411"/>
      <c r="J903" s="411"/>
      <c r="N903" s="411"/>
      <c r="S903" s="411"/>
      <c r="AC903" s="227"/>
      <c r="AD903" s="227"/>
      <c r="AE903" s="227"/>
      <c r="AF903" s="227"/>
      <c r="AG903" s="227"/>
      <c r="AL903" s="224"/>
      <c r="AM903" s="224"/>
      <c r="AN903" s="224"/>
      <c r="AO903" s="224"/>
      <c r="AP903" s="224"/>
      <c r="AQ903" s="224"/>
      <c r="AR903" s="224"/>
      <c r="AS903" s="224"/>
    </row>
    <row r="904">
      <c r="A904" s="398"/>
      <c r="B904" s="399"/>
      <c r="C904" s="398"/>
      <c r="D904" s="399"/>
      <c r="E904" s="398"/>
      <c r="I904" s="411"/>
      <c r="J904" s="411"/>
      <c r="N904" s="411"/>
      <c r="S904" s="411"/>
      <c r="AC904" s="227"/>
      <c r="AD904" s="227"/>
      <c r="AE904" s="227"/>
      <c r="AF904" s="227"/>
      <c r="AG904" s="227"/>
      <c r="AL904" s="224"/>
      <c r="AM904" s="224"/>
      <c r="AN904" s="224"/>
      <c r="AO904" s="224"/>
      <c r="AP904" s="224"/>
      <c r="AQ904" s="224"/>
      <c r="AR904" s="224"/>
      <c r="AS904" s="224"/>
    </row>
    <row r="905">
      <c r="A905" s="398"/>
      <c r="B905" s="399"/>
      <c r="C905" s="398"/>
      <c r="D905" s="399"/>
      <c r="E905" s="398"/>
      <c r="I905" s="411"/>
      <c r="J905" s="411"/>
      <c r="N905" s="411"/>
      <c r="S905" s="411"/>
      <c r="AC905" s="227"/>
      <c r="AD905" s="227"/>
      <c r="AE905" s="227"/>
      <c r="AF905" s="227"/>
      <c r="AG905" s="227"/>
      <c r="AL905" s="224"/>
      <c r="AM905" s="224"/>
      <c r="AN905" s="224"/>
      <c r="AO905" s="224"/>
      <c r="AP905" s="224"/>
      <c r="AQ905" s="224"/>
      <c r="AR905" s="224"/>
      <c r="AS905" s="224"/>
    </row>
    <row r="906">
      <c r="A906" s="398"/>
      <c r="B906" s="399"/>
      <c r="C906" s="398"/>
      <c r="D906" s="399"/>
      <c r="E906" s="398"/>
      <c r="I906" s="411"/>
      <c r="J906" s="411"/>
      <c r="N906" s="411"/>
      <c r="S906" s="411"/>
      <c r="AC906" s="227"/>
      <c r="AD906" s="227"/>
      <c r="AE906" s="227"/>
      <c r="AF906" s="227"/>
      <c r="AG906" s="227"/>
      <c r="AL906" s="224"/>
      <c r="AM906" s="224"/>
      <c r="AN906" s="224"/>
      <c r="AO906" s="224"/>
      <c r="AP906" s="224"/>
      <c r="AQ906" s="224"/>
      <c r="AR906" s="224"/>
      <c r="AS906" s="224"/>
    </row>
    <row r="907">
      <c r="A907" s="398"/>
      <c r="B907" s="399"/>
      <c r="C907" s="398"/>
      <c r="D907" s="399"/>
      <c r="E907" s="398"/>
      <c r="I907" s="411"/>
      <c r="J907" s="411"/>
      <c r="N907" s="411"/>
      <c r="S907" s="411"/>
      <c r="AC907" s="227"/>
      <c r="AD907" s="227"/>
      <c r="AE907" s="227"/>
      <c r="AF907" s="227"/>
      <c r="AG907" s="227"/>
      <c r="AL907" s="224"/>
      <c r="AM907" s="224"/>
      <c r="AN907" s="224"/>
      <c r="AO907" s="224"/>
      <c r="AP907" s="224"/>
      <c r="AQ907" s="224"/>
      <c r="AR907" s="224"/>
      <c r="AS907" s="224"/>
    </row>
    <row r="908">
      <c r="A908" s="398"/>
      <c r="B908" s="399"/>
      <c r="C908" s="398"/>
      <c r="D908" s="399"/>
      <c r="E908" s="398"/>
      <c r="I908" s="411"/>
      <c r="J908" s="411"/>
      <c r="N908" s="411"/>
      <c r="S908" s="411"/>
      <c r="AC908" s="227"/>
      <c r="AD908" s="227"/>
      <c r="AE908" s="227"/>
      <c r="AF908" s="227"/>
      <c r="AG908" s="227"/>
      <c r="AL908" s="224"/>
      <c r="AM908" s="224"/>
      <c r="AN908" s="224"/>
      <c r="AO908" s="224"/>
      <c r="AP908" s="224"/>
      <c r="AQ908" s="224"/>
      <c r="AR908" s="224"/>
      <c r="AS908" s="224"/>
    </row>
    <row r="909">
      <c r="A909" s="398"/>
      <c r="B909" s="399"/>
      <c r="C909" s="398"/>
      <c r="D909" s="399"/>
      <c r="E909" s="398"/>
      <c r="I909" s="411"/>
      <c r="J909" s="411"/>
      <c r="N909" s="411"/>
      <c r="S909" s="411"/>
      <c r="AC909" s="227"/>
      <c r="AD909" s="227"/>
      <c r="AE909" s="227"/>
      <c r="AF909" s="227"/>
      <c r="AG909" s="227"/>
      <c r="AL909" s="224"/>
      <c r="AM909" s="224"/>
      <c r="AN909" s="224"/>
      <c r="AO909" s="224"/>
      <c r="AP909" s="224"/>
      <c r="AQ909" s="224"/>
      <c r="AR909" s="224"/>
      <c r="AS909" s="224"/>
    </row>
    <row r="910">
      <c r="A910" s="398"/>
      <c r="B910" s="399"/>
      <c r="C910" s="398"/>
      <c r="D910" s="399"/>
      <c r="E910" s="398"/>
      <c r="I910" s="411"/>
      <c r="J910" s="411"/>
      <c r="N910" s="411"/>
      <c r="S910" s="411"/>
      <c r="AC910" s="227"/>
      <c r="AD910" s="227"/>
      <c r="AE910" s="227"/>
      <c r="AF910" s="227"/>
      <c r="AG910" s="227"/>
      <c r="AL910" s="224"/>
      <c r="AM910" s="224"/>
      <c r="AN910" s="224"/>
      <c r="AO910" s="224"/>
      <c r="AP910" s="224"/>
      <c r="AQ910" s="224"/>
      <c r="AR910" s="224"/>
      <c r="AS910" s="224"/>
    </row>
    <row r="911">
      <c r="A911" s="398"/>
      <c r="B911" s="399"/>
      <c r="C911" s="398"/>
      <c r="D911" s="399"/>
      <c r="E911" s="398"/>
      <c r="I911" s="411"/>
      <c r="J911" s="411"/>
      <c r="N911" s="411"/>
      <c r="S911" s="411"/>
      <c r="AC911" s="227"/>
      <c r="AD911" s="227"/>
      <c r="AE911" s="227"/>
      <c r="AF911" s="227"/>
      <c r="AG911" s="227"/>
      <c r="AL911" s="224"/>
      <c r="AM911" s="224"/>
      <c r="AN911" s="224"/>
      <c r="AO911" s="224"/>
      <c r="AP911" s="224"/>
      <c r="AQ911" s="224"/>
      <c r="AR911" s="224"/>
      <c r="AS911" s="224"/>
    </row>
    <row r="912">
      <c r="A912" s="398"/>
      <c r="B912" s="399"/>
      <c r="C912" s="398"/>
      <c r="D912" s="399"/>
      <c r="E912" s="398"/>
      <c r="I912" s="411"/>
      <c r="J912" s="411"/>
      <c r="N912" s="411"/>
      <c r="S912" s="411"/>
      <c r="AC912" s="227"/>
      <c r="AD912" s="227"/>
      <c r="AE912" s="227"/>
      <c r="AF912" s="227"/>
      <c r="AG912" s="227"/>
      <c r="AL912" s="224"/>
      <c r="AM912" s="224"/>
      <c r="AN912" s="224"/>
      <c r="AO912" s="224"/>
      <c r="AP912" s="224"/>
      <c r="AQ912" s="224"/>
      <c r="AR912" s="224"/>
      <c r="AS912" s="224"/>
    </row>
    <row r="913">
      <c r="A913" s="398"/>
      <c r="B913" s="399"/>
      <c r="C913" s="398"/>
      <c r="D913" s="399"/>
      <c r="E913" s="398"/>
      <c r="I913" s="411"/>
      <c r="J913" s="411"/>
      <c r="N913" s="411"/>
      <c r="S913" s="411"/>
      <c r="AC913" s="227"/>
      <c r="AD913" s="227"/>
      <c r="AE913" s="227"/>
      <c r="AF913" s="227"/>
      <c r="AG913" s="227"/>
      <c r="AL913" s="224"/>
      <c r="AM913" s="224"/>
      <c r="AN913" s="224"/>
      <c r="AO913" s="224"/>
      <c r="AP913" s="224"/>
      <c r="AQ913" s="224"/>
      <c r="AR913" s="224"/>
      <c r="AS913" s="224"/>
    </row>
    <row r="914">
      <c r="A914" s="398"/>
      <c r="B914" s="399"/>
      <c r="C914" s="398"/>
      <c r="D914" s="399"/>
      <c r="E914" s="398"/>
      <c r="I914" s="411"/>
      <c r="J914" s="411"/>
      <c r="N914" s="411"/>
      <c r="S914" s="411"/>
      <c r="AC914" s="227"/>
      <c r="AD914" s="227"/>
      <c r="AE914" s="227"/>
      <c r="AF914" s="227"/>
      <c r="AG914" s="227"/>
      <c r="AL914" s="224"/>
      <c r="AM914" s="224"/>
      <c r="AN914" s="224"/>
      <c r="AO914" s="224"/>
      <c r="AP914" s="224"/>
      <c r="AQ914" s="224"/>
      <c r="AR914" s="224"/>
      <c r="AS914" s="224"/>
    </row>
    <row r="915">
      <c r="A915" s="398"/>
      <c r="B915" s="399"/>
      <c r="C915" s="398"/>
      <c r="D915" s="399"/>
      <c r="E915" s="398"/>
      <c r="I915" s="411"/>
      <c r="J915" s="411"/>
      <c r="N915" s="411"/>
      <c r="S915" s="411"/>
      <c r="AC915" s="227"/>
      <c r="AD915" s="227"/>
      <c r="AE915" s="227"/>
      <c r="AF915" s="227"/>
      <c r="AG915" s="227"/>
      <c r="AL915" s="224"/>
      <c r="AM915" s="224"/>
      <c r="AN915" s="224"/>
      <c r="AO915" s="224"/>
      <c r="AP915" s="224"/>
      <c r="AQ915" s="224"/>
      <c r="AR915" s="224"/>
      <c r="AS915" s="224"/>
    </row>
    <row r="916">
      <c r="A916" s="398"/>
      <c r="B916" s="399"/>
      <c r="C916" s="398"/>
      <c r="D916" s="399"/>
      <c r="E916" s="398"/>
      <c r="I916" s="411"/>
      <c r="J916" s="411"/>
      <c r="N916" s="411"/>
      <c r="S916" s="411"/>
      <c r="AC916" s="227"/>
      <c r="AD916" s="227"/>
      <c r="AE916" s="227"/>
      <c r="AF916" s="227"/>
      <c r="AG916" s="227"/>
      <c r="AL916" s="224"/>
      <c r="AM916" s="224"/>
      <c r="AN916" s="224"/>
      <c r="AO916" s="224"/>
      <c r="AP916" s="224"/>
      <c r="AQ916" s="224"/>
      <c r="AR916" s="224"/>
      <c r="AS916" s="224"/>
    </row>
    <row r="917">
      <c r="A917" s="398"/>
      <c r="B917" s="399"/>
      <c r="C917" s="398"/>
      <c r="D917" s="399"/>
      <c r="E917" s="398"/>
      <c r="I917" s="411"/>
      <c r="J917" s="411"/>
      <c r="N917" s="411"/>
      <c r="S917" s="411"/>
      <c r="AC917" s="227"/>
      <c r="AD917" s="227"/>
      <c r="AE917" s="227"/>
      <c r="AF917" s="227"/>
      <c r="AG917" s="227"/>
      <c r="AL917" s="224"/>
      <c r="AM917" s="224"/>
      <c r="AN917" s="224"/>
      <c r="AO917" s="224"/>
      <c r="AP917" s="224"/>
      <c r="AQ917" s="224"/>
      <c r="AR917" s="224"/>
      <c r="AS917" s="224"/>
    </row>
    <row r="918">
      <c r="A918" s="398"/>
      <c r="B918" s="399"/>
      <c r="C918" s="398"/>
      <c r="D918" s="399"/>
      <c r="E918" s="398"/>
      <c r="I918" s="411"/>
      <c r="J918" s="411"/>
      <c r="N918" s="411"/>
      <c r="S918" s="411"/>
      <c r="AC918" s="227"/>
      <c r="AD918" s="227"/>
      <c r="AE918" s="227"/>
      <c r="AF918" s="227"/>
      <c r="AG918" s="227"/>
      <c r="AL918" s="224"/>
      <c r="AM918" s="224"/>
      <c r="AN918" s="224"/>
      <c r="AO918" s="224"/>
      <c r="AP918" s="224"/>
      <c r="AQ918" s="224"/>
      <c r="AR918" s="224"/>
      <c r="AS918" s="224"/>
    </row>
    <row r="919">
      <c r="A919" s="398"/>
      <c r="B919" s="399"/>
      <c r="C919" s="398"/>
      <c r="D919" s="399"/>
      <c r="E919" s="398"/>
      <c r="I919" s="411"/>
      <c r="J919" s="411"/>
      <c r="N919" s="411"/>
      <c r="S919" s="411"/>
      <c r="AC919" s="227"/>
      <c r="AD919" s="227"/>
      <c r="AE919" s="227"/>
      <c r="AF919" s="227"/>
      <c r="AG919" s="227"/>
      <c r="AL919" s="224"/>
      <c r="AM919" s="224"/>
      <c r="AN919" s="224"/>
      <c r="AO919" s="224"/>
      <c r="AP919" s="224"/>
      <c r="AQ919" s="224"/>
      <c r="AR919" s="224"/>
      <c r="AS919" s="224"/>
    </row>
    <row r="920">
      <c r="A920" s="398"/>
      <c r="B920" s="399"/>
      <c r="C920" s="398"/>
      <c r="D920" s="399"/>
      <c r="E920" s="398"/>
      <c r="I920" s="411"/>
      <c r="J920" s="411"/>
      <c r="N920" s="411"/>
      <c r="S920" s="411"/>
      <c r="AC920" s="227"/>
      <c r="AD920" s="227"/>
      <c r="AE920" s="227"/>
      <c r="AF920" s="227"/>
      <c r="AG920" s="227"/>
      <c r="AL920" s="224"/>
      <c r="AM920" s="224"/>
      <c r="AN920" s="224"/>
      <c r="AO920" s="224"/>
      <c r="AP920" s="224"/>
      <c r="AQ920" s="224"/>
      <c r="AR920" s="224"/>
      <c r="AS920" s="224"/>
    </row>
    <row r="921">
      <c r="A921" s="398"/>
      <c r="B921" s="399"/>
      <c r="C921" s="398"/>
      <c r="D921" s="399"/>
      <c r="E921" s="398"/>
      <c r="I921" s="411"/>
      <c r="J921" s="411"/>
      <c r="N921" s="411"/>
      <c r="S921" s="411"/>
      <c r="AC921" s="227"/>
      <c r="AD921" s="227"/>
      <c r="AE921" s="227"/>
      <c r="AF921" s="227"/>
      <c r="AG921" s="227"/>
      <c r="AL921" s="224"/>
      <c r="AM921" s="224"/>
      <c r="AN921" s="224"/>
      <c r="AO921" s="224"/>
      <c r="AP921" s="224"/>
      <c r="AQ921" s="224"/>
      <c r="AR921" s="224"/>
      <c r="AS921" s="224"/>
    </row>
    <row r="922">
      <c r="A922" s="398"/>
      <c r="B922" s="399"/>
      <c r="C922" s="398"/>
      <c r="D922" s="399"/>
      <c r="E922" s="398"/>
      <c r="I922" s="411"/>
      <c r="J922" s="411"/>
      <c r="N922" s="411"/>
      <c r="S922" s="411"/>
      <c r="AC922" s="227"/>
      <c r="AD922" s="227"/>
      <c r="AE922" s="227"/>
      <c r="AF922" s="227"/>
      <c r="AG922" s="227"/>
      <c r="AL922" s="224"/>
      <c r="AM922" s="224"/>
      <c r="AN922" s="224"/>
      <c r="AO922" s="224"/>
      <c r="AP922" s="224"/>
      <c r="AQ922" s="224"/>
      <c r="AR922" s="224"/>
      <c r="AS922" s="224"/>
    </row>
    <row r="923">
      <c r="A923" s="398"/>
      <c r="B923" s="399"/>
      <c r="C923" s="398"/>
      <c r="D923" s="399"/>
      <c r="E923" s="398"/>
      <c r="I923" s="411"/>
      <c r="J923" s="411"/>
      <c r="N923" s="411"/>
      <c r="S923" s="411"/>
      <c r="AC923" s="227"/>
      <c r="AD923" s="227"/>
      <c r="AE923" s="227"/>
      <c r="AF923" s="227"/>
      <c r="AG923" s="227"/>
      <c r="AL923" s="224"/>
      <c r="AM923" s="224"/>
      <c r="AN923" s="224"/>
      <c r="AO923" s="224"/>
      <c r="AP923" s="224"/>
      <c r="AQ923" s="224"/>
      <c r="AR923" s="224"/>
      <c r="AS923" s="224"/>
    </row>
    <row r="924">
      <c r="A924" s="398"/>
      <c r="B924" s="399"/>
      <c r="C924" s="398"/>
      <c r="D924" s="399"/>
      <c r="E924" s="398"/>
      <c r="I924" s="411"/>
      <c r="J924" s="411"/>
      <c r="N924" s="411"/>
      <c r="S924" s="411"/>
      <c r="AC924" s="227"/>
      <c r="AD924" s="227"/>
      <c r="AE924" s="227"/>
      <c r="AF924" s="227"/>
      <c r="AG924" s="227"/>
      <c r="AL924" s="224"/>
      <c r="AM924" s="224"/>
      <c r="AN924" s="224"/>
      <c r="AO924" s="224"/>
      <c r="AP924" s="224"/>
      <c r="AQ924" s="224"/>
      <c r="AR924" s="224"/>
      <c r="AS924" s="224"/>
    </row>
    <row r="925">
      <c r="A925" s="398"/>
      <c r="B925" s="399"/>
      <c r="C925" s="398"/>
      <c r="D925" s="399"/>
      <c r="E925" s="398"/>
      <c r="I925" s="411"/>
      <c r="J925" s="411"/>
      <c r="N925" s="411"/>
      <c r="S925" s="411"/>
      <c r="AC925" s="227"/>
      <c r="AD925" s="227"/>
      <c r="AE925" s="227"/>
      <c r="AF925" s="227"/>
      <c r="AG925" s="227"/>
      <c r="AL925" s="224"/>
      <c r="AM925" s="224"/>
      <c r="AN925" s="224"/>
      <c r="AO925" s="224"/>
      <c r="AP925" s="224"/>
      <c r="AQ925" s="224"/>
      <c r="AR925" s="224"/>
      <c r="AS925" s="224"/>
    </row>
    <row r="926">
      <c r="A926" s="398"/>
      <c r="B926" s="399"/>
      <c r="C926" s="398"/>
      <c r="D926" s="399"/>
      <c r="E926" s="398"/>
      <c r="I926" s="411"/>
      <c r="J926" s="411"/>
      <c r="N926" s="411"/>
      <c r="S926" s="411"/>
      <c r="AC926" s="227"/>
      <c r="AD926" s="227"/>
      <c r="AE926" s="227"/>
      <c r="AF926" s="227"/>
      <c r="AG926" s="227"/>
      <c r="AL926" s="224"/>
      <c r="AM926" s="224"/>
      <c r="AN926" s="224"/>
      <c r="AO926" s="224"/>
      <c r="AP926" s="224"/>
      <c r="AQ926" s="224"/>
      <c r="AR926" s="224"/>
      <c r="AS926" s="224"/>
    </row>
    <row r="927">
      <c r="A927" s="398"/>
      <c r="B927" s="399"/>
      <c r="C927" s="398"/>
      <c r="D927" s="399"/>
      <c r="E927" s="398"/>
      <c r="I927" s="411"/>
      <c r="J927" s="411"/>
      <c r="N927" s="411"/>
      <c r="S927" s="411"/>
      <c r="AC927" s="227"/>
      <c r="AD927" s="227"/>
      <c r="AE927" s="227"/>
      <c r="AF927" s="227"/>
      <c r="AG927" s="227"/>
      <c r="AL927" s="224"/>
      <c r="AM927" s="224"/>
      <c r="AN927" s="224"/>
      <c r="AO927" s="224"/>
      <c r="AP927" s="224"/>
      <c r="AQ927" s="224"/>
      <c r="AR927" s="224"/>
      <c r="AS927" s="224"/>
    </row>
    <row r="928">
      <c r="A928" s="398"/>
      <c r="B928" s="399"/>
      <c r="C928" s="398"/>
      <c r="D928" s="399"/>
      <c r="E928" s="398"/>
      <c r="I928" s="411"/>
      <c r="J928" s="411"/>
      <c r="N928" s="411"/>
      <c r="S928" s="411"/>
      <c r="AC928" s="227"/>
      <c r="AD928" s="227"/>
      <c r="AE928" s="227"/>
      <c r="AF928" s="227"/>
      <c r="AG928" s="227"/>
      <c r="AL928" s="224"/>
      <c r="AM928" s="224"/>
      <c r="AN928" s="224"/>
      <c r="AO928" s="224"/>
      <c r="AP928" s="224"/>
      <c r="AQ928" s="224"/>
      <c r="AR928" s="224"/>
      <c r="AS928" s="224"/>
    </row>
    <row r="929">
      <c r="A929" s="398"/>
      <c r="B929" s="399"/>
      <c r="C929" s="398"/>
      <c r="D929" s="399"/>
      <c r="E929" s="398"/>
      <c r="I929" s="411"/>
      <c r="J929" s="411"/>
      <c r="N929" s="411"/>
      <c r="S929" s="411"/>
      <c r="AC929" s="227"/>
      <c r="AD929" s="227"/>
      <c r="AE929" s="227"/>
      <c r="AF929" s="227"/>
      <c r="AG929" s="227"/>
      <c r="AL929" s="224"/>
      <c r="AM929" s="224"/>
      <c r="AN929" s="224"/>
      <c r="AO929" s="224"/>
      <c r="AP929" s="224"/>
      <c r="AQ929" s="224"/>
      <c r="AR929" s="224"/>
      <c r="AS929" s="224"/>
    </row>
    <row r="930">
      <c r="A930" s="398"/>
      <c r="B930" s="399"/>
      <c r="C930" s="398"/>
      <c r="D930" s="399"/>
      <c r="E930" s="398"/>
      <c r="I930" s="411"/>
      <c r="J930" s="411"/>
      <c r="N930" s="411"/>
      <c r="S930" s="411"/>
      <c r="AC930" s="227"/>
      <c r="AD930" s="227"/>
      <c r="AE930" s="227"/>
      <c r="AF930" s="227"/>
      <c r="AG930" s="227"/>
      <c r="AL930" s="224"/>
      <c r="AM930" s="224"/>
      <c r="AN930" s="224"/>
      <c r="AO930" s="224"/>
      <c r="AP930" s="224"/>
      <c r="AQ930" s="224"/>
      <c r="AR930" s="224"/>
      <c r="AS930" s="224"/>
    </row>
    <row r="931">
      <c r="A931" s="398"/>
      <c r="B931" s="399"/>
      <c r="C931" s="398"/>
      <c r="D931" s="399"/>
      <c r="E931" s="398"/>
      <c r="I931" s="411"/>
      <c r="J931" s="411"/>
      <c r="N931" s="411"/>
      <c r="S931" s="411"/>
      <c r="AC931" s="227"/>
      <c r="AD931" s="227"/>
      <c r="AE931" s="227"/>
      <c r="AF931" s="227"/>
      <c r="AG931" s="227"/>
      <c r="AL931" s="224"/>
      <c r="AM931" s="224"/>
      <c r="AN931" s="224"/>
      <c r="AO931" s="224"/>
      <c r="AP931" s="224"/>
      <c r="AQ931" s="224"/>
      <c r="AR931" s="224"/>
      <c r="AS931" s="224"/>
    </row>
    <row r="932">
      <c r="A932" s="398"/>
      <c r="B932" s="399"/>
      <c r="C932" s="398"/>
      <c r="D932" s="399"/>
      <c r="E932" s="398"/>
      <c r="I932" s="411"/>
      <c r="J932" s="411"/>
      <c r="N932" s="411"/>
      <c r="S932" s="411"/>
      <c r="AC932" s="227"/>
      <c r="AD932" s="227"/>
      <c r="AE932" s="227"/>
      <c r="AF932" s="227"/>
      <c r="AG932" s="227"/>
      <c r="AL932" s="224"/>
      <c r="AM932" s="224"/>
      <c r="AN932" s="224"/>
      <c r="AO932" s="224"/>
      <c r="AP932" s="224"/>
      <c r="AQ932" s="224"/>
      <c r="AR932" s="224"/>
      <c r="AS932" s="224"/>
    </row>
    <row r="933">
      <c r="A933" s="398"/>
      <c r="B933" s="399"/>
      <c r="C933" s="398"/>
      <c r="D933" s="399"/>
      <c r="E933" s="398"/>
      <c r="I933" s="411"/>
      <c r="J933" s="411"/>
      <c r="N933" s="411"/>
      <c r="S933" s="411"/>
      <c r="AC933" s="227"/>
      <c r="AD933" s="227"/>
      <c r="AE933" s="227"/>
      <c r="AF933" s="227"/>
      <c r="AG933" s="227"/>
      <c r="AL933" s="224"/>
      <c r="AM933" s="224"/>
      <c r="AN933" s="224"/>
      <c r="AO933" s="224"/>
      <c r="AP933" s="224"/>
      <c r="AQ933" s="224"/>
      <c r="AR933" s="224"/>
      <c r="AS933" s="224"/>
    </row>
    <row r="934">
      <c r="A934" s="398"/>
      <c r="B934" s="399"/>
      <c r="C934" s="398"/>
      <c r="D934" s="399"/>
      <c r="E934" s="398"/>
      <c r="I934" s="411"/>
      <c r="J934" s="411"/>
      <c r="N934" s="411"/>
      <c r="S934" s="411"/>
      <c r="AC934" s="227"/>
      <c r="AD934" s="227"/>
      <c r="AE934" s="227"/>
      <c r="AF934" s="227"/>
      <c r="AG934" s="227"/>
      <c r="AL934" s="224"/>
      <c r="AM934" s="224"/>
      <c r="AN934" s="224"/>
      <c r="AO934" s="224"/>
      <c r="AP934" s="224"/>
      <c r="AQ934" s="224"/>
      <c r="AR934" s="224"/>
      <c r="AS934" s="224"/>
    </row>
    <row r="935">
      <c r="A935" s="398"/>
      <c r="B935" s="399"/>
      <c r="C935" s="398"/>
      <c r="D935" s="399"/>
      <c r="E935" s="398"/>
      <c r="I935" s="411"/>
      <c r="J935" s="411"/>
      <c r="N935" s="411"/>
      <c r="S935" s="411"/>
      <c r="AC935" s="227"/>
      <c r="AD935" s="227"/>
      <c r="AE935" s="227"/>
      <c r="AF935" s="227"/>
      <c r="AG935" s="227"/>
      <c r="AL935" s="224"/>
      <c r="AM935" s="224"/>
      <c r="AN935" s="224"/>
      <c r="AO935" s="224"/>
      <c r="AP935" s="224"/>
      <c r="AQ935" s="224"/>
      <c r="AR935" s="224"/>
      <c r="AS935" s="224"/>
    </row>
    <row r="936">
      <c r="A936" s="398"/>
      <c r="B936" s="399"/>
      <c r="C936" s="398"/>
      <c r="D936" s="399"/>
      <c r="E936" s="398"/>
      <c r="I936" s="411"/>
      <c r="J936" s="411"/>
      <c r="N936" s="411"/>
      <c r="S936" s="411"/>
      <c r="AC936" s="227"/>
      <c r="AD936" s="227"/>
      <c r="AE936" s="227"/>
      <c r="AF936" s="227"/>
      <c r="AG936" s="227"/>
      <c r="AL936" s="224"/>
      <c r="AM936" s="224"/>
      <c r="AN936" s="224"/>
      <c r="AO936" s="224"/>
      <c r="AP936" s="224"/>
      <c r="AQ936" s="224"/>
      <c r="AR936" s="224"/>
      <c r="AS936" s="224"/>
    </row>
    <row r="937">
      <c r="A937" s="398"/>
      <c r="B937" s="399"/>
      <c r="C937" s="398"/>
      <c r="D937" s="399"/>
      <c r="E937" s="398"/>
      <c r="I937" s="411"/>
      <c r="J937" s="411"/>
      <c r="N937" s="411"/>
      <c r="S937" s="411"/>
      <c r="AC937" s="227"/>
      <c r="AD937" s="227"/>
      <c r="AE937" s="227"/>
      <c r="AF937" s="227"/>
      <c r="AG937" s="227"/>
      <c r="AL937" s="224"/>
      <c r="AM937" s="224"/>
      <c r="AN937" s="224"/>
      <c r="AO937" s="224"/>
      <c r="AP937" s="224"/>
      <c r="AQ937" s="224"/>
      <c r="AR937" s="224"/>
      <c r="AS937" s="224"/>
    </row>
    <row r="938">
      <c r="A938" s="398"/>
      <c r="B938" s="399"/>
      <c r="C938" s="398"/>
      <c r="D938" s="399"/>
      <c r="E938" s="398"/>
      <c r="I938" s="411"/>
      <c r="J938" s="411"/>
      <c r="N938" s="411"/>
      <c r="S938" s="411"/>
      <c r="AC938" s="227"/>
      <c r="AD938" s="227"/>
      <c r="AE938" s="227"/>
      <c r="AF938" s="227"/>
      <c r="AG938" s="227"/>
      <c r="AL938" s="224"/>
      <c r="AM938" s="224"/>
      <c r="AN938" s="224"/>
      <c r="AO938" s="224"/>
      <c r="AP938" s="224"/>
      <c r="AQ938" s="224"/>
      <c r="AR938" s="224"/>
      <c r="AS938" s="224"/>
    </row>
    <row r="939">
      <c r="A939" s="398"/>
      <c r="B939" s="399"/>
      <c r="C939" s="398"/>
      <c r="D939" s="399"/>
      <c r="E939" s="398"/>
      <c r="I939" s="411"/>
      <c r="J939" s="411"/>
      <c r="N939" s="411"/>
      <c r="S939" s="411"/>
      <c r="AC939" s="227"/>
      <c r="AD939" s="227"/>
      <c r="AE939" s="227"/>
      <c r="AF939" s="227"/>
      <c r="AG939" s="227"/>
      <c r="AL939" s="224"/>
      <c r="AM939" s="224"/>
      <c r="AN939" s="224"/>
      <c r="AO939" s="224"/>
      <c r="AP939" s="224"/>
      <c r="AQ939" s="224"/>
      <c r="AR939" s="224"/>
      <c r="AS939" s="224"/>
    </row>
    <row r="940">
      <c r="A940" s="398"/>
      <c r="B940" s="399"/>
      <c r="C940" s="398"/>
      <c r="D940" s="399"/>
      <c r="E940" s="398"/>
      <c r="I940" s="411"/>
      <c r="J940" s="411"/>
      <c r="N940" s="411"/>
      <c r="S940" s="411"/>
      <c r="AC940" s="227"/>
      <c r="AD940" s="227"/>
      <c r="AE940" s="227"/>
      <c r="AF940" s="227"/>
      <c r="AG940" s="227"/>
      <c r="AL940" s="224"/>
      <c r="AM940" s="224"/>
      <c r="AN940" s="224"/>
      <c r="AO940" s="224"/>
      <c r="AP940" s="224"/>
      <c r="AQ940" s="224"/>
      <c r="AR940" s="224"/>
      <c r="AS940" s="224"/>
    </row>
    <row r="941">
      <c r="A941" s="398"/>
      <c r="B941" s="399"/>
      <c r="C941" s="398"/>
      <c r="D941" s="399"/>
      <c r="E941" s="398"/>
      <c r="I941" s="411"/>
      <c r="J941" s="411"/>
      <c r="N941" s="411"/>
      <c r="S941" s="411"/>
      <c r="AC941" s="227"/>
      <c r="AD941" s="227"/>
      <c r="AE941" s="227"/>
      <c r="AF941" s="227"/>
      <c r="AG941" s="227"/>
      <c r="AL941" s="224"/>
      <c r="AM941" s="224"/>
      <c r="AN941" s="224"/>
      <c r="AO941" s="224"/>
      <c r="AP941" s="224"/>
      <c r="AQ941" s="224"/>
      <c r="AR941" s="224"/>
      <c r="AS941" s="224"/>
    </row>
    <row r="942">
      <c r="A942" s="398"/>
      <c r="B942" s="399"/>
      <c r="C942" s="398"/>
      <c r="D942" s="399"/>
      <c r="E942" s="398"/>
      <c r="I942" s="411"/>
      <c r="J942" s="411"/>
      <c r="N942" s="411"/>
      <c r="S942" s="411"/>
      <c r="AC942" s="227"/>
      <c r="AD942" s="227"/>
      <c r="AE942" s="227"/>
      <c r="AF942" s="227"/>
      <c r="AG942" s="227"/>
      <c r="AL942" s="224"/>
      <c r="AM942" s="224"/>
      <c r="AN942" s="224"/>
      <c r="AO942" s="224"/>
      <c r="AP942" s="224"/>
      <c r="AQ942" s="224"/>
      <c r="AR942" s="224"/>
      <c r="AS942" s="224"/>
    </row>
    <row r="943">
      <c r="A943" s="398"/>
      <c r="B943" s="399"/>
      <c r="C943" s="398"/>
      <c r="D943" s="399"/>
      <c r="E943" s="398"/>
      <c r="I943" s="411"/>
      <c r="J943" s="411"/>
      <c r="N943" s="411"/>
      <c r="S943" s="411"/>
      <c r="AC943" s="227"/>
      <c r="AD943" s="227"/>
      <c r="AE943" s="227"/>
      <c r="AF943" s="227"/>
      <c r="AG943" s="227"/>
      <c r="AL943" s="224"/>
      <c r="AM943" s="224"/>
      <c r="AN943" s="224"/>
      <c r="AO943" s="224"/>
      <c r="AP943" s="224"/>
      <c r="AQ943" s="224"/>
      <c r="AR943" s="224"/>
      <c r="AS943" s="224"/>
    </row>
    <row r="944">
      <c r="A944" s="398"/>
      <c r="B944" s="399"/>
      <c r="C944" s="398"/>
      <c r="D944" s="399"/>
      <c r="E944" s="398"/>
      <c r="I944" s="411"/>
      <c r="J944" s="411"/>
      <c r="N944" s="411"/>
      <c r="S944" s="411"/>
      <c r="AC944" s="227"/>
      <c r="AD944" s="227"/>
      <c r="AE944" s="227"/>
      <c r="AF944" s="227"/>
      <c r="AG944" s="227"/>
      <c r="AL944" s="224"/>
      <c r="AM944" s="224"/>
      <c r="AN944" s="224"/>
      <c r="AO944" s="224"/>
      <c r="AP944" s="224"/>
      <c r="AQ944" s="224"/>
      <c r="AR944" s="224"/>
      <c r="AS944" s="224"/>
    </row>
    <row r="945">
      <c r="A945" s="398"/>
      <c r="B945" s="399"/>
      <c r="C945" s="398"/>
      <c r="D945" s="399"/>
      <c r="E945" s="398"/>
      <c r="I945" s="411"/>
      <c r="J945" s="411"/>
      <c r="N945" s="411"/>
      <c r="S945" s="411"/>
      <c r="AC945" s="227"/>
      <c r="AD945" s="227"/>
      <c r="AE945" s="227"/>
      <c r="AF945" s="227"/>
      <c r="AG945" s="227"/>
      <c r="AL945" s="224"/>
      <c r="AM945" s="224"/>
      <c r="AN945" s="224"/>
      <c r="AO945" s="224"/>
      <c r="AP945" s="224"/>
      <c r="AQ945" s="224"/>
      <c r="AR945" s="224"/>
      <c r="AS945" s="224"/>
    </row>
    <row r="946">
      <c r="A946" s="398"/>
      <c r="B946" s="399"/>
      <c r="C946" s="398"/>
      <c r="D946" s="399"/>
      <c r="E946" s="398"/>
      <c r="I946" s="411"/>
      <c r="J946" s="411"/>
      <c r="N946" s="411"/>
      <c r="S946" s="411"/>
      <c r="AC946" s="227"/>
      <c r="AD946" s="227"/>
      <c r="AE946" s="227"/>
      <c r="AF946" s="227"/>
      <c r="AG946" s="227"/>
      <c r="AL946" s="224"/>
      <c r="AM946" s="224"/>
      <c r="AN946" s="224"/>
      <c r="AO946" s="224"/>
      <c r="AP946" s="224"/>
      <c r="AQ946" s="224"/>
      <c r="AR946" s="224"/>
      <c r="AS946" s="224"/>
    </row>
    <row r="947">
      <c r="A947" s="398"/>
      <c r="B947" s="399"/>
      <c r="C947" s="398"/>
      <c r="D947" s="399"/>
      <c r="E947" s="398"/>
      <c r="I947" s="411"/>
      <c r="J947" s="411"/>
      <c r="N947" s="411"/>
      <c r="S947" s="411"/>
      <c r="AC947" s="227"/>
      <c r="AD947" s="227"/>
      <c r="AE947" s="227"/>
      <c r="AF947" s="227"/>
      <c r="AG947" s="227"/>
      <c r="AL947" s="224"/>
      <c r="AM947" s="224"/>
      <c r="AN947" s="224"/>
      <c r="AO947" s="224"/>
      <c r="AP947" s="224"/>
      <c r="AQ947" s="224"/>
      <c r="AR947" s="224"/>
      <c r="AS947" s="224"/>
    </row>
    <row r="948">
      <c r="A948" s="398"/>
      <c r="B948" s="399"/>
      <c r="C948" s="398"/>
      <c r="D948" s="399"/>
      <c r="E948" s="398"/>
      <c r="I948" s="411"/>
      <c r="J948" s="411"/>
      <c r="N948" s="411"/>
      <c r="S948" s="411"/>
      <c r="AC948" s="227"/>
      <c r="AD948" s="227"/>
      <c r="AE948" s="227"/>
      <c r="AF948" s="227"/>
      <c r="AG948" s="227"/>
      <c r="AL948" s="224"/>
      <c r="AM948" s="224"/>
      <c r="AN948" s="224"/>
      <c r="AO948" s="224"/>
      <c r="AP948" s="224"/>
      <c r="AQ948" s="224"/>
      <c r="AR948" s="224"/>
      <c r="AS948" s="224"/>
    </row>
    <row r="949">
      <c r="A949" s="398"/>
      <c r="B949" s="528" t="s">
        <v>611</v>
      </c>
      <c r="C949" s="398"/>
      <c r="D949" s="399"/>
      <c r="E949" s="398"/>
      <c r="I949" s="411"/>
      <c r="J949" s="411"/>
      <c r="N949" s="411"/>
      <c r="S949" s="411"/>
      <c r="AC949" s="227"/>
      <c r="AD949" s="227"/>
      <c r="AE949" s="227"/>
      <c r="AF949" s="227"/>
      <c r="AG949" s="227"/>
      <c r="AL949" s="224"/>
      <c r="AM949" s="224"/>
      <c r="AN949" s="224"/>
      <c r="AO949" s="224"/>
      <c r="AP949" s="224"/>
      <c r="AQ949" s="224"/>
      <c r="AR949" s="224"/>
      <c r="AS949" s="224"/>
    </row>
    <row r="950">
      <c r="A950" s="398"/>
      <c r="B950" s="529">
        <v>-13.38</v>
      </c>
      <c r="C950" s="398"/>
      <c r="D950" s="399"/>
      <c r="E950" s="398"/>
      <c r="I950" s="411"/>
      <c r="J950" s="411"/>
      <c r="N950" s="411"/>
      <c r="S950" s="411"/>
      <c r="AC950" s="227"/>
      <c r="AD950" s="227"/>
      <c r="AE950" s="227"/>
      <c r="AF950" s="227"/>
      <c r="AG950" s="227"/>
      <c r="AL950" s="224"/>
      <c r="AM950" s="224"/>
      <c r="AN950" s="224"/>
      <c r="AO950" s="224"/>
      <c r="AP950" s="224"/>
      <c r="AQ950" s="224"/>
      <c r="AR950" s="224"/>
      <c r="AS950" s="224"/>
    </row>
    <row r="951">
      <c r="A951" s="398"/>
      <c r="B951" s="529">
        <v>-11.92</v>
      </c>
      <c r="C951" s="398"/>
      <c r="D951" s="399"/>
      <c r="E951" s="398"/>
      <c r="I951" s="411"/>
      <c r="J951" s="411"/>
      <c r="N951" s="411"/>
      <c r="S951" s="411"/>
      <c r="AC951" s="227"/>
      <c r="AD951" s="227"/>
      <c r="AE951" s="227"/>
      <c r="AF951" s="227"/>
      <c r="AG951" s="227"/>
      <c r="AL951" s="224"/>
      <c r="AM951" s="224"/>
      <c r="AN951" s="224"/>
      <c r="AO951" s="224"/>
      <c r="AP951" s="224"/>
      <c r="AQ951" s="224"/>
      <c r="AR951" s="224"/>
      <c r="AS951" s="224"/>
    </row>
    <row r="952">
      <c r="A952" s="398"/>
      <c r="B952" s="529">
        <v>-11.81</v>
      </c>
      <c r="C952" s="398"/>
      <c r="D952" s="399"/>
      <c r="E952" s="398"/>
      <c r="I952" s="411"/>
      <c r="J952" s="411"/>
      <c r="N952" s="411"/>
      <c r="S952" s="411"/>
      <c r="AC952" s="227"/>
      <c r="AD952" s="227"/>
      <c r="AE952" s="227"/>
      <c r="AF952" s="227"/>
      <c r="AG952" s="227"/>
      <c r="AL952" s="224"/>
      <c r="AM952" s="224"/>
      <c r="AN952" s="224"/>
      <c r="AO952" s="224"/>
      <c r="AP952" s="224"/>
      <c r="AQ952" s="224"/>
      <c r="AR952" s="224"/>
      <c r="AS952" s="224"/>
    </row>
    <row r="953">
      <c r="A953" s="398"/>
      <c r="B953" s="529">
        <v>-8.4</v>
      </c>
      <c r="C953" s="398"/>
      <c r="D953" s="399"/>
      <c r="E953" s="398"/>
      <c r="I953" s="411"/>
      <c r="J953" s="411"/>
      <c r="N953" s="411"/>
      <c r="S953" s="411"/>
      <c r="AC953" s="227"/>
      <c r="AD953" s="227"/>
      <c r="AE953" s="227"/>
      <c r="AF953" s="227"/>
      <c r="AG953" s="227"/>
      <c r="AL953" s="224"/>
      <c r="AM953" s="224"/>
      <c r="AN953" s="224"/>
      <c r="AO953" s="224"/>
      <c r="AP953" s="224"/>
      <c r="AQ953" s="224"/>
      <c r="AR953" s="224"/>
      <c r="AS953" s="224"/>
    </row>
    <row r="954">
      <c r="A954" s="398"/>
      <c r="B954" s="529">
        <v>-13.17</v>
      </c>
      <c r="C954" s="398"/>
      <c r="D954" s="399"/>
      <c r="E954" s="398"/>
      <c r="I954" s="411"/>
      <c r="J954" s="411"/>
      <c r="N954" s="411"/>
      <c r="S954" s="411"/>
      <c r="AC954" s="227"/>
      <c r="AD954" s="227"/>
      <c r="AE954" s="227"/>
      <c r="AF954" s="227"/>
      <c r="AG954" s="227"/>
      <c r="AL954" s="224"/>
      <c r="AM954" s="224"/>
      <c r="AN954" s="224"/>
      <c r="AO954" s="224"/>
      <c r="AP954" s="224"/>
      <c r="AQ954" s="224"/>
      <c r="AR954" s="224"/>
      <c r="AS954" s="224"/>
    </row>
    <row r="955">
      <c r="A955" s="398"/>
      <c r="B955" s="529">
        <v>-16.83</v>
      </c>
      <c r="C955" s="398"/>
      <c r="D955" s="399"/>
      <c r="E955" s="398"/>
      <c r="I955" s="411"/>
      <c r="J955" s="411"/>
      <c r="N955" s="411"/>
      <c r="S955" s="411"/>
      <c r="AC955" s="227"/>
      <c r="AD955" s="227"/>
      <c r="AE955" s="227"/>
      <c r="AF955" s="227"/>
      <c r="AG955" s="227"/>
      <c r="AL955" s="224"/>
      <c r="AM955" s="224"/>
      <c r="AN955" s="224"/>
      <c r="AO955" s="224"/>
      <c r="AP955" s="224"/>
      <c r="AQ955" s="224"/>
      <c r="AR955" s="224"/>
      <c r="AS955" s="224"/>
    </row>
    <row r="956">
      <c r="A956" s="398"/>
      <c r="B956" s="529">
        <v>-16.76</v>
      </c>
      <c r="C956" s="398"/>
      <c r="D956" s="399"/>
      <c r="E956" s="398"/>
      <c r="I956" s="411"/>
      <c r="J956" s="411"/>
      <c r="N956" s="411"/>
      <c r="S956" s="411"/>
      <c r="AC956" s="227"/>
      <c r="AD956" s="227"/>
      <c r="AE956" s="227"/>
      <c r="AF956" s="227"/>
      <c r="AG956" s="227"/>
      <c r="AL956" s="224"/>
      <c r="AM956" s="224"/>
      <c r="AN956" s="224"/>
      <c r="AO956" s="224"/>
      <c r="AP956" s="224"/>
      <c r="AQ956" s="224"/>
      <c r="AR956" s="224"/>
      <c r="AS956" s="224"/>
    </row>
    <row r="957">
      <c r="A957" s="398"/>
      <c r="B957" s="529">
        <v>-8.23</v>
      </c>
      <c r="C957" s="398"/>
      <c r="D957" s="399"/>
      <c r="E957" s="398"/>
      <c r="I957" s="411"/>
      <c r="J957" s="411"/>
      <c r="N957" s="411"/>
      <c r="S957" s="411"/>
      <c r="AC957" s="227"/>
      <c r="AD957" s="227"/>
      <c r="AE957" s="227"/>
      <c r="AF957" s="227"/>
      <c r="AG957" s="227"/>
      <c r="AL957" s="224"/>
      <c r="AM957" s="224"/>
      <c r="AN957" s="224"/>
      <c r="AO957" s="224"/>
      <c r="AP957" s="224"/>
      <c r="AQ957" s="224"/>
      <c r="AR957" s="224"/>
      <c r="AS957" s="224"/>
    </row>
    <row r="958">
      <c r="A958" s="398"/>
      <c r="B958" s="529">
        <v>-8.13</v>
      </c>
      <c r="C958" s="398"/>
      <c r="D958" s="399"/>
      <c r="E958" s="398"/>
      <c r="I958" s="411"/>
      <c r="J958" s="411"/>
      <c r="N958" s="411"/>
      <c r="S958" s="411"/>
      <c r="AC958" s="227"/>
      <c r="AD958" s="227"/>
      <c r="AE958" s="227"/>
      <c r="AF958" s="227"/>
      <c r="AG958" s="227"/>
      <c r="AL958" s="224"/>
      <c r="AM958" s="224"/>
      <c r="AN958" s="224"/>
      <c r="AO958" s="224"/>
      <c r="AP958" s="224"/>
      <c r="AQ958" s="224"/>
      <c r="AR958" s="224"/>
      <c r="AS958" s="224"/>
    </row>
    <row r="959">
      <c r="A959" s="398"/>
      <c r="B959" s="529">
        <v>-0.99</v>
      </c>
      <c r="C959" s="398"/>
      <c r="D959" s="399"/>
      <c r="E959" s="398"/>
      <c r="I959" s="411"/>
      <c r="J959" s="411"/>
      <c r="N959" s="411"/>
      <c r="S959" s="411"/>
      <c r="AC959" s="227"/>
      <c r="AD959" s="227"/>
      <c r="AE959" s="227"/>
      <c r="AF959" s="227"/>
      <c r="AG959" s="227"/>
      <c r="AL959" s="224"/>
      <c r="AM959" s="224"/>
      <c r="AN959" s="224"/>
      <c r="AO959" s="224"/>
      <c r="AP959" s="224"/>
      <c r="AQ959" s="224"/>
      <c r="AR959" s="224"/>
      <c r="AS959" s="224"/>
    </row>
    <row r="960">
      <c r="A960" s="398"/>
      <c r="B960" s="529">
        <v>-4.46</v>
      </c>
      <c r="C960" s="398"/>
      <c r="D960" s="399"/>
      <c r="E960" s="398"/>
      <c r="I960" s="411"/>
      <c r="J960" s="411"/>
      <c r="N960" s="411"/>
      <c r="S960" s="411"/>
      <c r="AC960" s="227"/>
      <c r="AD960" s="227"/>
      <c r="AE960" s="227"/>
      <c r="AF960" s="227"/>
      <c r="AG960" s="227"/>
      <c r="AL960" s="224"/>
      <c r="AM960" s="224"/>
      <c r="AN960" s="224"/>
      <c r="AO960" s="224"/>
      <c r="AP960" s="224"/>
      <c r="AQ960" s="224"/>
      <c r="AR960" s="224"/>
      <c r="AS960" s="224"/>
    </row>
    <row r="961">
      <c r="A961" s="398"/>
      <c r="B961" s="529">
        <v>-1.13</v>
      </c>
      <c r="C961" s="398"/>
      <c r="D961" s="399"/>
      <c r="E961" s="398"/>
      <c r="I961" s="411"/>
      <c r="J961" s="411"/>
      <c r="N961" s="411"/>
      <c r="S961" s="411"/>
      <c r="AC961" s="227"/>
      <c r="AD961" s="227"/>
      <c r="AE961" s="227"/>
      <c r="AF961" s="227"/>
      <c r="AG961" s="227"/>
      <c r="AL961" s="224"/>
      <c r="AM961" s="224"/>
      <c r="AN961" s="224"/>
      <c r="AO961" s="224"/>
      <c r="AP961" s="224"/>
      <c r="AQ961" s="224"/>
      <c r="AR961" s="224"/>
      <c r="AS961" s="224"/>
    </row>
    <row r="962">
      <c r="A962" s="398"/>
      <c r="B962" s="529">
        <v>-5.0</v>
      </c>
      <c r="C962" s="398"/>
      <c r="D962" s="399"/>
      <c r="E962" s="398"/>
      <c r="I962" s="411"/>
      <c r="J962" s="411"/>
      <c r="N962" s="411"/>
      <c r="S962" s="411"/>
      <c r="AC962" s="227"/>
      <c r="AD962" s="227"/>
      <c r="AE962" s="227"/>
      <c r="AF962" s="227"/>
      <c r="AG962" s="227"/>
      <c r="AL962" s="224"/>
      <c r="AM962" s="224"/>
      <c r="AN962" s="224"/>
      <c r="AO962" s="224"/>
      <c r="AP962" s="224"/>
      <c r="AQ962" s="224"/>
      <c r="AR962" s="224"/>
      <c r="AS962" s="224"/>
    </row>
    <row r="963">
      <c r="A963" s="398"/>
      <c r="B963" s="529">
        <v>-2.05</v>
      </c>
      <c r="C963" s="398"/>
      <c r="D963" s="399"/>
      <c r="E963" s="398"/>
      <c r="I963" s="411"/>
      <c r="J963" s="411"/>
      <c r="N963" s="411"/>
      <c r="S963" s="411"/>
      <c r="AC963" s="227"/>
      <c r="AD963" s="227"/>
      <c r="AE963" s="227"/>
      <c r="AF963" s="227"/>
      <c r="AG963" s="227"/>
      <c r="AL963" s="224"/>
      <c r="AM963" s="224"/>
      <c r="AN963" s="224"/>
      <c r="AO963" s="224"/>
      <c r="AP963" s="224"/>
      <c r="AQ963" s="224"/>
      <c r="AR963" s="224"/>
      <c r="AS963" s="224"/>
    </row>
    <row r="964">
      <c r="A964" s="398"/>
      <c r="B964" s="529">
        <v>-8.86</v>
      </c>
      <c r="C964" s="398"/>
      <c r="D964" s="399"/>
      <c r="E964" s="398"/>
      <c r="I964" s="411"/>
      <c r="J964" s="411"/>
      <c r="N964" s="411"/>
      <c r="S964" s="411"/>
      <c r="AC964" s="227"/>
      <c r="AD964" s="227"/>
      <c r="AE964" s="227"/>
      <c r="AF964" s="227"/>
      <c r="AG964" s="227"/>
      <c r="AL964" s="224"/>
      <c r="AM964" s="224"/>
      <c r="AN964" s="224"/>
      <c r="AO964" s="224"/>
      <c r="AP964" s="224"/>
      <c r="AQ964" s="224"/>
      <c r="AR964" s="224"/>
      <c r="AS964" s="224"/>
    </row>
    <row r="965">
      <c r="A965" s="398"/>
      <c r="B965" s="529">
        <v>-9.02</v>
      </c>
      <c r="C965" s="398"/>
      <c r="D965" s="399"/>
      <c r="E965" s="398"/>
      <c r="I965" s="411"/>
      <c r="J965" s="411"/>
      <c r="N965" s="411"/>
      <c r="S965" s="411"/>
      <c r="AC965" s="227"/>
      <c r="AD965" s="227"/>
      <c r="AE965" s="227"/>
      <c r="AF965" s="227"/>
      <c r="AG965" s="227"/>
      <c r="AL965" s="224"/>
      <c r="AM965" s="224"/>
      <c r="AN965" s="224"/>
      <c r="AO965" s="224"/>
      <c r="AP965" s="224"/>
      <c r="AQ965" s="224"/>
      <c r="AR965" s="224"/>
      <c r="AS965" s="224"/>
    </row>
    <row r="966">
      <c r="A966" s="398"/>
      <c r="B966" s="529">
        <v>-11.93</v>
      </c>
      <c r="C966" s="398"/>
      <c r="D966" s="399"/>
      <c r="E966" s="398"/>
      <c r="I966" s="411"/>
      <c r="J966" s="411"/>
      <c r="N966" s="411"/>
      <c r="S966" s="411"/>
      <c r="AC966" s="227"/>
      <c r="AD966" s="227"/>
      <c r="AE966" s="227"/>
      <c r="AF966" s="227"/>
      <c r="AG966" s="227"/>
      <c r="AL966" s="224"/>
      <c r="AM966" s="224"/>
      <c r="AN966" s="224"/>
      <c r="AO966" s="224"/>
      <c r="AP966" s="224"/>
      <c r="AQ966" s="224"/>
      <c r="AR966" s="224"/>
      <c r="AS966" s="224"/>
    </row>
    <row r="967">
      <c r="A967" s="398"/>
      <c r="B967" s="529">
        <v>-9.38</v>
      </c>
      <c r="C967" s="398"/>
      <c r="D967" s="399"/>
      <c r="E967" s="398"/>
      <c r="I967" s="411"/>
      <c r="J967" s="411"/>
      <c r="N967" s="411"/>
      <c r="S967" s="411"/>
      <c r="AC967" s="227"/>
      <c r="AD967" s="227"/>
      <c r="AE967" s="227"/>
      <c r="AF967" s="227"/>
      <c r="AG967" s="227"/>
      <c r="AL967" s="224"/>
      <c r="AM967" s="224"/>
      <c r="AN967" s="224"/>
      <c r="AO967" s="224"/>
      <c r="AP967" s="224"/>
      <c r="AQ967" s="224"/>
      <c r="AR967" s="224"/>
      <c r="AS967" s="224"/>
    </row>
    <row r="968">
      <c r="A968" s="398"/>
      <c r="B968" s="529">
        <v>-4.43</v>
      </c>
      <c r="C968" s="398"/>
      <c r="D968" s="399"/>
      <c r="E968" s="398"/>
      <c r="I968" s="411"/>
      <c r="J968" s="411"/>
      <c r="N968" s="411"/>
      <c r="S968" s="411"/>
      <c r="AC968" s="227"/>
      <c r="AD968" s="227"/>
      <c r="AE968" s="227"/>
      <c r="AF968" s="227"/>
      <c r="AG968" s="227"/>
      <c r="AL968" s="224"/>
      <c r="AM968" s="224"/>
      <c r="AN968" s="224"/>
      <c r="AO968" s="224"/>
      <c r="AP968" s="224"/>
      <c r="AQ968" s="224"/>
      <c r="AR968" s="224"/>
      <c r="AS968" s="224"/>
    </row>
    <row r="969">
      <c r="A969" s="398"/>
      <c r="B969" s="529">
        <v>-7.24</v>
      </c>
      <c r="C969" s="398"/>
      <c r="D969" s="399"/>
      <c r="E969" s="398"/>
      <c r="I969" s="411"/>
      <c r="J969" s="411"/>
      <c r="N969" s="411"/>
      <c r="S969" s="411"/>
      <c r="AC969" s="227"/>
      <c r="AD969" s="227"/>
      <c r="AE969" s="227"/>
      <c r="AF969" s="227"/>
      <c r="AG969" s="227"/>
      <c r="AL969" s="224"/>
      <c r="AM969" s="224"/>
      <c r="AN969" s="224"/>
      <c r="AO969" s="224"/>
      <c r="AP969" s="224"/>
      <c r="AQ969" s="224"/>
      <c r="AR969" s="224"/>
      <c r="AS969" s="224"/>
    </row>
    <row r="970">
      <c r="A970" s="398"/>
      <c r="B970" s="529">
        <v>-2.21</v>
      </c>
      <c r="C970" s="398"/>
      <c r="D970" s="399"/>
      <c r="E970" s="398"/>
      <c r="I970" s="411"/>
      <c r="J970" s="411"/>
      <c r="N970" s="411"/>
      <c r="S970" s="411"/>
      <c r="AC970" s="227"/>
      <c r="AD970" s="227"/>
      <c r="AE970" s="227"/>
      <c r="AF970" s="227"/>
      <c r="AG970" s="227"/>
      <c r="AL970" s="224"/>
      <c r="AM970" s="224"/>
      <c r="AN970" s="224"/>
      <c r="AO970" s="224"/>
      <c r="AP970" s="224"/>
      <c r="AQ970" s="224"/>
      <c r="AR970" s="224"/>
      <c r="AS970" s="224"/>
    </row>
    <row r="971">
      <c r="A971" s="398"/>
      <c r="B971" s="529">
        <v>-3.97</v>
      </c>
      <c r="C971" s="398"/>
      <c r="D971" s="399"/>
      <c r="E971" s="398"/>
      <c r="I971" s="411"/>
      <c r="J971" s="411"/>
      <c r="N971" s="411"/>
      <c r="S971" s="411"/>
      <c r="AC971" s="227"/>
      <c r="AD971" s="227"/>
      <c r="AE971" s="227"/>
      <c r="AF971" s="227"/>
      <c r="AG971" s="227"/>
      <c r="AL971" s="224"/>
      <c r="AM971" s="224"/>
      <c r="AN971" s="224"/>
      <c r="AO971" s="224"/>
      <c r="AP971" s="224"/>
      <c r="AQ971" s="224"/>
      <c r="AR971" s="224"/>
      <c r="AS971" s="224"/>
    </row>
    <row r="972">
      <c r="A972" s="398"/>
      <c r="B972" s="529">
        <v>-6.5</v>
      </c>
      <c r="C972" s="398"/>
      <c r="D972" s="399"/>
      <c r="E972" s="398"/>
      <c r="I972" s="411"/>
      <c r="J972" s="411"/>
      <c r="N972" s="411"/>
      <c r="S972" s="411"/>
      <c r="AC972" s="227"/>
      <c r="AD972" s="227"/>
      <c r="AE972" s="227"/>
      <c r="AF972" s="227"/>
      <c r="AG972" s="227"/>
      <c r="AL972" s="224"/>
      <c r="AM972" s="224"/>
      <c r="AN972" s="224"/>
      <c r="AO972" s="224"/>
      <c r="AP972" s="224"/>
      <c r="AQ972" s="224"/>
      <c r="AR972" s="224"/>
      <c r="AS972" s="224"/>
    </row>
    <row r="973">
      <c r="A973" s="398"/>
      <c r="B973" s="529">
        <v>-10.52</v>
      </c>
      <c r="C973" s="398"/>
      <c r="D973" s="399"/>
      <c r="E973" s="398"/>
      <c r="I973" s="411"/>
      <c r="J973" s="411"/>
      <c r="N973" s="411"/>
      <c r="S973" s="411"/>
      <c r="AC973" s="227"/>
      <c r="AD973" s="227"/>
      <c r="AE973" s="227"/>
      <c r="AF973" s="227"/>
      <c r="AG973" s="227"/>
      <c r="AL973" s="224"/>
      <c r="AM973" s="224"/>
      <c r="AN973" s="224"/>
      <c r="AO973" s="224"/>
      <c r="AP973" s="224"/>
      <c r="AQ973" s="224"/>
      <c r="AR973" s="224"/>
      <c r="AS973" s="224"/>
    </row>
    <row r="974">
      <c r="A974" s="398"/>
      <c r="B974" s="529">
        <v>-10.65</v>
      </c>
      <c r="C974" s="398"/>
      <c r="D974" s="399"/>
      <c r="E974" s="398"/>
      <c r="I974" s="411"/>
      <c r="J974" s="411"/>
      <c r="N974" s="411"/>
      <c r="S974" s="411"/>
      <c r="AC974" s="227"/>
      <c r="AD974" s="227"/>
      <c r="AE974" s="227"/>
      <c r="AF974" s="227"/>
      <c r="AG974" s="227"/>
      <c r="AL974" s="224"/>
      <c r="AM974" s="224"/>
      <c r="AN974" s="224"/>
      <c r="AO974" s="224"/>
      <c r="AP974" s="224"/>
      <c r="AQ974" s="224"/>
      <c r="AR974" s="224"/>
      <c r="AS974" s="224"/>
    </row>
    <row r="975">
      <c r="A975" s="398"/>
      <c r="B975" s="529">
        <v>-8.13</v>
      </c>
      <c r="C975" s="398"/>
      <c r="D975" s="399"/>
      <c r="E975" s="398"/>
      <c r="I975" s="411"/>
      <c r="J975" s="411"/>
      <c r="N975" s="411"/>
      <c r="S975" s="411"/>
      <c r="AC975" s="227"/>
      <c r="AD975" s="227"/>
      <c r="AE975" s="227"/>
      <c r="AF975" s="227"/>
      <c r="AG975" s="227"/>
      <c r="AL975" s="224"/>
      <c r="AM975" s="224"/>
      <c r="AN975" s="224"/>
      <c r="AO975" s="224"/>
      <c r="AP975" s="224"/>
      <c r="AQ975" s="224"/>
      <c r="AR975" s="224"/>
      <c r="AS975" s="224"/>
    </row>
    <row r="976">
      <c r="A976" s="398"/>
      <c r="B976" s="529">
        <v>-13.91</v>
      </c>
      <c r="C976" s="398"/>
      <c r="D976" s="399"/>
      <c r="E976" s="398"/>
      <c r="I976" s="411"/>
      <c r="J976" s="411"/>
      <c r="N976" s="411"/>
      <c r="S976" s="411"/>
      <c r="AC976" s="227"/>
      <c r="AD976" s="227"/>
      <c r="AE976" s="227"/>
      <c r="AF976" s="227"/>
      <c r="AG976" s="227"/>
      <c r="AL976" s="224"/>
      <c r="AM976" s="224"/>
      <c r="AN976" s="224"/>
      <c r="AO976" s="224"/>
      <c r="AP976" s="224"/>
      <c r="AQ976" s="224"/>
      <c r="AR976" s="224"/>
      <c r="AS976" s="224"/>
    </row>
    <row r="977">
      <c r="A977" s="398"/>
      <c r="B977" s="529">
        <v>-4.55</v>
      </c>
      <c r="C977" s="398"/>
      <c r="D977" s="399"/>
      <c r="E977" s="398"/>
      <c r="I977" s="411"/>
      <c r="J977" s="411"/>
      <c r="N977" s="411"/>
      <c r="S977" s="411"/>
      <c r="AC977" s="227"/>
      <c r="AD977" s="227"/>
      <c r="AE977" s="227"/>
      <c r="AF977" s="227"/>
      <c r="AG977" s="227"/>
      <c r="AL977" s="224"/>
      <c r="AM977" s="224"/>
      <c r="AN977" s="224"/>
      <c r="AO977" s="224"/>
      <c r="AP977" s="224"/>
      <c r="AQ977" s="224"/>
      <c r="AR977" s="224"/>
      <c r="AS977" s="224"/>
    </row>
    <row r="978">
      <c r="A978" s="398"/>
      <c r="B978" s="529">
        <v>-8.46</v>
      </c>
      <c r="C978" s="398"/>
      <c r="D978" s="399"/>
      <c r="E978" s="398"/>
      <c r="I978" s="411"/>
      <c r="J978" s="411"/>
      <c r="N978" s="411"/>
      <c r="S978" s="411"/>
      <c r="AC978" s="227"/>
      <c r="AD978" s="227"/>
      <c r="AE978" s="227"/>
      <c r="AF978" s="227"/>
      <c r="AG978" s="227"/>
      <c r="AL978" s="224"/>
      <c r="AM978" s="224"/>
      <c r="AN978" s="224"/>
      <c r="AO978" s="224"/>
      <c r="AP978" s="224"/>
      <c r="AQ978" s="224"/>
      <c r="AR978" s="224"/>
      <c r="AS978" s="224"/>
    </row>
    <row r="979">
      <c r="A979" s="398"/>
      <c r="B979" s="529">
        <v>-10.23</v>
      </c>
      <c r="C979" s="398"/>
      <c r="D979" s="399"/>
      <c r="E979" s="398"/>
      <c r="I979" s="411"/>
      <c r="J979" s="411"/>
      <c r="N979" s="411"/>
      <c r="S979" s="411"/>
      <c r="AC979" s="227"/>
      <c r="AD979" s="227"/>
      <c r="AE979" s="227"/>
      <c r="AF979" s="227"/>
      <c r="AG979" s="227"/>
      <c r="AL979" s="224"/>
      <c r="AM979" s="224"/>
      <c r="AN979" s="224"/>
      <c r="AO979" s="224"/>
      <c r="AP979" s="224"/>
      <c r="AQ979" s="224"/>
      <c r="AR979" s="224"/>
      <c r="AS979" s="224"/>
    </row>
    <row r="980">
      <c r="A980" s="398"/>
      <c r="B980" s="529">
        <v>-4.61</v>
      </c>
      <c r="C980" s="398"/>
      <c r="D980" s="399"/>
      <c r="E980" s="398"/>
      <c r="I980" s="411"/>
      <c r="J980" s="411"/>
      <c r="N980" s="411"/>
      <c r="S980" s="411"/>
      <c r="AC980" s="227"/>
      <c r="AD980" s="227"/>
      <c r="AE980" s="227"/>
      <c r="AF980" s="227"/>
      <c r="AG980" s="227"/>
      <c r="AL980" s="224"/>
      <c r="AM980" s="224"/>
      <c r="AN980" s="224"/>
      <c r="AO980" s="224"/>
      <c r="AP980" s="224"/>
      <c r="AQ980" s="224"/>
      <c r="AR980" s="224"/>
      <c r="AS980" s="224"/>
    </row>
    <row r="981">
      <c r="A981" s="398"/>
      <c r="B981" s="529">
        <v>-8.68</v>
      </c>
      <c r="C981" s="398"/>
      <c r="D981" s="399"/>
      <c r="E981" s="398"/>
      <c r="I981" s="411"/>
      <c r="J981" s="411"/>
      <c r="N981" s="411"/>
      <c r="S981" s="411"/>
      <c r="AC981" s="227"/>
      <c r="AD981" s="227"/>
      <c r="AE981" s="227"/>
      <c r="AF981" s="227"/>
      <c r="AG981" s="227"/>
      <c r="AL981" s="224"/>
      <c r="AM981" s="224"/>
      <c r="AN981" s="224"/>
      <c r="AO981" s="224"/>
      <c r="AP981" s="224"/>
      <c r="AQ981" s="224"/>
      <c r="AR981" s="224"/>
      <c r="AS981" s="224"/>
    </row>
    <row r="982">
      <c r="A982" s="398"/>
      <c r="B982" s="529">
        <v>-13.91</v>
      </c>
      <c r="C982" s="398"/>
      <c r="D982" s="399"/>
      <c r="E982" s="398"/>
      <c r="I982" s="411"/>
      <c r="J982" s="411"/>
      <c r="N982" s="411"/>
      <c r="S982" s="411"/>
      <c r="AC982" s="227"/>
      <c r="AD982" s="227"/>
      <c r="AE982" s="227"/>
      <c r="AF982" s="227"/>
      <c r="AG982" s="227"/>
      <c r="AL982" s="224"/>
      <c r="AM982" s="224"/>
      <c r="AN982" s="224"/>
      <c r="AO982" s="224"/>
      <c r="AP982" s="224"/>
      <c r="AQ982" s="224"/>
      <c r="AR982" s="224"/>
      <c r="AS982" s="224"/>
    </row>
    <row r="983">
      <c r="A983" s="398"/>
      <c r="B983" s="529">
        <v>-21.92</v>
      </c>
      <c r="C983" s="398"/>
      <c r="D983" s="399"/>
      <c r="E983" s="398"/>
      <c r="I983" s="411"/>
      <c r="J983" s="411"/>
      <c r="N983" s="411"/>
      <c r="S983" s="411"/>
      <c r="AC983" s="227"/>
      <c r="AD983" s="227"/>
      <c r="AE983" s="227"/>
      <c r="AF983" s="227"/>
      <c r="AG983" s="227"/>
      <c r="AL983" s="224"/>
      <c r="AM983" s="224"/>
      <c r="AN983" s="224"/>
      <c r="AO983" s="224"/>
      <c r="AP983" s="224"/>
      <c r="AQ983" s="224"/>
      <c r="AR983" s="224"/>
      <c r="AS983" s="224"/>
    </row>
    <row r="984">
      <c r="A984" s="398"/>
      <c r="B984" s="529">
        <v>-13.58</v>
      </c>
      <c r="C984" s="398"/>
      <c r="D984" s="399"/>
      <c r="E984" s="398"/>
      <c r="I984" s="411"/>
      <c r="J984" s="411"/>
      <c r="N984" s="411"/>
      <c r="S984" s="411"/>
      <c r="AC984" s="227"/>
      <c r="AD984" s="227"/>
      <c r="AE984" s="227"/>
      <c r="AF984" s="227"/>
      <c r="AG984" s="227"/>
      <c r="AL984" s="224"/>
      <c r="AM984" s="224"/>
      <c r="AN984" s="224"/>
      <c r="AO984" s="224"/>
      <c r="AP984" s="224"/>
      <c r="AQ984" s="224"/>
      <c r="AR984" s="224"/>
      <c r="AS984" s="224"/>
    </row>
    <row r="985">
      <c r="A985" s="398"/>
      <c r="B985" s="529">
        <v>-8.01</v>
      </c>
      <c r="C985" s="398"/>
      <c r="D985" s="399"/>
      <c r="E985" s="398"/>
      <c r="I985" s="411"/>
      <c r="J985" s="411"/>
      <c r="N985" s="411"/>
      <c r="S985" s="411"/>
      <c r="AC985" s="227"/>
      <c r="AD985" s="227"/>
      <c r="AE985" s="227"/>
      <c r="AF985" s="227"/>
      <c r="AG985" s="227"/>
      <c r="AL985" s="224"/>
      <c r="AM985" s="224"/>
      <c r="AN985" s="224"/>
      <c r="AO985" s="224"/>
      <c r="AP985" s="224"/>
      <c r="AQ985" s="224"/>
      <c r="AR985" s="224"/>
      <c r="AS985" s="224"/>
    </row>
    <row r="986">
      <c r="A986" s="398"/>
      <c r="B986" s="529">
        <v>-5.74</v>
      </c>
      <c r="C986" s="398"/>
      <c r="D986" s="399"/>
      <c r="E986" s="398"/>
      <c r="I986" s="411"/>
      <c r="J986" s="411"/>
      <c r="N986" s="411"/>
      <c r="S986" s="411"/>
      <c r="AC986" s="227"/>
      <c r="AD986" s="227"/>
      <c r="AE986" s="227"/>
      <c r="AF986" s="227"/>
      <c r="AG986" s="227"/>
      <c r="AL986" s="224"/>
      <c r="AM986" s="224"/>
      <c r="AN986" s="224"/>
      <c r="AO986" s="224"/>
      <c r="AP986" s="224"/>
      <c r="AQ986" s="224"/>
      <c r="AR986" s="224"/>
      <c r="AS986" s="224"/>
    </row>
    <row r="987">
      <c r="A987" s="398"/>
      <c r="B987" s="529">
        <v>-2.44</v>
      </c>
      <c r="C987" s="398"/>
      <c r="D987" s="399"/>
      <c r="E987" s="398"/>
      <c r="I987" s="411"/>
      <c r="J987" s="411"/>
      <c r="N987" s="411"/>
      <c r="S987" s="411"/>
      <c r="AC987" s="227"/>
      <c r="AD987" s="227"/>
      <c r="AE987" s="227"/>
      <c r="AF987" s="227"/>
      <c r="AG987" s="227"/>
      <c r="AL987" s="224"/>
      <c r="AM987" s="224"/>
      <c r="AN987" s="224"/>
      <c r="AO987" s="224"/>
      <c r="AP987" s="224"/>
      <c r="AQ987" s="224"/>
      <c r="AR987" s="224"/>
      <c r="AS987" s="224"/>
    </row>
    <row r="988">
      <c r="A988" s="398"/>
      <c r="B988" s="529">
        <v>-1.94</v>
      </c>
      <c r="C988" s="398"/>
      <c r="D988" s="399"/>
      <c r="E988" s="398"/>
      <c r="I988" s="411"/>
      <c r="J988" s="411"/>
      <c r="N988" s="411"/>
      <c r="S988" s="411"/>
      <c r="AC988" s="227"/>
      <c r="AD988" s="227"/>
      <c r="AE988" s="227"/>
      <c r="AF988" s="227"/>
      <c r="AG988" s="227"/>
      <c r="AL988" s="224"/>
      <c r="AM988" s="224"/>
      <c r="AN988" s="224"/>
      <c r="AO988" s="224"/>
      <c r="AP988" s="224"/>
      <c r="AQ988" s="224"/>
      <c r="AR988" s="224"/>
      <c r="AS988" s="224"/>
    </row>
    <row r="989">
      <c r="A989" s="398"/>
      <c r="B989" s="529">
        <v>-5.54</v>
      </c>
      <c r="C989" s="398"/>
      <c r="D989" s="399"/>
      <c r="E989" s="398"/>
      <c r="I989" s="411"/>
      <c r="J989" s="411"/>
      <c r="N989" s="411"/>
      <c r="S989" s="411"/>
      <c r="AC989" s="227"/>
      <c r="AD989" s="227"/>
      <c r="AE989" s="227"/>
      <c r="AF989" s="227"/>
      <c r="AG989" s="227"/>
      <c r="AL989" s="224"/>
      <c r="AM989" s="224"/>
      <c r="AN989" s="224"/>
      <c r="AO989" s="224"/>
      <c r="AP989" s="224"/>
      <c r="AQ989" s="224"/>
      <c r="AR989" s="224"/>
      <c r="AS989" s="224"/>
    </row>
    <row r="990">
      <c r="A990" s="398"/>
      <c r="B990" s="529">
        <v>-3.5</v>
      </c>
      <c r="C990" s="398"/>
      <c r="D990" s="399"/>
      <c r="E990" s="398"/>
      <c r="I990" s="411"/>
      <c r="J990" s="411"/>
      <c r="N990" s="411"/>
      <c r="S990" s="411"/>
      <c r="AC990" s="227"/>
      <c r="AD990" s="227"/>
      <c r="AE990" s="227"/>
      <c r="AF990" s="227"/>
      <c r="AG990" s="227"/>
      <c r="AL990" s="224"/>
      <c r="AM990" s="224"/>
      <c r="AN990" s="224"/>
      <c r="AO990" s="224"/>
      <c r="AP990" s="224"/>
      <c r="AQ990" s="224"/>
      <c r="AR990" s="224"/>
      <c r="AS990" s="224"/>
    </row>
    <row r="991">
      <c r="A991" s="398"/>
      <c r="B991" s="529">
        <v>-8.35</v>
      </c>
      <c r="C991" s="398"/>
      <c r="D991" s="399"/>
      <c r="E991" s="398"/>
      <c r="I991" s="411"/>
      <c r="J991" s="411"/>
      <c r="N991" s="411"/>
      <c r="S991" s="411"/>
      <c r="AC991" s="227"/>
      <c r="AD991" s="227"/>
      <c r="AE991" s="227"/>
      <c r="AF991" s="227"/>
      <c r="AG991" s="227"/>
      <c r="AL991" s="224"/>
      <c r="AM991" s="224"/>
      <c r="AN991" s="224"/>
      <c r="AO991" s="224"/>
      <c r="AP991" s="224"/>
      <c r="AQ991" s="224"/>
      <c r="AR991" s="224"/>
      <c r="AS991" s="224"/>
    </row>
    <row r="992">
      <c r="A992" s="398"/>
      <c r="B992" s="529">
        <v>-10.39</v>
      </c>
      <c r="C992" s="398"/>
      <c r="D992" s="399"/>
      <c r="E992" s="398"/>
      <c r="I992" s="411"/>
      <c r="J992" s="411"/>
      <c r="N992" s="411"/>
      <c r="S992" s="411"/>
      <c r="AC992" s="227"/>
      <c r="AD992" s="227"/>
      <c r="AE992" s="227"/>
      <c r="AF992" s="227"/>
      <c r="AG992" s="227"/>
      <c r="AL992" s="224"/>
      <c r="AM992" s="224"/>
      <c r="AN992" s="224"/>
      <c r="AO992" s="224"/>
      <c r="AP992" s="224"/>
      <c r="AQ992" s="224"/>
      <c r="AR992" s="224"/>
      <c r="AS992" s="224"/>
    </row>
    <row r="993">
      <c r="A993" s="398"/>
      <c r="B993" s="529">
        <v>-7.09</v>
      </c>
      <c r="C993" s="398"/>
      <c r="D993" s="399"/>
      <c r="E993" s="398"/>
      <c r="I993" s="411"/>
      <c r="J993" s="411"/>
      <c r="N993" s="411"/>
      <c r="S993" s="411"/>
      <c r="AC993" s="227"/>
      <c r="AD993" s="227"/>
      <c r="AE993" s="227"/>
      <c r="AF993" s="227"/>
      <c r="AG993" s="227"/>
      <c r="AL993" s="224"/>
      <c r="AM993" s="224"/>
      <c r="AN993" s="224"/>
      <c r="AO993" s="224"/>
      <c r="AP993" s="224"/>
      <c r="AQ993" s="224"/>
      <c r="AR993" s="224"/>
      <c r="AS993" s="224"/>
    </row>
    <row r="994">
      <c r="A994" s="398"/>
      <c r="B994" s="529">
        <v>-13.1</v>
      </c>
      <c r="C994" s="398"/>
      <c r="D994" s="399"/>
      <c r="E994" s="398"/>
      <c r="I994" s="411"/>
      <c r="J994" s="411"/>
      <c r="N994" s="411"/>
      <c r="S994" s="411"/>
      <c r="AC994" s="227"/>
      <c r="AD994" s="227"/>
      <c r="AE994" s="227"/>
      <c r="AF994" s="227"/>
      <c r="AG994" s="227"/>
      <c r="AL994" s="224"/>
      <c r="AM994" s="224"/>
      <c r="AN994" s="224"/>
      <c r="AO994" s="224"/>
      <c r="AP994" s="224"/>
      <c r="AQ994" s="224"/>
      <c r="AR994" s="224"/>
      <c r="AS994" s="224"/>
    </row>
    <row r="995">
      <c r="A995" s="398"/>
      <c r="B995" s="529">
        <v>-8.41</v>
      </c>
      <c r="C995" s="398"/>
      <c r="D995" s="399"/>
      <c r="E995" s="398"/>
      <c r="I995" s="411"/>
      <c r="J995" s="411"/>
      <c r="N995" s="411"/>
      <c r="S995" s="411"/>
      <c r="AC995" s="227"/>
      <c r="AD995" s="227"/>
      <c r="AE995" s="227"/>
      <c r="AF995" s="227"/>
      <c r="AG995" s="227"/>
      <c r="AL995" s="224"/>
      <c r="AM995" s="224"/>
      <c r="AN995" s="224"/>
      <c r="AO995" s="224"/>
      <c r="AP995" s="224"/>
      <c r="AQ995" s="224"/>
      <c r="AR995" s="224"/>
      <c r="AS995" s="224"/>
    </row>
    <row r="996">
      <c r="A996" s="398"/>
      <c r="B996" s="529">
        <v>-8.23</v>
      </c>
      <c r="C996" s="398"/>
      <c r="D996" s="399"/>
      <c r="E996" s="398"/>
      <c r="I996" s="411"/>
      <c r="J996" s="411"/>
      <c r="N996" s="411"/>
      <c r="S996" s="411"/>
      <c r="AC996" s="227"/>
      <c r="AD996" s="227"/>
      <c r="AE996" s="227"/>
      <c r="AF996" s="227"/>
      <c r="AG996" s="227"/>
      <c r="AL996" s="224"/>
      <c r="AM996" s="224"/>
      <c r="AN996" s="224"/>
      <c r="AO996" s="224"/>
      <c r="AP996" s="224"/>
      <c r="AQ996" s="224"/>
      <c r="AR996" s="224"/>
      <c r="AS996" s="224"/>
    </row>
    <row r="997">
      <c r="A997" s="398"/>
      <c r="B997" s="529">
        <v>-9.04</v>
      </c>
      <c r="C997" s="398"/>
      <c r="D997" s="399"/>
      <c r="E997" s="398"/>
      <c r="I997" s="411"/>
      <c r="J997" s="411"/>
      <c r="N997" s="411"/>
      <c r="S997" s="411"/>
      <c r="AC997" s="227"/>
      <c r="AD997" s="227"/>
      <c r="AE997" s="227"/>
      <c r="AF997" s="227"/>
      <c r="AG997" s="227"/>
      <c r="AL997" s="224"/>
      <c r="AM997" s="224"/>
      <c r="AN997" s="224"/>
      <c r="AO997" s="224"/>
      <c r="AP997" s="224"/>
      <c r="AQ997" s="224"/>
      <c r="AR997" s="224"/>
      <c r="AS997" s="224"/>
    </row>
    <row r="998">
      <c r="A998" s="398"/>
      <c r="B998" s="529">
        <v>-7.21</v>
      </c>
      <c r="C998" s="398"/>
      <c r="D998" s="399"/>
      <c r="E998" s="398"/>
      <c r="I998" s="411"/>
      <c r="J998" s="411"/>
      <c r="N998" s="411"/>
      <c r="S998" s="411"/>
      <c r="AC998" s="227"/>
      <c r="AD998" s="227"/>
      <c r="AE998" s="227"/>
      <c r="AF998" s="227"/>
      <c r="AG998" s="227"/>
      <c r="AL998" s="224"/>
      <c r="AM998" s="224"/>
      <c r="AN998" s="224"/>
      <c r="AO998" s="224"/>
      <c r="AP998" s="224"/>
      <c r="AQ998" s="224"/>
      <c r="AR998" s="224"/>
      <c r="AS998" s="224"/>
    </row>
    <row r="999">
      <c r="A999" s="398"/>
      <c r="B999" s="529">
        <v>3.31</v>
      </c>
      <c r="C999" s="398"/>
      <c r="D999" s="399"/>
      <c r="E999" s="398"/>
      <c r="I999" s="411"/>
      <c r="J999" s="411"/>
      <c r="N999" s="411"/>
      <c r="S999" s="411"/>
      <c r="AC999" s="227"/>
      <c r="AD999" s="227"/>
      <c r="AE999" s="227"/>
      <c r="AF999" s="227"/>
      <c r="AG999" s="227"/>
      <c r="AL999" s="224"/>
      <c r="AM999" s="224"/>
      <c r="AN999" s="224"/>
      <c r="AO999" s="224"/>
      <c r="AP999" s="224"/>
      <c r="AQ999" s="224"/>
      <c r="AR999" s="224"/>
      <c r="AS999" s="224"/>
    </row>
    <row r="1000">
      <c r="A1000" s="398"/>
      <c r="B1000" s="529">
        <v>-3.21</v>
      </c>
      <c r="C1000" s="398"/>
      <c r="D1000" s="399"/>
      <c r="E1000" s="398"/>
      <c r="I1000" s="411"/>
      <c r="J1000" s="411"/>
      <c r="N1000" s="411"/>
      <c r="S1000" s="411"/>
      <c r="AC1000" s="227"/>
      <c r="AD1000" s="227"/>
      <c r="AE1000" s="227"/>
      <c r="AF1000" s="227"/>
      <c r="AG1000" s="227"/>
      <c r="AL1000" s="224"/>
      <c r="AM1000" s="224"/>
      <c r="AN1000" s="224"/>
      <c r="AO1000" s="224"/>
      <c r="AP1000" s="224"/>
      <c r="AQ1000" s="224"/>
      <c r="AR1000" s="224"/>
      <c r="AS1000" s="224"/>
    </row>
    <row r="1001">
      <c r="A1001" s="398"/>
      <c r="B1001" s="529">
        <v>-0.4</v>
      </c>
      <c r="C1001" s="398"/>
      <c r="D1001" s="399"/>
      <c r="E1001" s="398"/>
      <c r="I1001" s="411"/>
      <c r="J1001" s="411"/>
      <c r="N1001" s="411"/>
      <c r="S1001" s="411"/>
      <c r="AC1001" s="227"/>
      <c r="AD1001" s="227"/>
      <c r="AE1001" s="227"/>
      <c r="AF1001" s="227"/>
      <c r="AG1001" s="227"/>
      <c r="AL1001" s="224"/>
      <c r="AM1001" s="224"/>
      <c r="AN1001" s="224"/>
      <c r="AO1001" s="224"/>
      <c r="AP1001" s="224"/>
      <c r="AQ1001" s="224"/>
      <c r="AR1001" s="224"/>
      <c r="AS1001" s="224"/>
    </row>
    <row r="1002">
      <c r="A1002" s="398"/>
      <c r="B1002" s="529">
        <v>-5.19</v>
      </c>
      <c r="C1002" s="398"/>
      <c r="D1002" s="399"/>
      <c r="E1002" s="398"/>
      <c r="I1002" s="411"/>
      <c r="J1002" s="411"/>
      <c r="N1002" s="411"/>
      <c r="S1002" s="411"/>
      <c r="AC1002" s="227"/>
      <c r="AD1002" s="227"/>
      <c r="AE1002" s="227"/>
      <c r="AF1002" s="227"/>
      <c r="AG1002" s="227"/>
      <c r="AL1002" s="224"/>
      <c r="AM1002" s="224"/>
      <c r="AN1002" s="224"/>
      <c r="AO1002" s="224"/>
      <c r="AP1002" s="224"/>
      <c r="AQ1002" s="224"/>
      <c r="AR1002" s="224"/>
      <c r="AS1002" s="224"/>
    </row>
    <row r="1003">
      <c r="A1003" s="398"/>
      <c r="B1003" s="529">
        <v>-6.36</v>
      </c>
      <c r="C1003" s="398"/>
      <c r="D1003" s="399"/>
      <c r="E1003" s="398"/>
      <c r="I1003" s="411"/>
      <c r="J1003" s="411"/>
      <c r="N1003" s="411"/>
      <c r="S1003" s="411"/>
      <c r="AC1003" s="227"/>
      <c r="AD1003" s="227"/>
      <c r="AE1003" s="227"/>
      <c r="AF1003" s="227"/>
      <c r="AG1003" s="227"/>
      <c r="AL1003" s="224"/>
      <c r="AM1003" s="224"/>
      <c r="AN1003" s="224"/>
      <c r="AO1003" s="224"/>
      <c r="AP1003" s="224"/>
      <c r="AQ1003" s="224"/>
      <c r="AR1003" s="224"/>
      <c r="AS1003" s="224"/>
    </row>
    <row r="1004">
      <c r="A1004" s="398"/>
      <c r="B1004" s="529">
        <v>-4.56</v>
      </c>
      <c r="C1004" s="398"/>
      <c r="D1004" s="399"/>
      <c r="E1004" s="398"/>
      <c r="I1004" s="411"/>
      <c r="J1004" s="411"/>
      <c r="N1004" s="411"/>
      <c r="S1004" s="411"/>
      <c r="AC1004" s="227"/>
      <c r="AD1004" s="227"/>
      <c r="AE1004" s="227"/>
      <c r="AF1004" s="227"/>
      <c r="AG1004" s="227"/>
      <c r="AL1004" s="224"/>
      <c r="AM1004" s="224"/>
      <c r="AN1004" s="224"/>
      <c r="AO1004" s="224"/>
      <c r="AP1004" s="224"/>
      <c r="AQ1004" s="224"/>
      <c r="AR1004" s="224"/>
      <c r="AS1004" s="224"/>
    </row>
    <row r="1005">
      <c r="A1005" s="398"/>
      <c r="B1005" s="529">
        <v>-8.58</v>
      </c>
      <c r="C1005" s="398"/>
      <c r="D1005" s="399"/>
      <c r="E1005" s="398"/>
      <c r="I1005" s="411"/>
      <c r="J1005" s="411"/>
      <c r="N1005" s="411"/>
      <c r="S1005" s="411"/>
      <c r="AC1005" s="227"/>
      <c r="AD1005" s="227"/>
      <c r="AE1005" s="227"/>
      <c r="AF1005" s="227"/>
      <c r="AG1005" s="227"/>
      <c r="AL1005" s="224"/>
      <c r="AM1005" s="224"/>
      <c r="AN1005" s="224"/>
      <c r="AO1005" s="224"/>
      <c r="AP1005" s="224"/>
      <c r="AQ1005" s="224"/>
      <c r="AR1005" s="224"/>
      <c r="AS1005" s="224"/>
    </row>
    <row r="1006">
      <c r="A1006" s="398"/>
      <c r="B1006" s="529">
        <v>4.66</v>
      </c>
      <c r="C1006" s="398"/>
      <c r="D1006" s="399"/>
      <c r="E1006" s="398"/>
      <c r="I1006" s="411"/>
      <c r="J1006" s="411"/>
      <c r="N1006" s="411"/>
      <c r="S1006" s="411"/>
      <c r="AC1006" s="227"/>
      <c r="AD1006" s="227"/>
      <c r="AE1006" s="227"/>
      <c r="AF1006" s="227"/>
      <c r="AG1006" s="227"/>
      <c r="AL1006" s="224"/>
      <c r="AM1006" s="224"/>
      <c r="AN1006" s="224"/>
      <c r="AO1006" s="224"/>
      <c r="AP1006" s="224"/>
      <c r="AQ1006" s="224"/>
      <c r="AR1006" s="224"/>
      <c r="AS1006" s="224"/>
    </row>
    <row r="1007">
      <c r="A1007" s="398"/>
      <c r="B1007" s="529">
        <v>-4.22</v>
      </c>
      <c r="C1007" s="398"/>
      <c r="D1007" s="399"/>
      <c r="E1007" s="398"/>
      <c r="I1007" s="411"/>
      <c r="J1007" s="411"/>
      <c r="N1007" s="411"/>
      <c r="S1007" s="411"/>
      <c r="AC1007" s="227"/>
      <c r="AD1007" s="227"/>
      <c r="AE1007" s="227"/>
      <c r="AF1007" s="227"/>
      <c r="AG1007" s="227"/>
      <c r="AL1007" s="224"/>
      <c r="AM1007" s="224"/>
      <c r="AN1007" s="224"/>
      <c r="AO1007" s="224"/>
      <c r="AP1007" s="224"/>
      <c r="AQ1007" s="224"/>
      <c r="AR1007" s="224"/>
      <c r="AS1007" s="224"/>
    </row>
    <row r="1008">
      <c r="A1008" s="398"/>
      <c r="B1008" s="529">
        <v>0.06</v>
      </c>
      <c r="C1008" s="398"/>
      <c r="D1008" s="399"/>
      <c r="E1008" s="398"/>
      <c r="I1008" s="411"/>
      <c r="J1008" s="411"/>
      <c r="N1008" s="411"/>
      <c r="S1008" s="411"/>
      <c r="AC1008" s="227"/>
      <c r="AD1008" s="227"/>
      <c r="AE1008" s="227"/>
      <c r="AF1008" s="227"/>
      <c r="AG1008" s="227"/>
      <c r="AL1008" s="224"/>
      <c r="AM1008" s="224"/>
      <c r="AN1008" s="224"/>
      <c r="AO1008" s="224"/>
      <c r="AP1008" s="224"/>
      <c r="AQ1008" s="224"/>
      <c r="AR1008" s="224"/>
      <c r="AS1008" s="224"/>
    </row>
    <row r="1009">
      <c r="A1009" s="398"/>
      <c r="B1009" s="529">
        <v>3.54</v>
      </c>
      <c r="C1009" s="398"/>
      <c r="D1009" s="399"/>
      <c r="E1009" s="398"/>
      <c r="I1009" s="411"/>
      <c r="J1009" s="411"/>
      <c r="N1009" s="411"/>
      <c r="S1009" s="411"/>
      <c r="AC1009" s="227"/>
      <c r="AD1009" s="227"/>
      <c r="AE1009" s="227"/>
      <c r="AF1009" s="227"/>
      <c r="AG1009" s="227"/>
      <c r="AL1009" s="224"/>
      <c r="AM1009" s="224"/>
      <c r="AN1009" s="224"/>
      <c r="AO1009" s="224"/>
      <c r="AP1009" s="224"/>
      <c r="AQ1009" s="224"/>
      <c r="AR1009" s="224"/>
      <c r="AS1009" s="224"/>
    </row>
    <row r="1010">
      <c r="A1010" s="398"/>
      <c r="B1010" s="529">
        <v>-2.59</v>
      </c>
      <c r="C1010" s="398"/>
      <c r="D1010" s="399"/>
      <c r="E1010" s="398"/>
      <c r="I1010" s="411"/>
      <c r="J1010" s="411"/>
      <c r="N1010" s="411"/>
      <c r="S1010" s="411"/>
      <c r="AC1010" s="227"/>
      <c r="AD1010" s="227"/>
      <c r="AE1010" s="227"/>
      <c r="AF1010" s="227"/>
      <c r="AG1010" s="227"/>
      <c r="AL1010" s="224"/>
      <c r="AM1010" s="224"/>
      <c r="AN1010" s="224"/>
      <c r="AO1010" s="224"/>
      <c r="AP1010" s="224"/>
      <c r="AQ1010" s="224"/>
      <c r="AR1010" s="224"/>
      <c r="AS1010" s="224"/>
    </row>
    <row r="1011">
      <c r="A1011" s="398"/>
      <c r="B1011" s="529">
        <v>-3.72</v>
      </c>
      <c r="C1011" s="398"/>
      <c r="D1011" s="399"/>
      <c r="E1011" s="398"/>
      <c r="I1011" s="411"/>
      <c r="J1011" s="411"/>
      <c r="N1011" s="411"/>
      <c r="S1011" s="411"/>
      <c r="AC1011" s="227"/>
      <c r="AD1011" s="227"/>
      <c r="AE1011" s="227"/>
      <c r="AF1011" s="227"/>
      <c r="AG1011" s="227"/>
      <c r="AL1011" s="224"/>
      <c r="AM1011" s="224"/>
      <c r="AN1011" s="224"/>
      <c r="AO1011" s="224"/>
      <c r="AP1011" s="224"/>
      <c r="AQ1011" s="224"/>
      <c r="AR1011" s="224"/>
      <c r="AS1011" s="224"/>
    </row>
    <row r="1012">
      <c r="A1012" s="435"/>
      <c r="B1012" s="529">
        <v>0.69</v>
      </c>
      <c r="C1012" s="398"/>
      <c r="D1012" s="399"/>
      <c r="E1012" s="398"/>
      <c r="I1012" s="411"/>
      <c r="J1012" s="411"/>
      <c r="N1012" s="411"/>
      <c r="S1012" s="411"/>
      <c r="AC1012" s="227"/>
      <c r="AD1012" s="227"/>
      <c r="AE1012" s="227"/>
      <c r="AF1012" s="227"/>
      <c r="AG1012" s="227"/>
      <c r="AL1012" s="224"/>
      <c r="AM1012" s="224"/>
      <c r="AN1012" s="224"/>
      <c r="AO1012" s="224"/>
      <c r="AP1012" s="224"/>
      <c r="AQ1012" s="224"/>
      <c r="AR1012" s="224"/>
      <c r="AS1012" s="224"/>
    </row>
    <row r="1013">
      <c r="A1013" s="530"/>
      <c r="B1013" s="529">
        <v>-0.22</v>
      </c>
      <c r="C1013" s="398"/>
      <c r="D1013" s="399"/>
      <c r="E1013" s="398"/>
      <c r="I1013" s="411"/>
      <c r="J1013" s="411"/>
      <c r="N1013" s="411"/>
      <c r="S1013" s="411"/>
      <c r="AC1013" s="227"/>
      <c r="AD1013" s="227"/>
      <c r="AE1013" s="227"/>
      <c r="AF1013" s="227"/>
      <c r="AG1013" s="227"/>
      <c r="AL1013" s="224"/>
      <c r="AM1013" s="224"/>
      <c r="AN1013" s="224"/>
      <c r="AO1013" s="224"/>
      <c r="AP1013" s="224"/>
      <c r="AQ1013" s="224"/>
      <c r="AR1013" s="224"/>
      <c r="AS1013" s="224"/>
    </row>
    <row r="1014">
      <c r="A1014" s="530"/>
      <c r="B1014" s="529">
        <v>1.61</v>
      </c>
      <c r="C1014" s="398"/>
      <c r="D1014" s="399"/>
      <c r="E1014" s="398"/>
      <c r="I1014" s="411"/>
      <c r="J1014" s="411"/>
      <c r="N1014" s="411"/>
      <c r="S1014" s="411"/>
      <c r="AC1014" s="227"/>
      <c r="AD1014" s="227"/>
      <c r="AE1014" s="227"/>
      <c r="AF1014" s="227"/>
      <c r="AG1014" s="227"/>
      <c r="AL1014" s="224"/>
      <c r="AM1014" s="224"/>
      <c r="AN1014" s="224"/>
      <c r="AO1014" s="224"/>
      <c r="AP1014" s="224"/>
      <c r="AQ1014" s="224"/>
      <c r="AR1014" s="224"/>
      <c r="AS1014" s="224"/>
    </row>
    <row r="1015">
      <c r="A1015" s="530"/>
      <c r="B1015" s="529">
        <v>-2.4</v>
      </c>
      <c r="C1015" s="398"/>
      <c r="D1015" s="399"/>
      <c r="E1015" s="398"/>
      <c r="I1015" s="411"/>
      <c r="J1015" s="411"/>
      <c r="N1015" s="411"/>
      <c r="S1015" s="411"/>
      <c r="AC1015" s="227"/>
      <c r="AD1015" s="227"/>
      <c r="AE1015" s="227"/>
      <c r="AF1015" s="227"/>
      <c r="AG1015" s="227"/>
      <c r="AL1015" s="224"/>
      <c r="AM1015" s="224"/>
      <c r="AN1015" s="224"/>
      <c r="AO1015" s="224"/>
      <c r="AP1015" s="224"/>
      <c r="AQ1015" s="224"/>
      <c r="AR1015" s="224"/>
      <c r="AS1015" s="224"/>
    </row>
    <row r="1016">
      <c r="A1016" s="530"/>
      <c r="B1016" s="529">
        <v>1.11</v>
      </c>
      <c r="C1016" s="398"/>
      <c r="D1016" s="399"/>
      <c r="E1016" s="398"/>
      <c r="I1016" s="411"/>
      <c r="J1016" s="411"/>
      <c r="N1016" s="411"/>
      <c r="S1016" s="411"/>
      <c r="AC1016" s="227"/>
      <c r="AD1016" s="227"/>
      <c r="AE1016" s="227"/>
      <c r="AF1016" s="227"/>
      <c r="AG1016" s="227"/>
      <c r="AL1016" s="224"/>
      <c r="AM1016" s="224"/>
      <c r="AN1016" s="224"/>
      <c r="AO1016" s="224"/>
      <c r="AP1016" s="224"/>
      <c r="AQ1016" s="224"/>
      <c r="AR1016" s="224"/>
      <c r="AS1016" s="224"/>
    </row>
    <row r="1017">
      <c r="A1017" s="530"/>
      <c r="B1017" s="529">
        <v>-1.31</v>
      </c>
      <c r="C1017" s="398"/>
      <c r="D1017" s="399"/>
      <c r="E1017" s="398"/>
      <c r="I1017" s="411"/>
      <c r="J1017" s="411"/>
      <c r="N1017" s="411"/>
      <c r="S1017" s="411"/>
      <c r="AC1017" s="227"/>
      <c r="AD1017" s="227"/>
      <c r="AE1017" s="227"/>
      <c r="AF1017" s="227"/>
      <c r="AG1017" s="227"/>
      <c r="AL1017" s="224"/>
      <c r="AM1017" s="224"/>
      <c r="AN1017" s="224"/>
      <c r="AO1017" s="224"/>
      <c r="AP1017" s="224"/>
      <c r="AQ1017" s="224"/>
      <c r="AR1017" s="224"/>
      <c r="AS1017" s="224"/>
    </row>
    <row r="1018">
      <c r="A1018" s="530"/>
      <c r="B1018" s="529">
        <v>-1.95</v>
      </c>
      <c r="C1018" s="398"/>
      <c r="D1018" s="399"/>
      <c r="E1018" s="398"/>
      <c r="I1018" s="411"/>
      <c r="J1018" s="411"/>
      <c r="N1018" s="411"/>
      <c r="S1018" s="411"/>
      <c r="AC1018" s="227"/>
      <c r="AD1018" s="227"/>
      <c r="AE1018" s="227"/>
      <c r="AF1018" s="227"/>
      <c r="AG1018" s="227"/>
      <c r="AL1018" s="224"/>
      <c r="AM1018" s="224"/>
      <c r="AN1018" s="224"/>
      <c r="AO1018" s="224"/>
      <c r="AP1018" s="224"/>
      <c r="AQ1018" s="224"/>
      <c r="AR1018" s="224"/>
      <c r="AS1018" s="224"/>
    </row>
    <row r="1019">
      <c r="A1019" s="530"/>
      <c r="B1019" s="529">
        <v>2.04</v>
      </c>
      <c r="C1019" s="398"/>
      <c r="D1019" s="399"/>
      <c r="E1019" s="398"/>
      <c r="I1019" s="411"/>
      <c r="J1019" s="411"/>
      <c r="N1019" s="411"/>
      <c r="S1019" s="411"/>
      <c r="AC1019" s="227"/>
      <c r="AD1019" s="227"/>
      <c r="AE1019" s="227"/>
      <c r="AF1019" s="227"/>
      <c r="AG1019" s="227"/>
      <c r="AL1019" s="224"/>
      <c r="AM1019" s="224"/>
      <c r="AN1019" s="224"/>
      <c r="AO1019" s="224"/>
      <c r="AP1019" s="224"/>
      <c r="AQ1019" s="224"/>
      <c r="AR1019" s="224"/>
      <c r="AS1019" s="224"/>
    </row>
    <row r="1020">
      <c r="A1020" s="530"/>
      <c r="B1020" s="529">
        <v>2.57</v>
      </c>
      <c r="C1020" s="398"/>
      <c r="D1020" s="399"/>
      <c r="E1020" s="398"/>
      <c r="I1020" s="411"/>
      <c r="J1020" s="411"/>
      <c r="N1020" s="411"/>
      <c r="S1020" s="411"/>
      <c r="AC1020" s="227"/>
      <c r="AD1020" s="227"/>
      <c r="AE1020" s="227"/>
      <c r="AF1020" s="227"/>
      <c r="AG1020" s="227"/>
      <c r="AL1020" s="224"/>
      <c r="AM1020" s="224"/>
      <c r="AN1020" s="224"/>
      <c r="AO1020" s="224"/>
      <c r="AP1020" s="224"/>
      <c r="AQ1020" s="224"/>
      <c r="AR1020" s="224"/>
      <c r="AS1020" s="224"/>
    </row>
    <row r="1021">
      <c r="A1021" s="530"/>
      <c r="B1021" s="529">
        <v>1.61</v>
      </c>
      <c r="C1021" s="398"/>
      <c r="D1021" s="399"/>
      <c r="E1021" s="398"/>
      <c r="I1021" s="411"/>
      <c r="J1021" s="411"/>
      <c r="N1021" s="411"/>
      <c r="S1021" s="411"/>
      <c r="AC1021" s="227"/>
      <c r="AD1021" s="227"/>
      <c r="AE1021" s="227"/>
      <c r="AF1021" s="227"/>
      <c r="AG1021" s="227"/>
      <c r="AL1021" s="224"/>
      <c r="AM1021" s="224"/>
      <c r="AN1021" s="224"/>
      <c r="AO1021" s="224"/>
      <c r="AP1021" s="224"/>
      <c r="AQ1021" s="224"/>
      <c r="AR1021" s="224"/>
      <c r="AS1021" s="224"/>
    </row>
    <row r="1022">
      <c r="A1022" s="530"/>
      <c r="B1022" s="529">
        <v>-1.72</v>
      </c>
      <c r="C1022" s="398"/>
      <c r="D1022" s="399"/>
      <c r="E1022" s="398"/>
      <c r="I1022" s="411"/>
      <c r="J1022" s="411"/>
      <c r="N1022" s="411"/>
      <c r="S1022" s="411"/>
      <c r="AC1022" s="227"/>
      <c r="AD1022" s="227"/>
      <c r="AE1022" s="227"/>
      <c r="AF1022" s="227"/>
      <c r="AG1022" s="227"/>
      <c r="AL1022" s="224"/>
      <c r="AM1022" s="224"/>
      <c r="AN1022" s="224"/>
      <c r="AO1022" s="224"/>
      <c r="AP1022" s="224"/>
      <c r="AQ1022" s="224"/>
      <c r="AR1022" s="224"/>
      <c r="AS1022" s="224"/>
    </row>
    <row r="1023">
      <c r="A1023" s="530"/>
      <c r="B1023" s="529">
        <v>-3.63</v>
      </c>
      <c r="C1023" s="398"/>
      <c r="D1023" s="399"/>
      <c r="E1023" s="398"/>
      <c r="I1023" s="411"/>
      <c r="J1023" s="411"/>
      <c r="N1023" s="411"/>
      <c r="S1023" s="411"/>
      <c r="AC1023" s="227"/>
      <c r="AD1023" s="227"/>
      <c r="AE1023" s="227"/>
      <c r="AF1023" s="227"/>
      <c r="AG1023" s="227"/>
      <c r="AL1023" s="224"/>
      <c r="AM1023" s="224"/>
      <c r="AN1023" s="224"/>
      <c r="AO1023" s="224"/>
      <c r="AP1023" s="224"/>
      <c r="AQ1023" s="224"/>
      <c r="AR1023" s="224"/>
      <c r="AS1023" s="224"/>
    </row>
    <row r="1024">
      <c r="A1024" s="530"/>
      <c r="B1024" s="529">
        <v>-6.75</v>
      </c>
      <c r="C1024" s="398"/>
      <c r="D1024" s="399"/>
      <c r="E1024" s="398"/>
      <c r="I1024" s="411"/>
      <c r="J1024" s="411"/>
      <c r="N1024" s="411"/>
      <c r="S1024" s="411"/>
      <c r="AC1024" s="227"/>
      <c r="AD1024" s="227"/>
      <c r="AE1024" s="227"/>
      <c r="AF1024" s="227"/>
      <c r="AG1024" s="227"/>
      <c r="AL1024" s="224"/>
      <c r="AM1024" s="224"/>
      <c r="AN1024" s="224"/>
      <c r="AO1024" s="224"/>
      <c r="AP1024" s="224"/>
      <c r="AQ1024" s="224"/>
      <c r="AR1024" s="224"/>
      <c r="AS1024" s="224"/>
    </row>
    <row r="1025">
      <c r="A1025" s="530"/>
      <c r="B1025" s="529">
        <v>-3.5</v>
      </c>
      <c r="C1025" s="398"/>
      <c r="D1025" s="399"/>
      <c r="E1025" s="398"/>
      <c r="I1025" s="411"/>
      <c r="J1025" s="411"/>
      <c r="N1025" s="411"/>
      <c r="S1025" s="411"/>
      <c r="AC1025" s="227"/>
      <c r="AD1025" s="227"/>
      <c r="AE1025" s="227"/>
      <c r="AF1025" s="227"/>
      <c r="AG1025" s="227"/>
      <c r="AL1025" s="224"/>
      <c r="AM1025" s="224"/>
      <c r="AN1025" s="224"/>
      <c r="AO1025" s="224"/>
      <c r="AP1025" s="224"/>
      <c r="AQ1025" s="224"/>
      <c r="AR1025" s="224"/>
      <c r="AS1025" s="224"/>
    </row>
    <row r="1026">
      <c r="A1026" s="530"/>
      <c r="B1026" s="529">
        <v>-7.16</v>
      </c>
      <c r="C1026" s="398"/>
      <c r="D1026" s="399"/>
      <c r="E1026" s="398"/>
      <c r="I1026" s="411"/>
      <c r="J1026" s="411"/>
      <c r="N1026" s="411"/>
      <c r="S1026" s="411"/>
      <c r="AC1026" s="227"/>
      <c r="AD1026" s="227"/>
      <c r="AE1026" s="227"/>
      <c r="AF1026" s="227"/>
      <c r="AG1026" s="227"/>
      <c r="AL1026" s="224"/>
      <c r="AM1026" s="224"/>
      <c r="AN1026" s="224"/>
      <c r="AO1026" s="224"/>
      <c r="AP1026" s="224"/>
      <c r="AQ1026" s="224"/>
      <c r="AR1026" s="224"/>
      <c r="AS1026" s="224"/>
    </row>
    <row r="1027">
      <c r="A1027" s="530"/>
      <c r="B1027" s="529">
        <v>-2.98</v>
      </c>
      <c r="C1027" s="398"/>
      <c r="D1027" s="399"/>
      <c r="E1027" s="398"/>
      <c r="I1027" s="411"/>
      <c r="J1027" s="411"/>
      <c r="N1027" s="411"/>
      <c r="S1027" s="411"/>
      <c r="AC1027" s="227"/>
      <c r="AD1027" s="227"/>
      <c r="AE1027" s="227"/>
      <c r="AF1027" s="227"/>
      <c r="AG1027" s="227"/>
      <c r="AL1027" s="224"/>
      <c r="AM1027" s="224"/>
      <c r="AN1027" s="224"/>
      <c r="AO1027" s="224"/>
      <c r="AP1027" s="224"/>
      <c r="AQ1027" s="224"/>
      <c r="AR1027" s="224"/>
      <c r="AS1027" s="224"/>
    </row>
    <row r="1028">
      <c r="A1028" s="530"/>
      <c r="B1028" s="529">
        <v>0.94</v>
      </c>
      <c r="C1028" s="398"/>
      <c r="D1028" s="399"/>
      <c r="E1028" s="398"/>
      <c r="I1028" s="411"/>
      <c r="J1028" s="411"/>
      <c r="N1028" s="411"/>
      <c r="S1028" s="411"/>
      <c r="AC1028" s="227"/>
      <c r="AD1028" s="227"/>
      <c r="AE1028" s="227"/>
      <c r="AF1028" s="227"/>
      <c r="AG1028" s="227"/>
      <c r="AL1028" s="224"/>
      <c r="AM1028" s="224"/>
      <c r="AN1028" s="224"/>
      <c r="AO1028" s="224"/>
      <c r="AP1028" s="224"/>
      <c r="AQ1028" s="224"/>
      <c r="AR1028" s="224"/>
      <c r="AS1028" s="224"/>
    </row>
    <row r="1029">
      <c r="A1029" s="530"/>
      <c r="B1029" s="529">
        <v>2.53</v>
      </c>
      <c r="C1029" s="398"/>
      <c r="D1029" s="399"/>
      <c r="E1029" s="398"/>
      <c r="I1029" s="411"/>
      <c r="J1029" s="411"/>
      <c r="N1029" s="411"/>
      <c r="S1029" s="411"/>
      <c r="AC1029" s="227"/>
      <c r="AD1029" s="227"/>
      <c r="AE1029" s="227"/>
      <c r="AF1029" s="227"/>
      <c r="AG1029" s="227"/>
      <c r="AL1029" s="224"/>
      <c r="AM1029" s="224"/>
      <c r="AN1029" s="224"/>
      <c r="AO1029" s="224"/>
      <c r="AP1029" s="224"/>
      <c r="AQ1029" s="224"/>
      <c r="AR1029" s="224"/>
      <c r="AS1029" s="224"/>
    </row>
    <row r="1030">
      <c r="A1030" s="530"/>
      <c r="B1030" s="529">
        <v>3.63</v>
      </c>
      <c r="C1030" s="398"/>
      <c r="D1030" s="399"/>
      <c r="E1030" s="398"/>
      <c r="I1030" s="411"/>
      <c r="J1030" s="411"/>
      <c r="N1030" s="411"/>
      <c r="S1030" s="411"/>
      <c r="AC1030" s="227"/>
      <c r="AD1030" s="227"/>
      <c r="AE1030" s="227"/>
      <c r="AF1030" s="227"/>
      <c r="AG1030" s="227"/>
      <c r="AL1030" s="224"/>
      <c r="AM1030" s="224"/>
      <c r="AN1030" s="224"/>
      <c r="AO1030" s="224"/>
      <c r="AP1030" s="224"/>
      <c r="AQ1030" s="224"/>
      <c r="AR1030" s="224"/>
      <c r="AS1030" s="224"/>
    </row>
    <row r="1031">
      <c r="A1031" s="530"/>
      <c r="B1031" s="529">
        <v>-1.1</v>
      </c>
      <c r="C1031" s="398"/>
      <c r="D1031" s="399"/>
      <c r="E1031" s="398"/>
      <c r="I1031" s="411"/>
      <c r="J1031" s="411"/>
      <c r="N1031" s="411"/>
      <c r="S1031" s="411"/>
      <c r="AC1031" s="227"/>
      <c r="AD1031" s="227"/>
      <c r="AE1031" s="227"/>
      <c r="AF1031" s="227"/>
      <c r="AG1031" s="227"/>
      <c r="AL1031" s="224"/>
      <c r="AM1031" s="224"/>
      <c r="AN1031" s="224"/>
      <c r="AO1031" s="224"/>
      <c r="AP1031" s="224"/>
      <c r="AQ1031" s="224"/>
      <c r="AR1031" s="224"/>
      <c r="AS1031" s="224"/>
    </row>
    <row r="1032">
      <c r="A1032" s="530"/>
      <c r="B1032" s="529">
        <v>-0.26</v>
      </c>
      <c r="C1032" s="398"/>
      <c r="D1032" s="399"/>
      <c r="E1032" s="398"/>
      <c r="I1032" s="411"/>
      <c r="J1032" s="411"/>
      <c r="N1032" s="411"/>
      <c r="S1032" s="411"/>
      <c r="AC1032" s="227"/>
      <c r="AD1032" s="227"/>
      <c r="AE1032" s="227"/>
      <c r="AF1032" s="227"/>
      <c r="AG1032" s="227"/>
      <c r="AL1032" s="224"/>
      <c r="AM1032" s="224"/>
      <c r="AN1032" s="224"/>
      <c r="AO1032" s="224"/>
      <c r="AP1032" s="224"/>
      <c r="AQ1032" s="224"/>
      <c r="AR1032" s="224"/>
      <c r="AS1032" s="224"/>
    </row>
    <row r="1033">
      <c r="A1033" s="530"/>
      <c r="B1033" s="529">
        <v>-6.36</v>
      </c>
      <c r="C1033" s="398"/>
      <c r="D1033" s="399"/>
      <c r="E1033" s="398"/>
      <c r="I1033" s="411"/>
      <c r="J1033" s="411"/>
      <c r="N1033" s="411"/>
      <c r="S1033" s="411"/>
      <c r="AC1033" s="227"/>
      <c r="AD1033" s="227"/>
      <c r="AE1033" s="227"/>
      <c r="AF1033" s="227"/>
      <c r="AG1033" s="227"/>
      <c r="AL1033" s="224"/>
      <c r="AM1033" s="224"/>
      <c r="AN1033" s="224"/>
      <c r="AO1033" s="224"/>
      <c r="AP1033" s="224"/>
      <c r="AQ1033" s="224"/>
      <c r="AR1033" s="224"/>
      <c r="AS1033" s="224"/>
    </row>
    <row r="1034">
      <c r="A1034" s="530"/>
      <c r="B1034" s="529">
        <v>-16.16</v>
      </c>
      <c r="C1034" s="398"/>
      <c r="D1034" s="399"/>
      <c r="E1034" s="398"/>
      <c r="I1034" s="411"/>
      <c r="J1034" s="411"/>
      <c r="N1034" s="411"/>
      <c r="S1034" s="411"/>
      <c r="AC1034" s="227"/>
      <c r="AD1034" s="227"/>
      <c r="AE1034" s="227"/>
      <c r="AF1034" s="227"/>
      <c r="AG1034" s="227"/>
      <c r="AL1034" s="224"/>
      <c r="AM1034" s="224"/>
      <c r="AN1034" s="224"/>
      <c r="AO1034" s="224"/>
      <c r="AP1034" s="224"/>
      <c r="AQ1034" s="224"/>
      <c r="AR1034" s="224"/>
      <c r="AS1034" s="224"/>
    </row>
    <row r="1035">
      <c r="A1035" s="530"/>
      <c r="B1035" s="529">
        <v>-6.59</v>
      </c>
      <c r="C1035" s="398"/>
      <c r="D1035" s="399"/>
      <c r="E1035" s="398"/>
      <c r="I1035" s="411"/>
      <c r="J1035" s="411"/>
      <c r="N1035" s="411"/>
      <c r="S1035" s="411"/>
      <c r="AC1035" s="227"/>
      <c r="AD1035" s="227"/>
      <c r="AE1035" s="227"/>
      <c r="AF1035" s="227"/>
      <c r="AG1035" s="227"/>
      <c r="AL1035" s="224"/>
      <c r="AM1035" s="224"/>
      <c r="AN1035" s="224"/>
      <c r="AO1035" s="224"/>
      <c r="AP1035" s="224"/>
      <c r="AQ1035" s="224"/>
      <c r="AR1035" s="224"/>
      <c r="AS1035" s="224"/>
    </row>
    <row r="1036">
      <c r="A1036" s="530"/>
      <c r="B1036" s="529">
        <v>-5.03</v>
      </c>
      <c r="C1036" s="398"/>
      <c r="D1036" s="399"/>
      <c r="E1036" s="398"/>
      <c r="I1036" s="411"/>
      <c r="J1036" s="411"/>
      <c r="N1036" s="411"/>
      <c r="S1036" s="411"/>
      <c r="AC1036" s="227"/>
      <c r="AD1036" s="227"/>
      <c r="AE1036" s="227"/>
      <c r="AF1036" s="227"/>
      <c r="AG1036" s="227"/>
      <c r="AL1036" s="224"/>
      <c r="AM1036" s="224"/>
      <c r="AN1036" s="224"/>
      <c r="AO1036" s="224"/>
      <c r="AP1036" s="224"/>
      <c r="AQ1036" s="224"/>
      <c r="AR1036" s="224"/>
      <c r="AS1036" s="224"/>
    </row>
    <row r="1037">
      <c r="A1037" s="530"/>
      <c r="B1037" s="529">
        <v>-6.05</v>
      </c>
      <c r="C1037" s="398"/>
      <c r="D1037" s="399"/>
      <c r="E1037" s="398"/>
      <c r="I1037" s="411"/>
      <c r="J1037" s="411"/>
      <c r="N1037" s="411"/>
      <c r="S1037" s="411"/>
      <c r="AC1037" s="227"/>
      <c r="AD1037" s="227"/>
      <c r="AE1037" s="227"/>
      <c r="AF1037" s="227"/>
      <c r="AG1037" s="227"/>
      <c r="AL1037" s="224"/>
      <c r="AM1037" s="224"/>
      <c r="AN1037" s="224"/>
      <c r="AO1037" s="224"/>
      <c r="AP1037" s="224"/>
      <c r="AQ1037" s="224"/>
      <c r="AR1037" s="224"/>
      <c r="AS1037" s="224"/>
    </row>
    <row r="1038">
      <c r="A1038" s="530"/>
      <c r="B1038" s="529">
        <v>-5.4</v>
      </c>
      <c r="C1038" s="398"/>
      <c r="D1038" s="399"/>
      <c r="E1038" s="398"/>
      <c r="I1038" s="411"/>
      <c r="J1038" s="411"/>
      <c r="N1038" s="411"/>
      <c r="S1038" s="411"/>
      <c r="AC1038" s="227"/>
      <c r="AD1038" s="227"/>
      <c r="AE1038" s="227"/>
      <c r="AF1038" s="227"/>
      <c r="AG1038" s="227"/>
      <c r="AL1038" s="224"/>
      <c r="AM1038" s="224"/>
      <c r="AN1038" s="224"/>
      <c r="AO1038" s="224"/>
      <c r="AP1038" s="224"/>
      <c r="AQ1038" s="224"/>
      <c r="AR1038" s="224"/>
      <c r="AS1038" s="224"/>
    </row>
    <row r="1039">
      <c r="A1039" s="530"/>
      <c r="B1039" s="529">
        <v>-7.94</v>
      </c>
      <c r="C1039" s="398"/>
      <c r="D1039" s="399"/>
      <c r="E1039" s="398"/>
      <c r="I1039" s="411"/>
      <c r="J1039" s="411"/>
      <c r="N1039" s="411"/>
      <c r="S1039" s="411"/>
      <c r="AC1039" s="227"/>
      <c r="AD1039" s="227"/>
      <c r="AE1039" s="227"/>
      <c r="AF1039" s="227"/>
      <c r="AG1039" s="227"/>
      <c r="AL1039" s="224"/>
      <c r="AM1039" s="224"/>
      <c r="AN1039" s="224"/>
      <c r="AO1039" s="224"/>
      <c r="AP1039" s="224"/>
      <c r="AQ1039" s="224"/>
      <c r="AR1039" s="224"/>
      <c r="AS1039" s="224"/>
    </row>
    <row r="1040">
      <c r="A1040" s="530"/>
      <c r="B1040" s="529">
        <v>-5.27</v>
      </c>
      <c r="C1040" s="398"/>
      <c r="D1040" s="399"/>
      <c r="E1040" s="398"/>
      <c r="I1040" s="411"/>
      <c r="J1040" s="411"/>
      <c r="N1040" s="411"/>
      <c r="S1040" s="411"/>
      <c r="AC1040" s="227"/>
      <c r="AD1040" s="227"/>
      <c r="AE1040" s="227"/>
      <c r="AF1040" s="227"/>
      <c r="AG1040" s="227"/>
      <c r="AL1040" s="224"/>
      <c r="AM1040" s="224"/>
      <c r="AN1040" s="224"/>
      <c r="AO1040" s="224"/>
      <c r="AP1040" s="224"/>
      <c r="AQ1040" s="224"/>
      <c r="AR1040" s="224"/>
      <c r="AS1040" s="224"/>
    </row>
    <row r="1041">
      <c r="A1041" s="530"/>
      <c r="B1041" s="529">
        <v>-4.05</v>
      </c>
      <c r="C1041" s="398"/>
      <c r="D1041" s="399"/>
      <c r="E1041" s="398"/>
      <c r="I1041" s="411"/>
      <c r="J1041" s="411"/>
      <c r="N1041" s="411"/>
      <c r="S1041" s="411"/>
      <c r="AC1041" s="227"/>
      <c r="AD1041" s="227"/>
      <c r="AE1041" s="227"/>
      <c r="AF1041" s="227"/>
      <c r="AG1041" s="227"/>
      <c r="AL1041" s="224"/>
      <c r="AM1041" s="224"/>
      <c r="AN1041" s="224"/>
      <c r="AO1041" s="224"/>
      <c r="AP1041" s="224"/>
      <c r="AQ1041" s="224"/>
      <c r="AR1041" s="224"/>
      <c r="AS1041" s="224"/>
    </row>
    <row r="1042">
      <c r="A1042" s="530"/>
      <c r="B1042" s="529">
        <v>-7.7</v>
      </c>
      <c r="C1042" s="398"/>
      <c r="D1042" s="399"/>
      <c r="E1042" s="398"/>
      <c r="I1042" s="411"/>
      <c r="J1042" s="411"/>
      <c r="N1042" s="411"/>
      <c r="S1042" s="411"/>
      <c r="AC1042" s="227"/>
      <c r="AD1042" s="227"/>
      <c r="AE1042" s="227"/>
      <c r="AF1042" s="227"/>
      <c r="AG1042" s="227"/>
      <c r="AL1042" s="224"/>
      <c r="AM1042" s="224"/>
      <c r="AN1042" s="224"/>
      <c r="AO1042" s="224"/>
      <c r="AP1042" s="224"/>
      <c r="AQ1042" s="224"/>
      <c r="AR1042" s="224"/>
      <c r="AS1042" s="224"/>
    </row>
    <row r="1043">
      <c r="A1043" s="530"/>
      <c r="B1043" s="529">
        <v>-7.43</v>
      </c>
      <c r="C1043" s="398"/>
      <c r="D1043" s="399"/>
      <c r="E1043" s="398"/>
      <c r="I1043" s="411"/>
      <c r="J1043" s="411"/>
      <c r="N1043" s="411"/>
      <c r="S1043" s="411"/>
      <c r="AC1043" s="227"/>
      <c r="AD1043" s="227"/>
      <c r="AE1043" s="227"/>
      <c r="AF1043" s="227"/>
      <c r="AG1043" s="227"/>
      <c r="AL1043" s="224"/>
      <c r="AM1043" s="224"/>
      <c r="AN1043" s="224"/>
      <c r="AO1043" s="224"/>
      <c r="AP1043" s="224"/>
      <c r="AQ1043" s="224"/>
      <c r="AR1043" s="224"/>
      <c r="AS1043" s="224"/>
    </row>
    <row r="1044">
      <c r="A1044" s="530"/>
      <c r="B1044" s="529">
        <v>-4.19</v>
      </c>
      <c r="C1044" s="398"/>
      <c r="D1044" s="399"/>
      <c r="E1044" s="398"/>
      <c r="I1044" s="411"/>
      <c r="J1044" s="411"/>
      <c r="N1044" s="411"/>
      <c r="S1044" s="411"/>
      <c r="AC1044" s="227"/>
      <c r="AD1044" s="227"/>
      <c r="AE1044" s="227"/>
      <c r="AF1044" s="227"/>
      <c r="AG1044" s="227"/>
      <c r="AL1044" s="224"/>
      <c r="AM1044" s="224"/>
      <c r="AN1044" s="224"/>
      <c r="AO1044" s="224"/>
      <c r="AP1044" s="224"/>
      <c r="AQ1044" s="224"/>
      <c r="AR1044" s="224"/>
      <c r="AS1044" s="224"/>
    </row>
    <row r="1045">
      <c r="A1045" s="530"/>
      <c r="B1045" s="529">
        <v>-8.48</v>
      </c>
      <c r="C1045" s="398"/>
      <c r="D1045" s="399"/>
      <c r="E1045" s="398"/>
      <c r="I1045" s="411"/>
      <c r="J1045" s="411"/>
      <c r="N1045" s="411"/>
      <c r="S1045" s="411"/>
      <c r="AC1045" s="227"/>
      <c r="AD1045" s="227"/>
      <c r="AE1045" s="227"/>
      <c r="AF1045" s="227"/>
      <c r="AG1045" s="227"/>
      <c r="AL1045" s="224"/>
      <c r="AM1045" s="224"/>
      <c r="AN1045" s="224"/>
      <c r="AO1045" s="224"/>
      <c r="AP1045" s="224"/>
      <c r="AQ1045" s="224"/>
      <c r="AR1045" s="224"/>
      <c r="AS1045" s="224"/>
    </row>
    <row r="1046">
      <c r="A1046" s="530"/>
      <c r="B1046" s="529">
        <v>-151.18</v>
      </c>
      <c r="C1046" s="398"/>
      <c r="D1046" s="399"/>
      <c r="E1046" s="398"/>
      <c r="I1046" s="411"/>
      <c r="J1046" s="411"/>
      <c r="N1046" s="411"/>
      <c r="S1046" s="411"/>
      <c r="AC1046" s="227"/>
      <c r="AD1046" s="227"/>
      <c r="AE1046" s="227"/>
      <c r="AF1046" s="227"/>
      <c r="AG1046" s="227"/>
      <c r="AL1046" s="224"/>
      <c r="AM1046" s="224"/>
      <c r="AN1046" s="224"/>
      <c r="AO1046" s="224"/>
      <c r="AP1046" s="224"/>
      <c r="AQ1046" s="224"/>
      <c r="AR1046" s="224"/>
      <c r="AS1046" s="224"/>
    </row>
    <row r="1047">
      <c r="A1047" s="530"/>
      <c r="B1047" s="529">
        <v>-6.3</v>
      </c>
      <c r="C1047" s="398"/>
      <c r="D1047" s="399"/>
      <c r="E1047" s="398"/>
      <c r="I1047" s="411"/>
      <c r="J1047" s="411"/>
      <c r="N1047" s="411"/>
      <c r="S1047" s="411"/>
      <c r="AC1047" s="227"/>
      <c r="AD1047" s="227"/>
      <c r="AE1047" s="227"/>
      <c r="AF1047" s="227"/>
      <c r="AG1047" s="227"/>
      <c r="AL1047" s="224"/>
      <c r="AM1047" s="224"/>
      <c r="AN1047" s="224"/>
      <c r="AO1047" s="224"/>
      <c r="AP1047" s="224"/>
      <c r="AQ1047" s="224"/>
      <c r="AR1047" s="224"/>
      <c r="AS1047" s="224"/>
    </row>
    <row r="1048">
      <c r="A1048" s="530"/>
      <c r="B1048" s="529">
        <v>-18.92</v>
      </c>
      <c r="C1048" s="398"/>
      <c r="D1048" s="399"/>
      <c r="E1048" s="398"/>
      <c r="I1048" s="411"/>
      <c r="J1048" s="411"/>
      <c r="N1048" s="411"/>
      <c r="S1048" s="411"/>
      <c r="AC1048" s="227"/>
      <c r="AD1048" s="227"/>
      <c r="AE1048" s="227"/>
      <c r="AF1048" s="227"/>
      <c r="AG1048" s="227"/>
      <c r="AL1048" s="224"/>
      <c r="AM1048" s="224"/>
      <c r="AN1048" s="224"/>
      <c r="AO1048" s="224"/>
      <c r="AP1048" s="224"/>
      <c r="AQ1048" s="224"/>
      <c r="AR1048" s="224"/>
      <c r="AS1048" s="224"/>
    </row>
    <row r="1049">
      <c r="A1049" s="530"/>
      <c r="B1049" s="531"/>
      <c r="C1049" s="398"/>
      <c r="D1049" s="399"/>
      <c r="E1049" s="398"/>
      <c r="I1049" s="411"/>
      <c r="J1049" s="411"/>
      <c r="N1049" s="411"/>
      <c r="S1049" s="411"/>
      <c r="AC1049" s="227"/>
      <c r="AD1049" s="227"/>
      <c r="AE1049" s="227"/>
      <c r="AF1049" s="227"/>
      <c r="AG1049" s="227"/>
      <c r="AL1049" s="224"/>
      <c r="AM1049" s="224"/>
      <c r="AN1049" s="224"/>
      <c r="AO1049" s="224"/>
      <c r="AP1049" s="224"/>
      <c r="AQ1049" s="224"/>
      <c r="AR1049" s="224"/>
      <c r="AS1049" s="224"/>
    </row>
    <row r="1050">
      <c r="A1050" s="530"/>
      <c r="B1050" s="531"/>
      <c r="C1050" s="398"/>
      <c r="D1050" s="399"/>
      <c r="E1050" s="398"/>
      <c r="I1050" s="411"/>
      <c r="J1050" s="411"/>
      <c r="N1050" s="411"/>
      <c r="S1050" s="411"/>
      <c r="AC1050" s="227"/>
      <c r="AD1050" s="227"/>
      <c r="AE1050" s="227"/>
      <c r="AF1050" s="227"/>
      <c r="AG1050" s="227"/>
      <c r="AL1050" s="224"/>
      <c r="AM1050" s="224"/>
      <c r="AN1050" s="224"/>
      <c r="AO1050" s="224"/>
      <c r="AP1050" s="224"/>
      <c r="AQ1050" s="224"/>
      <c r="AR1050" s="224"/>
      <c r="AS1050" s="224"/>
    </row>
    <row r="1051">
      <c r="A1051" s="530"/>
      <c r="B1051" s="531"/>
      <c r="C1051" s="398"/>
      <c r="D1051" s="399"/>
      <c r="E1051" s="398"/>
      <c r="I1051" s="411"/>
      <c r="J1051" s="411"/>
      <c r="N1051" s="411"/>
      <c r="S1051" s="411"/>
      <c r="AC1051" s="227"/>
      <c r="AD1051" s="227"/>
      <c r="AE1051" s="227"/>
      <c r="AF1051" s="227"/>
      <c r="AG1051" s="227"/>
      <c r="AL1051" s="224"/>
      <c r="AM1051" s="224"/>
      <c r="AN1051" s="224"/>
      <c r="AO1051" s="224"/>
      <c r="AP1051" s="224"/>
      <c r="AQ1051" s="224"/>
      <c r="AR1051" s="224"/>
      <c r="AS1051" s="224"/>
    </row>
    <row r="1052">
      <c r="A1052" s="530"/>
      <c r="B1052" s="531"/>
      <c r="C1052" s="398"/>
      <c r="D1052" s="399"/>
      <c r="E1052" s="398"/>
      <c r="I1052" s="411"/>
      <c r="J1052" s="411"/>
      <c r="N1052" s="411"/>
      <c r="S1052" s="411"/>
      <c r="AC1052" s="227"/>
      <c r="AD1052" s="227"/>
      <c r="AE1052" s="227"/>
      <c r="AF1052" s="227"/>
      <c r="AG1052" s="227"/>
      <c r="AL1052" s="224"/>
      <c r="AM1052" s="224"/>
      <c r="AN1052" s="224"/>
      <c r="AO1052" s="224"/>
      <c r="AP1052" s="224"/>
      <c r="AQ1052" s="224"/>
      <c r="AR1052" s="224"/>
      <c r="AS1052" s="224"/>
    </row>
    <row r="1053">
      <c r="A1053" s="530"/>
      <c r="B1053" s="531"/>
      <c r="C1053" s="398"/>
      <c r="D1053" s="399"/>
      <c r="E1053" s="398"/>
      <c r="I1053" s="411"/>
      <c r="J1053" s="411"/>
      <c r="N1053" s="411"/>
      <c r="S1053" s="411"/>
      <c r="AC1053" s="227"/>
      <c r="AD1053" s="227"/>
      <c r="AE1053" s="227"/>
      <c r="AF1053" s="227"/>
      <c r="AG1053" s="227"/>
      <c r="AL1053" s="224"/>
      <c r="AM1053" s="224"/>
      <c r="AN1053" s="224"/>
      <c r="AO1053" s="224"/>
      <c r="AP1053" s="224"/>
      <c r="AQ1053" s="224"/>
      <c r="AR1053" s="224"/>
      <c r="AS1053" s="224"/>
    </row>
    <row r="1054">
      <c r="A1054" s="530"/>
      <c r="B1054" s="531"/>
      <c r="C1054" s="398"/>
      <c r="D1054" s="399"/>
      <c r="E1054" s="398"/>
      <c r="I1054" s="411"/>
      <c r="J1054" s="411"/>
      <c r="N1054" s="411"/>
      <c r="S1054" s="411"/>
      <c r="AC1054" s="227"/>
      <c r="AD1054" s="227"/>
      <c r="AE1054" s="227"/>
      <c r="AF1054" s="227"/>
      <c r="AG1054" s="227"/>
      <c r="AL1054" s="224"/>
      <c r="AM1054" s="224"/>
      <c r="AN1054" s="224"/>
      <c r="AO1054" s="224"/>
      <c r="AP1054" s="224"/>
      <c r="AQ1054" s="224"/>
      <c r="AR1054" s="224"/>
      <c r="AS1054" s="224"/>
    </row>
    <row r="1055">
      <c r="A1055" s="530"/>
      <c r="B1055" s="531"/>
      <c r="C1055" s="398"/>
      <c r="D1055" s="399"/>
      <c r="E1055" s="398"/>
      <c r="I1055" s="411"/>
      <c r="J1055" s="411"/>
      <c r="N1055" s="411"/>
      <c r="S1055" s="411"/>
      <c r="AC1055" s="227"/>
      <c r="AD1055" s="227"/>
      <c r="AE1055" s="227"/>
      <c r="AF1055" s="227"/>
      <c r="AG1055" s="227"/>
      <c r="AL1055" s="224"/>
      <c r="AM1055" s="224"/>
      <c r="AN1055" s="224"/>
      <c r="AO1055" s="224"/>
      <c r="AP1055" s="224"/>
      <c r="AQ1055" s="224"/>
      <c r="AR1055" s="224"/>
      <c r="AS1055" s="224"/>
    </row>
    <row r="1056">
      <c r="A1056" s="530"/>
      <c r="B1056" s="531"/>
      <c r="C1056" s="398"/>
      <c r="D1056" s="399"/>
      <c r="E1056" s="398"/>
      <c r="I1056" s="411"/>
      <c r="J1056" s="411"/>
      <c r="N1056" s="411"/>
      <c r="S1056" s="411"/>
      <c r="AC1056" s="227"/>
      <c r="AD1056" s="227"/>
      <c r="AE1056" s="227"/>
      <c r="AF1056" s="227"/>
      <c r="AG1056" s="227"/>
      <c r="AL1056" s="224"/>
      <c r="AM1056" s="224"/>
      <c r="AN1056" s="224"/>
      <c r="AO1056" s="224"/>
      <c r="AP1056" s="224"/>
      <c r="AQ1056" s="224"/>
      <c r="AR1056" s="224"/>
      <c r="AS1056" s="224"/>
    </row>
    <row r="1057">
      <c r="A1057" s="530"/>
      <c r="B1057" s="531"/>
      <c r="C1057" s="398"/>
      <c r="D1057" s="399"/>
      <c r="E1057" s="398"/>
      <c r="I1057" s="411"/>
      <c r="J1057" s="411"/>
      <c r="N1057" s="411"/>
      <c r="S1057" s="411"/>
      <c r="AC1057" s="227"/>
      <c r="AD1057" s="227"/>
      <c r="AE1057" s="227"/>
      <c r="AF1057" s="227"/>
      <c r="AG1057" s="227"/>
      <c r="AL1057" s="224"/>
      <c r="AM1057" s="224"/>
      <c r="AN1057" s="224"/>
      <c r="AO1057" s="224"/>
      <c r="AP1057" s="224"/>
      <c r="AQ1057" s="224"/>
      <c r="AR1057" s="224"/>
      <c r="AS1057" s="224"/>
    </row>
    <row r="1058">
      <c r="A1058" s="530"/>
      <c r="B1058" s="531"/>
      <c r="C1058" s="398"/>
      <c r="D1058" s="399"/>
      <c r="E1058" s="398"/>
      <c r="I1058" s="411"/>
      <c r="J1058" s="411"/>
      <c r="N1058" s="411"/>
      <c r="S1058" s="411"/>
      <c r="AC1058" s="227"/>
      <c r="AD1058" s="227"/>
      <c r="AE1058" s="227"/>
      <c r="AF1058" s="227"/>
      <c r="AG1058" s="227"/>
      <c r="AL1058" s="224"/>
      <c r="AM1058" s="224"/>
      <c r="AN1058" s="224"/>
      <c r="AO1058" s="224"/>
      <c r="AP1058" s="224"/>
      <c r="AQ1058" s="224"/>
      <c r="AR1058" s="224"/>
      <c r="AS1058" s="224"/>
    </row>
    <row r="1059">
      <c r="A1059" s="530"/>
      <c r="B1059" s="531"/>
      <c r="C1059" s="398"/>
      <c r="D1059" s="399"/>
      <c r="E1059" s="398"/>
      <c r="I1059" s="411"/>
      <c r="J1059" s="411"/>
      <c r="N1059" s="411"/>
      <c r="S1059" s="411"/>
      <c r="AC1059" s="227"/>
      <c r="AD1059" s="227"/>
      <c r="AE1059" s="227"/>
      <c r="AF1059" s="227"/>
      <c r="AG1059" s="227"/>
      <c r="AL1059" s="224"/>
      <c r="AM1059" s="224"/>
      <c r="AN1059" s="224"/>
      <c r="AO1059" s="224"/>
      <c r="AP1059" s="224"/>
      <c r="AQ1059" s="224"/>
      <c r="AR1059" s="224"/>
      <c r="AS1059" s="224"/>
    </row>
    <row r="1060">
      <c r="A1060" s="530"/>
      <c r="B1060" s="531"/>
      <c r="C1060" s="398"/>
      <c r="D1060" s="399"/>
      <c r="E1060" s="398"/>
      <c r="I1060" s="411"/>
      <c r="J1060" s="411"/>
      <c r="N1060" s="411"/>
      <c r="S1060" s="411"/>
      <c r="AC1060" s="227"/>
      <c r="AD1060" s="227"/>
      <c r="AE1060" s="227"/>
      <c r="AF1060" s="227"/>
      <c r="AG1060" s="227"/>
      <c r="AL1060" s="224"/>
      <c r="AM1060" s="224"/>
      <c r="AN1060" s="224"/>
      <c r="AO1060" s="224"/>
      <c r="AP1060" s="224"/>
      <c r="AQ1060" s="224"/>
      <c r="AR1060" s="224"/>
      <c r="AS1060" s="224"/>
    </row>
    <row r="1061">
      <c r="A1061" s="530"/>
      <c r="B1061" s="531"/>
      <c r="C1061" s="398"/>
      <c r="D1061" s="399"/>
      <c r="E1061" s="398"/>
      <c r="I1061" s="411"/>
      <c r="J1061" s="411"/>
      <c r="N1061" s="411"/>
      <c r="S1061" s="411"/>
      <c r="AC1061" s="227"/>
      <c r="AD1061" s="227"/>
      <c r="AE1061" s="227"/>
      <c r="AF1061" s="227"/>
      <c r="AG1061" s="227"/>
      <c r="AL1061" s="224"/>
      <c r="AM1061" s="224"/>
      <c r="AN1061" s="224"/>
      <c r="AO1061" s="224"/>
      <c r="AP1061" s="224"/>
      <c r="AQ1061" s="224"/>
      <c r="AR1061" s="224"/>
      <c r="AS1061" s="224"/>
    </row>
    <row r="1062">
      <c r="A1062" s="530"/>
      <c r="B1062" s="531"/>
      <c r="C1062" s="398"/>
      <c r="D1062" s="399"/>
      <c r="E1062" s="398"/>
      <c r="I1062" s="411"/>
      <c r="J1062" s="411"/>
      <c r="N1062" s="411"/>
      <c r="S1062" s="411"/>
      <c r="AC1062" s="227"/>
      <c r="AD1062" s="227"/>
      <c r="AE1062" s="227"/>
      <c r="AF1062" s="227"/>
      <c r="AG1062" s="227"/>
      <c r="AL1062" s="224"/>
      <c r="AM1062" s="224"/>
      <c r="AN1062" s="224"/>
      <c r="AO1062" s="224"/>
      <c r="AP1062" s="224"/>
      <c r="AQ1062" s="224"/>
      <c r="AR1062" s="224"/>
      <c r="AS1062" s="224"/>
    </row>
    <row r="1063">
      <c r="A1063" s="530"/>
      <c r="B1063" s="531"/>
      <c r="C1063" s="398"/>
      <c r="D1063" s="399"/>
      <c r="E1063" s="398"/>
      <c r="I1063" s="411"/>
      <c r="J1063" s="411"/>
      <c r="N1063" s="411"/>
      <c r="S1063" s="411"/>
      <c r="AC1063" s="227"/>
      <c r="AD1063" s="227"/>
      <c r="AE1063" s="227"/>
      <c r="AF1063" s="227"/>
      <c r="AG1063" s="227"/>
      <c r="AL1063" s="224"/>
      <c r="AM1063" s="224"/>
      <c r="AN1063" s="224"/>
      <c r="AO1063" s="224"/>
      <c r="AP1063" s="224"/>
      <c r="AQ1063" s="224"/>
      <c r="AR1063" s="224"/>
      <c r="AS1063" s="224"/>
    </row>
    <row r="1064">
      <c r="A1064" s="530"/>
      <c r="B1064" s="531"/>
      <c r="C1064" s="398"/>
      <c r="D1064" s="399"/>
      <c r="E1064" s="398"/>
      <c r="I1064" s="411"/>
      <c r="J1064" s="411"/>
      <c r="N1064" s="411"/>
      <c r="S1064" s="411"/>
      <c r="AC1064" s="227"/>
      <c r="AD1064" s="227"/>
      <c r="AE1064" s="227"/>
      <c r="AF1064" s="227"/>
      <c r="AG1064" s="227"/>
      <c r="AL1064" s="224"/>
      <c r="AM1064" s="224"/>
      <c r="AN1064" s="224"/>
      <c r="AO1064" s="224"/>
      <c r="AP1064" s="224"/>
      <c r="AQ1064" s="224"/>
      <c r="AR1064" s="224"/>
      <c r="AS1064" s="224"/>
    </row>
    <row r="1065">
      <c r="A1065" s="530"/>
      <c r="B1065" s="531"/>
      <c r="C1065" s="398"/>
      <c r="D1065" s="399"/>
      <c r="E1065" s="398"/>
      <c r="I1065" s="411"/>
      <c r="J1065" s="411"/>
      <c r="N1065" s="411"/>
      <c r="S1065" s="411"/>
      <c r="AC1065" s="227"/>
      <c r="AD1065" s="227"/>
      <c r="AE1065" s="227"/>
      <c r="AF1065" s="227"/>
      <c r="AG1065" s="227"/>
      <c r="AL1065" s="224"/>
      <c r="AM1065" s="224"/>
      <c r="AN1065" s="224"/>
      <c r="AO1065" s="224"/>
      <c r="AP1065" s="224"/>
      <c r="AQ1065" s="224"/>
      <c r="AR1065" s="224"/>
      <c r="AS1065" s="224"/>
    </row>
    <row r="1066">
      <c r="A1066" s="530"/>
      <c r="B1066" s="531"/>
      <c r="C1066" s="398"/>
      <c r="D1066" s="399"/>
      <c r="E1066" s="398"/>
      <c r="I1066" s="411"/>
      <c r="J1066" s="411"/>
      <c r="N1066" s="411"/>
      <c r="S1066" s="411"/>
      <c r="AC1066" s="227"/>
      <c r="AD1066" s="227"/>
      <c r="AE1066" s="227"/>
      <c r="AF1066" s="227"/>
      <c r="AG1066" s="227"/>
      <c r="AL1066" s="224"/>
      <c r="AM1066" s="224"/>
      <c r="AN1066" s="224"/>
      <c r="AO1066" s="224"/>
      <c r="AP1066" s="224"/>
      <c r="AQ1066" s="224"/>
      <c r="AR1066" s="224"/>
      <c r="AS1066" s="224"/>
    </row>
    <row r="1067">
      <c r="A1067" s="530"/>
      <c r="B1067" s="531"/>
      <c r="C1067" s="398"/>
      <c r="D1067" s="399"/>
      <c r="E1067" s="398"/>
      <c r="I1067" s="411"/>
      <c r="J1067" s="411"/>
      <c r="N1067" s="411"/>
      <c r="S1067" s="411"/>
      <c r="AC1067" s="227"/>
      <c r="AD1067" s="227"/>
      <c r="AE1067" s="227"/>
      <c r="AF1067" s="227"/>
      <c r="AG1067" s="227"/>
      <c r="AL1067" s="224"/>
      <c r="AM1067" s="224"/>
      <c r="AN1067" s="224"/>
      <c r="AO1067" s="224"/>
      <c r="AP1067" s="224"/>
      <c r="AQ1067" s="224"/>
      <c r="AR1067" s="224"/>
      <c r="AS1067" s="224"/>
    </row>
    <row r="1068">
      <c r="A1068" s="530"/>
      <c r="B1068" s="531"/>
      <c r="C1068" s="398"/>
      <c r="D1068" s="399"/>
      <c r="E1068" s="398"/>
      <c r="I1068" s="411"/>
      <c r="J1068" s="411"/>
      <c r="N1068" s="411"/>
      <c r="S1068" s="411"/>
      <c r="AC1068" s="227"/>
      <c r="AD1068" s="227"/>
      <c r="AE1068" s="227"/>
      <c r="AF1068" s="227"/>
      <c r="AG1068" s="227"/>
      <c r="AL1068" s="224"/>
      <c r="AM1068" s="224"/>
      <c r="AN1068" s="224"/>
      <c r="AO1068" s="224"/>
      <c r="AP1068" s="224"/>
      <c r="AQ1068" s="224"/>
      <c r="AR1068" s="224"/>
      <c r="AS1068" s="224"/>
    </row>
    <row r="1069">
      <c r="A1069" s="530"/>
      <c r="B1069" s="531"/>
      <c r="C1069" s="398"/>
      <c r="D1069" s="399"/>
      <c r="E1069" s="398"/>
      <c r="I1069" s="411"/>
      <c r="J1069" s="411"/>
      <c r="N1069" s="411"/>
      <c r="S1069" s="411"/>
      <c r="AC1069" s="227"/>
      <c r="AD1069" s="227"/>
      <c r="AE1069" s="227"/>
      <c r="AF1069" s="227"/>
      <c r="AG1069" s="227"/>
      <c r="AL1069" s="224"/>
      <c r="AM1069" s="224"/>
      <c r="AN1069" s="224"/>
      <c r="AO1069" s="224"/>
      <c r="AP1069" s="224"/>
      <c r="AQ1069" s="224"/>
      <c r="AR1069" s="224"/>
      <c r="AS1069" s="224"/>
    </row>
    <row r="1070">
      <c r="A1070" s="530"/>
      <c r="B1070" s="531"/>
      <c r="C1070" s="398"/>
      <c r="D1070" s="399"/>
      <c r="E1070" s="398"/>
      <c r="I1070" s="411"/>
      <c r="J1070" s="411"/>
      <c r="N1070" s="411"/>
      <c r="S1070" s="411"/>
      <c r="AC1070" s="227"/>
      <c r="AD1070" s="227"/>
      <c r="AE1070" s="227"/>
      <c r="AF1070" s="227"/>
      <c r="AG1070" s="227"/>
      <c r="AL1070" s="224"/>
      <c r="AM1070" s="224"/>
      <c r="AN1070" s="224"/>
      <c r="AO1070" s="224"/>
      <c r="AP1070" s="224"/>
      <c r="AQ1070" s="224"/>
      <c r="AR1070" s="224"/>
      <c r="AS1070" s="224"/>
    </row>
    <row r="1071">
      <c r="A1071" s="530"/>
      <c r="B1071" s="531"/>
      <c r="C1071" s="398"/>
      <c r="D1071" s="399"/>
      <c r="E1071" s="398"/>
      <c r="I1071" s="411"/>
      <c r="J1071" s="411"/>
      <c r="N1071" s="411"/>
      <c r="S1071" s="411"/>
      <c r="AC1071" s="227"/>
      <c r="AD1071" s="227"/>
      <c r="AE1071" s="227"/>
      <c r="AF1071" s="227"/>
      <c r="AG1071" s="227"/>
      <c r="AL1071" s="224"/>
      <c r="AM1071" s="224"/>
      <c r="AN1071" s="224"/>
      <c r="AO1071" s="224"/>
      <c r="AP1071" s="224"/>
      <c r="AQ1071" s="224"/>
      <c r="AR1071" s="224"/>
      <c r="AS1071" s="224"/>
    </row>
    <row r="1072">
      <c r="A1072" s="530"/>
      <c r="B1072" s="531"/>
      <c r="C1072" s="398"/>
      <c r="D1072" s="399"/>
      <c r="E1072" s="398"/>
      <c r="I1072" s="411"/>
      <c r="J1072" s="411"/>
      <c r="N1072" s="411"/>
      <c r="S1072" s="411"/>
      <c r="AC1072" s="227"/>
      <c r="AD1072" s="227"/>
      <c r="AE1072" s="227"/>
      <c r="AF1072" s="227"/>
      <c r="AG1072" s="227"/>
      <c r="AL1072" s="224"/>
      <c r="AM1072" s="224"/>
      <c r="AN1072" s="224"/>
      <c r="AO1072" s="224"/>
      <c r="AP1072" s="224"/>
      <c r="AQ1072" s="224"/>
      <c r="AR1072" s="224"/>
      <c r="AS1072" s="224"/>
    </row>
    <row r="1073">
      <c r="A1073" s="530"/>
      <c r="B1073" s="531"/>
      <c r="C1073" s="398"/>
      <c r="D1073" s="399"/>
      <c r="E1073" s="398"/>
      <c r="I1073" s="411"/>
      <c r="J1073" s="411"/>
      <c r="N1073" s="411"/>
      <c r="S1073" s="411"/>
      <c r="AC1073" s="227"/>
      <c r="AD1073" s="227"/>
      <c r="AE1073" s="227"/>
      <c r="AF1073" s="227"/>
      <c r="AG1073" s="227"/>
      <c r="AL1073" s="224"/>
      <c r="AM1073" s="224"/>
      <c r="AN1073" s="224"/>
      <c r="AO1073" s="224"/>
      <c r="AP1073" s="224"/>
      <c r="AQ1073" s="224"/>
      <c r="AR1073" s="224"/>
      <c r="AS1073" s="224"/>
    </row>
    <row r="1074">
      <c r="A1074" s="530"/>
      <c r="B1074" s="531"/>
      <c r="C1074" s="398"/>
      <c r="D1074" s="399"/>
      <c r="E1074" s="398"/>
      <c r="I1074" s="411"/>
      <c r="J1074" s="411"/>
      <c r="N1074" s="411"/>
      <c r="S1074" s="411"/>
      <c r="AC1074" s="227"/>
      <c r="AD1074" s="227"/>
      <c r="AE1074" s="227"/>
      <c r="AF1074" s="227"/>
      <c r="AG1074" s="227"/>
      <c r="AL1074" s="224"/>
      <c r="AM1074" s="224"/>
      <c r="AN1074" s="224"/>
      <c r="AO1074" s="224"/>
      <c r="AP1074" s="224"/>
      <c r="AQ1074" s="224"/>
      <c r="AR1074" s="224"/>
      <c r="AS1074" s="224"/>
    </row>
    <row r="1075">
      <c r="A1075" s="530"/>
      <c r="B1075" s="531"/>
      <c r="C1075" s="398"/>
      <c r="D1075" s="399"/>
      <c r="E1075" s="398"/>
      <c r="I1075" s="411"/>
      <c r="J1075" s="411"/>
      <c r="N1075" s="411"/>
      <c r="S1075" s="411"/>
      <c r="AC1075" s="227"/>
      <c r="AD1075" s="227"/>
      <c r="AE1075" s="227"/>
      <c r="AF1075" s="227"/>
      <c r="AG1075" s="227"/>
      <c r="AL1075" s="224"/>
      <c r="AM1075" s="224"/>
      <c r="AN1075" s="224"/>
      <c r="AO1075" s="224"/>
      <c r="AP1075" s="224"/>
      <c r="AQ1075" s="224"/>
      <c r="AR1075" s="224"/>
      <c r="AS1075" s="224"/>
    </row>
    <row r="1076">
      <c r="A1076" s="530"/>
      <c r="B1076" s="531"/>
      <c r="C1076" s="398"/>
      <c r="D1076" s="399"/>
      <c r="E1076" s="398"/>
      <c r="I1076" s="411"/>
      <c r="J1076" s="411"/>
      <c r="N1076" s="411"/>
      <c r="S1076" s="411"/>
      <c r="AC1076" s="227"/>
      <c r="AD1076" s="227"/>
      <c r="AE1076" s="227"/>
      <c r="AF1076" s="227"/>
      <c r="AG1076" s="227"/>
      <c r="AL1076" s="224"/>
      <c r="AM1076" s="224"/>
      <c r="AN1076" s="224"/>
      <c r="AO1076" s="224"/>
      <c r="AP1076" s="224"/>
      <c r="AQ1076" s="224"/>
      <c r="AR1076" s="224"/>
      <c r="AS1076" s="224"/>
    </row>
    <row r="1077">
      <c r="A1077" s="530"/>
      <c r="B1077" s="531"/>
      <c r="C1077" s="398"/>
      <c r="D1077" s="399"/>
      <c r="E1077" s="398"/>
      <c r="I1077" s="411"/>
      <c r="J1077" s="411"/>
      <c r="N1077" s="411"/>
      <c r="S1077" s="411"/>
      <c r="AC1077" s="227"/>
      <c r="AD1077" s="227"/>
      <c r="AE1077" s="227"/>
      <c r="AF1077" s="227"/>
      <c r="AG1077" s="227"/>
      <c r="AL1077" s="224"/>
      <c r="AM1077" s="224"/>
      <c r="AN1077" s="224"/>
      <c r="AO1077" s="224"/>
      <c r="AP1077" s="224"/>
      <c r="AQ1077" s="224"/>
      <c r="AR1077" s="224"/>
      <c r="AS1077" s="224"/>
    </row>
    <row r="1078">
      <c r="A1078" s="530"/>
      <c r="B1078" s="531"/>
      <c r="C1078" s="398"/>
      <c r="D1078" s="399"/>
      <c r="E1078" s="398"/>
      <c r="I1078" s="411"/>
      <c r="J1078" s="411"/>
      <c r="N1078" s="411"/>
      <c r="S1078" s="411"/>
      <c r="AC1078" s="227"/>
      <c r="AD1078" s="227"/>
      <c r="AE1078" s="227"/>
      <c r="AF1078" s="227"/>
      <c r="AG1078" s="227"/>
      <c r="AL1078" s="224"/>
      <c r="AM1078" s="224"/>
      <c r="AN1078" s="224"/>
      <c r="AO1078" s="224"/>
      <c r="AP1078" s="224"/>
      <c r="AQ1078" s="224"/>
      <c r="AR1078" s="224"/>
      <c r="AS1078" s="224"/>
    </row>
    <row r="1079">
      <c r="A1079" s="530"/>
      <c r="B1079" s="531"/>
      <c r="C1079" s="398"/>
      <c r="D1079" s="399"/>
      <c r="E1079" s="398"/>
      <c r="I1079" s="411"/>
      <c r="J1079" s="411"/>
      <c r="N1079" s="411"/>
      <c r="S1079" s="411"/>
      <c r="AC1079" s="227"/>
      <c r="AD1079" s="227"/>
      <c r="AE1079" s="227"/>
      <c r="AF1079" s="227"/>
      <c r="AG1079" s="227"/>
      <c r="AL1079" s="224"/>
      <c r="AM1079" s="224"/>
      <c r="AN1079" s="224"/>
      <c r="AO1079" s="224"/>
      <c r="AP1079" s="224"/>
      <c r="AQ1079" s="224"/>
      <c r="AR1079" s="224"/>
      <c r="AS1079" s="224"/>
    </row>
    <row r="1080">
      <c r="A1080" s="530"/>
      <c r="B1080" s="531"/>
      <c r="C1080" s="398"/>
      <c r="D1080" s="399"/>
      <c r="E1080" s="398"/>
      <c r="I1080" s="411"/>
      <c r="J1080" s="411"/>
      <c r="N1080" s="411"/>
      <c r="S1080" s="411"/>
      <c r="AC1080" s="227"/>
      <c r="AD1080" s="227"/>
      <c r="AE1080" s="227"/>
      <c r="AF1080" s="227"/>
      <c r="AG1080" s="227"/>
      <c r="AL1080" s="224"/>
      <c r="AM1080" s="224"/>
      <c r="AN1080" s="224"/>
      <c r="AO1080" s="224"/>
      <c r="AP1080" s="224"/>
      <c r="AQ1080" s="224"/>
      <c r="AR1080" s="224"/>
      <c r="AS1080" s="224"/>
    </row>
    <row r="1081">
      <c r="A1081" s="530"/>
      <c r="B1081" s="531"/>
      <c r="C1081" s="398"/>
      <c r="D1081" s="399"/>
      <c r="E1081" s="398"/>
      <c r="I1081" s="411"/>
      <c r="J1081" s="411"/>
      <c r="N1081" s="411"/>
      <c r="S1081" s="411"/>
      <c r="AC1081" s="227"/>
      <c r="AD1081" s="227"/>
      <c r="AE1081" s="227"/>
      <c r="AF1081" s="227"/>
      <c r="AG1081" s="227"/>
      <c r="AL1081" s="224"/>
      <c r="AM1081" s="224"/>
      <c r="AN1081" s="224"/>
      <c r="AO1081" s="224"/>
      <c r="AP1081" s="224"/>
      <c r="AQ1081" s="224"/>
      <c r="AR1081" s="224"/>
      <c r="AS1081" s="224"/>
    </row>
    <row r="1082">
      <c r="A1082" s="530"/>
      <c r="B1082" s="531"/>
      <c r="C1082" s="398"/>
      <c r="D1082" s="399"/>
      <c r="E1082" s="398"/>
      <c r="I1082" s="411"/>
      <c r="J1082" s="411"/>
      <c r="N1082" s="411"/>
      <c r="S1082" s="411"/>
      <c r="AC1082" s="227"/>
      <c r="AD1082" s="227"/>
      <c r="AE1082" s="227"/>
      <c r="AF1082" s="227"/>
      <c r="AG1082" s="227"/>
      <c r="AL1082" s="224"/>
      <c r="AM1082" s="224"/>
      <c r="AN1082" s="224"/>
      <c r="AO1082" s="224"/>
      <c r="AP1082" s="224"/>
      <c r="AQ1082" s="224"/>
      <c r="AR1082" s="224"/>
      <c r="AS1082" s="224"/>
    </row>
    <row r="1083">
      <c r="A1083" s="530"/>
      <c r="B1083" s="531"/>
      <c r="C1083" s="398"/>
      <c r="D1083" s="399"/>
      <c r="E1083" s="398"/>
      <c r="I1083" s="411"/>
      <c r="J1083" s="411"/>
      <c r="N1083" s="411"/>
      <c r="S1083" s="411"/>
      <c r="AC1083" s="227"/>
      <c r="AD1083" s="227"/>
      <c r="AE1083" s="227"/>
      <c r="AF1083" s="227"/>
      <c r="AG1083" s="227"/>
      <c r="AL1083" s="224"/>
      <c r="AM1083" s="224"/>
      <c r="AN1083" s="224"/>
      <c r="AO1083" s="224"/>
      <c r="AP1083" s="224"/>
      <c r="AQ1083" s="224"/>
      <c r="AR1083" s="224"/>
      <c r="AS1083" s="224"/>
    </row>
    <row r="1084">
      <c r="A1084" s="530"/>
      <c r="B1084" s="531"/>
      <c r="C1084" s="398"/>
      <c r="D1084" s="399"/>
      <c r="E1084" s="398"/>
      <c r="I1084" s="411"/>
      <c r="J1084" s="411"/>
      <c r="N1084" s="411"/>
      <c r="S1084" s="411"/>
      <c r="AC1084" s="227"/>
      <c r="AD1084" s="227"/>
      <c r="AE1084" s="227"/>
      <c r="AF1084" s="227"/>
      <c r="AG1084" s="227"/>
      <c r="AL1084" s="224"/>
      <c r="AM1084" s="224"/>
      <c r="AN1084" s="224"/>
      <c r="AO1084" s="224"/>
      <c r="AP1084" s="224"/>
      <c r="AQ1084" s="224"/>
      <c r="AR1084" s="224"/>
      <c r="AS1084" s="224"/>
    </row>
    <row r="1085">
      <c r="A1085" s="530"/>
      <c r="B1085" s="531"/>
      <c r="C1085" s="398"/>
      <c r="D1085" s="399"/>
      <c r="E1085" s="398"/>
      <c r="I1085" s="411"/>
      <c r="J1085" s="411"/>
      <c r="N1085" s="411"/>
      <c r="S1085" s="411"/>
      <c r="AC1085" s="227"/>
      <c r="AD1085" s="227"/>
      <c r="AE1085" s="227"/>
      <c r="AF1085" s="227"/>
      <c r="AG1085" s="227"/>
      <c r="AL1085" s="224"/>
      <c r="AM1085" s="224"/>
      <c r="AN1085" s="224"/>
      <c r="AO1085" s="224"/>
      <c r="AP1085" s="224"/>
      <c r="AQ1085" s="224"/>
      <c r="AR1085" s="224"/>
      <c r="AS1085" s="224"/>
    </row>
    <row r="1086">
      <c r="A1086" s="530"/>
      <c r="B1086" s="531"/>
      <c r="C1086" s="398"/>
      <c r="D1086" s="399"/>
      <c r="E1086" s="398"/>
      <c r="I1086" s="411"/>
      <c r="J1086" s="411"/>
      <c r="N1086" s="411"/>
      <c r="S1086" s="411"/>
      <c r="AC1086" s="227"/>
      <c r="AD1086" s="227"/>
      <c r="AE1086" s="227"/>
      <c r="AF1086" s="227"/>
      <c r="AG1086" s="227"/>
      <c r="AL1086" s="224"/>
      <c r="AM1086" s="224"/>
      <c r="AN1086" s="224"/>
      <c r="AO1086" s="224"/>
      <c r="AP1086" s="224"/>
      <c r="AQ1086" s="224"/>
      <c r="AR1086" s="224"/>
      <c r="AS1086" s="224"/>
    </row>
    <row r="1087">
      <c r="A1087" s="530"/>
      <c r="B1087" s="531"/>
      <c r="C1087" s="398"/>
      <c r="D1087" s="399"/>
      <c r="E1087" s="398"/>
      <c r="I1087" s="411"/>
      <c r="J1087" s="411"/>
      <c r="N1087" s="411"/>
      <c r="S1087" s="411"/>
      <c r="AC1087" s="227"/>
      <c r="AD1087" s="227"/>
      <c r="AE1087" s="227"/>
      <c r="AF1087" s="227"/>
      <c r="AG1087" s="227"/>
      <c r="AL1087" s="224"/>
      <c r="AM1087" s="224"/>
      <c r="AN1087" s="224"/>
      <c r="AO1087" s="224"/>
      <c r="AP1087" s="224"/>
      <c r="AQ1087" s="224"/>
      <c r="AR1087" s="224"/>
      <c r="AS1087" s="224"/>
    </row>
    <row r="1088">
      <c r="A1088" s="530"/>
      <c r="B1088" s="531"/>
      <c r="C1088" s="398"/>
      <c r="D1088" s="399"/>
      <c r="E1088" s="398"/>
      <c r="I1088" s="411"/>
      <c r="J1088" s="411"/>
      <c r="N1088" s="411"/>
      <c r="S1088" s="411"/>
      <c r="AC1088" s="227"/>
      <c r="AD1088" s="227"/>
      <c r="AE1088" s="227"/>
      <c r="AF1088" s="227"/>
      <c r="AG1088" s="227"/>
      <c r="AL1088" s="224"/>
      <c r="AM1088" s="224"/>
      <c r="AN1088" s="224"/>
      <c r="AO1088" s="224"/>
      <c r="AP1088" s="224"/>
      <c r="AQ1088" s="224"/>
      <c r="AR1088" s="224"/>
      <c r="AS1088" s="224"/>
    </row>
    <row r="1089">
      <c r="A1089" s="530"/>
      <c r="B1089" s="531"/>
      <c r="C1089" s="398"/>
      <c r="D1089" s="399"/>
      <c r="E1089" s="398"/>
      <c r="I1089" s="411"/>
      <c r="J1089" s="411"/>
      <c r="N1089" s="411"/>
      <c r="S1089" s="411"/>
      <c r="AC1089" s="227"/>
      <c r="AD1089" s="227"/>
      <c r="AE1089" s="227"/>
      <c r="AF1089" s="227"/>
      <c r="AG1089" s="227"/>
      <c r="AL1089" s="224"/>
      <c r="AM1089" s="224"/>
      <c r="AN1089" s="224"/>
      <c r="AO1089" s="224"/>
      <c r="AP1089" s="224"/>
      <c r="AQ1089" s="224"/>
      <c r="AR1089" s="224"/>
      <c r="AS1089" s="224"/>
    </row>
    <row r="1090">
      <c r="A1090" s="530"/>
      <c r="B1090" s="531"/>
      <c r="C1090" s="398"/>
      <c r="D1090" s="399"/>
      <c r="E1090" s="398"/>
      <c r="I1090" s="411"/>
      <c r="J1090" s="411"/>
      <c r="N1090" s="411"/>
      <c r="S1090" s="411"/>
      <c r="AC1090" s="227"/>
      <c r="AD1090" s="227"/>
      <c r="AE1090" s="227"/>
      <c r="AF1090" s="227"/>
      <c r="AG1090" s="227"/>
      <c r="AL1090" s="224"/>
      <c r="AM1090" s="224"/>
      <c r="AN1090" s="224"/>
      <c r="AO1090" s="224"/>
      <c r="AP1090" s="224"/>
      <c r="AQ1090" s="224"/>
      <c r="AR1090" s="224"/>
      <c r="AS1090" s="224"/>
    </row>
    <row r="1091">
      <c r="A1091" s="530"/>
      <c r="B1091" s="531"/>
      <c r="C1091" s="398"/>
      <c r="D1091" s="399"/>
      <c r="E1091" s="398"/>
      <c r="I1091" s="411"/>
      <c r="J1091" s="411"/>
      <c r="N1091" s="411"/>
      <c r="S1091" s="411"/>
      <c r="AC1091" s="227"/>
      <c r="AD1091" s="227"/>
      <c r="AE1091" s="227"/>
      <c r="AF1091" s="227"/>
      <c r="AG1091" s="227"/>
      <c r="AL1091" s="224"/>
      <c r="AM1091" s="224"/>
      <c r="AN1091" s="224"/>
      <c r="AO1091" s="224"/>
      <c r="AP1091" s="224"/>
      <c r="AQ1091" s="224"/>
      <c r="AR1091" s="224"/>
      <c r="AS1091" s="224"/>
    </row>
    <row r="1092">
      <c r="A1092" s="530"/>
      <c r="B1092" s="531"/>
      <c r="C1092" s="398"/>
      <c r="D1092" s="399"/>
      <c r="E1092" s="398"/>
      <c r="I1092" s="411"/>
      <c r="J1092" s="411"/>
      <c r="N1092" s="411"/>
      <c r="S1092" s="411"/>
      <c r="AC1092" s="227"/>
      <c r="AD1092" s="227"/>
      <c r="AE1092" s="227"/>
      <c r="AF1092" s="227"/>
      <c r="AG1092" s="227"/>
      <c r="AL1092" s="224"/>
      <c r="AM1092" s="224"/>
      <c r="AN1092" s="224"/>
      <c r="AO1092" s="224"/>
      <c r="AP1092" s="224"/>
      <c r="AQ1092" s="224"/>
      <c r="AR1092" s="224"/>
      <c r="AS1092" s="224"/>
    </row>
    <row r="1093">
      <c r="A1093" s="530"/>
      <c r="B1093" s="531"/>
      <c r="C1093" s="398"/>
      <c r="D1093" s="399"/>
      <c r="E1093" s="398"/>
      <c r="I1093" s="411"/>
      <c r="J1093" s="411"/>
      <c r="N1093" s="411"/>
      <c r="S1093" s="411"/>
      <c r="AC1093" s="227"/>
      <c r="AD1093" s="227"/>
      <c r="AE1093" s="227"/>
      <c r="AF1093" s="227"/>
      <c r="AG1093" s="227"/>
      <c r="AL1093" s="224"/>
      <c r="AM1093" s="224"/>
      <c r="AN1093" s="224"/>
      <c r="AO1093" s="224"/>
      <c r="AP1093" s="224"/>
      <c r="AQ1093" s="224"/>
      <c r="AR1093" s="224"/>
      <c r="AS1093" s="224"/>
    </row>
    <row r="1094">
      <c r="A1094" s="530"/>
      <c r="B1094" s="531"/>
      <c r="C1094" s="398"/>
      <c r="D1094" s="399"/>
      <c r="E1094" s="398"/>
      <c r="I1094" s="411"/>
      <c r="J1094" s="411"/>
      <c r="N1094" s="411"/>
      <c r="S1094" s="411"/>
      <c r="AC1094" s="227"/>
      <c r="AD1094" s="227"/>
      <c r="AE1094" s="227"/>
      <c r="AF1094" s="227"/>
      <c r="AG1094" s="227"/>
      <c r="AL1094" s="224"/>
      <c r="AM1094" s="224"/>
      <c r="AN1094" s="224"/>
      <c r="AO1094" s="224"/>
      <c r="AP1094" s="224"/>
      <c r="AQ1094" s="224"/>
      <c r="AR1094" s="224"/>
      <c r="AS1094" s="224"/>
    </row>
    <row r="1095">
      <c r="A1095" s="530"/>
      <c r="B1095" s="531"/>
      <c r="C1095" s="398"/>
      <c r="D1095" s="399"/>
      <c r="E1095" s="398"/>
      <c r="I1095" s="411"/>
      <c r="J1095" s="411"/>
      <c r="N1095" s="411"/>
      <c r="S1095" s="411"/>
      <c r="AC1095" s="227"/>
      <c r="AD1095" s="227"/>
      <c r="AE1095" s="227"/>
      <c r="AF1095" s="227"/>
      <c r="AG1095" s="227"/>
      <c r="AL1095" s="224"/>
      <c r="AM1095" s="224"/>
      <c r="AN1095" s="224"/>
      <c r="AO1095" s="224"/>
      <c r="AP1095" s="224"/>
      <c r="AQ1095" s="224"/>
      <c r="AR1095" s="224"/>
      <c r="AS1095" s="224"/>
    </row>
    <row r="1096">
      <c r="A1096" s="530"/>
      <c r="B1096" s="531"/>
      <c r="C1096" s="398"/>
      <c r="D1096" s="399"/>
      <c r="E1096" s="398"/>
      <c r="I1096" s="411"/>
      <c r="J1096" s="411"/>
      <c r="N1096" s="411"/>
      <c r="S1096" s="411"/>
      <c r="AC1096" s="227"/>
      <c r="AD1096" s="227"/>
      <c r="AE1096" s="227"/>
      <c r="AF1096" s="227"/>
      <c r="AG1096" s="227"/>
      <c r="AL1096" s="224"/>
      <c r="AM1096" s="224"/>
      <c r="AN1096" s="224"/>
      <c r="AO1096" s="224"/>
      <c r="AP1096" s="224"/>
      <c r="AQ1096" s="224"/>
      <c r="AR1096" s="224"/>
      <c r="AS1096" s="224"/>
    </row>
    <row r="1097">
      <c r="A1097" s="530"/>
      <c r="B1097" s="531"/>
      <c r="C1097" s="398"/>
      <c r="D1097" s="399"/>
      <c r="E1097" s="398"/>
      <c r="I1097" s="411"/>
      <c r="J1097" s="411"/>
      <c r="N1097" s="411"/>
      <c r="S1097" s="411"/>
      <c r="AC1097" s="227"/>
      <c r="AD1097" s="227"/>
      <c r="AE1097" s="227"/>
      <c r="AF1097" s="227"/>
      <c r="AG1097" s="227"/>
      <c r="AL1097" s="224"/>
      <c r="AM1097" s="224"/>
      <c r="AN1097" s="224"/>
      <c r="AO1097" s="224"/>
      <c r="AP1097" s="224"/>
      <c r="AQ1097" s="224"/>
      <c r="AR1097" s="224"/>
      <c r="AS1097" s="224"/>
    </row>
    <row r="1098">
      <c r="A1098" s="530"/>
      <c r="B1098" s="531"/>
      <c r="C1098" s="398"/>
      <c r="D1098" s="399"/>
      <c r="E1098" s="398"/>
      <c r="I1098" s="411"/>
      <c r="J1098" s="411"/>
      <c r="N1098" s="411"/>
      <c r="S1098" s="411"/>
      <c r="AC1098" s="227"/>
      <c r="AD1098" s="227"/>
      <c r="AE1098" s="227"/>
      <c r="AF1098" s="227"/>
      <c r="AG1098" s="227"/>
      <c r="AL1098" s="224"/>
      <c r="AM1098" s="224"/>
      <c r="AN1098" s="224"/>
      <c r="AO1098" s="224"/>
      <c r="AP1098" s="224"/>
      <c r="AQ1098" s="224"/>
      <c r="AR1098" s="224"/>
      <c r="AS1098" s="224"/>
    </row>
    <row r="1099">
      <c r="A1099" s="530"/>
      <c r="B1099" s="531"/>
      <c r="C1099" s="398"/>
      <c r="D1099" s="399"/>
      <c r="E1099" s="398"/>
      <c r="I1099" s="411"/>
      <c r="J1099" s="411"/>
      <c r="N1099" s="411"/>
      <c r="S1099" s="411"/>
      <c r="AC1099" s="227"/>
      <c r="AD1099" s="227"/>
      <c r="AE1099" s="227"/>
      <c r="AF1099" s="227"/>
      <c r="AG1099" s="227"/>
      <c r="AL1099" s="224"/>
      <c r="AM1099" s="224"/>
      <c r="AN1099" s="224"/>
      <c r="AO1099" s="224"/>
      <c r="AP1099" s="224"/>
      <c r="AQ1099" s="224"/>
      <c r="AR1099" s="224"/>
      <c r="AS1099" s="224"/>
    </row>
    <row r="1100">
      <c r="A1100" s="530"/>
      <c r="B1100" s="531"/>
      <c r="C1100" s="398"/>
      <c r="D1100" s="399"/>
      <c r="E1100" s="398"/>
      <c r="I1100" s="411"/>
      <c r="J1100" s="411"/>
      <c r="N1100" s="411"/>
      <c r="S1100" s="411"/>
      <c r="AC1100" s="227"/>
      <c r="AD1100" s="227"/>
      <c r="AE1100" s="227"/>
      <c r="AF1100" s="227"/>
      <c r="AG1100" s="227"/>
      <c r="AL1100" s="224"/>
      <c r="AM1100" s="224"/>
      <c r="AN1100" s="224"/>
      <c r="AO1100" s="224"/>
      <c r="AP1100" s="224"/>
      <c r="AQ1100" s="224"/>
      <c r="AR1100" s="224"/>
      <c r="AS1100" s="224"/>
    </row>
    <row r="1101">
      <c r="A1101" s="530"/>
      <c r="B1101" s="531"/>
      <c r="C1101" s="398"/>
      <c r="D1101" s="399"/>
      <c r="E1101" s="398"/>
      <c r="I1101" s="411"/>
      <c r="J1101" s="411"/>
      <c r="N1101" s="411"/>
      <c r="S1101" s="411"/>
      <c r="AC1101" s="227"/>
      <c r="AD1101" s="227"/>
      <c r="AE1101" s="227"/>
      <c r="AF1101" s="227"/>
      <c r="AG1101" s="227"/>
      <c r="AL1101" s="224"/>
      <c r="AM1101" s="224"/>
      <c r="AN1101" s="224"/>
      <c r="AO1101" s="224"/>
      <c r="AP1101" s="224"/>
      <c r="AQ1101" s="224"/>
      <c r="AR1101" s="224"/>
      <c r="AS1101" s="224"/>
    </row>
    <row r="1102">
      <c r="A1102" s="530"/>
      <c r="B1102" s="531"/>
      <c r="C1102" s="398"/>
      <c r="D1102" s="399"/>
      <c r="E1102" s="398"/>
      <c r="I1102" s="411"/>
      <c r="J1102" s="411"/>
      <c r="N1102" s="411"/>
      <c r="S1102" s="411"/>
      <c r="AC1102" s="227"/>
      <c r="AD1102" s="227"/>
      <c r="AE1102" s="227"/>
      <c r="AF1102" s="227"/>
      <c r="AG1102" s="227"/>
      <c r="AL1102" s="224"/>
      <c r="AM1102" s="224"/>
      <c r="AN1102" s="224"/>
      <c r="AO1102" s="224"/>
      <c r="AP1102" s="224"/>
      <c r="AQ1102" s="224"/>
      <c r="AR1102" s="224"/>
      <c r="AS1102" s="224"/>
    </row>
    <row r="1103">
      <c r="A1103" s="530"/>
      <c r="B1103" s="531"/>
      <c r="C1103" s="398"/>
      <c r="D1103" s="399"/>
      <c r="E1103" s="398"/>
      <c r="I1103" s="411"/>
      <c r="J1103" s="411"/>
      <c r="N1103" s="411"/>
      <c r="S1103" s="411"/>
      <c r="AC1103" s="227"/>
      <c r="AD1103" s="227"/>
      <c r="AE1103" s="227"/>
      <c r="AF1103" s="227"/>
      <c r="AG1103" s="227"/>
      <c r="AL1103" s="224"/>
      <c r="AM1103" s="224"/>
      <c r="AN1103" s="224"/>
      <c r="AO1103" s="224"/>
      <c r="AP1103" s="224"/>
      <c r="AQ1103" s="224"/>
      <c r="AR1103" s="224"/>
      <c r="AS1103" s="224"/>
    </row>
    <row r="1104">
      <c r="A1104" s="530"/>
      <c r="B1104" s="531"/>
      <c r="C1104" s="398"/>
      <c r="D1104" s="399"/>
      <c r="E1104" s="398"/>
      <c r="I1104" s="411"/>
      <c r="J1104" s="411"/>
      <c r="N1104" s="411"/>
      <c r="S1104" s="411"/>
      <c r="AC1104" s="227"/>
      <c r="AD1104" s="227"/>
      <c r="AE1104" s="227"/>
      <c r="AF1104" s="227"/>
      <c r="AG1104" s="227"/>
      <c r="AL1104" s="224"/>
      <c r="AM1104" s="224"/>
      <c r="AN1104" s="224"/>
      <c r="AO1104" s="224"/>
      <c r="AP1104" s="224"/>
      <c r="AQ1104" s="224"/>
      <c r="AR1104" s="224"/>
      <c r="AS1104" s="224"/>
    </row>
    <row r="1105">
      <c r="A1105" s="530"/>
      <c r="B1105" s="531"/>
      <c r="C1105" s="398"/>
      <c r="D1105" s="399"/>
      <c r="E1105" s="398"/>
      <c r="I1105" s="411"/>
      <c r="J1105" s="411"/>
      <c r="N1105" s="411"/>
      <c r="S1105" s="411"/>
      <c r="AC1105" s="227"/>
      <c r="AD1105" s="227"/>
      <c r="AE1105" s="227"/>
      <c r="AF1105" s="227"/>
      <c r="AG1105" s="227"/>
      <c r="AL1105" s="224"/>
      <c r="AM1105" s="224"/>
      <c r="AN1105" s="224"/>
      <c r="AO1105" s="224"/>
      <c r="AP1105" s="224"/>
      <c r="AQ1105" s="224"/>
      <c r="AR1105" s="224"/>
      <c r="AS1105" s="224"/>
    </row>
    <row r="1106">
      <c r="A1106" s="530"/>
      <c r="B1106" s="531"/>
      <c r="C1106" s="398"/>
      <c r="D1106" s="399"/>
      <c r="E1106" s="398"/>
      <c r="I1106" s="411"/>
      <c r="J1106" s="411"/>
      <c r="N1106" s="411"/>
      <c r="S1106" s="411"/>
      <c r="AC1106" s="227"/>
      <c r="AD1106" s="227"/>
      <c r="AE1106" s="227"/>
      <c r="AF1106" s="227"/>
      <c r="AG1106" s="227"/>
      <c r="AL1106" s="224"/>
      <c r="AM1106" s="224"/>
      <c r="AN1106" s="224"/>
      <c r="AO1106" s="224"/>
      <c r="AP1106" s="224"/>
      <c r="AQ1106" s="224"/>
      <c r="AR1106" s="224"/>
      <c r="AS1106" s="224"/>
    </row>
    <row r="1107">
      <c r="A1107" s="530"/>
      <c r="B1107" s="531"/>
      <c r="C1107" s="398"/>
      <c r="D1107" s="399"/>
      <c r="E1107" s="398"/>
      <c r="I1107" s="411"/>
      <c r="J1107" s="411"/>
      <c r="N1107" s="411"/>
      <c r="S1107" s="411"/>
      <c r="AC1107" s="227"/>
      <c r="AD1107" s="227"/>
      <c r="AE1107" s="227"/>
      <c r="AF1107" s="227"/>
      <c r="AG1107" s="227"/>
      <c r="AL1107" s="224"/>
      <c r="AM1107" s="224"/>
      <c r="AN1107" s="224"/>
      <c r="AO1107" s="224"/>
      <c r="AP1107" s="224"/>
      <c r="AQ1107" s="224"/>
      <c r="AR1107" s="224"/>
      <c r="AS1107" s="224"/>
    </row>
    <row r="1108">
      <c r="A1108" s="530"/>
      <c r="B1108" s="531"/>
      <c r="C1108" s="398"/>
      <c r="D1108" s="399"/>
      <c r="E1108" s="398"/>
      <c r="I1108" s="411"/>
      <c r="J1108" s="411"/>
      <c r="N1108" s="411"/>
      <c r="S1108" s="411"/>
      <c r="AC1108" s="227"/>
      <c r="AD1108" s="227"/>
      <c r="AE1108" s="227"/>
      <c r="AF1108" s="227"/>
      <c r="AG1108" s="227"/>
      <c r="AL1108" s="224"/>
      <c r="AM1108" s="224"/>
      <c r="AN1108" s="224"/>
      <c r="AO1108" s="224"/>
      <c r="AP1108" s="224"/>
      <c r="AQ1108" s="224"/>
      <c r="AR1108" s="224"/>
      <c r="AS1108" s="224"/>
    </row>
    <row r="1109">
      <c r="A1109" s="530"/>
      <c r="B1109" s="531"/>
      <c r="C1109" s="398"/>
      <c r="D1109" s="399"/>
      <c r="E1109" s="398"/>
      <c r="I1109" s="411"/>
      <c r="J1109" s="411"/>
      <c r="N1109" s="411"/>
      <c r="S1109" s="411"/>
      <c r="AC1109" s="227"/>
      <c r="AD1109" s="227"/>
      <c r="AE1109" s="227"/>
      <c r="AF1109" s="227"/>
      <c r="AG1109" s="227"/>
      <c r="AL1109" s="224"/>
      <c r="AM1109" s="224"/>
      <c r="AN1109" s="224"/>
      <c r="AO1109" s="224"/>
      <c r="AP1109" s="224"/>
      <c r="AQ1109" s="224"/>
      <c r="AR1109" s="224"/>
      <c r="AS1109" s="224"/>
    </row>
    <row r="1110">
      <c r="A1110" s="530"/>
      <c r="B1110" s="531"/>
      <c r="C1110" s="398"/>
      <c r="D1110" s="399"/>
      <c r="E1110" s="398"/>
      <c r="I1110" s="411"/>
      <c r="J1110" s="411"/>
      <c r="N1110" s="411"/>
      <c r="S1110" s="411"/>
      <c r="AC1110" s="227"/>
      <c r="AD1110" s="227"/>
      <c r="AE1110" s="227"/>
      <c r="AF1110" s="227"/>
      <c r="AG1110" s="227"/>
      <c r="AL1110" s="224"/>
      <c r="AM1110" s="224"/>
      <c r="AN1110" s="224"/>
      <c r="AO1110" s="224"/>
      <c r="AP1110" s="224"/>
      <c r="AQ1110" s="224"/>
      <c r="AR1110" s="224"/>
      <c r="AS1110" s="224"/>
    </row>
    <row r="1111">
      <c r="A1111" s="530"/>
      <c r="B1111" s="531"/>
      <c r="C1111" s="398"/>
      <c r="D1111" s="399"/>
      <c r="E1111" s="398"/>
      <c r="I1111" s="411"/>
      <c r="J1111" s="411"/>
      <c r="N1111" s="411"/>
      <c r="S1111" s="411"/>
      <c r="AC1111" s="227"/>
      <c r="AD1111" s="227"/>
      <c r="AE1111" s="227"/>
      <c r="AF1111" s="227"/>
      <c r="AG1111" s="227"/>
      <c r="AL1111" s="224"/>
      <c r="AM1111" s="224"/>
      <c r="AN1111" s="224"/>
      <c r="AO1111" s="224"/>
      <c r="AP1111" s="224"/>
      <c r="AQ1111" s="224"/>
      <c r="AR1111" s="224"/>
      <c r="AS1111" s="224"/>
    </row>
    <row r="1112">
      <c r="A1112" s="530"/>
      <c r="B1112" s="531"/>
      <c r="C1112" s="398"/>
      <c r="D1112" s="399"/>
      <c r="E1112" s="398"/>
      <c r="I1112" s="411"/>
      <c r="J1112" s="411"/>
      <c r="N1112" s="411"/>
      <c r="S1112" s="411"/>
      <c r="AC1112" s="227"/>
      <c r="AD1112" s="227"/>
      <c r="AE1112" s="227"/>
      <c r="AF1112" s="227"/>
      <c r="AG1112" s="227"/>
      <c r="AL1112" s="224"/>
      <c r="AM1112" s="224"/>
      <c r="AN1112" s="224"/>
      <c r="AO1112" s="224"/>
      <c r="AP1112" s="224"/>
      <c r="AQ1112" s="224"/>
      <c r="AR1112" s="224"/>
      <c r="AS1112" s="224"/>
    </row>
    <row r="1113">
      <c r="A1113" s="530"/>
      <c r="B1113" s="531"/>
      <c r="C1113" s="398"/>
      <c r="D1113" s="399"/>
      <c r="E1113" s="398"/>
      <c r="I1113" s="411"/>
      <c r="J1113" s="411"/>
      <c r="N1113" s="411"/>
      <c r="S1113" s="411"/>
      <c r="AC1113" s="227"/>
      <c r="AD1113" s="227"/>
      <c r="AE1113" s="227"/>
      <c r="AF1113" s="227"/>
      <c r="AG1113" s="227"/>
      <c r="AL1113" s="224"/>
      <c r="AM1113" s="224"/>
      <c r="AN1113" s="224"/>
      <c r="AO1113" s="224"/>
      <c r="AP1113" s="224"/>
      <c r="AQ1113" s="224"/>
      <c r="AR1113" s="224"/>
      <c r="AS1113" s="224"/>
    </row>
    <row r="1114">
      <c r="A1114" s="530"/>
      <c r="B1114" s="531"/>
      <c r="C1114" s="398"/>
      <c r="D1114" s="399"/>
      <c r="E1114" s="398"/>
      <c r="I1114" s="411"/>
      <c r="J1114" s="411"/>
      <c r="N1114" s="411"/>
      <c r="S1114" s="411"/>
      <c r="AC1114" s="227"/>
      <c r="AD1114" s="227"/>
      <c r="AE1114" s="227"/>
      <c r="AF1114" s="227"/>
      <c r="AG1114" s="227"/>
      <c r="AL1114" s="224"/>
      <c r="AM1114" s="224"/>
      <c r="AN1114" s="224"/>
      <c r="AO1114" s="224"/>
      <c r="AP1114" s="224"/>
      <c r="AQ1114" s="224"/>
      <c r="AR1114" s="224"/>
      <c r="AS1114" s="224"/>
    </row>
    <row r="1115">
      <c r="A1115" s="530"/>
      <c r="B1115" s="531"/>
      <c r="C1115" s="398"/>
      <c r="D1115" s="399"/>
      <c r="E1115" s="398"/>
      <c r="I1115" s="411"/>
      <c r="J1115" s="411"/>
      <c r="N1115" s="411"/>
      <c r="S1115" s="411"/>
      <c r="AC1115" s="227"/>
      <c r="AD1115" s="227"/>
      <c r="AE1115" s="227"/>
      <c r="AF1115" s="227"/>
      <c r="AG1115" s="227"/>
      <c r="AL1115" s="224"/>
      <c r="AM1115" s="224"/>
      <c r="AN1115" s="224"/>
      <c r="AO1115" s="224"/>
      <c r="AP1115" s="224"/>
      <c r="AQ1115" s="224"/>
      <c r="AR1115" s="224"/>
      <c r="AS1115" s="224"/>
    </row>
    <row r="1116">
      <c r="A1116" s="530"/>
      <c r="B1116" s="531"/>
      <c r="C1116" s="398"/>
      <c r="D1116" s="399"/>
      <c r="E1116" s="398"/>
      <c r="I1116" s="411"/>
      <c r="J1116" s="411"/>
      <c r="N1116" s="411"/>
      <c r="S1116" s="411"/>
      <c r="AC1116" s="227"/>
      <c r="AD1116" s="227"/>
      <c r="AE1116" s="227"/>
      <c r="AF1116" s="227"/>
      <c r="AG1116" s="227"/>
      <c r="AL1116" s="224"/>
      <c r="AM1116" s="224"/>
      <c r="AN1116" s="224"/>
      <c r="AO1116" s="224"/>
      <c r="AP1116" s="224"/>
      <c r="AQ1116" s="224"/>
      <c r="AR1116" s="224"/>
      <c r="AS1116" s="224"/>
    </row>
    <row r="1117">
      <c r="A1117" s="530"/>
      <c r="B1117" s="531"/>
      <c r="C1117" s="398"/>
      <c r="D1117" s="399"/>
      <c r="E1117" s="398"/>
      <c r="I1117" s="411"/>
      <c r="J1117" s="411"/>
      <c r="N1117" s="411"/>
      <c r="S1117" s="411"/>
      <c r="AC1117" s="227"/>
      <c r="AD1117" s="227"/>
      <c r="AE1117" s="227"/>
      <c r="AF1117" s="227"/>
      <c r="AG1117" s="227"/>
      <c r="AL1117" s="224"/>
      <c r="AM1117" s="224"/>
      <c r="AN1117" s="224"/>
      <c r="AO1117" s="224"/>
      <c r="AP1117" s="224"/>
      <c r="AQ1117" s="224"/>
      <c r="AR1117" s="224"/>
      <c r="AS1117" s="224"/>
    </row>
    <row r="1118">
      <c r="A1118" s="530"/>
      <c r="B1118" s="531"/>
      <c r="C1118" s="398"/>
      <c r="D1118" s="399"/>
      <c r="E1118" s="398"/>
      <c r="I1118" s="411"/>
      <c r="J1118" s="411"/>
      <c r="N1118" s="411"/>
      <c r="S1118" s="411"/>
      <c r="AC1118" s="227"/>
      <c r="AD1118" s="227"/>
      <c r="AE1118" s="227"/>
      <c r="AF1118" s="227"/>
      <c r="AG1118" s="227"/>
      <c r="AL1118" s="224"/>
      <c r="AM1118" s="224"/>
      <c r="AN1118" s="224"/>
      <c r="AO1118" s="224"/>
      <c r="AP1118" s="224"/>
      <c r="AQ1118" s="224"/>
      <c r="AR1118" s="224"/>
      <c r="AS1118" s="224"/>
    </row>
    <row r="1119">
      <c r="A1119" s="530"/>
      <c r="B1119" s="531"/>
      <c r="C1119" s="398"/>
      <c r="D1119" s="399"/>
      <c r="E1119" s="398"/>
      <c r="I1119" s="411"/>
      <c r="J1119" s="411"/>
      <c r="N1119" s="411"/>
      <c r="S1119" s="411"/>
      <c r="AC1119" s="227"/>
      <c r="AD1119" s="227"/>
      <c r="AE1119" s="227"/>
      <c r="AF1119" s="227"/>
      <c r="AG1119" s="227"/>
      <c r="AL1119" s="224"/>
      <c r="AM1119" s="224"/>
      <c r="AN1119" s="224"/>
      <c r="AO1119" s="224"/>
      <c r="AP1119" s="224"/>
      <c r="AQ1119" s="224"/>
      <c r="AR1119" s="224"/>
      <c r="AS1119" s="224"/>
    </row>
    <row r="1120">
      <c r="A1120" s="530"/>
      <c r="B1120" s="531"/>
      <c r="C1120" s="398"/>
      <c r="D1120" s="399"/>
      <c r="E1120" s="398"/>
      <c r="I1120" s="411"/>
      <c r="J1120" s="411"/>
      <c r="N1120" s="411"/>
      <c r="S1120" s="411"/>
      <c r="AC1120" s="227"/>
      <c r="AD1120" s="227"/>
      <c r="AE1120" s="227"/>
      <c r="AF1120" s="227"/>
      <c r="AG1120" s="227"/>
      <c r="AL1120" s="224"/>
      <c r="AM1120" s="224"/>
      <c r="AN1120" s="224"/>
      <c r="AO1120" s="224"/>
      <c r="AP1120" s="224"/>
      <c r="AQ1120" s="224"/>
      <c r="AR1120" s="224"/>
      <c r="AS1120" s="224"/>
    </row>
    <row r="1121">
      <c r="A1121" s="530"/>
      <c r="B1121" s="531"/>
      <c r="C1121" s="398"/>
      <c r="D1121" s="399"/>
      <c r="E1121" s="398"/>
      <c r="I1121" s="411"/>
      <c r="J1121" s="411"/>
      <c r="N1121" s="411"/>
      <c r="S1121" s="411"/>
      <c r="AC1121" s="227"/>
      <c r="AD1121" s="227"/>
      <c r="AE1121" s="227"/>
      <c r="AF1121" s="227"/>
      <c r="AG1121" s="227"/>
      <c r="AL1121" s="224"/>
      <c r="AM1121" s="224"/>
      <c r="AN1121" s="224"/>
      <c r="AO1121" s="224"/>
      <c r="AP1121" s="224"/>
      <c r="AQ1121" s="224"/>
      <c r="AR1121" s="224"/>
      <c r="AS1121" s="224"/>
    </row>
    <row r="1122">
      <c r="A1122" s="530"/>
      <c r="B1122" s="531"/>
      <c r="C1122" s="398"/>
      <c r="D1122" s="399"/>
      <c r="E1122" s="398"/>
      <c r="I1122" s="411"/>
      <c r="J1122" s="411"/>
      <c r="N1122" s="411"/>
      <c r="S1122" s="411"/>
      <c r="AC1122" s="227"/>
      <c r="AD1122" s="227"/>
      <c r="AE1122" s="227"/>
      <c r="AF1122" s="227"/>
      <c r="AG1122" s="227"/>
      <c r="AL1122" s="224"/>
      <c r="AM1122" s="224"/>
      <c r="AN1122" s="224"/>
      <c r="AO1122" s="224"/>
      <c r="AP1122" s="224"/>
      <c r="AQ1122" s="224"/>
      <c r="AR1122" s="224"/>
      <c r="AS1122" s="224"/>
    </row>
    <row r="1123">
      <c r="A1123" s="530"/>
      <c r="B1123" s="531"/>
      <c r="C1123" s="398"/>
      <c r="D1123" s="399"/>
      <c r="E1123" s="398"/>
      <c r="I1123" s="411"/>
      <c r="J1123" s="411"/>
      <c r="N1123" s="411"/>
      <c r="S1123" s="411"/>
      <c r="AC1123" s="227"/>
      <c r="AD1123" s="227"/>
      <c r="AE1123" s="227"/>
      <c r="AF1123" s="227"/>
      <c r="AG1123" s="227"/>
      <c r="AL1123" s="224"/>
      <c r="AM1123" s="224"/>
      <c r="AN1123" s="224"/>
      <c r="AO1123" s="224"/>
      <c r="AP1123" s="224"/>
      <c r="AQ1123" s="224"/>
      <c r="AR1123" s="224"/>
      <c r="AS1123" s="224"/>
    </row>
    <row r="1124">
      <c r="A1124" s="530"/>
      <c r="B1124" s="531"/>
      <c r="C1124" s="398"/>
      <c r="D1124" s="399"/>
      <c r="E1124" s="398"/>
      <c r="I1124" s="411"/>
      <c r="J1124" s="411"/>
      <c r="N1124" s="411"/>
      <c r="S1124" s="411"/>
      <c r="AC1124" s="227"/>
      <c r="AD1124" s="227"/>
      <c r="AE1124" s="227"/>
      <c r="AF1124" s="227"/>
      <c r="AG1124" s="227"/>
      <c r="AL1124" s="224"/>
      <c r="AM1124" s="224"/>
      <c r="AN1124" s="224"/>
      <c r="AO1124" s="224"/>
      <c r="AP1124" s="224"/>
      <c r="AQ1124" s="224"/>
      <c r="AR1124" s="224"/>
      <c r="AS1124" s="224"/>
    </row>
    <row r="1125">
      <c r="A1125" s="530"/>
      <c r="B1125" s="531"/>
      <c r="C1125" s="398"/>
      <c r="D1125" s="399"/>
      <c r="E1125" s="398"/>
      <c r="I1125" s="411"/>
      <c r="J1125" s="411"/>
      <c r="N1125" s="411"/>
      <c r="S1125" s="411"/>
      <c r="AC1125" s="227"/>
      <c r="AD1125" s="227"/>
      <c r="AE1125" s="227"/>
      <c r="AF1125" s="227"/>
      <c r="AG1125" s="227"/>
      <c r="AL1125" s="224"/>
      <c r="AM1125" s="224"/>
      <c r="AN1125" s="224"/>
      <c r="AO1125" s="224"/>
      <c r="AP1125" s="224"/>
      <c r="AQ1125" s="224"/>
      <c r="AR1125" s="224"/>
      <c r="AS1125" s="224"/>
    </row>
    <row r="1126">
      <c r="A1126" s="530"/>
      <c r="B1126" s="531"/>
      <c r="C1126" s="398"/>
      <c r="D1126" s="399"/>
      <c r="E1126" s="398"/>
      <c r="I1126" s="411"/>
      <c r="J1126" s="411"/>
      <c r="N1126" s="411"/>
      <c r="S1126" s="411"/>
      <c r="AC1126" s="227"/>
      <c r="AD1126" s="227"/>
      <c r="AE1126" s="227"/>
      <c r="AF1126" s="227"/>
      <c r="AG1126" s="227"/>
      <c r="AL1126" s="224"/>
      <c r="AM1126" s="224"/>
      <c r="AN1126" s="224"/>
      <c r="AO1126" s="224"/>
      <c r="AP1126" s="224"/>
      <c r="AQ1126" s="224"/>
      <c r="AR1126" s="224"/>
      <c r="AS1126" s="224"/>
    </row>
    <row r="1127">
      <c r="A1127" s="530"/>
      <c r="B1127" s="531"/>
      <c r="C1127" s="398"/>
      <c r="D1127" s="399"/>
      <c r="E1127" s="398"/>
      <c r="I1127" s="411"/>
      <c r="J1127" s="411"/>
      <c r="N1127" s="411"/>
      <c r="S1127" s="411"/>
      <c r="AC1127" s="227"/>
      <c r="AD1127" s="227"/>
      <c r="AE1127" s="227"/>
      <c r="AF1127" s="227"/>
      <c r="AG1127" s="227"/>
      <c r="AL1127" s="224"/>
      <c r="AM1127" s="224"/>
      <c r="AN1127" s="224"/>
      <c r="AO1127" s="224"/>
      <c r="AP1127" s="224"/>
      <c r="AQ1127" s="224"/>
      <c r="AR1127" s="224"/>
      <c r="AS1127" s="224"/>
    </row>
    <row r="1128">
      <c r="A1128" s="530"/>
      <c r="B1128" s="531"/>
      <c r="C1128" s="398"/>
      <c r="D1128" s="399"/>
      <c r="E1128" s="398"/>
      <c r="I1128" s="411"/>
      <c r="J1128" s="411"/>
      <c r="N1128" s="411"/>
      <c r="S1128" s="411"/>
      <c r="AC1128" s="227"/>
      <c r="AD1128" s="227"/>
      <c r="AE1128" s="227"/>
      <c r="AF1128" s="227"/>
      <c r="AG1128" s="227"/>
      <c r="AL1128" s="224"/>
      <c r="AM1128" s="224"/>
      <c r="AN1128" s="224"/>
      <c r="AO1128" s="224"/>
      <c r="AP1128" s="224"/>
      <c r="AQ1128" s="224"/>
      <c r="AR1128" s="224"/>
      <c r="AS1128" s="224"/>
    </row>
    <row r="1129">
      <c r="A1129" s="530"/>
      <c r="B1129" s="531"/>
      <c r="C1129" s="398"/>
      <c r="D1129" s="399"/>
      <c r="E1129" s="398"/>
      <c r="I1129" s="411"/>
      <c r="J1129" s="411"/>
      <c r="N1129" s="411"/>
      <c r="S1129" s="411"/>
      <c r="AC1129" s="227"/>
      <c r="AD1129" s="227"/>
      <c r="AE1129" s="227"/>
      <c r="AF1129" s="227"/>
      <c r="AG1129" s="227"/>
      <c r="AL1129" s="224"/>
      <c r="AM1129" s="224"/>
      <c r="AN1129" s="224"/>
      <c r="AO1129" s="224"/>
      <c r="AP1129" s="224"/>
      <c r="AQ1129" s="224"/>
      <c r="AR1129" s="224"/>
      <c r="AS1129" s="224"/>
    </row>
    <row r="1130">
      <c r="A1130" s="530"/>
      <c r="B1130" s="531"/>
      <c r="C1130" s="398"/>
      <c r="D1130" s="399"/>
      <c r="E1130" s="398"/>
      <c r="I1130" s="411"/>
      <c r="J1130" s="411"/>
      <c r="N1130" s="411"/>
      <c r="S1130" s="411"/>
      <c r="AC1130" s="227"/>
      <c r="AD1130" s="227"/>
      <c r="AE1130" s="227"/>
      <c r="AF1130" s="227"/>
      <c r="AG1130" s="227"/>
      <c r="AL1130" s="224"/>
      <c r="AM1130" s="224"/>
      <c r="AN1130" s="224"/>
      <c r="AO1130" s="224"/>
      <c r="AP1130" s="224"/>
      <c r="AQ1130" s="224"/>
      <c r="AR1130" s="224"/>
      <c r="AS1130" s="224"/>
    </row>
    <row r="1131">
      <c r="A1131" s="530"/>
      <c r="B1131" s="531"/>
      <c r="C1131" s="398"/>
      <c r="D1131" s="399"/>
      <c r="E1131" s="398"/>
      <c r="I1131" s="411"/>
      <c r="J1131" s="411"/>
      <c r="N1131" s="411"/>
      <c r="S1131" s="411"/>
      <c r="AC1131" s="227"/>
      <c r="AD1131" s="227"/>
      <c r="AE1131" s="227"/>
      <c r="AF1131" s="227"/>
      <c r="AG1131" s="227"/>
      <c r="AL1131" s="224"/>
      <c r="AM1131" s="224"/>
      <c r="AN1131" s="224"/>
      <c r="AO1131" s="224"/>
      <c r="AP1131" s="224"/>
      <c r="AQ1131" s="224"/>
      <c r="AR1131" s="224"/>
      <c r="AS1131" s="224"/>
    </row>
    <row r="1132">
      <c r="A1132" s="530"/>
      <c r="B1132" s="531"/>
      <c r="C1132" s="398"/>
      <c r="D1132" s="399"/>
      <c r="E1132" s="398"/>
      <c r="I1132" s="411"/>
      <c r="J1132" s="411"/>
      <c r="N1132" s="411"/>
      <c r="S1132" s="411"/>
      <c r="AC1132" s="227"/>
      <c r="AD1132" s="227"/>
      <c r="AE1132" s="227"/>
      <c r="AF1132" s="227"/>
      <c r="AG1132" s="227"/>
      <c r="AL1132" s="224"/>
      <c r="AM1132" s="224"/>
      <c r="AN1132" s="224"/>
      <c r="AO1132" s="224"/>
      <c r="AP1132" s="224"/>
      <c r="AQ1132" s="224"/>
      <c r="AR1132" s="224"/>
      <c r="AS1132" s="224"/>
    </row>
    <row r="1133">
      <c r="A1133" s="530"/>
      <c r="B1133" s="531"/>
      <c r="C1133" s="398"/>
      <c r="D1133" s="399"/>
      <c r="E1133" s="398"/>
      <c r="I1133" s="411"/>
      <c r="J1133" s="411"/>
      <c r="N1133" s="411"/>
      <c r="S1133" s="411"/>
      <c r="AC1133" s="227"/>
      <c r="AD1133" s="227"/>
      <c r="AE1133" s="227"/>
      <c r="AF1133" s="227"/>
      <c r="AG1133" s="227"/>
      <c r="AL1133" s="224"/>
      <c r="AM1133" s="224"/>
      <c r="AN1133" s="224"/>
      <c r="AO1133" s="224"/>
      <c r="AP1133" s="224"/>
      <c r="AQ1133" s="224"/>
      <c r="AR1133" s="224"/>
      <c r="AS1133" s="224"/>
    </row>
    <row r="1134">
      <c r="A1134" s="530"/>
      <c r="B1134" s="531"/>
      <c r="C1134" s="398"/>
      <c r="D1134" s="399"/>
      <c r="E1134" s="398"/>
      <c r="I1134" s="411"/>
      <c r="J1134" s="411"/>
      <c r="N1134" s="411"/>
      <c r="S1134" s="411"/>
      <c r="AC1134" s="227"/>
      <c r="AD1134" s="227"/>
      <c r="AE1134" s="227"/>
      <c r="AF1134" s="227"/>
      <c r="AG1134" s="227"/>
      <c r="AL1134" s="224"/>
      <c r="AM1134" s="224"/>
      <c r="AN1134" s="224"/>
      <c r="AO1134" s="224"/>
      <c r="AP1134" s="224"/>
      <c r="AQ1134" s="224"/>
      <c r="AR1134" s="224"/>
      <c r="AS1134" s="224"/>
    </row>
    <row r="1135">
      <c r="A1135" s="530"/>
      <c r="B1135" s="531"/>
      <c r="C1135" s="398"/>
      <c r="D1135" s="399"/>
      <c r="E1135" s="398"/>
      <c r="I1135" s="411"/>
      <c r="J1135" s="411"/>
      <c r="N1135" s="411"/>
      <c r="S1135" s="411"/>
      <c r="AC1135" s="227"/>
      <c r="AD1135" s="227"/>
      <c r="AE1135" s="227"/>
      <c r="AF1135" s="227"/>
      <c r="AG1135" s="227"/>
      <c r="AL1135" s="224"/>
      <c r="AM1135" s="224"/>
      <c r="AN1135" s="224"/>
      <c r="AO1135" s="224"/>
      <c r="AP1135" s="224"/>
      <c r="AQ1135" s="224"/>
      <c r="AR1135" s="224"/>
      <c r="AS1135" s="224"/>
    </row>
    <row r="1136">
      <c r="A1136" s="530"/>
      <c r="B1136" s="531"/>
      <c r="C1136" s="398"/>
      <c r="D1136" s="399"/>
      <c r="E1136" s="398"/>
      <c r="I1136" s="411"/>
      <c r="J1136" s="411"/>
      <c r="N1136" s="411"/>
      <c r="S1136" s="411"/>
      <c r="AC1136" s="227"/>
      <c r="AD1136" s="227"/>
      <c r="AE1136" s="227"/>
      <c r="AF1136" s="227"/>
      <c r="AG1136" s="227"/>
      <c r="AL1136" s="224"/>
      <c r="AM1136" s="224"/>
      <c r="AN1136" s="224"/>
      <c r="AO1136" s="224"/>
      <c r="AP1136" s="224"/>
      <c r="AQ1136" s="224"/>
      <c r="AR1136" s="224"/>
      <c r="AS1136" s="224"/>
    </row>
    <row r="1137">
      <c r="A1137" s="530"/>
      <c r="B1137" s="531"/>
      <c r="C1137" s="398"/>
      <c r="D1137" s="399"/>
      <c r="E1137" s="398"/>
      <c r="I1137" s="411"/>
      <c r="J1137" s="411"/>
      <c r="N1137" s="411"/>
      <c r="S1137" s="411"/>
      <c r="AC1137" s="227"/>
      <c r="AD1137" s="227"/>
      <c r="AE1137" s="227"/>
      <c r="AF1137" s="227"/>
      <c r="AG1137" s="227"/>
      <c r="AL1137" s="224"/>
      <c r="AM1137" s="224"/>
      <c r="AN1137" s="224"/>
      <c r="AO1137" s="224"/>
      <c r="AP1137" s="224"/>
      <c r="AQ1137" s="224"/>
      <c r="AR1137" s="224"/>
      <c r="AS1137" s="224"/>
    </row>
    <row r="1138">
      <c r="A1138" s="530"/>
      <c r="B1138" s="531"/>
      <c r="C1138" s="398"/>
      <c r="D1138" s="399"/>
      <c r="E1138" s="398"/>
      <c r="I1138" s="411"/>
      <c r="J1138" s="411"/>
      <c r="N1138" s="411"/>
      <c r="S1138" s="411"/>
      <c r="AC1138" s="227"/>
      <c r="AD1138" s="227"/>
      <c r="AE1138" s="227"/>
      <c r="AF1138" s="227"/>
      <c r="AG1138" s="227"/>
      <c r="AL1138" s="224"/>
      <c r="AM1138" s="224"/>
      <c r="AN1138" s="224"/>
      <c r="AO1138" s="224"/>
      <c r="AP1138" s="224"/>
      <c r="AQ1138" s="224"/>
      <c r="AR1138" s="224"/>
      <c r="AS1138" s="224"/>
    </row>
    <row r="1139">
      <c r="A1139" s="530"/>
      <c r="B1139" s="531"/>
      <c r="C1139" s="398"/>
      <c r="D1139" s="399"/>
      <c r="E1139" s="398"/>
      <c r="I1139" s="411"/>
      <c r="J1139" s="411"/>
      <c r="N1139" s="411"/>
      <c r="S1139" s="411"/>
      <c r="AC1139" s="227"/>
      <c r="AD1139" s="227"/>
      <c r="AE1139" s="227"/>
      <c r="AF1139" s="227"/>
      <c r="AG1139" s="227"/>
      <c r="AL1139" s="224"/>
      <c r="AM1139" s="224"/>
      <c r="AN1139" s="224"/>
      <c r="AO1139" s="224"/>
      <c r="AP1139" s="224"/>
      <c r="AQ1139" s="224"/>
      <c r="AR1139" s="224"/>
      <c r="AS1139" s="224"/>
    </row>
    <row r="1140">
      <c r="A1140" s="530"/>
      <c r="B1140" s="531"/>
      <c r="C1140" s="398"/>
      <c r="D1140" s="399"/>
      <c r="E1140" s="398"/>
      <c r="I1140" s="411"/>
      <c r="J1140" s="411"/>
      <c r="N1140" s="411"/>
      <c r="S1140" s="411"/>
      <c r="AC1140" s="227"/>
      <c r="AD1140" s="227"/>
      <c r="AE1140" s="227"/>
      <c r="AF1140" s="227"/>
      <c r="AG1140" s="227"/>
      <c r="AL1140" s="224"/>
      <c r="AM1140" s="224"/>
      <c r="AN1140" s="224"/>
      <c r="AO1140" s="224"/>
      <c r="AP1140" s="224"/>
      <c r="AQ1140" s="224"/>
      <c r="AR1140" s="224"/>
      <c r="AS1140" s="224"/>
    </row>
    <row r="1141">
      <c r="A1141" s="530"/>
      <c r="B1141" s="531"/>
      <c r="C1141" s="398"/>
      <c r="D1141" s="399"/>
      <c r="E1141" s="398"/>
      <c r="I1141" s="411"/>
      <c r="J1141" s="411"/>
      <c r="N1141" s="411"/>
      <c r="S1141" s="411"/>
      <c r="AC1141" s="227"/>
      <c r="AD1141" s="227"/>
      <c r="AE1141" s="227"/>
      <c r="AF1141" s="227"/>
      <c r="AG1141" s="227"/>
      <c r="AL1141" s="224"/>
      <c r="AM1141" s="224"/>
      <c r="AN1141" s="224"/>
      <c r="AO1141" s="224"/>
      <c r="AP1141" s="224"/>
      <c r="AQ1141" s="224"/>
      <c r="AR1141" s="224"/>
      <c r="AS1141" s="224"/>
    </row>
    <row r="1142">
      <c r="A1142" s="530"/>
      <c r="B1142" s="531"/>
      <c r="C1142" s="398"/>
      <c r="D1142" s="399"/>
      <c r="E1142" s="398"/>
      <c r="I1142" s="411"/>
      <c r="J1142" s="411"/>
      <c r="N1142" s="411"/>
      <c r="S1142" s="411"/>
      <c r="AC1142" s="227"/>
      <c r="AD1142" s="227"/>
      <c r="AE1142" s="227"/>
      <c r="AF1142" s="227"/>
      <c r="AG1142" s="227"/>
      <c r="AL1142" s="224"/>
      <c r="AM1142" s="224"/>
      <c r="AN1142" s="224"/>
      <c r="AO1142" s="224"/>
      <c r="AP1142" s="224"/>
      <c r="AQ1142" s="224"/>
      <c r="AR1142" s="224"/>
      <c r="AS1142" s="224"/>
    </row>
    <row r="1143">
      <c r="A1143" s="530"/>
      <c r="B1143" s="531"/>
      <c r="C1143" s="398"/>
      <c r="D1143" s="399"/>
      <c r="E1143" s="398"/>
      <c r="I1143" s="411"/>
      <c r="J1143" s="411"/>
      <c r="N1143" s="411"/>
      <c r="S1143" s="411"/>
      <c r="AC1143" s="227"/>
      <c r="AD1143" s="227"/>
      <c r="AE1143" s="227"/>
      <c r="AF1143" s="227"/>
      <c r="AG1143" s="227"/>
      <c r="AL1143" s="224"/>
      <c r="AM1143" s="224"/>
      <c r="AN1143" s="224"/>
      <c r="AO1143" s="224"/>
      <c r="AP1143" s="224"/>
      <c r="AQ1143" s="224"/>
      <c r="AR1143" s="224"/>
      <c r="AS1143" s="224"/>
    </row>
    <row r="1144">
      <c r="A1144" s="530"/>
      <c r="B1144" s="531"/>
      <c r="C1144" s="398"/>
      <c r="D1144" s="399"/>
      <c r="E1144" s="398"/>
      <c r="I1144" s="411"/>
      <c r="J1144" s="411"/>
      <c r="N1144" s="411"/>
      <c r="S1144" s="411"/>
      <c r="AC1144" s="227"/>
      <c r="AD1144" s="227"/>
      <c r="AE1144" s="227"/>
      <c r="AF1144" s="227"/>
      <c r="AG1144" s="227"/>
      <c r="AL1144" s="224"/>
      <c r="AM1144" s="224"/>
      <c r="AN1144" s="224"/>
      <c r="AO1144" s="224"/>
      <c r="AP1144" s="224"/>
      <c r="AQ1144" s="224"/>
      <c r="AR1144" s="224"/>
      <c r="AS1144" s="224"/>
    </row>
    <row r="1145">
      <c r="A1145" s="530"/>
      <c r="B1145" s="531"/>
      <c r="C1145" s="398"/>
      <c r="D1145" s="399"/>
      <c r="E1145" s="398"/>
      <c r="I1145" s="411"/>
      <c r="J1145" s="411"/>
      <c r="N1145" s="411"/>
      <c r="S1145" s="411"/>
      <c r="AC1145" s="227"/>
      <c r="AD1145" s="227"/>
      <c r="AE1145" s="227"/>
      <c r="AF1145" s="227"/>
      <c r="AG1145" s="227"/>
      <c r="AL1145" s="224"/>
      <c r="AM1145" s="224"/>
      <c r="AN1145" s="224"/>
      <c r="AO1145" s="224"/>
      <c r="AP1145" s="224"/>
      <c r="AQ1145" s="224"/>
      <c r="AR1145" s="224"/>
      <c r="AS1145" s="224"/>
    </row>
    <row r="1146">
      <c r="A1146" s="530"/>
      <c r="B1146" s="531"/>
      <c r="C1146" s="398"/>
      <c r="D1146" s="399"/>
      <c r="E1146" s="398"/>
      <c r="I1146" s="411"/>
      <c r="J1146" s="411"/>
      <c r="N1146" s="411"/>
      <c r="S1146" s="411"/>
      <c r="AC1146" s="227"/>
      <c r="AD1146" s="227"/>
      <c r="AE1146" s="227"/>
      <c r="AF1146" s="227"/>
      <c r="AG1146" s="227"/>
      <c r="AL1146" s="224"/>
      <c r="AM1146" s="224"/>
      <c r="AN1146" s="224"/>
      <c r="AO1146" s="224"/>
      <c r="AP1146" s="224"/>
      <c r="AQ1146" s="224"/>
      <c r="AR1146" s="224"/>
      <c r="AS1146" s="224"/>
    </row>
    <row r="1147">
      <c r="A1147" s="530"/>
      <c r="B1147" s="531"/>
      <c r="C1147" s="398"/>
      <c r="D1147" s="399"/>
      <c r="E1147" s="398"/>
      <c r="I1147" s="411"/>
      <c r="J1147" s="411"/>
      <c r="N1147" s="411"/>
      <c r="S1147" s="411"/>
      <c r="AC1147" s="227"/>
      <c r="AD1147" s="227"/>
      <c r="AE1147" s="227"/>
      <c r="AF1147" s="227"/>
      <c r="AG1147" s="227"/>
      <c r="AL1147" s="224"/>
      <c r="AM1147" s="224"/>
      <c r="AN1147" s="224"/>
      <c r="AO1147" s="224"/>
      <c r="AP1147" s="224"/>
      <c r="AQ1147" s="224"/>
      <c r="AR1147" s="224"/>
      <c r="AS1147" s="224"/>
    </row>
    <row r="1148">
      <c r="A1148" s="530"/>
      <c r="B1148" s="531"/>
      <c r="C1148" s="398"/>
      <c r="D1148" s="399"/>
      <c r="E1148" s="398"/>
      <c r="I1148" s="411"/>
      <c r="J1148" s="411"/>
      <c r="N1148" s="411"/>
      <c r="S1148" s="411"/>
      <c r="AC1148" s="227"/>
      <c r="AD1148" s="227"/>
      <c r="AE1148" s="227"/>
      <c r="AF1148" s="227"/>
      <c r="AG1148" s="227"/>
      <c r="AL1148" s="224"/>
      <c r="AM1148" s="224"/>
      <c r="AN1148" s="224"/>
      <c r="AO1148" s="224"/>
      <c r="AP1148" s="224"/>
      <c r="AQ1148" s="224"/>
      <c r="AR1148" s="224"/>
      <c r="AS1148" s="224"/>
    </row>
    <row r="1149">
      <c r="A1149" s="530"/>
      <c r="B1149" s="531"/>
      <c r="C1149" s="398"/>
      <c r="D1149" s="399"/>
      <c r="E1149" s="398"/>
      <c r="I1149" s="411"/>
      <c r="J1149" s="411"/>
      <c r="N1149" s="411"/>
      <c r="S1149" s="411"/>
      <c r="AC1149" s="227"/>
      <c r="AD1149" s="227"/>
      <c r="AE1149" s="227"/>
      <c r="AF1149" s="227"/>
      <c r="AG1149" s="227"/>
      <c r="AL1149" s="224"/>
      <c r="AM1149" s="224"/>
      <c r="AN1149" s="224"/>
      <c r="AO1149" s="224"/>
      <c r="AP1149" s="224"/>
      <c r="AQ1149" s="224"/>
      <c r="AR1149" s="224"/>
      <c r="AS1149" s="224"/>
    </row>
    <row r="1150">
      <c r="A1150" s="530"/>
      <c r="B1150" s="531"/>
      <c r="C1150" s="398"/>
      <c r="D1150" s="399"/>
      <c r="E1150" s="398"/>
      <c r="I1150" s="411"/>
      <c r="J1150" s="411"/>
      <c r="N1150" s="411"/>
      <c r="S1150" s="411"/>
      <c r="AC1150" s="227"/>
      <c r="AD1150" s="227"/>
      <c r="AE1150" s="227"/>
      <c r="AF1150" s="227"/>
      <c r="AG1150" s="227"/>
      <c r="AL1150" s="224"/>
      <c r="AM1150" s="224"/>
      <c r="AN1150" s="224"/>
      <c r="AO1150" s="224"/>
      <c r="AP1150" s="224"/>
      <c r="AQ1150" s="224"/>
      <c r="AR1150" s="224"/>
      <c r="AS1150" s="224"/>
    </row>
    <row r="1151">
      <c r="A1151" s="435"/>
      <c r="B1151" s="531"/>
      <c r="C1151" s="398"/>
      <c r="D1151" s="399"/>
      <c r="E1151" s="398"/>
      <c r="I1151" s="411"/>
      <c r="J1151" s="411"/>
      <c r="N1151" s="411"/>
      <c r="S1151" s="411"/>
      <c r="AC1151" s="227"/>
      <c r="AD1151" s="227"/>
      <c r="AE1151" s="227"/>
      <c r="AF1151" s="227"/>
      <c r="AG1151" s="227"/>
      <c r="AL1151" s="224"/>
      <c r="AM1151" s="224"/>
      <c r="AN1151" s="224"/>
      <c r="AO1151" s="224"/>
      <c r="AP1151" s="224"/>
      <c r="AQ1151" s="224"/>
      <c r="AR1151" s="224"/>
      <c r="AS1151" s="224"/>
    </row>
    <row r="1152">
      <c r="A1152" s="435"/>
      <c r="B1152" s="531"/>
      <c r="C1152" s="398"/>
      <c r="D1152" s="399"/>
      <c r="E1152" s="398"/>
      <c r="I1152" s="411"/>
      <c r="J1152" s="411"/>
      <c r="N1152" s="411"/>
      <c r="S1152" s="411"/>
      <c r="AC1152" s="227"/>
      <c r="AD1152" s="227"/>
      <c r="AE1152" s="227"/>
      <c r="AF1152" s="227"/>
      <c r="AG1152" s="227"/>
      <c r="AL1152" s="224"/>
      <c r="AM1152" s="224"/>
      <c r="AN1152" s="224"/>
      <c r="AO1152" s="224"/>
      <c r="AP1152" s="224"/>
      <c r="AQ1152" s="224"/>
      <c r="AR1152" s="224"/>
      <c r="AS1152" s="224"/>
    </row>
    <row r="1153">
      <c r="A1153" s="435"/>
      <c r="B1153" s="531"/>
      <c r="C1153" s="398"/>
      <c r="D1153" s="399"/>
      <c r="E1153" s="398"/>
      <c r="I1153" s="411"/>
      <c r="J1153" s="411"/>
      <c r="N1153" s="411"/>
      <c r="S1153" s="411"/>
      <c r="AC1153" s="227"/>
      <c r="AD1153" s="227"/>
      <c r="AE1153" s="227"/>
      <c r="AF1153" s="227"/>
      <c r="AG1153" s="227"/>
      <c r="AL1153" s="224"/>
      <c r="AM1153" s="224"/>
      <c r="AN1153" s="224"/>
      <c r="AO1153" s="224"/>
      <c r="AP1153" s="224"/>
      <c r="AQ1153" s="224"/>
      <c r="AR1153" s="224"/>
      <c r="AS1153" s="224"/>
    </row>
    <row r="1154">
      <c r="A1154" s="530"/>
      <c r="B1154" s="531"/>
      <c r="C1154" s="398"/>
      <c r="D1154" s="399"/>
      <c r="E1154" s="398"/>
      <c r="I1154" s="411"/>
      <c r="J1154" s="411"/>
      <c r="N1154" s="411"/>
      <c r="S1154" s="411"/>
      <c r="AC1154" s="227"/>
      <c r="AD1154" s="227"/>
      <c r="AE1154" s="227"/>
      <c r="AF1154" s="227"/>
      <c r="AG1154" s="227"/>
      <c r="AL1154" s="224"/>
      <c r="AM1154" s="224"/>
      <c r="AN1154" s="224"/>
      <c r="AO1154" s="224"/>
      <c r="AP1154" s="224"/>
      <c r="AQ1154" s="224"/>
      <c r="AR1154" s="224"/>
      <c r="AS1154" s="224"/>
    </row>
    <row r="1155">
      <c r="A1155" s="530"/>
      <c r="B1155" s="531"/>
      <c r="C1155" s="398"/>
      <c r="D1155" s="399"/>
      <c r="E1155" s="398"/>
      <c r="I1155" s="411"/>
      <c r="J1155" s="411"/>
      <c r="N1155" s="411"/>
      <c r="S1155" s="411"/>
      <c r="AC1155" s="227"/>
      <c r="AD1155" s="227"/>
      <c r="AE1155" s="227"/>
      <c r="AF1155" s="227"/>
      <c r="AG1155" s="227"/>
      <c r="AL1155" s="224"/>
      <c r="AM1155" s="224"/>
      <c r="AN1155" s="224"/>
      <c r="AO1155" s="224"/>
      <c r="AP1155" s="224"/>
      <c r="AQ1155" s="224"/>
      <c r="AR1155" s="224"/>
      <c r="AS1155" s="224"/>
    </row>
    <row r="1156">
      <c r="A1156" s="530"/>
      <c r="B1156" s="531"/>
      <c r="C1156" s="398"/>
      <c r="D1156" s="399"/>
      <c r="E1156" s="398"/>
      <c r="I1156" s="411"/>
      <c r="J1156" s="411"/>
      <c r="N1156" s="411"/>
      <c r="S1156" s="411"/>
      <c r="AC1156" s="227"/>
      <c r="AD1156" s="227"/>
      <c r="AE1156" s="227"/>
      <c r="AF1156" s="227"/>
      <c r="AG1156" s="227"/>
      <c r="AL1156" s="224"/>
      <c r="AM1156" s="224"/>
      <c r="AN1156" s="224"/>
      <c r="AO1156" s="224"/>
      <c r="AP1156" s="224"/>
      <c r="AQ1156" s="224"/>
      <c r="AR1156" s="224"/>
      <c r="AS1156" s="224"/>
    </row>
    <row r="1157">
      <c r="A1157" s="530"/>
      <c r="B1157" s="531"/>
      <c r="C1157" s="398"/>
      <c r="D1157" s="399"/>
      <c r="E1157" s="398"/>
      <c r="I1157" s="411"/>
      <c r="J1157" s="411"/>
      <c r="N1157" s="411"/>
      <c r="S1157" s="411"/>
      <c r="AC1157" s="227"/>
      <c r="AD1157" s="227"/>
      <c r="AE1157" s="227"/>
      <c r="AF1157" s="227"/>
      <c r="AG1157" s="227"/>
      <c r="AL1157" s="224"/>
      <c r="AM1157" s="224"/>
      <c r="AN1157" s="224"/>
      <c r="AO1157" s="224"/>
      <c r="AP1157" s="224"/>
      <c r="AQ1157" s="224"/>
      <c r="AR1157" s="224"/>
      <c r="AS1157" s="224"/>
    </row>
    <row r="1158">
      <c r="A1158" s="530"/>
      <c r="B1158" s="531"/>
      <c r="C1158" s="398"/>
      <c r="D1158" s="399"/>
      <c r="E1158" s="398"/>
      <c r="I1158" s="411"/>
      <c r="J1158" s="411"/>
      <c r="N1158" s="411"/>
      <c r="S1158" s="411"/>
      <c r="AC1158" s="227"/>
      <c r="AD1158" s="227"/>
      <c r="AE1158" s="227"/>
      <c r="AF1158" s="227"/>
      <c r="AG1158" s="227"/>
      <c r="AL1158" s="224"/>
      <c r="AM1158" s="224"/>
      <c r="AN1158" s="224"/>
      <c r="AO1158" s="224"/>
      <c r="AP1158" s="224"/>
      <c r="AQ1158" s="224"/>
      <c r="AR1158" s="224"/>
      <c r="AS1158" s="224"/>
    </row>
    <row r="1159">
      <c r="A1159" s="530"/>
      <c r="B1159" s="531"/>
      <c r="C1159" s="398"/>
      <c r="D1159" s="399"/>
      <c r="E1159" s="398"/>
      <c r="I1159" s="411"/>
      <c r="J1159" s="411"/>
      <c r="N1159" s="411"/>
      <c r="S1159" s="411"/>
      <c r="AC1159" s="227"/>
      <c r="AD1159" s="227"/>
      <c r="AE1159" s="227"/>
      <c r="AF1159" s="227"/>
      <c r="AG1159" s="227"/>
      <c r="AL1159" s="224"/>
      <c r="AM1159" s="224"/>
      <c r="AN1159" s="224"/>
      <c r="AO1159" s="224"/>
      <c r="AP1159" s="224"/>
      <c r="AQ1159" s="224"/>
      <c r="AR1159" s="224"/>
      <c r="AS1159" s="224"/>
    </row>
    <row r="1160">
      <c r="A1160" s="530"/>
      <c r="B1160" s="531"/>
      <c r="C1160" s="398"/>
      <c r="D1160" s="399"/>
      <c r="E1160" s="398"/>
      <c r="I1160" s="411"/>
      <c r="J1160" s="411"/>
      <c r="N1160" s="411"/>
      <c r="S1160" s="411"/>
      <c r="AC1160" s="227"/>
      <c r="AD1160" s="227"/>
      <c r="AE1160" s="227"/>
      <c r="AF1160" s="227"/>
      <c r="AG1160" s="227"/>
      <c r="AL1160" s="224"/>
      <c r="AM1160" s="224"/>
      <c r="AN1160" s="224"/>
      <c r="AO1160" s="224"/>
      <c r="AP1160" s="224"/>
      <c r="AQ1160" s="224"/>
      <c r="AR1160" s="224"/>
      <c r="AS1160" s="224"/>
    </row>
    <row r="1161">
      <c r="A1161" s="530"/>
      <c r="B1161" s="531"/>
      <c r="C1161" s="398"/>
      <c r="D1161" s="399"/>
      <c r="E1161" s="398"/>
      <c r="I1161" s="411"/>
      <c r="J1161" s="411"/>
      <c r="N1161" s="411"/>
      <c r="S1161" s="411"/>
      <c r="AC1161" s="227"/>
      <c r="AD1161" s="227"/>
      <c r="AE1161" s="227"/>
      <c r="AF1161" s="227"/>
      <c r="AG1161" s="227"/>
      <c r="AL1161" s="224"/>
      <c r="AM1161" s="224"/>
      <c r="AN1161" s="224"/>
      <c r="AO1161" s="224"/>
      <c r="AP1161" s="224"/>
      <c r="AQ1161" s="224"/>
      <c r="AR1161" s="224"/>
      <c r="AS1161" s="224"/>
    </row>
    <row r="1162">
      <c r="A1162" s="530"/>
      <c r="B1162" s="531"/>
      <c r="C1162" s="398"/>
      <c r="D1162" s="399"/>
      <c r="E1162" s="398"/>
      <c r="I1162" s="411"/>
      <c r="J1162" s="411"/>
      <c r="N1162" s="411"/>
      <c r="S1162" s="411"/>
      <c r="AC1162" s="227"/>
      <c r="AD1162" s="227"/>
      <c r="AE1162" s="227"/>
      <c r="AF1162" s="227"/>
      <c r="AG1162" s="227"/>
      <c r="AL1162" s="224"/>
      <c r="AM1162" s="224"/>
      <c r="AN1162" s="224"/>
      <c r="AO1162" s="224"/>
      <c r="AP1162" s="224"/>
      <c r="AQ1162" s="224"/>
      <c r="AR1162" s="224"/>
      <c r="AS1162" s="224"/>
    </row>
    <row r="1163">
      <c r="A1163" s="530"/>
      <c r="B1163" s="531"/>
      <c r="C1163" s="398"/>
      <c r="D1163" s="399"/>
      <c r="E1163" s="398"/>
      <c r="I1163" s="411"/>
      <c r="J1163" s="411"/>
      <c r="N1163" s="411"/>
      <c r="S1163" s="411"/>
      <c r="AC1163" s="227"/>
      <c r="AD1163" s="227"/>
      <c r="AE1163" s="227"/>
      <c r="AF1163" s="227"/>
      <c r="AG1163" s="227"/>
      <c r="AL1163" s="224"/>
      <c r="AM1163" s="224"/>
      <c r="AN1163" s="224"/>
      <c r="AO1163" s="224"/>
      <c r="AP1163" s="224"/>
      <c r="AQ1163" s="224"/>
      <c r="AR1163" s="224"/>
      <c r="AS1163" s="224"/>
    </row>
    <row r="1164">
      <c r="A1164" s="530"/>
      <c r="B1164" s="531"/>
      <c r="C1164" s="398"/>
      <c r="D1164" s="399"/>
      <c r="E1164" s="398"/>
      <c r="I1164" s="411"/>
      <c r="J1164" s="411"/>
      <c r="N1164" s="411"/>
      <c r="S1164" s="411"/>
      <c r="AC1164" s="227"/>
      <c r="AD1164" s="227"/>
      <c r="AE1164" s="227"/>
      <c r="AF1164" s="227"/>
      <c r="AG1164" s="227"/>
      <c r="AL1164" s="224"/>
      <c r="AM1164" s="224"/>
      <c r="AN1164" s="224"/>
      <c r="AO1164" s="224"/>
      <c r="AP1164" s="224"/>
      <c r="AQ1164" s="224"/>
      <c r="AR1164" s="224"/>
      <c r="AS1164" s="224"/>
    </row>
    <row r="1165">
      <c r="A1165" s="530"/>
      <c r="B1165" s="531"/>
      <c r="C1165" s="398"/>
      <c r="D1165" s="399"/>
      <c r="E1165" s="398"/>
      <c r="I1165" s="411"/>
      <c r="J1165" s="411"/>
      <c r="N1165" s="411"/>
      <c r="S1165" s="411"/>
      <c r="AC1165" s="227"/>
      <c r="AD1165" s="227"/>
      <c r="AE1165" s="227"/>
      <c r="AF1165" s="227"/>
      <c r="AG1165" s="227"/>
      <c r="AL1165" s="224"/>
      <c r="AM1165" s="224"/>
      <c r="AN1165" s="224"/>
      <c r="AO1165" s="224"/>
      <c r="AP1165" s="224"/>
      <c r="AQ1165" s="224"/>
      <c r="AR1165" s="224"/>
      <c r="AS1165" s="224"/>
    </row>
    <row r="1166">
      <c r="A1166" s="530"/>
      <c r="B1166" s="531"/>
      <c r="C1166" s="398"/>
      <c r="D1166" s="399"/>
      <c r="E1166" s="398"/>
      <c r="I1166" s="411"/>
      <c r="J1166" s="411"/>
      <c r="N1166" s="411"/>
      <c r="S1166" s="411"/>
      <c r="AC1166" s="227"/>
      <c r="AD1166" s="227"/>
      <c r="AE1166" s="227"/>
      <c r="AF1166" s="227"/>
      <c r="AG1166" s="227"/>
      <c r="AL1166" s="224"/>
      <c r="AM1166" s="224"/>
      <c r="AN1166" s="224"/>
      <c r="AO1166" s="224"/>
      <c r="AP1166" s="224"/>
      <c r="AQ1166" s="224"/>
      <c r="AR1166" s="224"/>
      <c r="AS1166" s="224"/>
    </row>
    <row r="1167">
      <c r="A1167" s="530"/>
      <c r="B1167" s="531"/>
      <c r="C1167" s="398"/>
      <c r="D1167" s="399"/>
      <c r="E1167" s="398"/>
      <c r="I1167" s="411"/>
      <c r="J1167" s="411"/>
      <c r="N1167" s="411"/>
      <c r="S1167" s="411"/>
      <c r="AC1167" s="227"/>
      <c r="AD1167" s="227"/>
      <c r="AE1167" s="227"/>
      <c r="AF1167" s="227"/>
      <c r="AG1167" s="227"/>
      <c r="AL1167" s="224"/>
      <c r="AM1167" s="224"/>
      <c r="AN1167" s="224"/>
      <c r="AO1167" s="224"/>
      <c r="AP1167" s="224"/>
      <c r="AQ1167" s="224"/>
      <c r="AR1167" s="224"/>
      <c r="AS1167" s="224"/>
    </row>
    <row r="1168">
      <c r="A1168" s="435"/>
      <c r="B1168" s="531"/>
      <c r="C1168" s="398"/>
      <c r="D1168" s="399"/>
      <c r="E1168" s="398"/>
      <c r="I1168" s="411"/>
      <c r="J1168" s="411"/>
      <c r="N1168" s="411"/>
      <c r="S1168" s="411"/>
      <c r="AC1168" s="227"/>
      <c r="AD1168" s="227"/>
      <c r="AE1168" s="227"/>
      <c r="AF1168" s="227"/>
      <c r="AG1168" s="227"/>
      <c r="AL1168" s="224"/>
      <c r="AM1168" s="224"/>
      <c r="AN1168" s="224"/>
      <c r="AO1168" s="224"/>
      <c r="AP1168" s="224"/>
      <c r="AQ1168" s="224"/>
      <c r="AR1168" s="224"/>
      <c r="AS1168" s="224"/>
    </row>
    <row r="1169">
      <c r="A1169" s="435"/>
      <c r="B1169" s="531"/>
      <c r="C1169" s="398"/>
      <c r="D1169" s="399"/>
      <c r="E1169" s="398"/>
      <c r="I1169" s="411"/>
      <c r="J1169" s="411"/>
      <c r="N1169" s="411"/>
      <c r="S1169" s="411"/>
      <c r="AC1169" s="227"/>
      <c r="AD1169" s="227"/>
      <c r="AE1169" s="227"/>
      <c r="AF1169" s="227"/>
      <c r="AG1169" s="227"/>
      <c r="AL1169" s="224"/>
      <c r="AM1169" s="224"/>
      <c r="AN1169" s="224"/>
      <c r="AO1169" s="224"/>
      <c r="AP1169" s="224"/>
      <c r="AQ1169" s="224"/>
      <c r="AR1169" s="224"/>
      <c r="AS1169" s="224"/>
    </row>
    <row r="1170">
      <c r="A1170" s="435"/>
      <c r="B1170" s="531"/>
      <c r="C1170" s="398"/>
      <c r="D1170" s="399"/>
      <c r="E1170" s="398"/>
      <c r="I1170" s="411"/>
      <c r="J1170" s="411"/>
      <c r="N1170" s="411"/>
      <c r="S1170" s="411"/>
      <c r="AC1170" s="227"/>
      <c r="AD1170" s="227"/>
      <c r="AE1170" s="227"/>
      <c r="AF1170" s="227"/>
      <c r="AG1170" s="227"/>
      <c r="AL1170" s="224"/>
      <c r="AM1170" s="224"/>
      <c r="AN1170" s="224"/>
      <c r="AO1170" s="224"/>
      <c r="AP1170" s="224"/>
      <c r="AQ1170" s="224"/>
      <c r="AR1170" s="224"/>
      <c r="AS1170" s="224"/>
    </row>
  </sheetData>
  <mergeCells count="254">
    <mergeCell ref="L71:M75"/>
    <mergeCell ref="L77:M77"/>
    <mergeCell ref="F71:F75"/>
    <mergeCell ref="G71:H75"/>
    <mergeCell ref="K71:K75"/>
    <mergeCell ref="P71:P75"/>
    <mergeCell ref="Q71:R75"/>
    <mergeCell ref="F76:H76"/>
    <mergeCell ref="Q77:R77"/>
    <mergeCell ref="L56:M60"/>
    <mergeCell ref="L62:M62"/>
    <mergeCell ref="L63:M63"/>
    <mergeCell ref="L64:M64"/>
    <mergeCell ref="L65:M65"/>
    <mergeCell ref="L66:M66"/>
    <mergeCell ref="L67:M67"/>
    <mergeCell ref="L68:M68"/>
    <mergeCell ref="Q63:R63"/>
    <mergeCell ref="Q64:R64"/>
    <mergeCell ref="Q65:R65"/>
    <mergeCell ref="Q66:R66"/>
    <mergeCell ref="Q67:R67"/>
    <mergeCell ref="Q68:R68"/>
    <mergeCell ref="F56:F60"/>
    <mergeCell ref="G56:H60"/>
    <mergeCell ref="K56:K60"/>
    <mergeCell ref="P56:P60"/>
    <mergeCell ref="Q56:R60"/>
    <mergeCell ref="F61:H61"/>
    <mergeCell ref="Q62:R62"/>
    <mergeCell ref="F69:F70"/>
    <mergeCell ref="G69:H70"/>
    <mergeCell ref="K69:K70"/>
    <mergeCell ref="L69:M70"/>
    <mergeCell ref="P69:P70"/>
    <mergeCell ref="Q69:R70"/>
    <mergeCell ref="G62:H62"/>
    <mergeCell ref="G63:H63"/>
    <mergeCell ref="G64:H64"/>
    <mergeCell ref="G65:H65"/>
    <mergeCell ref="G66:H66"/>
    <mergeCell ref="G67:H67"/>
    <mergeCell ref="G68:H68"/>
    <mergeCell ref="K76:M76"/>
    <mergeCell ref="P76:R76"/>
    <mergeCell ref="F84:F85"/>
    <mergeCell ref="F86:F90"/>
    <mergeCell ref="G86:H90"/>
    <mergeCell ref="K86:K90"/>
    <mergeCell ref="L86:M90"/>
    <mergeCell ref="P86:P90"/>
    <mergeCell ref="Q86:R90"/>
    <mergeCell ref="K16:M16"/>
    <mergeCell ref="P16:R16"/>
    <mergeCell ref="AC24:AR24"/>
    <mergeCell ref="F11:F15"/>
    <mergeCell ref="G11:H15"/>
    <mergeCell ref="K11:K15"/>
    <mergeCell ref="P11:P15"/>
    <mergeCell ref="Q11:R15"/>
    <mergeCell ref="F16:H16"/>
    <mergeCell ref="Q17:R17"/>
    <mergeCell ref="Q2:R2"/>
    <mergeCell ref="Q3:R3"/>
    <mergeCell ref="Q5:R5"/>
    <mergeCell ref="Q6:R6"/>
    <mergeCell ref="Q7:R7"/>
    <mergeCell ref="Q8:R8"/>
    <mergeCell ref="P9:P10"/>
    <mergeCell ref="Q9:R10"/>
    <mergeCell ref="L3:M3"/>
    <mergeCell ref="L4:M4"/>
    <mergeCell ref="L5:M5"/>
    <mergeCell ref="L6:M6"/>
    <mergeCell ref="L7:M7"/>
    <mergeCell ref="L8:M8"/>
    <mergeCell ref="K9:K10"/>
    <mergeCell ref="L9:M10"/>
    <mergeCell ref="F1:H1"/>
    <mergeCell ref="K1:M1"/>
    <mergeCell ref="P1:R1"/>
    <mergeCell ref="G2:H2"/>
    <mergeCell ref="L2:M2"/>
    <mergeCell ref="G3:H3"/>
    <mergeCell ref="Q4:R4"/>
    <mergeCell ref="G4:H4"/>
    <mergeCell ref="G5:H5"/>
    <mergeCell ref="G6:H6"/>
    <mergeCell ref="G7:H7"/>
    <mergeCell ref="G8:H8"/>
    <mergeCell ref="F9:F10"/>
    <mergeCell ref="G9:H10"/>
    <mergeCell ref="L11:M15"/>
    <mergeCell ref="L17:M17"/>
    <mergeCell ref="L18:M18"/>
    <mergeCell ref="L19:M19"/>
    <mergeCell ref="L20:M20"/>
    <mergeCell ref="L21:M21"/>
    <mergeCell ref="L22:M22"/>
    <mergeCell ref="L23:M23"/>
    <mergeCell ref="Q18:R18"/>
    <mergeCell ref="Q19:R19"/>
    <mergeCell ref="Q20:R20"/>
    <mergeCell ref="Q21:R21"/>
    <mergeCell ref="Q22:R22"/>
    <mergeCell ref="Q23:R23"/>
    <mergeCell ref="F24:F25"/>
    <mergeCell ref="G24:H25"/>
    <mergeCell ref="K24:K25"/>
    <mergeCell ref="L24:M25"/>
    <mergeCell ref="P24:P25"/>
    <mergeCell ref="Q24:R25"/>
    <mergeCell ref="G17:H17"/>
    <mergeCell ref="G18:H18"/>
    <mergeCell ref="G19:H19"/>
    <mergeCell ref="G20:H20"/>
    <mergeCell ref="G21:H21"/>
    <mergeCell ref="G22:H22"/>
    <mergeCell ref="G23:H23"/>
    <mergeCell ref="K31:M31"/>
    <mergeCell ref="P31:R31"/>
    <mergeCell ref="L26:M30"/>
    <mergeCell ref="L32:M32"/>
    <mergeCell ref="L33:M33"/>
    <mergeCell ref="L34:M34"/>
    <mergeCell ref="L35:M35"/>
    <mergeCell ref="L36:M36"/>
    <mergeCell ref="L37:M37"/>
    <mergeCell ref="L38:M38"/>
    <mergeCell ref="Q33:R33"/>
    <mergeCell ref="Q34:R34"/>
    <mergeCell ref="Q35:R35"/>
    <mergeCell ref="Q36:R36"/>
    <mergeCell ref="Q37:R37"/>
    <mergeCell ref="Q38:R38"/>
    <mergeCell ref="F26:F30"/>
    <mergeCell ref="G26:H30"/>
    <mergeCell ref="K26:K30"/>
    <mergeCell ref="P26:P30"/>
    <mergeCell ref="Q26:R30"/>
    <mergeCell ref="F31:H31"/>
    <mergeCell ref="Q32:R32"/>
    <mergeCell ref="F39:F40"/>
    <mergeCell ref="G39:H40"/>
    <mergeCell ref="K39:K40"/>
    <mergeCell ref="L39:M40"/>
    <mergeCell ref="P39:P40"/>
    <mergeCell ref="Q39:R40"/>
    <mergeCell ref="G32:H32"/>
    <mergeCell ref="G33:H33"/>
    <mergeCell ref="G34:H34"/>
    <mergeCell ref="G35:H35"/>
    <mergeCell ref="G36:H36"/>
    <mergeCell ref="G37:H37"/>
    <mergeCell ref="G38:H38"/>
    <mergeCell ref="K46:M46"/>
    <mergeCell ref="P46:R46"/>
    <mergeCell ref="L41:M45"/>
    <mergeCell ref="L47:M47"/>
    <mergeCell ref="L48:M48"/>
    <mergeCell ref="L49:M49"/>
    <mergeCell ref="L50:M50"/>
    <mergeCell ref="L51:M51"/>
    <mergeCell ref="L52:M52"/>
    <mergeCell ref="L53:M53"/>
    <mergeCell ref="Q48:R48"/>
    <mergeCell ref="Q49:R49"/>
    <mergeCell ref="Q50:R50"/>
    <mergeCell ref="Q51:R51"/>
    <mergeCell ref="Q52:R52"/>
    <mergeCell ref="Q53:R53"/>
    <mergeCell ref="F41:F45"/>
    <mergeCell ref="G41:H45"/>
    <mergeCell ref="K41:K45"/>
    <mergeCell ref="P41:P45"/>
    <mergeCell ref="Q41:R45"/>
    <mergeCell ref="F46:H46"/>
    <mergeCell ref="Q47:R47"/>
    <mergeCell ref="F54:F55"/>
    <mergeCell ref="G54:H55"/>
    <mergeCell ref="K54:K55"/>
    <mergeCell ref="L54:M55"/>
    <mergeCell ref="P54:P55"/>
    <mergeCell ref="Q54:R55"/>
    <mergeCell ref="G47:H47"/>
    <mergeCell ref="G48:H48"/>
    <mergeCell ref="G49:H49"/>
    <mergeCell ref="G50:H50"/>
    <mergeCell ref="G51:H51"/>
    <mergeCell ref="G52:H52"/>
    <mergeCell ref="G53:H53"/>
    <mergeCell ref="K61:M61"/>
    <mergeCell ref="P61:R61"/>
    <mergeCell ref="L79:M79"/>
    <mergeCell ref="L80:M80"/>
    <mergeCell ref="G77:H77"/>
    <mergeCell ref="G78:H78"/>
    <mergeCell ref="L78:M78"/>
    <mergeCell ref="Q78:R78"/>
    <mergeCell ref="G79:H79"/>
    <mergeCell ref="Q79:R79"/>
    <mergeCell ref="Q80:R80"/>
    <mergeCell ref="G80:H80"/>
    <mergeCell ref="G81:H81"/>
    <mergeCell ref="L81:M81"/>
    <mergeCell ref="Q81:R81"/>
    <mergeCell ref="G82:H82"/>
    <mergeCell ref="Q82:R82"/>
    <mergeCell ref="G83:H83"/>
    <mergeCell ref="Q83:R83"/>
    <mergeCell ref="L82:M82"/>
    <mergeCell ref="L83:M83"/>
    <mergeCell ref="G84:H85"/>
    <mergeCell ref="K84:K85"/>
    <mergeCell ref="L84:M85"/>
    <mergeCell ref="P84:P85"/>
    <mergeCell ref="Q84:R85"/>
    <mergeCell ref="L93:M93"/>
    <mergeCell ref="L94:M94"/>
    <mergeCell ref="L95:M95"/>
    <mergeCell ref="L96:M96"/>
    <mergeCell ref="L97:M97"/>
    <mergeCell ref="L98:M98"/>
    <mergeCell ref="K99:K100"/>
    <mergeCell ref="L99:M100"/>
    <mergeCell ref="F91:H91"/>
    <mergeCell ref="K91:M91"/>
    <mergeCell ref="P91:R91"/>
    <mergeCell ref="G92:H92"/>
    <mergeCell ref="L92:M92"/>
    <mergeCell ref="G93:H93"/>
    <mergeCell ref="Q94:R94"/>
    <mergeCell ref="F101:F105"/>
    <mergeCell ref="G101:H105"/>
    <mergeCell ref="K101:K105"/>
    <mergeCell ref="L101:M105"/>
    <mergeCell ref="P101:P105"/>
    <mergeCell ref="Q101:R105"/>
    <mergeCell ref="G94:H94"/>
    <mergeCell ref="G95:H95"/>
    <mergeCell ref="G96:H96"/>
    <mergeCell ref="G97:H97"/>
    <mergeCell ref="G98:H98"/>
    <mergeCell ref="F99:F100"/>
    <mergeCell ref="G99:H100"/>
    <mergeCell ref="Q99:R100"/>
    <mergeCell ref="AC225:AR225"/>
    <mergeCell ref="Q92:R92"/>
    <mergeCell ref="Q93:R93"/>
    <mergeCell ref="Q95:R95"/>
    <mergeCell ref="Q96:R96"/>
    <mergeCell ref="Q97:R97"/>
    <mergeCell ref="Q98:R98"/>
    <mergeCell ref="P99:P100"/>
  </mergeCells>
  <conditionalFormatting sqref="F2:H15 K2:M15 P2:R15 AA2:AB5 AA7:AB24 F17:H30 K17:M30 P17:R30 F32:H45 K32:M45 P32:R45 F47:H60 K47:M60 P47:R60 F62:H75 K62:M75 P62:R75 F77:H90 K77:M90 P77:R90 F92:H105 K92:M105 P92:R105">
    <cfRule type="containsBlanks" dxfId="13" priority="1">
      <formula>LEN(TRIM(F2))=0</formula>
    </cfRule>
  </conditionalFormatting>
  <conditionalFormatting sqref="A1:A1170 C1:C1170 E1:E1170 I2:I14 N2:N14 S2:S15 I17:I30 N17:N29 S17:S30 I32:I45 N32:N44 S32:S45 I47:I60 N47:N60 S47:S60 I62:I75 N62:N75 S62:S75 I77:I90 N77:N90 S77:S90 I92:I105 N92:N105 S92:S105">
    <cfRule type="containsText" dxfId="4" priority="2" operator="containsText" text="AM">
      <formula>NOT(ISERROR(SEARCH(("AM"),(A1))))</formula>
    </cfRule>
  </conditionalFormatting>
  <conditionalFormatting sqref="A1:A1170 C1:C1170 E1:E1170 I2:I14 N2:N14 S2:S15 I17:I30 N17:N29 S17:S30 I32:I45 N32:N44 S32:S45 I47:I60 N47:N60 S47:S60 I62:I75 N62:N75 S62:S75 I77:I90 N77:N90 S77:S90 I92:I105 N92:N105 S92:S105">
    <cfRule type="containsText" dxfId="4" priority="3" operator="containsText" text="PM">
      <formula>NOT(ISERROR(SEARCH(("PM"),(A1))))</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outlinePr summaryBelow="0" summaryRight="0"/>
  </sheetPr>
  <sheetViews>
    <sheetView workbookViewId="0"/>
  </sheetViews>
  <sheetFormatPr customHeight="1" defaultColWidth="12.63" defaultRowHeight="15.75"/>
  <cols>
    <col customWidth="1" min="3" max="3" width="14.75"/>
    <col customWidth="1" min="4" max="4" width="15.13"/>
  </cols>
  <sheetData>
    <row r="2">
      <c r="C2" s="1" t="s">
        <v>0</v>
      </c>
    </row>
    <row r="4">
      <c r="C4" s="532" t="s">
        <v>1</v>
      </c>
      <c r="D4" s="15">
        <f>'Week Overview'!C3</f>
        <v>45844</v>
      </c>
      <c r="E4" s="533" t="s">
        <v>12</v>
      </c>
      <c r="F4" s="15">
        <f>'Week Overview'!C5</f>
        <v>45842</v>
      </c>
      <c r="G4" s="16" t="s">
        <v>13</v>
      </c>
      <c r="H4" s="534" t="str">
        <f>'Week Overview'!E5</f>
        <v/>
      </c>
      <c r="I4" s="535"/>
    </row>
    <row r="5">
      <c r="D5" s="465"/>
      <c r="E5" s="536" t="s">
        <v>15</v>
      </c>
      <c r="F5" s="15" t="str">
        <f>'Week Overview'!C6</f>
        <v/>
      </c>
      <c r="G5" s="22" t="s">
        <v>16</v>
      </c>
      <c r="H5" s="534" t="str">
        <f>'Week Overview'!E6</f>
        <v/>
      </c>
      <c r="I5" s="537"/>
      <c r="J5" s="465"/>
    </row>
    <row r="6">
      <c r="D6" s="465"/>
      <c r="E6" s="536" t="s">
        <v>18</v>
      </c>
      <c r="F6" s="15" t="str">
        <f>'Week Overview'!C7</f>
        <v/>
      </c>
      <c r="G6" s="22" t="s">
        <v>19</v>
      </c>
      <c r="H6" s="534" t="str">
        <f>'Week Overview'!E7</f>
        <v/>
      </c>
      <c r="I6" s="537"/>
      <c r="J6" s="465"/>
    </row>
    <row r="8">
      <c r="B8" s="538" t="s">
        <v>612</v>
      </c>
      <c r="C8" s="28"/>
      <c r="D8" s="28"/>
      <c r="E8" s="28"/>
      <c r="F8" s="28"/>
      <c r="G8" s="28"/>
      <c r="H8" s="28"/>
      <c r="I8" s="28"/>
      <c r="J8" s="28"/>
      <c r="K8" s="28"/>
      <c r="L8" s="28"/>
      <c r="M8" s="28"/>
      <c r="N8" s="28"/>
      <c r="O8" s="28"/>
      <c r="P8" s="28"/>
      <c r="Q8" s="29"/>
    </row>
    <row r="9">
      <c r="B9" s="539" t="s">
        <v>22</v>
      </c>
      <c r="Q9" s="93"/>
    </row>
    <row r="10">
      <c r="B10" s="540" t="s">
        <v>613</v>
      </c>
      <c r="C10" s="35"/>
      <c r="D10" s="35"/>
      <c r="E10" s="35"/>
      <c r="F10" s="36"/>
      <c r="G10" s="541"/>
      <c r="H10" s="542" t="s">
        <v>614</v>
      </c>
      <c r="I10" s="35"/>
      <c r="J10" s="35"/>
      <c r="K10" s="35"/>
      <c r="L10" s="36"/>
      <c r="M10" s="543" t="s">
        <v>615</v>
      </c>
      <c r="N10" s="35"/>
      <c r="O10" s="35"/>
      <c r="P10" s="35"/>
      <c r="Q10" s="36"/>
      <c r="V10" s="544" t="s">
        <v>23</v>
      </c>
      <c r="X10" s="545" t="s">
        <v>24</v>
      </c>
      <c r="Y10" s="546" t="s">
        <v>25</v>
      </c>
      <c r="Z10" s="547" t="s">
        <v>26</v>
      </c>
      <c r="AA10" s="548" t="s">
        <v>616</v>
      </c>
    </row>
    <row r="11">
      <c r="G11" s="549"/>
      <c r="H11" s="550"/>
      <c r="I11" s="551"/>
      <c r="L11" s="552"/>
      <c r="O11" s="553"/>
      <c r="V11" s="554"/>
      <c r="W11" s="47" t="s">
        <v>5</v>
      </c>
      <c r="X11" s="48" t="str">
        <f>OriginalIDP!AB99</f>
        <v/>
      </c>
      <c r="Y11" s="49" t="str">
        <f>OriginalIDP!AC99</f>
        <v/>
      </c>
      <c r="Z11" s="555" t="str">
        <f>OriginalIDP!AD99</f>
        <v/>
      </c>
      <c r="AA11" s="556">
        <f>SUM(G42,G66,G90)</f>
        <v>0</v>
      </c>
    </row>
    <row r="12">
      <c r="G12" s="549"/>
      <c r="I12" s="557"/>
      <c r="J12" s="557"/>
      <c r="K12" s="557"/>
      <c r="L12" s="557"/>
      <c r="M12" s="557"/>
      <c r="N12" s="557"/>
      <c r="O12" s="557"/>
      <c r="P12" s="557"/>
      <c r="Q12" s="557"/>
      <c r="V12" s="554"/>
      <c r="W12" s="52" t="s">
        <v>6</v>
      </c>
      <c r="X12" s="48" t="str">
        <f>OriginalIDP!AB100</f>
        <v/>
      </c>
      <c r="Y12" s="49" t="str">
        <f>OriginalIDP!AC100</f>
        <v/>
      </c>
      <c r="Z12" s="555" t="str">
        <f>OriginalIDP!AD100</f>
        <v/>
      </c>
      <c r="AA12" s="558" t="str">
        <f>SUM(#REF!,#REF!,#REF!,#REF!,#REF!) / 2</f>
        <v>#REF!</v>
      </c>
    </row>
    <row r="13">
      <c r="G13" s="549"/>
      <c r="H13" s="559"/>
      <c r="I13" s="560"/>
      <c r="J13" s="560"/>
      <c r="K13" s="560"/>
      <c r="L13" s="560"/>
      <c r="M13" s="560"/>
      <c r="N13" s="560"/>
      <c r="O13" s="560"/>
      <c r="P13" s="560"/>
      <c r="Q13" s="560"/>
      <c r="V13" s="554"/>
      <c r="W13" s="47" t="s">
        <v>7</v>
      </c>
      <c r="X13" s="48" t="str">
        <f>OriginalIDP!AB101</f>
        <v/>
      </c>
      <c r="Y13" s="49" t="str">
        <f>OriginalIDP!AC101</f>
        <v/>
      </c>
      <c r="Z13" s="555" t="str">
        <f>OriginalIDP!AD101</f>
        <v/>
      </c>
      <c r="AA13" s="558" t="str">
        <f>SUM(#REF!,#REF!) / 2</f>
        <v>#REF!</v>
      </c>
    </row>
    <row r="14">
      <c r="G14" s="549"/>
      <c r="H14" s="278"/>
      <c r="I14" s="227"/>
      <c r="J14" s="227"/>
      <c r="K14" s="227"/>
      <c r="L14" s="227"/>
      <c r="M14" s="227"/>
      <c r="N14" s="227"/>
      <c r="O14" s="227"/>
      <c r="P14" s="227"/>
      <c r="Q14" s="227"/>
      <c r="V14" s="554"/>
      <c r="W14" s="52" t="s">
        <v>8</v>
      </c>
      <c r="X14" s="48" t="str">
        <f>OriginalIDP!AB102</f>
        <v/>
      </c>
      <c r="Y14" s="49" t="str">
        <f>OriginalIDP!AC102</f>
        <v/>
      </c>
      <c r="Z14" s="555" t="str">
        <f>OriginalIDP!AD102</f>
        <v/>
      </c>
      <c r="AA14" s="558" t="str">
        <f t="shared" ref="AA14:AA15" si="1">Sum(#REF!,#REF!) / 2</f>
        <v>#REF!</v>
      </c>
    </row>
    <row r="15">
      <c r="G15" s="549"/>
      <c r="H15" s="559"/>
      <c r="I15" s="560"/>
      <c r="J15" s="560"/>
      <c r="K15" s="560"/>
      <c r="L15" s="560"/>
      <c r="M15" s="560"/>
      <c r="N15" s="560"/>
      <c r="O15" s="560"/>
      <c r="P15" s="560"/>
      <c r="Q15" s="560"/>
      <c r="V15" s="554"/>
      <c r="W15" s="47" t="s">
        <v>9</v>
      </c>
      <c r="X15" s="48" t="str">
        <f>OriginalIDP!AB103</f>
        <v/>
      </c>
      <c r="Y15" s="49" t="str">
        <f>OriginalIDP!AC103</f>
        <v/>
      </c>
      <c r="Z15" s="555" t="str">
        <f>OriginalIDP!AD103</f>
        <v/>
      </c>
      <c r="AA15" s="558" t="str">
        <f t="shared" si="1"/>
        <v>#REF!</v>
      </c>
    </row>
    <row r="16">
      <c r="G16" s="549"/>
      <c r="H16" s="278"/>
      <c r="I16" s="227"/>
      <c r="J16" s="227"/>
      <c r="K16" s="227"/>
      <c r="L16" s="227"/>
      <c r="M16" s="227"/>
      <c r="N16" s="227"/>
      <c r="O16" s="227"/>
      <c r="P16" s="227"/>
      <c r="Q16" s="227"/>
      <c r="V16" s="554"/>
      <c r="W16" s="52" t="s">
        <v>10</v>
      </c>
      <c r="X16" s="48" t="str">
        <f>OriginalIDP!AB104</f>
        <v/>
      </c>
      <c r="Y16" s="49" t="str">
        <f>OriginalIDP!AC104</f>
        <v/>
      </c>
      <c r="Z16" s="555" t="str">
        <f>OriginalIDP!AD104</f>
        <v/>
      </c>
      <c r="AA16" s="558" t="str">
        <f>sum(#REF!,#REF!) / 2</f>
        <v>#REF!</v>
      </c>
    </row>
    <row r="17">
      <c r="G17" s="549"/>
      <c r="H17" s="559"/>
      <c r="I17" s="560"/>
      <c r="J17" s="560"/>
      <c r="K17" s="560"/>
      <c r="L17" s="560"/>
      <c r="M17" s="560"/>
      <c r="N17" s="560"/>
      <c r="O17" s="560"/>
      <c r="P17" s="560"/>
      <c r="Q17" s="560"/>
      <c r="V17" s="554"/>
      <c r="W17" s="561" t="s">
        <v>11</v>
      </c>
      <c r="X17" s="562" t="str">
        <f>OriginalIDP!AB105</f>
        <v/>
      </c>
      <c r="Y17" s="563" t="str">
        <f>OriginalIDP!AC105</f>
        <v/>
      </c>
      <c r="Z17" s="555" t="str">
        <f>OriginalIDP!AD105</f>
        <v/>
      </c>
      <c r="AA17" s="564" t="str">
        <f>sum(#REF!,OriginalOT!Y5:AK5) / 2</f>
        <v>#REF!</v>
      </c>
    </row>
    <row r="18">
      <c r="G18" s="549"/>
      <c r="H18" s="278"/>
      <c r="I18" s="227"/>
      <c r="J18" s="227"/>
      <c r="K18" s="227"/>
      <c r="L18" s="227"/>
      <c r="M18" s="227"/>
      <c r="N18" s="227"/>
      <c r="O18" s="227"/>
      <c r="P18" s="227"/>
      <c r="Q18" s="227"/>
      <c r="V18" s="565" t="s">
        <v>27</v>
      </c>
      <c r="W18" s="36"/>
      <c r="X18" s="566">
        <f t="shared" ref="X18:AA18" si="2">SUM(X11:X17)</f>
        <v>0</v>
      </c>
      <c r="Y18" s="567">
        <f t="shared" si="2"/>
        <v>0</v>
      </c>
      <c r="Z18" s="568">
        <f t="shared" si="2"/>
        <v>0</v>
      </c>
      <c r="AA18" s="569" t="str">
        <f t="shared" si="2"/>
        <v>#REF!</v>
      </c>
    </row>
    <row r="19">
      <c r="G19" s="549"/>
      <c r="H19" s="559"/>
      <c r="I19" s="560"/>
      <c r="J19" s="560"/>
      <c r="K19" s="560"/>
      <c r="L19" s="560"/>
      <c r="M19" s="560"/>
      <c r="N19" s="560"/>
      <c r="O19" s="560"/>
      <c r="P19" s="560"/>
      <c r="Q19" s="560"/>
    </row>
    <row r="20">
      <c r="C20" s="57"/>
      <c r="D20" s="57"/>
      <c r="E20" s="57"/>
      <c r="F20" s="57"/>
      <c r="G20" s="285"/>
      <c r="H20" s="557"/>
      <c r="I20" s="570"/>
      <c r="J20" s="570"/>
      <c r="K20" s="570"/>
      <c r="L20" s="570"/>
      <c r="M20" s="570"/>
      <c r="N20" s="570"/>
      <c r="O20" s="570"/>
      <c r="P20" s="570"/>
      <c r="Q20" s="570"/>
    </row>
    <row r="21">
      <c r="A21" s="168"/>
      <c r="G21" s="285"/>
    </row>
    <row r="22">
      <c r="A22" s="168"/>
      <c r="G22" s="285"/>
    </row>
    <row r="23">
      <c r="A23" s="571"/>
      <c r="B23" s="572" t="s">
        <v>617</v>
      </c>
      <c r="C23" s="573">
        <f>F4</f>
        <v>45842</v>
      </c>
      <c r="D23" s="38"/>
      <c r="E23" s="38"/>
      <c r="F23" s="38"/>
      <c r="G23" s="285"/>
      <c r="H23" s="574" t="s">
        <v>618</v>
      </c>
      <c r="I23" s="575" t="str">
        <f>F5</f>
        <v/>
      </c>
      <c r="J23" s="38"/>
      <c r="K23" s="38"/>
      <c r="L23" s="39"/>
      <c r="M23" s="574" t="s">
        <v>619</v>
      </c>
      <c r="N23" s="576" t="str">
        <f>F6</f>
        <v/>
      </c>
      <c r="O23" s="38"/>
      <c r="P23" s="38"/>
      <c r="Q23" s="39"/>
    </row>
    <row r="24">
      <c r="A24" s="571"/>
      <c r="B24" s="577" t="s">
        <v>620</v>
      </c>
      <c r="C24" s="35"/>
      <c r="D24" s="35"/>
      <c r="E24" s="35"/>
      <c r="F24" s="35"/>
      <c r="G24" s="35"/>
      <c r="H24" s="35"/>
      <c r="I24" s="35"/>
      <c r="J24" s="35"/>
      <c r="K24" s="35"/>
      <c r="L24" s="35"/>
      <c r="M24" s="35"/>
      <c r="N24" s="35"/>
      <c r="O24" s="35"/>
      <c r="P24" s="35"/>
      <c r="Q24" s="36"/>
      <c r="R24" s="168"/>
      <c r="S24" s="168"/>
      <c r="T24" s="168"/>
      <c r="U24" s="168"/>
      <c r="V24" s="168"/>
      <c r="W24" s="168"/>
      <c r="X24" s="168"/>
      <c r="Y24" s="168"/>
      <c r="Z24" s="168"/>
      <c r="AA24" s="168"/>
    </row>
    <row r="25">
      <c r="A25" s="571"/>
      <c r="B25" s="578" t="s">
        <v>621</v>
      </c>
      <c r="C25" s="35"/>
      <c r="D25" s="35"/>
      <c r="E25" s="35"/>
      <c r="F25" s="36"/>
      <c r="G25" s="579">
        <f>Sum(V33,W33,X33)</f>
        <v>0</v>
      </c>
      <c r="H25" s="578" t="s">
        <v>622</v>
      </c>
      <c r="I25" s="35"/>
      <c r="J25" s="35"/>
      <c r="K25" s="35"/>
      <c r="L25" s="580">
        <f>sum(V43,W43,X43)</f>
        <v>0</v>
      </c>
      <c r="M25" s="578" t="s">
        <v>623</v>
      </c>
      <c r="N25" s="35"/>
      <c r="O25" s="35"/>
      <c r="P25" s="35"/>
      <c r="Q25" s="579">
        <f>Sum(V53:X53)</f>
        <v>0</v>
      </c>
      <c r="R25" s="168"/>
      <c r="S25" s="168"/>
      <c r="T25" s="168"/>
      <c r="U25" s="270" t="s">
        <v>35</v>
      </c>
      <c r="V25" s="548" t="s">
        <v>624</v>
      </c>
      <c r="W25" s="548" t="s">
        <v>625</v>
      </c>
      <c r="X25" s="548" t="s">
        <v>626</v>
      </c>
      <c r="Y25" s="168"/>
      <c r="Z25" s="168"/>
      <c r="AA25" s="168"/>
    </row>
    <row r="26">
      <c r="A26" s="571"/>
      <c r="B26" s="581"/>
      <c r="C26" s="581"/>
      <c r="D26" s="581"/>
      <c r="E26" s="581"/>
      <c r="F26" s="581"/>
      <c r="G26" s="164"/>
      <c r="H26" s="581"/>
      <c r="I26" s="581"/>
      <c r="J26" s="581"/>
      <c r="K26" s="581"/>
      <c r="L26" s="581"/>
      <c r="M26" s="581"/>
      <c r="N26" s="581"/>
      <c r="O26" s="581"/>
      <c r="P26" s="581"/>
      <c r="Q26" s="581"/>
      <c r="R26" s="168"/>
      <c r="S26" s="168"/>
      <c r="T26" s="554" t="str">
        <f>#REF!</f>
        <v>#REF!</v>
      </c>
      <c r="U26" s="47" t="s">
        <v>5</v>
      </c>
      <c r="V26" s="556">
        <f>SUM(OriginalOT!E4:Q4) / 2</f>
        <v>0</v>
      </c>
      <c r="W26" s="556">
        <f>SUM(OriginalOT!R4:AI4) / 2</f>
        <v>0</v>
      </c>
      <c r="X26" s="556">
        <f>SUM(OriginalOT!AJ4:AV4) / 2</f>
        <v>0</v>
      </c>
      <c r="Y26" s="168"/>
      <c r="Z26" s="168"/>
      <c r="AA26" s="168"/>
    </row>
    <row r="27">
      <c r="A27" s="571"/>
      <c r="B27" s="581"/>
      <c r="C27" s="581"/>
      <c r="D27" s="581"/>
      <c r="E27" s="581"/>
      <c r="F27" s="581"/>
      <c r="G27" s="164"/>
      <c r="H27" s="581"/>
      <c r="I27" s="581"/>
      <c r="J27" s="581"/>
      <c r="K27" s="581"/>
      <c r="L27" s="581"/>
      <c r="M27" s="581"/>
      <c r="N27" s="581"/>
      <c r="O27" s="581"/>
      <c r="P27" s="581"/>
      <c r="Q27" s="581"/>
      <c r="R27" s="168"/>
      <c r="S27" s="168"/>
      <c r="T27" s="554" t="str">
        <f>#REF!+1</f>
        <v>#REF!</v>
      </c>
      <c r="U27" s="52" t="s">
        <v>6</v>
      </c>
      <c r="V27" s="558">
        <f>SUM(OriginalOT!AW4,OriginalOT!AX4,OriginalOT!AY4,OriginalOT!AZ4,OriginalOT!E9:Q9) / 2</f>
        <v>0</v>
      </c>
      <c r="W27" s="558">
        <f>SUM(OriginalOT!R9:AI9) / 2</f>
        <v>0</v>
      </c>
      <c r="X27" s="558">
        <f>SUM(OriginalOT!AJ9:AV9) / 2</f>
        <v>0</v>
      </c>
      <c r="Y27" s="168"/>
      <c r="Z27" s="168"/>
      <c r="AA27" s="168"/>
    </row>
    <row r="28">
      <c r="A28" s="571"/>
      <c r="B28" s="581"/>
      <c r="C28" s="581"/>
      <c r="D28" s="581"/>
      <c r="E28" s="581"/>
      <c r="F28" s="581"/>
      <c r="G28" s="164"/>
      <c r="H28" s="581"/>
      <c r="I28" s="581"/>
      <c r="J28" s="581"/>
      <c r="K28" s="581"/>
      <c r="L28" s="581"/>
      <c r="M28" s="581"/>
      <c r="N28" s="581"/>
      <c r="O28" s="581"/>
      <c r="P28" s="581"/>
      <c r="Q28" s="581"/>
      <c r="R28" s="168"/>
      <c r="S28" s="168"/>
      <c r="T28" s="554" t="str">
        <f>#REF!+2</f>
        <v>#REF!</v>
      </c>
      <c r="U28" s="47" t="s">
        <v>7</v>
      </c>
      <c r="V28" s="558">
        <f>SUM(OriginalOT!AW9:AZ9,OriginalOT!E14:Q14) / 2</f>
        <v>0</v>
      </c>
      <c r="W28" s="558">
        <f>SUM(OriginalOT!R14:AI14) / 2</f>
        <v>0</v>
      </c>
      <c r="X28" s="558">
        <f>SUM(OriginalOT!AJ14:AV14) / 2</f>
        <v>0</v>
      </c>
      <c r="Y28" s="168"/>
      <c r="Z28" s="168"/>
      <c r="AA28" s="168"/>
    </row>
    <row r="29">
      <c r="A29" s="571"/>
      <c r="B29" s="581"/>
      <c r="C29" s="581"/>
      <c r="D29" s="581"/>
      <c r="E29" s="581"/>
      <c r="F29" s="581"/>
      <c r="G29" s="164"/>
      <c r="H29" s="581"/>
      <c r="I29" s="581"/>
      <c r="J29" s="581"/>
      <c r="K29" s="581"/>
      <c r="L29" s="581"/>
      <c r="M29" s="581"/>
      <c r="N29" s="581"/>
      <c r="O29" s="581"/>
      <c r="P29" s="581"/>
      <c r="Q29" s="581"/>
      <c r="R29" s="168"/>
      <c r="S29" s="168"/>
      <c r="T29" s="554" t="str">
        <f>#REF!+3</f>
        <v>#REF!</v>
      </c>
      <c r="U29" s="52" t="s">
        <v>8</v>
      </c>
      <c r="V29" s="558">
        <f>Sum(OriginalOT!AW14:AZ14,OriginalOT!E19:Q19) / 2</f>
        <v>0</v>
      </c>
      <c r="W29" s="558">
        <f>SUM(OriginalOT!R19:AI19) / 2</f>
        <v>0</v>
      </c>
      <c r="X29" s="558">
        <f>SUM(OriginalOT!AJ19:AV19) / 2</f>
        <v>0</v>
      </c>
      <c r="Y29" s="168"/>
      <c r="Z29" s="168"/>
      <c r="AA29" s="168"/>
    </row>
    <row r="30">
      <c r="A30" s="571"/>
      <c r="B30" s="581"/>
      <c r="C30" s="581"/>
      <c r="D30" s="581"/>
      <c r="E30" s="581"/>
      <c r="F30" s="581"/>
      <c r="G30" s="164"/>
      <c r="H30" s="581"/>
      <c r="I30" s="581"/>
      <c r="J30" s="581"/>
      <c r="K30" s="581"/>
      <c r="L30" s="581"/>
      <c r="M30" s="581"/>
      <c r="N30" s="581"/>
      <c r="O30" s="581"/>
      <c r="P30" s="581"/>
      <c r="Q30" s="581"/>
      <c r="R30" s="168"/>
      <c r="S30" s="168"/>
      <c r="T30" s="554" t="str">
        <f>#REF!+4</f>
        <v>#REF!</v>
      </c>
      <c r="U30" s="47" t="s">
        <v>9</v>
      </c>
      <c r="V30" s="558">
        <f>Sum(OriginalOT!AW19:AZ19,OriginalOT!E24:Q24) / 2</f>
        <v>0</v>
      </c>
      <c r="W30" s="558">
        <f>SUM(OriginalOT!R24:AI24) / 2</f>
        <v>0</v>
      </c>
      <c r="X30" s="558">
        <f>SUM(OriginalOT!AJ24:AV24) / 2</f>
        <v>0</v>
      </c>
      <c r="Y30" s="168"/>
      <c r="Z30" s="168"/>
      <c r="AA30" s="168"/>
    </row>
    <row r="31">
      <c r="A31" s="571"/>
      <c r="B31" s="581"/>
      <c r="C31" s="581"/>
      <c r="D31" s="581"/>
      <c r="E31" s="581"/>
      <c r="F31" s="581"/>
      <c r="G31" s="164"/>
      <c r="H31" s="581"/>
      <c r="I31" s="581"/>
      <c r="J31" s="581"/>
      <c r="K31" s="581"/>
      <c r="L31" s="581"/>
      <c r="M31" s="581"/>
      <c r="N31" s="581"/>
      <c r="O31" s="581"/>
      <c r="P31" s="581"/>
      <c r="Q31" s="581"/>
      <c r="R31" s="168"/>
      <c r="S31" s="168"/>
      <c r="T31" s="554" t="str">
        <f>#REF!+5</f>
        <v>#REF!</v>
      </c>
      <c r="U31" s="52" t="s">
        <v>10</v>
      </c>
      <c r="V31" s="558">
        <f>sum(OriginalOT!AW24:AZ24,OriginalOT!E29:Q29) / 2</f>
        <v>0</v>
      </c>
      <c r="W31" s="558">
        <f>SUM(OriginalOT!R29:AI29) / 2</f>
        <v>0</v>
      </c>
      <c r="X31" s="558">
        <f>SUM(OriginalOT!AJ29:AV29) / 2</f>
        <v>0</v>
      </c>
      <c r="Y31" s="168"/>
      <c r="Z31" s="168"/>
      <c r="AA31" s="168"/>
    </row>
    <row r="32">
      <c r="A32" s="571"/>
      <c r="B32" s="581"/>
      <c r="C32" s="581"/>
      <c r="D32" s="581"/>
      <c r="E32" s="581"/>
      <c r="F32" s="581"/>
      <c r="G32" s="164"/>
      <c r="H32" s="581"/>
      <c r="I32" s="581"/>
      <c r="J32" s="581"/>
      <c r="K32" s="581"/>
      <c r="L32" s="581"/>
      <c r="M32" s="581"/>
      <c r="N32" s="581"/>
      <c r="O32" s="581"/>
      <c r="P32" s="581"/>
      <c r="Q32" s="581"/>
      <c r="R32" s="168"/>
      <c r="S32" s="168"/>
      <c r="T32" s="554" t="str">
        <f>#REF!+6</f>
        <v>#REF!</v>
      </c>
      <c r="U32" s="561" t="s">
        <v>11</v>
      </c>
      <c r="V32" s="564">
        <f>sum(OriginalOT!AW29:AZ29,OriginalOT!E34:Q34) / 2</f>
        <v>0</v>
      </c>
      <c r="W32" s="564">
        <f>SUM(OriginalOT!R34:AI34) / 2</f>
        <v>0</v>
      </c>
      <c r="X32" s="564">
        <f>SUM(OriginalOT!AJ34:AV34) / 2</f>
        <v>0</v>
      </c>
      <c r="Y32" s="168"/>
      <c r="Z32" s="168"/>
      <c r="AA32" s="168"/>
    </row>
    <row r="33">
      <c r="A33" s="571"/>
      <c r="B33" s="581"/>
      <c r="C33" s="581"/>
      <c r="D33" s="581"/>
      <c r="E33" s="581"/>
      <c r="F33" s="581"/>
      <c r="G33" s="164"/>
      <c r="H33" s="581"/>
      <c r="I33" s="581"/>
      <c r="J33" s="581"/>
      <c r="K33" s="581"/>
      <c r="L33" s="581"/>
      <c r="M33" s="581"/>
      <c r="N33" s="581"/>
      <c r="O33" s="581"/>
      <c r="P33" s="581"/>
      <c r="Q33" s="581"/>
      <c r="R33" s="168"/>
      <c r="S33" s="168"/>
      <c r="T33" s="565" t="s">
        <v>27</v>
      </c>
      <c r="U33" s="36"/>
      <c r="V33" s="569">
        <f t="shared" ref="V33:X33" si="3">SUM(V26:V32)</f>
        <v>0</v>
      </c>
      <c r="W33" s="569">
        <f t="shared" si="3"/>
        <v>0</v>
      </c>
      <c r="X33" s="569">
        <f t="shared" si="3"/>
        <v>0</v>
      </c>
      <c r="Y33" s="168"/>
      <c r="Z33" s="168"/>
      <c r="AA33" s="168"/>
    </row>
    <row r="34">
      <c r="A34" s="571"/>
      <c r="B34" s="581"/>
      <c r="C34" s="581"/>
      <c r="D34" s="581"/>
      <c r="E34" s="581"/>
      <c r="F34" s="581"/>
      <c r="G34" s="164"/>
      <c r="H34" s="581"/>
      <c r="I34" s="581"/>
      <c r="J34" s="581"/>
      <c r="K34" s="581"/>
      <c r="L34" s="581"/>
      <c r="M34" s="581"/>
      <c r="N34" s="581"/>
      <c r="O34" s="581"/>
      <c r="P34" s="581"/>
      <c r="Q34" s="581"/>
      <c r="R34" s="168"/>
      <c r="S34" s="168"/>
      <c r="T34" s="168"/>
      <c r="U34" s="168"/>
      <c r="V34" s="168"/>
      <c r="W34" s="168"/>
      <c r="X34" s="168"/>
      <c r="Y34" s="168"/>
      <c r="Z34" s="168"/>
      <c r="AA34" s="168"/>
    </row>
    <row r="35">
      <c r="A35" s="571"/>
      <c r="B35" s="581"/>
      <c r="C35" s="581"/>
      <c r="D35" s="581"/>
      <c r="E35" s="581"/>
      <c r="F35" s="581"/>
      <c r="G35" s="164"/>
      <c r="H35" s="581"/>
      <c r="I35" s="581"/>
      <c r="J35" s="581"/>
      <c r="K35" s="581"/>
      <c r="L35" s="581"/>
      <c r="M35" s="581"/>
      <c r="N35" s="581"/>
      <c r="O35" s="581"/>
      <c r="P35" s="581"/>
      <c r="Q35" s="581"/>
      <c r="R35" s="168"/>
      <c r="S35" s="168"/>
      <c r="T35" s="168"/>
      <c r="U35" s="270" t="s">
        <v>35</v>
      </c>
      <c r="V35" s="548" t="s">
        <v>624</v>
      </c>
      <c r="W35" s="548" t="s">
        <v>625</v>
      </c>
      <c r="X35" s="548" t="s">
        <v>626</v>
      </c>
      <c r="Y35" s="168"/>
      <c r="Z35" s="168"/>
      <c r="AA35" s="168"/>
    </row>
    <row r="36">
      <c r="A36" s="571"/>
      <c r="B36" s="581"/>
      <c r="C36" s="581"/>
      <c r="D36" s="581"/>
      <c r="E36" s="581"/>
      <c r="F36" s="581"/>
      <c r="G36" s="164"/>
      <c r="H36" s="581"/>
      <c r="I36" s="581"/>
      <c r="J36" s="581"/>
      <c r="K36" s="581"/>
      <c r="L36" s="581"/>
      <c r="M36" s="581"/>
      <c r="N36" s="581"/>
      <c r="O36" s="581"/>
      <c r="P36" s="581"/>
      <c r="Q36" s="581"/>
      <c r="R36" s="168"/>
      <c r="S36" s="168"/>
      <c r="T36" s="554" t="str">
        <f>#REF!</f>
        <v>#REF!</v>
      </c>
      <c r="U36" s="47" t="s">
        <v>5</v>
      </c>
      <c r="V36" s="556">
        <f>SUM(ArchiveOT1!E4:Q4) / 2</f>
        <v>0</v>
      </c>
      <c r="W36" s="556">
        <f>SUM(ArchiveOT1!R4:AI4) / 2</f>
        <v>0</v>
      </c>
      <c r="X36" s="556">
        <f>SUM(ArchiveOT1!AJ4:AV4) / 2</f>
        <v>0</v>
      </c>
      <c r="Y36" s="168"/>
      <c r="Z36" s="168"/>
      <c r="AA36" s="168"/>
    </row>
    <row r="37">
      <c r="A37" s="571"/>
      <c r="B37" s="581"/>
      <c r="C37" s="581"/>
      <c r="D37" s="581"/>
      <c r="E37" s="581"/>
      <c r="F37" s="581"/>
      <c r="G37" s="164"/>
      <c r="H37" s="581"/>
      <c r="I37" s="581"/>
      <c r="J37" s="581"/>
      <c r="K37" s="581"/>
      <c r="L37" s="581"/>
      <c r="M37" s="581"/>
      <c r="N37" s="581"/>
      <c r="O37" s="581"/>
      <c r="P37" s="581"/>
      <c r="Q37" s="581"/>
      <c r="R37" s="168"/>
      <c r="S37" s="168"/>
      <c r="T37" s="554" t="str">
        <f>#REF!+1</f>
        <v>#REF!</v>
      </c>
      <c r="U37" s="52" t="s">
        <v>6</v>
      </c>
      <c r="V37" s="558">
        <f>SUM(ArchiveOT1!AW4,ArchiveOT1!AX4,ArchiveOT1!AY4,ArchiveOT1!AZ4,ArchiveOT1!E9:Q9) / 2</f>
        <v>0</v>
      </c>
      <c r="W37" s="558">
        <f>SUM(ArchiveOT1!R9:AI9) / 2</f>
        <v>0</v>
      </c>
      <c r="X37" s="558">
        <f>SUM(ArchiveOT1!AJ9:AV9) / 2</f>
        <v>0</v>
      </c>
      <c r="Y37" s="168"/>
      <c r="Z37" s="168"/>
      <c r="AA37" s="168"/>
    </row>
    <row r="38">
      <c r="A38" s="571"/>
      <c r="B38" s="572" t="s">
        <v>617</v>
      </c>
      <c r="C38" s="582" t="str">
        <f>'Week Overview'!E5</f>
        <v/>
      </c>
      <c r="D38" s="38"/>
      <c r="E38" s="38"/>
      <c r="F38" s="38"/>
      <c r="G38" s="583"/>
      <c r="H38" s="574" t="s">
        <v>618</v>
      </c>
      <c r="I38" s="584" t="str">
        <f>'Week Overview'!E6</f>
        <v/>
      </c>
      <c r="J38" s="38"/>
      <c r="K38" s="38"/>
      <c r="L38" s="39"/>
      <c r="M38" s="574" t="s">
        <v>619</v>
      </c>
      <c r="N38" s="585" t="str">
        <f>'Week Overview'!E7</f>
        <v/>
      </c>
      <c r="O38" s="38"/>
      <c r="P38" s="38"/>
      <c r="Q38" s="39"/>
      <c r="R38" s="168"/>
      <c r="S38" s="168"/>
      <c r="T38" s="554" t="str">
        <f>#REF!+2</f>
        <v>#REF!</v>
      </c>
      <c r="U38" s="47" t="s">
        <v>7</v>
      </c>
      <c r="V38" s="558">
        <f>SUM(ArchiveOT1!AW9:AZ9,ArchiveOT1!E14:Q14) / 2</f>
        <v>0</v>
      </c>
      <c r="W38" s="558">
        <f>SUM(ArchiveOT1!R14:AI14) / 2</f>
        <v>0</v>
      </c>
      <c r="X38" s="558">
        <f>SUM(ArchiveOT1!AJ14:AV14) / 2</f>
        <v>0</v>
      </c>
      <c r="Y38" s="168"/>
      <c r="Z38" s="168"/>
      <c r="AA38" s="168"/>
    </row>
    <row r="39">
      <c r="A39" s="571"/>
      <c r="B39" s="581"/>
      <c r="C39" s="581"/>
      <c r="D39" s="581"/>
      <c r="E39" s="581"/>
      <c r="F39" s="581"/>
      <c r="G39" s="164"/>
      <c r="H39" s="581"/>
      <c r="I39" s="581"/>
      <c r="J39" s="581"/>
      <c r="K39" s="581"/>
      <c r="L39" s="581"/>
      <c r="M39" s="581"/>
      <c r="N39" s="581"/>
      <c r="O39" s="581"/>
      <c r="P39" s="581"/>
      <c r="Q39" s="581"/>
      <c r="R39" s="168"/>
      <c r="S39" s="168"/>
      <c r="T39" s="554" t="str">
        <f>#REF!+3</f>
        <v>#REF!</v>
      </c>
      <c r="U39" s="52" t="s">
        <v>8</v>
      </c>
      <c r="V39" s="558">
        <f>Sum(ArchiveOT1!AW14:AZ14,ArchiveOT1!E19:Q19) / 2</f>
        <v>0</v>
      </c>
      <c r="W39" s="558">
        <f>SUM(ArchiveOT1!R19:AI19) / 2</f>
        <v>0</v>
      </c>
      <c r="X39" s="558">
        <f>SUM(ArchiveOT1!AJ19:AV19) / 2</f>
        <v>0</v>
      </c>
      <c r="Y39" s="168"/>
      <c r="Z39" s="168"/>
      <c r="AA39" s="168"/>
    </row>
    <row r="40">
      <c r="A40" s="571"/>
      <c r="B40" s="586" t="s">
        <v>627</v>
      </c>
      <c r="C40" s="35"/>
      <c r="D40" s="35"/>
      <c r="E40" s="35"/>
      <c r="F40" s="35"/>
      <c r="G40" s="35"/>
      <c r="H40" s="35"/>
      <c r="I40" s="35"/>
      <c r="J40" s="35"/>
      <c r="K40" s="35"/>
      <c r="L40" s="35"/>
      <c r="M40" s="35"/>
      <c r="N40" s="35"/>
      <c r="O40" s="35"/>
      <c r="P40" s="35"/>
      <c r="Q40" s="36"/>
      <c r="T40" s="554" t="str">
        <f>#REF!+4</f>
        <v>#REF!</v>
      </c>
      <c r="U40" s="47" t="s">
        <v>9</v>
      </c>
      <c r="V40" s="558">
        <f>Sum(ArchiveOT1!AW19:AZ19,ArchiveOT1!E24:Q24) / 2</f>
        <v>0</v>
      </c>
      <c r="W40" s="558">
        <f>SUM(ArchiveOT1!R24:AI24) / 2</f>
        <v>0</v>
      </c>
      <c r="X40" s="558">
        <f>SUM(ArchiveOT1!AJ24:AV24) / 2</f>
        <v>0</v>
      </c>
    </row>
    <row r="41">
      <c r="A41" s="571"/>
      <c r="B41" s="544" t="s">
        <v>23</v>
      </c>
      <c r="D41" s="545" t="s">
        <v>24</v>
      </c>
      <c r="E41" s="546" t="s">
        <v>25</v>
      </c>
      <c r="F41" s="547" t="s">
        <v>26</v>
      </c>
      <c r="G41" s="548" t="s">
        <v>616</v>
      </c>
      <c r="H41" s="587"/>
      <c r="I41" s="545" t="s">
        <v>24</v>
      </c>
      <c r="J41" s="546" t="s">
        <v>25</v>
      </c>
      <c r="K41" s="547" t="s">
        <v>26</v>
      </c>
      <c r="L41" s="548" t="s">
        <v>616</v>
      </c>
      <c r="M41" s="588"/>
      <c r="N41" s="545" t="s">
        <v>24</v>
      </c>
      <c r="O41" s="546" t="s">
        <v>25</v>
      </c>
      <c r="P41" s="547" t="s">
        <v>26</v>
      </c>
      <c r="Q41" s="548" t="s">
        <v>616</v>
      </c>
      <c r="T41" s="554" t="str">
        <f>#REF!+5</f>
        <v>#REF!</v>
      </c>
      <c r="U41" s="52" t="s">
        <v>10</v>
      </c>
      <c r="V41" s="558">
        <f>sum(OriginalOT!AW34:AZ34,OriginalOT!E39:Q39) / 2</f>
        <v>0</v>
      </c>
      <c r="W41" s="558">
        <f>SUM(ArchiveOT1!R29:AI29) / 2</f>
        <v>0</v>
      </c>
      <c r="X41" s="558">
        <f>SUM(ArchiveOT1!AJ29:AV29) / 2</f>
        <v>0</v>
      </c>
    </row>
    <row r="42">
      <c r="A42" s="272"/>
      <c r="B42" s="589">
        <f>D4</f>
        <v>45844</v>
      </c>
      <c r="C42" s="47" t="s">
        <v>5</v>
      </c>
      <c r="D42" s="48">
        <f>OriginalIDP!H128</f>
        <v>15.01857143</v>
      </c>
      <c r="E42" s="49">
        <f>OriginalIDP!I128</f>
        <v>20.7375</v>
      </c>
      <c r="F42" s="555">
        <f>OriginalIDP!J128</f>
        <v>5.718928571</v>
      </c>
      <c r="G42" s="556">
        <f>SUM(OriginalOT!E4:Q4) / 2</f>
        <v>0</v>
      </c>
      <c r="H42" s="590"/>
      <c r="I42" s="48">
        <f>ArchiveIDP1!H128</f>
        <v>0</v>
      </c>
      <c r="J42" s="49">
        <f>ArchiveIDP1!I128</f>
        <v>0</v>
      </c>
      <c r="K42" s="555">
        <f>ArchiveIDP1!J128</f>
        <v>0</v>
      </c>
      <c r="L42" s="556">
        <f>SUM(ArchiveOT1!E4:Q4) / 2</f>
        <v>0</v>
      </c>
      <c r="M42" s="591"/>
      <c r="N42" s="48">
        <f>ArchiveIDP2!H128</f>
        <v>0</v>
      </c>
      <c r="O42" s="49">
        <f>ArchiveIDP2!I128</f>
        <v>0</v>
      </c>
      <c r="P42" s="555">
        <f>ArchiveIDP2!J128</f>
        <v>0</v>
      </c>
      <c r="Q42" s="556">
        <f>SUM(ArchiveOT2!E4:Q4) / 2</f>
        <v>0</v>
      </c>
      <c r="T42" s="554" t="str">
        <f>#REF!+6</f>
        <v>#REF!</v>
      </c>
      <c r="U42" s="561" t="s">
        <v>11</v>
      </c>
      <c r="V42" s="564">
        <f>sum(ArchiveOT1!AW29:AZ29,ArchiveOT1!E34:Q34) / 2</f>
        <v>0</v>
      </c>
      <c r="W42" s="564">
        <f>SUM(ArchiveOT1!R34:AI34) / 2</f>
        <v>0</v>
      </c>
      <c r="X42" s="564">
        <f>SUM(ArchiveOT1!AJ34:AV34) / 2</f>
        <v>0</v>
      </c>
    </row>
    <row r="43">
      <c r="A43" s="272"/>
      <c r="B43" s="589">
        <f>D4+1</f>
        <v>45845</v>
      </c>
      <c r="C43" s="52" t="s">
        <v>6</v>
      </c>
      <c r="D43" s="48">
        <f>OriginalIDP!H129</f>
        <v>16.32464286</v>
      </c>
      <c r="E43" s="49">
        <f>OriginalIDP!I129</f>
        <v>17.23785714</v>
      </c>
      <c r="F43" s="555">
        <f>OriginalIDP!J129</f>
        <v>0.9132142857</v>
      </c>
      <c r="G43" s="558">
        <f>SUM(OriginalOT!AW4,OriginalOT!AX4,OriginalOT!AY4,OriginalOT!AZ4,OriginalOT!E9:Q9) / 2</f>
        <v>0</v>
      </c>
      <c r="H43" s="590"/>
      <c r="I43" s="48">
        <f>ArchiveIDP1!H129</f>
        <v>0</v>
      </c>
      <c r="J43" s="49">
        <f>ArchiveIDP1!I129</f>
        <v>0</v>
      </c>
      <c r="K43" s="555">
        <f>ArchiveIDP1!J129</f>
        <v>0</v>
      </c>
      <c r="L43" s="558">
        <f>SUM(ArchiveOT1!AW4,ArchiveOT1!AX4,ArchiveOT1!AY4,ArchiveOT1!AZ4,ArchiveOT1!E9:Q9) / 2</f>
        <v>0</v>
      </c>
      <c r="M43" s="591"/>
      <c r="N43" s="48">
        <f>ArchiveIDP2!H129</f>
        <v>0</v>
      </c>
      <c r="O43" s="49">
        <f>ArchiveIDP2!I129</f>
        <v>0</v>
      </c>
      <c r="P43" s="555">
        <f>ArchiveIDP2!J129</f>
        <v>0</v>
      </c>
      <c r="Q43" s="558">
        <f>SUM(ArchiveOT2!AW4,ArchiveOT2!AX4,ArchiveOT2!AY4,ArchiveOT2!AZ4,ArchiveOT2!E9:Q9) / 2</f>
        <v>0</v>
      </c>
      <c r="T43" s="565" t="s">
        <v>27</v>
      </c>
      <c r="U43" s="36"/>
      <c r="V43" s="569">
        <f t="shared" ref="V43:X43" si="4">SUM(V36:V42)</f>
        <v>0</v>
      </c>
      <c r="W43" s="569">
        <f t="shared" si="4"/>
        <v>0</v>
      </c>
      <c r="X43" s="569">
        <f t="shared" si="4"/>
        <v>0</v>
      </c>
    </row>
    <row r="44">
      <c r="A44" s="272"/>
      <c r="B44" s="589">
        <f>D4+2</f>
        <v>45846</v>
      </c>
      <c r="C44" s="47" t="s">
        <v>7</v>
      </c>
      <c r="D44" s="48">
        <f>OriginalIDP!H130</f>
        <v>15.04821429</v>
      </c>
      <c r="E44" s="49">
        <f>OriginalIDP!I130</f>
        <v>20.64178571</v>
      </c>
      <c r="F44" s="555">
        <f>OriginalIDP!J130</f>
        <v>5.593571429</v>
      </c>
      <c r="G44" s="558">
        <f>SUM(OriginalOT!AW9:AZ9,OriginalOT!E14:Q14) / 2</f>
        <v>0</v>
      </c>
      <c r="H44" s="590"/>
      <c r="I44" s="48">
        <f>ArchiveIDP1!H130</f>
        <v>0</v>
      </c>
      <c r="J44" s="49">
        <f>ArchiveIDP1!I130</f>
        <v>0</v>
      </c>
      <c r="K44" s="555">
        <f>ArchiveIDP1!J130</f>
        <v>0</v>
      </c>
      <c r="L44" s="558">
        <f>SUM(ArchiveOT1!AW9:AZ9,ArchiveOT1!E14:Q14) / 2</f>
        <v>0</v>
      </c>
      <c r="M44" s="591"/>
      <c r="N44" s="48">
        <f>ArchiveIDP2!H130</f>
        <v>0</v>
      </c>
      <c r="O44" s="49">
        <f>ArchiveIDP2!I130</f>
        <v>0</v>
      </c>
      <c r="P44" s="555">
        <f>ArchiveIDP2!J130</f>
        <v>0</v>
      </c>
      <c r="Q44" s="558">
        <f>SUM(ArchiveOT2!AW9:AZ9,ArchiveOT2!E14:Q14) / 2</f>
        <v>0</v>
      </c>
    </row>
    <row r="45">
      <c r="A45" s="272"/>
      <c r="B45" s="589">
        <f>D4+3</f>
        <v>45847</v>
      </c>
      <c r="C45" s="52" t="s">
        <v>8</v>
      </c>
      <c r="D45" s="48">
        <f>OriginalIDP!H131</f>
        <v>15.73464286</v>
      </c>
      <c r="E45" s="49">
        <f>OriginalIDP!I131</f>
        <v>22.28571429</v>
      </c>
      <c r="F45" s="555">
        <f>OriginalIDP!J131</f>
        <v>6.551071429</v>
      </c>
      <c r="G45" s="558">
        <f>Sum(OriginalOT!AW14:AZ14,OriginalOT!E19:Q19) / 2</f>
        <v>0</v>
      </c>
      <c r="H45" s="590"/>
      <c r="I45" s="48">
        <f>ArchiveIDP1!H131</f>
        <v>0</v>
      </c>
      <c r="J45" s="49">
        <f>ArchiveIDP1!I131</f>
        <v>0</v>
      </c>
      <c r="K45" s="555">
        <f>ArchiveIDP1!J131</f>
        <v>0</v>
      </c>
      <c r="L45" s="558">
        <f>Sum(ArchiveOT1!AW14:AZ14,ArchiveOT1!E19:Q19) / 2</f>
        <v>0</v>
      </c>
      <c r="M45" s="591"/>
      <c r="N45" s="48">
        <f>ArchiveIDP2!H131</f>
        <v>0</v>
      </c>
      <c r="O45" s="49">
        <f>ArchiveIDP2!I131</f>
        <v>0</v>
      </c>
      <c r="P45" s="555">
        <f>ArchiveIDP2!J131</f>
        <v>0</v>
      </c>
      <c r="Q45" s="558">
        <f>Sum(ArchiveOT2!AW14:AZ14,ArchiveOT2!E19:Q19) / 2</f>
        <v>0</v>
      </c>
      <c r="T45" s="168"/>
      <c r="U45" s="270" t="s">
        <v>35</v>
      </c>
      <c r="V45" s="548" t="s">
        <v>624</v>
      </c>
      <c r="W45" s="548" t="s">
        <v>625</v>
      </c>
      <c r="X45" s="548" t="s">
        <v>626</v>
      </c>
    </row>
    <row r="46">
      <c r="A46" s="272"/>
      <c r="B46" s="589">
        <f>D4+4</f>
        <v>45848</v>
      </c>
      <c r="C46" s="47" t="s">
        <v>9</v>
      </c>
      <c r="D46" s="48">
        <f>OriginalIDP!H132</f>
        <v>17.15857143</v>
      </c>
      <c r="E46" s="49">
        <f>OriginalIDP!I132</f>
        <v>25.03571429</v>
      </c>
      <c r="F46" s="555">
        <f>OriginalIDP!J132</f>
        <v>7.877142857</v>
      </c>
      <c r="G46" s="558">
        <f>Sum(OriginalOT!AW19:AZ19,OriginalOT!E24:Q24) / 2</f>
        <v>0</v>
      </c>
      <c r="H46" s="590"/>
      <c r="I46" s="48">
        <f>ArchiveIDP1!H132</f>
        <v>0</v>
      </c>
      <c r="J46" s="49">
        <f>ArchiveIDP1!I132</f>
        <v>0</v>
      </c>
      <c r="K46" s="555">
        <f>ArchiveIDP1!J132</f>
        <v>0</v>
      </c>
      <c r="L46" s="558">
        <f>Sum(ArchiveOT1!AW19:AZ19,ArchiveOT1!E24:Q24) / 2</f>
        <v>0</v>
      </c>
      <c r="M46" s="591"/>
      <c r="N46" s="48">
        <f>ArchiveIDP2!H132</f>
        <v>0</v>
      </c>
      <c r="O46" s="49">
        <f>ArchiveIDP2!I132</f>
        <v>0</v>
      </c>
      <c r="P46" s="555">
        <f>ArchiveIDP2!J132</f>
        <v>0</v>
      </c>
      <c r="Q46" s="558">
        <f>Sum(ArchiveOT2!AW19:AZ19,ArchiveOT2!E24:Q24) / 2</f>
        <v>0</v>
      </c>
      <c r="T46" s="554" t="str">
        <f>#REF!</f>
        <v>#REF!</v>
      </c>
      <c r="U46" s="47" t="s">
        <v>5</v>
      </c>
      <c r="V46" s="556">
        <f>SUM(ArchiveOT2!E4:Q4) / 2</f>
        <v>0</v>
      </c>
      <c r="W46" s="556">
        <f>SUM(ArchiveOT2!R4:AI4) / 2</f>
        <v>0</v>
      </c>
      <c r="X46" s="556">
        <f>SUM(ArchiveOT2!AJ4:AV4) / 2</f>
        <v>0</v>
      </c>
    </row>
    <row r="47">
      <c r="A47" s="272"/>
      <c r="B47" s="589">
        <f>D4+5</f>
        <v>45849</v>
      </c>
      <c r="C47" s="52" t="s">
        <v>10</v>
      </c>
      <c r="D47" s="48">
        <f>OriginalIDP!H133</f>
        <v>18.85428571</v>
      </c>
      <c r="E47" s="49">
        <f>OriginalIDP!I133</f>
        <v>22.86928571</v>
      </c>
      <c r="F47" s="555">
        <f>OriginalIDP!J133</f>
        <v>4.015</v>
      </c>
      <c r="G47" s="558">
        <f>sum(OriginalOT!AW24:AZ24,OriginalOT!E29:Q29) / 2</f>
        <v>0</v>
      </c>
      <c r="H47" s="590"/>
      <c r="I47" s="48">
        <f>ArchiveIDP1!H133</f>
        <v>0</v>
      </c>
      <c r="J47" s="49">
        <f>ArchiveIDP1!I133</f>
        <v>0</v>
      </c>
      <c r="K47" s="555">
        <f>ArchiveIDP1!J133</f>
        <v>0</v>
      </c>
      <c r="L47" s="558">
        <f>sum(ArchiveOT1!AW24:AZ24,ArchiveOT1!E29:Q29) / 2</f>
        <v>0</v>
      </c>
      <c r="M47" s="591"/>
      <c r="N47" s="48">
        <f>ArchiveIDP2!H133</f>
        <v>0</v>
      </c>
      <c r="O47" s="49">
        <f>ArchiveIDP2!I133</f>
        <v>0</v>
      </c>
      <c r="P47" s="555">
        <f>ArchiveIDP2!J133</f>
        <v>0</v>
      </c>
      <c r="Q47" s="558">
        <f>sum(ArchiveOT2!AW24:AZ24,ArchiveOT2!E29:Q29) / 2</f>
        <v>0</v>
      </c>
      <c r="T47" s="554" t="str">
        <f>#REF!+1</f>
        <v>#REF!</v>
      </c>
      <c r="U47" s="52" t="s">
        <v>6</v>
      </c>
      <c r="V47" s="558">
        <f>SUM(ArchiveOT2!AW4,ArchiveOT2!AX4,ArchiveOT2!AY4,ArchiveOT2!AZ4,ArchiveOT2!E9:Q9) / 2</f>
        <v>0</v>
      </c>
      <c r="W47" s="558">
        <f>SUM(ArchiveOT2!R9:AI9) / 2</f>
        <v>0</v>
      </c>
      <c r="X47" s="558">
        <f>SUM(ArchiveOT2!AJ9:AV9) / 2</f>
        <v>0</v>
      </c>
    </row>
    <row r="48">
      <c r="A48" s="272"/>
      <c r="B48" s="589">
        <f>D4+6</f>
        <v>45850</v>
      </c>
      <c r="C48" s="561" t="s">
        <v>11</v>
      </c>
      <c r="D48" s="562">
        <f>OriginalIDP!H134</f>
        <v>15.45714286</v>
      </c>
      <c r="E48" s="563">
        <f>OriginalIDP!I134</f>
        <v>22.76142857</v>
      </c>
      <c r="F48" s="555">
        <f>OriginalIDP!J134</f>
        <v>7.304285714</v>
      </c>
      <c r="G48" s="564">
        <f>sum(OriginalOT!AW29:AZ29,OriginalOT!E34:Q34) / 2</f>
        <v>0</v>
      </c>
      <c r="H48" s="590"/>
      <c r="I48" s="562">
        <f>ArchiveIDP1!H134</f>
        <v>0</v>
      </c>
      <c r="J48" s="563">
        <f>ArchiveIDP1!I134</f>
        <v>0</v>
      </c>
      <c r="K48" s="555">
        <f>ArchiveIDP1!J134</f>
        <v>0</v>
      </c>
      <c r="L48" s="564">
        <f>sum(ArchiveOT1!AW29:AZ29,ArchiveOT1!E34:Q34) / 2</f>
        <v>0</v>
      </c>
      <c r="M48" s="591"/>
      <c r="N48" s="48">
        <f>ArchiveIDP2!H134</f>
        <v>0</v>
      </c>
      <c r="O48" s="49">
        <f>ArchiveIDP2!I134</f>
        <v>0</v>
      </c>
      <c r="P48" s="555">
        <f>ArchiveIDP2!J134</f>
        <v>0</v>
      </c>
      <c r="Q48" s="564">
        <f>sum(ArchiveOT2!AW29:AZ29,ArchiveOT2!E34:Q34) / 2</f>
        <v>0</v>
      </c>
      <c r="T48" s="554" t="str">
        <f>#REF!+2</f>
        <v>#REF!</v>
      </c>
      <c r="U48" s="47" t="s">
        <v>7</v>
      </c>
      <c r="V48" s="558">
        <f>SUM(ArchiveOT2!AW9:AZ9,ArchiveOT2!E14:Q14) / 2</f>
        <v>0</v>
      </c>
      <c r="W48" s="558">
        <f>SUM(ArchiveOT2!R14:AI14) / 2</f>
        <v>0</v>
      </c>
      <c r="X48" s="558">
        <f>SUM(ArchiveOT2!AJ14:AV14) / 2</f>
        <v>0</v>
      </c>
    </row>
    <row r="49">
      <c r="A49" s="269"/>
      <c r="B49" s="565" t="s">
        <v>27</v>
      </c>
      <c r="C49" s="36"/>
      <c r="D49" s="566">
        <f t="shared" ref="D49:G49" si="5">SUM(D42:D48)</f>
        <v>113.5960714</v>
      </c>
      <c r="E49" s="567">
        <f t="shared" si="5"/>
        <v>151.5692857</v>
      </c>
      <c r="F49" s="568">
        <f t="shared" si="5"/>
        <v>37.97321429</v>
      </c>
      <c r="G49" s="569">
        <f t="shared" si="5"/>
        <v>0</v>
      </c>
      <c r="H49" s="590"/>
      <c r="I49" s="566">
        <f t="shared" ref="I49:L49" si="6">SUM(I42:I48)</f>
        <v>0</v>
      </c>
      <c r="J49" s="567">
        <f t="shared" si="6"/>
        <v>0</v>
      </c>
      <c r="K49" s="592">
        <f t="shared" si="6"/>
        <v>0</v>
      </c>
      <c r="L49" s="569">
        <f t="shared" si="6"/>
        <v>0</v>
      </c>
      <c r="M49" s="593"/>
      <c r="N49" s="566">
        <f t="shared" ref="N49:Q49" si="7">SUM(N42:N48)</f>
        <v>0</v>
      </c>
      <c r="O49" s="567">
        <f t="shared" si="7"/>
        <v>0</v>
      </c>
      <c r="P49" s="592">
        <f t="shared" si="7"/>
        <v>0</v>
      </c>
      <c r="Q49" s="569">
        <f t="shared" si="7"/>
        <v>0</v>
      </c>
      <c r="T49" s="554" t="str">
        <f>#REF!+3</f>
        <v>#REF!</v>
      </c>
      <c r="U49" s="52" t="s">
        <v>8</v>
      </c>
      <c r="V49" s="558">
        <f>Sum(ArchiveOT2!AW14:AZ14,ArchiveOT2!E19:Q19) / 2</f>
        <v>0</v>
      </c>
      <c r="W49" s="558">
        <f>SUM(ArchiveOT2!R19:AI19) / 2</f>
        <v>0</v>
      </c>
      <c r="X49" s="558">
        <f>SUM(ArchiveOT2!AJ19:AV19) / 2</f>
        <v>0</v>
      </c>
    </row>
    <row r="50">
      <c r="A50" s="168"/>
      <c r="B50" s="594" t="s">
        <v>628</v>
      </c>
      <c r="C50" s="35"/>
      <c r="D50" s="35"/>
      <c r="E50" s="35"/>
      <c r="F50" s="36"/>
      <c r="G50" s="198"/>
      <c r="H50" s="542" t="s">
        <v>614</v>
      </c>
      <c r="I50" s="35"/>
      <c r="J50" s="35"/>
      <c r="K50" s="35"/>
      <c r="L50" s="36"/>
      <c r="M50" s="543" t="s">
        <v>615</v>
      </c>
      <c r="N50" s="35"/>
      <c r="O50" s="35"/>
      <c r="P50" s="35"/>
      <c r="Q50" s="36"/>
      <c r="T50" s="554" t="str">
        <f>#REF!+4</f>
        <v>#REF!</v>
      </c>
      <c r="U50" s="47" t="s">
        <v>9</v>
      </c>
      <c r="V50" s="558">
        <f>Sum(ArchiveOT2!AW19:AZ19,ArchiveOT2!E24:Q24) / 2</f>
        <v>0</v>
      </c>
      <c r="W50" s="558">
        <f>SUM(ArchiveOT2!R24:AI24) / 2</f>
        <v>0</v>
      </c>
      <c r="X50" s="558">
        <f>SUM(ArchiveOT2!AJ24:AV24) / 2</f>
        <v>0</v>
      </c>
    </row>
    <row r="51">
      <c r="B51" s="595"/>
      <c r="C51" s="596" t="s">
        <v>28</v>
      </c>
      <c r="D51" s="597"/>
      <c r="E51" s="597"/>
      <c r="F51" s="597"/>
      <c r="G51" s="597"/>
      <c r="Q51" s="2"/>
      <c r="T51" s="554" t="str">
        <f>#REF!+5</f>
        <v>#REF!</v>
      </c>
      <c r="U51" s="52" t="s">
        <v>10</v>
      </c>
      <c r="V51" s="558">
        <f>sum(ArchiveOT2!AW24:AZ24,ArchiveOT2!E29:Q29) / 2</f>
        <v>0</v>
      </c>
      <c r="W51" s="558">
        <f>SUM(ArchiveOT2!R29:AI29) / 2</f>
        <v>0</v>
      </c>
      <c r="X51" s="558">
        <f>SUM(ArchiveOT2!AJ29:AV29) / 2</f>
        <v>0</v>
      </c>
    </row>
    <row r="52">
      <c r="B52" s="595"/>
      <c r="C52" s="598"/>
      <c r="D52" s="583"/>
      <c r="E52" s="583"/>
      <c r="F52" s="583"/>
      <c r="G52" s="583"/>
      <c r="Q52" s="2"/>
      <c r="T52" s="554" t="str">
        <f>#REF!+6</f>
        <v>#REF!</v>
      </c>
      <c r="U52" s="561" t="s">
        <v>11</v>
      </c>
      <c r="V52" s="564">
        <f>sum(ArchiveOT2!AW29:AZ29,ArchiveOT2!E34:Q34) / 2</f>
        <v>0</v>
      </c>
      <c r="W52" s="564">
        <f>SUM(ArchiveOT2!R34:AI34) / 2</f>
        <v>0</v>
      </c>
      <c r="X52" s="564">
        <f>SUM(ArchiveOT2!AJ34:AV34) / 2</f>
        <v>0</v>
      </c>
    </row>
    <row r="53">
      <c r="B53" s="595"/>
      <c r="C53" s="598"/>
      <c r="D53" s="583"/>
      <c r="E53" s="583"/>
      <c r="F53" s="583"/>
      <c r="G53" s="583"/>
      <c r="Q53" s="2"/>
      <c r="T53" s="565" t="s">
        <v>27</v>
      </c>
      <c r="U53" s="36"/>
      <c r="V53" s="569">
        <f t="shared" ref="V53:X53" si="8">SUM(V46:V52)</f>
        <v>0</v>
      </c>
      <c r="W53" s="569">
        <f t="shared" si="8"/>
        <v>0</v>
      </c>
      <c r="X53" s="569">
        <f t="shared" si="8"/>
        <v>0</v>
      </c>
    </row>
    <row r="54">
      <c r="B54" s="595"/>
      <c r="C54" s="598"/>
      <c r="D54" s="583"/>
      <c r="E54" s="583"/>
      <c r="F54" s="583"/>
      <c r="G54" s="583"/>
      <c r="Q54" s="2"/>
    </row>
    <row r="55">
      <c r="B55" s="595"/>
      <c r="C55" s="598"/>
      <c r="D55" s="583"/>
      <c r="E55" s="583"/>
      <c r="F55" s="583"/>
      <c r="G55" s="583"/>
      <c r="Q55" s="2"/>
    </row>
    <row r="56">
      <c r="B56" s="595"/>
      <c r="C56" s="598"/>
      <c r="D56" s="583"/>
      <c r="E56" s="583"/>
      <c r="F56" s="583"/>
      <c r="G56" s="583"/>
      <c r="H56" s="64" t="s">
        <v>29</v>
      </c>
      <c r="I56" s="35"/>
      <c r="J56" s="35"/>
      <c r="K56" s="35"/>
      <c r="L56" s="35"/>
      <c r="M56" s="65" t="s">
        <v>30</v>
      </c>
      <c r="N56" s="35"/>
      <c r="O56" s="35"/>
      <c r="P56" s="35"/>
      <c r="Q56" s="36"/>
    </row>
    <row r="57">
      <c r="B57" s="595"/>
      <c r="C57" s="598"/>
      <c r="D57" s="583"/>
      <c r="E57" s="583"/>
      <c r="F57" s="583"/>
      <c r="G57" s="583"/>
      <c r="Q57" s="2"/>
    </row>
    <row r="58">
      <c r="B58" s="595"/>
      <c r="C58" s="598"/>
      <c r="D58" s="583"/>
      <c r="E58" s="583"/>
      <c r="F58" s="583"/>
      <c r="G58" s="583"/>
      <c r="Q58" s="2"/>
    </row>
    <row r="59">
      <c r="B59" s="595"/>
      <c r="C59" s="598"/>
      <c r="D59" s="583"/>
      <c r="E59" s="583"/>
      <c r="F59" s="583"/>
      <c r="G59" s="583"/>
      <c r="Q59" s="2"/>
    </row>
    <row r="60">
      <c r="B60" s="595"/>
      <c r="C60" s="598"/>
      <c r="D60" s="583"/>
      <c r="E60" s="583"/>
      <c r="F60" s="583"/>
      <c r="G60" s="583"/>
      <c r="Q60" s="2"/>
    </row>
    <row r="61">
      <c r="B61" s="595"/>
      <c r="C61" s="599"/>
      <c r="D61" s="600"/>
      <c r="E61" s="600"/>
      <c r="F61" s="600"/>
      <c r="G61" s="600"/>
      <c r="Q61" s="2"/>
    </row>
    <row r="62">
      <c r="B62" s="34" t="s">
        <v>617</v>
      </c>
      <c r="C62" s="601">
        <f>F4</f>
        <v>45842</v>
      </c>
      <c r="D62" s="35"/>
      <c r="E62" s="35"/>
      <c r="F62" s="36"/>
      <c r="G62" s="602"/>
      <c r="H62" s="241" t="s">
        <v>618</v>
      </c>
      <c r="I62" s="603" t="str">
        <f>F5</f>
        <v/>
      </c>
      <c r="J62" s="35"/>
      <c r="K62" s="35"/>
      <c r="L62" s="36"/>
      <c r="M62" s="241" t="s">
        <v>619</v>
      </c>
      <c r="N62" s="604" t="str">
        <f>F6</f>
        <v/>
      </c>
      <c r="O62" s="35"/>
      <c r="P62" s="35"/>
      <c r="Q62" s="36"/>
    </row>
    <row r="64">
      <c r="B64" s="586" t="s">
        <v>629</v>
      </c>
      <c r="C64" s="35"/>
      <c r="D64" s="35"/>
      <c r="E64" s="35"/>
      <c r="F64" s="35"/>
      <c r="G64" s="35"/>
      <c r="H64" s="35"/>
      <c r="I64" s="35"/>
      <c r="J64" s="35"/>
      <c r="K64" s="35"/>
      <c r="L64" s="35"/>
      <c r="M64" s="35"/>
      <c r="N64" s="35"/>
      <c r="O64" s="35"/>
      <c r="P64" s="35"/>
      <c r="Q64" s="36"/>
    </row>
    <row r="65">
      <c r="B65" s="544" t="s">
        <v>23</v>
      </c>
      <c r="D65" s="545" t="s">
        <v>24</v>
      </c>
      <c r="E65" s="546" t="s">
        <v>25</v>
      </c>
      <c r="F65" s="547" t="s">
        <v>26</v>
      </c>
      <c r="G65" s="548" t="s">
        <v>616</v>
      </c>
      <c r="H65" s="587"/>
      <c r="I65" s="545" t="s">
        <v>24</v>
      </c>
      <c r="J65" s="546" t="s">
        <v>25</v>
      </c>
      <c r="K65" s="547" t="s">
        <v>26</v>
      </c>
      <c r="L65" s="548" t="s">
        <v>616</v>
      </c>
      <c r="M65" s="588"/>
      <c r="N65" s="545" t="s">
        <v>24</v>
      </c>
      <c r="O65" s="546" t="s">
        <v>25</v>
      </c>
      <c r="P65" s="547" t="s">
        <v>26</v>
      </c>
      <c r="Q65" s="548" t="s">
        <v>616</v>
      </c>
    </row>
    <row r="66">
      <c r="B66" s="605">
        <f>D4</f>
        <v>45844</v>
      </c>
      <c r="C66" s="47" t="s">
        <v>5</v>
      </c>
      <c r="D66" s="48">
        <f>OriginalIDP!M128</f>
        <v>25.78583333</v>
      </c>
      <c r="E66" s="49">
        <f>OriginalIDP!N128</f>
        <v>29.61972222</v>
      </c>
      <c r="F66" s="555">
        <f>OriginalIDP!O128</f>
        <v>3.833888889</v>
      </c>
      <c r="G66" s="556">
        <f>SUM(OriginalOT!R4:AI4) / 2</f>
        <v>0</v>
      </c>
      <c r="H66" s="590"/>
      <c r="I66" s="606">
        <f>ArchiveIDP1!M128</f>
        <v>0</v>
      </c>
      <c r="J66" s="49">
        <f>ArchiveIDP1!N128</f>
        <v>0</v>
      </c>
      <c r="K66" s="555">
        <f>ArchiveIDP1!O128</f>
        <v>0</v>
      </c>
      <c r="L66" s="556">
        <f>SUM(ArchiveOT1!R4:AI4) / 2</f>
        <v>0</v>
      </c>
      <c r="M66" s="607"/>
      <c r="N66" s="606">
        <f>ArchiveIDP2!M128</f>
        <v>0</v>
      </c>
      <c r="O66" s="49">
        <f>ArchiveIDP2!N128</f>
        <v>0</v>
      </c>
      <c r="P66" s="555">
        <f>ArchiveIDP2!O128</f>
        <v>0</v>
      </c>
      <c r="Q66" s="556">
        <f>SUM(ArchiveOT2!R4:AI4) / 2</f>
        <v>0</v>
      </c>
    </row>
    <row r="67">
      <c r="B67" s="605">
        <f>D4+1</f>
        <v>45845</v>
      </c>
      <c r="C67" s="52" t="s">
        <v>6</v>
      </c>
      <c r="D67" s="48">
        <f>OriginalIDP!M129</f>
        <v>32.31111111</v>
      </c>
      <c r="E67" s="49">
        <f>OriginalIDP!N129</f>
        <v>29.45305556</v>
      </c>
      <c r="F67" s="555">
        <f>OriginalIDP!O129</f>
        <v>-2.858055556</v>
      </c>
      <c r="G67" s="558">
        <f>SUM(OriginalOT!R9:AI9) / 2</f>
        <v>0</v>
      </c>
      <c r="H67" s="590"/>
      <c r="I67" s="606">
        <f>ArchiveIDP1!M129</f>
        <v>0</v>
      </c>
      <c r="J67" s="49">
        <f>ArchiveIDP1!N129</f>
        <v>0</v>
      </c>
      <c r="K67" s="555">
        <f>ArchiveIDP1!O129</f>
        <v>0</v>
      </c>
      <c r="L67" s="558">
        <f>SUM(ArchiveOT1!R9:AI9) / 2</f>
        <v>0</v>
      </c>
      <c r="M67" s="607"/>
      <c r="N67" s="606">
        <f>ArchiveIDP2!M129</f>
        <v>0</v>
      </c>
      <c r="O67" s="49">
        <f>ArchiveIDP2!N129</f>
        <v>0</v>
      </c>
      <c r="P67" s="555">
        <f>ArchiveIDP2!O129</f>
        <v>0</v>
      </c>
      <c r="Q67" s="558">
        <f>SUM(ArchiveOT2!R9:AI9) / 2</f>
        <v>0</v>
      </c>
    </row>
    <row r="68">
      <c r="B68" s="605">
        <f>D4+2</f>
        <v>45846</v>
      </c>
      <c r="C68" s="47" t="s">
        <v>7</v>
      </c>
      <c r="D68" s="48">
        <f>OriginalIDP!M130</f>
        <v>29.66638889</v>
      </c>
      <c r="E68" s="49">
        <f>OriginalIDP!N130</f>
        <v>31.77722222</v>
      </c>
      <c r="F68" s="555">
        <f>OriginalIDP!O130</f>
        <v>2.110833333</v>
      </c>
      <c r="G68" s="558">
        <f>SUM(OriginalOT!R14:AI14) / 2</f>
        <v>0</v>
      </c>
      <c r="H68" s="590"/>
      <c r="I68" s="606">
        <f>ArchiveIDP1!M130</f>
        <v>0</v>
      </c>
      <c r="J68" s="49">
        <f>ArchiveIDP1!N130</f>
        <v>0</v>
      </c>
      <c r="K68" s="555">
        <f>ArchiveIDP1!O130</f>
        <v>0</v>
      </c>
      <c r="L68" s="558">
        <f>SUM(ArchiveOT1!R14:AI14) / 2</f>
        <v>0</v>
      </c>
      <c r="M68" s="607"/>
      <c r="N68" s="606">
        <f>ArchiveIDP2!M130</f>
        <v>0</v>
      </c>
      <c r="O68" s="49">
        <f>ArchiveIDP2!N130</f>
        <v>0</v>
      </c>
      <c r="P68" s="555">
        <f>ArchiveIDP2!O130</f>
        <v>0</v>
      </c>
      <c r="Q68" s="558">
        <f>SUM(ArchiveOT2!R14:AI14) / 2</f>
        <v>0</v>
      </c>
    </row>
    <row r="69">
      <c r="B69" s="605">
        <f>D4+3</f>
        <v>45847</v>
      </c>
      <c r="C69" s="52" t="s">
        <v>8</v>
      </c>
      <c r="D69" s="48">
        <f>OriginalIDP!M131</f>
        <v>28.25333333</v>
      </c>
      <c r="E69" s="49">
        <f>OriginalIDP!N131</f>
        <v>33.03638889</v>
      </c>
      <c r="F69" s="555">
        <f>OriginalIDP!O131</f>
        <v>4.783055556</v>
      </c>
      <c r="G69" s="558">
        <f>SUM(OriginalOT!R19:AI19) / 2</f>
        <v>0</v>
      </c>
      <c r="H69" s="590"/>
      <c r="I69" s="606">
        <f>ArchiveIDP1!M131</f>
        <v>0</v>
      </c>
      <c r="J69" s="49">
        <f>ArchiveIDP1!N131</f>
        <v>0</v>
      </c>
      <c r="K69" s="555">
        <f>ArchiveIDP1!O131</f>
        <v>0</v>
      </c>
      <c r="L69" s="558">
        <f>SUM(ArchiveOT1!R19:AI19) / 2</f>
        <v>0</v>
      </c>
      <c r="M69" s="607"/>
      <c r="N69" s="606">
        <f>ArchiveIDP2!M131</f>
        <v>0</v>
      </c>
      <c r="O69" s="49">
        <f>ArchiveIDP2!N131</f>
        <v>0</v>
      </c>
      <c r="P69" s="555">
        <f>ArchiveIDP2!O131</f>
        <v>0</v>
      </c>
      <c r="Q69" s="558">
        <f>SUM(ArchiveOT2!R19:AI19) / 2</f>
        <v>0</v>
      </c>
    </row>
    <row r="70">
      <c r="B70" s="605">
        <f>D4+4</f>
        <v>45848</v>
      </c>
      <c r="C70" s="47" t="s">
        <v>9</v>
      </c>
      <c r="D70" s="48">
        <f>OriginalIDP!M132</f>
        <v>28.09555556</v>
      </c>
      <c r="E70" s="49">
        <f>OriginalIDP!N132</f>
        <v>32.6475</v>
      </c>
      <c r="F70" s="555">
        <f>OriginalIDP!O132</f>
        <v>4.551944444</v>
      </c>
      <c r="G70" s="558">
        <f>SUM(OriginalOT!R24:AI24) / 2</f>
        <v>0</v>
      </c>
      <c r="H70" s="590"/>
      <c r="I70" s="606">
        <f>ArchiveIDP1!M132</f>
        <v>0</v>
      </c>
      <c r="J70" s="49">
        <f>ArchiveIDP1!N132</f>
        <v>0</v>
      </c>
      <c r="K70" s="555">
        <f>ArchiveIDP1!O132</f>
        <v>0</v>
      </c>
      <c r="L70" s="558">
        <f>SUM(ArchiveOT1!R24:AI24) / 2</f>
        <v>0</v>
      </c>
      <c r="M70" s="607"/>
      <c r="N70" s="606">
        <f>ArchiveIDP2!M132</f>
        <v>0</v>
      </c>
      <c r="O70" s="49">
        <f>ArchiveIDP2!N132</f>
        <v>0</v>
      </c>
      <c r="P70" s="555">
        <f>ArchiveIDP2!O132</f>
        <v>0</v>
      </c>
      <c r="Q70" s="558">
        <f>SUM(ArchiveOT2!R24:AI24) / 2</f>
        <v>0</v>
      </c>
    </row>
    <row r="71">
      <c r="B71" s="605">
        <f>D4+5</f>
        <v>45849</v>
      </c>
      <c r="C71" s="52" t="s">
        <v>10</v>
      </c>
      <c r="D71" s="48">
        <f>OriginalIDP!M133</f>
        <v>27.82194444</v>
      </c>
      <c r="E71" s="49">
        <f>OriginalIDP!N133</f>
        <v>31.55472222</v>
      </c>
      <c r="F71" s="555">
        <f>OriginalIDP!O133</f>
        <v>3.732777778</v>
      </c>
      <c r="G71" s="558">
        <f>SUM(OriginalOT!R29:AI29) / 2</f>
        <v>0</v>
      </c>
      <c r="H71" s="590"/>
      <c r="I71" s="606">
        <f>ArchiveIDP1!M133</f>
        <v>0</v>
      </c>
      <c r="J71" s="49">
        <f>ArchiveIDP1!N133</f>
        <v>0</v>
      </c>
      <c r="K71" s="555">
        <f>ArchiveIDP1!O133</f>
        <v>0</v>
      </c>
      <c r="L71" s="558">
        <f>SUM(ArchiveOT1!R29:AI29) / 2</f>
        <v>0</v>
      </c>
      <c r="M71" s="607"/>
      <c r="N71" s="606">
        <f>ArchiveIDP2!M133</f>
        <v>0</v>
      </c>
      <c r="O71" s="49">
        <f>ArchiveIDP2!N133</f>
        <v>0</v>
      </c>
      <c r="P71" s="555">
        <f>ArchiveIDP2!O133</f>
        <v>0</v>
      </c>
      <c r="Q71" s="558">
        <f>SUM(ArchiveOT2!R29:AI29) / 2</f>
        <v>0</v>
      </c>
    </row>
    <row r="72">
      <c r="B72" s="605">
        <f>D4+6</f>
        <v>45850</v>
      </c>
      <c r="C72" s="561" t="s">
        <v>11</v>
      </c>
      <c r="D72" s="48">
        <f>OriginalIDP!M134</f>
        <v>27.48861111</v>
      </c>
      <c r="E72" s="49">
        <f>OriginalIDP!N134</f>
        <v>31.69333333</v>
      </c>
      <c r="F72" s="555">
        <f>OriginalIDP!O134</f>
        <v>4.204722222</v>
      </c>
      <c r="G72" s="608">
        <f>SUM(OriginalOT!R34:AI34) / 2</f>
        <v>0</v>
      </c>
      <c r="H72" s="590"/>
      <c r="I72" s="609">
        <f>ArchiveIDP1!M134</f>
        <v>0</v>
      </c>
      <c r="J72" s="49">
        <f>ArchiveIDP1!N134</f>
        <v>0</v>
      </c>
      <c r="K72" s="555">
        <f>ArchiveIDP1!O134</f>
        <v>0</v>
      </c>
      <c r="L72" s="564">
        <f>SUM(ArchiveOT1!R34:AI34) / 2</f>
        <v>0</v>
      </c>
      <c r="M72" s="591"/>
      <c r="N72" s="609">
        <f>ArchiveIDP2!M134</f>
        <v>0</v>
      </c>
      <c r="O72" s="49">
        <f>ArchiveIDP2!N134</f>
        <v>0</v>
      </c>
      <c r="P72" s="555">
        <f>ArchiveIDP2!O134</f>
        <v>0</v>
      </c>
      <c r="Q72" s="564">
        <f>SUM(ArchiveOT2!R34:AI34) / 2</f>
        <v>0</v>
      </c>
    </row>
    <row r="73">
      <c r="B73" s="565" t="s">
        <v>27</v>
      </c>
      <c r="C73" s="36"/>
      <c r="D73" s="566">
        <f t="shared" ref="D73:G73" si="9">SUM(D66:D72)</f>
        <v>199.4227778</v>
      </c>
      <c r="E73" s="567">
        <f t="shared" si="9"/>
        <v>219.7819444</v>
      </c>
      <c r="F73" s="568">
        <f t="shared" si="9"/>
        <v>20.35916667</v>
      </c>
      <c r="G73" s="569">
        <f t="shared" si="9"/>
        <v>0</v>
      </c>
      <c r="H73" s="590"/>
      <c r="I73" s="566">
        <f t="shared" ref="I73:L73" si="10">SUM(I66:I72)</f>
        <v>0</v>
      </c>
      <c r="J73" s="567">
        <f t="shared" si="10"/>
        <v>0</v>
      </c>
      <c r="K73" s="592">
        <f t="shared" si="10"/>
        <v>0</v>
      </c>
      <c r="L73" s="569">
        <f t="shared" si="10"/>
        <v>0</v>
      </c>
      <c r="M73" s="593"/>
      <c r="N73" s="566">
        <f t="shared" ref="N73:Q73" si="11">SUM(N66:N72)</f>
        <v>0</v>
      </c>
      <c r="O73" s="567">
        <f t="shared" si="11"/>
        <v>0</v>
      </c>
      <c r="P73" s="592">
        <f t="shared" si="11"/>
        <v>0</v>
      </c>
      <c r="Q73" s="569">
        <f t="shared" si="11"/>
        <v>0</v>
      </c>
    </row>
    <row r="74">
      <c r="B74" s="594" t="s">
        <v>630</v>
      </c>
      <c r="C74" s="35"/>
      <c r="D74" s="35"/>
      <c r="E74" s="35"/>
      <c r="F74" s="36"/>
      <c r="G74" s="198"/>
      <c r="H74" s="542" t="s">
        <v>614</v>
      </c>
      <c r="I74" s="35"/>
      <c r="J74" s="35"/>
      <c r="K74" s="35"/>
      <c r="L74" s="36"/>
      <c r="M74" s="543" t="s">
        <v>615</v>
      </c>
      <c r="N74" s="35"/>
      <c r="O74" s="35"/>
      <c r="P74" s="35"/>
      <c r="Q74" s="36"/>
    </row>
    <row r="75">
      <c r="G75" s="610"/>
    </row>
    <row r="76" ht="19.5" customHeight="1">
      <c r="G76" s="611"/>
    </row>
    <row r="77">
      <c r="G77" s="611"/>
    </row>
    <row r="78">
      <c r="G78" s="611"/>
    </row>
    <row r="79">
      <c r="G79" s="611"/>
    </row>
    <row r="80">
      <c r="G80" s="611"/>
    </row>
    <row r="81">
      <c r="G81" s="611"/>
    </row>
    <row r="82">
      <c r="G82" s="611"/>
    </row>
    <row r="83">
      <c r="G83" s="611"/>
    </row>
    <row r="84">
      <c r="G84" s="611"/>
    </row>
    <row r="85">
      <c r="G85" s="612"/>
    </row>
    <row r="86">
      <c r="B86" s="34" t="s">
        <v>617</v>
      </c>
      <c r="C86" s="601">
        <f>F4</f>
        <v>45842</v>
      </c>
      <c r="D86" s="35"/>
      <c r="E86" s="35"/>
      <c r="F86" s="36"/>
      <c r="G86" s="198"/>
      <c r="H86" s="241" t="s">
        <v>618</v>
      </c>
      <c r="I86" s="603" t="str">
        <f>F5</f>
        <v/>
      </c>
      <c r="J86" s="35"/>
      <c r="K86" s="35"/>
      <c r="L86" s="36"/>
      <c r="M86" s="241" t="s">
        <v>618</v>
      </c>
      <c r="N86" s="603" t="str">
        <f>F6</f>
        <v/>
      </c>
      <c r="O86" s="35"/>
      <c r="P86" s="35"/>
      <c r="Q86" s="36"/>
    </row>
    <row r="87">
      <c r="A87" s="168"/>
      <c r="B87" s="168"/>
      <c r="C87" s="164"/>
      <c r="D87" s="164"/>
      <c r="E87" s="164"/>
      <c r="F87" s="164"/>
      <c r="G87" s="581"/>
      <c r="H87" s="164"/>
      <c r="I87" s="164"/>
      <c r="J87" s="164"/>
      <c r="K87" s="164"/>
      <c r="L87" s="164"/>
      <c r="M87" s="164"/>
      <c r="N87" s="164"/>
      <c r="O87" s="164"/>
      <c r="P87" s="164"/>
      <c r="Q87" s="164"/>
      <c r="R87" s="168"/>
      <c r="S87" s="168"/>
      <c r="T87" s="168"/>
      <c r="U87" s="168"/>
      <c r="V87" s="168"/>
      <c r="W87" s="168"/>
      <c r="X87" s="168"/>
      <c r="Y87" s="168"/>
      <c r="Z87" s="168"/>
      <c r="AA87" s="168"/>
    </row>
    <row r="88">
      <c r="A88" s="168"/>
      <c r="B88" s="586" t="s">
        <v>631</v>
      </c>
      <c r="C88" s="35"/>
      <c r="D88" s="35"/>
      <c r="E88" s="35"/>
      <c r="F88" s="35"/>
      <c r="G88" s="35"/>
      <c r="H88" s="35"/>
      <c r="I88" s="35"/>
      <c r="J88" s="35"/>
      <c r="K88" s="35"/>
      <c r="L88" s="35"/>
      <c r="M88" s="35"/>
      <c r="N88" s="35"/>
      <c r="O88" s="35"/>
      <c r="P88" s="35"/>
      <c r="Q88" s="36"/>
      <c r="R88" s="168"/>
      <c r="S88" s="168"/>
      <c r="T88" s="168"/>
      <c r="U88" s="168"/>
      <c r="V88" s="168"/>
      <c r="W88" s="168"/>
      <c r="X88" s="168"/>
      <c r="Y88" s="168"/>
      <c r="Z88" s="168"/>
      <c r="AA88" s="168"/>
    </row>
    <row r="89">
      <c r="A89" s="168"/>
      <c r="B89" s="544" t="s">
        <v>23</v>
      </c>
      <c r="D89" s="545" t="s">
        <v>24</v>
      </c>
      <c r="E89" s="546" t="s">
        <v>25</v>
      </c>
      <c r="F89" s="547" t="s">
        <v>26</v>
      </c>
      <c r="G89" s="548" t="s">
        <v>616</v>
      </c>
      <c r="H89" s="613"/>
      <c r="I89" s="545" t="s">
        <v>24</v>
      </c>
      <c r="J89" s="546" t="s">
        <v>25</v>
      </c>
      <c r="K89" s="547" t="s">
        <v>26</v>
      </c>
      <c r="L89" s="548" t="s">
        <v>616</v>
      </c>
      <c r="M89" s="588"/>
      <c r="N89" s="545" t="s">
        <v>24</v>
      </c>
      <c r="O89" s="546" t="s">
        <v>25</v>
      </c>
      <c r="P89" s="547" t="s">
        <v>26</v>
      </c>
      <c r="Q89" s="548" t="s">
        <v>616</v>
      </c>
      <c r="R89" s="168"/>
      <c r="S89" s="168"/>
      <c r="T89" s="168"/>
      <c r="U89" s="168"/>
      <c r="V89" s="168"/>
      <c r="W89" s="168"/>
      <c r="X89" s="168"/>
      <c r="Y89" s="168"/>
      <c r="Z89" s="168"/>
      <c r="AA89" s="168"/>
    </row>
    <row r="90">
      <c r="A90" s="168"/>
      <c r="B90" s="605">
        <f>D4</f>
        <v>45844</v>
      </c>
      <c r="C90" s="47" t="s">
        <v>5</v>
      </c>
      <c r="D90" s="48">
        <f>OriginalIDP!R128</f>
        <v>23.269375</v>
      </c>
      <c r="E90" s="49">
        <f>OriginalIDP!S128</f>
        <v>19.8534375</v>
      </c>
      <c r="F90" s="555">
        <f>OriginalIDP!T128</f>
        <v>-3.4159375</v>
      </c>
      <c r="G90" s="556">
        <f>SUM(OriginalOT!AJ4:AV4) / 2</f>
        <v>0</v>
      </c>
      <c r="H90" s="591"/>
      <c r="I90" s="48">
        <f>ArchiveIDP1!R128</f>
        <v>0</v>
      </c>
      <c r="J90" s="49">
        <f>ArchiveIDP1!S128</f>
        <v>0</v>
      </c>
      <c r="K90" s="555">
        <f>ArchiveIDP1!T128</f>
        <v>0</v>
      </c>
      <c r="L90" s="556">
        <f>SUM(ArchiveOT1!AJ4:AV4) / 2</f>
        <v>0</v>
      </c>
      <c r="M90" s="591"/>
      <c r="N90" s="48">
        <f>ArchiveIDP2!R128</f>
        <v>0</v>
      </c>
      <c r="O90" s="49">
        <f>ArchiveIDP2!S128</f>
        <v>0</v>
      </c>
      <c r="P90" s="555">
        <f>ArchiveIDP2!T128</f>
        <v>0</v>
      </c>
      <c r="Q90" s="556">
        <f>SUM(ArchiveOT2!AJ4:AV4) / 2</f>
        <v>0</v>
      </c>
      <c r="R90" s="168"/>
      <c r="S90" s="168"/>
      <c r="T90" s="168"/>
      <c r="U90" s="168"/>
      <c r="V90" s="168"/>
      <c r="W90" s="168"/>
      <c r="X90" s="168"/>
      <c r="Y90" s="168"/>
      <c r="Z90" s="168"/>
      <c r="AA90" s="168"/>
    </row>
    <row r="91">
      <c r="A91" s="168"/>
      <c r="B91" s="605">
        <f>D4+1</f>
        <v>45845</v>
      </c>
      <c r="C91" s="52" t="s">
        <v>6</v>
      </c>
      <c r="D91" s="48">
        <f>OriginalIDP!R129</f>
        <v>24.996875</v>
      </c>
      <c r="E91" s="49">
        <f>OriginalIDP!S129</f>
        <v>26.145</v>
      </c>
      <c r="F91" s="555">
        <f>OriginalIDP!T129</f>
        <v>1.148125</v>
      </c>
      <c r="G91" s="558">
        <f>SUM(OriginalOT!AJ9:AV9) / 2</f>
        <v>0</v>
      </c>
      <c r="H91" s="591"/>
      <c r="I91" s="48">
        <f>ArchiveIDP1!R129</f>
        <v>0</v>
      </c>
      <c r="J91" s="49">
        <f>ArchiveIDP1!S129</f>
        <v>0</v>
      </c>
      <c r="K91" s="555">
        <f>ArchiveIDP1!T129</f>
        <v>0</v>
      </c>
      <c r="L91" s="558">
        <f>SUM(ArchiveOT1!AJ9:AV9) / 2</f>
        <v>0</v>
      </c>
      <c r="M91" s="591"/>
      <c r="N91" s="48">
        <f>ArchiveIDP2!R129</f>
        <v>0</v>
      </c>
      <c r="O91" s="49">
        <f>ArchiveIDP2!S129</f>
        <v>0</v>
      </c>
      <c r="P91" s="555">
        <f>ArchiveIDP2!T129</f>
        <v>0</v>
      </c>
      <c r="Q91" s="558">
        <f>SUM(ArchiveOT2!AJ9:AV9) / 2</f>
        <v>0</v>
      </c>
      <c r="R91" s="168"/>
      <c r="S91" s="168"/>
      <c r="T91" s="168"/>
      <c r="U91" s="168"/>
      <c r="V91" s="168"/>
      <c r="W91" s="168"/>
      <c r="X91" s="168"/>
      <c r="Y91" s="168"/>
      <c r="Z91" s="168"/>
      <c r="AA91" s="168"/>
    </row>
    <row r="92">
      <c r="A92" s="168"/>
      <c r="B92" s="605">
        <f>D4+2</f>
        <v>45846</v>
      </c>
      <c r="C92" s="47" t="s">
        <v>7</v>
      </c>
      <c r="D92" s="48">
        <f>OriginalIDP!R130</f>
        <v>25.036875</v>
      </c>
      <c r="E92" s="49">
        <f>OriginalIDP!S130</f>
        <v>23.468125</v>
      </c>
      <c r="F92" s="555">
        <f>OriginalIDP!T130</f>
        <v>-1.56875</v>
      </c>
      <c r="G92" s="558">
        <f>SUM(OriginalOT!AJ14:AV14) / 2</f>
        <v>0</v>
      </c>
      <c r="H92" s="591"/>
      <c r="I92" s="48">
        <f>ArchiveIDP1!R130</f>
        <v>0</v>
      </c>
      <c r="J92" s="49">
        <f>ArchiveIDP1!S130</f>
        <v>0</v>
      </c>
      <c r="K92" s="555">
        <f>ArchiveIDP1!T130</f>
        <v>0</v>
      </c>
      <c r="L92" s="558">
        <f>SUM(ArchiveOT1!AJ14:AV14) / 2</f>
        <v>0</v>
      </c>
      <c r="M92" s="591"/>
      <c r="N92" s="48">
        <f>ArchiveIDP2!R130</f>
        <v>0</v>
      </c>
      <c r="O92" s="49">
        <f>ArchiveIDP2!S130</f>
        <v>0</v>
      </c>
      <c r="P92" s="555">
        <f>ArchiveIDP2!T130</f>
        <v>0</v>
      </c>
      <c r="Q92" s="558">
        <f>SUM(ArchiveOT2!AJ14:AV14) / 2</f>
        <v>0</v>
      </c>
      <c r="R92" s="168"/>
      <c r="S92" s="168"/>
      <c r="T92" s="168"/>
      <c r="U92" s="168"/>
      <c r="V92" s="168"/>
      <c r="W92" s="168"/>
      <c r="X92" s="168"/>
      <c r="Y92" s="168"/>
      <c r="Z92" s="168"/>
      <c r="AA92" s="168"/>
    </row>
    <row r="93">
      <c r="A93" s="168"/>
      <c r="B93" s="605">
        <f>D4+3</f>
        <v>45847</v>
      </c>
      <c r="C93" s="52" t="s">
        <v>8</v>
      </c>
      <c r="D93" s="48">
        <f>OriginalIDP!R131</f>
        <v>24.7084375</v>
      </c>
      <c r="E93" s="49">
        <f>OriginalIDP!S131</f>
        <v>26.2596875</v>
      </c>
      <c r="F93" s="555">
        <f>OriginalIDP!T131</f>
        <v>1.55125</v>
      </c>
      <c r="G93" s="558">
        <f>SUM(OriginalOT!AJ19:AV19) / 2</f>
        <v>0</v>
      </c>
      <c r="H93" s="591"/>
      <c r="I93" s="48">
        <f>ArchiveIDP1!R131</f>
        <v>0</v>
      </c>
      <c r="J93" s="49">
        <f>ArchiveIDP1!S131</f>
        <v>0</v>
      </c>
      <c r="K93" s="555">
        <f>ArchiveIDP1!T131</f>
        <v>0</v>
      </c>
      <c r="L93" s="558">
        <f>SUM(ArchiveOT1!AJ19:AV19) / 2</f>
        <v>0</v>
      </c>
      <c r="M93" s="591"/>
      <c r="N93" s="48">
        <f>ArchiveIDP2!R131</f>
        <v>0</v>
      </c>
      <c r="O93" s="49">
        <f>ArchiveIDP2!S131</f>
        <v>0</v>
      </c>
      <c r="P93" s="555">
        <f>ArchiveIDP2!T131</f>
        <v>0</v>
      </c>
      <c r="Q93" s="558">
        <f>SUM(ArchiveOT2!AJ19:AV19) / 2</f>
        <v>0</v>
      </c>
      <c r="R93" s="168"/>
      <c r="S93" s="168"/>
      <c r="T93" s="168"/>
      <c r="U93" s="168"/>
      <c r="V93" s="168"/>
      <c r="W93" s="168"/>
      <c r="X93" s="168"/>
      <c r="Y93" s="168"/>
      <c r="Z93" s="168"/>
      <c r="AA93" s="168"/>
    </row>
    <row r="94">
      <c r="A94" s="168"/>
      <c r="B94" s="605">
        <f>D4+4</f>
        <v>45848</v>
      </c>
      <c r="C94" s="47" t="s">
        <v>9</v>
      </c>
      <c r="D94" s="48">
        <f>OriginalIDP!R132</f>
        <v>24.205625</v>
      </c>
      <c r="E94" s="49">
        <f>OriginalIDP!S132</f>
        <v>27.0825</v>
      </c>
      <c r="F94" s="555">
        <f>OriginalIDP!T132</f>
        <v>2.876875</v>
      </c>
      <c r="G94" s="558">
        <f>SUM(OriginalOT!AJ24:AV24) / 2</f>
        <v>0</v>
      </c>
      <c r="H94" s="591"/>
      <c r="I94" s="48">
        <f>ArchiveIDP1!R132</f>
        <v>0</v>
      </c>
      <c r="J94" s="49">
        <f>ArchiveIDP1!S132</f>
        <v>0</v>
      </c>
      <c r="K94" s="555">
        <f>ArchiveIDP1!T132</f>
        <v>0</v>
      </c>
      <c r="L94" s="558">
        <f>SUM(ArchiveOT1!AJ24:AV24) / 2</f>
        <v>0</v>
      </c>
      <c r="M94" s="591"/>
      <c r="N94" s="48">
        <f>ArchiveIDP2!R132</f>
        <v>0</v>
      </c>
      <c r="O94" s="49">
        <f>ArchiveIDP2!S132</f>
        <v>0</v>
      </c>
      <c r="P94" s="555">
        <f>ArchiveIDP2!T132</f>
        <v>0</v>
      </c>
      <c r="Q94" s="558">
        <f>SUM(ArchiveOT2!AJ24:AV24) / 2</f>
        <v>0</v>
      </c>
      <c r="R94" s="168"/>
      <c r="S94" s="168"/>
      <c r="T94" s="168"/>
      <c r="U94" s="168"/>
      <c r="V94" s="168"/>
      <c r="W94" s="168"/>
      <c r="X94" s="168"/>
      <c r="Y94" s="168"/>
      <c r="Z94" s="168"/>
      <c r="AA94" s="168"/>
    </row>
    <row r="95">
      <c r="A95" s="168"/>
      <c r="B95" s="605">
        <f>D4+5</f>
        <v>45849</v>
      </c>
      <c r="C95" s="52" t="s">
        <v>10</v>
      </c>
      <c r="D95" s="48">
        <f>OriginalIDP!R133</f>
        <v>24.364375</v>
      </c>
      <c r="E95" s="49">
        <f>OriginalIDP!S133</f>
        <v>26.718125</v>
      </c>
      <c r="F95" s="555">
        <f>OriginalIDP!T133</f>
        <v>2.35375</v>
      </c>
      <c r="G95" s="558">
        <f>SUM(OriginalOT!AJ29:AV29) / 2</f>
        <v>0</v>
      </c>
      <c r="H95" s="591"/>
      <c r="I95" s="48">
        <f>ArchiveIDP1!R133</f>
        <v>0</v>
      </c>
      <c r="J95" s="49">
        <f>ArchiveIDP1!S133</f>
        <v>0</v>
      </c>
      <c r="K95" s="555">
        <f>ArchiveIDP1!T133</f>
        <v>0</v>
      </c>
      <c r="L95" s="558">
        <f>SUM(ArchiveOT1!AJ29:AV29) / 2</f>
        <v>0</v>
      </c>
      <c r="M95" s="591"/>
      <c r="N95" s="48">
        <f>ArchiveIDP2!R133</f>
        <v>0</v>
      </c>
      <c r="O95" s="49">
        <f>ArchiveIDP2!S133</f>
        <v>0</v>
      </c>
      <c r="P95" s="555">
        <f>ArchiveIDP2!T133</f>
        <v>0</v>
      </c>
      <c r="Q95" s="558">
        <f>SUM(ArchiveOT2!AJ29:AV29) / 2</f>
        <v>0</v>
      </c>
      <c r="R95" s="168"/>
      <c r="S95" s="168"/>
      <c r="T95" s="168"/>
      <c r="U95" s="168"/>
      <c r="V95" s="168"/>
      <c r="W95" s="168"/>
      <c r="X95" s="168"/>
      <c r="Y95" s="168"/>
      <c r="Z95" s="168"/>
      <c r="AA95" s="168"/>
    </row>
    <row r="96">
      <c r="A96" s="168"/>
      <c r="B96" s="605">
        <f>D4+6</f>
        <v>45850</v>
      </c>
      <c r="C96" s="561" t="s">
        <v>11</v>
      </c>
      <c r="D96" s="48">
        <f>OriginalIDP!R134</f>
        <v>22.8875</v>
      </c>
      <c r="E96" s="49">
        <f>OriginalIDP!S134</f>
        <v>22.1975</v>
      </c>
      <c r="F96" s="555">
        <f>OriginalIDP!T134</f>
        <v>-0.69</v>
      </c>
      <c r="G96" s="608">
        <f>SUM(OriginalOT!AJ34:AV34) / 2</f>
        <v>0</v>
      </c>
      <c r="H96" s="591"/>
      <c r="I96" s="48">
        <f>ArchiveIDP1!R134</f>
        <v>0</v>
      </c>
      <c r="J96" s="49">
        <f>ArchiveIDP1!S134</f>
        <v>0</v>
      </c>
      <c r="K96" s="555">
        <f>ArchiveIDP1!T134</f>
        <v>0</v>
      </c>
      <c r="L96" s="608">
        <f>SUM(ArchiveOT1!AJ34:AV34) / 2</f>
        <v>0</v>
      </c>
      <c r="M96" s="591"/>
      <c r="N96" s="48">
        <f>ArchiveIDP2!R134</f>
        <v>0</v>
      </c>
      <c r="O96" s="49">
        <f>ArchiveIDP2!S134</f>
        <v>0</v>
      </c>
      <c r="P96" s="555">
        <f>ArchiveIDP2!T134</f>
        <v>0</v>
      </c>
      <c r="Q96" s="608">
        <f>SUM(ArchiveOT2!AJ34:AV34) / 2</f>
        <v>0</v>
      </c>
      <c r="R96" s="168"/>
      <c r="S96" s="168"/>
      <c r="T96" s="168"/>
      <c r="U96" s="168"/>
      <c r="V96" s="168"/>
      <c r="W96" s="168"/>
      <c r="X96" s="168"/>
      <c r="Y96" s="168"/>
      <c r="Z96" s="168"/>
      <c r="AA96" s="168"/>
    </row>
    <row r="97">
      <c r="A97" s="168"/>
      <c r="B97" s="565" t="s">
        <v>27</v>
      </c>
      <c r="C97" s="36"/>
      <c r="D97" s="566">
        <f t="shared" ref="D97:G97" si="12">SUM(D90:D96)</f>
        <v>169.4690625</v>
      </c>
      <c r="E97" s="567">
        <f t="shared" si="12"/>
        <v>171.724375</v>
      </c>
      <c r="F97" s="568">
        <f t="shared" si="12"/>
        <v>2.2553125</v>
      </c>
      <c r="G97" s="569">
        <f t="shared" si="12"/>
        <v>0</v>
      </c>
      <c r="H97" s="593"/>
      <c r="I97" s="566">
        <f t="shared" ref="I97:L97" si="13">SUM(I90:I96)</f>
        <v>0</v>
      </c>
      <c r="J97" s="567">
        <f t="shared" si="13"/>
        <v>0</v>
      </c>
      <c r="K97" s="568">
        <f t="shared" si="13"/>
        <v>0</v>
      </c>
      <c r="L97" s="569">
        <f t="shared" si="13"/>
        <v>0</v>
      </c>
      <c r="M97" s="593"/>
      <c r="N97" s="566">
        <f t="shared" ref="N97:Q97" si="14">SUM(N90:N96)</f>
        <v>0</v>
      </c>
      <c r="O97" s="567">
        <f t="shared" si="14"/>
        <v>0</v>
      </c>
      <c r="P97" s="568">
        <f t="shared" si="14"/>
        <v>0</v>
      </c>
      <c r="Q97" s="569">
        <f t="shared" si="14"/>
        <v>0</v>
      </c>
      <c r="R97" s="168"/>
      <c r="S97" s="168"/>
      <c r="T97" s="168"/>
      <c r="U97" s="168"/>
      <c r="V97" s="168"/>
      <c r="W97" s="168"/>
      <c r="X97" s="168"/>
      <c r="Y97" s="168"/>
      <c r="Z97" s="168"/>
      <c r="AA97" s="168"/>
    </row>
    <row r="98">
      <c r="A98" s="168"/>
      <c r="B98" s="594" t="s">
        <v>632</v>
      </c>
      <c r="C98" s="35"/>
      <c r="D98" s="35"/>
      <c r="E98" s="35"/>
      <c r="F98" s="36"/>
      <c r="G98" s="198"/>
      <c r="H98" s="542" t="s">
        <v>614</v>
      </c>
      <c r="I98" s="35"/>
      <c r="J98" s="35"/>
      <c r="K98" s="35"/>
      <c r="L98" s="36"/>
      <c r="M98" s="543" t="s">
        <v>615</v>
      </c>
      <c r="N98" s="35"/>
      <c r="O98" s="35"/>
      <c r="P98" s="35"/>
      <c r="Q98" s="36"/>
      <c r="R98" s="168"/>
      <c r="S98" s="168"/>
      <c r="T98" s="168"/>
      <c r="U98" s="168"/>
      <c r="V98" s="168"/>
      <c r="W98" s="168"/>
      <c r="X98" s="168"/>
      <c r="Y98" s="168"/>
      <c r="Z98" s="168"/>
      <c r="AA98" s="168"/>
    </row>
    <row r="99">
      <c r="A99" s="168"/>
      <c r="B99" s="168"/>
      <c r="C99" s="164"/>
      <c r="D99" s="164"/>
      <c r="E99" s="164"/>
      <c r="F99" s="164"/>
      <c r="G99" s="610"/>
      <c r="H99" s="164"/>
      <c r="I99" s="164"/>
      <c r="J99" s="164"/>
      <c r="K99" s="164"/>
      <c r="L99" s="164"/>
      <c r="M99" s="164"/>
      <c r="N99" s="164"/>
      <c r="O99" s="164"/>
      <c r="P99" s="164"/>
      <c r="Q99" s="164"/>
      <c r="R99" s="168"/>
      <c r="S99" s="168"/>
      <c r="T99" s="168"/>
      <c r="U99" s="168"/>
      <c r="V99" s="168"/>
      <c r="W99" s="168"/>
      <c r="X99" s="168"/>
      <c r="Y99" s="168"/>
      <c r="Z99" s="168"/>
      <c r="AA99" s="168"/>
    </row>
    <row r="100">
      <c r="A100" s="168"/>
      <c r="B100" s="168"/>
      <c r="C100" s="164"/>
      <c r="D100" s="164"/>
      <c r="E100" s="164"/>
      <c r="F100" s="164"/>
      <c r="G100" s="611"/>
      <c r="H100" s="164"/>
      <c r="I100" s="164"/>
      <c r="J100" s="164"/>
      <c r="K100" s="164"/>
      <c r="L100" s="164"/>
      <c r="M100" s="164"/>
      <c r="N100" s="164"/>
      <c r="O100" s="164"/>
      <c r="P100" s="164"/>
      <c r="Q100" s="164"/>
      <c r="R100" s="168"/>
      <c r="S100" s="168"/>
      <c r="T100" s="168"/>
      <c r="U100" s="168"/>
      <c r="V100" s="168"/>
      <c r="W100" s="168"/>
      <c r="X100" s="168"/>
      <c r="Y100" s="168"/>
      <c r="Z100" s="168"/>
      <c r="AA100" s="168"/>
    </row>
    <row r="101">
      <c r="A101" s="168"/>
      <c r="B101" s="168"/>
      <c r="C101" s="164"/>
      <c r="D101" s="164"/>
      <c r="E101" s="164"/>
      <c r="F101" s="164"/>
      <c r="G101" s="611"/>
      <c r="H101" s="164"/>
      <c r="I101" s="164"/>
      <c r="J101" s="164"/>
      <c r="K101" s="164"/>
      <c r="L101" s="164"/>
      <c r="M101" s="164"/>
      <c r="N101" s="164"/>
      <c r="O101" s="164"/>
      <c r="P101" s="164"/>
      <c r="Q101" s="164"/>
      <c r="R101" s="168"/>
      <c r="S101" s="168"/>
      <c r="T101" s="168"/>
      <c r="U101" s="168"/>
      <c r="V101" s="168"/>
      <c r="W101" s="168"/>
      <c r="X101" s="168"/>
      <c r="Y101" s="168"/>
      <c r="Z101" s="168"/>
      <c r="AA101" s="168"/>
    </row>
    <row r="102" ht="20.25" customHeight="1">
      <c r="A102" s="168"/>
      <c r="B102" s="168"/>
      <c r="C102" s="164"/>
      <c r="D102" s="164"/>
      <c r="E102" s="164"/>
      <c r="F102" s="164"/>
      <c r="G102" s="611"/>
      <c r="H102" s="164"/>
      <c r="I102" s="164"/>
      <c r="J102" s="164"/>
      <c r="K102" s="164"/>
      <c r="L102" s="164"/>
      <c r="M102" s="164"/>
      <c r="N102" s="164"/>
      <c r="O102" s="164"/>
      <c r="P102" s="164"/>
      <c r="Q102" s="164"/>
      <c r="R102" s="168"/>
      <c r="S102" s="168"/>
      <c r="T102" s="168"/>
      <c r="U102" s="168"/>
      <c r="V102" s="168"/>
      <c r="W102" s="168"/>
      <c r="X102" s="168"/>
      <c r="Y102" s="168"/>
      <c r="Z102" s="168"/>
      <c r="AA102" s="168"/>
    </row>
    <row r="103">
      <c r="A103" s="168"/>
      <c r="B103" s="168"/>
      <c r="C103" s="164"/>
      <c r="D103" s="164"/>
      <c r="E103" s="164"/>
      <c r="F103" s="164"/>
      <c r="G103" s="611"/>
      <c r="H103" s="164"/>
      <c r="I103" s="164"/>
      <c r="J103" s="164"/>
      <c r="K103" s="164"/>
      <c r="L103" s="164"/>
      <c r="M103" s="164"/>
      <c r="N103" s="164"/>
      <c r="O103" s="164"/>
      <c r="P103" s="164"/>
      <c r="Q103" s="164"/>
      <c r="R103" s="168"/>
      <c r="S103" s="168"/>
      <c r="T103" s="168"/>
      <c r="U103" s="168"/>
      <c r="V103" s="168"/>
      <c r="W103" s="168"/>
      <c r="X103" s="168"/>
      <c r="Y103" s="168"/>
      <c r="Z103" s="168"/>
      <c r="AA103" s="168"/>
    </row>
    <row r="104">
      <c r="A104" s="168"/>
      <c r="B104" s="168"/>
      <c r="C104" s="164"/>
      <c r="D104" s="164"/>
      <c r="E104" s="164"/>
      <c r="F104" s="164"/>
      <c r="G104" s="611"/>
      <c r="H104" s="164"/>
      <c r="I104" s="164"/>
      <c r="J104" s="164"/>
      <c r="K104" s="164"/>
      <c r="L104" s="164"/>
      <c r="M104" s="164"/>
      <c r="N104" s="164"/>
      <c r="O104" s="164"/>
      <c r="P104" s="164"/>
      <c r="Q104" s="164"/>
      <c r="R104" s="168"/>
      <c r="S104" s="168"/>
      <c r="T104" s="168"/>
      <c r="U104" s="168"/>
      <c r="V104" s="168"/>
      <c r="W104" s="168"/>
      <c r="X104" s="168"/>
      <c r="Y104" s="168"/>
      <c r="Z104" s="168"/>
      <c r="AA104" s="168"/>
    </row>
    <row r="105">
      <c r="A105" s="168"/>
      <c r="B105" s="168"/>
      <c r="C105" s="164"/>
      <c r="D105" s="164"/>
      <c r="E105" s="164"/>
      <c r="F105" s="164"/>
      <c r="G105" s="611"/>
      <c r="H105" s="164"/>
      <c r="I105" s="164"/>
      <c r="J105" s="164"/>
      <c r="K105" s="164"/>
      <c r="L105" s="164"/>
      <c r="M105" s="164"/>
      <c r="N105" s="164"/>
      <c r="O105" s="164"/>
      <c r="P105" s="164"/>
      <c r="Q105" s="164"/>
      <c r="R105" s="168"/>
      <c r="S105" s="168"/>
      <c r="T105" s="168"/>
      <c r="U105" s="168"/>
      <c r="V105" s="168"/>
      <c r="W105" s="168"/>
      <c r="X105" s="168"/>
      <c r="Y105" s="168"/>
      <c r="Z105" s="168"/>
      <c r="AA105" s="168"/>
    </row>
    <row r="106">
      <c r="A106" s="168"/>
      <c r="B106" s="168"/>
      <c r="C106" s="164"/>
      <c r="D106" s="164"/>
      <c r="E106" s="164"/>
      <c r="F106" s="164"/>
      <c r="G106" s="611"/>
      <c r="H106" s="164"/>
      <c r="I106" s="164"/>
      <c r="J106" s="164"/>
      <c r="K106" s="164"/>
      <c r="L106" s="164"/>
      <c r="M106" s="164"/>
      <c r="N106" s="164"/>
      <c r="O106" s="164"/>
      <c r="P106" s="164"/>
      <c r="Q106" s="164"/>
      <c r="R106" s="168"/>
      <c r="S106" s="168"/>
      <c r="T106" s="168"/>
      <c r="U106" s="168"/>
      <c r="V106" s="168"/>
      <c r="W106" s="168"/>
      <c r="X106" s="168"/>
      <c r="Y106" s="168"/>
      <c r="Z106" s="168"/>
      <c r="AA106" s="168"/>
    </row>
    <row r="107">
      <c r="A107" s="168"/>
      <c r="B107" s="168"/>
      <c r="C107" s="164"/>
      <c r="D107" s="164"/>
      <c r="E107" s="164"/>
      <c r="F107" s="164"/>
      <c r="G107" s="611"/>
      <c r="H107" s="164"/>
      <c r="I107" s="164"/>
      <c r="J107" s="164"/>
      <c r="K107" s="164"/>
      <c r="L107" s="164"/>
      <c r="M107" s="164"/>
      <c r="N107" s="164"/>
      <c r="O107" s="164"/>
      <c r="P107" s="164"/>
      <c r="Q107" s="164"/>
      <c r="R107" s="168"/>
      <c r="S107" s="168"/>
      <c r="T107" s="168"/>
      <c r="U107" s="168"/>
      <c r="V107" s="168"/>
      <c r="W107" s="168"/>
      <c r="X107" s="168"/>
      <c r="Y107" s="168"/>
      <c r="Z107" s="168"/>
      <c r="AA107" s="168"/>
    </row>
    <row r="108">
      <c r="A108" s="168"/>
      <c r="B108" s="168"/>
      <c r="C108" s="164"/>
      <c r="D108" s="164"/>
      <c r="E108" s="164"/>
      <c r="F108" s="164"/>
      <c r="G108" s="611"/>
      <c r="H108" s="164"/>
      <c r="I108" s="164"/>
      <c r="J108" s="164"/>
      <c r="K108" s="164"/>
      <c r="L108" s="164"/>
      <c r="M108" s="164"/>
      <c r="N108" s="164"/>
      <c r="O108" s="164"/>
      <c r="P108" s="164"/>
      <c r="Q108" s="164"/>
      <c r="R108" s="168"/>
      <c r="S108" s="168"/>
      <c r="T108" s="168"/>
      <c r="U108" s="168"/>
      <c r="V108" s="168"/>
      <c r="W108" s="168"/>
      <c r="X108" s="168"/>
      <c r="Y108" s="168"/>
      <c r="Z108" s="168"/>
      <c r="AA108" s="168"/>
    </row>
    <row r="109">
      <c r="A109" s="168"/>
      <c r="B109" s="168"/>
      <c r="C109" s="164"/>
      <c r="D109" s="164"/>
      <c r="E109" s="164"/>
      <c r="F109" s="164"/>
      <c r="G109" s="612"/>
      <c r="H109" s="164"/>
      <c r="I109" s="164"/>
      <c r="J109" s="164"/>
      <c r="K109" s="164"/>
      <c r="L109" s="164"/>
      <c r="M109" s="164"/>
      <c r="N109" s="164"/>
      <c r="O109" s="164"/>
      <c r="P109" s="164"/>
      <c r="Q109" s="164"/>
      <c r="R109" s="168"/>
      <c r="S109" s="168"/>
      <c r="T109" s="168"/>
      <c r="U109" s="168"/>
      <c r="V109" s="168"/>
      <c r="W109" s="168"/>
      <c r="X109" s="168"/>
      <c r="Y109" s="168"/>
      <c r="Z109" s="168"/>
      <c r="AA109" s="168"/>
    </row>
    <row r="110">
      <c r="A110" s="168"/>
      <c r="B110" s="34" t="s">
        <v>617</v>
      </c>
      <c r="C110" s="601">
        <f>F4</f>
        <v>45842</v>
      </c>
      <c r="D110" s="35"/>
      <c r="E110" s="35"/>
      <c r="F110" s="36"/>
      <c r="G110" s="198"/>
      <c r="H110" s="241" t="s">
        <v>618</v>
      </c>
      <c r="I110" s="603" t="str">
        <f>F5</f>
        <v/>
      </c>
      <c r="J110" s="35"/>
      <c r="K110" s="35"/>
      <c r="L110" s="36"/>
      <c r="M110" s="241" t="s">
        <v>618</v>
      </c>
      <c r="N110" s="603" t="str">
        <f>F6</f>
        <v/>
      </c>
      <c r="O110" s="35"/>
      <c r="P110" s="35"/>
      <c r="Q110" s="36"/>
      <c r="R110" s="168"/>
      <c r="S110" s="168"/>
      <c r="T110" s="168"/>
      <c r="U110" s="168"/>
      <c r="V110" s="168"/>
      <c r="W110" s="168"/>
      <c r="X110" s="168"/>
      <c r="Y110" s="168"/>
      <c r="Z110" s="168"/>
      <c r="AA110" s="168"/>
    </row>
    <row r="111">
      <c r="A111" s="168"/>
      <c r="B111" s="168"/>
      <c r="C111" s="164"/>
      <c r="D111" s="164"/>
      <c r="E111" s="164"/>
      <c r="F111" s="164"/>
      <c r="G111" s="164"/>
      <c r="H111" s="164"/>
      <c r="I111" s="164"/>
      <c r="J111" s="164"/>
      <c r="K111" s="164"/>
      <c r="L111" s="164"/>
      <c r="M111" s="164"/>
      <c r="N111" s="164"/>
      <c r="O111" s="164"/>
      <c r="P111" s="164"/>
      <c r="Q111" s="164"/>
      <c r="R111" s="168"/>
      <c r="S111" s="168"/>
      <c r="T111" s="168"/>
      <c r="U111" s="168"/>
      <c r="V111" s="168"/>
      <c r="W111" s="168"/>
      <c r="X111" s="168"/>
      <c r="Y111" s="168"/>
      <c r="Z111" s="168"/>
      <c r="AA111" s="168"/>
    </row>
    <row r="112">
      <c r="A112" s="168"/>
      <c r="B112" s="168"/>
      <c r="C112" s="164"/>
      <c r="D112" s="164"/>
      <c r="E112" s="164"/>
      <c r="F112" s="164"/>
      <c r="G112" s="164"/>
      <c r="H112" s="164"/>
      <c r="I112" s="164"/>
      <c r="J112" s="164"/>
      <c r="K112" s="164"/>
      <c r="L112" s="164"/>
      <c r="M112" s="164"/>
      <c r="N112" s="164"/>
      <c r="O112" s="164"/>
      <c r="P112" s="164"/>
      <c r="Q112" s="164"/>
      <c r="R112" s="168"/>
      <c r="S112" s="168"/>
      <c r="T112" s="168"/>
      <c r="U112" s="168"/>
      <c r="V112" s="168"/>
      <c r="W112" s="168"/>
      <c r="X112" s="168"/>
      <c r="Y112" s="168"/>
      <c r="Z112" s="168"/>
      <c r="AA112" s="168"/>
    </row>
    <row r="113">
      <c r="A113" s="168"/>
      <c r="B113" s="538" t="s">
        <v>633</v>
      </c>
      <c r="C113" s="28"/>
      <c r="D113" s="28"/>
      <c r="E113" s="28"/>
      <c r="F113" s="28"/>
      <c r="G113" s="28"/>
      <c r="H113" s="28"/>
      <c r="I113" s="28"/>
      <c r="J113" s="28"/>
      <c r="K113" s="28"/>
      <c r="L113" s="28"/>
      <c r="M113" s="28"/>
      <c r="N113" s="28"/>
      <c r="O113" s="28"/>
      <c r="P113" s="28"/>
      <c r="Q113" s="28"/>
      <c r="R113" s="29"/>
      <c r="S113" s="168"/>
      <c r="T113" s="168"/>
      <c r="U113" s="168"/>
      <c r="V113" s="168"/>
      <c r="W113" s="168"/>
      <c r="X113" s="168"/>
      <c r="Y113" s="168"/>
      <c r="Z113" s="168"/>
      <c r="AA113" s="168"/>
    </row>
    <row r="114">
      <c r="A114" s="168"/>
      <c r="B114" s="205" t="s">
        <v>82</v>
      </c>
      <c r="C114" s="35"/>
      <c r="D114" s="35"/>
      <c r="E114" s="35"/>
      <c r="F114" s="35"/>
      <c r="G114" s="35"/>
      <c r="H114" s="35"/>
      <c r="I114" s="35"/>
      <c r="J114" s="35"/>
      <c r="K114" s="35"/>
      <c r="L114" s="35"/>
      <c r="M114" s="35"/>
      <c r="N114" s="35"/>
      <c r="O114" s="35"/>
      <c r="P114" s="35"/>
      <c r="Q114" s="35"/>
      <c r="R114" s="36"/>
      <c r="S114" s="168"/>
      <c r="T114" s="168"/>
      <c r="U114" s="168"/>
      <c r="V114" s="168"/>
      <c r="W114" s="168"/>
      <c r="X114" s="168"/>
      <c r="Y114" s="168"/>
      <c r="Z114" s="168"/>
      <c r="AA114" s="168"/>
    </row>
    <row r="115">
      <c r="A115" s="168"/>
      <c r="B115" s="540" t="s">
        <v>634</v>
      </c>
      <c r="C115" s="35"/>
      <c r="D115" s="35"/>
      <c r="E115" s="35"/>
      <c r="F115" s="614" t="s">
        <v>635</v>
      </c>
      <c r="G115" s="615">
        <f>F4</f>
        <v>45842</v>
      </c>
      <c r="H115" s="144"/>
      <c r="I115" s="542" t="s">
        <v>614</v>
      </c>
      <c r="J115" s="35"/>
      <c r="K115" s="35"/>
      <c r="L115" s="35"/>
      <c r="M115" s="36"/>
      <c r="N115" s="543" t="s">
        <v>615</v>
      </c>
      <c r="O115" s="35"/>
      <c r="P115" s="35"/>
      <c r="Q115" s="35"/>
      <c r="R115" s="36"/>
      <c r="S115" s="168"/>
      <c r="T115" s="168"/>
      <c r="U115" s="168"/>
      <c r="V115" s="168"/>
      <c r="W115" s="168"/>
      <c r="X115" s="168"/>
      <c r="Y115" s="168"/>
      <c r="Z115" s="168"/>
      <c r="AA115" s="168"/>
    </row>
    <row r="116">
      <c r="A116" s="168"/>
      <c r="B116" s="168"/>
      <c r="C116" s="164"/>
      <c r="D116" s="164"/>
      <c r="E116" s="164"/>
      <c r="F116" s="164"/>
      <c r="G116" s="164"/>
      <c r="H116" s="616"/>
      <c r="I116" s="164"/>
      <c r="J116" s="164"/>
      <c r="K116" s="164"/>
      <c r="L116" s="164"/>
      <c r="M116" s="164"/>
      <c r="N116" s="164"/>
      <c r="O116" s="164"/>
      <c r="P116" s="164"/>
      <c r="Q116" s="164"/>
      <c r="R116" s="168"/>
      <c r="S116" s="168"/>
      <c r="T116" s="168"/>
      <c r="U116" s="168"/>
      <c r="V116" s="168"/>
      <c r="W116" s="168"/>
      <c r="X116" s="168"/>
      <c r="Y116" s="168"/>
      <c r="Z116" s="168"/>
      <c r="AA116" s="168"/>
    </row>
    <row r="117">
      <c r="A117" s="168"/>
      <c r="B117" s="168"/>
      <c r="C117" s="164"/>
      <c r="D117" s="164"/>
      <c r="E117" s="164"/>
      <c r="F117" s="164"/>
      <c r="G117" s="164"/>
      <c r="H117" s="617"/>
      <c r="I117" s="164"/>
      <c r="J117" s="164"/>
      <c r="K117" s="164"/>
      <c r="L117" s="164"/>
      <c r="M117" s="164"/>
      <c r="N117" s="164"/>
      <c r="O117" s="164"/>
      <c r="P117" s="164"/>
      <c r="Q117" s="164"/>
      <c r="R117" s="168"/>
      <c r="S117" s="168"/>
      <c r="T117" s="168"/>
      <c r="U117" s="168"/>
      <c r="V117" s="168"/>
      <c r="W117" s="168"/>
      <c r="X117" s="168"/>
      <c r="Y117" s="168"/>
      <c r="Z117" s="168"/>
      <c r="AA117" s="168"/>
    </row>
    <row r="118">
      <c r="A118" s="168"/>
      <c r="B118" s="168"/>
      <c r="C118" s="164"/>
      <c r="D118" s="164"/>
      <c r="E118" s="164"/>
      <c r="F118" s="164"/>
      <c r="G118" s="164"/>
      <c r="H118" s="617"/>
      <c r="I118" s="164"/>
      <c r="J118" s="164"/>
      <c r="K118" s="164"/>
      <c r="L118" s="164"/>
      <c r="M118" s="164"/>
      <c r="N118" s="164"/>
      <c r="O118" s="164"/>
      <c r="P118" s="164"/>
      <c r="Q118" s="164"/>
      <c r="R118" s="168"/>
      <c r="S118" s="168"/>
      <c r="T118" s="168"/>
      <c r="U118" s="168"/>
      <c r="V118" s="168"/>
      <c r="W118" s="168"/>
      <c r="X118" s="168"/>
      <c r="Y118" s="168"/>
      <c r="Z118" s="168"/>
      <c r="AA118" s="168"/>
    </row>
    <row r="119">
      <c r="H119" s="618"/>
    </row>
    <row r="120">
      <c r="H120" s="618"/>
    </row>
    <row r="121">
      <c r="H121" s="618"/>
    </row>
    <row r="122">
      <c r="H122" s="618"/>
    </row>
    <row r="123">
      <c r="H123" s="618"/>
    </row>
    <row r="124">
      <c r="H124" s="618"/>
    </row>
    <row r="125">
      <c r="H125" s="618"/>
    </row>
    <row r="126">
      <c r="H126" s="618"/>
    </row>
    <row r="127">
      <c r="H127" s="618"/>
    </row>
    <row r="128">
      <c r="H128" s="618"/>
    </row>
    <row r="129">
      <c r="B129" s="619" t="s">
        <v>5</v>
      </c>
      <c r="C129" s="6"/>
      <c r="D129" s="6"/>
      <c r="E129" s="8"/>
      <c r="F129" s="170">
        <f>D4</f>
        <v>45844</v>
      </c>
      <c r="G129" s="8"/>
      <c r="H129" s="618"/>
      <c r="I129" s="620" t="s">
        <v>618</v>
      </c>
      <c r="J129" s="621" t="str">
        <f>F5</f>
        <v/>
      </c>
      <c r="K129" s="6"/>
      <c r="L129" s="6"/>
      <c r="M129" s="8"/>
      <c r="N129" s="620" t="s">
        <v>618</v>
      </c>
      <c r="O129" s="621" t="str">
        <f>F6</f>
        <v/>
      </c>
      <c r="P129" s="6"/>
      <c r="Q129" s="6"/>
      <c r="R129" s="8"/>
    </row>
    <row r="130">
      <c r="B130" s="622" t="s">
        <v>83</v>
      </c>
      <c r="C130" s="172" t="s">
        <v>24</v>
      </c>
      <c r="D130" s="173" t="s">
        <v>25</v>
      </c>
      <c r="E130" s="174" t="s">
        <v>26</v>
      </c>
      <c r="F130" s="623" t="s">
        <v>84</v>
      </c>
      <c r="G130" s="624" t="s">
        <v>85</v>
      </c>
      <c r="H130" s="618"/>
      <c r="I130" s="622" t="s">
        <v>83</v>
      </c>
      <c r="J130" s="172" t="s">
        <v>24</v>
      </c>
      <c r="K130" s="173" t="s">
        <v>25</v>
      </c>
      <c r="L130" s="174" t="s">
        <v>26</v>
      </c>
      <c r="M130" s="623" t="s">
        <v>84</v>
      </c>
      <c r="N130" s="622" t="s">
        <v>83</v>
      </c>
      <c r="O130" s="172" t="s">
        <v>24</v>
      </c>
      <c r="P130" s="173" t="s">
        <v>25</v>
      </c>
      <c r="Q130" s="174" t="s">
        <v>26</v>
      </c>
      <c r="R130" s="623" t="s">
        <v>84</v>
      </c>
    </row>
    <row r="131">
      <c r="B131" s="625">
        <v>0.0</v>
      </c>
      <c r="C131" s="179">
        <f>OriginalIDP!C102</f>
        <v>15.195</v>
      </c>
      <c r="D131" s="179">
        <f>OriginalIDP!D102</f>
        <v>20.3325</v>
      </c>
      <c r="E131" s="179">
        <f>OriginalIDP!E102</f>
        <v>5.1375</v>
      </c>
      <c r="F131" s="180">
        <f>(OriginalOT!E4+OriginalOT!F4) /2</f>
        <v>0</v>
      </c>
      <c r="G131" s="180">
        <f>(OriginalOT!E2+OriginalOT!F2) /2</f>
        <v>0</v>
      </c>
      <c r="H131" s="618"/>
      <c r="I131" s="625">
        <v>0.0</v>
      </c>
      <c r="J131" s="179">
        <f>ArchiveIDP1!C102</f>
        <v>0</v>
      </c>
      <c r="K131" s="179">
        <f>ArchiveIDP1!D102</f>
        <v>0</v>
      </c>
      <c r="L131" s="179">
        <f>ArchiveIDP1!E102</f>
        <v>0</v>
      </c>
      <c r="M131" s="180">
        <f>(ArchiveOT1!E4+ArchiveOT1!F4) /2</f>
        <v>0</v>
      </c>
      <c r="N131" s="625">
        <v>0.0</v>
      </c>
      <c r="O131" s="179">
        <f>ArchiveIDP2!O102</f>
        <v>0</v>
      </c>
      <c r="P131" s="179">
        <f>ArchiveIDP2!P102</f>
        <v>0</v>
      </c>
      <c r="Q131" s="179">
        <f>ArchiveIDP2!Q102</f>
        <v>0</v>
      </c>
      <c r="R131" s="180">
        <f>(ArchiveOT2!E4+ArchiveOT2!F4) /2</f>
        <v>0</v>
      </c>
    </row>
    <row r="132">
      <c r="B132" s="625">
        <v>0.041666666666666664</v>
      </c>
      <c r="C132" s="182">
        <f>OriginalIDP!C103</f>
        <v>15.425</v>
      </c>
      <c r="D132" s="182">
        <f>OriginalIDP!D103</f>
        <v>22.5</v>
      </c>
      <c r="E132" s="182">
        <f>OriginalIDP!E103</f>
        <v>7.075</v>
      </c>
      <c r="F132" s="183">
        <f>(OriginalOT!G4+OriginalOT!H4) /2</f>
        <v>0</v>
      </c>
      <c r="G132" s="183">
        <f>(OriginalOT!G2+OriginalOT!H2) /2</f>
        <v>0</v>
      </c>
      <c r="H132" s="618"/>
      <c r="I132" s="625">
        <v>0.041666666666666664</v>
      </c>
      <c r="J132" s="179">
        <f>ArchiveIDP1!C103</f>
        <v>0</v>
      </c>
      <c r="K132" s="179">
        <f>ArchiveIDP1!D103</f>
        <v>0</v>
      </c>
      <c r="L132" s="179">
        <f>ArchiveIDP1!E103</f>
        <v>0</v>
      </c>
      <c r="M132" s="183">
        <f>(ArchiveOT1!G4+ArchiveOT1!H4) /2</f>
        <v>0</v>
      </c>
      <c r="N132" s="625">
        <v>0.041666666666666664</v>
      </c>
      <c r="O132" s="182">
        <f>ArchiveIDP2!O103</f>
        <v>0</v>
      </c>
      <c r="P132" s="182">
        <f>ArchiveIDP2!P103</f>
        <v>0</v>
      </c>
      <c r="Q132" s="182">
        <f>ArchiveIDP2!Q103</f>
        <v>0</v>
      </c>
      <c r="R132" s="183">
        <f>(ArchiveOT2!G4+ArchiveOT2!H4) /2</f>
        <v>0</v>
      </c>
    </row>
    <row r="133">
      <c r="B133" s="625">
        <v>0.08333333333333333</v>
      </c>
      <c r="C133" s="179">
        <f>OriginalIDP!C104</f>
        <v>14.8575</v>
      </c>
      <c r="D133" s="179">
        <f>OriginalIDP!D104</f>
        <v>21.2475</v>
      </c>
      <c r="E133" s="179">
        <f>OriginalIDP!E104</f>
        <v>6.39</v>
      </c>
      <c r="F133" s="180">
        <f>(OriginalOT!I4+OriginalOT!J4) /2</f>
        <v>0</v>
      </c>
      <c r="G133" s="180">
        <f>(OriginalOT!I2+OriginalOT!J2) /2</f>
        <v>0</v>
      </c>
      <c r="H133" s="618"/>
      <c r="I133" s="625">
        <v>0.08333333333333333</v>
      </c>
      <c r="J133" s="179">
        <f>ArchiveIDP1!C104</f>
        <v>0</v>
      </c>
      <c r="K133" s="179">
        <f>ArchiveIDP1!D104</f>
        <v>0</v>
      </c>
      <c r="L133" s="179">
        <f>ArchiveIDP1!E104</f>
        <v>0</v>
      </c>
      <c r="M133" s="180">
        <f>(ArchiveOT1!I4+ArchiveOT1!J4) /2</f>
        <v>0</v>
      </c>
      <c r="N133" s="625">
        <v>0.08333333333333333</v>
      </c>
      <c r="O133" s="179">
        <f>ArchiveIDP2!O104</f>
        <v>0</v>
      </c>
      <c r="P133" s="179">
        <f>ArchiveIDP2!P104</f>
        <v>0</v>
      </c>
      <c r="Q133" s="179">
        <f>ArchiveIDP2!Q104</f>
        <v>0</v>
      </c>
      <c r="R133" s="180">
        <f>(ArchiveOT2!I4+ArchiveOT2!J4) /2</f>
        <v>0</v>
      </c>
    </row>
    <row r="134">
      <c r="B134" s="625">
        <v>0.125</v>
      </c>
      <c r="C134" s="182">
        <f>OriginalIDP!C105</f>
        <v>18.075</v>
      </c>
      <c r="D134" s="182">
        <f>OriginalIDP!D105</f>
        <v>18.915</v>
      </c>
      <c r="E134" s="182">
        <f>OriginalIDP!E105</f>
        <v>0.84</v>
      </c>
      <c r="F134" s="183">
        <f>(OriginalOT!K4+OriginalOT!L4) /2</f>
        <v>0</v>
      </c>
      <c r="G134" s="183">
        <f>(OriginalOT!K2+OriginalOT!L2) /2</f>
        <v>0</v>
      </c>
      <c r="H134" s="618"/>
      <c r="I134" s="625">
        <v>0.125</v>
      </c>
      <c r="J134" s="179">
        <f>ArchiveIDP1!C105</f>
        <v>0</v>
      </c>
      <c r="K134" s="179">
        <f>ArchiveIDP1!D105</f>
        <v>0</v>
      </c>
      <c r="L134" s="179">
        <f>ArchiveIDP1!E105</f>
        <v>0</v>
      </c>
      <c r="M134" s="183">
        <f>(ArchiveOT1!K4+ArchiveOT1!L4) /2</f>
        <v>0</v>
      </c>
      <c r="N134" s="625">
        <v>0.125</v>
      </c>
      <c r="O134" s="182">
        <f>ArchiveIDP2!O105</f>
        <v>0</v>
      </c>
      <c r="P134" s="182">
        <f>ArchiveIDP2!P105</f>
        <v>0</v>
      </c>
      <c r="Q134" s="182">
        <f>ArchiveIDP2!Q105</f>
        <v>0</v>
      </c>
      <c r="R134" s="183">
        <f>(ArchiveOT2!K4+ArchiveOT2!L4) /2</f>
        <v>0</v>
      </c>
    </row>
    <row r="135">
      <c r="B135" s="625">
        <v>0.16666666666666666</v>
      </c>
      <c r="C135" s="179">
        <f>OriginalIDP!C106</f>
        <v>12.37</v>
      </c>
      <c r="D135" s="179">
        <f>OriginalIDP!D106</f>
        <v>17.835</v>
      </c>
      <c r="E135" s="179">
        <f>OriginalIDP!E106</f>
        <v>5.465</v>
      </c>
      <c r="F135" s="180">
        <f>(OriginalOT!M4+OriginalOT!N4) /2</f>
        <v>0</v>
      </c>
      <c r="G135" s="180">
        <f>(OriginalOT!M2+OriginalOT!N2) /2</f>
        <v>0</v>
      </c>
      <c r="H135" s="618"/>
      <c r="I135" s="625">
        <v>0.16666666666666666</v>
      </c>
      <c r="J135" s="179">
        <f>ArchiveIDP1!C106</f>
        <v>0</v>
      </c>
      <c r="K135" s="179">
        <f>ArchiveIDP1!D106</f>
        <v>0</v>
      </c>
      <c r="L135" s="179">
        <f>ArchiveIDP1!E106</f>
        <v>0</v>
      </c>
      <c r="M135" s="180">
        <f>(ArchiveOT1!M4+ArchiveOT1!N4) /2</f>
        <v>0</v>
      </c>
      <c r="N135" s="625">
        <v>0.16666666666666666</v>
      </c>
      <c r="O135" s="179">
        <f>ArchiveIDP2!O106</f>
        <v>0</v>
      </c>
      <c r="P135" s="179">
        <f>ArchiveIDP2!P106</f>
        <v>0</v>
      </c>
      <c r="Q135" s="179">
        <f>ArchiveIDP2!Q106</f>
        <v>0</v>
      </c>
      <c r="R135" s="180">
        <f>(ArchiveOT2!M4+ArchiveOT2!N4) /2</f>
        <v>0</v>
      </c>
    </row>
    <row r="136">
      <c r="B136" s="625">
        <v>0.20833333333333334</v>
      </c>
      <c r="C136" s="182">
        <f>OriginalIDP!C107</f>
        <v>14.03</v>
      </c>
      <c r="D136" s="182">
        <f>OriginalIDP!D107</f>
        <v>17.8325</v>
      </c>
      <c r="E136" s="182">
        <f>OriginalIDP!E107</f>
        <v>3.8025</v>
      </c>
      <c r="F136" s="183">
        <f>(OriginalOT!O4+OriginalOT!P4) /2</f>
        <v>0</v>
      </c>
      <c r="G136" s="183">
        <f>(OriginalOT!O2+OriginalOT!P2) /2</f>
        <v>0</v>
      </c>
      <c r="H136" s="618"/>
      <c r="I136" s="625">
        <v>0.20833333333333334</v>
      </c>
      <c r="J136" s="179">
        <f>ArchiveIDP1!C107</f>
        <v>0</v>
      </c>
      <c r="K136" s="179">
        <f>ArchiveIDP1!D107</f>
        <v>0</v>
      </c>
      <c r="L136" s="179">
        <f>ArchiveIDP1!E107</f>
        <v>0</v>
      </c>
      <c r="M136" s="183">
        <f>(ArchiveOT1!O4+ArchiveOT1!P4) /2</f>
        <v>0</v>
      </c>
      <c r="N136" s="625">
        <v>0.20833333333333334</v>
      </c>
      <c r="O136" s="182">
        <f>ArchiveIDP2!O107</f>
        <v>0</v>
      </c>
      <c r="P136" s="182">
        <f>ArchiveIDP2!P107</f>
        <v>0</v>
      </c>
      <c r="Q136" s="182">
        <f>ArchiveIDP2!Q107</f>
        <v>0</v>
      </c>
      <c r="R136" s="183">
        <f>(ArchiveOT2!O4+ArchiveOT2!P4) /2</f>
        <v>0</v>
      </c>
    </row>
    <row r="137">
      <c r="B137" s="625">
        <v>0.25</v>
      </c>
      <c r="C137" s="179">
        <f>OriginalIDP!C108</f>
        <v>15.1775</v>
      </c>
      <c r="D137" s="179">
        <f>OriginalIDP!D108</f>
        <v>26.5</v>
      </c>
      <c r="E137" s="179">
        <f>OriginalIDP!E108</f>
        <v>11.3225</v>
      </c>
      <c r="F137" s="180">
        <f>(OriginalOT!Q4+OriginalOT!R4) /2</f>
        <v>0</v>
      </c>
      <c r="G137" s="180">
        <f>(OriginalOT!Q2+OriginalOT!R2) /2</f>
        <v>0</v>
      </c>
      <c r="H137" s="618"/>
      <c r="I137" s="625">
        <v>0.25</v>
      </c>
      <c r="J137" s="179">
        <f>ArchiveIDP1!C108</f>
        <v>0</v>
      </c>
      <c r="K137" s="179">
        <f>ArchiveIDP1!D108</f>
        <v>0</v>
      </c>
      <c r="L137" s="179">
        <f>ArchiveIDP1!E108</f>
        <v>0</v>
      </c>
      <c r="M137" s="180">
        <f>(ArchiveOT1!Q4+ArchiveOT1!R4) /2</f>
        <v>0</v>
      </c>
      <c r="N137" s="625">
        <v>0.25</v>
      </c>
      <c r="O137" s="179">
        <f>ArchiveIDP2!O108</f>
        <v>0</v>
      </c>
      <c r="P137" s="179">
        <f>ArchiveIDP2!P108</f>
        <v>0</v>
      </c>
      <c r="Q137" s="179">
        <f>ArchiveIDP2!Q108</f>
        <v>0</v>
      </c>
      <c r="R137" s="180">
        <f>(ArchiveOT2!Q4+ArchiveOT2!R4) /2</f>
        <v>0</v>
      </c>
    </row>
    <row r="138">
      <c r="B138" s="625">
        <v>0.2916666666666667</v>
      </c>
      <c r="C138" s="182">
        <f>OriginalIDP!C109</f>
        <v>16.885</v>
      </c>
      <c r="D138" s="182">
        <f>OriginalIDP!D109</f>
        <v>28.08</v>
      </c>
      <c r="E138" s="182">
        <f>OriginalIDP!E109</f>
        <v>11.195</v>
      </c>
      <c r="F138" s="183">
        <f>(OriginalOT!S4+OriginalOT!T4) /2</f>
        <v>0</v>
      </c>
      <c r="G138" s="183">
        <f>(OriginalOT!S2+OriginalOT!T2) /2</f>
        <v>0</v>
      </c>
      <c r="H138" s="618"/>
      <c r="I138" s="625">
        <v>0.2916666666666667</v>
      </c>
      <c r="J138" s="179">
        <f>ArchiveIDP1!C109</f>
        <v>0</v>
      </c>
      <c r="K138" s="179">
        <f>ArchiveIDP1!D109</f>
        <v>0</v>
      </c>
      <c r="L138" s="179">
        <f>ArchiveIDP1!E109</f>
        <v>0</v>
      </c>
      <c r="M138" s="183">
        <f>(ArchiveOT1!S4+ArchiveOT1!T4) /2</f>
        <v>0</v>
      </c>
      <c r="N138" s="625">
        <v>0.2916666666666667</v>
      </c>
      <c r="O138" s="182">
        <f>ArchiveIDP2!O109</f>
        <v>0</v>
      </c>
      <c r="P138" s="182">
        <f>ArchiveIDP2!P109</f>
        <v>0</v>
      </c>
      <c r="Q138" s="182">
        <f>ArchiveIDP2!Q109</f>
        <v>0</v>
      </c>
      <c r="R138" s="183">
        <f>(ArchiveOT2!S4+ArchiveOT2!T4) /2</f>
        <v>0</v>
      </c>
    </row>
    <row r="139">
      <c r="B139" s="625">
        <v>0.3333333333333333</v>
      </c>
      <c r="C139" s="179">
        <f>OriginalIDP!C110</f>
        <v>19.9275</v>
      </c>
      <c r="D139" s="179">
        <f>OriginalIDP!D110</f>
        <v>28.3325</v>
      </c>
      <c r="E139" s="179">
        <f>OriginalIDP!E110</f>
        <v>8.405</v>
      </c>
      <c r="F139" s="180">
        <f>(OriginalOT!U4+OriginalOT!V4) /2</f>
        <v>0</v>
      </c>
      <c r="G139" s="180">
        <f>(OriginalOT!U2+OriginalOT!V2) /2</f>
        <v>0</v>
      </c>
      <c r="H139" s="618"/>
      <c r="I139" s="625">
        <v>0.3333333333333333</v>
      </c>
      <c r="J139" s="179">
        <f>ArchiveIDP1!C110</f>
        <v>0</v>
      </c>
      <c r="K139" s="179">
        <f>ArchiveIDP1!D110</f>
        <v>0</v>
      </c>
      <c r="L139" s="179">
        <f>ArchiveIDP1!E110</f>
        <v>0</v>
      </c>
      <c r="M139" s="180">
        <f>(ArchiveOT1!U4+ArchiveOT1!V4) /2</f>
        <v>0</v>
      </c>
      <c r="N139" s="625">
        <v>0.3333333333333333</v>
      </c>
      <c r="O139" s="179">
        <f>ArchiveIDP2!O110</f>
        <v>0</v>
      </c>
      <c r="P139" s="179">
        <f>ArchiveIDP2!P110</f>
        <v>0</v>
      </c>
      <c r="Q139" s="179">
        <f>ArchiveIDP2!Q110</f>
        <v>0</v>
      </c>
      <c r="R139" s="180">
        <f>(ArchiveOT2!U4+ArchiveOT2!V4) /2</f>
        <v>0</v>
      </c>
    </row>
    <row r="140">
      <c r="B140" s="625">
        <v>0.375</v>
      </c>
      <c r="C140" s="182">
        <f>OriginalIDP!C111</f>
        <v>22.2975</v>
      </c>
      <c r="D140" s="182">
        <f>OriginalIDP!D111</f>
        <v>30.1675</v>
      </c>
      <c r="E140" s="182">
        <f>OriginalIDP!E111</f>
        <v>7.87</v>
      </c>
      <c r="F140" s="183">
        <f>(OriginalOT!W4+OriginalOT!X4) /2</f>
        <v>0</v>
      </c>
      <c r="G140" s="183">
        <f>(OriginalOT!W2+OriginalOT!X2) /2</f>
        <v>0</v>
      </c>
      <c r="H140" s="618"/>
      <c r="I140" s="625">
        <v>0.375</v>
      </c>
      <c r="J140" s="179">
        <f>ArchiveIDP1!C111</f>
        <v>0</v>
      </c>
      <c r="K140" s="179">
        <f>ArchiveIDP1!D111</f>
        <v>0</v>
      </c>
      <c r="L140" s="179">
        <f>ArchiveIDP1!E111</f>
        <v>0</v>
      </c>
      <c r="M140" s="183">
        <f>(ArchiveOT1!W4+ArchiveOT1!X4) /2</f>
        <v>0</v>
      </c>
      <c r="N140" s="625">
        <v>0.375</v>
      </c>
      <c r="O140" s="182">
        <f>ArchiveIDP2!O111</f>
        <v>0</v>
      </c>
      <c r="P140" s="182">
        <f>ArchiveIDP2!P111</f>
        <v>0</v>
      </c>
      <c r="Q140" s="182">
        <f>ArchiveIDP2!Q111</f>
        <v>0</v>
      </c>
      <c r="R140" s="183">
        <f>(ArchiveOT2!W4+ArchiveOT2!X4) /2</f>
        <v>0</v>
      </c>
    </row>
    <row r="141">
      <c r="B141" s="625">
        <v>0.4166666666666667</v>
      </c>
      <c r="C141" s="179">
        <f>OriginalIDP!C112</f>
        <v>25.0325</v>
      </c>
      <c r="D141" s="179">
        <f>OriginalIDP!D112</f>
        <v>24.33</v>
      </c>
      <c r="E141" s="179">
        <f>OriginalIDP!E112</f>
        <v>-0.7025</v>
      </c>
      <c r="F141" s="180">
        <f>(OriginalOT!Y4+OriginalOT!Z4) /2</f>
        <v>0</v>
      </c>
      <c r="G141" s="180">
        <f>(OriginalOT!Y2+OriginalOT!Z2) /2</f>
        <v>0</v>
      </c>
      <c r="H141" s="618"/>
      <c r="I141" s="625">
        <v>0.4166666666666667</v>
      </c>
      <c r="J141" s="179">
        <f>ArchiveIDP1!C112</f>
        <v>0</v>
      </c>
      <c r="K141" s="179">
        <f>ArchiveIDP1!D112</f>
        <v>0</v>
      </c>
      <c r="L141" s="179">
        <f>ArchiveIDP1!E112</f>
        <v>0</v>
      </c>
      <c r="M141" s="180">
        <f>(ArchiveOT1!Y4+ArchiveOT1!Z4) /2</f>
        <v>0</v>
      </c>
      <c r="N141" s="625">
        <v>0.4166666666666667</v>
      </c>
      <c r="O141" s="179">
        <f>ArchiveIDP2!O112</f>
        <v>0</v>
      </c>
      <c r="P141" s="179">
        <f>ArchiveIDP2!P112</f>
        <v>0</v>
      </c>
      <c r="Q141" s="179">
        <f>ArchiveIDP2!Q112</f>
        <v>0</v>
      </c>
      <c r="R141" s="180">
        <f>(ArchiveOT2!Y4+ArchiveOT2!Z4) /2</f>
        <v>0</v>
      </c>
    </row>
    <row r="142">
      <c r="B142" s="625">
        <v>0.4583333333333333</v>
      </c>
      <c r="C142" s="182">
        <f>OriginalIDP!C113</f>
        <v>26.715</v>
      </c>
      <c r="D142" s="182">
        <f>OriginalIDP!D113</f>
        <v>30.75</v>
      </c>
      <c r="E142" s="182">
        <f>OriginalIDP!E113</f>
        <v>4.035</v>
      </c>
      <c r="F142" s="183">
        <f>(OriginalOT!AA4+OriginalOT!AB4) /2</f>
        <v>0</v>
      </c>
      <c r="G142" s="183">
        <f>(OriginalOT!AA2+OriginalOT!AB2) /2</f>
        <v>0</v>
      </c>
      <c r="H142" s="618"/>
      <c r="I142" s="625">
        <v>0.4583333333333333</v>
      </c>
      <c r="J142" s="179">
        <f>ArchiveIDP1!C113</f>
        <v>0</v>
      </c>
      <c r="K142" s="179">
        <f>ArchiveIDP1!D113</f>
        <v>0</v>
      </c>
      <c r="L142" s="179">
        <f>ArchiveIDP1!E113</f>
        <v>0</v>
      </c>
      <c r="M142" s="183">
        <f>(ArchiveOT1!AA4+ArchiveOT1!AB4) /2</f>
        <v>0</v>
      </c>
      <c r="N142" s="625">
        <v>0.4583333333333333</v>
      </c>
      <c r="O142" s="182">
        <f>ArchiveIDP2!O113</f>
        <v>0</v>
      </c>
      <c r="P142" s="182">
        <f>ArchiveIDP2!P113</f>
        <v>0</v>
      </c>
      <c r="Q142" s="182">
        <f>ArchiveIDP2!Q113</f>
        <v>0</v>
      </c>
      <c r="R142" s="183">
        <f>(ArchiveOT2!AA4+ArchiveOT2!AB4) /2</f>
        <v>0</v>
      </c>
    </row>
    <row r="143">
      <c r="B143" s="625">
        <v>0.5</v>
      </c>
      <c r="C143" s="179">
        <f>OriginalIDP!C114</f>
        <v>36.0675</v>
      </c>
      <c r="D143" s="179">
        <f>OriginalIDP!D114</f>
        <v>32.4975</v>
      </c>
      <c r="E143" s="179">
        <f>OriginalIDP!E114</f>
        <v>-3.57</v>
      </c>
      <c r="F143" s="180">
        <f>(OriginalOT!AC4+OriginalOT!AD4) /2</f>
        <v>0</v>
      </c>
      <c r="G143" s="180">
        <f>(OriginalOT!AC2+OriginalOT!AD2) /2</f>
        <v>0</v>
      </c>
      <c r="H143" s="618"/>
      <c r="I143" s="625">
        <v>0.5</v>
      </c>
      <c r="J143" s="179">
        <f>ArchiveIDP1!C114</f>
        <v>0</v>
      </c>
      <c r="K143" s="179">
        <f>ArchiveIDP1!D114</f>
        <v>0</v>
      </c>
      <c r="L143" s="179">
        <f>ArchiveIDP1!E114</f>
        <v>0</v>
      </c>
      <c r="M143" s="180">
        <f>(ArchiveOT1!AC4+ArchiveOT1!AD4) /2</f>
        <v>0</v>
      </c>
      <c r="N143" s="625">
        <v>0.5</v>
      </c>
      <c r="O143" s="179">
        <f>ArchiveIDP2!O114</f>
        <v>0</v>
      </c>
      <c r="P143" s="179">
        <f>ArchiveIDP2!P114</f>
        <v>0</v>
      </c>
      <c r="Q143" s="179">
        <f>ArchiveIDP2!Q114</f>
        <v>0</v>
      </c>
      <c r="R143" s="180">
        <f>(ArchiveOT2!AC4+ArchiveOT2!AD4) /2</f>
        <v>0</v>
      </c>
    </row>
    <row r="144">
      <c r="B144" s="625">
        <v>0.5416666666666666</v>
      </c>
      <c r="C144" s="182">
        <f>OriginalIDP!C115</f>
        <v>30.03</v>
      </c>
      <c r="D144" s="182">
        <f>OriginalIDP!D115</f>
        <v>33.4175</v>
      </c>
      <c r="E144" s="182">
        <f>OriginalIDP!E115</f>
        <v>3.3875</v>
      </c>
      <c r="F144" s="183">
        <f>(OriginalOT!AE4+OriginalOT!AF4) /2</f>
        <v>0</v>
      </c>
      <c r="G144" s="183">
        <f>(OriginalOT!AE2+OriginalOT!AF2) /2</f>
        <v>0</v>
      </c>
      <c r="H144" s="618"/>
      <c r="I144" s="625">
        <v>0.5416666666666666</v>
      </c>
      <c r="J144" s="179">
        <f>ArchiveIDP1!C115</f>
        <v>0</v>
      </c>
      <c r="K144" s="179">
        <f>ArchiveIDP1!D115</f>
        <v>0</v>
      </c>
      <c r="L144" s="179">
        <f>ArchiveIDP1!E115</f>
        <v>0</v>
      </c>
      <c r="M144" s="183">
        <f>(ArchiveOT1!AE4+ArchiveOT1!AF4) /2</f>
        <v>0</v>
      </c>
      <c r="N144" s="625">
        <v>0.5416666666666666</v>
      </c>
      <c r="O144" s="182">
        <f>ArchiveIDP2!O115</f>
        <v>0</v>
      </c>
      <c r="P144" s="182">
        <f>ArchiveIDP2!P115</f>
        <v>0</v>
      </c>
      <c r="Q144" s="182">
        <f>ArchiveIDP2!Q115</f>
        <v>0</v>
      </c>
      <c r="R144" s="183">
        <f>(ArchiveOT2!AE4+ArchiveOT2!AF4) /2</f>
        <v>0</v>
      </c>
    </row>
    <row r="145">
      <c r="B145" s="625">
        <v>0.5833333333333334</v>
      </c>
      <c r="C145" s="179">
        <f>OriginalIDP!C116</f>
        <v>29.1</v>
      </c>
      <c r="D145" s="179">
        <f>OriginalIDP!D116</f>
        <v>30.9175</v>
      </c>
      <c r="E145" s="179">
        <f>OriginalIDP!E116</f>
        <v>1.8175</v>
      </c>
      <c r="F145" s="180">
        <f>(OriginalOT!AG4+OriginalOT!AH4) /2</f>
        <v>0</v>
      </c>
      <c r="G145" s="180">
        <f>(OriginalOT!AG2+OriginalOT!AH2) /2</f>
        <v>0</v>
      </c>
      <c r="H145" s="618"/>
      <c r="I145" s="625">
        <v>0.5833333333333334</v>
      </c>
      <c r="J145" s="179">
        <f>ArchiveIDP1!C116</f>
        <v>0</v>
      </c>
      <c r="K145" s="179">
        <f>ArchiveIDP1!D116</f>
        <v>0</v>
      </c>
      <c r="L145" s="179">
        <f>ArchiveIDP1!E116</f>
        <v>0</v>
      </c>
      <c r="M145" s="180">
        <f>(ArchiveOT1!AG4+ArchiveOT1!AH4) /2</f>
        <v>0</v>
      </c>
      <c r="N145" s="625">
        <v>0.5833333333333334</v>
      </c>
      <c r="O145" s="179">
        <f>ArchiveIDP2!O116</f>
        <v>0</v>
      </c>
      <c r="P145" s="179">
        <f>ArchiveIDP2!P116</f>
        <v>0</v>
      </c>
      <c r="Q145" s="179">
        <f>ArchiveIDP2!Q116</f>
        <v>0</v>
      </c>
      <c r="R145" s="180">
        <f>(ArchiveOT2!AG4+ArchiveOT2!AH4) /2</f>
        <v>0</v>
      </c>
    </row>
    <row r="146">
      <c r="B146" s="625">
        <v>0.625</v>
      </c>
      <c r="C146" s="182">
        <f>OriginalIDP!C117</f>
        <v>26.0175</v>
      </c>
      <c r="D146" s="182">
        <f>OriginalIDP!D117</f>
        <v>28.085</v>
      </c>
      <c r="E146" s="182">
        <f>OriginalIDP!E117</f>
        <v>2.0675</v>
      </c>
      <c r="F146" s="183">
        <f>(OriginalOT!AI4+OriginalOT!AJ4) /2</f>
        <v>0</v>
      </c>
      <c r="G146" s="183">
        <f>(OriginalOT!AI2+OriginalOT!AJ2) /2</f>
        <v>0</v>
      </c>
      <c r="H146" s="618"/>
      <c r="I146" s="625">
        <v>0.625</v>
      </c>
      <c r="J146" s="179">
        <f>ArchiveIDP1!C117</f>
        <v>0</v>
      </c>
      <c r="K146" s="179">
        <f>ArchiveIDP1!D117</f>
        <v>0</v>
      </c>
      <c r="L146" s="179">
        <f>ArchiveIDP1!E117</f>
        <v>0</v>
      </c>
      <c r="M146" s="183">
        <f>(ArchiveOT1!AI4+ArchiveOT1!AJ4) /2</f>
        <v>0</v>
      </c>
      <c r="N146" s="625">
        <v>0.625</v>
      </c>
      <c r="O146" s="182">
        <f>ArchiveIDP2!O117</f>
        <v>0</v>
      </c>
      <c r="P146" s="182">
        <f>ArchiveIDP2!P117</f>
        <v>0</v>
      </c>
      <c r="Q146" s="182">
        <f>ArchiveIDP2!Q117</f>
        <v>0</v>
      </c>
      <c r="R146" s="183">
        <f>(ArchiveOT2!AI4+ArchiveOT2!AJ4) /2</f>
        <v>0</v>
      </c>
    </row>
    <row r="147">
      <c r="B147" s="625">
        <v>0.6666666666666666</v>
      </c>
      <c r="C147" s="179">
        <f>OriginalIDP!C118</f>
        <v>27.5375</v>
      </c>
      <c r="D147" s="179">
        <f>OriginalIDP!D118</f>
        <v>21.835</v>
      </c>
      <c r="E147" s="179">
        <f>OriginalIDP!E118</f>
        <v>-5.7025</v>
      </c>
      <c r="F147" s="180">
        <f>(OriginalOT!AK4+OriginalOT!AL4) /2</f>
        <v>0</v>
      </c>
      <c r="G147" s="180">
        <f>(OriginalOT!AK2+OriginalOT!AL2) /2</f>
        <v>0</v>
      </c>
      <c r="H147" s="618"/>
      <c r="I147" s="625">
        <v>0.6666666666666666</v>
      </c>
      <c r="J147" s="179">
        <f>ArchiveIDP1!C118</f>
        <v>0</v>
      </c>
      <c r="K147" s="179">
        <f>ArchiveIDP1!D118</f>
        <v>0</v>
      </c>
      <c r="L147" s="179">
        <f>ArchiveIDP1!E118</f>
        <v>0</v>
      </c>
      <c r="M147" s="180">
        <f>(ArchiveOT1!AK4+ArchiveOT1!AL4) /2</f>
        <v>0</v>
      </c>
      <c r="N147" s="625">
        <v>0.6666666666666666</v>
      </c>
      <c r="O147" s="179">
        <f>ArchiveIDP2!O118</f>
        <v>0</v>
      </c>
      <c r="P147" s="179">
        <f>ArchiveIDP2!P118</f>
        <v>0</v>
      </c>
      <c r="Q147" s="179">
        <f>ArchiveIDP2!Q118</f>
        <v>0</v>
      </c>
      <c r="R147" s="180">
        <f>(ArchiveOT2!AK4+ArchiveOT2!AL4) /2</f>
        <v>0</v>
      </c>
    </row>
    <row r="148">
      <c r="B148" s="625">
        <v>0.7083333333333334</v>
      </c>
      <c r="C148" s="182">
        <f>OriginalIDP!C119</f>
        <v>28.935</v>
      </c>
      <c r="D148" s="182">
        <f>OriginalIDP!D119</f>
        <v>23.5825</v>
      </c>
      <c r="E148" s="182">
        <f>OriginalIDP!E119</f>
        <v>-5.3525</v>
      </c>
      <c r="F148" s="183">
        <f>(OriginalOT!AM4+OriginalOT!AN4) /2</f>
        <v>0</v>
      </c>
      <c r="G148" s="183">
        <f>(OriginalOT!AM2+OriginalOT!AN2) /2</f>
        <v>0</v>
      </c>
      <c r="H148" s="618"/>
      <c r="I148" s="625">
        <v>0.7083333333333334</v>
      </c>
      <c r="J148" s="179">
        <f>ArchiveIDP1!C119</f>
        <v>0</v>
      </c>
      <c r="K148" s="179">
        <f>ArchiveIDP1!D119</f>
        <v>0</v>
      </c>
      <c r="L148" s="179">
        <f>ArchiveIDP1!E119</f>
        <v>0</v>
      </c>
      <c r="M148" s="183">
        <f>(ArchiveOT1!AM4+ArchiveOT1!AN4) /2</f>
        <v>0</v>
      </c>
      <c r="N148" s="625">
        <v>0.7083333333333334</v>
      </c>
      <c r="O148" s="182">
        <f>ArchiveIDP2!O119</f>
        <v>0</v>
      </c>
      <c r="P148" s="182">
        <f>ArchiveIDP2!P119</f>
        <v>0</v>
      </c>
      <c r="Q148" s="182">
        <f>ArchiveIDP2!Q119</f>
        <v>0</v>
      </c>
      <c r="R148" s="183">
        <f>(ArchiveOT2!AM4+ArchiveOT2!AN4) /2</f>
        <v>0</v>
      </c>
    </row>
    <row r="149">
      <c r="B149" s="625">
        <v>0.75</v>
      </c>
      <c r="C149" s="179">
        <f>OriginalIDP!C120</f>
        <v>29.72</v>
      </c>
      <c r="D149" s="179">
        <f>OriginalIDP!D120</f>
        <v>24.5825</v>
      </c>
      <c r="E149" s="179">
        <f>OriginalIDP!E120</f>
        <v>-5.1375</v>
      </c>
      <c r="F149" s="180">
        <f>(OriginalOT!AO4+OriginalOT!AP4) /2</f>
        <v>0</v>
      </c>
      <c r="G149" s="180">
        <f>(OriginalOT!AO2+OriginalOT!AP2) /2</f>
        <v>0</v>
      </c>
      <c r="H149" s="618"/>
      <c r="I149" s="625">
        <v>0.75</v>
      </c>
      <c r="J149" s="179">
        <f>ArchiveIDP1!C120</f>
        <v>0</v>
      </c>
      <c r="K149" s="179">
        <f>ArchiveIDP1!D120</f>
        <v>0</v>
      </c>
      <c r="L149" s="179">
        <f>ArchiveIDP1!E120</f>
        <v>0</v>
      </c>
      <c r="M149" s="180">
        <f>(ArchiveOT1!AO4+ArchiveOT1!AP4) /2</f>
        <v>0</v>
      </c>
      <c r="N149" s="625">
        <v>0.75</v>
      </c>
      <c r="O149" s="179">
        <f>ArchiveIDP2!O120</f>
        <v>0</v>
      </c>
      <c r="P149" s="179">
        <f>ArchiveIDP2!P120</f>
        <v>0</v>
      </c>
      <c r="Q149" s="179">
        <f>ArchiveIDP2!Q120</f>
        <v>0</v>
      </c>
      <c r="R149" s="180">
        <f>(ArchiveOT2!AO4+ArchiveOT2!AP4) /2</f>
        <v>0</v>
      </c>
    </row>
    <row r="150">
      <c r="B150" s="625">
        <v>0.7916666666666666</v>
      </c>
      <c r="C150" s="182">
        <f>OriginalIDP!C121</f>
        <v>29.95</v>
      </c>
      <c r="D150" s="182">
        <f>OriginalIDP!D121</f>
        <v>20.915</v>
      </c>
      <c r="E150" s="182">
        <f>OriginalIDP!E121</f>
        <v>-9.035</v>
      </c>
      <c r="F150" s="183">
        <f>(OriginalOT!AQ4+OriginalOT!AR4) /2</f>
        <v>0</v>
      </c>
      <c r="G150" s="183">
        <f>(OriginalOT!AQ2+OriginalOT!AR2) /2</f>
        <v>0</v>
      </c>
      <c r="H150" s="618"/>
      <c r="I150" s="625">
        <v>0.7916666666666666</v>
      </c>
      <c r="J150" s="179">
        <f>ArchiveIDP1!C121</f>
        <v>0</v>
      </c>
      <c r="K150" s="179">
        <f>ArchiveIDP1!D121</f>
        <v>0</v>
      </c>
      <c r="L150" s="179">
        <f>ArchiveIDP1!E121</f>
        <v>0</v>
      </c>
      <c r="M150" s="183">
        <f>(ArchiveOT1!AQ4+ArchiveOT1!AR4) /2</f>
        <v>0</v>
      </c>
      <c r="N150" s="625">
        <v>0.7916666666666666</v>
      </c>
      <c r="O150" s="182">
        <f>ArchiveIDP2!O121</f>
        <v>0</v>
      </c>
      <c r="P150" s="182">
        <f>ArchiveIDP2!P121</f>
        <v>0</v>
      </c>
      <c r="Q150" s="182">
        <f>ArchiveIDP2!Q121</f>
        <v>0</v>
      </c>
      <c r="R150" s="183">
        <f>(ArchiveOT2!AQ4+ArchiveOT2!AR4) /2</f>
        <v>0</v>
      </c>
    </row>
    <row r="151">
      <c r="B151" s="625">
        <v>0.8333333333333334</v>
      </c>
      <c r="C151" s="179">
        <f>OriginalIDP!C122</f>
        <v>23.8575</v>
      </c>
      <c r="D151" s="179">
        <f>OriginalIDP!D122</f>
        <v>19.915</v>
      </c>
      <c r="E151" s="179">
        <f>OriginalIDP!E122</f>
        <v>-3.9425</v>
      </c>
      <c r="F151" s="180">
        <f>(OriginalOT!AS4+OriginalOT!AT4) /2</f>
        <v>0</v>
      </c>
      <c r="G151" s="180">
        <f>(OriginalOT!AS2+OriginalOT!AT2) /2</f>
        <v>0</v>
      </c>
      <c r="H151" s="618"/>
      <c r="I151" s="625">
        <v>0.8333333333333334</v>
      </c>
      <c r="J151" s="179">
        <f>ArchiveIDP1!C122</f>
        <v>0</v>
      </c>
      <c r="K151" s="179">
        <f>ArchiveIDP1!D122</f>
        <v>0</v>
      </c>
      <c r="L151" s="179">
        <f>ArchiveIDP1!E122</f>
        <v>0</v>
      </c>
      <c r="M151" s="180">
        <f>(ArchiveOT1!AS4+ArchiveOT1!AT4) /2</f>
        <v>0</v>
      </c>
      <c r="N151" s="625">
        <v>0.8333333333333334</v>
      </c>
      <c r="O151" s="179">
        <f>ArchiveIDP2!O122</f>
        <v>0</v>
      </c>
      <c r="P151" s="179">
        <f>ArchiveIDP2!P122</f>
        <v>0</v>
      </c>
      <c r="Q151" s="179">
        <f>ArchiveIDP2!Q122</f>
        <v>0</v>
      </c>
      <c r="R151" s="180">
        <f>(ArchiveOT2!AS4+ArchiveOT2!AT4) /2</f>
        <v>0</v>
      </c>
    </row>
    <row r="152">
      <c r="B152" s="625">
        <v>0.875</v>
      </c>
      <c r="C152" s="182">
        <f>OriginalIDP!C123</f>
        <v>16.6425</v>
      </c>
      <c r="D152" s="182">
        <f>OriginalIDP!D123</f>
        <v>15.1675</v>
      </c>
      <c r="E152" s="182">
        <f>OriginalIDP!E123</f>
        <v>-1.475</v>
      </c>
      <c r="F152" s="183">
        <f>(OriginalOT!AU4+OriginalOT!AV4) /2</f>
        <v>0</v>
      </c>
      <c r="G152" s="183">
        <f>(OriginalOT!AU2+OriginalOT!AV2) /2</f>
        <v>0</v>
      </c>
      <c r="H152" s="618"/>
      <c r="I152" s="625">
        <v>0.875</v>
      </c>
      <c r="J152" s="179">
        <f>ArchiveIDP1!C123</f>
        <v>0</v>
      </c>
      <c r="K152" s="179">
        <f>ArchiveIDP1!D123</f>
        <v>0</v>
      </c>
      <c r="L152" s="179">
        <f>ArchiveIDP1!E123</f>
        <v>0</v>
      </c>
      <c r="M152" s="183">
        <f>(ArchiveOT1!AU4+ArchiveOT1!AV4) /2</f>
        <v>0</v>
      </c>
      <c r="N152" s="625">
        <v>0.875</v>
      </c>
      <c r="O152" s="182">
        <f>ArchiveIDP2!O123</f>
        <v>0</v>
      </c>
      <c r="P152" s="182">
        <f>ArchiveIDP2!P123</f>
        <v>0</v>
      </c>
      <c r="Q152" s="182">
        <f>ArchiveIDP2!Q123</f>
        <v>0</v>
      </c>
      <c r="R152" s="183">
        <f>(ArchiveOT2!AU4+ArchiveOT2!AV4) /2</f>
        <v>0</v>
      </c>
    </row>
    <row r="153">
      <c r="B153" s="625">
        <v>0.9166666666666666</v>
      </c>
      <c r="C153" s="179">
        <f>OriginalIDP!C124</f>
        <v>14.935</v>
      </c>
      <c r="D153" s="179">
        <f>OriginalIDP!D124</f>
        <v>15.4975</v>
      </c>
      <c r="E153" s="179">
        <f>OriginalIDP!E124</f>
        <v>0.5625</v>
      </c>
      <c r="F153" s="180">
        <f>(OriginalOT!AW4+OriginalOT!AX4) /2</f>
        <v>0</v>
      </c>
      <c r="G153" s="180">
        <f>(OriginalOT!AW2+OriginalOT!AX2) /2</f>
        <v>0</v>
      </c>
      <c r="H153" s="618"/>
      <c r="I153" s="625">
        <v>0.9166666666666666</v>
      </c>
      <c r="J153" s="179">
        <f>ArchiveIDP1!C124</f>
        <v>0</v>
      </c>
      <c r="K153" s="179">
        <f>ArchiveIDP1!D124</f>
        <v>0</v>
      </c>
      <c r="L153" s="179">
        <f>ArchiveIDP1!E124</f>
        <v>0</v>
      </c>
      <c r="M153" s="180">
        <f>(ArchiveOT1!AW4+ArchiveOT1!AX4) /2</f>
        <v>0</v>
      </c>
      <c r="N153" s="625">
        <v>0.9166666666666666</v>
      </c>
      <c r="O153" s="179">
        <f>ArchiveIDP2!O124</f>
        <v>0</v>
      </c>
      <c r="P153" s="179">
        <f>ArchiveIDP2!P124</f>
        <v>0</v>
      </c>
      <c r="Q153" s="179">
        <f>ArchiveIDP2!Q124</f>
        <v>0</v>
      </c>
      <c r="R153" s="180">
        <f>(ArchiveOT2!AW4+ArchiveOT2!AX4) /2</f>
        <v>0</v>
      </c>
    </row>
    <row r="154">
      <c r="B154" s="625">
        <v>0.9583333333333334</v>
      </c>
      <c r="C154" s="182">
        <f>OriginalIDP!C125</f>
        <v>14.5775</v>
      </c>
      <c r="D154" s="182">
        <f>OriginalIDP!D125</f>
        <v>17.3325</v>
      </c>
      <c r="E154" s="182">
        <f>OriginalIDP!E125</f>
        <v>2.755</v>
      </c>
      <c r="F154" s="183">
        <f>(OriginalOT!AY4+OriginalOT!AZ4) /2</f>
        <v>0</v>
      </c>
      <c r="G154" s="183">
        <f>(OriginalOT!AY2+OriginalOT!AZ2) /2</f>
        <v>0</v>
      </c>
      <c r="H154" s="618"/>
      <c r="I154" s="625">
        <v>0.9583333333333334</v>
      </c>
      <c r="J154" s="179">
        <f>ArchiveIDP1!C125</f>
        <v>0</v>
      </c>
      <c r="K154" s="179">
        <f>ArchiveIDP1!D125</f>
        <v>0</v>
      </c>
      <c r="L154" s="179">
        <f>ArchiveIDP1!E125</f>
        <v>0</v>
      </c>
      <c r="M154" s="183">
        <f>(ArchiveOT1!AY4+ArchiveOT1!AZ4) /2</f>
        <v>0</v>
      </c>
      <c r="N154" s="625">
        <v>0.9583333333333334</v>
      </c>
      <c r="O154" s="182">
        <f>ArchiveIDP2!O125</f>
        <v>0</v>
      </c>
      <c r="P154" s="182">
        <f>ArchiveIDP2!P125</f>
        <v>0</v>
      </c>
      <c r="Q154" s="182">
        <f>ArchiveIDP2!Q125</f>
        <v>0</v>
      </c>
      <c r="R154" s="183">
        <f>(ArchiveOT2!AY4+ArchiveOT2!AZ4) /2</f>
        <v>0</v>
      </c>
    </row>
    <row r="155">
      <c r="C155" s="195"/>
      <c r="D155" s="196"/>
      <c r="E155" s="196"/>
      <c r="F155" s="196"/>
      <c r="H155" s="618"/>
      <c r="M155" s="626">
        <f>SUM(M131:M154)</f>
        <v>0</v>
      </c>
    </row>
    <row r="156">
      <c r="C156" s="195"/>
      <c r="D156" s="196"/>
      <c r="E156" s="196"/>
      <c r="F156" s="196"/>
      <c r="H156" s="618"/>
    </row>
    <row r="157">
      <c r="C157" s="195"/>
      <c r="D157" s="196"/>
      <c r="E157" s="196"/>
      <c r="F157" s="196"/>
      <c r="H157" s="618"/>
    </row>
    <row r="158">
      <c r="C158" s="195"/>
      <c r="D158" s="196"/>
      <c r="E158" s="196"/>
      <c r="F158" s="196"/>
      <c r="H158" s="618"/>
    </row>
    <row r="159">
      <c r="C159" s="195"/>
      <c r="D159" s="196"/>
      <c r="E159" s="196"/>
      <c r="F159" s="196"/>
      <c r="H159" s="618"/>
    </row>
    <row r="160">
      <c r="C160" s="195"/>
      <c r="D160" s="196"/>
      <c r="E160" s="196"/>
      <c r="F160" s="196"/>
      <c r="H160" s="618"/>
    </row>
    <row r="161">
      <c r="C161" s="195"/>
      <c r="D161" s="196"/>
      <c r="E161" s="196"/>
      <c r="F161" s="196"/>
      <c r="H161" s="618"/>
    </row>
    <row r="162">
      <c r="C162" s="195"/>
      <c r="D162" s="196"/>
      <c r="E162" s="196"/>
      <c r="F162" s="196"/>
      <c r="H162" s="618"/>
    </row>
    <row r="163">
      <c r="C163" s="195"/>
      <c r="D163" s="196"/>
      <c r="E163" s="196"/>
      <c r="F163" s="196"/>
      <c r="H163" s="618"/>
    </row>
    <row r="164">
      <c r="C164" s="195"/>
      <c r="D164" s="196"/>
      <c r="E164" s="196"/>
      <c r="F164" s="196"/>
      <c r="H164" s="618"/>
    </row>
    <row r="165">
      <c r="C165" s="195"/>
      <c r="D165" s="196"/>
      <c r="E165" s="196"/>
      <c r="F165" s="196"/>
      <c r="H165" s="618"/>
    </row>
    <row r="166">
      <c r="C166" s="195"/>
      <c r="D166" s="196"/>
      <c r="E166" s="196"/>
      <c r="F166" s="196">
        <f>SUM(F131:F154)</f>
        <v>0</v>
      </c>
      <c r="H166" s="627"/>
    </row>
    <row r="167">
      <c r="B167" s="205" t="s">
        <v>86</v>
      </c>
      <c r="C167" s="35"/>
      <c r="D167" s="35"/>
      <c r="E167" s="35"/>
      <c r="F167" s="35"/>
      <c r="G167" s="35"/>
      <c r="H167" s="35"/>
      <c r="I167" s="35"/>
      <c r="J167" s="35"/>
      <c r="K167" s="35"/>
      <c r="L167" s="35"/>
      <c r="M167" s="35"/>
      <c r="N167" s="35"/>
      <c r="O167" s="35"/>
      <c r="P167" s="35"/>
      <c r="Q167" s="35"/>
      <c r="R167" s="36"/>
    </row>
    <row r="168">
      <c r="B168" s="540" t="s">
        <v>634</v>
      </c>
      <c r="C168" s="35"/>
      <c r="D168" s="35"/>
      <c r="E168" s="35"/>
      <c r="F168" s="614" t="s">
        <v>635</v>
      </c>
      <c r="G168" s="615">
        <f>F4</f>
        <v>45842</v>
      </c>
      <c r="H168" s="618"/>
      <c r="I168" s="542" t="s">
        <v>614</v>
      </c>
      <c r="J168" s="35"/>
      <c r="K168" s="35"/>
      <c r="L168" s="35"/>
      <c r="M168" s="36"/>
      <c r="N168" s="543" t="s">
        <v>615</v>
      </c>
      <c r="O168" s="35"/>
      <c r="P168" s="35"/>
      <c r="Q168" s="35"/>
      <c r="R168" s="36"/>
    </row>
    <row r="169">
      <c r="C169" s="195"/>
      <c r="D169" s="196"/>
      <c r="E169" s="196"/>
      <c r="F169" s="196"/>
      <c r="H169" s="618"/>
      <c r="I169" s="172"/>
      <c r="J169" s="173"/>
      <c r="K169" s="173"/>
      <c r="L169" s="175"/>
      <c r="M169" s="176"/>
    </row>
    <row r="170">
      <c r="C170" s="195"/>
      <c r="D170" s="196"/>
      <c r="E170" s="196"/>
      <c r="F170" s="196"/>
      <c r="H170" s="618"/>
      <c r="I170" s="179"/>
      <c r="J170" s="179"/>
      <c r="K170" s="179"/>
      <c r="L170" s="180"/>
      <c r="M170" s="180"/>
    </row>
    <row r="171">
      <c r="C171" s="195"/>
      <c r="D171" s="196"/>
      <c r="E171" s="196"/>
      <c r="F171" s="196"/>
      <c r="H171" s="618"/>
      <c r="I171" s="182"/>
      <c r="J171" s="182"/>
      <c r="K171" s="182"/>
      <c r="L171" s="183"/>
      <c r="M171" s="183"/>
    </row>
    <row r="172">
      <c r="C172" s="195"/>
      <c r="D172" s="196"/>
      <c r="E172" s="196"/>
      <c r="F172" s="196"/>
      <c r="H172" s="618"/>
      <c r="I172" s="179"/>
      <c r="J172" s="179"/>
      <c r="K172" s="179"/>
      <c r="L172" s="180"/>
      <c r="M172" s="180"/>
    </row>
    <row r="173">
      <c r="C173" s="195"/>
      <c r="D173" s="196"/>
      <c r="E173" s="196"/>
      <c r="F173" s="196"/>
      <c r="H173" s="618"/>
      <c r="I173" s="182"/>
      <c r="J173" s="182"/>
      <c r="K173" s="182"/>
      <c r="L173" s="183"/>
      <c r="M173" s="183"/>
    </row>
    <row r="174">
      <c r="C174" s="195"/>
      <c r="D174" s="196"/>
      <c r="E174" s="196"/>
      <c r="F174" s="196"/>
      <c r="H174" s="618"/>
      <c r="I174" s="179"/>
      <c r="J174" s="179"/>
      <c r="K174" s="179"/>
      <c r="L174" s="180"/>
      <c r="M174" s="180"/>
    </row>
    <row r="175">
      <c r="C175" s="195"/>
      <c r="D175" s="196"/>
      <c r="E175" s="196"/>
      <c r="F175" s="196"/>
      <c r="H175" s="618"/>
      <c r="I175" s="182"/>
      <c r="J175" s="182"/>
      <c r="K175" s="182"/>
      <c r="L175" s="183"/>
      <c r="M175" s="183"/>
    </row>
    <row r="176">
      <c r="C176" s="195"/>
      <c r="D176" s="196"/>
      <c r="E176" s="196"/>
      <c r="F176" s="196"/>
      <c r="H176" s="618"/>
      <c r="I176" s="179"/>
      <c r="J176" s="179"/>
      <c r="K176" s="179"/>
      <c r="L176" s="180"/>
      <c r="M176" s="180"/>
    </row>
    <row r="177">
      <c r="C177" s="195"/>
      <c r="D177" s="196"/>
      <c r="E177" s="196"/>
      <c r="F177" s="196"/>
      <c r="H177" s="618"/>
      <c r="I177" s="182"/>
      <c r="J177" s="182"/>
      <c r="K177" s="182"/>
      <c r="L177" s="183"/>
      <c r="M177" s="183"/>
    </row>
    <row r="178">
      <c r="H178" s="618"/>
      <c r="I178" s="179"/>
      <c r="J178" s="179"/>
      <c r="K178" s="179"/>
      <c r="L178" s="180"/>
      <c r="M178" s="180"/>
    </row>
    <row r="179">
      <c r="H179" s="618"/>
      <c r="I179" s="182"/>
      <c r="J179" s="182"/>
      <c r="K179" s="182"/>
      <c r="L179" s="183"/>
      <c r="M179" s="183"/>
    </row>
    <row r="180">
      <c r="A180" s="41" t="s">
        <v>636</v>
      </c>
      <c r="H180" s="618"/>
      <c r="I180" s="179"/>
      <c r="J180" s="179"/>
      <c r="K180" s="179"/>
      <c r="L180" s="180"/>
      <c r="M180" s="180"/>
    </row>
    <row r="181">
      <c r="H181" s="618"/>
      <c r="I181" s="182"/>
      <c r="J181" s="182"/>
      <c r="K181" s="182"/>
      <c r="L181" s="183"/>
      <c r="M181" s="183"/>
    </row>
    <row r="182">
      <c r="B182" s="628" t="s">
        <v>6</v>
      </c>
      <c r="C182" s="6"/>
      <c r="D182" s="6"/>
      <c r="E182" s="8"/>
      <c r="F182" s="170">
        <f>'Week Overview'!C3+1</f>
        <v>45845</v>
      </c>
      <c r="G182" s="8"/>
      <c r="H182" s="629"/>
      <c r="I182" s="620" t="s">
        <v>618</v>
      </c>
      <c r="J182" s="621" t="str">
        <f>F5</f>
        <v/>
      </c>
      <c r="K182" s="6"/>
      <c r="L182" s="6"/>
      <c r="M182" s="8"/>
      <c r="N182" s="620" t="s">
        <v>618</v>
      </c>
      <c r="O182" s="621" t="str">
        <f>F6</f>
        <v/>
      </c>
      <c r="P182" s="6"/>
      <c r="Q182" s="6"/>
      <c r="R182" s="8"/>
    </row>
    <row r="183">
      <c r="B183" s="622" t="s">
        <v>83</v>
      </c>
      <c r="C183" s="172" t="s">
        <v>24</v>
      </c>
      <c r="D183" s="173" t="s">
        <v>25</v>
      </c>
      <c r="E183" s="174" t="s">
        <v>26</v>
      </c>
      <c r="F183" s="623" t="s">
        <v>84</v>
      </c>
      <c r="G183" s="624" t="s">
        <v>85</v>
      </c>
      <c r="H183" s="629"/>
      <c r="I183" s="622" t="s">
        <v>83</v>
      </c>
      <c r="J183" s="172" t="s">
        <v>24</v>
      </c>
      <c r="K183" s="173" t="s">
        <v>25</v>
      </c>
      <c r="L183" s="174" t="s">
        <v>26</v>
      </c>
      <c r="M183" s="623" t="s">
        <v>84</v>
      </c>
      <c r="N183" s="622" t="s">
        <v>83</v>
      </c>
      <c r="O183" s="172" t="s">
        <v>24</v>
      </c>
      <c r="P183" s="173" t="s">
        <v>25</v>
      </c>
      <c r="Q183" s="174" t="s">
        <v>26</v>
      </c>
      <c r="R183" s="623" t="s">
        <v>84</v>
      </c>
    </row>
    <row r="184">
      <c r="B184" s="625">
        <v>0.0</v>
      </c>
      <c r="C184" s="630">
        <f>OriginalIDP!F102</f>
        <v>15.6375</v>
      </c>
      <c r="D184" s="631">
        <f>OriginalIDP!G102</f>
        <v>16.0825</v>
      </c>
      <c r="E184" s="179">
        <f>OriginalIDP!H102</f>
        <v>0.445</v>
      </c>
      <c r="F184" s="180">
        <f>(OriginalOT!E9+OriginalOT!F9) /2</f>
        <v>0</v>
      </c>
      <c r="G184" s="180">
        <f>(OriginalOT!E7+OriginalOT!F7) /2</f>
        <v>0</v>
      </c>
      <c r="H184" s="629"/>
      <c r="I184" s="625">
        <v>0.0</v>
      </c>
      <c r="J184" s="630">
        <f>ArchiveIDP1!F102</f>
        <v>0</v>
      </c>
      <c r="K184" s="631">
        <f>ArchiveIDP1!G102</f>
        <v>0</v>
      </c>
      <c r="L184" s="179">
        <f>ArchiveIDP1!H102</f>
        <v>0</v>
      </c>
      <c r="M184" s="180">
        <f>(ArchiveOT1!E9+ArchiveOT1!F9) /2</f>
        <v>0</v>
      </c>
      <c r="N184" s="625">
        <v>0.0</v>
      </c>
      <c r="O184" s="630">
        <f>ArchiveIDP2!F102</f>
        <v>0</v>
      </c>
      <c r="P184" s="631">
        <f>ArchiveIDP2!G102</f>
        <v>0</v>
      </c>
      <c r="Q184" s="179">
        <f>ArchiveIDP2!H102</f>
        <v>0</v>
      </c>
      <c r="R184" s="180">
        <f>(ArchiveOT2!E9+ArchiveOT2!F9) /2</f>
        <v>0</v>
      </c>
    </row>
    <row r="185">
      <c r="B185" s="625">
        <v>0.041666666666666664</v>
      </c>
      <c r="C185" s="630">
        <f>OriginalIDP!F103</f>
        <v>13.345</v>
      </c>
      <c r="D185" s="179">
        <f>OriginalIDP!G103</f>
        <v>17.75</v>
      </c>
      <c r="E185" s="179">
        <f>OriginalIDP!H103</f>
        <v>4.405</v>
      </c>
      <c r="F185" s="183">
        <f>(OriginalOT!G9+OriginalOT!H9) /2</f>
        <v>0</v>
      </c>
      <c r="G185" s="183">
        <f>(OriginalOT!G7+OriginalOT!H7) /2</f>
        <v>0</v>
      </c>
      <c r="H185" s="629"/>
      <c r="I185" s="625">
        <v>0.041666666666666664</v>
      </c>
      <c r="J185" s="630">
        <f>ArchiveIDP1!F103</f>
        <v>0</v>
      </c>
      <c r="K185" s="631">
        <f>ArchiveIDP1!G103</f>
        <v>0</v>
      </c>
      <c r="L185" s="179">
        <f>ArchiveIDP1!H103</f>
        <v>0</v>
      </c>
      <c r="M185" s="183">
        <f>(ArchiveOT1!G9+ArchiveOT1!H9) /2</f>
        <v>0</v>
      </c>
      <c r="N185" s="625">
        <v>0.041666666666666664</v>
      </c>
      <c r="O185" s="630">
        <f>ArchiveIDP2!F103</f>
        <v>0</v>
      </c>
      <c r="P185" s="631">
        <f>ArchiveIDP2!G103</f>
        <v>0</v>
      </c>
      <c r="Q185" s="179">
        <f>ArchiveIDP2!H103</f>
        <v>0</v>
      </c>
      <c r="R185" s="183">
        <f>(ArchiveOT2!G9+ArchiveOT2!H9) /2</f>
        <v>0</v>
      </c>
    </row>
    <row r="186">
      <c r="B186" s="625">
        <v>0.08333333333333333</v>
      </c>
      <c r="C186" s="630">
        <f>OriginalIDP!F104</f>
        <v>19.55</v>
      </c>
      <c r="D186" s="179">
        <f>OriginalIDP!G104</f>
        <v>16.3325</v>
      </c>
      <c r="E186" s="179">
        <f>OriginalIDP!H104</f>
        <v>-3.2175</v>
      </c>
      <c r="F186" s="180">
        <f>(OriginalOT!I9+OriginalOT!J9) /2</f>
        <v>0</v>
      </c>
      <c r="G186" s="180">
        <f>(OriginalOT!I7+OriginalOT!J7) /2</f>
        <v>0</v>
      </c>
      <c r="H186" s="629"/>
      <c r="I186" s="625">
        <v>0.08333333333333333</v>
      </c>
      <c r="J186" s="630">
        <f>ArchiveIDP1!F104</f>
        <v>0</v>
      </c>
      <c r="K186" s="631">
        <f>ArchiveIDP1!G104</f>
        <v>0</v>
      </c>
      <c r="L186" s="179">
        <f>ArchiveIDP1!H104</f>
        <v>0</v>
      </c>
      <c r="M186" s="180">
        <f>(ArchiveOT1!I9+ArchiveOT1!J9) /2</f>
        <v>0</v>
      </c>
      <c r="N186" s="625">
        <v>0.08333333333333333</v>
      </c>
      <c r="O186" s="630">
        <f>ArchiveIDP2!F104</f>
        <v>0</v>
      </c>
      <c r="P186" s="631">
        <f>ArchiveIDP2!G104</f>
        <v>0</v>
      </c>
      <c r="Q186" s="179">
        <f>ArchiveIDP2!H104</f>
        <v>0</v>
      </c>
      <c r="R186" s="180">
        <f>(ArchiveOT2!I9+ArchiveOT2!J9) /2</f>
        <v>0</v>
      </c>
    </row>
    <row r="187">
      <c r="B187" s="625">
        <v>0.125</v>
      </c>
      <c r="C187" s="630">
        <f>OriginalIDP!F105</f>
        <v>14.11</v>
      </c>
      <c r="D187" s="179">
        <f>OriginalIDP!G105</f>
        <v>17.8325</v>
      </c>
      <c r="E187" s="179">
        <f>OriginalIDP!H105</f>
        <v>3.7225</v>
      </c>
      <c r="F187" s="183">
        <f>(OriginalOT!K9+OriginalOT!L9) /2</f>
        <v>0</v>
      </c>
      <c r="G187" s="183">
        <f>(OriginalOT!K7+OriginalOT!L7) /2</f>
        <v>0</v>
      </c>
      <c r="H187" s="629"/>
      <c r="I187" s="625">
        <v>0.125</v>
      </c>
      <c r="J187" s="630">
        <f>ArchiveIDP1!F105</f>
        <v>0</v>
      </c>
      <c r="K187" s="631">
        <f>ArchiveIDP1!G105</f>
        <v>0</v>
      </c>
      <c r="L187" s="179">
        <f>ArchiveIDP1!H105</f>
        <v>0</v>
      </c>
      <c r="M187" s="183">
        <f>(ArchiveOT1!K9+ArchiveOT1!L9) /2</f>
        <v>0</v>
      </c>
      <c r="N187" s="625">
        <v>0.125</v>
      </c>
      <c r="O187" s="630">
        <f>ArchiveIDP2!F105</f>
        <v>0</v>
      </c>
      <c r="P187" s="631">
        <f>ArchiveIDP2!G105</f>
        <v>0</v>
      </c>
      <c r="Q187" s="179">
        <f>ArchiveIDP2!H105</f>
        <v>0</v>
      </c>
      <c r="R187" s="183">
        <f>(ArchiveOT2!K9+ArchiveOT2!L9) /2</f>
        <v>0</v>
      </c>
    </row>
    <row r="188">
      <c r="B188" s="625">
        <v>0.16666666666666666</v>
      </c>
      <c r="C188" s="630">
        <f>OriginalIDP!F106</f>
        <v>15.59</v>
      </c>
      <c r="D188" s="179">
        <f>OriginalIDP!G106</f>
        <v>13.835</v>
      </c>
      <c r="E188" s="179">
        <f>OriginalIDP!H106</f>
        <v>-1.755</v>
      </c>
      <c r="F188" s="180">
        <f>(OriginalOT!M9+OriginalOT!N9) /2</f>
        <v>0</v>
      </c>
      <c r="G188" s="180">
        <f>(OriginalOT!M7+OriginalOT!N7) /2</f>
        <v>0</v>
      </c>
      <c r="H188" s="629"/>
      <c r="I188" s="625">
        <v>0.16666666666666666</v>
      </c>
      <c r="J188" s="630">
        <f>ArchiveIDP1!F106</f>
        <v>0</v>
      </c>
      <c r="K188" s="631">
        <f>ArchiveIDP1!G106</f>
        <v>0</v>
      </c>
      <c r="L188" s="179">
        <f>ArchiveIDP1!H106</f>
        <v>0</v>
      </c>
      <c r="M188" s="180">
        <f>(ArchiveOT1!M9+ArchiveOT1!N9) /2</f>
        <v>0</v>
      </c>
      <c r="N188" s="625">
        <v>0.16666666666666666</v>
      </c>
      <c r="O188" s="630">
        <f>ArchiveIDP2!F106</f>
        <v>0</v>
      </c>
      <c r="P188" s="631">
        <f>ArchiveIDP2!G106</f>
        <v>0</v>
      </c>
      <c r="Q188" s="179">
        <f>ArchiveIDP2!H106</f>
        <v>0</v>
      </c>
      <c r="R188" s="180">
        <f>(ArchiveOT2!M9+ArchiveOT2!N9) /2</f>
        <v>0</v>
      </c>
    </row>
    <row r="189">
      <c r="B189" s="625">
        <v>0.20833333333333334</v>
      </c>
      <c r="C189" s="630">
        <f>OriginalIDP!F107</f>
        <v>19.625</v>
      </c>
      <c r="D189" s="179">
        <f>OriginalIDP!G107</f>
        <v>17.3325</v>
      </c>
      <c r="E189" s="179">
        <f>OriginalIDP!H107</f>
        <v>-2.2925</v>
      </c>
      <c r="F189" s="183">
        <f>(OriginalOT!O9+OriginalOT!P9) /2</f>
        <v>0</v>
      </c>
      <c r="G189" s="183">
        <f>(OriginalOT!O7+OriginalOT!P7) /2</f>
        <v>0</v>
      </c>
      <c r="H189" s="629"/>
      <c r="I189" s="625">
        <v>0.20833333333333334</v>
      </c>
      <c r="J189" s="630">
        <f>ArchiveIDP1!F107</f>
        <v>0</v>
      </c>
      <c r="K189" s="631">
        <f>ArchiveIDP1!G107</f>
        <v>0</v>
      </c>
      <c r="L189" s="179">
        <f>ArchiveIDP1!H107</f>
        <v>0</v>
      </c>
      <c r="M189" s="183">
        <f>(ArchiveOT1!O9+ArchiveOT1!P9) /2</f>
        <v>0</v>
      </c>
      <c r="N189" s="625">
        <v>0.20833333333333334</v>
      </c>
      <c r="O189" s="630">
        <f>ArchiveIDP2!F107</f>
        <v>0</v>
      </c>
      <c r="P189" s="631">
        <f>ArchiveIDP2!G107</f>
        <v>0</v>
      </c>
      <c r="Q189" s="179">
        <f>ArchiveIDP2!H107</f>
        <v>0</v>
      </c>
      <c r="R189" s="183">
        <f>(ArchiveOT2!O9+ArchiveOT2!P9) /2</f>
        <v>0</v>
      </c>
    </row>
    <row r="190">
      <c r="B190" s="625">
        <v>0.25</v>
      </c>
      <c r="C190" s="630">
        <f>OriginalIDP!F108</f>
        <v>16.415</v>
      </c>
      <c r="D190" s="179">
        <f>OriginalIDP!G108</f>
        <v>21.5</v>
      </c>
      <c r="E190" s="179">
        <f>OriginalIDP!H108</f>
        <v>5.085</v>
      </c>
      <c r="F190" s="180">
        <f>(OriginalOT!Q9+OriginalOT!R9) /2</f>
        <v>0</v>
      </c>
      <c r="G190" s="180">
        <f>(OriginalOT!Q7+OriginalOT!R7) /2</f>
        <v>0</v>
      </c>
      <c r="H190" s="629"/>
      <c r="I190" s="625">
        <v>0.25</v>
      </c>
      <c r="J190" s="630">
        <f>ArchiveIDP1!F108</f>
        <v>0</v>
      </c>
      <c r="K190" s="631">
        <f>ArchiveIDP1!G108</f>
        <v>0</v>
      </c>
      <c r="L190" s="179">
        <f>ArchiveIDP1!H108</f>
        <v>0</v>
      </c>
      <c r="M190" s="180">
        <f>(ArchiveOT1!Q9+ArchiveOT1!R9) /2</f>
        <v>0</v>
      </c>
      <c r="N190" s="625">
        <v>0.25</v>
      </c>
      <c r="O190" s="630">
        <f>ArchiveIDP2!F108</f>
        <v>0</v>
      </c>
      <c r="P190" s="631">
        <f>ArchiveIDP2!G108</f>
        <v>0</v>
      </c>
      <c r="Q190" s="179">
        <f>ArchiveIDP2!H108</f>
        <v>0</v>
      </c>
      <c r="R190" s="180">
        <f>(ArchiveOT2!Q9+ArchiveOT2!R9) /2</f>
        <v>0</v>
      </c>
    </row>
    <row r="191">
      <c r="B191" s="625">
        <v>0.2916666666666667</v>
      </c>
      <c r="C191" s="630">
        <f>OriginalIDP!F109</f>
        <v>22.1575</v>
      </c>
      <c r="D191" s="179">
        <f>OriginalIDP!G109</f>
        <v>21.75</v>
      </c>
      <c r="E191" s="179">
        <f>OriginalIDP!H109</f>
        <v>-0.4075</v>
      </c>
      <c r="F191" s="183">
        <f>(OriginalOT!S9+OriginalOT!T9) /2</f>
        <v>0</v>
      </c>
      <c r="G191" s="183">
        <f>(OriginalOT!S7+OriginalOT!T7) /2</f>
        <v>0</v>
      </c>
      <c r="H191" s="629"/>
      <c r="I191" s="625">
        <v>0.2916666666666667</v>
      </c>
      <c r="J191" s="630">
        <f>ArchiveIDP1!F109</f>
        <v>0</v>
      </c>
      <c r="K191" s="631">
        <f>ArchiveIDP1!G109</f>
        <v>0</v>
      </c>
      <c r="L191" s="179">
        <f>ArchiveIDP1!H109</f>
        <v>0</v>
      </c>
      <c r="M191" s="183">
        <f>(ArchiveOT1!S9+ArchiveOT1!T9) /2</f>
        <v>0</v>
      </c>
      <c r="N191" s="625">
        <v>0.2916666666666667</v>
      </c>
      <c r="O191" s="630">
        <f>ArchiveIDP2!F109</f>
        <v>0</v>
      </c>
      <c r="P191" s="631">
        <f>ArchiveIDP2!G109</f>
        <v>0</v>
      </c>
      <c r="Q191" s="179">
        <f>ArchiveIDP2!H109</f>
        <v>0</v>
      </c>
      <c r="R191" s="183">
        <f>(ArchiveOT2!S9+ArchiveOT2!T9) /2</f>
        <v>0</v>
      </c>
    </row>
    <row r="192">
      <c r="B192" s="625">
        <v>0.3333333333333333</v>
      </c>
      <c r="C192" s="630">
        <f>OriginalIDP!F110</f>
        <v>30.26</v>
      </c>
      <c r="D192" s="179">
        <f>OriginalIDP!G110</f>
        <v>28.25</v>
      </c>
      <c r="E192" s="179">
        <f>OriginalIDP!H110</f>
        <v>-2.01</v>
      </c>
      <c r="F192" s="180">
        <f>(OriginalOT!U9+OriginalOT!V9) /2</f>
        <v>0</v>
      </c>
      <c r="G192" s="180">
        <f>(OriginalOT!U7+OriginalOT!V7) /2</f>
        <v>0</v>
      </c>
      <c r="H192" s="629"/>
      <c r="I192" s="625">
        <v>0.3333333333333333</v>
      </c>
      <c r="J192" s="630">
        <f>ArchiveIDP1!F110</f>
        <v>0</v>
      </c>
      <c r="K192" s="631">
        <f>ArchiveIDP1!G110</f>
        <v>0</v>
      </c>
      <c r="L192" s="179">
        <f>ArchiveIDP1!H110</f>
        <v>0</v>
      </c>
      <c r="M192" s="180">
        <f>(ArchiveOT1!U9+ArchiveOT1!V9) /2</f>
        <v>0</v>
      </c>
      <c r="N192" s="625">
        <v>0.3333333333333333</v>
      </c>
      <c r="O192" s="630">
        <f>ArchiveIDP2!F110</f>
        <v>0</v>
      </c>
      <c r="P192" s="631">
        <f>ArchiveIDP2!G110</f>
        <v>0</v>
      </c>
      <c r="Q192" s="179">
        <f>ArchiveIDP2!H110</f>
        <v>0</v>
      </c>
      <c r="R192" s="180">
        <f>(ArchiveOT2!U9+ArchiveOT2!V9) /2</f>
        <v>0</v>
      </c>
    </row>
    <row r="193">
      <c r="B193" s="625">
        <v>0.375</v>
      </c>
      <c r="C193" s="630">
        <f>OriginalIDP!F111</f>
        <v>32.685</v>
      </c>
      <c r="D193" s="179">
        <f>OriginalIDP!G111</f>
        <v>27.915</v>
      </c>
      <c r="E193" s="179">
        <f>OriginalIDP!H111</f>
        <v>-4.77</v>
      </c>
      <c r="F193" s="183">
        <f>(OriginalOT!W9+OriginalOT!X9) /2</f>
        <v>0</v>
      </c>
      <c r="G193" s="183">
        <f>(OriginalOT!W7+OriginalOT!X7) /2</f>
        <v>0</v>
      </c>
      <c r="H193" s="629"/>
      <c r="I193" s="625">
        <v>0.375</v>
      </c>
      <c r="J193" s="630">
        <f>ArchiveIDP1!F111</f>
        <v>0</v>
      </c>
      <c r="K193" s="631">
        <f>ArchiveIDP1!G111</f>
        <v>0</v>
      </c>
      <c r="L193" s="179">
        <f>ArchiveIDP1!H111</f>
        <v>0</v>
      </c>
      <c r="M193" s="183">
        <f>(ArchiveOT1!W9+ArchiveOT1!X9) /2</f>
        <v>0</v>
      </c>
      <c r="N193" s="625">
        <v>0.375</v>
      </c>
      <c r="O193" s="630">
        <f>ArchiveIDP2!F111</f>
        <v>0</v>
      </c>
      <c r="P193" s="631">
        <f>ArchiveIDP2!G111</f>
        <v>0</v>
      </c>
      <c r="Q193" s="179">
        <f>ArchiveIDP2!H111</f>
        <v>0</v>
      </c>
      <c r="R193" s="183">
        <f>(ArchiveOT2!W9+ArchiveOT2!X9) /2</f>
        <v>0</v>
      </c>
    </row>
    <row r="194">
      <c r="B194" s="625">
        <v>0.4166666666666667</v>
      </c>
      <c r="C194" s="630">
        <f>OriginalIDP!F112</f>
        <v>32.4225</v>
      </c>
      <c r="D194" s="179">
        <f>OriginalIDP!G112</f>
        <v>31.915</v>
      </c>
      <c r="E194" s="179">
        <f>OriginalIDP!H112</f>
        <v>-0.5075</v>
      </c>
      <c r="F194" s="180">
        <f>(OriginalOT!Y9+OriginalOT!Z9) /2</f>
        <v>0</v>
      </c>
      <c r="G194" s="180">
        <f>(OriginalOT!Y7+OriginalOT!Z7) /2</f>
        <v>0</v>
      </c>
      <c r="H194" s="629"/>
      <c r="I194" s="625">
        <v>0.4166666666666667</v>
      </c>
      <c r="J194" s="630">
        <f>ArchiveIDP1!F112</f>
        <v>0</v>
      </c>
      <c r="K194" s="631">
        <f>ArchiveIDP1!G112</f>
        <v>0</v>
      </c>
      <c r="L194" s="179">
        <f>ArchiveIDP1!H112</f>
        <v>0</v>
      </c>
      <c r="M194" s="180">
        <f>(ArchiveOT1!Y9+ArchiveOT1!Z9) /2</f>
        <v>0</v>
      </c>
      <c r="N194" s="625">
        <v>0.4166666666666667</v>
      </c>
      <c r="O194" s="630">
        <f>ArchiveIDP2!F112</f>
        <v>0</v>
      </c>
      <c r="P194" s="631">
        <f>ArchiveIDP2!G112</f>
        <v>0</v>
      </c>
      <c r="Q194" s="179">
        <f>ArchiveIDP2!H112</f>
        <v>0</v>
      </c>
      <c r="R194" s="180">
        <f>(ArchiveOT2!Y9+ArchiveOT2!Z9) /2</f>
        <v>0</v>
      </c>
    </row>
    <row r="195">
      <c r="B195" s="625">
        <v>0.4583333333333333</v>
      </c>
      <c r="C195" s="630">
        <f>OriginalIDP!F113</f>
        <v>35.08</v>
      </c>
      <c r="D195" s="179">
        <f>OriginalIDP!G113</f>
        <v>31.0825</v>
      </c>
      <c r="E195" s="179">
        <f>OriginalIDP!H113</f>
        <v>-3.9975</v>
      </c>
      <c r="F195" s="183">
        <f>(OriginalOT!AA9+OriginalOT!AB9) /2</f>
        <v>0</v>
      </c>
      <c r="G195" s="183">
        <f>(OriginalOT!AA7+OriginalOT!AB7) /2</f>
        <v>0</v>
      </c>
      <c r="H195" s="629"/>
      <c r="I195" s="625">
        <v>0.4583333333333333</v>
      </c>
      <c r="J195" s="630">
        <f>ArchiveIDP1!F113</f>
        <v>0</v>
      </c>
      <c r="K195" s="631">
        <f>ArchiveIDP1!G113</f>
        <v>0</v>
      </c>
      <c r="L195" s="179">
        <f>ArchiveIDP1!H113</f>
        <v>0</v>
      </c>
      <c r="M195" s="183">
        <f>(ArchiveOT1!AA9+ArchiveOT1!AB9) /2</f>
        <v>0</v>
      </c>
      <c r="N195" s="625">
        <v>0.4583333333333333</v>
      </c>
      <c r="O195" s="630">
        <f>ArchiveIDP2!F113</f>
        <v>0</v>
      </c>
      <c r="P195" s="631">
        <f>ArchiveIDP2!G113</f>
        <v>0</v>
      </c>
      <c r="Q195" s="179">
        <f>ArchiveIDP2!H113</f>
        <v>0</v>
      </c>
      <c r="R195" s="183">
        <f>(ArchiveOT2!AA9+ArchiveOT2!AB9) /2</f>
        <v>0</v>
      </c>
    </row>
    <row r="196">
      <c r="B196" s="625">
        <v>0.5</v>
      </c>
      <c r="C196" s="630">
        <f>OriginalIDP!F114</f>
        <v>35.215</v>
      </c>
      <c r="D196" s="179">
        <f>OriginalIDP!G114</f>
        <v>31.7475</v>
      </c>
      <c r="E196" s="179">
        <f>OriginalIDP!H114</f>
        <v>-3.4675</v>
      </c>
      <c r="F196" s="180">
        <f>(OriginalOT!AC9+OriginalOT!AD9) /2</f>
        <v>0</v>
      </c>
      <c r="G196" s="180">
        <f>(OriginalOT!AC7+OriginalOT!AD7) /2</f>
        <v>0</v>
      </c>
      <c r="H196" s="629"/>
      <c r="I196" s="625">
        <v>0.5</v>
      </c>
      <c r="J196" s="630">
        <f>ArchiveIDP1!F114</f>
        <v>0</v>
      </c>
      <c r="K196" s="631">
        <f>ArchiveIDP1!G114</f>
        <v>0</v>
      </c>
      <c r="L196" s="179">
        <f>ArchiveIDP1!H114</f>
        <v>0</v>
      </c>
      <c r="M196" s="180">
        <f>(ArchiveOT1!AC9+ArchiveOT1!AD9) /2</f>
        <v>0</v>
      </c>
      <c r="N196" s="625">
        <v>0.5</v>
      </c>
      <c r="O196" s="630">
        <f>ArchiveIDP2!F114</f>
        <v>0</v>
      </c>
      <c r="P196" s="631">
        <f>ArchiveIDP2!G114</f>
        <v>0</v>
      </c>
      <c r="Q196" s="179">
        <f>ArchiveIDP2!H114</f>
        <v>0</v>
      </c>
      <c r="R196" s="180">
        <f>(ArchiveOT2!AC9+ArchiveOT2!AD9) /2</f>
        <v>0</v>
      </c>
    </row>
    <row r="197">
      <c r="B197" s="625">
        <v>0.5416666666666666</v>
      </c>
      <c r="C197" s="630">
        <f>OriginalIDP!F115</f>
        <v>38.2125</v>
      </c>
      <c r="D197" s="179">
        <f>OriginalIDP!G115</f>
        <v>30.9175</v>
      </c>
      <c r="E197" s="179">
        <f>OriginalIDP!H115</f>
        <v>-7.295</v>
      </c>
      <c r="F197" s="183">
        <f>(OriginalOT!AE9+OriginalOT!AF9) /2</f>
        <v>0</v>
      </c>
      <c r="G197" s="183">
        <f>(OriginalOT!AE7+OriginalOT!AF7) /2</f>
        <v>0</v>
      </c>
      <c r="H197" s="629"/>
      <c r="I197" s="625">
        <v>0.5416666666666666</v>
      </c>
      <c r="J197" s="630">
        <f>ArchiveIDP1!F115</f>
        <v>0</v>
      </c>
      <c r="K197" s="631">
        <f>ArchiveIDP1!G115</f>
        <v>0</v>
      </c>
      <c r="L197" s="179">
        <f>ArchiveIDP1!H115</f>
        <v>0</v>
      </c>
      <c r="M197" s="183">
        <f>(ArchiveOT1!AE9+ArchiveOT1!AF9) /2</f>
        <v>0</v>
      </c>
      <c r="N197" s="625">
        <v>0.5416666666666666</v>
      </c>
      <c r="O197" s="630">
        <f>ArchiveIDP2!F115</f>
        <v>0</v>
      </c>
      <c r="P197" s="631">
        <f>ArchiveIDP2!G115</f>
        <v>0</v>
      </c>
      <c r="Q197" s="179">
        <f>ArchiveIDP2!H115</f>
        <v>0</v>
      </c>
      <c r="R197" s="183">
        <f>(ArchiveOT2!AE9+ArchiveOT2!AF9) /2</f>
        <v>0</v>
      </c>
    </row>
    <row r="198">
      <c r="B198" s="625">
        <v>0.5833333333333334</v>
      </c>
      <c r="C198" s="630">
        <f>OriginalIDP!F116</f>
        <v>36.9375</v>
      </c>
      <c r="D198" s="179">
        <f>OriginalIDP!G116</f>
        <v>31.835</v>
      </c>
      <c r="E198" s="179">
        <f>OriginalIDP!H116</f>
        <v>-5.1025</v>
      </c>
      <c r="F198" s="180">
        <f>(OriginalOT!AG9+OriginalOT!AH9) /2</f>
        <v>0</v>
      </c>
      <c r="G198" s="180">
        <f>(OriginalOT!AG7+OriginalOT!AH7) /2</f>
        <v>0</v>
      </c>
      <c r="H198" s="629"/>
      <c r="I198" s="625">
        <v>0.5833333333333334</v>
      </c>
      <c r="J198" s="630">
        <f>ArchiveIDP1!F116</f>
        <v>0</v>
      </c>
      <c r="K198" s="631">
        <f>ArchiveIDP1!G116</f>
        <v>0</v>
      </c>
      <c r="L198" s="179">
        <f>ArchiveIDP1!H116</f>
        <v>0</v>
      </c>
      <c r="M198" s="180">
        <f>(ArchiveOT1!AG9+ArchiveOT1!AH9) /2</f>
        <v>0</v>
      </c>
      <c r="N198" s="625">
        <v>0.5833333333333334</v>
      </c>
      <c r="O198" s="630">
        <f>ArchiveIDP2!F116</f>
        <v>0</v>
      </c>
      <c r="P198" s="631">
        <f>ArchiveIDP2!G116</f>
        <v>0</v>
      </c>
      <c r="Q198" s="179">
        <f>ArchiveIDP2!H116</f>
        <v>0</v>
      </c>
      <c r="R198" s="180">
        <f>(ArchiveOT2!AG9+ArchiveOT2!AH9) /2</f>
        <v>0</v>
      </c>
    </row>
    <row r="199">
      <c r="B199" s="625">
        <v>0.625</v>
      </c>
      <c r="C199" s="630">
        <f>OriginalIDP!F117</f>
        <v>27.83</v>
      </c>
      <c r="D199" s="179">
        <f>OriginalIDP!G117</f>
        <v>29.665</v>
      </c>
      <c r="E199" s="179">
        <f>OriginalIDP!H117</f>
        <v>1.835</v>
      </c>
      <c r="F199" s="183">
        <f>(OriginalOT!AI9+OriginalOT!AJ9) /2</f>
        <v>0</v>
      </c>
      <c r="G199" s="183">
        <f>(OriginalOT!AI7+OriginalOT!AJ7) /2</f>
        <v>0</v>
      </c>
      <c r="H199" s="629"/>
      <c r="I199" s="625">
        <v>0.625</v>
      </c>
      <c r="J199" s="630">
        <f>ArchiveIDP1!F117</f>
        <v>0</v>
      </c>
      <c r="K199" s="631">
        <f>ArchiveIDP1!G117</f>
        <v>0</v>
      </c>
      <c r="L199" s="179">
        <f>ArchiveIDP1!H117</f>
        <v>0</v>
      </c>
      <c r="M199" s="183">
        <f>(ArchiveOT1!AI9+ArchiveOT1!AJ9) /2</f>
        <v>0</v>
      </c>
      <c r="N199" s="625">
        <v>0.625</v>
      </c>
      <c r="O199" s="630">
        <f>ArchiveIDP2!F117</f>
        <v>0</v>
      </c>
      <c r="P199" s="631">
        <f>ArchiveIDP2!G117</f>
        <v>0</v>
      </c>
      <c r="Q199" s="179">
        <f>ArchiveIDP2!H117</f>
        <v>0</v>
      </c>
      <c r="R199" s="183">
        <f>(ArchiveOT2!AI9+ArchiveOT2!AJ9) /2</f>
        <v>0</v>
      </c>
    </row>
    <row r="200">
      <c r="B200" s="625">
        <v>0.6666666666666666</v>
      </c>
      <c r="C200" s="630">
        <f>OriginalIDP!F118</f>
        <v>30.89</v>
      </c>
      <c r="D200" s="179">
        <f>OriginalIDP!G118</f>
        <v>26.1675</v>
      </c>
      <c r="E200" s="179">
        <f>OriginalIDP!H118</f>
        <v>-4.7225</v>
      </c>
      <c r="F200" s="180">
        <f>(OriginalOT!AK9+OriginalOT!AL9) /2</f>
        <v>0</v>
      </c>
      <c r="G200" s="180">
        <f>(OriginalOT!AK7+OriginalOT!AL7) /2</f>
        <v>0</v>
      </c>
      <c r="H200" s="629"/>
      <c r="I200" s="625">
        <v>0.6666666666666666</v>
      </c>
      <c r="J200" s="630">
        <f>ArchiveIDP1!F118</f>
        <v>0</v>
      </c>
      <c r="K200" s="631">
        <f>ArchiveIDP1!G118</f>
        <v>0</v>
      </c>
      <c r="L200" s="179">
        <f>ArchiveIDP1!H118</f>
        <v>0</v>
      </c>
      <c r="M200" s="180">
        <f>(ArchiveOT1!AK9+ArchiveOT1!AL9) /2</f>
        <v>0</v>
      </c>
      <c r="N200" s="625">
        <v>0.6666666666666666</v>
      </c>
      <c r="O200" s="630">
        <f>ArchiveIDP2!F118</f>
        <v>0</v>
      </c>
      <c r="P200" s="631">
        <f>ArchiveIDP2!G118</f>
        <v>0</v>
      </c>
      <c r="Q200" s="179">
        <f>ArchiveIDP2!H118</f>
        <v>0</v>
      </c>
      <c r="R200" s="180">
        <f>(ArchiveOT2!AK9+ArchiveOT2!AL9) /2</f>
        <v>0</v>
      </c>
    </row>
    <row r="201">
      <c r="B201" s="625">
        <v>0.7083333333333334</v>
      </c>
      <c r="C201" s="630">
        <f>OriginalIDP!F119</f>
        <v>28.605</v>
      </c>
      <c r="D201" s="179">
        <f>OriginalIDP!G119</f>
        <v>30.6675</v>
      </c>
      <c r="E201" s="179">
        <f>OriginalIDP!H119</f>
        <v>2.0625</v>
      </c>
      <c r="F201" s="183">
        <f>(OriginalOT!AM9+OriginalOT!AN9) /2</f>
        <v>0</v>
      </c>
      <c r="G201" s="183">
        <f>(OriginalOT!AM7+OriginalOT!AN7) /2</f>
        <v>0</v>
      </c>
      <c r="H201" s="629"/>
      <c r="I201" s="625">
        <v>0.7083333333333334</v>
      </c>
      <c r="J201" s="630">
        <f>ArchiveIDP1!F119</f>
        <v>0</v>
      </c>
      <c r="K201" s="631">
        <f>ArchiveIDP1!G119</f>
        <v>0</v>
      </c>
      <c r="L201" s="179">
        <f>ArchiveIDP1!H119</f>
        <v>0</v>
      </c>
      <c r="M201" s="183">
        <f>(ArchiveOT1!AM9+ArchiveOT1!AN9) /2</f>
        <v>0</v>
      </c>
      <c r="N201" s="625">
        <v>0.7083333333333334</v>
      </c>
      <c r="O201" s="630">
        <f>ArchiveIDP2!F119</f>
        <v>0</v>
      </c>
      <c r="P201" s="631">
        <f>ArchiveIDP2!G119</f>
        <v>0</v>
      </c>
      <c r="Q201" s="179">
        <f>ArchiveIDP2!H119</f>
        <v>0</v>
      </c>
      <c r="R201" s="183">
        <f>(ArchiveOT2!AM9+ArchiveOT2!AN9) /2</f>
        <v>0</v>
      </c>
    </row>
    <row r="202">
      <c r="B202" s="625">
        <v>0.75</v>
      </c>
      <c r="C202" s="630">
        <f>OriginalIDP!F120</f>
        <v>32.56</v>
      </c>
      <c r="D202" s="179">
        <f>OriginalIDP!G120</f>
        <v>28.8325</v>
      </c>
      <c r="E202" s="179">
        <f>OriginalIDP!H120</f>
        <v>-3.7275</v>
      </c>
      <c r="F202" s="180">
        <f>(OriginalOT!AO9+OriginalOT!AP9) /2</f>
        <v>0</v>
      </c>
      <c r="G202" s="180">
        <f>(OriginalOT!AO7+OriginalOT!AP7) /2</f>
        <v>0</v>
      </c>
      <c r="H202" s="629"/>
      <c r="I202" s="625">
        <v>0.75</v>
      </c>
      <c r="J202" s="630">
        <f>ArchiveIDP1!F120</f>
        <v>0</v>
      </c>
      <c r="K202" s="631">
        <f>ArchiveIDP1!G120</f>
        <v>0</v>
      </c>
      <c r="L202" s="179">
        <f>ArchiveIDP1!H120</f>
        <v>0</v>
      </c>
      <c r="M202" s="180">
        <f>(ArchiveOT1!AO9+ArchiveOT1!AP9) /2</f>
        <v>0</v>
      </c>
      <c r="N202" s="625">
        <v>0.75</v>
      </c>
      <c r="O202" s="630">
        <f>ArchiveIDP2!F120</f>
        <v>0</v>
      </c>
      <c r="P202" s="631">
        <f>ArchiveIDP2!G120</f>
        <v>0</v>
      </c>
      <c r="Q202" s="179">
        <f>ArchiveIDP2!H120</f>
        <v>0</v>
      </c>
      <c r="R202" s="180">
        <f>(ArchiveOT2!AO9+ArchiveOT2!AP9) /2</f>
        <v>0</v>
      </c>
    </row>
    <row r="203">
      <c r="B203" s="625">
        <v>0.7916666666666666</v>
      </c>
      <c r="C203" s="630">
        <f>OriginalIDP!F121</f>
        <v>28.64</v>
      </c>
      <c r="D203" s="179">
        <f>OriginalIDP!G121</f>
        <v>27.415</v>
      </c>
      <c r="E203" s="179">
        <f>OriginalIDP!H121</f>
        <v>-1.225</v>
      </c>
      <c r="F203" s="183">
        <f>(OriginalOT!AQ9+OriginalOT!AR9) /2</f>
        <v>0</v>
      </c>
      <c r="G203" s="183">
        <f>(OriginalOT!AQ7+OriginalOT!AR7) /2</f>
        <v>0</v>
      </c>
      <c r="H203" s="629"/>
      <c r="I203" s="625">
        <v>0.7916666666666666</v>
      </c>
      <c r="J203" s="630">
        <f>ArchiveIDP1!F121</f>
        <v>0</v>
      </c>
      <c r="K203" s="631">
        <f>ArchiveIDP1!G121</f>
        <v>0</v>
      </c>
      <c r="L203" s="179">
        <f>ArchiveIDP1!H121</f>
        <v>0</v>
      </c>
      <c r="M203" s="183">
        <f>(ArchiveOT1!AQ9+ArchiveOT1!AR9) /2</f>
        <v>0</v>
      </c>
      <c r="N203" s="625">
        <v>0.7916666666666666</v>
      </c>
      <c r="O203" s="630">
        <f>ArchiveIDP2!F121</f>
        <v>0</v>
      </c>
      <c r="P203" s="631">
        <f>ArchiveIDP2!G121</f>
        <v>0</v>
      </c>
      <c r="Q203" s="179">
        <f>ArchiveIDP2!H121</f>
        <v>0</v>
      </c>
      <c r="R203" s="183">
        <f>(ArchiveOT2!AQ9+ArchiveOT2!AR9) /2</f>
        <v>0</v>
      </c>
    </row>
    <row r="204">
      <c r="B204" s="625">
        <v>0.8333333333333334</v>
      </c>
      <c r="C204" s="630">
        <f>OriginalIDP!F122</f>
        <v>25.62</v>
      </c>
      <c r="D204" s="179">
        <f>OriginalIDP!G122</f>
        <v>26.8325</v>
      </c>
      <c r="E204" s="179">
        <f>OriginalIDP!H122</f>
        <v>1.2125</v>
      </c>
      <c r="F204" s="180">
        <f>(OriginalOT!AS9+OriginalOT!AT9) /2</f>
        <v>0</v>
      </c>
      <c r="G204" s="180">
        <f>(OriginalOT!AS7+OriginalOT!AT7) /2</f>
        <v>0</v>
      </c>
      <c r="H204" s="629"/>
      <c r="I204" s="625">
        <v>0.8333333333333334</v>
      </c>
      <c r="J204" s="630">
        <f>ArchiveIDP1!F122</f>
        <v>0</v>
      </c>
      <c r="K204" s="631">
        <f>ArchiveIDP1!G122</f>
        <v>0</v>
      </c>
      <c r="L204" s="179">
        <f>ArchiveIDP1!H122</f>
        <v>0</v>
      </c>
      <c r="M204" s="180">
        <f>(ArchiveOT1!AS9+ArchiveOT1!AT9) /2</f>
        <v>0</v>
      </c>
      <c r="N204" s="625">
        <v>0.8333333333333334</v>
      </c>
      <c r="O204" s="630">
        <f>ArchiveIDP2!F122</f>
        <v>0</v>
      </c>
      <c r="P204" s="631">
        <f>ArchiveIDP2!G122</f>
        <v>0</v>
      </c>
      <c r="Q204" s="179">
        <f>ArchiveIDP2!H122</f>
        <v>0</v>
      </c>
      <c r="R204" s="180">
        <f>(ArchiveOT2!AS9+ArchiveOT2!AT9) /2</f>
        <v>0</v>
      </c>
    </row>
    <row r="205">
      <c r="B205" s="625">
        <v>0.875</v>
      </c>
      <c r="C205" s="630">
        <f>OriginalIDP!F123</f>
        <v>19.1</v>
      </c>
      <c r="D205" s="179">
        <f>OriginalIDP!G123</f>
        <v>21.08</v>
      </c>
      <c r="E205" s="179">
        <f>OriginalIDP!H123</f>
        <v>1.98</v>
      </c>
      <c r="F205" s="183">
        <f>(OriginalOT!AU9+OriginalOT!AV9) /2</f>
        <v>0</v>
      </c>
      <c r="G205" s="183">
        <f>(OriginalOT!AU7+OriginalOT!AV7) /2</f>
        <v>0</v>
      </c>
      <c r="H205" s="629"/>
      <c r="I205" s="625">
        <v>0.875</v>
      </c>
      <c r="J205" s="630">
        <f>ArchiveIDP1!F123</f>
        <v>0</v>
      </c>
      <c r="K205" s="631">
        <f>ArchiveIDP1!G123</f>
        <v>0</v>
      </c>
      <c r="L205" s="179">
        <f>ArchiveIDP1!H123</f>
        <v>0</v>
      </c>
      <c r="M205" s="183">
        <f>(ArchiveOT1!AU9+ArchiveOT1!AV9) /2</f>
        <v>0</v>
      </c>
      <c r="N205" s="625">
        <v>0.875</v>
      </c>
      <c r="O205" s="630">
        <f>ArchiveIDP2!F123</f>
        <v>0</v>
      </c>
      <c r="P205" s="631">
        <f>ArchiveIDP2!G123</f>
        <v>0</v>
      </c>
      <c r="Q205" s="179">
        <f>ArchiveIDP2!H123</f>
        <v>0</v>
      </c>
      <c r="R205" s="183">
        <f>(ArchiveOT2!AU9+ArchiveOT2!AV9) /2</f>
        <v>0</v>
      </c>
    </row>
    <row r="206">
      <c r="B206" s="625">
        <v>0.9166666666666666</v>
      </c>
      <c r="C206" s="630">
        <f>OriginalIDP!F124</f>
        <v>16.6575</v>
      </c>
      <c r="D206" s="179">
        <f>OriginalIDP!G124</f>
        <v>23</v>
      </c>
      <c r="E206" s="179">
        <f>OriginalIDP!H124</f>
        <v>6.3425</v>
      </c>
      <c r="F206" s="180">
        <f>(OriginalOT!AW9+OriginalOT!AX9) /2</f>
        <v>0</v>
      </c>
      <c r="G206" s="180">
        <f>(OriginalOT!AW7+OriginalOT!AX7) /2</f>
        <v>0</v>
      </c>
      <c r="H206" s="629"/>
      <c r="I206" s="625">
        <v>0.9166666666666666</v>
      </c>
      <c r="J206" s="630">
        <f>ArchiveIDP1!F124</f>
        <v>0</v>
      </c>
      <c r="K206" s="631">
        <f>ArchiveIDP1!G124</f>
        <v>0</v>
      </c>
      <c r="L206" s="179">
        <f>ArchiveIDP1!H124</f>
        <v>0</v>
      </c>
      <c r="M206" s="180">
        <f>(ArchiveOT1!AW9+ArchiveOT1!AX9) /2</f>
        <v>0</v>
      </c>
      <c r="N206" s="625">
        <v>0.9166666666666666</v>
      </c>
      <c r="O206" s="630">
        <f>ArchiveIDP2!F124</f>
        <v>0</v>
      </c>
      <c r="P206" s="631">
        <f>ArchiveIDP2!G124</f>
        <v>0</v>
      </c>
      <c r="Q206" s="179">
        <f>ArchiveIDP2!H124</f>
        <v>0</v>
      </c>
      <c r="R206" s="180">
        <f>(ArchiveOT2!AW9+ArchiveOT2!AX9) /2</f>
        <v>0</v>
      </c>
    </row>
    <row r="207">
      <c r="B207" s="625">
        <v>0.9583333333333334</v>
      </c>
      <c r="C207" s="630">
        <f>OriginalIDP!F125</f>
        <v>17.9025</v>
      </c>
      <c r="D207" s="179">
        <f>OriginalIDP!G125</f>
        <v>25.165</v>
      </c>
      <c r="E207" s="179">
        <f>OriginalIDP!H125</f>
        <v>7.2625</v>
      </c>
      <c r="F207" s="183">
        <f>(OriginalOT!AY9+OriginalOT!AZ9) /2</f>
        <v>0</v>
      </c>
      <c r="G207" s="183">
        <f>(OriginalOT!AY7+OriginalOT!AZ7) /2</f>
        <v>0</v>
      </c>
      <c r="H207" s="629"/>
      <c r="I207" s="625">
        <v>0.9583333333333334</v>
      </c>
      <c r="J207" s="630">
        <f>ArchiveIDP1!F125</f>
        <v>0</v>
      </c>
      <c r="K207" s="631">
        <f>ArchiveIDP1!G125</f>
        <v>0</v>
      </c>
      <c r="L207" s="179">
        <f>ArchiveIDP1!H125</f>
        <v>0</v>
      </c>
      <c r="M207" s="183">
        <f>(ArchiveOT1!AY9+ArchiveOT1!AZ9) /2</f>
        <v>0</v>
      </c>
      <c r="N207" s="625">
        <v>0.9583333333333334</v>
      </c>
      <c r="O207" s="630">
        <f>ArchiveIDP2!F125</f>
        <v>0</v>
      </c>
      <c r="P207" s="631">
        <f>ArchiveIDP2!G125</f>
        <v>0</v>
      </c>
      <c r="Q207" s="179">
        <f>ArchiveIDP2!H125</f>
        <v>0</v>
      </c>
      <c r="R207" s="183">
        <f>(ArchiveOT2!AY9+ArchiveOT2!AZ9) /2</f>
        <v>0</v>
      </c>
    </row>
    <row r="208">
      <c r="H208" s="629"/>
      <c r="I208" s="632"/>
      <c r="J208" s="632"/>
      <c r="K208" s="632"/>
      <c r="L208" s="632"/>
      <c r="M208" s="633"/>
    </row>
    <row r="209">
      <c r="H209" s="629"/>
      <c r="I209" s="632"/>
      <c r="J209" s="632"/>
      <c r="K209" s="632"/>
      <c r="L209" s="632"/>
      <c r="M209" s="633"/>
    </row>
    <row r="210">
      <c r="H210" s="629"/>
      <c r="I210" s="632"/>
      <c r="J210" s="632"/>
      <c r="K210" s="632"/>
      <c r="L210" s="632"/>
      <c r="M210" s="633"/>
    </row>
    <row r="211">
      <c r="H211" s="629"/>
      <c r="I211" s="632"/>
      <c r="J211" s="632"/>
      <c r="K211" s="632"/>
      <c r="L211" s="632"/>
      <c r="M211" s="633"/>
    </row>
    <row r="212">
      <c r="H212" s="629"/>
      <c r="I212" s="632"/>
      <c r="J212" s="632"/>
      <c r="K212" s="632"/>
      <c r="L212" s="632"/>
      <c r="M212" s="633"/>
    </row>
    <row r="213">
      <c r="H213" s="629"/>
      <c r="I213" s="632"/>
      <c r="J213" s="632"/>
      <c r="K213" s="632"/>
      <c r="L213" s="632"/>
      <c r="M213" s="633"/>
    </row>
    <row r="214">
      <c r="H214" s="629"/>
      <c r="I214" s="632"/>
      <c r="J214" s="632"/>
      <c r="K214" s="632"/>
      <c r="L214" s="632"/>
      <c r="M214" s="633"/>
    </row>
    <row r="215">
      <c r="H215" s="629"/>
      <c r="I215" s="632"/>
      <c r="J215" s="632"/>
      <c r="K215" s="632"/>
      <c r="L215" s="632"/>
      <c r="M215" s="633"/>
    </row>
    <row r="216">
      <c r="H216" s="629"/>
      <c r="I216" s="632"/>
      <c r="J216" s="632"/>
      <c r="K216" s="632"/>
      <c r="L216" s="632"/>
      <c r="M216" s="633"/>
    </row>
    <row r="217">
      <c r="H217" s="629"/>
      <c r="I217" s="632"/>
      <c r="J217" s="632"/>
      <c r="K217" s="632"/>
      <c r="L217" s="632"/>
      <c r="M217" s="633"/>
    </row>
    <row r="218">
      <c r="H218" s="629"/>
      <c r="I218" s="632"/>
      <c r="J218" s="632"/>
      <c r="K218" s="632"/>
      <c r="L218" s="632"/>
      <c r="M218" s="633"/>
    </row>
    <row r="219">
      <c r="H219" s="629"/>
      <c r="I219" s="632"/>
      <c r="J219" s="632"/>
      <c r="K219" s="632"/>
      <c r="L219" s="632"/>
      <c r="M219" s="633"/>
    </row>
    <row r="220">
      <c r="B220" s="205" t="s">
        <v>87</v>
      </c>
      <c r="C220" s="35"/>
      <c r="D220" s="35"/>
      <c r="E220" s="35"/>
      <c r="F220" s="35"/>
      <c r="G220" s="35"/>
      <c r="H220" s="35"/>
      <c r="I220" s="35"/>
      <c r="J220" s="35"/>
      <c r="K220" s="35"/>
      <c r="L220" s="35"/>
      <c r="M220" s="35"/>
      <c r="N220" s="35"/>
      <c r="O220" s="35"/>
      <c r="P220" s="35"/>
      <c r="Q220" s="35"/>
      <c r="R220" s="36"/>
    </row>
    <row r="221">
      <c r="B221" s="540" t="s">
        <v>634</v>
      </c>
      <c r="C221" s="35"/>
      <c r="D221" s="35"/>
      <c r="E221" s="35"/>
      <c r="F221" s="614" t="s">
        <v>635</v>
      </c>
      <c r="G221" s="615">
        <f>F4</f>
        <v>45842</v>
      </c>
      <c r="H221" s="634"/>
      <c r="I221" s="542" t="s">
        <v>614</v>
      </c>
      <c r="J221" s="35"/>
      <c r="K221" s="35"/>
      <c r="L221" s="35"/>
      <c r="M221" s="36"/>
      <c r="N221" s="543" t="s">
        <v>615</v>
      </c>
      <c r="O221" s="35"/>
      <c r="P221" s="35"/>
      <c r="Q221" s="35"/>
      <c r="R221" s="36"/>
    </row>
    <row r="222">
      <c r="H222" s="635"/>
      <c r="I222" s="636"/>
      <c r="J222" s="636"/>
      <c r="K222" s="636"/>
      <c r="L222" s="636"/>
      <c r="M222" s="637"/>
    </row>
    <row r="223">
      <c r="H223" s="635"/>
      <c r="I223" s="636"/>
      <c r="J223" s="636"/>
      <c r="K223" s="636"/>
      <c r="L223" s="636"/>
      <c r="M223" s="637"/>
    </row>
    <row r="224">
      <c r="H224" s="635"/>
      <c r="I224" s="636"/>
      <c r="J224" s="636"/>
      <c r="K224" s="636"/>
      <c r="L224" s="636"/>
      <c r="M224" s="637"/>
    </row>
    <row r="225">
      <c r="H225" s="635"/>
      <c r="I225" s="636"/>
      <c r="J225" s="636"/>
      <c r="K225" s="636"/>
      <c r="L225" s="636"/>
      <c r="M225" s="637"/>
    </row>
    <row r="226">
      <c r="H226" s="635"/>
      <c r="I226" s="636"/>
      <c r="J226" s="636"/>
      <c r="K226" s="636"/>
      <c r="L226" s="636"/>
      <c r="M226" s="637"/>
    </row>
    <row r="227">
      <c r="H227" s="635"/>
      <c r="I227" s="636"/>
      <c r="J227" s="636"/>
      <c r="K227" s="636"/>
      <c r="L227" s="636"/>
      <c r="M227" s="637"/>
    </row>
    <row r="228">
      <c r="H228" s="635"/>
      <c r="I228" s="636"/>
      <c r="J228" s="636"/>
      <c r="K228" s="636"/>
      <c r="L228" s="636"/>
      <c r="M228" s="637"/>
    </row>
    <row r="229">
      <c r="H229" s="635"/>
      <c r="I229" s="636"/>
      <c r="J229" s="636"/>
      <c r="K229" s="636"/>
      <c r="L229" s="636"/>
      <c r="M229" s="637"/>
    </row>
    <row r="230">
      <c r="H230" s="635"/>
      <c r="I230" s="636"/>
      <c r="J230" s="636"/>
      <c r="K230" s="636"/>
      <c r="L230" s="636"/>
      <c r="M230" s="637"/>
    </row>
    <row r="231">
      <c r="H231" s="635"/>
      <c r="I231" s="636"/>
      <c r="J231" s="636"/>
      <c r="K231" s="636"/>
      <c r="L231" s="636"/>
      <c r="M231" s="637"/>
    </row>
    <row r="232">
      <c r="H232" s="635"/>
      <c r="I232" s="636"/>
      <c r="J232" s="636"/>
      <c r="K232" s="636"/>
      <c r="L232" s="636"/>
      <c r="M232" s="637"/>
    </row>
    <row r="233">
      <c r="H233" s="635"/>
      <c r="I233" s="636"/>
      <c r="J233" s="636"/>
      <c r="K233" s="636"/>
      <c r="L233" s="636"/>
      <c r="M233" s="637"/>
    </row>
    <row r="234">
      <c r="H234" s="635"/>
      <c r="I234" s="636"/>
      <c r="J234" s="636"/>
      <c r="K234" s="636"/>
      <c r="L234" s="636"/>
      <c r="M234" s="637"/>
    </row>
    <row r="235">
      <c r="H235" s="635"/>
      <c r="I235" s="636"/>
      <c r="J235" s="636"/>
      <c r="K235" s="636"/>
      <c r="L235" s="636"/>
      <c r="M235" s="637"/>
    </row>
    <row r="236">
      <c r="B236" s="628" t="s">
        <v>7</v>
      </c>
      <c r="C236" s="6"/>
      <c r="D236" s="6"/>
      <c r="E236" s="8"/>
      <c r="F236" s="170">
        <f>'Week Overview'!C3+2</f>
        <v>45846</v>
      </c>
      <c r="G236" s="8"/>
      <c r="H236" s="635"/>
      <c r="I236" s="620" t="s">
        <v>618</v>
      </c>
      <c r="J236" s="621" t="str">
        <f>F5</f>
        <v/>
      </c>
      <c r="K236" s="6"/>
      <c r="L236" s="6"/>
      <c r="M236" s="8"/>
      <c r="N236" s="620" t="s">
        <v>618</v>
      </c>
      <c r="O236" s="621" t="str">
        <f>F6</f>
        <v/>
      </c>
      <c r="P236" s="6"/>
      <c r="Q236" s="6"/>
      <c r="R236" s="8"/>
    </row>
    <row r="237">
      <c r="B237" s="622" t="s">
        <v>83</v>
      </c>
      <c r="C237" s="172" t="s">
        <v>24</v>
      </c>
      <c r="D237" s="173" t="s">
        <v>25</v>
      </c>
      <c r="E237" s="174" t="s">
        <v>26</v>
      </c>
      <c r="F237" s="623" t="s">
        <v>84</v>
      </c>
      <c r="G237" s="624" t="s">
        <v>85</v>
      </c>
      <c r="H237" s="635"/>
      <c r="I237" s="622" t="s">
        <v>83</v>
      </c>
      <c r="J237" s="172" t="s">
        <v>24</v>
      </c>
      <c r="K237" s="173" t="s">
        <v>25</v>
      </c>
      <c r="L237" s="174" t="s">
        <v>26</v>
      </c>
      <c r="M237" s="623" t="s">
        <v>84</v>
      </c>
      <c r="N237" s="622" t="s">
        <v>83</v>
      </c>
      <c r="O237" s="172" t="s">
        <v>24</v>
      </c>
      <c r="P237" s="173" t="s">
        <v>25</v>
      </c>
      <c r="Q237" s="174" t="s">
        <v>26</v>
      </c>
      <c r="R237" s="623" t="s">
        <v>84</v>
      </c>
    </row>
    <row r="238">
      <c r="B238" s="625">
        <v>0.0</v>
      </c>
      <c r="C238" s="630">
        <f>OriginalIDP!I102</f>
        <v>16.3225</v>
      </c>
      <c r="D238" s="630">
        <f>OriginalIDP!J102</f>
        <v>22.8325</v>
      </c>
      <c r="E238" s="179">
        <f>OriginalIDP!K102</f>
        <v>6.51</v>
      </c>
      <c r="F238" s="180">
        <f>(OriginalOT!E14+OriginalOT!F14) /2</f>
        <v>0</v>
      </c>
      <c r="G238" s="180">
        <f>(OriginalOT!E12+OriginalOT!F12) /2</f>
        <v>0</v>
      </c>
      <c r="H238" s="635"/>
      <c r="I238" s="625">
        <v>0.0</v>
      </c>
      <c r="J238" s="630">
        <f>ArchiveIDP1!I102</f>
        <v>0</v>
      </c>
      <c r="K238" s="631">
        <f>ArchiveIDP1!J102</f>
        <v>0</v>
      </c>
      <c r="L238" s="179">
        <f>ArchiveIDP1!K102</f>
        <v>0</v>
      </c>
      <c r="M238" s="180">
        <f>(ArchiveOT1!E14+ArchiveOT1!F14) /2</f>
        <v>0</v>
      </c>
      <c r="N238" s="625">
        <v>0.0</v>
      </c>
      <c r="O238" s="630">
        <f>ArchiveIDP2!I102</f>
        <v>0</v>
      </c>
      <c r="P238" s="631">
        <f>ArchiveIDP2!J102</f>
        <v>0</v>
      </c>
      <c r="Q238" s="179">
        <f>ArchiveIDP2!K102</f>
        <v>0</v>
      </c>
      <c r="R238" s="180">
        <f>(ArchiveOT2!E14+ArchiveOT2!F14) /2</f>
        <v>0</v>
      </c>
    </row>
    <row r="239">
      <c r="A239" s="41" t="s">
        <v>637</v>
      </c>
      <c r="B239" s="625">
        <v>0.041666666666666664</v>
      </c>
      <c r="C239" s="630">
        <f>OriginalIDP!I103</f>
        <v>14.7475</v>
      </c>
      <c r="D239" s="630">
        <f>OriginalIDP!J103</f>
        <v>22.25</v>
      </c>
      <c r="E239" s="179">
        <f>OriginalIDP!K103</f>
        <v>7.5025</v>
      </c>
      <c r="F239" s="183">
        <f>(OriginalOT!G14+OriginalOT!H14) /2</f>
        <v>0</v>
      </c>
      <c r="G239" s="183">
        <f>(OriginalOT!G12+OriginalOT!H12) /2</f>
        <v>0</v>
      </c>
      <c r="H239" s="635"/>
      <c r="I239" s="625">
        <v>0.041666666666666664</v>
      </c>
      <c r="J239" s="630">
        <f>ArchiveIDP1!I103</f>
        <v>0</v>
      </c>
      <c r="K239" s="631">
        <f>ArchiveIDP1!J103</f>
        <v>0</v>
      </c>
      <c r="L239" s="179">
        <f>ArchiveIDP1!K103</f>
        <v>0</v>
      </c>
      <c r="M239" s="183">
        <f>(ArchiveOT1!G14+ArchiveOT1!H14) /2</f>
        <v>0</v>
      </c>
      <c r="N239" s="625">
        <v>0.041666666666666664</v>
      </c>
      <c r="O239" s="630">
        <f>ArchiveIDP2!I103</f>
        <v>0</v>
      </c>
      <c r="P239" s="631">
        <f>ArchiveIDP2!J103</f>
        <v>0</v>
      </c>
      <c r="Q239" s="179">
        <f>ArchiveIDP2!K103</f>
        <v>0</v>
      </c>
      <c r="R239" s="183">
        <f>(ArchiveOT2!G14+ArchiveOT2!H14) /2</f>
        <v>0</v>
      </c>
    </row>
    <row r="240">
      <c r="B240" s="625">
        <v>0.08333333333333333</v>
      </c>
      <c r="C240" s="630">
        <f>OriginalIDP!I104</f>
        <v>14.5075</v>
      </c>
      <c r="D240" s="630">
        <f>OriginalIDP!J104</f>
        <v>18.915</v>
      </c>
      <c r="E240" s="179">
        <f>OriginalIDP!K104</f>
        <v>4.4075</v>
      </c>
      <c r="F240" s="180">
        <f>(OriginalOT!I14+OriginalOT!J14) /2</f>
        <v>0</v>
      </c>
      <c r="G240" s="180">
        <f>(OriginalOT!I12+OriginalOT!J12) /2</f>
        <v>0</v>
      </c>
      <c r="H240" s="635"/>
      <c r="I240" s="625">
        <v>0.08333333333333333</v>
      </c>
      <c r="J240" s="630">
        <f>ArchiveIDP1!I104</f>
        <v>0</v>
      </c>
      <c r="K240" s="631">
        <f>ArchiveIDP1!J104</f>
        <v>0</v>
      </c>
      <c r="L240" s="179">
        <f>ArchiveIDP1!K104</f>
        <v>0</v>
      </c>
      <c r="M240" s="180">
        <f>(ArchiveOT1!I14+ArchiveOT1!J14) /2</f>
        <v>0</v>
      </c>
      <c r="N240" s="625">
        <v>0.08333333333333333</v>
      </c>
      <c r="O240" s="630">
        <f>ArchiveIDP2!I104</f>
        <v>0</v>
      </c>
      <c r="P240" s="631">
        <f>ArchiveIDP2!J104</f>
        <v>0</v>
      </c>
      <c r="Q240" s="179">
        <f>ArchiveIDP2!K104</f>
        <v>0</v>
      </c>
      <c r="R240" s="180">
        <f>(ArchiveOT2!I14+ArchiveOT2!J14) /2</f>
        <v>0</v>
      </c>
    </row>
    <row r="241">
      <c r="B241" s="625">
        <v>0.125</v>
      </c>
      <c r="C241" s="630">
        <f>OriginalIDP!I105</f>
        <v>13.235</v>
      </c>
      <c r="D241" s="630">
        <f>OriginalIDP!J105</f>
        <v>19.83</v>
      </c>
      <c r="E241" s="179">
        <f>OriginalIDP!K105</f>
        <v>6.595</v>
      </c>
      <c r="F241" s="183">
        <f>(OriginalOT!K14+OriginalOT!L14) /2</f>
        <v>0</v>
      </c>
      <c r="G241" s="183">
        <f>(OriginalOT!K12+OriginalOT!L12) /2</f>
        <v>0</v>
      </c>
      <c r="H241" s="635"/>
      <c r="I241" s="625">
        <v>0.125</v>
      </c>
      <c r="J241" s="630">
        <f>ArchiveIDP1!I105</f>
        <v>0</v>
      </c>
      <c r="K241" s="631">
        <f>ArchiveIDP1!J105</f>
        <v>0</v>
      </c>
      <c r="L241" s="179">
        <f>ArchiveIDP1!K105</f>
        <v>0</v>
      </c>
      <c r="M241" s="183">
        <f>(ArchiveOT1!K14+ArchiveOT1!L14) /2</f>
        <v>0</v>
      </c>
      <c r="N241" s="625">
        <v>0.125</v>
      </c>
      <c r="O241" s="630">
        <f>ArchiveIDP2!I105</f>
        <v>0</v>
      </c>
      <c r="P241" s="631">
        <f>ArchiveIDP2!J105</f>
        <v>0</v>
      </c>
      <c r="Q241" s="179">
        <f>ArchiveIDP2!K105</f>
        <v>0</v>
      </c>
      <c r="R241" s="183">
        <f>(ArchiveOT2!K14+ArchiveOT2!L14) /2</f>
        <v>0</v>
      </c>
    </row>
    <row r="242">
      <c r="B242" s="625">
        <v>0.16666666666666666</v>
      </c>
      <c r="C242" s="630">
        <f>OriginalIDP!I106</f>
        <v>13.3375</v>
      </c>
      <c r="D242" s="630">
        <f>OriginalIDP!J106</f>
        <v>19.0825</v>
      </c>
      <c r="E242" s="179">
        <f>OriginalIDP!K106</f>
        <v>5.745</v>
      </c>
      <c r="F242" s="180">
        <f>(OriginalOT!M14+OriginalOT!N14) /2</f>
        <v>0</v>
      </c>
      <c r="G242" s="180">
        <f>(OriginalOT!M12+OriginalOT!N12) /2</f>
        <v>0</v>
      </c>
      <c r="H242" s="635"/>
      <c r="I242" s="625">
        <v>0.16666666666666666</v>
      </c>
      <c r="J242" s="630">
        <f>ArchiveIDP1!I106</f>
        <v>0</v>
      </c>
      <c r="K242" s="631">
        <f>ArchiveIDP1!J106</f>
        <v>0</v>
      </c>
      <c r="L242" s="179">
        <f>ArchiveIDP1!K106</f>
        <v>0</v>
      </c>
      <c r="M242" s="180">
        <f>(ArchiveOT1!M14+ArchiveOT1!N14) /2</f>
        <v>0</v>
      </c>
      <c r="N242" s="625">
        <v>0.16666666666666666</v>
      </c>
      <c r="O242" s="630">
        <f>ArchiveIDP2!I106</f>
        <v>0</v>
      </c>
      <c r="P242" s="631">
        <f>ArchiveIDP2!J106</f>
        <v>0</v>
      </c>
      <c r="Q242" s="179">
        <f>ArchiveIDP2!K106</f>
        <v>0</v>
      </c>
      <c r="R242" s="180">
        <f>(ArchiveOT2!M14+ArchiveOT2!N14) /2</f>
        <v>0</v>
      </c>
    </row>
    <row r="243">
      <c r="B243" s="625">
        <v>0.20833333333333334</v>
      </c>
      <c r="C243" s="630">
        <f>OriginalIDP!I107</f>
        <v>16.55</v>
      </c>
      <c r="D243" s="630">
        <f>OriginalIDP!J107</f>
        <v>18.0825</v>
      </c>
      <c r="E243" s="179">
        <f>OriginalIDP!K107</f>
        <v>1.5325</v>
      </c>
      <c r="F243" s="183">
        <f>(OriginalOT!O14+OriginalOT!P14) /2</f>
        <v>0</v>
      </c>
      <c r="G243" s="183">
        <f>(OriginalOT!O12+OriginalOT!P12) /2</f>
        <v>0</v>
      </c>
      <c r="H243" s="635"/>
      <c r="I243" s="625">
        <v>0.20833333333333334</v>
      </c>
      <c r="J243" s="630">
        <f>ArchiveIDP1!I107</f>
        <v>0</v>
      </c>
      <c r="K243" s="631">
        <f>ArchiveIDP1!J107</f>
        <v>0</v>
      </c>
      <c r="L243" s="179">
        <f>ArchiveIDP1!K107</f>
        <v>0</v>
      </c>
      <c r="M243" s="183">
        <f>(ArchiveOT1!O14+ArchiveOT1!P14) /2</f>
        <v>0</v>
      </c>
      <c r="N243" s="625">
        <v>0.20833333333333334</v>
      </c>
      <c r="O243" s="630">
        <f>ArchiveIDP2!I107</f>
        <v>0</v>
      </c>
      <c r="P243" s="631">
        <f>ArchiveIDP2!J107</f>
        <v>0</v>
      </c>
      <c r="Q243" s="179">
        <f>ArchiveIDP2!K107</f>
        <v>0</v>
      </c>
      <c r="R243" s="183">
        <f>(ArchiveOT2!O14+ArchiveOT2!P14) /2</f>
        <v>0</v>
      </c>
    </row>
    <row r="244">
      <c r="B244" s="625">
        <v>0.25</v>
      </c>
      <c r="C244" s="630">
        <f>OriginalIDP!I108</f>
        <v>16.6375</v>
      </c>
      <c r="D244" s="630">
        <f>OriginalIDP!J108</f>
        <v>23.5</v>
      </c>
      <c r="E244" s="179">
        <f>OriginalIDP!K108</f>
        <v>6.8625</v>
      </c>
      <c r="F244" s="180">
        <f>(OriginalOT!Q14+OriginalOT!R14) /2</f>
        <v>0</v>
      </c>
      <c r="G244" s="180">
        <f>(OriginalOT!Q12+OriginalOT!R12) /2</f>
        <v>0</v>
      </c>
      <c r="H244" s="635"/>
      <c r="I244" s="625">
        <v>0.25</v>
      </c>
      <c r="J244" s="630">
        <f>ArchiveIDP1!I108</f>
        <v>0</v>
      </c>
      <c r="K244" s="631">
        <f>ArchiveIDP1!J108</f>
        <v>0</v>
      </c>
      <c r="L244" s="179">
        <f>ArchiveIDP1!K108</f>
        <v>0</v>
      </c>
      <c r="M244" s="180">
        <f>(ArchiveOT1!Q14+ArchiveOT1!R14) /2</f>
        <v>0</v>
      </c>
      <c r="N244" s="625">
        <v>0.25</v>
      </c>
      <c r="O244" s="630">
        <f>ArchiveIDP2!I108</f>
        <v>0</v>
      </c>
      <c r="P244" s="631">
        <f>ArchiveIDP2!J108</f>
        <v>0</v>
      </c>
      <c r="Q244" s="179">
        <f>ArchiveIDP2!K108</f>
        <v>0</v>
      </c>
      <c r="R244" s="180">
        <f>(ArchiveOT2!Q14+ArchiveOT2!R14) /2</f>
        <v>0</v>
      </c>
    </row>
    <row r="245">
      <c r="B245" s="625">
        <v>0.2916666666666667</v>
      </c>
      <c r="C245" s="630">
        <f>OriginalIDP!I109</f>
        <v>21.64</v>
      </c>
      <c r="D245" s="630">
        <f>OriginalIDP!J109</f>
        <v>23.7475</v>
      </c>
      <c r="E245" s="179">
        <f>OriginalIDP!K109</f>
        <v>2.1075</v>
      </c>
      <c r="F245" s="183">
        <f>(OriginalOT!S14+OriginalOT!T14) /2</f>
        <v>0</v>
      </c>
      <c r="G245" s="183">
        <f>(OriginalOT!S12+OriginalOT!T12) /2</f>
        <v>0</v>
      </c>
      <c r="H245" s="635"/>
      <c r="I245" s="625">
        <v>0.2916666666666667</v>
      </c>
      <c r="J245" s="630">
        <f>ArchiveIDP1!I109</f>
        <v>0</v>
      </c>
      <c r="K245" s="631">
        <f>ArchiveIDP1!J109</f>
        <v>0</v>
      </c>
      <c r="L245" s="179">
        <f>ArchiveIDP1!K109</f>
        <v>0</v>
      </c>
      <c r="M245" s="183">
        <f>(ArchiveOT1!S14+ArchiveOT1!T14) /2</f>
        <v>0</v>
      </c>
      <c r="N245" s="625">
        <v>0.2916666666666667</v>
      </c>
      <c r="O245" s="630">
        <f>ArchiveIDP2!I109</f>
        <v>0</v>
      </c>
      <c r="P245" s="631">
        <f>ArchiveIDP2!J109</f>
        <v>0</v>
      </c>
      <c r="Q245" s="179">
        <f>ArchiveIDP2!K109</f>
        <v>0</v>
      </c>
      <c r="R245" s="183">
        <f>(ArchiveOT2!S14+ArchiveOT2!T14) /2</f>
        <v>0</v>
      </c>
    </row>
    <row r="246">
      <c r="B246" s="625">
        <v>0.3333333333333333</v>
      </c>
      <c r="C246" s="630">
        <f>OriginalIDP!I110</f>
        <v>27.4</v>
      </c>
      <c r="D246" s="630">
        <f>OriginalIDP!J110</f>
        <v>33.1675</v>
      </c>
      <c r="E246" s="179">
        <f>OriginalIDP!K110</f>
        <v>5.7675</v>
      </c>
      <c r="F246" s="180">
        <f>(OriginalOT!U14+OriginalOT!V14) /2</f>
        <v>0</v>
      </c>
      <c r="G246" s="180">
        <f>(OriginalOT!U12+OriginalOT!V12) /2</f>
        <v>0</v>
      </c>
      <c r="H246" s="635"/>
      <c r="I246" s="625">
        <v>0.3333333333333333</v>
      </c>
      <c r="J246" s="630">
        <f>ArchiveIDP1!I110</f>
        <v>0</v>
      </c>
      <c r="K246" s="631">
        <f>ArchiveIDP1!J110</f>
        <v>0</v>
      </c>
      <c r="L246" s="179">
        <f>ArchiveIDP1!K110</f>
        <v>0</v>
      </c>
      <c r="M246" s="180">
        <f>(ArchiveOT1!U14+ArchiveOT1!V14) /2</f>
        <v>0</v>
      </c>
      <c r="N246" s="625">
        <v>0.3333333333333333</v>
      </c>
      <c r="O246" s="630">
        <f>ArchiveIDP2!I110</f>
        <v>0</v>
      </c>
      <c r="P246" s="631">
        <f>ArchiveIDP2!J110</f>
        <v>0</v>
      </c>
      <c r="Q246" s="179">
        <f>ArchiveIDP2!K110</f>
        <v>0</v>
      </c>
      <c r="R246" s="180">
        <f>(ArchiveOT2!U14+ArchiveOT2!V14) /2</f>
        <v>0</v>
      </c>
    </row>
    <row r="247">
      <c r="A247" s="638"/>
      <c r="B247" s="625">
        <v>0.375</v>
      </c>
      <c r="C247" s="630">
        <f>OriginalIDP!I111</f>
        <v>28.525</v>
      </c>
      <c r="D247" s="630">
        <f>OriginalIDP!J111</f>
        <v>32.5</v>
      </c>
      <c r="E247" s="179">
        <f>OriginalIDP!K111</f>
        <v>3.975</v>
      </c>
      <c r="F247" s="183">
        <f>(OriginalOT!W14+OriginalOT!X14) /2</f>
        <v>0</v>
      </c>
      <c r="G247" s="183">
        <f>(OriginalOT!W12+OriginalOT!X12) /2</f>
        <v>0</v>
      </c>
      <c r="H247" s="635"/>
      <c r="I247" s="625">
        <v>0.375</v>
      </c>
      <c r="J247" s="630">
        <f>ArchiveIDP1!I111</f>
        <v>0</v>
      </c>
      <c r="K247" s="631">
        <f>ArchiveIDP1!J111</f>
        <v>0</v>
      </c>
      <c r="L247" s="179">
        <f>ArchiveIDP1!K111</f>
        <v>0</v>
      </c>
      <c r="M247" s="183">
        <f>(ArchiveOT1!W14+ArchiveOT1!X14) /2</f>
        <v>0</v>
      </c>
      <c r="N247" s="625">
        <v>0.375</v>
      </c>
      <c r="O247" s="630">
        <f>ArchiveIDP2!I111</f>
        <v>0</v>
      </c>
      <c r="P247" s="631">
        <f>ArchiveIDP2!J111</f>
        <v>0</v>
      </c>
      <c r="Q247" s="179">
        <f>ArchiveIDP2!K111</f>
        <v>0</v>
      </c>
      <c r="R247" s="183">
        <f>(ArchiveOT2!W14+ArchiveOT2!X14) /2</f>
        <v>0</v>
      </c>
    </row>
    <row r="248">
      <c r="B248" s="625">
        <v>0.4166666666666667</v>
      </c>
      <c r="C248" s="630">
        <f>OriginalIDP!I112</f>
        <v>29.8475</v>
      </c>
      <c r="D248" s="630">
        <f>OriginalIDP!J112</f>
        <v>34.4175</v>
      </c>
      <c r="E248" s="179">
        <f>OriginalIDP!K112</f>
        <v>4.57</v>
      </c>
      <c r="F248" s="180">
        <f>(OriginalOT!Y14+OriginalOT!Z14) /2</f>
        <v>0</v>
      </c>
      <c r="G248" s="180">
        <f>(OriginalOT!Y12+OriginalOT!Z12) /2</f>
        <v>0</v>
      </c>
      <c r="H248" s="635"/>
      <c r="I248" s="625">
        <v>0.4166666666666667</v>
      </c>
      <c r="J248" s="630">
        <f>ArchiveIDP1!I112</f>
        <v>0</v>
      </c>
      <c r="K248" s="631">
        <f>ArchiveIDP1!J112</f>
        <v>0</v>
      </c>
      <c r="L248" s="179">
        <f>ArchiveIDP1!K112</f>
        <v>0</v>
      </c>
      <c r="M248" s="180">
        <f>(ArchiveOT1!Y14+ArchiveOT1!Z14) /2</f>
        <v>0</v>
      </c>
      <c r="N248" s="625">
        <v>0.4166666666666667</v>
      </c>
      <c r="O248" s="630">
        <f>ArchiveIDP2!I112</f>
        <v>0</v>
      </c>
      <c r="P248" s="631">
        <f>ArchiveIDP2!J112</f>
        <v>0</v>
      </c>
      <c r="Q248" s="179">
        <f>ArchiveIDP2!K112</f>
        <v>0</v>
      </c>
      <c r="R248" s="180">
        <f>(ArchiveOT2!Y14+ArchiveOT2!Z14) /2</f>
        <v>0</v>
      </c>
    </row>
    <row r="249">
      <c r="B249" s="625">
        <v>0.4583333333333333</v>
      </c>
      <c r="C249" s="630">
        <f>OriginalIDP!I113</f>
        <v>31.97</v>
      </c>
      <c r="D249" s="630">
        <f>OriginalIDP!J113</f>
        <v>37.0825</v>
      </c>
      <c r="E249" s="179">
        <f>OriginalIDP!K113</f>
        <v>5.1125</v>
      </c>
      <c r="F249" s="183">
        <f>(OriginalOT!AA14+OriginalOT!AB14) /2</f>
        <v>0</v>
      </c>
      <c r="G249" s="183">
        <f>(OriginalOT!AA12+OriginalOT!AB12) /2</f>
        <v>0</v>
      </c>
      <c r="H249" s="635"/>
      <c r="I249" s="625">
        <v>0.4583333333333333</v>
      </c>
      <c r="J249" s="630">
        <f>ArchiveIDP1!I113</f>
        <v>0</v>
      </c>
      <c r="K249" s="631">
        <f>ArchiveIDP1!J113</f>
        <v>0</v>
      </c>
      <c r="L249" s="179">
        <f>ArchiveIDP1!K113</f>
        <v>0</v>
      </c>
      <c r="M249" s="183">
        <f>(ArchiveOT1!AA14+ArchiveOT1!AB14) /2</f>
        <v>0</v>
      </c>
      <c r="N249" s="625">
        <v>0.4583333333333333</v>
      </c>
      <c r="O249" s="630">
        <f>ArchiveIDP2!I113</f>
        <v>0</v>
      </c>
      <c r="P249" s="631">
        <f>ArchiveIDP2!J113</f>
        <v>0</v>
      </c>
      <c r="Q249" s="179">
        <f>ArchiveIDP2!K113</f>
        <v>0</v>
      </c>
      <c r="R249" s="183">
        <f>(ArchiveOT2!AA14+ArchiveOT2!AB14) /2</f>
        <v>0</v>
      </c>
    </row>
    <row r="250">
      <c r="B250" s="625">
        <v>0.5</v>
      </c>
      <c r="C250" s="630">
        <f>OriginalIDP!I114</f>
        <v>32.93</v>
      </c>
      <c r="D250" s="630">
        <f>OriginalIDP!J114</f>
        <v>31.7475</v>
      </c>
      <c r="E250" s="179">
        <f>OriginalIDP!K114</f>
        <v>-1.1825</v>
      </c>
      <c r="F250" s="180">
        <f>(OriginalOT!AC14+OriginalOT!AD14) /2</f>
        <v>0</v>
      </c>
      <c r="G250" s="180">
        <f>(OriginalOT!AC12+OriginalOT!AD12) /2</f>
        <v>0</v>
      </c>
      <c r="H250" s="635"/>
      <c r="I250" s="625">
        <v>0.5</v>
      </c>
      <c r="J250" s="630">
        <f>ArchiveIDP1!I114</f>
        <v>0</v>
      </c>
      <c r="K250" s="631">
        <f>ArchiveIDP1!J114</f>
        <v>0</v>
      </c>
      <c r="L250" s="179">
        <f>ArchiveIDP1!K114</f>
        <v>0</v>
      </c>
      <c r="M250" s="180">
        <f>(ArchiveOT1!AC14+ArchiveOT1!AD14) /2</f>
        <v>0</v>
      </c>
      <c r="N250" s="625">
        <v>0.5</v>
      </c>
      <c r="O250" s="630">
        <f>ArchiveIDP2!I114</f>
        <v>0</v>
      </c>
      <c r="P250" s="631">
        <f>ArchiveIDP2!J114</f>
        <v>0</v>
      </c>
      <c r="Q250" s="179">
        <f>ArchiveIDP2!K114</f>
        <v>0</v>
      </c>
      <c r="R250" s="180">
        <f>(ArchiveOT2!AC14+ArchiveOT2!AD14) /2</f>
        <v>0</v>
      </c>
    </row>
    <row r="251">
      <c r="B251" s="625">
        <v>0.5416666666666666</v>
      </c>
      <c r="C251" s="630">
        <f>OriginalIDP!I115</f>
        <v>33.99</v>
      </c>
      <c r="D251" s="630">
        <f>OriginalIDP!J115</f>
        <v>32.1675</v>
      </c>
      <c r="E251" s="179">
        <f>OriginalIDP!K115</f>
        <v>-1.8225</v>
      </c>
      <c r="F251" s="183">
        <f>(OriginalOT!AE14+OriginalOT!AF14) /2</f>
        <v>0</v>
      </c>
      <c r="G251" s="183">
        <f>(OriginalOT!AE12+OriginalOT!AF12) /2</f>
        <v>0</v>
      </c>
      <c r="H251" s="635"/>
      <c r="I251" s="625">
        <v>0.5416666666666666</v>
      </c>
      <c r="J251" s="630">
        <f>ArchiveIDP1!I115</f>
        <v>0</v>
      </c>
      <c r="K251" s="631">
        <f>ArchiveIDP1!J115</f>
        <v>0</v>
      </c>
      <c r="L251" s="179">
        <f>ArchiveIDP1!K115</f>
        <v>0</v>
      </c>
      <c r="M251" s="183">
        <f>(ArchiveOT1!AE14+ArchiveOT1!AF14) /2</f>
        <v>0</v>
      </c>
      <c r="N251" s="625">
        <v>0.5416666666666666</v>
      </c>
      <c r="O251" s="630">
        <f>ArchiveIDP2!I115</f>
        <v>0</v>
      </c>
      <c r="P251" s="631">
        <f>ArchiveIDP2!J115</f>
        <v>0</v>
      </c>
      <c r="Q251" s="179">
        <f>ArchiveIDP2!K115</f>
        <v>0</v>
      </c>
      <c r="R251" s="183">
        <f>(ArchiveOT2!AE14+ArchiveOT2!AF14) /2</f>
        <v>0</v>
      </c>
    </row>
    <row r="252">
      <c r="B252" s="625">
        <v>0.5833333333333334</v>
      </c>
      <c r="C252" s="630">
        <f>OriginalIDP!I116</f>
        <v>30.615</v>
      </c>
      <c r="D252" s="630">
        <f>OriginalIDP!J116</f>
        <v>30.915</v>
      </c>
      <c r="E252" s="179">
        <f>OriginalIDP!K116</f>
        <v>0.3</v>
      </c>
      <c r="F252" s="180">
        <f>(OriginalOT!AG14+OriginalOT!AH14) /2</f>
        <v>0</v>
      </c>
      <c r="G252" s="180">
        <f>(OriginalOT!AG12+OriginalOT!AH12) /2</f>
        <v>0</v>
      </c>
      <c r="H252" s="635"/>
      <c r="I252" s="625">
        <v>0.5833333333333334</v>
      </c>
      <c r="J252" s="630">
        <f>ArchiveIDP1!I116</f>
        <v>0</v>
      </c>
      <c r="K252" s="631">
        <f>ArchiveIDP1!J116</f>
        <v>0</v>
      </c>
      <c r="L252" s="179">
        <f>ArchiveIDP1!K116</f>
        <v>0</v>
      </c>
      <c r="M252" s="180">
        <f>(ArchiveOT1!AG14+ArchiveOT1!AH14) /2</f>
        <v>0</v>
      </c>
      <c r="N252" s="625">
        <v>0.5833333333333334</v>
      </c>
      <c r="O252" s="630">
        <f>ArchiveIDP2!I116</f>
        <v>0</v>
      </c>
      <c r="P252" s="631">
        <f>ArchiveIDP2!J116</f>
        <v>0</v>
      </c>
      <c r="Q252" s="179">
        <f>ArchiveIDP2!K116</f>
        <v>0</v>
      </c>
      <c r="R252" s="180">
        <f>(ArchiveOT2!AG14+ArchiveOT2!AH14) /2</f>
        <v>0</v>
      </c>
    </row>
    <row r="253">
      <c r="B253" s="625">
        <v>0.625</v>
      </c>
      <c r="C253" s="630">
        <f>OriginalIDP!I117</f>
        <v>30.08</v>
      </c>
      <c r="D253" s="630">
        <f>OriginalIDP!J117</f>
        <v>30.25</v>
      </c>
      <c r="E253" s="179">
        <f>OriginalIDP!K117</f>
        <v>0.17</v>
      </c>
      <c r="F253" s="183">
        <f>(OriginalOT!AI14+OriginalOT!AJ14) /2</f>
        <v>0</v>
      </c>
      <c r="G253" s="183">
        <f>(OriginalOT!AI12+OriginalOT!AJ12) /2</f>
        <v>0</v>
      </c>
      <c r="H253" s="635"/>
      <c r="I253" s="625">
        <v>0.625</v>
      </c>
      <c r="J253" s="630">
        <f>ArchiveIDP1!I117</f>
        <v>0</v>
      </c>
      <c r="K253" s="631">
        <f>ArchiveIDP1!J117</f>
        <v>0</v>
      </c>
      <c r="L253" s="179">
        <f>ArchiveIDP1!K117</f>
        <v>0</v>
      </c>
      <c r="M253" s="183">
        <f>(ArchiveOT1!AI14+ArchiveOT1!AJ14) /2</f>
        <v>0</v>
      </c>
      <c r="N253" s="625">
        <v>0.625</v>
      </c>
      <c r="O253" s="630">
        <f>ArchiveIDP2!I117</f>
        <v>0</v>
      </c>
      <c r="P253" s="631">
        <f>ArchiveIDP2!J117</f>
        <v>0</v>
      </c>
      <c r="Q253" s="179">
        <f>ArchiveIDP2!K117</f>
        <v>0</v>
      </c>
      <c r="R253" s="183">
        <f>(ArchiveOT2!AI14+ArchiveOT2!AJ14) /2</f>
        <v>0</v>
      </c>
    </row>
    <row r="254">
      <c r="B254" s="625">
        <v>0.6666666666666666</v>
      </c>
      <c r="C254" s="630">
        <f>OriginalIDP!I118</f>
        <v>27.69</v>
      </c>
      <c r="D254" s="630">
        <f>OriginalIDP!J118</f>
        <v>26.8325</v>
      </c>
      <c r="E254" s="179">
        <f>OriginalIDP!K118</f>
        <v>-0.8575</v>
      </c>
      <c r="F254" s="180">
        <f>(OriginalOT!AK14+OriginalOT!AL14) /2</f>
        <v>0</v>
      </c>
      <c r="G254" s="180">
        <f>(OriginalOT!AK12+OriginalOT!AL12) /2</f>
        <v>0</v>
      </c>
      <c r="H254" s="635"/>
      <c r="I254" s="625">
        <v>0.6666666666666666</v>
      </c>
      <c r="J254" s="630">
        <f>ArchiveIDP1!I118</f>
        <v>0</v>
      </c>
      <c r="K254" s="631">
        <f>ArchiveIDP1!J118</f>
        <v>0</v>
      </c>
      <c r="L254" s="179">
        <f>ArchiveIDP1!K118</f>
        <v>0</v>
      </c>
      <c r="M254" s="180">
        <f>(ArchiveOT1!AK14+ArchiveOT1!AL14) /2</f>
        <v>0</v>
      </c>
      <c r="N254" s="625">
        <v>0.6666666666666666</v>
      </c>
      <c r="O254" s="630">
        <f>ArchiveIDP2!I118</f>
        <v>0</v>
      </c>
      <c r="P254" s="631">
        <f>ArchiveIDP2!J118</f>
        <v>0</v>
      </c>
      <c r="Q254" s="179">
        <f>ArchiveIDP2!K118</f>
        <v>0</v>
      </c>
      <c r="R254" s="180">
        <f>(ArchiveOT2!AK14+ArchiveOT2!AL14) /2</f>
        <v>0</v>
      </c>
    </row>
    <row r="255">
      <c r="B255" s="625">
        <v>0.7083333333333334</v>
      </c>
      <c r="C255" s="630">
        <f>OriginalIDP!I119</f>
        <v>31.0275</v>
      </c>
      <c r="D255" s="630">
        <f>OriginalIDP!J119</f>
        <v>25.8325</v>
      </c>
      <c r="E255" s="179">
        <f>OriginalIDP!K119</f>
        <v>-5.195</v>
      </c>
      <c r="F255" s="183">
        <f>(OriginalOT!AM14+OriginalOT!AN14) /2</f>
        <v>0</v>
      </c>
      <c r="G255" s="183">
        <f>(OriginalOT!AM12+OriginalOT!AN12) /2</f>
        <v>0</v>
      </c>
      <c r="H255" s="635"/>
      <c r="I255" s="625">
        <v>0.7083333333333334</v>
      </c>
      <c r="J255" s="630">
        <f>ArchiveIDP1!I119</f>
        <v>0</v>
      </c>
      <c r="K255" s="631">
        <f>ArchiveIDP1!J119</f>
        <v>0</v>
      </c>
      <c r="L255" s="179">
        <f>ArchiveIDP1!K119</f>
        <v>0</v>
      </c>
      <c r="M255" s="183">
        <f>(ArchiveOT1!AM14+ArchiveOT1!AN14) /2</f>
        <v>0</v>
      </c>
      <c r="N255" s="625">
        <v>0.7083333333333334</v>
      </c>
      <c r="O255" s="630">
        <f>ArchiveIDP2!I119</f>
        <v>0</v>
      </c>
      <c r="P255" s="631">
        <f>ArchiveIDP2!J119</f>
        <v>0</v>
      </c>
      <c r="Q255" s="179">
        <f>ArchiveIDP2!K119</f>
        <v>0</v>
      </c>
      <c r="R255" s="183">
        <f>(ArchiveOT2!AM14+ArchiveOT2!AN14) /2</f>
        <v>0</v>
      </c>
    </row>
    <row r="256">
      <c r="B256" s="625">
        <v>0.75</v>
      </c>
      <c r="C256" s="630">
        <f>OriginalIDP!I120</f>
        <v>32.1625</v>
      </c>
      <c r="D256" s="630">
        <f>OriginalIDP!J120</f>
        <v>25.665</v>
      </c>
      <c r="E256" s="179">
        <f>OriginalIDP!K120</f>
        <v>-6.4975</v>
      </c>
      <c r="F256" s="180">
        <f>(OriginalOT!AO14+OriginalOT!AP14) /2</f>
        <v>0</v>
      </c>
      <c r="G256" s="180">
        <f>(OriginalOT!AO12+OriginalOT!AP12) /2</f>
        <v>0</v>
      </c>
      <c r="H256" s="635"/>
      <c r="I256" s="625">
        <v>0.75</v>
      </c>
      <c r="J256" s="630">
        <f>ArchiveIDP1!I120</f>
        <v>0</v>
      </c>
      <c r="K256" s="631">
        <f>ArchiveIDP1!J120</f>
        <v>0</v>
      </c>
      <c r="L256" s="179">
        <f>ArchiveIDP1!K120</f>
        <v>0</v>
      </c>
      <c r="M256" s="180">
        <f>(ArchiveOT1!AO14+ArchiveOT1!AP14) /2</f>
        <v>0</v>
      </c>
      <c r="N256" s="625">
        <v>0.75</v>
      </c>
      <c r="O256" s="630">
        <f>ArchiveIDP2!I120</f>
        <v>0</v>
      </c>
      <c r="P256" s="631">
        <f>ArchiveIDP2!J120</f>
        <v>0</v>
      </c>
      <c r="Q256" s="179">
        <f>ArchiveIDP2!K120</f>
        <v>0</v>
      </c>
      <c r="R256" s="180">
        <f>(ArchiveOT2!AO14+ArchiveOT2!AP14) /2</f>
        <v>0</v>
      </c>
    </row>
    <row r="257">
      <c r="B257" s="625">
        <v>0.7916666666666666</v>
      </c>
      <c r="C257" s="630">
        <f>OriginalIDP!I121</f>
        <v>35.03</v>
      </c>
      <c r="D257" s="630">
        <f>OriginalIDP!J121</f>
        <v>23.835</v>
      </c>
      <c r="E257" s="179">
        <f>OriginalIDP!K121</f>
        <v>-11.195</v>
      </c>
      <c r="F257" s="183">
        <f>(OriginalOT!AQ14+OriginalOT!AR14) /2</f>
        <v>0</v>
      </c>
      <c r="G257" s="183">
        <f>(OriginalOT!AQ12+OriginalOT!AR12) /2</f>
        <v>0</v>
      </c>
      <c r="H257" s="635"/>
      <c r="I257" s="625">
        <v>0.7916666666666666</v>
      </c>
      <c r="J257" s="630">
        <f>ArchiveIDP1!I121</f>
        <v>0</v>
      </c>
      <c r="K257" s="631">
        <f>ArchiveIDP1!J121</f>
        <v>0</v>
      </c>
      <c r="L257" s="179">
        <f>ArchiveIDP1!K121</f>
        <v>0</v>
      </c>
      <c r="M257" s="183">
        <f>(ArchiveOT1!AQ14+ArchiveOT1!AR14) /2</f>
        <v>0</v>
      </c>
      <c r="N257" s="625">
        <v>0.7916666666666666</v>
      </c>
      <c r="O257" s="630">
        <f>ArchiveIDP2!I121</f>
        <v>0</v>
      </c>
      <c r="P257" s="631">
        <f>ArchiveIDP2!J121</f>
        <v>0</v>
      </c>
      <c r="Q257" s="179">
        <f>ArchiveIDP2!K121</f>
        <v>0</v>
      </c>
      <c r="R257" s="183">
        <f>(ArchiveOT2!AQ14+ArchiveOT2!AR14) /2</f>
        <v>0</v>
      </c>
    </row>
    <row r="258">
      <c r="B258" s="625">
        <v>0.8333333333333334</v>
      </c>
      <c r="C258" s="630">
        <f>OriginalIDP!I122</f>
        <v>23.1225</v>
      </c>
      <c r="D258" s="630">
        <f>OriginalIDP!J122</f>
        <v>21.5825</v>
      </c>
      <c r="E258" s="179">
        <f>OriginalIDP!K122</f>
        <v>-1.54</v>
      </c>
      <c r="F258" s="180">
        <f>(OriginalOT!AS14+OriginalOT!AT14) /2</f>
        <v>0</v>
      </c>
      <c r="G258" s="180">
        <f>(OriginalOT!AS12+OriginalOT!AT12) /2</f>
        <v>0</v>
      </c>
      <c r="H258" s="635"/>
      <c r="I258" s="625">
        <v>0.8333333333333334</v>
      </c>
      <c r="J258" s="630">
        <f>ArchiveIDP1!I122</f>
        <v>0</v>
      </c>
      <c r="K258" s="631">
        <f>ArchiveIDP1!J122</f>
        <v>0</v>
      </c>
      <c r="L258" s="179">
        <f>ArchiveIDP1!K122</f>
        <v>0</v>
      </c>
      <c r="M258" s="180">
        <f>(ArchiveOT1!AS14+ArchiveOT1!AT14) /2</f>
        <v>0</v>
      </c>
      <c r="N258" s="625">
        <v>0.8333333333333334</v>
      </c>
      <c r="O258" s="630">
        <f>ArchiveIDP2!I122</f>
        <v>0</v>
      </c>
      <c r="P258" s="631">
        <f>ArchiveIDP2!J122</f>
        <v>0</v>
      </c>
      <c r="Q258" s="179">
        <f>ArchiveIDP2!K122</f>
        <v>0</v>
      </c>
      <c r="R258" s="180">
        <f>(ArchiveOT2!AS14+ArchiveOT2!AT14) /2</f>
        <v>0</v>
      </c>
    </row>
    <row r="259">
      <c r="B259" s="625">
        <v>0.875</v>
      </c>
      <c r="C259" s="630">
        <f>OriginalIDP!I123</f>
        <v>17.5875</v>
      </c>
      <c r="D259" s="630">
        <f>OriginalIDP!J123</f>
        <v>16.415</v>
      </c>
      <c r="E259" s="179">
        <f>OriginalIDP!K123</f>
        <v>-1.1725</v>
      </c>
      <c r="F259" s="183">
        <f>(OriginalOT!AU14+OriginalOT!AV14) /2</f>
        <v>0</v>
      </c>
      <c r="G259" s="183">
        <f>(OriginalOT!AU12+OriginalOT!AV12) /2</f>
        <v>0</v>
      </c>
      <c r="H259" s="635"/>
      <c r="I259" s="625">
        <v>0.875</v>
      </c>
      <c r="J259" s="630">
        <f>ArchiveIDP1!I123</f>
        <v>0</v>
      </c>
      <c r="K259" s="631">
        <f>ArchiveIDP1!J123</f>
        <v>0</v>
      </c>
      <c r="L259" s="179">
        <f>ArchiveIDP1!K123</f>
        <v>0</v>
      </c>
      <c r="M259" s="183">
        <f>(ArchiveOT1!AU14+ArchiveOT1!AV14) /2</f>
        <v>0</v>
      </c>
      <c r="N259" s="625">
        <v>0.875</v>
      </c>
      <c r="O259" s="630">
        <f>ArchiveIDP2!I123</f>
        <v>0</v>
      </c>
      <c r="P259" s="631">
        <f>ArchiveIDP2!J123</f>
        <v>0</v>
      </c>
      <c r="Q259" s="179">
        <f>ArchiveIDP2!K123</f>
        <v>0</v>
      </c>
      <c r="R259" s="183">
        <f>(ArchiveOT2!AU14+ArchiveOT2!AV14) /2</f>
        <v>0</v>
      </c>
    </row>
    <row r="260">
      <c r="B260" s="625">
        <v>0.9166666666666666</v>
      </c>
      <c r="C260" s="630">
        <f>OriginalIDP!I124</f>
        <v>18.1125</v>
      </c>
      <c r="D260" s="630">
        <f>OriginalIDP!J124</f>
        <v>21.9175</v>
      </c>
      <c r="E260" s="179">
        <f>OriginalIDP!K124</f>
        <v>3.805</v>
      </c>
      <c r="F260" s="180">
        <f>(OriginalOT!AW14+OriginalOT!AX14) /2</f>
        <v>0</v>
      </c>
      <c r="G260" s="180">
        <f>(OriginalOT!AW12+OriginalOT!AX12) /2</f>
        <v>0</v>
      </c>
      <c r="H260" s="635"/>
      <c r="I260" s="625">
        <v>0.9166666666666666</v>
      </c>
      <c r="J260" s="630">
        <f>ArchiveIDP1!I124</f>
        <v>0</v>
      </c>
      <c r="K260" s="631">
        <f>ArchiveIDP1!J124</f>
        <v>0</v>
      </c>
      <c r="L260" s="179">
        <f>ArchiveIDP1!K124</f>
        <v>0</v>
      </c>
      <c r="M260" s="180">
        <f>(ArchiveOT1!AW14+ArchiveOT1!AX14) /2</f>
        <v>0</v>
      </c>
      <c r="N260" s="625">
        <v>0.9166666666666666</v>
      </c>
      <c r="O260" s="630">
        <f>ArchiveIDP2!I124</f>
        <v>0</v>
      </c>
      <c r="P260" s="631">
        <f>ArchiveIDP2!J124</f>
        <v>0</v>
      </c>
      <c r="Q260" s="179">
        <f>ArchiveIDP2!K124</f>
        <v>0</v>
      </c>
      <c r="R260" s="180">
        <f>(ArchiveOT2!AW14+ArchiveOT2!AX14) /2</f>
        <v>0</v>
      </c>
    </row>
    <row r="261">
      <c r="B261" s="625">
        <v>0.9583333333333334</v>
      </c>
      <c r="C261" s="630">
        <f>OriginalIDP!I125</f>
        <v>15.5625</v>
      </c>
      <c r="D261" s="630">
        <f>OriginalIDP!J125</f>
        <v>25.665</v>
      </c>
      <c r="E261" s="179">
        <f>OriginalIDP!K125</f>
        <v>10.1025</v>
      </c>
      <c r="F261" s="183">
        <f>(OriginalOT!AY14+OriginalOT!AZ14) /2</f>
        <v>0</v>
      </c>
      <c r="G261" s="183">
        <f>(OriginalOT!AY12+OriginalOT!AZ12) /2</f>
        <v>0</v>
      </c>
      <c r="H261" s="635"/>
      <c r="I261" s="625">
        <v>0.9583333333333334</v>
      </c>
      <c r="J261" s="630">
        <f>ArchiveIDP1!I125</f>
        <v>0</v>
      </c>
      <c r="K261" s="631">
        <f>ArchiveIDP1!J125</f>
        <v>0</v>
      </c>
      <c r="L261" s="179">
        <f>ArchiveIDP1!K125</f>
        <v>0</v>
      </c>
      <c r="M261" s="183">
        <f>(ArchiveOT1!AY14+ArchiveOT1!AZ14) /2</f>
        <v>0</v>
      </c>
      <c r="N261" s="625">
        <v>0.9583333333333334</v>
      </c>
      <c r="O261" s="630">
        <f>ArchiveIDP2!I125</f>
        <v>0</v>
      </c>
      <c r="P261" s="631">
        <f>ArchiveIDP2!J125</f>
        <v>0</v>
      </c>
      <c r="Q261" s="179">
        <f>ArchiveIDP2!K125</f>
        <v>0</v>
      </c>
      <c r="R261" s="183">
        <f>(ArchiveOT2!AY14+ArchiveOT2!AZ14) /2</f>
        <v>0</v>
      </c>
    </row>
    <row r="262">
      <c r="H262" s="635"/>
      <c r="I262" s="639"/>
      <c r="J262" s="639"/>
      <c r="K262" s="640"/>
      <c r="L262" s="180"/>
      <c r="M262" s="180"/>
    </row>
    <row r="263">
      <c r="H263" s="635"/>
      <c r="I263" s="639"/>
      <c r="J263" s="639"/>
      <c r="K263" s="640"/>
      <c r="L263" s="183"/>
      <c r="M263" s="183"/>
    </row>
    <row r="264">
      <c r="H264" s="635"/>
      <c r="I264" s="639"/>
      <c r="J264" s="639"/>
      <c r="K264" s="640"/>
      <c r="L264" s="180"/>
      <c r="M264" s="180"/>
    </row>
    <row r="265">
      <c r="H265" s="635"/>
      <c r="I265" s="639"/>
      <c r="J265" s="639"/>
      <c r="K265" s="640"/>
      <c r="L265" s="183"/>
      <c r="M265" s="183"/>
    </row>
    <row r="266">
      <c r="H266" s="635"/>
      <c r="I266" s="639"/>
      <c r="J266" s="639"/>
      <c r="K266" s="640"/>
      <c r="L266" s="180"/>
      <c r="M266" s="180"/>
    </row>
    <row r="267">
      <c r="H267" s="635"/>
      <c r="I267" s="639"/>
      <c r="J267" s="639"/>
      <c r="K267" s="640"/>
      <c r="L267" s="183"/>
      <c r="M267" s="183"/>
    </row>
    <row r="268">
      <c r="H268" s="635"/>
      <c r="I268" s="639"/>
      <c r="J268" s="639"/>
      <c r="K268" s="640"/>
      <c r="L268" s="180"/>
      <c r="M268" s="180"/>
    </row>
    <row r="269">
      <c r="H269" s="635"/>
      <c r="I269" s="639"/>
      <c r="J269" s="639"/>
      <c r="K269" s="640"/>
      <c r="L269" s="183"/>
      <c r="M269" s="183"/>
    </row>
    <row r="270">
      <c r="H270" s="635"/>
      <c r="I270" s="639"/>
      <c r="J270" s="639"/>
      <c r="K270" s="640"/>
      <c r="L270" s="180"/>
      <c r="M270" s="180"/>
    </row>
    <row r="271">
      <c r="H271" s="635"/>
      <c r="I271" s="639"/>
      <c r="J271" s="639"/>
      <c r="K271" s="640"/>
      <c r="L271" s="183"/>
      <c r="M271" s="183"/>
    </row>
    <row r="272">
      <c r="H272" s="635"/>
      <c r="I272" s="639"/>
      <c r="J272" s="639"/>
      <c r="K272" s="640"/>
      <c r="L272" s="180"/>
      <c r="M272" s="180"/>
    </row>
    <row r="273">
      <c r="H273" s="641"/>
      <c r="I273" s="642"/>
      <c r="J273" s="642"/>
      <c r="K273" s="643"/>
      <c r="L273" s="183"/>
      <c r="M273" s="183"/>
    </row>
    <row r="274">
      <c r="A274" s="638"/>
      <c r="B274" s="644"/>
      <c r="C274" s="35"/>
      <c r="D274" s="35"/>
      <c r="E274" s="35"/>
      <c r="F274" s="35"/>
      <c r="G274" s="35"/>
      <c r="H274" s="35"/>
      <c r="I274" s="35"/>
      <c r="J274" s="35"/>
      <c r="K274" s="35"/>
      <c r="L274" s="35"/>
      <c r="M274" s="35"/>
      <c r="N274" s="35"/>
      <c r="O274" s="35"/>
      <c r="P274" s="36"/>
    </row>
    <row r="275">
      <c r="H275" s="645"/>
      <c r="I275" s="6"/>
      <c r="J275" s="6"/>
      <c r="K275" s="8"/>
      <c r="L275" s="211"/>
      <c r="M275" s="10"/>
    </row>
    <row r="276">
      <c r="B276" s="205" t="s">
        <v>88</v>
      </c>
      <c r="C276" s="35"/>
      <c r="D276" s="35"/>
      <c r="E276" s="35"/>
      <c r="F276" s="35"/>
      <c r="G276" s="35"/>
      <c r="H276" s="35"/>
      <c r="I276" s="35"/>
      <c r="J276" s="35"/>
      <c r="K276" s="35"/>
      <c r="L276" s="35"/>
      <c r="M276" s="35"/>
      <c r="N276" s="35"/>
      <c r="O276" s="35"/>
      <c r="P276" s="35"/>
      <c r="Q276" s="35"/>
      <c r="R276" s="36"/>
    </row>
    <row r="277">
      <c r="B277" s="540" t="s">
        <v>634</v>
      </c>
      <c r="C277" s="35"/>
      <c r="D277" s="35"/>
      <c r="E277" s="35"/>
      <c r="F277" s="614" t="s">
        <v>635</v>
      </c>
      <c r="G277" s="646">
        <f>F4</f>
        <v>45842</v>
      </c>
      <c r="H277" s="647"/>
      <c r="I277" s="542" t="s">
        <v>614</v>
      </c>
      <c r="J277" s="35"/>
      <c r="K277" s="35"/>
      <c r="L277" s="35"/>
      <c r="M277" s="36"/>
      <c r="N277" s="543" t="s">
        <v>615</v>
      </c>
      <c r="O277" s="35"/>
      <c r="P277" s="35"/>
      <c r="Q277" s="35"/>
      <c r="R277" s="36"/>
    </row>
    <row r="278">
      <c r="H278" s="647"/>
      <c r="I278" s="179"/>
      <c r="J278" s="179"/>
      <c r="K278" s="179"/>
      <c r="L278" s="183"/>
      <c r="M278" s="183"/>
    </row>
    <row r="279">
      <c r="H279" s="647"/>
      <c r="I279" s="179"/>
      <c r="J279" s="179"/>
      <c r="K279" s="179"/>
      <c r="L279" s="180"/>
      <c r="M279" s="180"/>
    </row>
    <row r="280">
      <c r="H280" s="647"/>
      <c r="I280" s="179"/>
      <c r="J280" s="179"/>
      <c r="K280" s="179"/>
      <c r="L280" s="183"/>
      <c r="M280" s="183"/>
    </row>
    <row r="281">
      <c r="H281" s="647"/>
      <c r="I281" s="179"/>
      <c r="J281" s="179"/>
      <c r="K281" s="179"/>
      <c r="L281" s="180"/>
      <c r="M281" s="180"/>
    </row>
    <row r="282">
      <c r="H282" s="647"/>
      <c r="I282" s="179"/>
      <c r="J282" s="179"/>
      <c r="K282" s="179"/>
      <c r="L282" s="183"/>
      <c r="M282" s="183"/>
    </row>
    <row r="283">
      <c r="H283" s="647"/>
      <c r="I283" s="179"/>
      <c r="J283" s="179"/>
      <c r="K283" s="179"/>
      <c r="L283" s="180"/>
      <c r="M283" s="180"/>
    </row>
    <row r="284">
      <c r="H284" s="647"/>
      <c r="I284" s="179"/>
      <c r="J284" s="179"/>
      <c r="K284" s="179"/>
      <c r="L284" s="183"/>
      <c r="M284" s="183"/>
    </row>
    <row r="285">
      <c r="H285" s="647"/>
      <c r="I285" s="179"/>
      <c r="J285" s="179"/>
      <c r="K285" s="179"/>
      <c r="L285" s="180"/>
      <c r="M285" s="180"/>
    </row>
    <row r="286">
      <c r="H286" s="647"/>
      <c r="I286" s="179"/>
      <c r="J286" s="179"/>
      <c r="K286" s="179"/>
      <c r="L286" s="183"/>
      <c r="M286" s="183"/>
    </row>
    <row r="287">
      <c r="H287" s="647"/>
      <c r="I287" s="179"/>
      <c r="J287" s="179"/>
      <c r="K287" s="179"/>
      <c r="L287" s="180"/>
      <c r="M287" s="180"/>
    </row>
    <row r="288">
      <c r="H288" s="647"/>
      <c r="I288" s="179"/>
      <c r="J288" s="179"/>
      <c r="K288" s="179"/>
      <c r="L288" s="183"/>
      <c r="M288" s="183"/>
    </row>
    <row r="289">
      <c r="H289" s="647"/>
      <c r="I289" s="179"/>
      <c r="J289" s="179"/>
      <c r="K289" s="179"/>
      <c r="L289" s="180"/>
      <c r="M289" s="180"/>
    </row>
    <row r="290">
      <c r="H290" s="647"/>
      <c r="I290" s="179"/>
      <c r="J290" s="179"/>
      <c r="K290" s="179"/>
      <c r="L290" s="183"/>
      <c r="M290" s="183"/>
    </row>
    <row r="291">
      <c r="H291" s="647"/>
      <c r="I291" s="179"/>
      <c r="J291" s="179"/>
      <c r="K291" s="179"/>
      <c r="L291" s="180"/>
      <c r="M291" s="180"/>
    </row>
    <row r="292">
      <c r="H292" s="647"/>
      <c r="I292" s="179"/>
      <c r="J292" s="179"/>
      <c r="K292" s="179"/>
      <c r="L292" s="183"/>
      <c r="M292" s="183"/>
    </row>
    <row r="293">
      <c r="B293" s="628" t="s">
        <v>8</v>
      </c>
      <c r="C293" s="6"/>
      <c r="D293" s="6"/>
      <c r="E293" s="8"/>
      <c r="F293" s="170">
        <f>'Week Overview'!C3+3</f>
        <v>45847</v>
      </c>
      <c r="G293" s="8"/>
      <c r="H293" s="647"/>
      <c r="I293" s="620" t="s">
        <v>618</v>
      </c>
      <c r="J293" s="621" t="str">
        <f>F5</f>
        <v/>
      </c>
      <c r="K293" s="6"/>
      <c r="L293" s="6"/>
      <c r="M293" s="8"/>
      <c r="N293" s="620" t="s">
        <v>618</v>
      </c>
      <c r="O293" s="621" t="str">
        <f>F6</f>
        <v/>
      </c>
      <c r="P293" s="6"/>
      <c r="Q293" s="6"/>
      <c r="R293" s="8"/>
    </row>
    <row r="294">
      <c r="B294" s="622" t="s">
        <v>83</v>
      </c>
      <c r="C294" s="172" t="s">
        <v>24</v>
      </c>
      <c r="D294" s="173" t="s">
        <v>25</v>
      </c>
      <c r="E294" s="174" t="s">
        <v>26</v>
      </c>
      <c r="F294" s="623" t="s">
        <v>84</v>
      </c>
      <c r="G294" s="624" t="s">
        <v>85</v>
      </c>
      <c r="H294" s="647"/>
      <c r="I294" s="622" t="s">
        <v>83</v>
      </c>
      <c r="J294" s="172" t="s">
        <v>24</v>
      </c>
      <c r="K294" s="173" t="s">
        <v>25</v>
      </c>
      <c r="L294" s="174" t="s">
        <v>26</v>
      </c>
      <c r="M294" s="623" t="s">
        <v>84</v>
      </c>
      <c r="N294" s="622" t="s">
        <v>83</v>
      </c>
      <c r="O294" s="172" t="s">
        <v>24</v>
      </c>
      <c r="P294" s="173" t="s">
        <v>25</v>
      </c>
      <c r="Q294" s="174" t="s">
        <v>26</v>
      </c>
      <c r="R294" s="623" t="s">
        <v>84</v>
      </c>
    </row>
    <row r="295">
      <c r="B295" s="625">
        <v>0.0</v>
      </c>
      <c r="C295" s="630">
        <f>OriginalIDP!L102</f>
        <v>16.4775</v>
      </c>
      <c r="D295" s="630">
        <f>OriginalIDP!M102</f>
        <v>24.25</v>
      </c>
      <c r="E295" s="179">
        <f>OriginalIDP!N102</f>
        <v>7.7725</v>
      </c>
      <c r="F295" s="180">
        <f>(OriginalOT!E19+OriginalOT!F19) /2</f>
        <v>0</v>
      </c>
      <c r="G295" s="180">
        <f>(OriginalOT!E17+OriginalOT!F17) /2</f>
        <v>0</v>
      </c>
      <c r="H295" s="647"/>
      <c r="I295" s="625">
        <v>0.0</v>
      </c>
      <c r="J295" s="630">
        <f>ArchiveIDP1!L102</f>
        <v>0</v>
      </c>
      <c r="K295" s="630">
        <f>ArchiveIDP1!M102</f>
        <v>0</v>
      </c>
      <c r="L295" s="179">
        <f>ArchiveIDP1!N102</f>
        <v>0</v>
      </c>
      <c r="M295" s="180">
        <f>(ArchiveOT1!E19+ArchiveOT1!F19) /2</f>
        <v>0</v>
      </c>
      <c r="N295" s="625">
        <v>0.0</v>
      </c>
      <c r="O295" s="630">
        <f>ArchiveIDP2!L102</f>
        <v>0</v>
      </c>
      <c r="P295" s="630">
        <f>ArchiveIDP2!M102</f>
        <v>0</v>
      </c>
      <c r="Q295" s="179">
        <f>ArchiveIDP2!N102</f>
        <v>0</v>
      </c>
      <c r="R295" s="180">
        <f>(ArchiveOT2!E19+ArchiveOT2!F19) /2</f>
        <v>0</v>
      </c>
    </row>
    <row r="296">
      <c r="B296" s="625">
        <v>0.041666666666666664</v>
      </c>
      <c r="C296" s="630">
        <f>OriginalIDP!L103</f>
        <v>16.4275</v>
      </c>
      <c r="D296" s="630">
        <f>OriginalIDP!M103</f>
        <v>25.8325</v>
      </c>
      <c r="E296" s="179">
        <f>OriginalIDP!N103</f>
        <v>9.405</v>
      </c>
      <c r="F296" s="183">
        <f>(OriginalOT!G19+OriginalOT!H19) /2</f>
        <v>0</v>
      </c>
      <c r="G296" s="183">
        <f>(OriginalOT!G17+OriginalOT!H17) /2</f>
        <v>0</v>
      </c>
      <c r="H296" s="647"/>
      <c r="I296" s="625">
        <v>0.041666666666666664</v>
      </c>
      <c r="J296" s="630">
        <f>ArchiveIDP1!L103</f>
        <v>0</v>
      </c>
      <c r="K296" s="630">
        <f>ArchiveIDP1!M103</f>
        <v>0</v>
      </c>
      <c r="L296" s="179">
        <f>ArchiveIDP1!N103</f>
        <v>0</v>
      </c>
      <c r="M296" s="183">
        <f>(ArchiveOT1!G19+ArchiveOT1!H19) /2</f>
        <v>0</v>
      </c>
      <c r="N296" s="625">
        <v>0.041666666666666664</v>
      </c>
      <c r="O296" s="630">
        <f>ArchiveIDP2!L103</f>
        <v>0</v>
      </c>
      <c r="P296" s="630">
        <f>ArchiveIDP2!M103</f>
        <v>0</v>
      </c>
      <c r="Q296" s="179">
        <f>ArchiveIDP2!N103</f>
        <v>0</v>
      </c>
      <c r="R296" s="183">
        <f>(ArchiveOT2!G19+ArchiveOT2!H19) /2</f>
        <v>0</v>
      </c>
    </row>
    <row r="297">
      <c r="B297" s="625">
        <v>0.08333333333333333</v>
      </c>
      <c r="C297" s="630">
        <f>OriginalIDP!L104</f>
        <v>15.6325</v>
      </c>
      <c r="D297" s="630">
        <f>OriginalIDP!M104</f>
        <v>19.1675</v>
      </c>
      <c r="E297" s="179">
        <f>OriginalIDP!N104</f>
        <v>3.535</v>
      </c>
      <c r="F297" s="180">
        <f>(OriginalOT!I19+OriginalOT!J19) /2</f>
        <v>0</v>
      </c>
      <c r="G297" s="180">
        <f>(OriginalOT!I17+OriginalOT!J17) /2</f>
        <v>0</v>
      </c>
      <c r="H297" s="647"/>
      <c r="I297" s="625">
        <v>0.08333333333333333</v>
      </c>
      <c r="J297" s="630">
        <f>ArchiveIDP1!L104</f>
        <v>0</v>
      </c>
      <c r="K297" s="630">
        <f>ArchiveIDP1!M104</f>
        <v>0</v>
      </c>
      <c r="L297" s="179">
        <f>ArchiveIDP1!N104</f>
        <v>0</v>
      </c>
      <c r="M297" s="180">
        <f>(ArchiveOT1!I19+ArchiveOT1!J19) /2</f>
        <v>0</v>
      </c>
      <c r="N297" s="625">
        <v>0.08333333333333333</v>
      </c>
      <c r="O297" s="630">
        <f>ArchiveIDP2!L104</f>
        <v>0</v>
      </c>
      <c r="P297" s="630">
        <f>ArchiveIDP2!M104</f>
        <v>0</v>
      </c>
      <c r="Q297" s="179">
        <f>ArchiveIDP2!N104</f>
        <v>0</v>
      </c>
      <c r="R297" s="180">
        <f>(ArchiveOT2!I19+ArchiveOT2!J19) /2</f>
        <v>0</v>
      </c>
    </row>
    <row r="298">
      <c r="B298" s="625">
        <v>0.125</v>
      </c>
      <c r="C298" s="630">
        <f>OriginalIDP!L105</f>
        <v>15.78</v>
      </c>
      <c r="D298" s="630">
        <f>OriginalIDP!M105</f>
        <v>18.08</v>
      </c>
      <c r="E298" s="179">
        <f>OriginalIDP!N105</f>
        <v>2.3</v>
      </c>
      <c r="F298" s="183">
        <f>(OriginalOT!K19+OriginalOT!L19) /2</f>
        <v>0</v>
      </c>
      <c r="G298" s="183">
        <f>(OriginalOT!K17+OriginalOT!L17) /2</f>
        <v>0</v>
      </c>
      <c r="H298" s="647"/>
      <c r="I298" s="625">
        <v>0.125</v>
      </c>
      <c r="J298" s="630">
        <f>ArchiveIDP1!L105</f>
        <v>0</v>
      </c>
      <c r="K298" s="630">
        <f>ArchiveIDP1!M105</f>
        <v>0</v>
      </c>
      <c r="L298" s="179">
        <f>ArchiveIDP1!N105</f>
        <v>0</v>
      </c>
      <c r="M298" s="183">
        <f>(ArchiveOT1!K19+ArchiveOT1!L19) /2</f>
        <v>0</v>
      </c>
      <c r="N298" s="625">
        <v>0.125</v>
      </c>
      <c r="O298" s="630">
        <f>ArchiveIDP2!L105</f>
        <v>0</v>
      </c>
      <c r="P298" s="630">
        <f>ArchiveIDP2!M105</f>
        <v>0</v>
      </c>
      <c r="Q298" s="179">
        <f>ArchiveIDP2!N105</f>
        <v>0</v>
      </c>
      <c r="R298" s="183">
        <f>(ArchiveOT2!K19+ArchiveOT2!L19) /2</f>
        <v>0</v>
      </c>
    </row>
    <row r="299">
      <c r="B299" s="625">
        <v>0.16666666666666666</v>
      </c>
      <c r="C299" s="630">
        <f>OriginalIDP!L106</f>
        <v>13.32</v>
      </c>
      <c r="D299" s="630">
        <f>OriginalIDP!M106</f>
        <v>19.085</v>
      </c>
      <c r="E299" s="179">
        <f>OriginalIDP!N106</f>
        <v>5.765</v>
      </c>
      <c r="F299" s="180">
        <f>(OriginalOT!M19+OriginalOT!N19) /2</f>
        <v>0</v>
      </c>
      <c r="G299" s="180">
        <f>(OriginalOT!M17+OriginalOT!N17) /2</f>
        <v>0</v>
      </c>
      <c r="H299" s="647"/>
      <c r="I299" s="625">
        <v>0.16666666666666666</v>
      </c>
      <c r="J299" s="630">
        <f>ArchiveIDP1!L106</f>
        <v>0</v>
      </c>
      <c r="K299" s="630">
        <f>ArchiveIDP1!M106</f>
        <v>0</v>
      </c>
      <c r="L299" s="179">
        <f>ArchiveIDP1!N106</f>
        <v>0</v>
      </c>
      <c r="M299" s="180">
        <f>(ArchiveOT1!M19+ArchiveOT1!N19) /2</f>
        <v>0</v>
      </c>
      <c r="N299" s="625">
        <v>0.16666666666666666</v>
      </c>
      <c r="O299" s="630">
        <f>ArchiveIDP2!L106</f>
        <v>0</v>
      </c>
      <c r="P299" s="630">
        <f>ArchiveIDP2!M106</f>
        <v>0</v>
      </c>
      <c r="Q299" s="179">
        <f>ArchiveIDP2!N106</f>
        <v>0</v>
      </c>
      <c r="R299" s="180">
        <f>(ArchiveOT2!M19+ArchiveOT2!N19) /2</f>
        <v>0</v>
      </c>
    </row>
    <row r="300">
      <c r="B300" s="625">
        <v>0.20833333333333334</v>
      </c>
      <c r="C300" s="630">
        <f>OriginalIDP!L107</f>
        <v>14.4325</v>
      </c>
      <c r="D300" s="630">
        <f>OriginalIDP!M107</f>
        <v>20.585</v>
      </c>
      <c r="E300" s="179">
        <f>OriginalIDP!N107</f>
        <v>6.1525</v>
      </c>
      <c r="F300" s="183">
        <f>(OriginalOT!O19+OriginalOT!P19) /2</f>
        <v>0</v>
      </c>
      <c r="G300" s="183">
        <f>(OriginalOT!O17+OriginalOT!P17) /2</f>
        <v>0</v>
      </c>
      <c r="H300" s="647"/>
      <c r="I300" s="625">
        <v>0.20833333333333334</v>
      </c>
      <c r="J300" s="630">
        <f>ArchiveIDP1!L107</f>
        <v>0</v>
      </c>
      <c r="K300" s="630">
        <f>ArchiveIDP1!M107</f>
        <v>0</v>
      </c>
      <c r="L300" s="179">
        <f>ArchiveIDP1!N107</f>
        <v>0</v>
      </c>
      <c r="M300" s="183">
        <f>(ArchiveOT1!O19+ArchiveOT1!P19) /2</f>
        <v>0</v>
      </c>
      <c r="N300" s="625">
        <v>0.20833333333333334</v>
      </c>
      <c r="O300" s="630">
        <f>ArchiveIDP2!L107</f>
        <v>0</v>
      </c>
      <c r="P300" s="630">
        <f>ArchiveIDP2!M107</f>
        <v>0</v>
      </c>
      <c r="Q300" s="179">
        <f>ArchiveIDP2!N107</f>
        <v>0</v>
      </c>
      <c r="R300" s="183">
        <f>(ArchiveOT2!O19+ArchiveOT2!P19) /2</f>
        <v>0</v>
      </c>
    </row>
    <row r="301">
      <c r="A301" s="638"/>
      <c r="B301" s="625">
        <v>0.25</v>
      </c>
      <c r="C301" s="630">
        <f>OriginalIDP!L108</f>
        <v>18.0725</v>
      </c>
      <c r="D301" s="630">
        <f>OriginalIDP!M108</f>
        <v>29</v>
      </c>
      <c r="E301" s="179">
        <f>OriginalIDP!N108</f>
        <v>10.9275</v>
      </c>
      <c r="F301" s="180">
        <f>(OriginalOT!Q19+OriginalOT!R19) /2</f>
        <v>0</v>
      </c>
      <c r="G301" s="180">
        <f>(OriginalOT!Q17+OriginalOT!R17) /2</f>
        <v>0</v>
      </c>
      <c r="H301" s="597"/>
      <c r="I301" s="625">
        <v>0.25</v>
      </c>
      <c r="J301" s="630">
        <f>ArchiveIDP1!L108</f>
        <v>0</v>
      </c>
      <c r="K301" s="630">
        <f>ArchiveIDP1!M108</f>
        <v>0</v>
      </c>
      <c r="L301" s="179">
        <f>ArchiveIDP1!N108</f>
        <v>0</v>
      </c>
      <c r="M301" s="180">
        <f>(ArchiveOT1!Q19+ArchiveOT1!R19) /2</f>
        <v>0</v>
      </c>
      <c r="N301" s="625">
        <v>0.25</v>
      </c>
      <c r="O301" s="630">
        <f>ArchiveIDP2!L108</f>
        <v>0</v>
      </c>
      <c r="P301" s="630">
        <f>ArchiveIDP2!M108</f>
        <v>0</v>
      </c>
      <c r="Q301" s="179">
        <f>ArchiveIDP2!N108</f>
        <v>0</v>
      </c>
      <c r="R301" s="180">
        <f>(ArchiveOT2!Q19+ArchiveOT2!R19) /2</f>
        <v>0</v>
      </c>
    </row>
    <row r="302">
      <c r="B302" s="625">
        <v>0.2916666666666667</v>
      </c>
      <c r="C302" s="630">
        <f>OriginalIDP!L109</f>
        <v>21.71</v>
      </c>
      <c r="D302" s="630">
        <f>OriginalIDP!M109</f>
        <v>25.75</v>
      </c>
      <c r="E302" s="179">
        <f>OriginalIDP!N109</f>
        <v>4.04</v>
      </c>
      <c r="F302" s="183">
        <f>(OriginalOT!S19+OriginalOT!T19) /2</f>
        <v>0</v>
      </c>
      <c r="G302" s="183">
        <f>(OriginalOT!S17+OriginalOT!T17) /2</f>
        <v>0</v>
      </c>
      <c r="H302" s="583"/>
      <c r="I302" s="625">
        <v>0.2916666666666667</v>
      </c>
      <c r="J302" s="630">
        <f>ArchiveIDP1!L109</f>
        <v>0</v>
      </c>
      <c r="K302" s="630">
        <f>ArchiveIDP1!M109</f>
        <v>0</v>
      </c>
      <c r="L302" s="179">
        <f>ArchiveIDP1!N109</f>
        <v>0</v>
      </c>
      <c r="M302" s="183">
        <f>(ArchiveOT1!S19+ArchiveOT1!T19) /2</f>
        <v>0</v>
      </c>
      <c r="N302" s="625">
        <v>0.2916666666666667</v>
      </c>
      <c r="O302" s="630">
        <f>ArchiveIDP2!L109</f>
        <v>0</v>
      </c>
      <c r="P302" s="630">
        <f>ArchiveIDP2!M109</f>
        <v>0</v>
      </c>
      <c r="Q302" s="179">
        <f>ArchiveIDP2!N109</f>
        <v>0</v>
      </c>
      <c r="R302" s="183">
        <f>(ArchiveOT2!S19+ArchiveOT2!T19) /2</f>
        <v>0</v>
      </c>
    </row>
    <row r="303">
      <c r="B303" s="625">
        <v>0.3333333333333333</v>
      </c>
      <c r="C303" s="630">
        <f>OriginalIDP!L110</f>
        <v>26.1</v>
      </c>
      <c r="D303" s="630">
        <f>OriginalIDP!M110</f>
        <v>34.665</v>
      </c>
      <c r="E303" s="179">
        <f>OriginalIDP!N110</f>
        <v>8.565</v>
      </c>
      <c r="F303" s="180">
        <f>(OriginalOT!U19+OriginalOT!V19) /2</f>
        <v>0</v>
      </c>
      <c r="G303" s="180">
        <f>(OriginalOT!U17+OriginalOT!V17) /2</f>
        <v>0</v>
      </c>
      <c r="H303" s="583"/>
      <c r="I303" s="625">
        <v>0.3333333333333333</v>
      </c>
      <c r="J303" s="630">
        <f>ArchiveIDP1!L110</f>
        <v>0</v>
      </c>
      <c r="K303" s="630">
        <f>ArchiveIDP1!M110</f>
        <v>0</v>
      </c>
      <c r="L303" s="179">
        <f>ArchiveIDP1!N110</f>
        <v>0</v>
      </c>
      <c r="M303" s="180">
        <f>(ArchiveOT1!U19+ArchiveOT1!V19) /2</f>
        <v>0</v>
      </c>
      <c r="N303" s="625">
        <v>0.3333333333333333</v>
      </c>
      <c r="O303" s="630">
        <f>ArchiveIDP2!L110</f>
        <v>0</v>
      </c>
      <c r="P303" s="630">
        <f>ArchiveIDP2!M110</f>
        <v>0</v>
      </c>
      <c r="Q303" s="179">
        <f>ArchiveIDP2!N110</f>
        <v>0</v>
      </c>
      <c r="R303" s="180">
        <f>(ArchiveOT2!U19+ArchiveOT2!V19) /2</f>
        <v>0</v>
      </c>
    </row>
    <row r="304">
      <c r="B304" s="625">
        <v>0.375</v>
      </c>
      <c r="C304" s="630">
        <f>OriginalIDP!L111</f>
        <v>30.8</v>
      </c>
      <c r="D304" s="630">
        <f>OriginalIDP!M111</f>
        <v>34.0025</v>
      </c>
      <c r="E304" s="179">
        <f>OriginalIDP!N111</f>
        <v>3.2025</v>
      </c>
      <c r="F304" s="183">
        <f>(OriginalOT!W19+OriginalOT!X19) /2</f>
        <v>0</v>
      </c>
      <c r="G304" s="183">
        <f>(OriginalOT!W17+OriginalOT!X17) /2</f>
        <v>0</v>
      </c>
      <c r="H304" s="583"/>
      <c r="I304" s="625">
        <v>0.375</v>
      </c>
      <c r="J304" s="630">
        <f>ArchiveIDP1!L111</f>
        <v>0</v>
      </c>
      <c r="K304" s="630">
        <f>ArchiveIDP1!M111</f>
        <v>0</v>
      </c>
      <c r="L304" s="179">
        <f>ArchiveIDP1!N111</f>
        <v>0</v>
      </c>
      <c r="M304" s="183">
        <f>(ArchiveOT1!W19+ArchiveOT1!X19) /2</f>
        <v>0</v>
      </c>
      <c r="N304" s="625">
        <v>0.375</v>
      </c>
      <c r="O304" s="630">
        <f>ArchiveIDP2!L111</f>
        <v>0</v>
      </c>
      <c r="P304" s="630">
        <f>ArchiveIDP2!M111</f>
        <v>0</v>
      </c>
      <c r="Q304" s="179">
        <f>ArchiveIDP2!N111</f>
        <v>0</v>
      </c>
      <c r="R304" s="183">
        <f>(ArchiveOT2!W19+ArchiveOT2!X19) /2</f>
        <v>0</v>
      </c>
    </row>
    <row r="305">
      <c r="B305" s="625">
        <v>0.4166666666666667</v>
      </c>
      <c r="C305" s="630">
        <f>OriginalIDP!L112</f>
        <v>28.31</v>
      </c>
      <c r="D305" s="630">
        <f>OriginalIDP!M112</f>
        <v>33.9975</v>
      </c>
      <c r="E305" s="179">
        <f>OriginalIDP!N112</f>
        <v>5.6875</v>
      </c>
      <c r="F305" s="180">
        <f>(OriginalOT!Y19+OriginalOT!Z19) /2</f>
        <v>0</v>
      </c>
      <c r="G305" s="180">
        <f>(OriginalOT!Y17+OriginalOT!Z17) /2</f>
        <v>0</v>
      </c>
      <c r="H305" s="583"/>
      <c r="I305" s="625">
        <v>0.4166666666666667</v>
      </c>
      <c r="J305" s="630">
        <f>ArchiveIDP1!L112</f>
        <v>0</v>
      </c>
      <c r="K305" s="630">
        <f>ArchiveIDP1!M112</f>
        <v>0</v>
      </c>
      <c r="L305" s="179">
        <f>ArchiveIDP1!N112</f>
        <v>0</v>
      </c>
      <c r="M305" s="180">
        <f>(ArchiveOT1!Y19+ArchiveOT1!Z19) /2</f>
        <v>0</v>
      </c>
      <c r="N305" s="625">
        <v>0.4166666666666667</v>
      </c>
      <c r="O305" s="630">
        <f>ArchiveIDP2!L112</f>
        <v>0</v>
      </c>
      <c r="P305" s="630">
        <f>ArchiveIDP2!M112</f>
        <v>0</v>
      </c>
      <c r="Q305" s="179">
        <f>ArchiveIDP2!N112</f>
        <v>0</v>
      </c>
      <c r="R305" s="180">
        <f>(ArchiveOT2!Y19+ArchiveOT2!Z19) /2</f>
        <v>0</v>
      </c>
    </row>
    <row r="306">
      <c r="B306" s="625">
        <v>0.4583333333333333</v>
      </c>
      <c r="C306" s="630">
        <f>OriginalIDP!L113</f>
        <v>30.355</v>
      </c>
      <c r="D306" s="630">
        <f>OriginalIDP!M113</f>
        <v>37.5</v>
      </c>
      <c r="E306" s="179">
        <f>OriginalIDP!N113</f>
        <v>7.145</v>
      </c>
      <c r="F306" s="183">
        <f>(OriginalOT!AA19+OriginalOT!AB19) /2</f>
        <v>0</v>
      </c>
      <c r="G306" s="183">
        <f>(OriginalOT!AA17+OriginalOT!AB17) /2</f>
        <v>0</v>
      </c>
      <c r="H306" s="583"/>
      <c r="I306" s="625">
        <v>0.4583333333333333</v>
      </c>
      <c r="J306" s="630">
        <f>ArchiveIDP1!L113</f>
        <v>0</v>
      </c>
      <c r="K306" s="630">
        <f>ArchiveIDP1!M113</f>
        <v>0</v>
      </c>
      <c r="L306" s="179">
        <f>ArchiveIDP1!N113</f>
        <v>0</v>
      </c>
      <c r="M306" s="183">
        <f>(ArchiveOT1!AA19+ArchiveOT1!AB19) /2</f>
        <v>0</v>
      </c>
      <c r="N306" s="625">
        <v>0.4583333333333333</v>
      </c>
      <c r="O306" s="630">
        <f>ArchiveIDP2!L113</f>
        <v>0</v>
      </c>
      <c r="P306" s="630">
        <f>ArchiveIDP2!M113</f>
        <v>0</v>
      </c>
      <c r="Q306" s="179">
        <f>ArchiveIDP2!N113</f>
        <v>0</v>
      </c>
      <c r="R306" s="183">
        <f>(ArchiveOT2!AA19+ArchiveOT2!AB19) /2</f>
        <v>0</v>
      </c>
    </row>
    <row r="307">
      <c r="B307" s="625">
        <v>0.5</v>
      </c>
      <c r="C307" s="630">
        <f>OriginalIDP!L114</f>
        <v>29.3625</v>
      </c>
      <c r="D307" s="630">
        <f>OriginalIDP!M114</f>
        <v>34.4975</v>
      </c>
      <c r="E307" s="179">
        <f>OriginalIDP!N114</f>
        <v>5.135</v>
      </c>
      <c r="F307" s="180">
        <f>(OriginalOT!AC19+OriginalOT!AD19) /2</f>
        <v>0</v>
      </c>
      <c r="G307" s="180">
        <f>(OriginalOT!AC17+OriginalOT!AD17) /2</f>
        <v>0</v>
      </c>
      <c r="H307" s="583"/>
      <c r="I307" s="625">
        <v>0.5</v>
      </c>
      <c r="J307" s="630">
        <f>ArchiveIDP1!L114</f>
        <v>0</v>
      </c>
      <c r="K307" s="630">
        <f>ArchiveIDP1!M114</f>
        <v>0</v>
      </c>
      <c r="L307" s="179">
        <f>ArchiveIDP1!N114</f>
        <v>0</v>
      </c>
      <c r="M307" s="180">
        <f>(ArchiveOT1!AC19+ArchiveOT1!AD19) /2</f>
        <v>0</v>
      </c>
      <c r="N307" s="625">
        <v>0.5</v>
      </c>
      <c r="O307" s="630">
        <f>ArchiveIDP2!L114</f>
        <v>0</v>
      </c>
      <c r="P307" s="630">
        <f>ArchiveIDP2!M114</f>
        <v>0</v>
      </c>
      <c r="Q307" s="179">
        <f>ArchiveIDP2!N114</f>
        <v>0</v>
      </c>
      <c r="R307" s="180">
        <f>(ArchiveOT2!AC19+ArchiveOT2!AD19) /2</f>
        <v>0</v>
      </c>
    </row>
    <row r="308">
      <c r="B308" s="625">
        <v>0.5416666666666666</v>
      </c>
      <c r="C308" s="630">
        <f>OriginalIDP!L115</f>
        <v>30.5525</v>
      </c>
      <c r="D308" s="630">
        <f>OriginalIDP!M115</f>
        <v>35.3325</v>
      </c>
      <c r="E308" s="179">
        <f>OriginalIDP!N115</f>
        <v>4.78</v>
      </c>
      <c r="F308" s="183">
        <f>(OriginalOT!AE19+OriginalOT!AF19) /2</f>
        <v>0</v>
      </c>
      <c r="G308" s="183">
        <f>(OriginalOT!AE17+OriginalOT!AF17) /2</f>
        <v>0</v>
      </c>
      <c r="H308" s="583"/>
      <c r="I308" s="625">
        <v>0.5416666666666666</v>
      </c>
      <c r="J308" s="630">
        <f>ArchiveIDP1!L115</f>
        <v>0</v>
      </c>
      <c r="K308" s="630">
        <f>ArchiveIDP1!M115</f>
        <v>0</v>
      </c>
      <c r="L308" s="179">
        <f>ArchiveIDP1!N115</f>
        <v>0</v>
      </c>
      <c r="M308" s="183">
        <f>(ArchiveOT1!AE19+ArchiveOT1!AF19) /2</f>
        <v>0</v>
      </c>
      <c r="N308" s="625">
        <v>0.5416666666666666</v>
      </c>
      <c r="O308" s="630">
        <f>ArchiveIDP2!L115</f>
        <v>0</v>
      </c>
      <c r="P308" s="630">
        <f>ArchiveIDP2!M115</f>
        <v>0</v>
      </c>
      <c r="Q308" s="179">
        <f>ArchiveIDP2!N115</f>
        <v>0</v>
      </c>
      <c r="R308" s="183">
        <f>(ArchiveOT2!AE19+ArchiveOT2!AF19) /2</f>
        <v>0</v>
      </c>
    </row>
    <row r="309">
      <c r="B309" s="625">
        <v>0.5833333333333334</v>
      </c>
      <c r="C309" s="630">
        <f>OriginalIDP!L116</f>
        <v>29.085</v>
      </c>
      <c r="D309" s="630">
        <f>OriginalIDP!M116</f>
        <v>33.3325</v>
      </c>
      <c r="E309" s="179">
        <f>OriginalIDP!N116</f>
        <v>4.2475</v>
      </c>
      <c r="F309" s="180">
        <f>(OriginalOT!AG19+OriginalOT!AH19) /2</f>
        <v>0</v>
      </c>
      <c r="G309" s="180">
        <f>(OriginalOT!AG17+OriginalOT!AH17) /2</f>
        <v>0</v>
      </c>
      <c r="H309" s="583"/>
      <c r="I309" s="625">
        <v>0.5833333333333334</v>
      </c>
      <c r="J309" s="630">
        <f>ArchiveIDP1!L116</f>
        <v>0</v>
      </c>
      <c r="K309" s="630">
        <f>ArchiveIDP1!M116</f>
        <v>0</v>
      </c>
      <c r="L309" s="179">
        <f>ArchiveIDP1!N116</f>
        <v>0</v>
      </c>
      <c r="M309" s="180">
        <f>(ArchiveOT1!AG19+ArchiveOT1!AH19) /2</f>
        <v>0</v>
      </c>
      <c r="N309" s="625">
        <v>0.5833333333333334</v>
      </c>
      <c r="O309" s="630">
        <f>ArchiveIDP2!L116</f>
        <v>0</v>
      </c>
      <c r="P309" s="630">
        <f>ArchiveIDP2!M116</f>
        <v>0</v>
      </c>
      <c r="Q309" s="179">
        <f>ArchiveIDP2!N116</f>
        <v>0</v>
      </c>
      <c r="R309" s="180">
        <f>(ArchiveOT2!AG19+ArchiveOT2!AH19) /2</f>
        <v>0</v>
      </c>
    </row>
    <row r="310">
      <c r="B310" s="625">
        <v>0.625</v>
      </c>
      <c r="C310" s="630">
        <f>OriginalIDP!L117</f>
        <v>28.005</v>
      </c>
      <c r="D310" s="630">
        <f>OriginalIDP!M117</f>
        <v>28.25</v>
      </c>
      <c r="E310" s="179">
        <f>OriginalIDP!N117</f>
        <v>0.245</v>
      </c>
      <c r="F310" s="183">
        <f>(OriginalOT!AI19+OriginalOT!AJ19) /2</f>
        <v>0</v>
      </c>
      <c r="G310" s="183">
        <f>(OriginalOT!AI17+OriginalOT!AJ17) /2</f>
        <v>0</v>
      </c>
      <c r="H310" s="583"/>
      <c r="I310" s="625">
        <v>0.625</v>
      </c>
      <c r="J310" s="630">
        <f>ArchiveIDP1!L117</f>
        <v>0</v>
      </c>
      <c r="K310" s="630">
        <f>ArchiveIDP1!M117</f>
        <v>0</v>
      </c>
      <c r="L310" s="179">
        <f>ArchiveIDP1!N117</f>
        <v>0</v>
      </c>
      <c r="M310" s="183">
        <f>(ArchiveOT1!AI19+ArchiveOT1!AJ19) /2</f>
        <v>0</v>
      </c>
      <c r="N310" s="625">
        <v>0.625</v>
      </c>
      <c r="O310" s="630">
        <f>ArchiveIDP2!L117</f>
        <v>0</v>
      </c>
      <c r="P310" s="630">
        <f>ArchiveIDP2!M117</f>
        <v>0</v>
      </c>
      <c r="Q310" s="179">
        <f>ArchiveIDP2!N117</f>
        <v>0</v>
      </c>
      <c r="R310" s="183">
        <f>(ArchiveOT2!AI19+ArchiveOT2!AJ19) /2</f>
        <v>0</v>
      </c>
    </row>
    <row r="311">
      <c r="B311" s="625">
        <v>0.6666666666666666</v>
      </c>
      <c r="C311" s="630">
        <f>OriginalIDP!L118</f>
        <v>29.98</v>
      </c>
      <c r="D311" s="630">
        <f>OriginalIDP!M118</f>
        <v>26.3325</v>
      </c>
      <c r="E311" s="179">
        <f>OriginalIDP!N118</f>
        <v>-3.6475</v>
      </c>
      <c r="F311" s="180">
        <f>(OriginalOT!AK19+OriginalOT!AL19) /2</f>
        <v>0</v>
      </c>
      <c r="G311" s="180">
        <f>(OriginalOT!AK17+OriginalOT!AL17) /2</f>
        <v>0</v>
      </c>
      <c r="H311" s="583"/>
      <c r="I311" s="625">
        <v>0.6666666666666666</v>
      </c>
      <c r="J311" s="630">
        <f>ArchiveIDP1!L118</f>
        <v>0</v>
      </c>
      <c r="K311" s="630">
        <f>ArchiveIDP1!M118</f>
        <v>0</v>
      </c>
      <c r="L311" s="179">
        <f>ArchiveIDP1!N118</f>
        <v>0</v>
      </c>
      <c r="M311" s="180">
        <f>(ArchiveOT1!AK19+ArchiveOT1!AL19) /2</f>
        <v>0</v>
      </c>
      <c r="N311" s="625">
        <v>0.6666666666666666</v>
      </c>
      <c r="O311" s="630">
        <f>ArchiveIDP2!L118</f>
        <v>0</v>
      </c>
      <c r="P311" s="630">
        <f>ArchiveIDP2!M118</f>
        <v>0</v>
      </c>
      <c r="Q311" s="179">
        <f>ArchiveIDP2!N118</f>
        <v>0</v>
      </c>
      <c r="R311" s="180">
        <f>(ArchiveOT2!AK19+ArchiveOT2!AL19) /2</f>
        <v>0</v>
      </c>
    </row>
    <row r="312">
      <c r="B312" s="625">
        <v>0.7083333333333334</v>
      </c>
      <c r="C312" s="630">
        <f>OriginalIDP!L119</f>
        <v>29.1225</v>
      </c>
      <c r="D312" s="630">
        <f>OriginalIDP!M119</f>
        <v>26.5825</v>
      </c>
      <c r="E312" s="179">
        <f>OriginalIDP!N119</f>
        <v>-2.54</v>
      </c>
      <c r="F312" s="183">
        <f>(OriginalOT!AM19+OriginalOT!AN19) /2</f>
        <v>0</v>
      </c>
      <c r="G312" s="183">
        <f>(OriginalOT!AM17+OriginalOT!AN17) /2</f>
        <v>0</v>
      </c>
      <c r="H312" s="583"/>
      <c r="I312" s="625">
        <v>0.7083333333333334</v>
      </c>
      <c r="J312" s="630">
        <f>ArchiveIDP1!L119</f>
        <v>0</v>
      </c>
      <c r="K312" s="630">
        <f>ArchiveIDP1!M119</f>
        <v>0</v>
      </c>
      <c r="L312" s="179">
        <f>ArchiveIDP1!N119</f>
        <v>0</v>
      </c>
      <c r="M312" s="183">
        <f>(ArchiveOT1!AM19+ArchiveOT1!AN19) /2</f>
        <v>0</v>
      </c>
      <c r="N312" s="625">
        <v>0.7083333333333334</v>
      </c>
      <c r="O312" s="630">
        <f>ArchiveIDP2!L119</f>
        <v>0</v>
      </c>
      <c r="P312" s="630">
        <f>ArchiveIDP2!M119</f>
        <v>0</v>
      </c>
      <c r="Q312" s="179">
        <f>ArchiveIDP2!N119</f>
        <v>0</v>
      </c>
      <c r="R312" s="183">
        <f>(ArchiveOT2!AM19+ArchiveOT2!AN19) /2</f>
        <v>0</v>
      </c>
    </row>
    <row r="313">
      <c r="B313" s="625">
        <v>0.75</v>
      </c>
      <c r="C313" s="630">
        <f>OriginalIDP!L120</f>
        <v>27.9275</v>
      </c>
      <c r="D313" s="630">
        <f>OriginalIDP!M120</f>
        <v>29.3325</v>
      </c>
      <c r="E313" s="179">
        <f>OriginalIDP!N120</f>
        <v>1.405</v>
      </c>
      <c r="F313" s="180">
        <f>(OriginalOT!AO19+OriginalOT!AP19) /2</f>
        <v>0</v>
      </c>
      <c r="G313" s="180">
        <f>(OriginalOT!AO17+OriginalOT!AP17) /2</f>
        <v>0</v>
      </c>
      <c r="H313" s="583"/>
      <c r="I313" s="625">
        <v>0.75</v>
      </c>
      <c r="J313" s="630">
        <f>ArchiveIDP1!L120</f>
        <v>0</v>
      </c>
      <c r="K313" s="630">
        <f>ArchiveIDP1!M120</f>
        <v>0</v>
      </c>
      <c r="L313" s="179">
        <f>ArchiveIDP1!N120</f>
        <v>0</v>
      </c>
      <c r="M313" s="180">
        <f>(ArchiveOT1!AO19+ArchiveOT1!AP19) /2</f>
        <v>0</v>
      </c>
      <c r="N313" s="625">
        <v>0.75</v>
      </c>
      <c r="O313" s="630">
        <f>ArchiveIDP2!L120</f>
        <v>0</v>
      </c>
      <c r="P313" s="630">
        <f>ArchiveIDP2!M120</f>
        <v>0</v>
      </c>
      <c r="Q313" s="179">
        <f>ArchiveIDP2!N120</f>
        <v>0</v>
      </c>
      <c r="R313" s="180">
        <f>(ArchiveOT2!AO19+ArchiveOT2!AP19) /2</f>
        <v>0</v>
      </c>
    </row>
    <row r="314">
      <c r="B314" s="625">
        <v>0.7916666666666666</v>
      </c>
      <c r="C314" s="630">
        <f>OriginalIDP!L121</f>
        <v>30.3575</v>
      </c>
      <c r="D314" s="630">
        <f>OriginalIDP!M121</f>
        <v>26.665</v>
      </c>
      <c r="E314" s="179">
        <f>OriginalIDP!N121</f>
        <v>-3.6925</v>
      </c>
      <c r="F314" s="183">
        <f>(OriginalOT!AQ19+OriginalOT!AR19) /2</f>
        <v>0</v>
      </c>
      <c r="G314" s="183">
        <f>(OriginalOT!AQ17+OriginalOT!AR17) /2</f>
        <v>0</v>
      </c>
      <c r="H314" s="583"/>
      <c r="I314" s="625">
        <v>0.7916666666666666</v>
      </c>
      <c r="J314" s="630">
        <f>ArchiveIDP1!L121</f>
        <v>0</v>
      </c>
      <c r="K314" s="630">
        <f>ArchiveIDP1!M121</f>
        <v>0</v>
      </c>
      <c r="L314" s="179">
        <f>ArchiveIDP1!N121</f>
        <v>0</v>
      </c>
      <c r="M314" s="183">
        <f>(ArchiveOT1!AQ19+ArchiveOT1!AR19) /2</f>
        <v>0</v>
      </c>
      <c r="N314" s="625">
        <v>0.7916666666666666</v>
      </c>
      <c r="O314" s="630">
        <f>ArchiveIDP2!L121</f>
        <v>0</v>
      </c>
      <c r="P314" s="630">
        <f>ArchiveIDP2!M121</f>
        <v>0</v>
      </c>
      <c r="Q314" s="179">
        <f>ArchiveIDP2!N121</f>
        <v>0</v>
      </c>
      <c r="R314" s="183">
        <f>(ArchiveOT2!AQ19+ArchiveOT2!AR19) /2</f>
        <v>0</v>
      </c>
    </row>
    <row r="315">
      <c r="B315" s="625">
        <v>0.8333333333333334</v>
      </c>
      <c r="C315" s="630">
        <f>OriginalIDP!L122</f>
        <v>29.1</v>
      </c>
      <c r="D315" s="630">
        <f>OriginalIDP!M122</f>
        <v>23.5825</v>
      </c>
      <c r="E315" s="179">
        <f>OriginalIDP!N122</f>
        <v>-5.5175</v>
      </c>
      <c r="F315" s="180">
        <f>(OriginalOT!AS19+OriginalOT!AT19) /2</f>
        <v>0</v>
      </c>
      <c r="G315" s="180">
        <f>(OriginalOT!AS17+OriginalOT!AT17) /2</f>
        <v>0</v>
      </c>
      <c r="H315" s="583"/>
      <c r="I315" s="625">
        <v>0.8333333333333334</v>
      </c>
      <c r="J315" s="630">
        <f>ArchiveIDP1!L122</f>
        <v>0</v>
      </c>
      <c r="K315" s="630">
        <f>ArchiveIDP1!M122</f>
        <v>0</v>
      </c>
      <c r="L315" s="179">
        <f>ArchiveIDP1!N122</f>
        <v>0</v>
      </c>
      <c r="M315" s="180">
        <f>(ArchiveOT1!AS19+ArchiveOT1!AT19) /2</f>
        <v>0</v>
      </c>
      <c r="N315" s="625">
        <v>0.8333333333333334</v>
      </c>
      <c r="O315" s="630">
        <f>ArchiveIDP2!L122</f>
        <v>0</v>
      </c>
      <c r="P315" s="630">
        <f>ArchiveIDP2!M122</f>
        <v>0</v>
      </c>
      <c r="Q315" s="179">
        <f>ArchiveIDP2!N122</f>
        <v>0</v>
      </c>
      <c r="R315" s="180">
        <f>(ArchiveOT2!AS19+ArchiveOT2!AT19) /2</f>
        <v>0</v>
      </c>
    </row>
    <row r="316">
      <c r="B316" s="625">
        <v>0.875</v>
      </c>
      <c r="C316" s="630">
        <f>OriginalIDP!L123</f>
        <v>19.44</v>
      </c>
      <c r="D316" s="630">
        <f>OriginalIDP!M123</f>
        <v>19.6675</v>
      </c>
      <c r="E316" s="179">
        <f>OriginalIDP!N123</f>
        <v>0.2275</v>
      </c>
      <c r="F316" s="183">
        <f>(OriginalOT!AU19+OriginalOT!AV19) /2</f>
        <v>0</v>
      </c>
      <c r="G316" s="183">
        <f>(OriginalOT!AU17+OriginalOT!AV17) /2</f>
        <v>0</v>
      </c>
      <c r="H316" s="583"/>
      <c r="I316" s="625">
        <v>0.875</v>
      </c>
      <c r="J316" s="630">
        <f>ArchiveIDP1!L123</f>
        <v>0</v>
      </c>
      <c r="K316" s="630">
        <f>ArchiveIDP1!M123</f>
        <v>0</v>
      </c>
      <c r="L316" s="179">
        <f>ArchiveIDP1!N123</f>
        <v>0</v>
      </c>
      <c r="M316" s="183">
        <f>(ArchiveOT1!AU19+ArchiveOT1!AV19) /2</f>
        <v>0</v>
      </c>
      <c r="N316" s="625">
        <v>0.875</v>
      </c>
      <c r="O316" s="630">
        <f>ArchiveIDP2!L123</f>
        <v>0</v>
      </c>
      <c r="P316" s="630">
        <f>ArchiveIDP2!M123</f>
        <v>0</v>
      </c>
      <c r="Q316" s="179">
        <f>ArchiveIDP2!N123</f>
        <v>0</v>
      </c>
      <c r="R316" s="183">
        <f>(ArchiveOT2!AU19+ArchiveOT2!AV19) /2</f>
        <v>0</v>
      </c>
    </row>
    <row r="317">
      <c r="B317" s="625">
        <v>0.9166666666666666</v>
      </c>
      <c r="C317" s="630">
        <f>OriginalIDP!L124</f>
        <v>15.6225</v>
      </c>
      <c r="D317" s="630">
        <f>OriginalIDP!M124</f>
        <v>27.665</v>
      </c>
      <c r="E317" s="179">
        <f>OriginalIDP!N124</f>
        <v>12.0425</v>
      </c>
      <c r="F317" s="180">
        <f>(OriginalOT!AW19+OriginalOT!AX19) /2</f>
        <v>0</v>
      </c>
      <c r="G317" s="180">
        <f>(OriginalOT!AW17+OriginalOT!AX17) /2</f>
        <v>0</v>
      </c>
      <c r="H317" s="583"/>
      <c r="I317" s="625">
        <v>0.9166666666666666</v>
      </c>
      <c r="J317" s="630">
        <f>ArchiveIDP1!L124</f>
        <v>0</v>
      </c>
      <c r="K317" s="630">
        <f>ArchiveIDP1!M124</f>
        <v>0</v>
      </c>
      <c r="L317" s="179">
        <f>ArchiveIDP1!N124</f>
        <v>0</v>
      </c>
      <c r="M317" s="180">
        <f>(ArchiveOT1!AW19+ArchiveOT1!AX19) /2</f>
        <v>0</v>
      </c>
      <c r="N317" s="625">
        <v>0.9166666666666666</v>
      </c>
      <c r="O317" s="630">
        <f>ArchiveIDP2!L124</f>
        <v>0</v>
      </c>
      <c r="P317" s="630">
        <f>ArchiveIDP2!M124</f>
        <v>0</v>
      </c>
      <c r="Q317" s="179">
        <f>ArchiveIDP2!N124</f>
        <v>0</v>
      </c>
      <c r="R317" s="180">
        <f>(ArchiveOT2!AW19+ArchiveOT2!AX19) /2</f>
        <v>0</v>
      </c>
    </row>
    <row r="318">
      <c r="B318" s="625">
        <v>0.9583333333333334</v>
      </c>
      <c r="C318" s="630">
        <f>OriginalIDP!L125</f>
        <v>16.1175</v>
      </c>
      <c r="D318" s="630">
        <f>OriginalIDP!M125</f>
        <v>30.25</v>
      </c>
      <c r="E318" s="179">
        <f>OriginalIDP!N125</f>
        <v>14.1325</v>
      </c>
      <c r="F318" s="183">
        <f>(OriginalOT!AY19+OriginalOT!AZ19) /2</f>
        <v>0</v>
      </c>
      <c r="G318" s="183">
        <f>(OriginalOT!AY17+OriginalOT!AZ17) /2</f>
        <v>0</v>
      </c>
      <c r="H318" s="583"/>
      <c r="I318" s="625">
        <v>0.9583333333333334</v>
      </c>
      <c r="J318" s="630">
        <f>ArchiveIDP1!L125</f>
        <v>0</v>
      </c>
      <c r="K318" s="630">
        <f>ArchiveIDP1!M125</f>
        <v>0</v>
      </c>
      <c r="L318" s="179">
        <f>ArchiveIDP1!N125</f>
        <v>0</v>
      </c>
      <c r="M318" s="183">
        <f>(ArchiveOT1!AY19+ArchiveOT1!AZ19) /2</f>
        <v>0</v>
      </c>
      <c r="N318" s="625">
        <v>0.9583333333333334</v>
      </c>
      <c r="O318" s="630">
        <f>ArchiveIDP2!L125</f>
        <v>0</v>
      </c>
      <c r="P318" s="630">
        <f>ArchiveIDP2!M125</f>
        <v>0</v>
      </c>
      <c r="Q318" s="179">
        <f>ArchiveIDP2!N125</f>
        <v>0</v>
      </c>
      <c r="R318" s="183">
        <f>(ArchiveOT2!AY19+ArchiveOT2!AZ19) /2</f>
        <v>0</v>
      </c>
    </row>
    <row r="319">
      <c r="H319" s="144"/>
      <c r="I319" s="144"/>
      <c r="J319" s="144"/>
      <c r="K319" s="144"/>
      <c r="L319" s="144"/>
      <c r="M319" s="144"/>
      <c r="N319" s="144"/>
      <c r="O319" s="144"/>
      <c r="P319" s="144"/>
    </row>
    <row r="320">
      <c r="H320" s="144"/>
      <c r="I320" s="144"/>
      <c r="J320" s="144"/>
      <c r="K320" s="144"/>
      <c r="L320" s="144"/>
      <c r="M320" s="144"/>
      <c r="N320" s="144"/>
      <c r="O320" s="144"/>
      <c r="P320" s="144"/>
    </row>
    <row r="321">
      <c r="H321" s="144"/>
      <c r="I321" s="144"/>
      <c r="J321" s="144"/>
      <c r="K321" s="144"/>
      <c r="L321" s="144"/>
      <c r="M321" s="144"/>
      <c r="N321" s="144"/>
      <c r="O321" s="144"/>
      <c r="P321" s="144"/>
    </row>
    <row r="322">
      <c r="H322" s="144"/>
      <c r="I322" s="144"/>
      <c r="J322" s="144"/>
      <c r="K322" s="144"/>
      <c r="L322" s="144"/>
      <c r="M322" s="144"/>
      <c r="N322" s="144"/>
      <c r="O322" s="144"/>
      <c r="P322" s="144"/>
    </row>
    <row r="323">
      <c r="H323" s="144"/>
      <c r="I323" s="144"/>
      <c r="J323" s="144"/>
      <c r="K323" s="144"/>
      <c r="L323" s="144"/>
      <c r="M323" s="144"/>
      <c r="N323" s="144"/>
      <c r="O323" s="144"/>
      <c r="P323" s="144"/>
    </row>
    <row r="324">
      <c r="H324" s="144"/>
      <c r="I324" s="144"/>
      <c r="J324" s="144"/>
      <c r="K324" s="144"/>
      <c r="L324" s="144"/>
      <c r="M324" s="144"/>
      <c r="N324" s="144"/>
      <c r="O324" s="144"/>
      <c r="P324" s="144"/>
    </row>
    <row r="325">
      <c r="H325" s="144"/>
      <c r="I325" s="144"/>
      <c r="J325" s="144"/>
      <c r="K325" s="144"/>
      <c r="L325" s="144"/>
      <c r="M325" s="144"/>
      <c r="N325" s="144"/>
      <c r="O325" s="144"/>
      <c r="P325" s="144"/>
    </row>
    <row r="326">
      <c r="H326" s="144"/>
      <c r="I326" s="144"/>
      <c r="J326" s="144"/>
      <c r="K326" s="144"/>
      <c r="L326" s="144"/>
      <c r="M326" s="144"/>
      <c r="N326" s="144"/>
      <c r="O326" s="144"/>
      <c r="P326" s="144"/>
    </row>
    <row r="327">
      <c r="H327" s="30"/>
      <c r="I327" s="30"/>
      <c r="J327" s="30"/>
      <c r="K327" s="30"/>
      <c r="L327" s="30"/>
      <c r="M327" s="30"/>
      <c r="N327" s="30"/>
      <c r="O327" s="30"/>
      <c r="P327" s="30"/>
    </row>
    <row r="333">
      <c r="B333" s="205" t="s">
        <v>89</v>
      </c>
      <c r="C333" s="35"/>
      <c r="D333" s="35"/>
      <c r="E333" s="35"/>
      <c r="F333" s="35"/>
      <c r="G333" s="35"/>
      <c r="H333" s="35"/>
      <c r="I333" s="35"/>
      <c r="J333" s="35"/>
      <c r="K333" s="35"/>
      <c r="L333" s="35"/>
      <c r="M333" s="35"/>
      <c r="N333" s="35"/>
      <c r="O333" s="35"/>
      <c r="P333" s="35"/>
      <c r="Q333" s="35"/>
      <c r="R333" s="36"/>
    </row>
    <row r="334">
      <c r="B334" s="540" t="s">
        <v>634</v>
      </c>
      <c r="C334" s="35"/>
      <c r="D334" s="35"/>
      <c r="E334" s="35"/>
      <c r="F334" s="614" t="s">
        <v>635</v>
      </c>
      <c r="G334" s="646">
        <f>F4</f>
        <v>45842</v>
      </c>
      <c r="H334" s="647"/>
      <c r="I334" s="542" t="s">
        <v>614</v>
      </c>
      <c r="J334" s="35"/>
      <c r="K334" s="35"/>
      <c r="L334" s="35"/>
      <c r="M334" s="36"/>
      <c r="N334" s="543" t="s">
        <v>615</v>
      </c>
      <c r="O334" s="35"/>
      <c r="P334" s="35"/>
      <c r="Q334" s="35"/>
      <c r="R334" s="36"/>
    </row>
    <row r="335">
      <c r="H335" s="198"/>
    </row>
    <row r="336">
      <c r="H336" s="198"/>
    </row>
    <row r="337">
      <c r="H337" s="198"/>
    </row>
    <row r="338">
      <c r="H338" s="198"/>
    </row>
    <row r="339">
      <c r="H339" s="198"/>
    </row>
    <row r="340">
      <c r="H340" s="198"/>
    </row>
    <row r="341">
      <c r="H341" s="198"/>
    </row>
    <row r="342">
      <c r="H342" s="198"/>
    </row>
    <row r="343">
      <c r="H343" s="198"/>
    </row>
    <row r="344">
      <c r="H344" s="198"/>
    </row>
    <row r="345">
      <c r="H345" s="198"/>
    </row>
    <row r="346">
      <c r="H346" s="198"/>
    </row>
    <row r="347">
      <c r="H347" s="198"/>
    </row>
    <row r="348">
      <c r="H348" s="198"/>
    </row>
    <row r="349">
      <c r="H349" s="198"/>
    </row>
    <row r="350">
      <c r="B350" s="628" t="s">
        <v>9</v>
      </c>
      <c r="C350" s="6"/>
      <c r="D350" s="6"/>
      <c r="E350" s="8"/>
      <c r="F350" s="170">
        <f>'Week Overview'!C3+4</f>
        <v>45848</v>
      </c>
      <c r="G350" s="8"/>
      <c r="H350" s="198"/>
      <c r="I350" s="620" t="s">
        <v>618</v>
      </c>
      <c r="J350" s="621" t="str">
        <f>F5</f>
        <v/>
      </c>
      <c r="K350" s="6"/>
      <c r="L350" s="6"/>
      <c r="M350" s="8"/>
      <c r="N350" s="620" t="s">
        <v>618</v>
      </c>
      <c r="O350" s="621" t="str">
        <f>F6</f>
        <v/>
      </c>
      <c r="P350" s="6"/>
      <c r="Q350" s="6"/>
      <c r="R350" s="8"/>
    </row>
    <row r="351">
      <c r="B351" s="622" t="s">
        <v>83</v>
      </c>
      <c r="C351" s="172" t="s">
        <v>24</v>
      </c>
      <c r="D351" s="173" t="s">
        <v>25</v>
      </c>
      <c r="E351" s="174" t="s">
        <v>26</v>
      </c>
      <c r="F351" s="623" t="s">
        <v>84</v>
      </c>
      <c r="G351" s="624" t="s">
        <v>85</v>
      </c>
      <c r="H351" s="198"/>
      <c r="I351" s="622" t="s">
        <v>83</v>
      </c>
      <c r="J351" s="172" t="s">
        <v>24</v>
      </c>
      <c r="K351" s="173" t="s">
        <v>25</v>
      </c>
      <c r="L351" s="174" t="s">
        <v>26</v>
      </c>
      <c r="M351" s="623" t="s">
        <v>84</v>
      </c>
      <c r="N351" s="622" t="s">
        <v>83</v>
      </c>
      <c r="O351" s="172" t="s">
        <v>24</v>
      </c>
      <c r="P351" s="173" t="s">
        <v>25</v>
      </c>
      <c r="Q351" s="174" t="s">
        <v>26</v>
      </c>
      <c r="R351" s="623" t="s">
        <v>84</v>
      </c>
    </row>
    <row r="352">
      <c r="B352" s="625">
        <v>0.0</v>
      </c>
      <c r="C352" s="648">
        <f>OriginalIDP!O102</f>
        <v>16.7075</v>
      </c>
      <c r="D352" s="630">
        <f>OriginalIDP!P102</f>
        <v>29</v>
      </c>
      <c r="E352" s="179">
        <f>OriginalIDP!Q102</f>
        <v>12.2925</v>
      </c>
      <c r="F352" s="180">
        <f>(OriginalOT!E24+OriginalOT!F24) /2</f>
        <v>0</v>
      </c>
      <c r="G352" s="180">
        <f>(OriginalOT!E22+OriginalOT!F22) /2</f>
        <v>0</v>
      </c>
      <c r="H352" s="198"/>
      <c r="I352" s="625">
        <v>0.0</v>
      </c>
      <c r="J352" s="630">
        <f>ArchiveIDP1!O102</f>
        <v>0</v>
      </c>
      <c r="K352" s="630">
        <f>ArchiveIDP1!P102</f>
        <v>0</v>
      </c>
      <c r="L352" s="179">
        <f>ArchiveIDP1!Q102</f>
        <v>0</v>
      </c>
      <c r="M352" s="180">
        <f>(ArchiveOT1!E24+ArchiveOT1!F24) /2</f>
        <v>0</v>
      </c>
      <c r="N352" s="625">
        <v>0.0</v>
      </c>
      <c r="O352" s="630">
        <f>ArchiveIDP2!O102</f>
        <v>0</v>
      </c>
      <c r="P352" s="630">
        <f>ArchiveIDP2!P102</f>
        <v>0</v>
      </c>
      <c r="Q352" s="179">
        <f>ArchiveIDP2!Q102</f>
        <v>0</v>
      </c>
      <c r="R352" s="180">
        <f>(ArchiveOT2!E24+ArchiveOT2!F24) /2</f>
        <v>0</v>
      </c>
    </row>
    <row r="353">
      <c r="B353" s="625">
        <v>0.041666666666666664</v>
      </c>
      <c r="C353" s="648">
        <f>OriginalIDP!O103</f>
        <v>15.695</v>
      </c>
      <c r="D353" s="630">
        <f>OriginalIDP!P103</f>
        <v>31.1675</v>
      </c>
      <c r="E353" s="179">
        <f>OriginalIDP!Q103</f>
        <v>15.4725</v>
      </c>
      <c r="F353" s="183">
        <f>(OriginalOT!G24+OriginalOT!H24) /2</f>
        <v>0</v>
      </c>
      <c r="G353" s="183">
        <f>(OriginalOT!G22+OriginalOT!H22) /2</f>
        <v>0</v>
      </c>
      <c r="H353" s="198"/>
      <c r="I353" s="625">
        <v>0.041666666666666664</v>
      </c>
      <c r="J353" s="630">
        <f>ArchiveIDP1!O103</f>
        <v>0</v>
      </c>
      <c r="K353" s="630">
        <f>ArchiveIDP1!P103</f>
        <v>0</v>
      </c>
      <c r="L353" s="179">
        <f>ArchiveIDP1!Q103</f>
        <v>0</v>
      </c>
      <c r="M353" s="183">
        <f>(ArchiveOT1!G24+ArchiveOT1!H24) /2</f>
        <v>0</v>
      </c>
      <c r="N353" s="625">
        <v>0.041666666666666664</v>
      </c>
      <c r="O353" s="630">
        <f>ArchiveIDP2!O103</f>
        <v>0</v>
      </c>
      <c r="P353" s="630">
        <f>ArchiveIDP2!P103</f>
        <v>0</v>
      </c>
      <c r="Q353" s="179">
        <f>ArchiveIDP2!Q103</f>
        <v>0</v>
      </c>
      <c r="R353" s="183">
        <f>(ArchiveOT2!G24+ArchiveOT2!H24) /2</f>
        <v>0</v>
      </c>
    </row>
    <row r="354">
      <c r="B354" s="625">
        <v>0.08333333333333333</v>
      </c>
      <c r="C354" s="648">
        <f>OriginalIDP!O104</f>
        <v>14.8725</v>
      </c>
      <c r="D354" s="630">
        <f>OriginalIDP!P104</f>
        <v>24.415</v>
      </c>
      <c r="E354" s="179">
        <f>OriginalIDP!Q104</f>
        <v>9.5425</v>
      </c>
      <c r="F354" s="180">
        <f>(OriginalOT!I24+OriginalOT!J24) /2</f>
        <v>0</v>
      </c>
      <c r="G354" s="180">
        <f>(OriginalOT!I22+OriginalOT!J22) /2</f>
        <v>0</v>
      </c>
      <c r="H354" s="198"/>
      <c r="I354" s="625">
        <v>0.08333333333333333</v>
      </c>
      <c r="J354" s="630">
        <f>ArchiveIDP1!O104</f>
        <v>0</v>
      </c>
      <c r="K354" s="630">
        <f>ArchiveIDP1!P104</f>
        <v>0</v>
      </c>
      <c r="L354" s="179">
        <f>ArchiveIDP1!Q104</f>
        <v>0</v>
      </c>
      <c r="M354" s="180">
        <f>(ArchiveOT1!I24+ArchiveOT1!J24) /2</f>
        <v>0</v>
      </c>
      <c r="N354" s="625">
        <v>0.08333333333333333</v>
      </c>
      <c r="O354" s="630">
        <f>ArchiveIDP2!O104</f>
        <v>0</v>
      </c>
      <c r="P354" s="630">
        <f>ArchiveIDP2!P104</f>
        <v>0</v>
      </c>
      <c r="Q354" s="179">
        <f>ArchiveIDP2!Q104</f>
        <v>0</v>
      </c>
      <c r="R354" s="180">
        <f>(ArchiveOT2!I24+ArchiveOT2!J24) /2</f>
        <v>0</v>
      </c>
    </row>
    <row r="355">
      <c r="B355" s="625">
        <v>0.125</v>
      </c>
      <c r="C355" s="648">
        <f>OriginalIDP!O105</f>
        <v>19.69</v>
      </c>
      <c r="D355" s="630">
        <f>OriginalIDP!P105</f>
        <v>23.3325</v>
      </c>
      <c r="E355" s="179">
        <f>OriginalIDP!Q105</f>
        <v>3.6425</v>
      </c>
      <c r="F355" s="183">
        <f>(OriginalOT!K24+OriginalOT!L24) /2</f>
        <v>0</v>
      </c>
      <c r="G355" s="183">
        <f>(OriginalOT!K22+OriginalOT!L22) /2</f>
        <v>0</v>
      </c>
      <c r="H355" s="198"/>
      <c r="I355" s="625">
        <v>0.125</v>
      </c>
      <c r="J355" s="630">
        <f>ArchiveIDP1!O105</f>
        <v>0</v>
      </c>
      <c r="K355" s="630">
        <f>ArchiveIDP1!P105</f>
        <v>0</v>
      </c>
      <c r="L355" s="179">
        <f>ArchiveIDP1!Q105</f>
        <v>0</v>
      </c>
      <c r="M355" s="183">
        <f>(ArchiveOT1!K24+ArchiveOT1!L24) /2</f>
        <v>0</v>
      </c>
      <c r="N355" s="625">
        <v>0.125</v>
      </c>
      <c r="O355" s="630">
        <f>ArchiveIDP2!O105</f>
        <v>0</v>
      </c>
      <c r="P355" s="630">
        <f>ArchiveIDP2!P105</f>
        <v>0</v>
      </c>
      <c r="Q355" s="179">
        <f>ArchiveIDP2!Q105</f>
        <v>0</v>
      </c>
      <c r="R355" s="183">
        <f>(ArchiveOT2!K24+ArchiveOT2!L24) /2</f>
        <v>0</v>
      </c>
    </row>
    <row r="356">
      <c r="B356" s="625">
        <v>0.16666666666666666</v>
      </c>
      <c r="C356" s="648">
        <f>OriginalIDP!O106</f>
        <v>15.99</v>
      </c>
      <c r="D356" s="630">
        <f>OriginalIDP!P106</f>
        <v>18.585</v>
      </c>
      <c r="E356" s="179">
        <f>OriginalIDP!Q106</f>
        <v>2.595</v>
      </c>
      <c r="F356" s="180">
        <f>(OriginalOT!M24+OriginalOT!N24) /2</f>
        <v>0</v>
      </c>
      <c r="G356" s="180">
        <f>(OriginalOT!M22+OriginalOT!N22) /2</f>
        <v>0</v>
      </c>
      <c r="H356" s="198"/>
      <c r="I356" s="625">
        <v>0.16666666666666666</v>
      </c>
      <c r="J356" s="630">
        <f>ArchiveIDP1!O106</f>
        <v>0</v>
      </c>
      <c r="K356" s="630">
        <f>ArchiveIDP1!P106</f>
        <v>0</v>
      </c>
      <c r="L356" s="179">
        <f>ArchiveIDP1!Q106</f>
        <v>0</v>
      </c>
      <c r="M356" s="180">
        <f>(ArchiveOT1!M24+ArchiveOT1!N24) /2</f>
        <v>0</v>
      </c>
      <c r="N356" s="625">
        <v>0.16666666666666666</v>
      </c>
      <c r="O356" s="630">
        <f>ArchiveIDP2!O106</f>
        <v>0</v>
      </c>
      <c r="P356" s="630">
        <f>ArchiveIDP2!P106</f>
        <v>0</v>
      </c>
      <c r="Q356" s="179">
        <f>ArchiveIDP2!Q106</f>
        <v>0</v>
      </c>
      <c r="R356" s="180">
        <f>(ArchiveOT2!M24+ArchiveOT2!N24) /2</f>
        <v>0</v>
      </c>
    </row>
    <row r="357">
      <c r="B357" s="625">
        <v>0.20833333333333334</v>
      </c>
      <c r="C357" s="648">
        <f>OriginalIDP!O107</f>
        <v>15.5275</v>
      </c>
      <c r="D357" s="630">
        <f>OriginalIDP!P107</f>
        <v>21.75</v>
      </c>
      <c r="E357" s="179">
        <f>OriginalIDP!Q107</f>
        <v>6.2225</v>
      </c>
      <c r="F357" s="183">
        <f>(OriginalOT!O24+OriginalOT!P24) /2</f>
        <v>0</v>
      </c>
      <c r="G357" s="183">
        <f>(OriginalOT!O22+OriginalOT!P22) /2</f>
        <v>0</v>
      </c>
      <c r="H357" s="198"/>
      <c r="I357" s="625">
        <v>0.20833333333333334</v>
      </c>
      <c r="J357" s="630">
        <f>ArchiveIDP1!O107</f>
        <v>0</v>
      </c>
      <c r="K357" s="630">
        <f>ArchiveIDP1!P107</f>
        <v>0</v>
      </c>
      <c r="L357" s="179">
        <f>ArchiveIDP1!Q107</f>
        <v>0</v>
      </c>
      <c r="M357" s="183">
        <f>(ArchiveOT1!O24+ArchiveOT1!P24) /2</f>
        <v>0</v>
      </c>
      <c r="N357" s="625">
        <v>0.20833333333333334</v>
      </c>
      <c r="O357" s="630">
        <f>ArchiveIDP2!O107</f>
        <v>0</v>
      </c>
      <c r="P357" s="630">
        <f>ArchiveIDP2!P107</f>
        <v>0</v>
      </c>
      <c r="Q357" s="179">
        <f>ArchiveIDP2!Q107</f>
        <v>0</v>
      </c>
      <c r="R357" s="183">
        <f>(ArchiveOT2!O24+ArchiveOT2!P24) /2</f>
        <v>0</v>
      </c>
    </row>
    <row r="358">
      <c r="B358" s="625">
        <v>0.25</v>
      </c>
      <c r="C358" s="648">
        <f>OriginalIDP!O108</f>
        <v>21.6275</v>
      </c>
      <c r="D358" s="630">
        <f>OriginalIDP!P108</f>
        <v>27</v>
      </c>
      <c r="E358" s="179">
        <f>OriginalIDP!Q108</f>
        <v>5.3725</v>
      </c>
      <c r="F358" s="180">
        <f>(OriginalOT!Q24+OriginalOT!R24) /2</f>
        <v>0</v>
      </c>
      <c r="G358" s="180">
        <f>(OriginalOT!Q22+OriginalOT!R22) /2</f>
        <v>0</v>
      </c>
      <c r="H358" s="198"/>
      <c r="I358" s="625">
        <v>0.25</v>
      </c>
      <c r="J358" s="630">
        <f>ArchiveIDP1!O108</f>
        <v>0</v>
      </c>
      <c r="K358" s="630">
        <f>ArchiveIDP1!P108</f>
        <v>0</v>
      </c>
      <c r="L358" s="179">
        <f>ArchiveIDP1!Q108</f>
        <v>0</v>
      </c>
      <c r="M358" s="180">
        <f>(ArchiveOT1!Q24+ArchiveOT1!R24) /2</f>
        <v>0</v>
      </c>
      <c r="N358" s="625">
        <v>0.25</v>
      </c>
      <c r="O358" s="630">
        <f>ArchiveIDP2!O108</f>
        <v>0</v>
      </c>
      <c r="P358" s="630">
        <f>ArchiveIDP2!P108</f>
        <v>0</v>
      </c>
      <c r="Q358" s="179">
        <f>ArchiveIDP2!Q108</f>
        <v>0</v>
      </c>
      <c r="R358" s="180">
        <f>(ArchiveOT2!Q24+ArchiveOT2!R24) /2</f>
        <v>0</v>
      </c>
    </row>
    <row r="359">
      <c r="B359" s="625">
        <v>0.2916666666666667</v>
      </c>
      <c r="C359" s="648">
        <f>OriginalIDP!O109</f>
        <v>22.795</v>
      </c>
      <c r="D359" s="630">
        <f>OriginalIDP!P109</f>
        <v>27.8325</v>
      </c>
      <c r="E359" s="179">
        <f>OriginalIDP!Q109</f>
        <v>5.0375</v>
      </c>
      <c r="F359" s="183">
        <f>(OriginalOT!S24+OriginalOT!T24) /2</f>
        <v>0</v>
      </c>
      <c r="G359" s="183">
        <f>(OriginalOT!S22+OriginalOT!T22) /2</f>
        <v>0</v>
      </c>
      <c r="H359" s="198"/>
      <c r="I359" s="625">
        <v>0.2916666666666667</v>
      </c>
      <c r="J359" s="630">
        <f>ArchiveIDP1!O109</f>
        <v>0</v>
      </c>
      <c r="K359" s="630">
        <f>ArchiveIDP1!P109</f>
        <v>0</v>
      </c>
      <c r="L359" s="179">
        <f>ArchiveIDP1!Q109</f>
        <v>0</v>
      </c>
      <c r="M359" s="183">
        <f>(ArchiveOT1!S24+ArchiveOT1!T24) /2</f>
        <v>0</v>
      </c>
      <c r="N359" s="625">
        <v>0.2916666666666667</v>
      </c>
      <c r="O359" s="630">
        <f>ArchiveIDP2!O109</f>
        <v>0</v>
      </c>
      <c r="P359" s="630">
        <f>ArchiveIDP2!P109</f>
        <v>0</v>
      </c>
      <c r="Q359" s="179">
        <f>ArchiveIDP2!Q109</f>
        <v>0</v>
      </c>
      <c r="R359" s="183">
        <f>(ArchiveOT2!S24+ArchiveOT2!T24) /2</f>
        <v>0</v>
      </c>
    </row>
    <row r="360">
      <c r="B360" s="625">
        <v>0.3333333333333333</v>
      </c>
      <c r="C360" s="648">
        <f>OriginalIDP!O110</f>
        <v>25.7225</v>
      </c>
      <c r="D360" s="630">
        <f>OriginalIDP!P110</f>
        <v>32.1675</v>
      </c>
      <c r="E360" s="179">
        <f>OriginalIDP!Q110</f>
        <v>6.445</v>
      </c>
      <c r="F360" s="180">
        <f>(OriginalOT!U24+OriginalOT!V24) /2</f>
        <v>0</v>
      </c>
      <c r="G360" s="180">
        <f>(OriginalOT!U22+OriginalOT!V22) /2</f>
        <v>0</v>
      </c>
      <c r="H360" s="198"/>
      <c r="I360" s="625">
        <v>0.3333333333333333</v>
      </c>
      <c r="J360" s="630">
        <f>ArchiveIDP1!O110</f>
        <v>0</v>
      </c>
      <c r="K360" s="630">
        <f>ArchiveIDP1!P110</f>
        <v>0</v>
      </c>
      <c r="L360" s="179">
        <f>ArchiveIDP1!Q110</f>
        <v>0</v>
      </c>
      <c r="M360" s="180">
        <f>(ArchiveOT1!U24+ArchiveOT1!V24) /2</f>
        <v>0</v>
      </c>
      <c r="N360" s="625">
        <v>0.3333333333333333</v>
      </c>
      <c r="O360" s="630">
        <f>ArchiveIDP2!O110</f>
        <v>0</v>
      </c>
      <c r="P360" s="630">
        <f>ArchiveIDP2!P110</f>
        <v>0</v>
      </c>
      <c r="Q360" s="179">
        <f>ArchiveIDP2!Q110</f>
        <v>0</v>
      </c>
      <c r="R360" s="180">
        <f>(ArchiveOT2!U24+ArchiveOT2!V24) /2</f>
        <v>0</v>
      </c>
    </row>
    <row r="361">
      <c r="B361" s="625">
        <v>0.375</v>
      </c>
      <c r="C361" s="648">
        <f>OriginalIDP!O111</f>
        <v>26.3175</v>
      </c>
      <c r="D361" s="630">
        <f>OriginalIDP!P111</f>
        <v>33.1675</v>
      </c>
      <c r="E361" s="179">
        <f>OriginalIDP!Q111</f>
        <v>6.85</v>
      </c>
      <c r="F361" s="183">
        <f>(OriginalOT!W24+OriginalOT!X24) /2</f>
        <v>0</v>
      </c>
      <c r="G361" s="183">
        <f>(OriginalOT!W22+OriginalOT!X22) /2</f>
        <v>0</v>
      </c>
      <c r="H361" s="198"/>
      <c r="I361" s="625">
        <v>0.375</v>
      </c>
      <c r="J361" s="630">
        <f>ArchiveIDP1!O111</f>
        <v>0</v>
      </c>
      <c r="K361" s="630">
        <f>ArchiveIDP1!P111</f>
        <v>0</v>
      </c>
      <c r="L361" s="179">
        <f>ArchiveIDP1!Q111</f>
        <v>0</v>
      </c>
      <c r="M361" s="183">
        <f>(ArchiveOT1!W24+ArchiveOT1!X24) /2</f>
        <v>0</v>
      </c>
      <c r="N361" s="625">
        <v>0.375</v>
      </c>
      <c r="O361" s="630">
        <f>ArchiveIDP2!O111</f>
        <v>0</v>
      </c>
      <c r="P361" s="630">
        <f>ArchiveIDP2!P111</f>
        <v>0</v>
      </c>
      <c r="Q361" s="179">
        <f>ArchiveIDP2!Q111</f>
        <v>0</v>
      </c>
      <c r="R361" s="183">
        <f>(ArchiveOT2!W24+ArchiveOT2!X24) /2</f>
        <v>0</v>
      </c>
    </row>
    <row r="362">
      <c r="B362" s="625">
        <v>0.4166666666666667</v>
      </c>
      <c r="C362" s="648">
        <f>OriginalIDP!O112</f>
        <v>29.67</v>
      </c>
      <c r="D362" s="630">
        <f>OriginalIDP!P112</f>
        <v>32.5825</v>
      </c>
      <c r="E362" s="179">
        <f>OriginalIDP!Q112</f>
        <v>2.9125</v>
      </c>
      <c r="F362" s="180">
        <f>(OriginalOT!Y24+OriginalOT!Z24) /2</f>
        <v>0</v>
      </c>
      <c r="G362" s="180">
        <f>(OriginalOT!Y22+OriginalOT!Z22) /2</f>
        <v>0</v>
      </c>
      <c r="H362" s="198"/>
      <c r="I362" s="625">
        <v>0.4166666666666667</v>
      </c>
      <c r="J362" s="630">
        <f>ArchiveIDP1!O112</f>
        <v>0</v>
      </c>
      <c r="K362" s="630">
        <f>ArchiveIDP1!P112</f>
        <v>0</v>
      </c>
      <c r="L362" s="179">
        <f>ArchiveIDP1!Q112</f>
        <v>0</v>
      </c>
      <c r="M362" s="180">
        <f>(ArchiveOT1!Y24+ArchiveOT1!Z24) /2</f>
        <v>0</v>
      </c>
      <c r="N362" s="625">
        <v>0.4166666666666667</v>
      </c>
      <c r="O362" s="630">
        <f>ArchiveIDP2!O112</f>
        <v>0</v>
      </c>
      <c r="P362" s="630">
        <f>ArchiveIDP2!P112</f>
        <v>0</v>
      </c>
      <c r="Q362" s="179">
        <f>ArchiveIDP2!Q112</f>
        <v>0</v>
      </c>
      <c r="R362" s="180">
        <f>(ArchiveOT2!Y24+ArchiveOT2!Z24) /2</f>
        <v>0</v>
      </c>
    </row>
    <row r="363">
      <c r="B363" s="625">
        <v>0.4583333333333333</v>
      </c>
      <c r="C363" s="648">
        <f>OriginalIDP!O113</f>
        <v>30.7025</v>
      </c>
      <c r="D363" s="630">
        <f>OriginalIDP!P113</f>
        <v>33.75</v>
      </c>
      <c r="E363" s="179">
        <f>OriginalIDP!Q113</f>
        <v>3.0475</v>
      </c>
      <c r="F363" s="183">
        <f>(OriginalOT!AA24+OriginalOT!AB24) /2</f>
        <v>0</v>
      </c>
      <c r="G363" s="183">
        <f>(OriginalOT!AA22+OriginalOT!AB22) /2</f>
        <v>0</v>
      </c>
      <c r="H363" s="198"/>
      <c r="I363" s="625">
        <v>0.4583333333333333</v>
      </c>
      <c r="J363" s="630">
        <f>ArchiveIDP1!O113</f>
        <v>0</v>
      </c>
      <c r="K363" s="630">
        <f>ArchiveIDP1!P113</f>
        <v>0</v>
      </c>
      <c r="L363" s="179">
        <f>ArchiveIDP1!Q113</f>
        <v>0</v>
      </c>
      <c r="M363" s="183">
        <f>(ArchiveOT1!AA24+ArchiveOT1!AB24) /2</f>
        <v>0</v>
      </c>
      <c r="N363" s="625">
        <v>0.4583333333333333</v>
      </c>
      <c r="O363" s="630">
        <f>ArchiveIDP2!O113</f>
        <v>0</v>
      </c>
      <c r="P363" s="630">
        <f>ArchiveIDP2!P113</f>
        <v>0</v>
      </c>
      <c r="Q363" s="179">
        <f>ArchiveIDP2!Q113</f>
        <v>0</v>
      </c>
      <c r="R363" s="183">
        <f>(ArchiveOT2!AA24+ArchiveOT2!AB24) /2</f>
        <v>0</v>
      </c>
    </row>
    <row r="364">
      <c r="B364" s="625">
        <v>0.5</v>
      </c>
      <c r="C364" s="648">
        <f>OriginalIDP!O114</f>
        <v>29.4175</v>
      </c>
      <c r="D364" s="630">
        <f>OriginalIDP!P114</f>
        <v>35.8325</v>
      </c>
      <c r="E364" s="179">
        <f>OriginalIDP!Q114</f>
        <v>6.415</v>
      </c>
      <c r="F364" s="180">
        <f>(OriginalOT!AC24+OriginalOT!AD24) /2</f>
        <v>0</v>
      </c>
      <c r="G364" s="180">
        <f>(OriginalOT!AC22+OriginalOT!AD22) /2</f>
        <v>0</v>
      </c>
      <c r="H364" s="198"/>
      <c r="I364" s="625">
        <v>0.5</v>
      </c>
      <c r="J364" s="630">
        <f>ArchiveIDP1!O114</f>
        <v>0</v>
      </c>
      <c r="K364" s="630">
        <f>ArchiveIDP1!P114</f>
        <v>0</v>
      </c>
      <c r="L364" s="179">
        <f>ArchiveIDP1!Q114</f>
        <v>0</v>
      </c>
      <c r="M364" s="180">
        <f>(ArchiveOT1!AC24+ArchiveOT1!AD24) /2</f>
        <v>0</v>
      </c>
      <c r="N364" s="625">
        <v>0.5</v>
      </c>
      <c r="O364" s="630">
        <f>ArchiveIDP2!O114</f>
        <v>0</v>
      </c>
      <c r="P364" s="630">
        <f>ArchiveIDP2!P114</f>
        <v>0</v>
      </c>
      <c r="Q364" s="179">
        <f>ArchiveIDP2!Q114</f>
        <v>0</v>
      </c>
      <c r="R364" s="180">
        <f>(ArchiveOT2!AC24+ArchiveOT2!AD24) /2</f>
        <v>0</v>
      </c>
    </row>
    <row r="365">
      <c r="B365" s="625">
        <v>0.5416666666666666</v>
      </c>
      <c r="C365" s="648">
        <f>OriginalIDP!O115</f>
        <v>31.88</v>
      </c>
      <c r="D365" s="630">
        <f>OriginalIDP!P115</f>
        <v>32.9975</v>
      </c>
      <c r="E365" s="179">
        <f>OriginalIDP!Q115</f>
        <v>1.1175</v>
      </c>
      <c r="F365" s="183">
        <f>(OriginalOT!AE24+OriginalOT!AF24) /2</f>
        <v>0</v>
      </c>
      <c r="G365" s="183">
        <f>(OriginalOT!AE22+OriginalOT!AF22) /2</f>
        <v>0</v>
      </c>
      <c r="H365" s="198"/>
      <c r="I365" s="625">
        <v>0.5416666666666666</v>
      </c>
      <c r="J365" s="630">
        <f>ArchiveIDP1!O115</f>
        <v>0</v>
      </c>
      <c r="K365" s="630">
        <f>ArchiveIDP1!P115</f>
        <v>0</v>
      </c>
      <c r="L365" s="179">
        <f>ArchiveIDP1!Q115</f>
        <v>0</v>
      </c>
      <c r="M365" s="183">
        <f>(ArchiveOT1!AE24+ArchiveOT1!AF24) /2</f>
        <v>0</v>
      </c>
      <c r="N365" s="625">
        <v>0.5416666666666666</v>
      </c>
      <c r="O365" s="630">
        <f>ArchiveIDP2!O115</f>
        <v>0</v>
      </c>
      <c r="P365" s="630">
        <f>ArchiveIDP2!P115</f>
        <v>0</v>
      </c>
      <c r="Q365" s="179">
        <f>ArchiveIDP2!Q115</f>
        <v>0</v>
      </c>
      <c r="R365" s="183">
        <f>(ArchiveOT2!AE24+ArchiveOT2!AF24) /2</f>
        <v>0</v>
      </c>
    </row>
    <row r="366">
      <c r="B366" s="625">
        <v>0.5833333333333334</v>
      </c>
      <c r="C366" s="648">
        <f>OriginalIDP!O116</f>
        <v>28.8775</v>
      </c>
      <c r="D366" s="630">
        <f>OriginalIDP!P116</f>
        <v>33.415</v>
      </c>
      <c r="E366" s="179">
        <f>OriginalIDP!Q116</f>
        <v>4.5375</v>
      </c>
      <c r="F366" s="180">
        <f>(OriginalOT!AG24+OriginalOT!AH24) /2</f>
        <v>0</v>
      </c>
      <c r="G366" s="180">
        <f>(OriginalOT!AG22+OriginalOT!AH22) /2</f>
        <v>0</v>
      </c>
      <c r="H366" s="198"/>
      <c r="I366" s="625">
        <v>0.5833333333333334</v>
      </c>
      <c r="J366" s="630">
        <f>ArchiveIDP1!O116</f>
        <v>0</v>
      </c>
      <c r="K366" s="630">
        <f>ArchiveIDP1!P116</f>
        <v>0</v>
      </c>
      <c r="L366" s="179">
        <f>ArchiveIDP1!Q116</f>
        <v>0</v>
      </c>
      <c r="M366" s="180">
        <f>(ArchiveOT1!AG24+ArchiveOT1!AH24) /2</f>
        <v>0</v>
      </c>
      <c r="N366" s="625">
        <v>0.5833333333333334</v>
      </c>
      <c r="O366" s="630">
        <f>ArchiveIDP2!O116</f>
        <v>0</v>
      </c>
      <c r="P366" s="630">
        <f>ArchiveIDP2!P116</f>
        <v>0</v>
      </c>
      <c r="Q366" s="179">
        <f>ArchiveIDP2!Q116</f>
        <v>0</v>
      </c>
      <c r="R366" s="180">
        <f>(ArchiveOT2!AG24+ArchiveOT2!AH24) /2</f>
        <v>0</v>
      </c>
    </row>
    <row r="367">
      <c r="B367" s="625">
        <v>0.625</v>
      </c>
      <c r="C367" s="648">
        <f>OriginalIDP!O117</f>
        <v>27.4775</v>
      </c>
      <c r="D367" s="630">
        <f>OriginalIDP!P117</f>
        <v>32.0825</v>
      </c>
      <c r="E367" s="179">
        <f>OriginalIDP!Q117</f>
        <v>4.605</v>
      </c>
      <c r="F367" s="183">
        <f>(OriginalOT!AI24+OriginalOT!AJ24) /2</f>
        <v>0</v>
      </c>
      <c r="G367" s="183">
        <f>(OriginalOT!AI22+OriginalOT!AJ22) /2</f>
        <v>0</v>
      </c>
      <c r="H367" s="198"/>
      <c r="I367" s="625">
        <v>0.625</v>
      </c>
      <c r="J367" s="630">
        <f>ArchiveIDP1!O117</f>
        <v>0</v>
      </c>
      <c r="K367" s="630">
        <f>ArchiveIDP1!P117</f>
        <v>0</v>
      </c>
      <c r="L367" s="179">
        <f>ArchiveIDP1!Q117</f>
        <v>0</v>
      </c>
      <c r="M367" s="183">
        <f>(ArchiveOT1!AI24+ArchiveOT1!AJ24) /2</f>
        <v>0</v>
      </c>
      <c r="N367" s="625">
        <v>0.625</v>
      </c>
      <c r="O367" s="630">
        <f>ArchiveIDP2!O117</f>
        <v>0</v>
      </c>
      <c r="P367" s="630">
        <f>ArchiveIDP2!P117</f>
        <v>0</v>
      </c>
      <c r="Q367" s="179">
        <f>ArchiveIDP2!Q117</f>
        <v>0</v>
      </c>
      <c r="R367" s="183">
        <f>(ArchiveOT2!AI24+ArchiveOT2!AJ24) /2</f>
        <v>0</v>
      </c>
    </row>
    <row r="368">
      <c r="B368" s="625">
        <v>0.6666666666666666</v>
      </c>
      <c r="C368" s="648">
        <f>OriginalIDP!O118</f>
        <v>24.14</v>
      </c>
      <c r="D368" s="630">
        <f>OriginalIDP!P118</f>
        <v>27.915</v>
      </c>
      <c r="E368" s="179">
        <f>OriginalIDP!Q118</f>
        <v>3.775</v>
      </c>
      <c r="F368" s="180">
        <f>(OriginalOT!AK24+OriginalOT!AL24) /2</f>
        <v>0</v>
      </c>
      <c r="G368" s="180">
        <f>(OriginalOT!AK22+OriginalOT!AL22) /2</f>
        <v>0</v>
      </c>
      <c r="H368" s="198"/>
      <c r="I368" s="625">
        <v>0.6666666666666666</v>
      </c>
      <c r="J368" s="630">
        <f>ArchiveIDP1!O118</f>
        <v>0</v>
      </c>
      <c r="K368" s="630">
        <f>ArchiveIDP1!P118</f>
        <v>0</v>
      </c>
      <c r="L368" s="179">
        <f>ArchiveIDP1!Q118</f>
        <v>0</v>
      </c>
      <c r="M368" s="180">
        <f>(ArchiveOT1!AK24+ArchiveOT1!AL24) /2</f>
        <v>0</v>
      </c>
      <c r="N368" s="625">
        <v>0.6666666666666666</v>
      </c>
      <c r="O368" s="630">
        <f>ArchiveIDP2!O118</f>
        <v>0</v>
      </c>
      <c r="P368" s="630">
        <f>ArchiveIDP2!P118</f>
        <v>0</v>
      </c>
      <c r="Q368" s="179">
        <f>ArchiveIDP2!Q118</f>
        <v>0</v>
      </c>
      <c r="R368" s="180">
        <f>(ArchiveOT2!AK24+ArchiveOT2!AL24) /2</f>
        <v>0</v>
      </c>
    </row>
    <row r="369">
      <c r="B369" s="625">
        <v>0.7083333333333334</v>
      </c>
      <c r="C369" s="648">
        <f>OriginalIDP!O119</f>
        <v>27.3125</v>
      </c>
      <c r="D369" s="630">
        <f>OriginalIDP!P119</f>
        <v>29.0825</v>
      </c>
      <c r="E369" s="179">
        <f>OriginalIDP!Q119</f>
        <v>1.77</v>
      </c>
      <c r="F369" s="183">
        <f>(OriginalOT!AM24+OriginalOT!AN24) /2</f>
        <v>0</v>
      </c>
      <c r="G369" s="183">
        <f>(OriginalOT!AM22+OriginalOT!AN22) /2</f>
        <v>0</v>
      </c>
      <c r="H369" s="198"/>
      <c r="I369" s="625">
        <v>0.7083333333333334</v>
      </c>
      <c r="J369" s="630">
        <f>ArchiveIDP1!O119</f>
        <v>0</v>
      </c>
      <c r="K369" s="630">
        <f>ArchiveIDP1!P119</f>
        <v>0</v>
      </c>
      <c r="L369" s="179">
        <f>ArchiveIDP1!Q119</f>
        <v>0</v>
      </c>
      <c r="M369" s="183">
        <f>(ArchiveOT1!AM24+ArchiveOT1!AN24) /2</f>
        <v>0</v>
      </c>
      <c r="N369" s="625">
        <v>0.7083333333333334</v>
      </c>
      <c r="O369" s="630">
        <f>ArchiveIDP2!O119</f>
        <v>0</v>
      </c>
      <c r="P369" s="630">
        <f>ArchiveIDP2!P119</f>
        <v>0</v>
      </c>
      <c r="Q369" s="179">
        <f>ArchiveIDP2!Q119</f>
        <v>0</v>
      </c>
      <c r="R369" s="183">
        <f>(ArchiveOT2!AM24+ArchiveOT2!AN24) /2</f>
        <v>0</v>
      </c>
    </row>
    <row r="370">
      <c r="B370" s="625">
        <v>0.75</v>
      </c>
      <c r="C370" s="648">
        <f>OriginalIDP!O120</f>
        <v>29.2675</v>
      </c>
      <c r="D370" s="630">
        <f>OriginalIDP!P120</f>
        <v>31.415</v>
      </c>
      <c r="E370" s="179">
        <f>OriginalIDP!Q120</f>
        <v>2.1475</v>
      </c>
      <c r="F370" s="180">
        <f>(OriginalOT!AO24+OriginalOT!AP24) /2</f>
        <v>0</v>
      </c>
      <c r="G370" s="180">
        <f>(OriginalOT!AO22+OriginalOT!AP22) /2</f>
        <v>0</v>
      </c>
      <c r="H370" s="198"/>
      <c r="I370" s="625">
        <v>0.75</v>
      </c>
      <c r="J370" s="630">
        <f>ArchiveIDP1!O120</f>
        <v>0</v>
      </c>
      <c r="K370" s="630">
        <f>ArchiveIDP1!P120</f>
        <v>0</v>
      </c>
      <c r="L370" s="179">
        <f>ArchiveIDP1!Q120</f>
        <v>0</v>
      </c>
      <c r="M370" s="180">
        <f>(ArchiveOT1!AO24+ArchiveOT1!AP24) /2</f>
        <v>0</v>
      </c>
      <c r="N370" s="625">
        <v>0.75</v>
      </c>
      <c r="O370" s="630">
        <f>ArchiveIDP2!O120</f>
        <v>0</v>
      </c>
      <c r="P370" s="630">
        <f>ArchiveIDP2!P120</f>
        <v>0</v>
      </c>
      <c r="Q370" s="179">
        <f>ArchiveIDP2!Q120</f>
        <v>0</v>
      </c>
      <c r="R370" s="180">
        <f>(ArchiveOT2!AO24+ArchiveOT2!AP24) /2</f>
        <v>0</v>
      </c>
    </row>
    <row r="371">
      <c r="B371" s="625">
        <v>0.7916666666666666</v>
      </c>
      <c r="C371" s="648">
        <f>OriginalIDP!O121</f>
        <v>26.9325</v>
      </c>
      <c r="D371" s="630">
        <f>OriginalIDP!P121</f>
        <v>27.5825</v>
      </c>
      <c r="E371" s="179">
        <f>OriginalIDP!Q121</f>
        <v>0.65</v>
      </c>
      <c r="F371" s="183">
        <f>(OriginalOT!AQ24+OriginalOT!AR24) /2</f>
        <v>0</v>
      </c>
      <c r="G371" s="183">
        <f>(OriginalOT!AQ22+OriginalOT!AR22) /2</f>
        <v>0</v>
      </c>
      <c r="H371" s="198"/>
      <c r="I371" s="625">
        <v>0.7916666666666666</v>
      </c>
      <c r="J371" s="630">
        <f>ArchiveIDP1!O121</f>
        <v>0</v>
      </c>
      <c r="K371" s="630">
        <f>ArchiveIDP1!P121</f>
        <v>0</v>
      </c>
      <c r="L371" s="179">
        <f>ArchiveIDP1!Q121</f>
        <v>0</v>
      </c>
      <c r="M371" s="183">
        <f>(ArchiveOT1!AQ24+ArchiveOT1!AR24) /2</f>
        <v>0</v>
      </c>
      <c r="N371" s="625">
        <v>0.7916666666666666</v>
      </c>
      <c r="O371" s="630">
        <f>ArchiveIDP2!O121</f>
        <v>0</v>
      </c>
      <c r="P371" s="630">
        <f>ArchiveIDP2!P121</f>
        <v>0</v>
      </c>
      <c r="Q371" s="179">
        <f>ArchiveIDP2!Q121</f>
        <v>0</v>
      </c>
      <c r="R371" s="183">
        <f>(ArchiveOT2!AQ24+ArchiveOT2!AR24) /2</f>
        <v>0</v>
      </c>
    </row>
    <row r="372">
      <c r="B372" s="625">
        <v>0.8333333333333334</v>
      </c>
      <c r="C372" s="648">
        <f>OriginalIDP!O122</f>
        <v>26.7625</v>
      </c>
      <c r="D372" s="630">
        <f>OriginalIDP!P122</f>
        <v>26.6675</v>
      </c>
      <c r="E372" s="179">
        <f>OriginalIDP!Q122</f>
        <v>-0.095</v>
      </c>
      <c r="F372" s="180">
        <f>(OriginalOT!AS24+OriginalOT!AT24) /2</f>
        <v>0</v>
      </c>
      <c r="G372" s="180">
        <f>(OriginalOT!AS22+OriginalOT!AT22) /2</f>
        <v>0</v>
      </c>
      <c r="H372" s="198"/>
      <c r="I372" s="625">
        <v>0.8333333333333334</v>
      </c>
      <c r="J372" s="630">
        <f>ArchiveIDP1!O122</f>
        <v>0</v>
      </c>
      <c r="K372" s="630">
        <f>ArchiveIDP1!P122</f>
        <v>0</v>
      </c>
      <c r="L372" s="179">
        <f>ArchiveIDP1!Q122</f>
        <v>0</v>
      </c>
      <c r="M372" s="180">
        <f>(ArchiveOT1!AS24+ArchiveOT1!AT24) /2</f>
        <v>0</v>
      </c>
      <c r="N372" s="625">
        <v>0.8333333333333334</v>
      </c>
      <c r="O372" s="630">
        <f>ArchiveIDP2!O122</f>
        <v>0</v>
      </c>
      <c r="P372" s="630">
        <f>ArchiveIDP2!P122</f>
        <v>0</v>
      </c>
      <c r="Q372" s="179">
        <f>ArchiveIDP2!Q122</f>
        <v>0</v>
      </c>
      <c r="R372" s="180">
        <f>(ArchiveOT2!AS24+ArchiveOT2!AT24) /2</f>
        <v>0</v>
      </c>
    </row>
    <row r="373">
      <c r="B373" s="625">
        <v>0.875</v>
      </c>
      <c r="C373" s="648">
        <f>OriginalIDP!O123</f>
        <v>22.4675</v>
      </c>
      <c r="D373" s="630">
        <f>OriginalIDP!P123</f>
        <v>21.8325</v>
      </c>
      <c r="E373" s="179">
        <f>OriginalIDP!Q123</f>
        <v>-0.635</v>
      </c>
      <c r="F373" s="183">
        <f>(OriginalOT!AU24+OriginalOT!AV24) /2</f>
        <v>0</v>
      </c>
      <c r="G373" s="183">
        <f>(OriginalOT!AU22+OriginalOT!AV22) /2</f>
        <v>0</v>
      </c>
      <c r="H373" s="198"/>
      <c r="I373" s="625">
        <v>0.875</v>
      </c>
      <c r="J373" s="630">
        <f>ArchiveIDP1!O123</f>
        <v>0</v>
      </c>
      <c r="K373" s="630">
        <f>ArchiveIDP1!P123</f>
        <v>0</v>
      </c>
      <c r="L373" s="179">
        <f>ArchiveIDP1!Q123</f>
        <v>0</v>
      </c>
      <c r="M373" s="183">
        <f>(ArchiveOT1!AU24+ArchiveOT1!AV24) /2</f>
        <v>0</v>
      </c>
      <c r="N373" s="625">
        <v>0.875</v>
      </c>
      <c r="O373" s="630">
        <f>ArchiveIDP2!O123</f>
        <v>0</v>
      </c>
      <c r="P373" s="630">
        <f>ArchiveIDP2!P123</f>
        <v>0</v>
      </c>
      <c r="Q373" s="179">
        <f>ArchiveIDP2!Q123</f>
        <v>0</v>
      </c>
      <c r="R373" s="183">
        <f>(ArchiveOT2!AU24+ArchiveOT2!AV24) /2</f>
        <v>0</v>
      </c>
    </row>
    <row r="374">
      <c r="B374" s="625">
        <v>0.9166666666666666</v>
      </c>
      <c r="C374" s="648">
        <f>OriginalIDP!O124</f>
        <v>19.28</v>
      </c>
      <c r="D374" s="630">
        <f>OriginalIDP!P124</f>
        <v>24.665</v>
      </c>
      <c r="E374" s="179">
        <f>OriginalIDP!Q124</f>
        <v>5.385</v>
      </c>
      <c r="F374" s="180">
        <f>(OriginalOT!AW24+OriginalOT!AX24) /2</f>
        <v>0</v>
      </c>
      <c r="G374" s="180">
        <f>(OriginalOT!AW22+OriginalOT!AX22) /2</f>
        <v>0</v>
      </c>
      <c r="H374" s="198"/>
      <c r="I374" s="625">
        <v>0.9166666666666666</v>
      </c>
      <c r="J374" s="630">
        <f>ArchiveIDP1!O124</f>
        <v>0</v>
      </c>
      <c r="K374" s="630">
        <f>ArchiveIDP1!P124</f>
        <v>0</v>
      </c>
      <c r="L374" s="179">
        <f>ArchiveIDP1!Q124</f>
        <v>0</v>
      </c>
      <c r="M374" s="180">
        <f>(ArchiveOT1!AW24+ArchiveOT1!AX24) /2</f>
        <v>0</v>
      </c>
      <c r="N374" s="625">
        <v>0.9166666666666666</v>
      </c>
      <c r="O374" s="630">
        <f>ArchiveIDP2!O124</f>
        <v>0</v>
      </c>
      <c r="P374" s="630">
        <f>ArchiveIDP2!P124</f>
        <v>0</v>
      </c>
      <c r="Q374" s="179">
        <f>ArchiveIDP2!Q124</f>
        <v>0</v>
      </c>
      <c r="R374" s="180">
        <f>(ArchiveOT2!AW24+ArchiveOT2!AX24) /2</f>
        <v>0</v>
      </c>
    </row>
    <row r="375">
      <c r="B375" s="649">
        <v>0.9583333333333334</v>
      </c>
      <c r="C375" s="650">
        <f>OriginalIDP!O125</f>
        <v>17.4825</v>
      </c>
      <c r="D375" s="651">
        <f>OriginalIDP!P125</f>
        <v>27.5</v>
      </c>
      <c r="E375" s="210">
        <f>OriginalIDP!Q125</f>
        <v>10.0175</v>
      </c>
      <c r="F375" s="183">
        <f>(OriginalOT!AY24+OriginalOT!AZ24) /2</f>
        <v>0</v>
      </c>
      <c r="G375" s="183">
        <f>(OriginalOT!AY22+OriginalOT!AZ22) /2</f>
        <v>0</v>
      </c>
      <c r="H375" s="198"/>
      <c r="I375" s="649">
        <v>0.9583333333333334</v>
      </c>
      <c r="J375" s="651">
        <f>ArchiveIDP1!O125</f>
        <v>0</v>
      </c>
      <c r="K375" s="651">
        <f>ArchiveIDP1!P125</f>
        <v>0</v>
      </c>
      <c r="L375" s="210">
        <f>ArchiveIDP1!Q125</f>
        <v>0</v>
      </c>
      <c r="M375" s="183">
        <f>(ArchiveOT1!AY24+ArchiveOT1!AZ24) /2</f>
        <v>0</v>
      </c>
      <c r="N375" s="649">
        <v>0.9583333333333334</v>
      </c>
      <c r="O375" s="651">
        <f>ArchiveIDP2!O125</f>
        <v>0</v>
      </c>
      <c r="P375" s="651">
        <f>ArchiveIDP2!P125</f>
        <v>0</v>
      </c>
      <c r="Q375" s="210">
        <f>ArchiveIDP2!Q125</f>
        <v>0</v>
      </c>
      <c r="R375" s="183">
        <f>(ArchiveOT2!AY24+ArchiveOT2!AZ24) /2</f>
        <v>0</v>
      </c>
    </row>
    <row r="376">
      <c r="B376" s="144"/>
      <c r="C376" s="144"/>
      <c r="D376" s="144"/>
      <c r="E376" s="144"/>
      <c r="F376" s="144"/>
      <c r="G376" s="144"/>
      <c r="H376" s="144"/>
      <c r="I376" s="144"/>
      <c r="J376" s="144"/>
      <c r="K376" s="144"/>
      <c r="L376" s="144"/>
      <c r="M376" s="144"/>
      <c r="N376" s="144"/>
      <c r="O376" s="144"/>
      <c r="P376" s="144"/>
      <c r="Q376" s="144"/>
      <c r="R376" s="144"/>
    </row>
    <row r="377">
      <c r="B377" s="144"/>
      <c r="C377" s="144"/>
      <c r="D377" s="144"/>
      <c r="E377" s="144"/>
      <c r="F377" s="144"/>
      <c r="G377" s="144"/>
      <c r="H377" s="144"/>
      <c r="I377" s="144"/>
      <c r="J377" s="144"/>
      <c r="K377" s="144"/>
      <c r="L377" s="144"/>
      <c r="M377" s="144"/>
      <c r="N377" s="144"/>
      <c r="O377" s="144"/>
      <c r="P377" s="144"/>
      <c r="Q377" s="144"/>
      <c r="R377" s="144"/>
    </row>
    <row r="378">
      <c r="B378" s="144"/>
      <c r="C378" s="144"/>
      <c r="D378" s="144"/>
      <c r="E378" s="144"/>
      <c r="F378" s="144"/>
      <c r="G378" s="144"/>
      <c r="H378" s="144"/>
      <c r="I378" s="144"/>
      <c r="J378" s="144"/>
      <c r="K378" s="144"/>
      <c r="L378" s="144"/>
      <c r="M378" s="144"/>
      <c r="N378" s="144"/>
      <c r="O378" s="144"/>
      <c r="P378" s="144"/>
      <c r="Q378" s="144"/>
      <c r="R378" s="144"/>
    </row>
    <row r="379">
      <c r="B379" s="144"/>
      <c r="C379" s="144"/>
      <c r="D379" s="144"/>
      <c r="E379" s="144"/>
      <c r="F379" s="144"/>
      <c r="G379" s="144"/>
      <c r="H379" s="144"/>
      <c r="I379" s="144"/>
      <c r="J379" s="144"/>
      <c r="K379" s="144"/>
      <c r="L379" s="144"/>
      <c r="M379" s="144"/>
      <c r="N379" s="144"/>
      <c r="O379" s="144"/>
      <c r="P379" s="144"/>
      <c r="Q379" s="144"/>
      <c r="R379" s="144"/>
    </row>
    <row r="380">
      <c r="B380" s="144"/>
      <c r="C380" s="144"/>
      <c r="D380" s="144"/>
      <c r="E380" s="144"/>
      <c r="F380" s="144"/>
      <c r="G380" s="144"/>
      <c r="H380" s="144"/>
      <c r="I380" s="144"/>
      <c r="J380" s="144"/>
      <c r="K380" s="144"/>
      <c r="L380" s="144"/>
      <c r="M380" s="144"/>
      <c r="N380" s="144"/>
      <c r="O380" s="144"/>
      <c r="P380" s="144"/>
      <c r="Q380" s="144"/>
      <c r="R380" s="144"/>
    </row>
    <row r="381">
      <c r="B381" s="144"/>
      <c r="C381" s="144"/>
      <c r="D381" s="144"/>
      <c r="E381" s="144"/>
      <c r="F381" s="144"/>
      <c r="G381" s="144"/>
      <c r="H381" s="144"/>
      <c r="I381" s="144"/>
      <c r="J381" s="144"/>
      <c r="K381" s="144"/>
      <c r="L381" s="144"/>
      <c r="M381" s="144"/>
      <c r="N381" s="144"/>
      <c r="O381" s="144"/>
      <c r="P381" s="144"/>
      <c r="Q381" s="144"/>
      <c r="R381" s="144"/>
    </row>
    <row r="382">
      <c r="B382" s="144"/>
      <c r="C382" s="144"/>
      <c r="D382" s="144"/>
      <c r="E382" s="144"/>
      <c r="F382" s="144"/>
      <c r="G382" s="144"/>
      <c r="H382" s="144"/>
      <c r="I382" s="144"/>
      <c r="J382" s="144"/>
      <c r="K382" s="144"/>
      <c r="L382" s="144"/>
      <c r="M382" s="144"/>
      <c r="N382" s="144"/>
      <c r="O382" s="144"/>
      <c r="P382" s="144"/>
      <c r="Q382" s="144"/>
      <c r="R382" s="144"/>
    </row>
    <row r="383">
      <c r="B383" s="144"/>
      <c r="C383" s="144"/>
      <c r="D383" s="144"/>
      <c r="E383" s="144"/>
      <c r="F383" s="144"/>
      <c r="G383" s="144"/>
      <c r="H383" s="144"/>
      <c r="I383" s="144"/>
      <c r="J383" s="144"/>
      <c r="K383" s="144"/>
      <c r="L383" s="144"/>
      <c r="M383" s="144"/>
      <c r="N383" s="144"/>
      <c r="O383" s="144"/>
      <c r="P383" s="144"/>
      <c r="Q383" s="144"/>
      <c r="R383" s="144"/>
    </row>
    <row r="384">
      <c r="B384" s="144"/>
      <c r="C384" s="144"/>
      <c r="D384" s="144"/>
      <c r="E384" s="144"/>
      <c r="F384" s="144"/>
      <c r="G384" s="144"/>
      <c r="H384" s="144"/>
      <c r="I384" s="144"/>
      <c r="J384" s="144"/>
      <c r="K384" s="144"/>
      <c r="L384" s="144"/>
      <c r="M384" s="144"/>
      <c r="N384" s="144"/>
      <c r="O384" s="144"/>
      <c r="P384" s="144"/>
      <c r="Q384" s="144"/>
      <c r="R384" s="144"/>
    </row>
    <row r="385">
      <c r="B385" s="144"/>
      <c r="C385" s="144"/>
      <c r="D385" s="144"/>
      <c r="E385" s="144"/>
      <c r="F385" s="144"/>
      <c r="G385" s="144"/>
      <c r="H385" s="144"/>
      <c r="I385" s="144"/>
      <c r="J385" s="144"/>
      <c r="K385" s="144"/>
      <c r="L385" s="144"/>
      <c r="M385" s="144"/>
      <c r="N385" s="144"/>
      <c r="O385" s="144"/>
      <c r="P385" s="144"/>
      <c r="Q385" s="144"/>
      <c r="R385" s="144"/>
    </row>
    <row r="386">
      <c r="B386" s="144"/>
      <c r="C386" s="144"/>
      <c r="D386" s="144"/>
      <c r="E386" s="144"/>
      <c r="F386" s="144"/>
      <c r="G386" s="144"/>
      <c r="H386" s="144"/>
      <c r="I386" s="144"/>
      <c r="J386" s="144"/>
      <c r="K386" s="144"/>
      <c r="L386" s="144"/>
      <c r="M386" s="144"/>
      <c r="N386" s="144"/>
      <c r="O386" s="144"/>
      <c r="P386" s="144"/>
      <c r="Q386" s="144"/>
      <c r="R386" s="144"/>
    </row>
    <row r="387">
      <c r="B387" s="144"/>
      <c r="C387" s="144"/>
      <c r="D387" s="144"/>
      <c r="E387" s="144"/>
      <c r="F387" s="144"/>
      <c r="G387" s="144"/>
      <c r="H387" s="144"/>
      <c r="I387" s="144"/>
      <c r="J387" s="144"/>
      <c r="K387" s="144"/>
      <c r="L387" s="144"/>
      <c r="M387" s="144"/>
      <c r="N387" s="144"/>
      <c r="O387" s="144"/>
      <c r="P387" s="144"/>
      <c r="Q387" s="144"/>
      <c r="R387" s="144"/>
    </row>
    <row r="388">
      <c r="B388" s="144"/>
      <c r="C388" s="144"/>
      <c r="D388" s="144"/>
      <c r="E388" s="144"/>
      <c r="F388" s="144"/>
      <c r="G388" s="144"/>
      <c r="H388" s="144"/>
      <c r="I388" s="144"/>
      <c r="J388" s="144"/>
      <c r="K388" s="144"/>
      <c r="L388" s="144"/>
      <c r="M388" s="144"/>
      <c r="N388" s="144"/>
      <c r="O388" s="144"/>
      <c r="P388" s="144"/>
      <c r="Q388" s="144"/>
      <c r="R388" s="144"/>
    </row>
    <row r="389">
      <c r="B389" s="144"/>
      <c r="C389" s="144"/>
      <c r="D389" s="144"/>
      <c r="E389" s="144"/>
      <c r="F389" s="144"/>
      <c r="G389" s="144"/>
      <c r="H389" s="144"/>
      <c r="I389" s="144"/>
      <c r="J389" s="144"/>
      <c r="K389" s="144"/>
      <c r="L389" s="144"/>
      <c r="M389" s="144"/>
      <c r="N389" s="144"/>
      <c r="O389" s="144"/>
      <c r="P389" s="144"/>
      <c r="Q389" s="144"/>
      <c r="R389" s="144"/>
    </row>
    <row r="390">
      <c r="B390" s="205" t="s">
        <v>90</v>
      </c>
      <c r="C390" s="35"/>
      <c r="D390" s="35"/>
      <c r="E390" s="35"/>
      <c r="F390" s="35"/>
      <c r="G390" s="35"/>
      <c r="H390" s="35"/>
      <c r="I390" s="35"/>
      <c r="J390" s="35"/>
      <c r="K390" s="35"/>
      <c r="L390" s="35"/>
      <c r="M390" s="35"/>
      <c r="N390" s="35"/>
      <c r="O390" s="35"/>
      <c r="P390" s="35"/>
      <c r="Q390" s="35"/>
      <c r="R390" s="36"/>
    </row>
    <row r="391">
      <c r="B391" s="540" t="s">
        <v>634</v>
      </c>
      <c r="C391" s="35"/>
      <c r="D391" s="35"/>
      <c r="E391" s="35"/>
      <c r="F391" s="614" t="s">
        <v>635</v>
      </c>
      <c r="G391" s="646">
        <f>F4</f>
        <v>45842</v>
      </c>
      <c r="H391" s="647"/>
      <c r="I391" s="542" t="s">
        <v>614</v>
      </c>
      <c r="J391" s="35"/>
      <c r="K391" s="35"/>
      <c r="L391" s="35"/>
      <c r="M391" s="36"/>
      <c r="N391" s="543" t="s">
        <v>615</v>
      </c>
      <c r="O391" s="35"/>
      <c r="P391" s="35"/>
      <c r="Q391" s="35"/>
      <c r="R391" s="36"/>
    </row>
    <row r="392">
      <c r="H392" s="198"/>
    </row>
    <row r="393">
      <c r="H393" s="198"/>
    </row>
    <row r="394">
      <c r="H394" s="198"/>
    </row>
    <row r="395">
      <c r="H395" s="198"/>
    </row>
    <row r="396">
      <c r="H396" s="198"/>
    </row>
    <row r="397">
      <c r="H397" s="198"/>
    </row>
    <row r="398">
      <c r="H398" s="198"/>
    </row>
    <row r="399">
      <c r="H399" s="198"/>
    </row>
    <row r="400">
      <c r="H400" s="198"/>
    </row>
    <row r="401">
      <c r="H401" s="198"/>
    </row>
    <row r="402">
      <c r="H402" s="198"/>
    </row>
    <row r="403">
      <c r="H403" s="198"/>
    </row>
    <row r="404">
      <c r="H404" s="198"/>
    </row>
    <row r="405">
      <c r="H405" s="198"/>
    </row>
    <row r="406">
      <c r="H406" s="198"/>
    </row>
    <row r="407">
      <c r="B407" s="628" t="s">
        <v>10</v>
      </c>
      <c r="C407" s="6"/>
      <c r="D407" s="6"/>
      <c r="E407" s="8"/>
      <c r="F407" s="170">
        <f>'Week Overview'!C3+5</f>
        <v>45849</v>
      </c>
      <c r="G407" s="8"/>
      <c r="H407" s="198"/>
      <c r="I407" s="620" t="s">
        <v>618</v>
      </c>
      <c r="J407" s="621" t="str">
        <f>F5</f>
        <v/>
      </c>
      <c r="K407" s="6"/>
      <c r="L407" s="6"/>
      <c r="M407" s="8"/>
      <c r="N407" s="620" t="s">
        <v>618</v>
      </c>
      <c r="O407" s="621" t="str">
        <f>F6</f>
        <v/>
      </c>
      <c r="P407" s="6"/>
      <c r="Q407" s="6"/>
      <c r="R407" s="8"/>
    </row>
    <row r="408">
      <c r="B408" s="622" t="s">
        <v>83</v>
      </c>
      <c r="C408" s="172" t="s">
        <v>24</v>
      </c>
      <c r="D408" s="173" t="s">
        <v>25</v>
      </c>
      <c r="E408" s="174" t="s">
        <v>26</v>
      </c>
      <c r="F408" s="623" t="s">
        <v>84</v>
      </c>
      <c r="G408" s="624" t="s">
        <v>85</v>
      </c>
      <c r="H408" s="198"/>
      <c r="I408" s="622" t="s">
        <v>83</v>
      </c>
      <c r="J408" s="172" t="s">
        <v>24</v>
      </c>
      <c r="K408" s="173" t="s">
        <v>25</v>
      </c>
      <c r="L408" s="174" t="s">
        <v>26</v>
      </c>
      <c r="M408" s="623" t="s">
        <v>84</v>
      </c>
      <c r="N408" s="622" t="s">
        <v>83</v>
      </c>
      <c r="O408" s="172" t="s">
        <v>24</v>
      </c>
      <c r="P408" s="173" t="s">
        <v>25</v>
      </c>
      <c r="Q408" s="174" t="s">
        <v>26</v>
      </c>
      <c r="R408" s="623" t="s">
        <v>84</v>
      </c>
    </row>
    <row r="409">
      <c r="B409" s="625">
        <v>0.0</v>
      </c>
      <c r="C409" s="652">
        <f>OriginalIDP!R102</f>
        <v>16.8725</v>
      </c>
      <c r="D409" s="630">
        <f>OriginalIDP!S102</f>
        <v>25.165</v>
      </c>
      <c r="E409" s="179">
        <f>OriginalIDP!T102</f>
        <v>8.2925</v>
      </c>
      <c r="F409" s="180">
        <f>(OriginalOT!E29+OriginalOT!F29) /2</f>
        <v>0</v>
      </c>
      <c r="G409" s="180">
        <f>(OriginalOT!E27+OriginalOT!F27) /2</f>
        <v>0</v>
      </c>
      <c r="H409" s="198"/>
      <c r="I409" s="625">
        <v>0.0</v>
      </c>
      <c r="J409" s="652">
        <f>ArchiveIDP1!R102</f>
        <v>0</v>
      </c>
      <c r="K409" s="630">
        <f>ArchiveIDP1!S102</f>
        <v>0</v>
      </c>
      <c r="L409" s="179">
        <f>ArchiveIDP1!T102</f>
        <v>0</v>
      </c>
      <c r="M409" s="180">
        <f>(ArchiveOT1!E29+ArchiveOT1!F29) /2</f>
        <v>0</v>
      </c>
      <c r="N409" s="625">
        <v>0.0</v>
      </c>
      <c r="O409" s="652">
        <f>ArchiveIDP2!R102</f>
        <v>0</v>
      </c>
      <c r="P409" s="630">
        <f>ArchiveIDP2!S102</f>
        <v>0</v>
      </c>
      <c r="Q409" s="179">
        <f>ArchiveIDP2!T102</f>
        <v>0</v>
      </c>
      <c r="R409" s="180">
        <f>(ArchiveOT2!E29+ArchiveOT2!F29) /2</f>
        <v>0</v>
      </c>
    </row>
    <row r="410">
      <c r="B410" s="625">
        <v>0.041666666666666664</v>
      </c>
      <c r="C410" s="652">
        <f>OriginalIDP!R103</f>
        <v>16.465</v>
      </c>
      <c r="D410" s="630">
        <f>OriginalIDP!S103</f>
        <v>26.3325</v>
      </c>
      <c r="E410" s="179">
        <f>OriginalIDP!T103</f>
        <v>9.8675</v>
      </c>
      <c r="F410" s="183">
        <f>(OriginalOT!G29+OriginalOT!H29) /2</f>
        <v>0</v>
      </c>
      <c r="G410" s="183">
        <f>(OriginalOT!G27+OriginalOT!H27) /2</f>
        <v>0</v>
      </c>
      <c r="H410" s="198"/>
      <c r="I410" s="625">
        <v>0.041666666666666664</v>
      </c>
      <c r="J410" s="652">
        <f>ArchiveIDP1!R103</f>
        <v>0</v>
      </c>
      <c r="K410" s="630">
        <f>ArchiveIDP1!S103</f>
        <v>0</v>
      </c>
      <c r="L410" s="179">
        <f>ArchiveIDP1!T103</f>
        <v>0</v>
      </c>
      <c r="M410" s="183">
        <f>(ArchiveOT1!G29+ArchiveOT1!H29) /2</f>
        <v>0</v>
      </c>
      <c r="N410" s="625">
        <v>0.041666666666666664</v>
      </c>
      <c r="O410" s="652">
        <f>ArchiveIDP2!R103</f>
        <v>0</v>
      </c>
      <c r="P410" s="630">
        <f>ArchiveIDP2!S103</f>
        <v>0</v>
      </c>
      <c r="Q410" s="179">
        <f>ArchiveIDP2!T103</f>
        <v>0</v>
      </c>
      <c r="R410" s="183">
        <f>(ArchiveOT2!G29+ArchiveOT2!H29) /2</f>
        <v>0</v>
      </c>
    </row>
    <row r="411">
      <c r="B411" s="625">
        <v>0.08333333333333333</v>
      </c>
      <c r="C411" s="652">
        <f>OriginalIDP!R104</f>
        <v>18.975</v>
      </c>
      <c r="D411" s="630">
        <f>OriginalIDP!S104</f>
        <v>22.0825</v>
      </c>
      <c r="E411" s="179">
        <f>OriginalIDP!T104</f>
        <v>3.1075</v>
      </c>
      <c r="F411" s="180">
        <f>(OriginalOT!I29+OriginalOT!J29) /2</f>
        <v>0</v>
      </c>
      <c r="G411" s="180">
        <f>(OriginalOT!I27+OriginalOT!J27) /2</f>
        <v>0</v>
      </c>
      <c r="H411" s="198"/>
      <c r="I411" s="625">
        <v>0.08333333333333333</v>
      </c>
      <c r="J411" s="652">
        <f>ArchiveIDP1!R104</f>
        <v>0</v>
      </c>
      <c r="K411" s="630">
        <f>ArchiveIDP1!S104</f>
        <v>0</v>
      </c>
      <c r="L411" s="179">
        <f>ArchiveIDP1!T104</f>
        <v>0</v>
      </c>
      <c r="M411" s="180">
        <f>(ArchiveOT1!I29+ArchiveOT1!J29) /2</f>
        <v>0</v>
      </c>
      <c r="N411" s="625">
        <v>0.08333333333333333</v>
      </c>
      <c r="O411" s="652">
        <f>ArchiveIDP2!R104</f>
        <v>0</v>
      </c>
      <c r="P411" s="630">
        <f>ArchiveIDP2!S104</f>
        <v>0</v>
      </c>
      <c r="Q411" s="630">
        <f>ArchiveIDP2!T104</f>
        <v>0</v>
      </c>
      <c r="R411" s="180">
        <f>(ArchiveOT2!I29+ArchiveOT2!J29) /2</f>
        <v>0</v>
      </c>
    </row>
    <row r="412">
      <c r="B412" s="625">
        <v>0.125</v>
      </c>
      <c r="C412" s="652">
        <f>OriginalIDP!R105</f>
        <v>18.1</v>
      </c>
      <c r="D412" s="630">
        <f>OriginalIDP!S105</f>
        <v>20.585</v>
      </c>
      <c r="E412" s="179">
        <f>OriginalIDP!T105</f>
        <v>2.485</v>
      </c>
      <c r="F412" s="183">
        <f>(OriginalOT!K29+OriginalOT!L29) /2</f>
        <v>0</v>
      </c>
      <c r="G412" s="183">
        <f>(OriginalOT!K27+OriginalOT!L27) /2</f>
        <v>0</v>
      </c>
      <c r="H412" s="198"/>
      <c r="I412" s="625">
        <v>0.125</v>
      </c>
      <c r="J412" s="652">
        <f>ArchiveIDP1!R105</f>
        <v>0</v>
      </c>
      <c r="K412" s="630">
        <f>ArchiveIDP1!S105</f>
        <v>0</v>
      </c>
      <c r="L412" s="179">
        <f>ArchiveIDP1!T105</f>
        <v>0</v>
      </c>
      <c r="M412" s="183">
        <f>(ArchiveOT1!K29+ArchiveOT1!L29) /2</f>
        <v>0</v>
      </c>
      <c r="N412" s="625">
        <v>0.125</v>
      </c>
      <c r="O412" s="652">
        <f>ArchiveIDP2!R105</f>
        <v>0</v>
      </c>
      <c r="P412" s="630">
        <f>ArchiveIDP2!S105</f>
        <v>0</v>
      </c>
      <c r="Q412" s="179">
        <f>ArchiveIDP2!T105</f>
        <v>0</v>
      </c>
      <c r="R412" s="183">
        <f>(ArchiveOT2!K29+ArchiveOT2!L29) /2</f>
        <v>0</v>
      </c>
    </row>
    <row r="413">
      <c r="B413" s="625">
        <v>0.16666666666666666</v>
      </c>
      <c r="C413" s="652">
        <f>OriginalIDP!R106</f>
        <v>19.765</v>
      </c>
      <c r="D413" s="630">
        <f>OriginalIDP!S106</f>
        <v>19.3325</v>
      </c>
      <c r="E413" s="179">
        <f>OriginalIDP!T106</f>
        <v>-0.4325</v>
      </c>
      <c r="F413" s="180">
        <f>(OriginalOT!M29+OriginalOT!N29) /2</f>
        <v>0</v>
      </c>
      <c r="G413" s="180">
        <f>(OriginalOT!M27+OriginalOT!N27) /2</f>
        <v>0</v>
      </c>
      <c r="H413" s="198"/>
      <c r="I413" s="625">
        <v>0.16666666666666666</v>
      </c>
      <c r="J413" s="652">
        <f>ArchiveIDP1!R106</f>
        <v>0</v>
      </c>
      <c r="K413" s="630">
        <f>ArchiveIDP1!S106</f>
        <v>0</v>
      </c>
      <c r="L413" s="179">
        <f>ArchiveIDP1!T106</f>
        <v>0</v>
      </c>
      <c r="M413" s="180">
        <f>(ArchiveOT1!M29+ArchiveOT1!N29) /2</f>
        <v>0</v>
      </c>
      <c r="N413" s="625">
        <v>0.16666666666666666</v>
      </c>
      <c r="O413" s="652">
        <f>ArchiveIDP2!R106</f>
        <v>0</v>
      </c>
      <c r="P413" s="630">
        <f>ArchiveIDP2!S106</f>
        <v>0</v>
      </c>
      <c r="Q413" s="179">
        <f>ArchiveIDP2!T106</f>
        <v>0</v>
      </c>
      <c r="R413" s="180">
        <f>(ArchiveOT2!M29+ArchiveOT2!N29) /2</f>
        <v>0</v>
      </c>
    </row>
    <row r="414">
      <c r="B414" s="625">
        <v>0.20833333333333334</v>
      </c>
      <c r="C414" s="652">
        <f>OriginalIDP!R107</f>
        <v>20.08</v>
      </c>
      <c r="D414" s="630">
        <f>OriginalIDP!S107</f>
        <v>21.835</v>
      </c>
      <c r="E414" s="179">
        <f>OriginalIDP!T107</f>
        <v>1.755</v>
      </c>
      <c r="F414" s="183">
        <f>(OriginalOT!O29+OriginalOT!P29) /2</f>
        <v>0</v>
      </c>
      <c r="G414" s="183">
        <f>(OriginalOT!O27+OriginalOT!P27) /2</f>
        <v>0</v>
      </c>
      <c r="H414" s="198"/>
      <c r="I414" s="625">
        <v>0.20833333333333334</v>
      </c>
      <c r="J414" s="652">
        <f>ArchiveIDP1!R107</f>
        <v>0</v>
      </c>
      <c r="K414" s="630">
        <f>ArchiveIDP1!S107</f>
        <v>0</v>
      </c>
      <c r="L414" s="179">
        <f>ArchiveIDP1!T107</f>
        <v>0</v>
      </c>
      <c r="M414" s="183">
        <f>(ArchiveOT1!O29+ArchiveOT1!P29) /2</f>
        <v>0</v>
      </c>
      <c r="N414" s="625">
        <v>0.20833333333333334</v>
      </c>
      <c r="O414" s="652">
        <f>ArchiveIDP2!R107</f>
        <v>0</v>
      </c>
      <c r="P414" s="630">
        <f>ArchiveIDP2!S107</f>
        <v>0</v>
      </c>
      <c r="Q414" s="179">
        <f>ArchiveIDP2!T107</f>
        <v>0</v>
      </c>
      <c r="R414" s="183">
        <f>(ArchiveOT2!O29+ArchiveOT2!P29) /2</f>
        <v>0</v>
      </c>
    </row>
    <row r="415">
      <c r="B415" s="625">
        <v>0.25</v>
      </c>
      <c r="C415" s="652">
        <f>OriginalIDP!R108</f>
        <v>21.7225</v>
      </c>
      <c r="D415" s="630">
        <f>OriginalIDP!S108</f>
        <v>24.7525</v>
      </c>
      <c r="E415" s="179">
        <f>OriginalIDP!T108</f>
        <v>3.03</v>
      </c>
      <c r="F415" s="180">
        <f>(OriginalOT!Q29+OriginalOT!R29) /2</f>
        <v>0</v>
      </c>
      <c r="G415" s="180">
        <f>(OriginalOT!Q27+OriginalOT!R27) /2</f>
        <v>0</v>
      </c>
      <c r="H415" s="198"/>
      <c r="I415" s="625">
        <v>0.25</v>
      </c>
      <c r="J415" s="652">
        <f>ArchiveIDP1!R108</f>
        <v>0</v>
      </c>
      <c r="K415" s="630">
        <f>ArchiveIDP1!S108</f>
        <v>0</v>
      </c>
      <c r="L415" s="179">
        <f>ArchiveIDP1!T108</f>
        <v>0</v>
      </c>
      <c r="M415" s="180">
        <f>(ArchiveOT1!Q29+ArchiveOT1!R29) /2</f>
        <v>0</v>
      </c>
      <c r="N415" s="625">
        <v>0.25</v>
      </c>
      <c r="O415" s="652">
        <f>ArchiveIDP2!R108</f>
        <v>0</v>
      </c>
      <c r="P415" s="630">
        <f>ArchiveIDP2!S108</f>
        <v>0</v>
      </c>
      <c r="Q415" s="179">
        <f>ArchiveIDP2!T108</f>
        <v>0</v>
      </c>
      <c r="R415" s="180">
        <f>(ArchiveOT2!Q29+ArchiveOT2!R29) /2</f>
        <v>0</v>
      </c>
    </row>
    <row r="416">
      <c r="B416" s="625">
        <v>0.2916666666666667</v>
      </c>
      <c r="C416" s="652">
        <f>OriginalIDP!R109</f>
        <v>22.675</v>
      </c>
      <c r="D416" s="630">
        <f>OriginalIDP!S109</f>
        <v>26</v>
      </c>
      <c r="E416" s="179">
        <f>OriginalIDP!T109</f>
        <v>3.325</v>
      </c>
      <c r="F416" s="183">
        <f>(OriginalOT!S29+OriginalOT!T29) /2</f>
        <v>0</v>
      </c>
      <c r="G416" s="183">
        <f>(OriginalOT!S27+OriginalOT!T27) /2</f>
        <v>0</v>
      </c>
      <c r="H416" s="198"/>
      <c r="I416" s="625">
        <v>0.2916666666666667</v>
      </c>
      <c r="J416" s="652">
        <f>ArchiveIDP1!R109</f>
        <v>0</v>
      </c>
      <c r="K416" s="630">
        <f>ArchiveIDP1!S109</f>
        <v>0</v>
      </c>
      <c r="L416" s="179">
        <f>ArchiveIDP1!T109</f>
        <v>0</v>
      </c>
      <c r="M416" s="183">
        <f>(ArchiveOT1!S29+ArchiveOT1!T29) /2</f>
        <v>0</v>
      </c>
      <c r="N416" s="625">
        <v>0.2916666666666667</v>
      </c>
      <c r="O416" s="652">
        <f>ArchiveIDP2!R109</f>
        <v>0</v>
      </c>
      <c r="P416" s="630">
        <f>ArchiveIDP2!S109</f>
        <v>0</v>
      </c>
      <c r="Q416" s="179">
        <f>ArchiveIDP2!T109</f>
        <v>0</v>
      </c>
      <c r="R416" s="183">
        <f>(ArchiveOT2!S29+ArchiveOT2!T29) /2</f>
        <v>0</v>
      </c>
    </row>
    <row r="417">
      <c r="B417" s="625">
        <v>0.3333333333333333</v>
      </c>
      <c r="C417" s="652">
        <f>OriginalIDP!R110</f>
        <v>25.9175</v>
      </c>
      <c r="D417" s="630">
        <f>OriginalIDP!S110</f>
        <v>31.335</v>
      </c>
      <c r="E417" s="179">
        <f>OriginalIDP!T110</f>
        <v>5.4175</v>
      </c>
      <c r="F417" s="180">
        <f>(OriginalOT!U29+OriginalOT!V29) /2</f>
        <v>0</v>
      </c>
      <c r="G417" s="180">
        <f>(OriginalOT!U27+OriginalOT!V27) /2</f>
        <v>0</v>
      </c>
      <c r="H417" s="198"/>
      <c r="I417" s="625">
        <v>0.3333333333333333</v>
      </c>
      <c r="J417" s="652">
        <f>ArchiveIDP1!R110</f>
        <v>0</v>
      </c>
      <c r="K417" s="630">
        <f>ArchiveIDP1!S110</f>
        <v>0</v>
      </c>
      <c r="L417" s="179">
        <f>ArchiveIDP1!T110</f>
        <v>0</v>
      </c>
      <c r="M417" s="180">
        <f>(ArchiveOT1!U29+ArchiveOT1!V29) /2</f>
        <v>0</v>
      </c>
      <c r="N417" s="625">
        <v>0.3333333333333333</v>
      </c>
      <c r="O417" s="652">
        <f>ArchiveIDP2!R110</f>
        <v>0</v>
      </c>
      <c r="P417" s="630">
        <f>ArchiveIDP2!S110</f>
        <v>0</v>
      </c>
      <c r="Q417" s="179">
        <f>ArchiveIDP2!T110</f>
        <v>0</v>
      </c>
      <c r="R417" s="180">
        <f>(ArchiveOT2!U29+ArchiveOT2!V29) /2</f>
        <v>0</v>
      </c>
    </row>
    <row r="418">
      <c r="B418" s="625">
        <v>0.375</v>
      </c>
      <c r="C418" s="652">
        <f>OriginalIDP!R111</f>
        <v>27.7575</v>
      </c>
      <c r="D418" s="630">
        <f>OriginalIDP!S111</f>
        <v>31.4975</v>
      </c>
      <c r="E418" s="179">
        <f>OriginalIDP!T111</f>
        <v>3.74</v>
      </c>
      <c r="F418" s="183">
        <f>(OriginalOT!W29+OriginalOT!X29) /2</f>
        <v>0</v>
      </c>
      <c r="G418" s="183">
        <f>(OriginalOT!W27+OriginalOT!X27) /2</f>
        <v>0</v>
      </c>
      <c r="H418" s="198"/>
      <c r="I418" s="625">
        <v>0.375</v>
      </c>
      <c r="J418" s="652">
        <f>ArchiveIDP1!R111</f>
        <v>0</v>
      </c>
      <c r="K418" s="630">
        <f>ArchiveIDP1!S111</f>
        <v>0</v>
      </c>
      <c r="L418" s="179">
        <f>ArchiveIDP1!T111</f>
        <v>0</v>
      </c>
      <c r="M418" s="183">
        <f>(ArchiveOT1!W29+ArchiveOT1!X29) /2</f>
        <v>0</v>
      </c>
      <c r="N418" s="625">
        <v>0.375</v>
      </c>
      <c r="O418" s="652">
        <f>ArchiveIDP2!R111</f>
        <v>0</v>
      </c>
      <c r="P418" s="630">
        <f>ArchiveIDP2!S111</f>
        <v>0</v>
      </c>
      <c r="Q418" s="179">
        <f>ArchiveIDP2!T111</f>
        <v>0</v>
      </c>
      <c r="R418" s="183">
        <f>(ArchiveOT2!W29+ArchiveOT2!X29) /2</f>
        <v>0</v>
      </c>
    </row>
    <row r="419">
      <c r="B419" s="625">
        <v>0.4166666666666667</v>
      </c>
      <c r="C419" s="652">
        <f>OriginalIDP!R112</f>
        <v>28.3575</v>
      </c>
      <c r="D419" s="630">
        <f>OriginalIDP!S112</f>
        <v>34.08</v>
      </c>
      <c r="E419" s="179">
        <f>OriginalIDP!T112</f>
        <v>5.7225</v>
      </c>
      <c r="F419" s="180">
        <f>(OriginalOT!Y29+OriginalOT!Z29) /2</f>
        <v>0</v>
      </c>
      <c r="G419" s="180">
        <f>(OriginalOT!Y27+OriginalOT!Z27) /2</f>
        <v>0</v>
      </c>
      <c r="H419" s="198"/>
      <c r="I419" s="625">
        <v>0.4166666666666667</v>
      </c>
      <c r="J419" s="652">
        <f>ArchiveIDP1!R112</f>
        <v>0</v>
      </c>
      <c r="K419" s="630">
        <f>ArchiveIDP1!S112</f>
        <v>0</v>
      </c>
      <c r="L419" s="179">
        <f>ArchiveIDP1!T112</f>
        <v>0</v>
      </c>
      <c r="M419" s="180">
        <f>(ArchiveOT1!Y29+ArchiveOT1!Z29) /2</f>
        <v>0</v>
      </c>
      <c r="N419" s="625">
        <v>0.4166666666666667</v>
      </c>
      <c r="O419" s="652">
        <f>ArchiveIDP2!R112</f>
        <v>0</v>
      </c>
      <c r="P419" s="630">
        <f>ArchiveIDP2!S112</f>
        <v>0</v>
      </c>
      <c r="Q419" s="179">
        <f>ArchiveIDP2!T112</f>
        <v>0</v>
      </c>
      <c r="R419" s="180">
        <f>(ArchiveOT2!Y29+ArchiveOT2!Z29) /2</f>
        <v>0</v>
      </c>
    </row>
    <row r="420">
      <c r="B420" s="625">
        <v>0.4583333333333333</v>
      </c>
      <c r="C420" s="652">
        <f>OriginalIDP!R113</f>
        <v>27.9</v>
      </c>
      <c r="D420" s="630">
        <f>OriginalIDP!S113</f>
        <v>31.665</v>
      </c>
      <c r="E420" s="179">
        <f>OriginalIDP!T113</f>
        <v>3.765</v>
      </c>
      <c r="F420" s="183">
        <f>(OriginalOT!AA29+OriginalOT!AB29) /2</f>
        <v>0</v>
      </c>
      <c r="G420" s="183">
        <f>(OriginalOT!AA27+OriginalOT!AB27) /2</f>
        <v>0</v>
      </c>
      <c r="H420" s="198"/>
      <c r="I420" s="625">
        <v>0.4583333333333333</v>
      </c>
      <c r="J420" s="652">
        <f>ArchiveIDP1!R113</f>
        <v>0</v>
      </c>
      <c r="K420" s="630">
        <f>ArchiveIDP1!S113</f>
        <v>0</v>
      </c>
      <c r="L420" s="179">
        <f>ArchiveIDP1!T113</f>
        <v>0</v>
      </c>
      <c r="M420" s="183">
        <f>(ArchiveOT1!AA29+ArchiveOT1!AB29) /2</f>
        <v>0</v>
      </c>
      <c r="N420" s="625">
        <v>0.4583333333333333</v>
      </c>
      <c r="O420" s="652">
        <f>ArchiveIDP2!R113</f>
        <v>0</v>
      </c>
      <c r="P420" s="630">
        <f>ArchiveIDP2!S113</f>
        <v>0</v>
      </c>
      <c r="Q420" s="179">
        <f>ArchiveIDP2!T113</f>
        <v>0</v>
      </c>
      <c r="R420" s="183">
        <f>(ArchiveOT2!AA29+ArchiveOT2!AB29) /2</f>
        <v>0</v>
      </c>
    </row>
    <row r="421">
      <c r="B421" s="625">
        <v>0.5</v>
      </c>
      <c r="C421" s="652">
        <f>OriginalIDP!R114</f>
        <v>29.82</v>
      </c>
      <c r="D421" s="630">
        <f>OriginalIDP!S114</f>
        <v>33.2475</v>
      </c>
      <c r="E421" s="179">
        <f>OriginalIDP!T114</f>
        <v>3.4275</v>
      </c>
      <c r="F421" s="180">
        <f>(OriginalOT!AC29+OriginalOT!AD29) /2</f>
        <v>0</v>
      </c>
      <c r="G421" s="180">
        <f>(OriginalOT!AC27+OriginalOT!AD27) /2</f>
        <v>0</v>
      </c>
      <c r="H421" s="198"/>
      <c r="I421" s="625">
        <v>0.5</v>
      </c>
      <c r="J421" s="652">
        <f>ArchiveIDP1!R114</f>
        <v>0</v>
      </c>
      <c r="K421" s="630">
        <f>ArchiveIDP1!S114</f>
        <v>0</v>
      </c>
      <c r="L421" s="179">
        <f>ArchiveIDP1!T114</f>
        <v>0</v>
      </c>
      <c r="M421" s="180">
        <f>(ArchiveOT1!AC29+ArchiveOT1!AD29) /2</f>
        <v>0</v>
      </c>
      <c r="N421" s="625">
        <v>0.5</v>
      </c>
      <c r="O421" s="652">
        <f>ArchiveIDP2!R114</f>
        <v>0</v>
      </c>
      <c r="P421" s="630">
        <f>ArchiveIDP2!S114</f>
        <v>0</v>
      </c>
      <c r="Q421" s="179">
        <f>ArchiveIDP2!T114</f>
        <v>0</v>
      </c>
      <c r="R421" s="180">
        <f>(ArchiveOT2!AC29+ArchiveOT2!AD29) /2</f>
        <v>0</v>
      </c>
    </row>
    <row r="422">
      <c r="B422" s="625">
        <v>0.5416666666666666</v>
      </c>
      <c r="C422" s="652">
        <f>OriginalIDP!R115</f>
        <v>32.9825</v>
      </c>
      <c r="D422" s="630">
        <f>OriginalIDP!S115</f>
        <v>30.6675</v>
      </c>
      <c r="E422" s="179">
        <f>OriginalIDP!T115</f>
        <v>-2.315</v>
      </c>
      <c r="F422" s="183">
        <f>(OriginalOT!AE29+OriginalOT!AF29) /2</f>
        <v>0</v>
      </c>
      <c r="G422" s="183">
        <f>(OriginalOT!AE27+OriginalOT!AF27) /2</f>
        <v>0</v>
      </c>
      <c r="H422" s="198"/>
      <c r="I422" s="625">
        <v>0.5416666666666666</v>
      </c>
      <c r="J422" s="652">
        <f>ArchiveIDP1!R115</f>
        <v>0</v>
      </c>
      <c r="K422" s="630">
        <f>ArchiveIDP1!S115</f>
        <v>0</v>
      </c>
      <c r="L422" s="179">
        <f>ArchiveIDP1!T115</f>
        <v>0</v>
      </c>
      <c r="M422" s="183">
        <f>(ArchiveOT1!AE29+ArchiveOT1!AF29) /2</f>
        <v>0</v>
      </c>
      <c r="N422" s="625">
        <v>0.5416666666666666</v>
      </c>
      <c r="O422" s="652">
        <f>ArchiveIDP2!R115</f>
        <v>0</v>
      </c>
      <c r="P422" s="630">
        <f>ArchiveIDP2!S115</f>
        <v>0</v>
      </c>
      <c r="Q422" s="179">
        <f>ArchiveIDP2!T115</f>
        <v>0</v>
      </c>
      <c r="R422" s="183">
        <f>(ArchiveOT2!AE29+ArchiveOT2!AF29) /2</f>
        <v>0</v>
      </c>
    </row>
    <row r="423">
      <c r="B423" s="625">
        <v>0.5833333333333334</v>
      </c>
      <c r="C423" s="652">
        <f>OriginalIDP!R116</f>
        <v>28.2975</v>
      </c>
      <c r="D423" s="630">
        <f>OriginalIDP!S116</f>
        <v>32.915</v>
      </c>
      <c r="E423" s="179">
        <f>OriginalIDP!T116</f>
        <v>4.6175</v>
      </c>
      <c r="F423" s="180">
        <f>(OriginalOT!AG29+OriginalOT!AH29) /2</f>
        <v>0</v>
      </c>
      <c r="G423" s="180">
        <f>(OriginalOT!AG27+OriginalOT!AH27) /2</f>
        <v>0</v>
      </c>
      <c r="H423" s="198"/>
      <c r="I423" s="625">
        <v>0.5833333333333334</v>
      </c>
      <c r="J423" s="652">
        <f>ArchiveIDP1!R116</f>
        <v>0</v>
      </c>
      <c r="K423" s="630">
        <f>ArchiveIDP1!S116</f>
        <v>0</v>
      </c>
      <c r="L423" s="179">
        <f>ArchiveIDP1!T116</f>
        <v>0</v>
      </c>
      <c r="M423" s="180">
        <f>(ArchiveOT1!AG29+ArchiveOT1!AH29) /2</f>
        <v>0</v>
      </c>
      <c r="N423" s="625">
        <v>0.5833333333333334</v>
      </c>
      <c r="O423" s="652">
        <f>ArchiveIDP2!R116</f>
        <v>0</v>
      </c>
      <c r="P423" s="630">
        <f>ArchiveIDP2!S116</f>
        <v>0</v>
      </c>
      <c r="Q423" s="179">
        <f>ArchiveIDP2!T116</f>
        <v>0</v>
      </c>
      <c r="R423" s="180">
        <f>(ArchiveOT2!AG29+ArchiveOT2!AH29) /2</f>
        <v>0</v>
      </c>
    </row>
    <row r="424">
      <c r="B424" s="625">
        <v>0.625</v>
      </c>
      <c r="C424" s="652">
        <f>OriginalIDP!R117</f>
        <v>26.69</v>
      </c>
      <c r="D424" s="630">
        <f>OriginalIDP!S117</f>
        <v>32.585</v>
      </c>
      <c r="E424" s="179">
        <f>OriginalIDP!T117</f>
        <v>5.895</v>
      </c>
      <c r="F424" s="183">
        <f>(OriginalOT!AI29+OriginalOT!AJ29) /2</f>
        <v>0</v>
      </c>
      <c r="G424" s="183">
        <f>(OriginalOT!AI27+OriginalOT!AJ27) /2</f>
        <v>0</v>
      </c>
      <c r="H424" s="198"/>
      <c r="I424" s="625">
        <v>0.625</v>
      </c>
      <c r="J424" s="652">
        <f>ArchiveIDP1!R117</f>
        <v>0</v>
      </c>
      <c r="K424" s="630">
        <f>ArchiveIDP1!S117</f>
        <v>0</v>
      </c>
      <c r="L424" s="179">
        <f>ArchiveIDP1!T117</f>
        <v>0</v>
      </c>
      <c r="M424" s="183">
        <f>(ArchiveOT1!AI29+ArchiveOT1!AJ29) /2</f>
        <v>0</v>
      </c>
      <c r="N424" s="625">
        <v>0.625</v>
      </c>
      <c r="O424" s="652">
        <f>ArchiveIDP2!R117</f>
        <v>0</v>
      </c>
      <c r="P424" s="630">
        <f>ArchiveIDP2!S117</f>
        <v>0</v>
      </c>
      <c r="Q424" s="179">
        <f>ArchiveIDP2!T117</f>
        <v>0</v>
      </c>
      <c r="R424" s="183">
        <f>(ArchiveOT2!AI29+ArchiveOT2!AJ29) /2</f>
        <v>0</v>
      </c>
    </row>
    <row r="425">
      <c r="B425" s="625">
        <v>0.6666666666666666</v>
      </c>
      <c r="C425" s="652">
        <f>OriginalIDP!R118</f>
        <v>27.5975</v>
      </c>
      <c r="D425" s="630">
        <f>OriginalIDP!S118</f>
        <v>26.4175</v>
      </c>
      <c r="E425" s="179">
        <f>OriginalIDP!T118</f>
        <v>-1.18</v>
      </c>
      <c r="F425" s="180">
        <f>(OriginalOT!AK29+OriginalOT!AL29) /2</f>
        <v>0</v>
      </c>
      <c r="G425" s="180">
        <f>(OriginalOT!AK27+OriginalOT!AL27) /2</f>
        <v>0</v>
      </c>
      <c r="H425" s="198"/>
      <c r="I425" s="625">
        <v>0.6666666666666666</v>
      </c>
      <c r="J425" s="652">
        <f>ArchiveIDP1!R118</f>
        <v>0</v>
      </c>
      <c r="K425" s="630">
        <f>ArchiveIDP1!S118</f>
        <v>0</v>
      </c>
      <c r="L425" s="179">
        <f>ArchiveIDP1!T118</f>
        <v>0</v>
      </c>
      <c r="M425" s="180">
        <f>(ArchiveOT1!AK29+ArchiveOT1!AL29) /2</f>
        <v>0</v>
      </c>
      <c r="N425" s="625">
        <v>0.6666666666666666</v>
      </c>
      <c r="O425" s="652">
        <f>ArchiveIDP2!R118</f>
        <v>0</v>
      </c>
      <c r="P425" s="630">
        <f>ArchiveIDP2!S118</f>
        <v>0</v>
      </c>
      <c r="Q425" s="179">
        <f>ArchiveIDP2!T118</f>
        <v>0</v>
      </c>
      <c r="R425" s="180">
        <f>(ArchiveOT2!AK29+ArchiveOT2!AL29) /2</f>
        <v>0</v>
      </c>
    </row>
    <row r="426">
      <c r="B426" s="625">
        <v>0.7083333333333334</v>
      </c>
      <c r="C426" s="652">
        <f>OriginalIDP!R119</f>
        <v>27.865</v>
      </c>
      <c r="D426" s="630">
        <f>OriginalIDP!S119</f>
        <v>28.8325</v>
      </c>
      <c r="E426" s="179">
        <f>OriginalIDP!T119</f>
        <v>0.9675</v>
      </c>
      <c r="F426" s="183">
        <f>(OriginalOT!AM29+OriginalOT!AN29) /2</f>
        <v>0</v>
      </c>
      <c r="G426" s="183">
        <f>(OriginalOT!AM27+OriginalOT!AN27) /2</f>
        <v>0</v>
      </c>
      <c r="H426" s="198"/>
      <c r="I426" s="625">
        <v>0.7083333333333334</v>
      </c>
      <c r="J426" s="652">
        <f>ArchiveIDP1!R119</f>
        <v>0</v>
      </c>
      <c r="K426" s="630">
        <f>ArchiveIDP1!S119</f>
        <v>0</v>
      </c>
      <c r="L426" s="179">
        <f>ArchiveIDP1!T119</f>
        <v>0</v>
      </c>
      <c r="M426" s="183">
        <f>(ArchiveOT1!AM29+ArchiveOT1!AN29) /2</f>
        <v>0</v>
      </c>
      <c r="N426" s="625">
        <v>0.7083333333333334</v>
      </c>
      <c r="O426" s="652">
        <f>ArchiveIDP2!R119</f>
        <v>0</v>
      </c>
      <c r="P426" s="630">
        <f>ArchiveIDP2!S119</f>
        <v>0</v>
      </c>
      <c r="Q426" s="179">
        <f>ArchiveIDP2!T119</f>
        <v>0</v>
      </c>
      <c r="R426" s="183">
        <f>(ArchiveOT2!AM29+ArchiveOT2!AN29) /2</f>
        <v>0</v>
      </c>
    </row>
    <row r="427">
      <c r="B427" s="625">
        <v>0.75</v>
      </c>
      <c r="C427" s="652">
        <f>OriginalIDP!R120</f>
        <v>27.395</v>
      </c>
      <c r="D427" s="630">
        <f>OriginalIDP!S120</f>
        <v>27.915</v>
      </c>
      <c r="E427" s="179">
        <f>OriginalIDP!T120</f>
        <v>0.52</v>
      </c>
      <c r="F427" s="180">
        <f>(OriginalOT!AO29+OriginalOT!AP29) /2</f>
        <v>0</v>
      </c>
      <c r="G427" s="180">
        <f>(OriginalOT!AO27+OriginalOT!AP27) /2</f>
        <v>0</v>
      </c>
      <c r="H427" s="198"/>
      <c r="I427" s="625">
        <v>0.75</v>
      </c>
      <c r="J427" s="652">
        <f>ArchiveIDP1!R120</f>
        <v>0</v>
      </c>
      <c r="K427" s="630">
        <f>ArchiveIDP1!S120</f>
        <v>0</v>
      </c>
      <c r="L427" s="179">
        <f>ArchiveIDP1!T120</f>
        <v>0</v>
      </c>
      <c r="M427" s="180">
        <f>(ArchiveOT1!AO29+ArchiveOT1!AP29) /2</f>
        <v>0</v>
      </c>
      <c r="N427" s="625">
        <v>0.75</v>
      </c>
      <c r="O427" s="652">
        <f>ArchiveIDP2!R120</f>
        <v>0</v>
      </c>
      <c r="P427" s="630">
        <f>ArchiveIDP2!S120</f>
        <v>0</v>
      </c>
      <c r="Q427" s="179">
        <f>ArchiveIDP2!T120</f>
        <v>0</v>
      </c>
      <c r="R427" s="180">
        <f>(ArchiveOT2!AO29+ArchiveOT2!AP29) /2</f>
        <v>0</v>
      </c>
    </row>
    <row r="428">
      <c r="B428" s="625">
        <v>0.7916666666666666</v>
      </c>
      <c r="C428" s="652">
        <f>OriginalIDP!R121</f>
        <v>29.985</v>
      </c>
      <c r="D428" s="630">
        <f>OriginalIDP!S121</f>
        <v>26.5825</v>
      </c>
      <c r="E428" s="179">
        <f>OriginalIDP!T121</f>
        <v>-3.4025</v>
      </c>
      <c r="F428" s="183">
        <f>(OriginalOT!AQ29+OriginalOT!AR29) /2</f>
        <v>0</v>
      </c>
      <c r="G428" s="183">
        <f>(OriginalOT!AQ27+OriginalOT!AR27) /2</f>
        <v>0</v>
      </c>
      <c r="H428" s="198"/>
      <c r="I428" s="625">
        <v>0.7916666666666666</v>
      </c>
      <c r="J428" s="652">
        <f>ArchiveIDP1!R121</f>
        <v>0</v>
      </c>
      <c r="K428" s="630">
        <f>ArchiveIDP1!S121</f>
        <v>0</v>
      </c>
      <c r="L428" s="179">
        <f>ArchiveIDP1!T121</f>
        <v>0</v>
      </c>
      <c r="M428" s="183">
        <f>(ArchiveOT1!AQ29+ArchiveOT1!AR29) /2</f>
        <v>0</v>
      </c>
      <c r="N428" s="625">
        <v>0.7916666666666666</v>
      </c>
      <c r="O428" s="652">
        <f>ArchiveIDP2!R121</f>
        <v>0</v>
      </c>
      <c r="P428" s="630">
        <f>ArchiveIDP2!S121</f>
        <v>0</v>
      </c>
      <c r="Q428" s="179">
        <f>ArchiveIDP2!T121</f>
        <v>0</v>
      </c>
      <c r="R428" s="183">
        <f>(ArchiveOT2!AQ29+ArchiveOT2!AR29) /2</f>
        <v>0</v>
      </c>
    </row>
    <row r="429">
      <c r="B429" s="625">
        <v>0.8333333333333334</v>
      </c>
      <c r="C429" s="652">
        <f>OriginalIDP!R122</f>
        <v>25.11</v>
      </c>
      <c r="D429" s="630">
        <f>OriginalIDP!S122</f>
        <v>26.1675</v>
      </c>
      <c r="E429" s="179">
        <f>OriginalIDP!T122</f>
        <v>1.0575</v>
      </c>
      <c r="F429" s="180">
        <f>(OriginalOT!AS29+OriginalOT!AT29) /2</f>
        <v>0</v>
      </c>
      <c r="G429" s="180">
        <f>(OriginalOT!AS27+OriginalOT!AT27) /2</f>
        <v>0</v>
      </c>
      <c r="H429" s="198"/>
      <c r="I429" s="625">
        <v>0.8333333333333334</v>
      </c>
      <c r="J429" s="652">
        <f>ArchiveIDP1!R122</f>
        <v>0</v>
      </c>
      <c r="K429" s="630">
        <f>ArchiveIDP1!S122</f>
        <v>0</v>
      </c>
      <c r="L429" s="179">
        <f>ArchiveIDP1!T122</f>
        <v>0</v>
      </c>
      <c r="M429" s="180">
        <f>(ArchiveOT1!AS29+ArchiveOT1!AT29) /2</f>
        <v>0</v>
      </c>
      <c r="N429" s="625">
        <v>0.8333333333333334</v>
      </c>
      <c r="O429" s="652">
        <f>ArchiveIDP2!R122</f>
        <v>0</v>
      </c>
      <c r="P429" s="630">
        <f>ArchiveIDP2!S122</f>
        <v>0</v>
      </c>
      <c r="Q429" s="179">
        <f>ArchiveIDP2!T122</f>
        <v>0</v>
      </c>
      <c r="R429" s="180">
        <f>(ArchiveOT2!AS29+ArchiveOT2!AT29) /2</f>
        <v>0</v>
      </c>
    </row>
    <row r="430">
      <c r="B430" s="625">
        <v>0.875</v>
      </c>
      <c r="C430" s="652">
        <f>OriginalIDP!R123</f>
        <v>21.48</v>
      </c>
      <c r="D430" s="630">
        <f>OriginalIDP!S123</f>
        <v>22.8325</v>
      </c>
      <c r="E430" s="179">
        <f>OriginalIDP!T123</f>
        <v>1.3525</v>
      </c>
      <c r="F430" s="183">
        <f>(OriginalOT!AU29+OriginalOT!AV29) /2</f>
        <v>0</v>
      </c>
      <c r="G430" s="183">
        <f>(OriginalOT!AU27+OriginalOT!AV27) /2</f>
        <v>0</v>
      </c>
      <c r="H430" s="198"/>
      <c r="I430" s="625">
        <v>0.875</v>
      </c>
      <c r="J430" s="652">
        <f>ArchiveIDP1!R123</f>
        <v>0</v>
      </c>
      <c r="K430" s="630">
        <f>ArchiveIDP1!S123</f>
        <v>0</v>
      </c>
      <c r="L430" s="179">
        <f>ArchiveIDP1!T123</f>
        <v>0</v>
      </c>
      <c r="M430" s="183">
        <f>(ArchiveOT1!AU29+ArchiveOT1!AV29) /2</f>
        <v>0</v>
      </c>
      <c r="N430" s="625">
        <v>0.875</v>
      </c>
      <c r="O430" s="652">
        <f>ArchiveIDP2!R123</f>
        <v>0</v>
      </c>
      <c r="P430" s="630">
        <f>ArchiveIDP2!S123</f>
        <v>0</v>
      </c>
      <c r="Q430" s="179">
        <f>ArchiveIDP2!T123</f>
        <v>0</v>
      </c>
      <c r="R430" s="183">
        <f>(ArchiveOT2!AU29+ArchiveOT2!AV29) /2</f>
        <v>0</v>
      </c>
    </row>
    <row r="431">
      <c r="B431" s="625">
        <v>0.9166666666666666</v>
      </c>
      <c r="C431" s="652">
        <f>OriginalIDP!R124</f>
        <v>18.6325</v>
      </c>
      <c r="D431" s="630">
        <f>OriginalIDP!S124</f>
        <v>27.7475</v>
      </c>
      <c r="E431" s="179">
        <f>OriginalIDP!T124</f>
        <v>9.115</v>
      </c>
      <c r="F431" s="180">
        <f>(OriginalOT!AW29+OriginalOT!AX29) /2</f>
        <v>0</v>
      </c>
      <c r="G431" s="180">
        <f>(OriginalOT!AW27+OriginalOT!AX27) /2</f>
        <v>0</v>
      </c>
      <c r="H431" s="198"/>
      <c r="I431" s="625">
        <v>0.9166666666666666</v>
      </c>
      <c r="J431" s="652">
        <f>ArchiveIDP1!R124</f>
        <v>0</v>
      </c>
      <c r="K431" s="630">
        <f>ArchiveIDP1!S124</f>
        <v>0</v>
      </c>
      <c r="L431" s="179">
        <f>ArchiveIDP1!T124</f>
        <v>0</v>
      </c>
      <c r="M431" s="180">
        <f>(ArchiveOT1!AW29+ArchiveOT1!AX29) /2</f>
        <v>0</v>
      </c>
      <c r="N431" s="625">
        <v>0.9166666666666666</v>
      </c>
      <c r="O431" s="652">
        <f>ArchiveIDP2!R124</f>
        <v>0</v>
      </c>
      <c r="P431" s="630">
        <f>ArchiveIDP2!S124</f>
        <v>0</v>
      </c>
      <c r="Q431" s="179">
        <f>ArchiveIDP2!T124</f>
        <v>0</v>
      </c>
      <c r="R431" s="180">
        <f>(ArchiveOT2!AW29+ArchiveOT2!AX29) /2</f>
        <v>0</v>
      </c>
    </row>
    <row r="432">
      <c r="B432" s="625">
        <v>0.9583333333333334</v>
      </c>
      <c r="C432" s="652">
        <f>OriginalIDP!R125</f>
        <v>16.85</v>
      </c>
      <c r="D432" s="630">
        <f>OriginalIDP!S125</f>
        <v>27.25</v>
      </c>
      <c r="E432" s="179">
        <f>OriginalIDP!T125</f>
        <v>10.4</v>
      </c>
      <c r="F432" s="183">
        <f>(OriginalOT!AY29+OriginalOT!AZ29) /2</f>
        <v>0</v>
      </c>
      <c r="G432" s="183">
        <f>(OriginalOT!AY27+OriginalOT!AZ27) /2</f>
        <v>0</v>
      </c>
      <c r="H432" s="653"/>
      <c r="I432" s="625">
        <v>0.9583333333333334</v>
      </c>
      <c r="J432" s="652">
        <f>ArchiveIDP1!R125</f>
        <v>0</v>
      </c>
      <c r="K432" s="630">
        <f>ArchiveIDP1!S125</f>
        <v>0</v>
      </c>
      <c r="L432" s="179">
        <f>ArchiveIDP1!T125</f>
        <v>0</v>
      </c>
      <c r="M432" s="183">
        <f>(ArchiveOT1!AY29+ArchiveOT1!AZ29) /2</f>
        <v>0</v>
      </c>
      <c r="N432" s="625">
        <v>0.9583333333333334</v>
      </c>
      <c r="O432" s="652">
        <f>ArchiveIDP2!R125</f>
        <v>0</v>
      </c>
      <c r="P432" s="630">
        <f>ArchiveIDP2!S125</f>
        <v>0</v>
      </c>
      <c r="Q432" s="179">
        <f>ArchiveIDP2!T125</f>
        <v>0</v>
      </c>
      <c r="R432" s="183">
        <f>(ArchiveOT2!AY29+ArchiveOT2!AZ29) /2</f>
        <v>0</v>
      </c>
    </row>
    <row r="447">
      <c r="B447" s="205" t="s">
        <v>91</v>
      </c>
      <c r="C447" s="35"/>
      <c r="D447" s="35"/>
      <c r="E447" s="35"/>
      <c r="F447" s="35"/>
      <c r="G447" s="35"/>
      <c r="H447" s="35"/>
      <c r="I447" s="35"/>
      <c r="J447" s="35"/>
      <c r="K447" s="35"/>
      <c r="L447" s="35"/>
      <c r="M447" s="35"/>
      <c r="N447" s="35"/>
      <c r="O447" s="35"/>
      <c r="P447" s="35"/>
      <c r="Q447" s="35"/>
      <c r="R447" s="36"/>
    </row>
    <row r="448">
      <c r="B448" s="540" t="s">
        <v>634</v>
      </c>
      <c r="C448" s="35"/>
      <c r="D448" s="35"/>
      <c r="E448" s="35"/>
      <c r="F448" s="614" t="s">
        <v>635</v>
      </c>
      <c r="G448" s="646">
        <f>F4</f>
        <v>45842</v>
      </c>
      <c r="H448" s="647"/>
      <c r="I448" s="542" t="s">
        <v>614</v>
      </c>
      <c r="J448" s="35"/>
      <c r="K448" s="35"/>
      <c r="L448" s="35"/>
      <c r="M448" s="36"/>
      <c r="N448" s="543" t="s">
        <v>615</v>
      </c>
      <c r="O448" s="35"/>
      <c r="P448" s="35"/>
      <c r="Q448" s="35"/>
      <c r="R448" s="36"/>
    </row>
    <row r="449">
      <c r="H449" s="198"/>
    </row>
    <row r="450">
      <c r="H450" s="198"/>
    </row>
    <row r="451">
      <c r="H451" s="198"/>
    </row>
    <row r="452">
      <c r="H452" s="198"/>
    </row>
    <row r="453">
      <c r="H453" s="198"/>
    </row>
    <row r="454">
      <c r="H454" s="198"/>
    </row>
    <row r="455">
      <c r="H455" s="198"/>
    </row>
    <row r="456">
      <c r="H456" s="198"/>
    </row>
    <row r="457">
      <c r="H457" s="198"/>
    </row>
    <row r="458">
      <c r="H458" s="198"/>
    </row>
    <row r="459">
      <c r="H459" s="198"/>
    </row>
    <row r="460">
      <c r="H460" s="198"/>
    </row>
    <row r="461">
      <c r="H461" s="198"/>
    </row>
    <row r="462">
      <c r="H462" s="198"/>
    </row>
    <row r="463">
      <c r="H463" s="198"/>
    </row>
    <row r="464">
      <c r="B464" s="628" t="s">
        <v>11</v>
      </c>
      <c r="C464" s="6"/>
      <c r="D464" s="6"/>
      <c r="E464" s="8"/>
      <c r="F464" s="170">
        <f>'Week Overview'!C3+6</f>
        <v>45850</v>
      </c>
      <c r="G464" s="8"/>
      <c r="H464" s="198"/>
      <c r="I464" s="620" t="s">
        <v>618</v>
      </c>
      <c r="J464" s="621" t="str">
        <f>F5</f>
        <v/>
      </c>
      <c r="K464" s="6"/>
      <c r="L464" s="6"/>
      <c r="M464" s="8"/>
      <c r="N464" s="620" t="s">
        <v>618</v>
      </c>
      <c r="O464" s="621" t="str">
        <f>F6</f>
        <v/>
      </c>
      <c r="P464" s="6"/>
      <c r="Q464" s="6"/>
      <c r="R464" s="8"/>
    </row>
    <row r="465">
      <c r="B465" s="622" t="s">
        <v>83</v>
      </c>
      <c r="C465" s="172" t="s">
        <v>24</v>
      </c>
      <c r="D465" s="173" t="s">
        <v>25</v>
      </c>
      <c r="E465" s="174" t="s">
        <v>26</v>
      </c>
      <c r="F465" s="623" t="s">
        <v>84</v>
      </c>
      <c r="G465" s="624" t="s">
        <v>85</v>
      </c>
      <c r="H465" s="198"/>
      <c r="I465" s="622" t="s">
        <v>83</v>
      </c>
      <c r="J465" s="172" t="s">
        <v>24</v>
      </c>
      <c r="K465" s="173" t="s">
        <v>25</v>
      </c>
      <c r="L465" s="174" t="s">
        <v>26</v>
      </c>
      <c r="M465" s="623" t="s">
        <v>84</v>
      </c>
      <c r="N465" s="622" t="s">
        <v>83</v>
      </c>
      <c r="O465" s="172" t="s">
        <v>24</v>
      </c>
      <c r="P465" s="173" t="s">
        <v>25</v>
      </c>
      <c r="Q465" s="174" t="s">
        <v>26</v>
      </c>
      <c r="R465" s="623" t="s">
        <v>84</v>
      </c>
    </row>
    <row r="466">
      <c r="B466" s="625">
        <v>0.0</v>
      </c>
      <c r="C466" s="648">
        <f>OriginalIDP!U102</f>
        <v>16.6425</v>
      </c>
      <c r="D466" s="630">
        <f>OriginalIDP!V102</f>
        <v>24.7475</v>
      </c>
      <c r="E466" s="179">
        <f>OriginalIDP!W102</f>
        <v>8.105</v>
      </c>
      <c r="F466" s="180">
        <f>(OriginalOT!E34+OriginalOT!F34) /2</f>
        <v>0</v>
      </c>
      <c r="G466" s="180">
        <f>(OriginalOT!E32+OriginalOT!F32) /2</f>
        <v>0</v>
      </c>
      <c r="H466" s="198"/>
      <c r="I466" s="625">
        <v>0.0</v>
      </c>
      <c r="J466" s="630">
        <f>ArchiveIDP1!U102</f>
        <v>0</v>
      </c>
      <c r="K466" s="630">
        <f>ArchiveIDP1!V102</f>
        <v>0</v>
      </c>
      <c r="L466" s="179">
        <f>ArchiveIDP1!W102</f>
        <v>0</v>
      </c>
      <c r="M466" s="180">
        <f>(ArchiveOT1!E34+ArchiveOT1!F34) /2</f>
        <v>0</v>
      </c>
      <c r="N466" s="625">
        <v>0.0</v>
      </c>
      <c r="O466" s="652">
        <f>ArchiveIDP2!U102</f>
        <v>0</v>
      </c>
      <c r="P466" s="630">
        <f>ArchiveIDP2!V102</f>
        <v>0</v>
      </c>
      <c r="Q466" s="179">
        <f>ArchiveIDP2!W102</f>
        <v>0</v>
      </c>
      <c r="R466" s="180">
        <f>(ArchiveOT2!E34+ArchiveOT2!F34) /2</f>
        <v>0</v>
      </c>
    </row>
    <row r="467">
      <c r="B467" s="625">
        <v>0.041666666666666664</v>
      </c>
      <c r="C467" s="648">
        <f>OriginalIDP!U103</f>
        <v>16.355</v>
      </c>
      <c r="D467" s="630">
        <f>OriginalIDP!V103</f>
        <v>25.8325</v>
      </c>
      <c r="E467" s="179">
        <f>OriginalIDP!W103</f>
        <v>9.4775</v>
      </c>
      <c r="F467" s="183">
        <f>(OriginalOT!G34+OriginalOT!H34) /2</f>
        <v>0</v>
      </c>
      <c r="G467" s="183">
        <f>(OriginalOT!G32+OriginalOT!H32) /2</f>
        <v>0</v>
      </c>
      <c r="H467" s="198"/>
      <c r="I467" s="625">
        <v>0.041666666666666664</v>
      </c>
      <c r="J467" s="630">
        <f>ArchiveIDP1!U103</f>
        <v>0</v>
      </c>
      <c r="K467" s="630">
        <f>ArchiveIDP1!V103</f>
        <v>0</v>
      </c>
      <c r="L467" s="179">
        <f>ArchiveIDP1!W103</f>
        <v>0</v>
      </c>
      <c r="M467" s="183">
        <f>(ArchiveOT1!G34+ArchiveOT1!H34) /2</f>
        <v>0</v>
      </c>
      <c r="N467" s="625">
        <v>0.041666666666666664</v>
      </c>
      <c r="O467" s="652">
        <f>ArchiveIDP2!U103</f>
        <v>0</v>
      </c>
      <c r="P467" s="630">
        <f>ArchiveIDP2!V103</f>
        <v>0</v>
      </c>
      <c r="Q467" s="179">
        <f>ArchiveIDP2!W103</f>
        <v>0</v>
      </c>
      <c r="R467" s="183">
        <f>(ArchiveOT2!G34+ArchiveOT2!H34) /2</f>
        <v>0</v>
      </c>
    </row>
    <row r="468">
      <c r="B468" s="625">
        <v>0.08333333333333333</v>
      </c>
      <c r="C468" s="648">
        <f>OriginalIDP!U104</f>
        <v>14.155</v>
      </c>
      <c r="D468" s="630">
        <f>OriginalIDP!V104</f>
        <v>21.3325</v>
      </c>
      <c r="E468" s="179">
        <f>OriginalIDP!W104</f>
        <v>7.1775</v>
      </c>
      <c r="F468" s="180">
        <f>(OriginalOT!I34+OriginalOT!J34) /2</f>
        <v>0</v>
      </c>
      <c r="G468" s="180">
        <f>(OriginalOT!I32+OriginalOT!J32) /2</f>
        <v>0</v>
      </c>
      <c r="H468" s="198"/>
      <c r="I468" s="625">
        <v>0.08333333333333333</v>
      </c>
      <c r="J468" s="630">
        <f>ArchiveIDP1!U104</f>
        <v>0</v>
      </c>
      <c r="K468" s="630">
        <f>ArchiveIDP1!V104</f>
        <v>0</v>
      </c>
      <c r="L468" s="179">
        <f>ArchiveIDP1!W104</f>
        <v>0</v>
      </c>
      <c r="M468" s="180">
        <f>(ArchiveOT1!I34+ArchiveOT1!J34) /2</f>
        <v>0</v>
      </c>
      <c r="N468" s="625">
        <v>0.08333333333333333</v>
      </c>
      <c r="O468" s="652">
        <f>ArchiveIDP2!U104</f>
        <v>0</v>
      </c>
      <c r="P468" s="630">
        <f>ArchiveIDP2!V104</f>
        <v>0</v>
      </c>
      <c r="Q468" s="179">
        <f>ArchiveIDP2!W104</f>
        <v>0</v>
      </c>
      <c r="R468" s="180">
        <f>(ArchiveOT2!I34+ArchiveOT2!J34) /2</f>
        <v>0</v>
      </c>
    </row>
    <row r="469">
      <c r="B469" s="625">
        <v>0.125</v>
      </c>
      <c r="C469" s="648">
        <f>OriginalIDP!U105</f>
        <v>18.3</v>
      </c>
      <c r="D469" s="630">
        <f>OriginalIDP!V105</f>
        <v>21.8325</v>
      </c>
      <c r="E469" s="179">
        <f>OriginalIDP!W105</f>
        <v>3.5325</v>
      </c>
      <c r="F469" s="183">
        <f>(OriginalOT!K34+OriginalOT!L34) /2</f>
        <v>0</v>
      </c>
      <c r="G469" s="183">
        <f>(OriginalOT!K32+OriginalOT!L32) /2</f>
        <v>0</v>
      </c>
      <c r="H469" s="198"/>
      <c r="I469" s="625">
        <v>0.125</v>
      </c>
      <c r="J469" s="630">
        <f>ArchiveIDP1!U105</f>
        <v>0</v>
      </c>
      <c r="K469" s="630">
        <f>ArchiveIDP1!V105</f>
        <v>0</v>
      </c>
      <c r="L469" s="179">
        <f>ArchiveIDP1!W105</f>
        <v>0</v>
      </c>
      <c r="M469" s="183">
        <f>(ArchiveOT1!K34+ArchiveOT1!L34) /2</f>
        <v>0</v>
      </c>
      <c r="N469" s="625">
        <v>0.125</v>
      </c>
      <c r="O469" s="652">
        <f>ArchiveIDP2!U105</f>
        <v>0</v>
      </c>
      <c r="P469" s="630">
        <f>ArchiveIDP2!V105</f>
        <v>0</v>
      </c>
      <c r="Q469" s="179">
        <f>ArchiveIDP2!W105</f>
        <v>0</v>
      </c>
      <c r="R469" s="183">
        <f>(ArchiveOT2!K34+ArchiveOT2!L34) /2</f>
        <v>0</v>
      </c>
    </row>
    <row r="470">
      <c r="B470" s="625">
        <v>0.16666666666666666</v>
      </c>
      <c r="C470" s="648">
        <f>OriginalIDP!U106</f>
        <v>13.18</v>
      </c>
      <c r="D470" s="630">
        <f>OriginalIDP!V106</f>
        <v>19.0825</v>
      </c>
      <c r="E470" s="179">
        <f>OriginalIDP!W106</f>
        <v>5.9025</v>
      </c>
      <c r="F470" s="180">
        <f>(OriginalOT!M34+OriginalOT!N34) /2</f>
        <v>0</v>
      </c>
      <c r="G470" s="180">
        <f>(OriginalOT!M32+OriginalOT!N32) /2</f>
        <v>0</v>
      </c>
      <c r="H470" s="198"/>
      <c r="I470" s="625">
        <v>0.16666666666666666</v>
      </c>
      <c r="J470" s="630">
        <f>ArchiveIDP1!U106</f>
        <v>0</v>
      </c>
      <c r="K470" s="630">
        <f>ArchiveIDP1!V106</f>
        <v>0</v>
      </c>
      <c r="L470" s="179">
        <f>ArchiveIDP1!W106</f>
        <v>0</v>
      </c>
      <c r="M470" s="180">
        <f>(ArchiveOT1!M34+ArchiveOT1!N34) /2</f>
        <v>0</v>
      </c>
      <c r="N470" s="625">
        <v>0.16666666666666666</v>
      </c>
      <c r="O470" s="652">
        <f>ArchiveIDP2!U106</f>
        <v>0</v>
      </c>
      <c r="P470" s="630">
        <f>ArchiveIDP2!V106</f>
        <v>0</v>
      </c>
      <c r="Q470" s="179">
        <f>ArchiveIDP2!W106</f>
        <v>0</v>
      </c>
      <c r="R470" s="180">
        <f>(ArchiveOT2!M34+ArchiveOT2!N34) /2</f>
        <v>0</v>
      </c>
    </row>
    <row r="471">
      <c r="B471" s="625">
        <v>0.20833333333333334</v>
      </c>
      <c r="C471" s="648">
        <f>OriginalIDP!U107</f>
        <v>14.34</v>
      </c>
      <c r="D471" s="630">
        <f>OriginalIDP!V107</f>
        <v>21.9175</v>
      </c>
      <c r="E471" s="179">
        <f>OriginalIDP!W107</f>
        <v>7.5775</v>
      </c>
      <c r="F471" s="183">
        <f>(OriginalOT!O34+OriginalOT!P34) /2</f>
        <v>0</v>
      </c>
      <c r="G471" s="183">
        <f>(OriginalOT!O32+OriginalOT!P32) /2</f>
        <v>0</v>
      </c>
      <c r="H471" s="198"/>
      <c r="I471" s="625">
        <v>0.20833333333333334</v>
      </c>
      <c r="J471" s="630">
        <f>ArchiveIDP1!U107</f>
        <v>0</v>
      </c>
      <c r="K471" s="630">
        <f>ArchiveIDP1!V107</f>
        <v>0</v>
      </c>
      <c r="L471" s="179">
        <f>ArchiveIDP1!W107</f>
        <v>0</v>
      </c>
      <c r="M471" s="183">
        <f>(ArchiveOT1!O34+ArchiveOT1!P34) /2</f>
        <v>0</v>
      </c>
      <c r="N471" s="625">
        <v>0.20833333333333334</v>
      </c>
      <c r="O471" s="652">
        <f>ArchiveIDP2!U107</f>
        <v>0</v>
      </c>
      <c r="P471" s="630">
        <f>ArchiveIDP2!V107</f>
        <v>0</v>
      </c>
      <c r="Q471" s="179">
        <f>ArchiveIDP2!W107</f>
        <v>0</v>
      </c>
      <c r="R471" s="183">
        <f>(ArchiveOT2!O34+ArchiveOT2!P34) /2</f>
        <v>0</v>
      </c>
    </row>
    <row r="472">
      <c r="B472" s="625">
        <v>0.25</v>
      </c>
      <c r="C472" s="648">
        <f>OriginalIDP!U108</f>
        <v>15.2275</v>
      </c>
      <c r="D472" s="630">
        <f>OriginalIDP!V108</f>
        <v>24.585</v>
      </c>
      <c r="E472" s="179">
        <f>OriginalIDP!W108</f>
        <v>9.3575</v>
      </c>
      <c r="F472" s="180">
        <f>(OriginalOT!Q34+OriginalOT!R34) /2</f>
        <v>0</v>
      </c>
      <c r="G472" s="180">
        <f>(OriginalOT!Q32+OriginalOT!R32) /2</f>
        <v>0</v>
      </c>
      <c r="H472" s="198"/>
      <c r="I472" s="625">
        <v>0.25</v>
      </c>
      <c r="J472" s="630">
        <f>ArchiveIDP1!U108</f>
        <v>0</v>
      </c>
      <c r="K472" s="630">
        <f>ArchiveIDP1!V108</f>
        <v>0</v>
      </c>
      <c r="L472" s="179">
        <f>ArchiveIDP1!W108</f>
        <v>0</v>
      </c>
      <c r="M472" s="180">
        <f>(ArchiveOT1!Q34+ArchiveOT1!R34) /2</f>
        <v>0</v>
      </c>
      <c r="N472" s="625">
        <v>0.25</v>
      </c>
      <c r="O472" s="652">
        <f>ArchiveIDP2!U108</f>
        <v>0</v>
      </c>
      <c r="P472" s="630">
        <f>ArchiveIDP2!V108</f>
        <v>0</v>
      </c>
      <c r="Q472" s="179">
        <f>ArchiveIDP2!W108</f>
        <v>0</v>
      </c>
      <c r="R472" s="180">
        <f>(ArchiveOT2!Q34+ArchiveOT2!R34) /2</f>
        <v>0</v>
      </c>
    </row>
    <row r="473">
      <c r="B473" s="625">
        <v>0.2916666666666667</v>
      </c>
      <c r="C473" s="648">
        <f>OriginalIDP!U109</f>
        <v>21.2125</v>
      </c>
      <c r="D473" s="630">
        <f>OriginalIDP!V109</f>
        <v>25.1675</v>
      </c>
      <c r="E473" s="179">
        <f>OriginalIDP!W109</f>
        <v>3.955</v>
      </c>
      <c r="F473" s="183">
        <f>(OriginalOT!S34+OriginalOT!T34) /2</f>
        <v>0</v>
      </c>
      <c r="G473" s="183">
        <f>(OriginalOT!S32+OriginalOT!T32) /2</f>
        <v>0</v>
      </c>
      <c r="H473" s="198"/>
      <c r="I473" s="625">
        <v>0.2916666666666667</v>
      </c>
      <c r="J473" s="630">
        <f>ArchiveIDP1!U109</f>
        <v>0</v>
      </c>
      <c r="K473" s="630">
        <f>ArchiveIDP1!V109</f>
        <v>0</v>
      </c>
      <c r="L473" s="179">
        <f>ArchiveIDP1!W109</f>
        <v>0</v>
      </c>
      <c r="M473" s="183">
        <f>(ArchiveOT1!S34+ArchiveOT1!T34) /2</f>
        <v>0</v>
      </c>
      <c r="N473" s="625">
        <v>0.2916666666666667</v>
      </c>
      <c r="O473" s="652">
        <f>ArchiveIDP2!U109</f>
        <v>0</v>
      </c>
      <c r="P473" s="630">
        <f>ArchiveIDP2!V109</f>
        <v>0</v>
      </c>
      <c r="Q473" s="179">
        <f>ArchiveIDP2!W109</f>
        <v>0</v>
      </c>
      <c r="R473" s="183">
        <f>(ArchiveOT2!S34+ArchiveOT2!T34) /2</f>
        <v>0</v>
      </c>
    </row>
    <row r="474">
      <c r="B474" s="625">
        <v>0.3333333333333333</v>
      </c>
      <c r="C474" s="648">
        <f>OriginalIDP!U110</f>
        <v>25.0125</v>
      </c>
      <c r="D474" s="630">
        <f>OriginalIDP!V110</f>
        <v>28.665</v>
      </c>
      <c r="E474" s="179">
        <f>OriginalIDP!W110</f>
        <v>3.6525</v>
      </c>
      <c r="F474" s="180">
        <f>(OriginalOT!U34+OriginalOT!V34) /2</f>
        <v>0</v>
      </c>
      <c r="G474" s="180">
        <f>(OriginalOT!U32+OriginalOT!V32) /2</f>
        <v>0</v>
      </c>
      <c r="H474" s="198"/>
      <c r="I474" s="625">
        <v>0.3333333333333333</v>
      </c>
      <c r="J474" s="630">
        <f>ArchiveIDP1!U110</f>
        <v>0</v>
      </c>
      <c r="K474" s="630">
        <f>ArchiveIDP1!V110</f>
        <v>0</v>
      </c>
      <c r="L474" s="179">
        <f>ArchiveIDP1!W110</f>
        <v>0</v>
      </c>
      <c r="M474" s="180">
        <f>(ArchiveOT1!U34+ArchiveOT1!V34) /2</f>
        <v>0</v>
      </c>
      <c r="N474" s="625">
        <v>0.3333333333333333</v>
      </c>
      <c r="O474" s="652">
        <f>ArchiveIDP2!U110</f>
        <v>0</v>
      </c>
      <c r="P474" s="630">
        <f>ArchiveIDP2!V110</f>
        <v>0</v>
      </c>
      <c r="Q474" s="179">
        <f>ArchiveIDP2!W110</f>
        <v>0</v>
      </c>
      <c r="R474" s="180">
        <f>(ArchiveOT2!U34+ArchiveOT2!V34) /2</f>
        <v>0</v>
      </c>
    </row>
    <row r="475">
      <c r="B475" s="625">
        <v>0.375</v>
      </c>
      <c r="C475" s="648">
        <f>OriginalIDP!U111</f>
        <v>27.5475</v>
      </c>
      <c r="D475" s="630">
        <f>OriginalIDP!V111</f>
        <v>31.25</v>
      </c>
      <c r="E475" s="179">
        <f>OriginalIDP!W111</f>
        <v>3.7025</v>
      </c>
      <c r="F475" s="183">
        <f>(OriginalOT!W34+OriginalOT!X34) /2</f>
        <v>0</v>
      </c>
      <c r="G475" s="183">
        <f>(OriginalOT!W32+OriginalOT!X32) /2</f>
        <v>0</v>
      </c>
      <c r="H475" s="198"/>
      <c r="I475" s="625">
        <v>0.375</v>
      </c>
      <c r="J475" s="630">
        <f>ArchiveIDP1!U111</f>
        <v>0</v>
      </c>
      <c r="K475" s="630">
        <f>ArchiveIDP1!V111</f>
        <v>0</v>
      </c>
      <c r="L475" s="179">
        <f>ArchiveIDP1!W111</f>
        <v>0</v>
      </c>
      <c r="M475" s="183">
        <f>(ArchiveOT1!W34+ArchiveOT1!X34) /2</f>
        <v>0</v>
      </c>
      <c r="N475" s="625">
        <v>0.375</v>
      </c>
      <c r="O475" s="652">
        <f>ArchiveIDP2!U111</f>
        <v>0</v>
      </c>
      <c r="P475" s="630">
        <f>ArchiveIDP2!V111</f>
        <v>0</v>
      </c>
      <c r="Q475" s="179">
        <f>ArchiveIDP2!W111</f>
        <v>0</v>
      </c>
      <c r="R475" s="183">
        <f>(ArchiveOT2!W34+ArchiveOT2!X34) /2</f>
        <v>0</v>
      </c>
    </row>
    <row r="476">
      <c r="B476" s="625">
        <v>0.4166666666666667</v>
      </c>
      <c r="C476" s="648">
        <f>OriginalIDP!U112</f>
        <v>26.3425</v>
      </c>
      <c r="D476" s="630">
        <f>OriginalIDP!V112</f>
        <v>31.33</v>
      </c>
      <c r="E476" s="179">
        <f>OriginalIDP!W112</f>
        <v>4.9875</v>
      </c>
      <c r="F476" s="180">
        <f>(OriginalOT!Y34+OriginalOT!Z34) /2</f>
        <v>0</v>
      </c>
      <c r="G476" s="180">
        <f>(OriginalOT!Y32+OriginalOT!Z32) /2</f>
        <v>0</v>
      </c>
      <c r="H476" s="198"/>
      <c r="I476" s="625">
        <v>0.4166666666666667</v>
      </c>
      <c r="J476" s="630">
        <f>ArchiveIDP1!U112</f>
        <v>0</v>
      </c>
      <c r="K476" s="630">
        <f>ArchiveIDP1!V112</f>
        <v>0</v>
      </c>
      <c r="L476" s="179">
        <f>ArchiveIDP1!W112</f>
        <v>0</v>
      </c>
      <c r="M476" s="180">
        <f>(ArchiveOT1!Y34+ArchiveOT1!Z34) /2</f>
        <v>0</v>
      </c>
      <c r="N476" s="625">
        <v>0.4166666666666667</v>
      </c>
      <c r="O476" s="652">
        <f>ArchiveIDP2!U112</f>
        <v>0</v>
      </c>
      <c r="P476" s="630">
        <f>ArchiveIDP2!V112</f>
        <v>0</v>
      </c>
      <c r="Q476" s="179">
        <f>ArchiveIDP2!W112</f>
        <v>0</v>
      </c>
      <c r="R476" s="180">
        <f>(ArchiveOT2!Y34+ArchiveOT2!Z34) /2</f>
        <v>0</v>
      </c>
    </row>
    <row r="477">
      <c r="B477" s="625">
        <v>0.4583333333333333</v>
      </c>
      <c r="C477" s="648">
        <f>OriginalIDP!U113</f>
        <v>26.92</v>
      </c>
      <c r="D477" s="630">
        <f>OriginalIDP!V113</f>
        <v>33.9975</v>
      </c>
      <c r="E477" s="179">
        <f>OriginalIDP!W113</f>
        <v>7.0775</v>
      </c>
      <c r="F477" s="183">
        <f>(OriginalOT!AA34+OriginalOT!AB34) /2</f>
        <v>0</v>
      </c>
      <c r="G477" s="183">
        <f>(OriginalOT!AA32+OriginalOT!AB32) /2</f>
        <v>0</v>
      </c>
      <c r="H477" s="198"/>
      <c r="I477" s="625">
        <v>0.4583333333333333</v>
      </c>
      <c r="J477" s="630">
        <f>ArchiveIDP1!U113</f>
        <v>0</v>
      </c>
      <c r="K477" s="630">
        <f>ArchiveIDP1!V113</f>
        <v>0</v>
      </c>
      <c r="L477" s="179">
        <f>ArchiveIDP1!W113</f>
        <v>0</v>
      </c>
      <c r="M477" s="183">
        <f>(ArchiveOT1!AA34+ArchiveOT1!AB34) /2</f>
        <v>0</v>
      </c>
      <c r="N477" s="625">
        <v>0.4583333333333333</v>
      </c>
      <c r="O477" s="652">
        <f>ArchiveIDP2!U113</f>
        <v>0</v>
      </c>
      <c r="P477" s="630">
        <f>ArchiveIDP2!V113</f>
        <v>0</v>
      </c>
      <c r="Q477" s="179">
        <f>ArchiveIDP2!W113</f>
        <v>0</v>
      </c>
      <c r="R477" s="183">
        <f>(ArchiveOT2!AA34+ArchiveOT2!AB34) /2</f>
        <v>0</v>
      </c>
    </row>
    <row r="478">
      <c r="B478" s="625">
        <v>0.5</v>
      </c>
      <c r="C478" s="648">
        <f>OriginalIDP!U114</f>
        <v>30.0525</v>
      </c>
      <c r="D478" s="630">
        <f>OriginalIDP!V114</f>
        <v>36.33</v>
      </c>
      <c r="E478" s="179">
        <f>OriginalIDP!W114</f>
        <v>6.2775</v>
      </c>
      <c r="F478" s="180">
        <f>(OriginalOT!AC34+OriginalOT!AD34) /2</f>
        <v>0</v>
      </c>
      <c r="G478" s="180">
        <f>(OriginalOT!AC32+OriginalOT!AD32) /2</f>
        <v>0</v>
      </c>
      <c r="H478" s="198"/>
      <c r="I478" s="625">
        <v>0.5</v>
      </c>
      <c r="J478" s="630">
        <f>ArchiveIDP1!U114</f>
        <v>0</v>
      </c>
      <c r="K478" s="630">
        <f>ArchiveIDP1!V114</f>
        <v>0</v>
      </c>
      <c r="L478" s="179">
        <f>ArchiveIDP1!W114</f>
        <v>0</v>
      </c>
      <c r="M478" s="180">
        <f>(ArchiveOT1!AC34+ArchiveOT1!AD34) /2</f>
        <v>0</v>
      </c>
      <c r="N478" s="625">
        <v>0.5</v>
      </c>
      <c r="O478" s="652">
        <f>ArchiveIDP2!U114</f>
        <v>0</v>
      </c>
      <c r="P478" s="630">
        <f>ArchiveIDP2!V114</f>
        <v>0</v>
      </c>
      <c r="Q478" s="179">
        <f>ArchiveIDP2!W114</f>
        <v>0</v>
      </c>
      <c r="R478" s="180">
        <f>(ArchiveOT2!AC34+ArchiveOT2!AD34) /2</f>
        <v>0</v>
      </c>
    </row>
    <row r="479">
      <c r="B479" s="625">
        <v>0.5416666666666666</v>
      </c>
      <c r="C479" s="648">
        <f>OriginalIDP!U115</f>
        <v>31.495</v>
      </c>
      <c r="D479" s="630">
        <f>OriginalIDP!V115</f>
        <v>34.915</v>
      </c>
      <c r="E479" s="179">
        <f>OriginalIDP!W115</f>
        <v>3.42</v>
      </c>
      <c r="F479" s="183">
        <f>(OriginalOT!AE34+OriginalOT!AF34) /2</f>
        <v>0</v>
      </c>
      <c r="G479" s="183">
        <f>(OriginalOT!AE32+OriginalOT!AF32) /2</f>
        <v>0</v>
      </c>
      <c r="H479" s="198"/>
      <c r="I479" s="625">
        <v>0.5416666666666666</v>
      </c>
      <c r="J479" s="630">
        <f>ArchiveIDP1!U115</f>
        <v>0</v>
      </c>
      <c r="K479" s="630">
        <f>ArchiveIDP1!V115</f>
        <v>0</v>
      </c>
      <c r="L479" s="179">
        <f>ArchiveIDP1!W115</f>
        <v>0</v>
      </c>
      <c r="M479" s="183">
        <f>(ArchiveOT1!AE34+ArchiveOT1!AF34) /2</f>
        <v>0</v>
      </c>
      <c r="N479" s="625">
        <v>0.5416666666666666</v>
      </c>
      <c r="O479" s="652">
        <f>ArchiveIDP2!U115</f>
        <v>0</v>
      </c>
      <c r="P479" s="630">
        <f>ArchiveIDP2!V115</f>
        <v>0</v>
      </c>
      <c r="Q479" s="179">
        <f>ArchiveIDP2!W115</f>
        <v>0</v>
      </c>
      <c r="R479" s="183">
        <f>(ArchiveOT2!AE34+ArchiveOT2!AF34) /2</f>
        <v>0</v>
      </c>
    </row>
    <row r="480">
      <c r="B480" s="625">
        <v>0.5833333333333334</v>
      </c>
      <c r="C480" s="648">
        <f>OriginalIDP!U116</f>
        <v>34.58</v>
      </c>
      <c r="D480" s="630">
        <f>OriginalIDP!V116</f>
        <v>32.1675</v>
      </c>
      <c r="E480" s="179">
        <f>OriginalIDP!W116</f>
        <v>-2.4125</v>
      </c>
      <c r="F480" s="180">
        <f>(OriginalOT!AG34+OriginalOT!AH34) /2</f>
        <v>0</v>
      </c>
      <c r="G480" s="180">
        <f>(OriginalOT!AG32+OriginalOT!AH32) /2</f>
        <v>0</v>
      </c>
      <c r="H480" s="198"/>
      <c r="I480" s="625">
        <v>0.5833333333333334</v>
      </c>
      <c r="J480" s="630">
        <f>ArchiveIDP1!U116</f>
        <v>0</v>
      </c>
      <c r="K480" s="630">
        <f>ArchiveIDP1!V116</f>
        <v>0</v>
      </c>
      <c r="L480" s="179">
        <f>ArchiveIDP1!W116</f>
        <v>0</v>
      </c>
      <c r="M480" s="180">
        <f>(ArchiveOT1!AG34+ArchiveOT1!AH34) /2</f>
        <v>0</v>
      </c>
      <c r="N480" s="625">
        <v>0.5833333333333334</v>
      </c>
      <c r="O480" s="652">
        <f>ArchiveIDP2!U116</f>
        <v>0</v>
      </c>
      <c r="P480" s="630">
        <f>ArchiveIDP2!V116</f>
        <v>0</v>
      </c>
      <c r="Q480" s="179">
        <f>ArchiveIDP2!W116</f>
        <v>0</v>
      </c>
      <c r="R480" s="180">
        <f>(ArchiveOT2!AG34+ArchiveOT2!AH34) /2</f>
        <v>0</v>
      </c>
    </row>
    <row r="481">
      <c r="B481" s="625">
        <v>0.625</v>
      </c>
      <c r="C481" s="648">
        <f>OriginalIDP!U117</f>
        <v>24.235</v>
      </c>
      <c r="D481" s="630">
        <f>OriginalIDP!V117</f>
        <v>31.4175</v>
      </c>
      <c r="E481" s="179">
        <f>OriginalIDP!W117</f>
        <v>7.1825</v>
      </c>
      <c r="F481" s="183">
        <f>(OriginalOT!AI34+OriginalOT!AJ34) /2</f>
        <v>0</v>
      </c>
      <c r="G481" s="183">
        <f>(OriginalOT!AI32+OriginalOT!AJ32) /2</f>
        <v>0</v>
      </c>
      <c r="H481" s="198"/>
      <c r="I481" s="625">
        <v>0.625</v>
      </c>
      <c r="J481" s="630">
        <f>ArchiveIDP1!U117</f>
        <v>0</v>
      </c>
      <c r="K481" s="630">
        <f>ArchiveIDP1!V117</f>
        <v>0</v>
      </c>
      <c r="L481" s="179">
        <f>ArchiveIDP1!W117</f>
        <v>0</v>
      </c>
      <c r="M481" s="183">
        <f>(ArchiveOT1!AI34+ArchiveOT1!AJ34) /2</f>
        <v>0</v>
      </c>
      <c r="N481" s="625">
        <v>0.625</v>
      </c>
      <c r="O481" s="652">
        <f>ArchiveIDP2!U117</f>
        <v>0</v>
      </c>
      <c r="P481" s="630">
        <f>ArchiveIDP2!V117</f>
        <v>0</v>
      </c>
      <c r="Q481" s="179">
        <f>ArchiveIDP2!W117</f>
        <v>0</v>
      </c>
      <c r="R481" s="183">
        <f>(ArchiveOT2!AI34+ArchiveOT2!AJ34) /2</f>
        <v>0</v>
      </c>
    </row>
    <row r="482">
      <c r="B482" s="625">
        <v>0.6666666666666666</v>
      </c>
      <c r="C482" s="648">
        <f>OriginalIDP!U118</f>
        <v>24.14</v>
      </c>
      <c r="D482" s="630">
        <f>OriginalIDP!V118</f>
        <v>28.25</v>
      </c>
      <c r="E482" s="179">
        <f>OriginalIDP!W118</f>
        <v>4.11</v>
      </c>
      <c r="F482" s="180">
        <f>(OriginalOT!AK34+OriginalOT!AL34) /2</f>
        <v>0</v>
      </c>
      <c r="G482" s="180">
        <f>(OriginalOT!AK32+OriginalOT!AL32) /2</f>
        <v>0</v>
      </c>
      <c r="H482" s="198"/>
      <c r="I482" s="625">
        <v>0.6666666666666666</v>
      </c>
      <c r="J482" s="630">
        <f>ArchiveIDP1!U118</f>
        <v>0</v>
      </c>
      <c r="K482" s="630">
        <f>ArchiveIDP1!V118</f>
        <v>0</v>
      </c>
      <c r="L482" s="179">
        <f>ArchiveIDP1!W118</f>
        <v>0</v>
      </c>
      <c r="M482" s="180">
        <f>(ArchiveOT1!AK34+ArchiveOT1!AL34) /2</f>
        <v>0</v>
      </c>
      <c r="N482" s="625">
        <v>0.6666666666666666</v>
      </c>
      <c r="O482" s="652">
        <f>ArchiveIDP2!U118</f>
        <v>0</v>
      </c>
      <c r="P482" s="630">
        <f>ArchiveIDP2!V118</f>
        <v>0</v>
      </c>
      <c r="Q482" s="179">
        <f>ArchiveIDP2!W118</f>
        <v>0</v>
      </c>
      <c r="R482" s="180">
        <f>(ArchiveOT2!AK34+ArchiveOT2!AL34) /2</f>
        <v>0</v>
      </c>
    </row>
    <row r="483">
      <c r="B483" s="625">
        <v>0.7083333333333334</v>
      </c>
      <c r="C483" s="648">
        <f>OriginalIDP!U119</f>
        <v>25.9975</v>
      </c>
      <c r="D483" s="630">
        <f>OriginalIDP!V119</f>
        <v>26.2525</v>
      </c>
      <c r="E483" s="179">
        <f>OriginalIDP!W119</f>
        <v>0.255</v>
      </c>
      <c r="F483" s="183">
        <f>(OriginalOT!AM34+OriginalOT!AN34) /2</f>
        <v>0</v>
      </c>
      <c r="G483" s="183">
        <f>(OriginalOT!AM32+OriginalOT!AN32) /2</f>
        <v>0</v>
      </c>
      <c r="H483" s="198"/>
      <c r="I483" s="625">
        <v>0.7083333333333334</v>
      </c>
      <c r="J483" s="630">
        <f>ArchiveIDP1!U119</f>
        <v>0</v>
      </c>
      <c r="K483" s="630">
        <f>ArchiveIDP1!V119</f>
        <v>0</v>
      </c>
      <c r="L483" s="179">
        <f>ArchiveIDP1!W119</f>
        <v>0</v>
      </c>
      <c r="M483" s="183">
        <f>(ArchiveOT1!AM34+ArchiveOT1!AN34) /2</f>
        <v>0</v>
      </c>
      <c r="N483" s="625">
        <v>0.7083333333333334</v>
      </c>
      <c r="O483" s="652">
        <f>ArchiveIDP2!U119</f>
        <v>0</v>
      </c>
      <c r="P483" s="630">
        <f>ArchiveIDP2!V119</f>
        <v>0</v>
      </c>
      <c r="Q483" s="179">
        <f>ArchiveIDP2!W119</f>
        <v>0</v>
      </c>
      <c r="R483" s="183">
        <f>(ArchiveOT2!AM34+ArchiveOT2!AN34) /2</f>
        <v>0</v>
      </c>
    </row>
    <row r="484">
      <c r="B484" s="625">
        <v>0.75</v>
      </c>
      <c r="C484" s="648">
        <f>OriginalIDP!U120</f>
        <v>26.9275</v>
      </c>
      <c r="D484" s="630">
        <f>OriginalIDP!V120</f>
        <v>24.5825</v>
      </c>
      <c r="E484" s="179">
        <f>OriginalIDP!W120</f>
        <v>-2.345</v>
      </c>
      <c r="F484" s="180">
        <f>(OriginalOT!AO34+OriginalOT!AP34) /2</f>
        <v>0</v>
      </c>
      <c r="G484" s="180">
        <f>(OriginalOT!AO32+OriginalOT!AP32) /2</f>
        <v>0</v>
      </c>
      <c r="H484" s="198"/>
      <c r="I484" s="625">
        <v>0.75</v>
      </c>
      <c r="J484" s="630">
        <f>ArchiveIDP1!U120</f>
        <v>0</v>
      </c>
      <c r="K484" s="630">
        <f>ArchiveIDP1!V120</f>
        <v>0</v>
      </c>
      <c r="L484" s="179">
        <f>ArchiveIDP1!W120</f>
        <v>0</v>
      </c>
      <c r="M484" s="180">
        <f>(ArchiveOT1!AO34+ArchiveOT1!AP34) /2</f>
        <v>0</v>
      </c>
      <c r="N484" s="625">
        <v>0.75</v>
      </c>
      <c r="O484" s="652">
        <f>ArchiveIDP2!U120</f>
        <v>0</v>
      </c>
      <c r="P484" s="630">
        <f>ArchiveIDP2!V120</f>
        <v>0</v>
      </c>
      <c r="Q484" s="179">
        <f>ArchiveIDP2!W120</f>
        <v>0</v>
      </c>
      <c r="R484" s="180">
        <f>(ArchiveOT2!AO34+ArchiveOT2!AP34) /2</f>
        <v>0</v>
      </c>
    </row>
    <row r="485">
      <c r="B485" s="625">
        <v>0.7916666666666666</v>
      </c>
      <c r="C485" s="648">
        <f>OriginalIDP!U121</f>
        <v>29.125</v>
      </c>
      <c r="D485" s="630">
        <f>OriginalIDP!V121</f>
        <v>23.8325</v>
      </c>
      <c r="E485" s="179">
        <f>OriginalIDP!W121</f>
        <v>-5.2925</v>
      </c>
      <c r="F485" s="183">
        <f>(OriginalOT!AQ34+OriginalOT!AR34) /2</f>
        <v>0</v>
      </c>
      <c r="G485" s="183">
        <f>(OriginalOT!AQ32+OriginalOT!AR32) /2</f>
        <v>0</v>
      </c>
      <c r="H485" s="198"/>
      <c r="I485" s="625">
        <v>0.7916666666666666</v>
      </c>
      <c r="J485" s="630">
        <f>ArchiveIDP1!U121</f>
        <v>0</v>
      </c>
      <c r="K485" s="630">
        <f>ArchiveIDP1!V121</f>
        <v>0</v>
      </c>
      <c r="L485" s="179">
        <f>ArchiveIDP1!W121</f>
        <v>0</v>
      </c>
      <c r="M485" s="183">
        <f>(ArchiveOT1!AQ34+ArchiveOT1!AR34) /2</f>
        <v>0</v>
      </c>
      <c r="N485" s="625">
        <v>0.7916666666666666</v>
      </c>
      <c r="O485" s="652">
        <f>ArchiveIDP2!U121</f>
        <v>0</v>
      </c>
      <c r="P485" s="630">
        <f>ArchiveIDP2!V121</f>
        <v>0</v>
      </c>
      <c r="Q485" s="179">
        <f>ArchiveIDP2!W121</f>
        <v>0</v>
      </c>
      <c r="R485" s="183">
        <f>(ArchiveOT2!AQ34+ArchiveOT2!AR34) /2</f>
        <v>0</v>
      </c>
    </row>
    <row r="486">
      <c r="B486" s="625">
        <v>0.8333333333333334</v>
      </c>
      <c r="C486" s="648">
        <f>OriginalIDP!U122</f>
        <v>24.44</v>
      </c>
      <c r="D486" s="630">
        <f>OriginalIDP!V122</f>
        <v>18.915</v>
      </c>
      <c r="E486" s="179">
        <f>OriginalIDP!W122</f>
        <v>-5.525</v>
      </c>
      <c r="F486" s="180">
        <f>(OriginalOT!AS34+OriginalOT!AT34) /2</f>
        <v>0</v>
      </c>
      <c r="G486" s="180">
        <f>(OriginalOT!AS32+OriginalOT!AT32) /2</f>
        <v>0</v>
      </c>
      <c r="H486" s="198"/>
      <c r="I486" s="625">
        <v>0.8333333333333334</v>
      </c>
      <c r="J486" s="630">
        <f>ArchiveIDP1!U122</f>
        <v>0</v>
      </c>
      <c r="K486" s="630">
        <f>ArchiveIDP1!V122</f>
        <v>0</v>
      </c>
      <c r="L486" s="179">
        <f>ArchiveIDP1!W122</f>
        <v>0</v>
      </c>
      <c r="M486" s="180">
        <f>(ArchiveOT1!AS34+ArchiveOT1!AT34) /2</f>
        <v>0</v>
      </c>
      <c r="N486" s="625">
        <v>0.8333333333333334</v>
      </c>
      <c r="O486" s="652">
        <f>ArchiveIDP2!U122</f>
        <v>0</v>
      </c>
      <c r="P486" s="630">
        <f>ArchiveIDP2!V122</f>
        <v>0</v>
      </c>
      <c r="Q486" s="179">
        <f>ArchiveIDP2!W122</f>
        <v>0</v>
      </c>
      <c r="R486" s="180">
        <f>(ArchiveOT2!AS34+ArchiveOT2!AT34) /2</f>
        <v>0</v>
      </c>
    </row>
    <row r="487">
      <c r="B487" s="625">
        <v>0.875</v>
      </c>
      <c r="C487" s="648">
        <f>OriginalIDP!U123</f>
        <v>20.3825</v>
      </c>
      <c r="D487" s="630">
        <f>OriginalIDP!V123</f>
        <v>15.8325</v>
      </c>
      <c r="E487" s="179">
        <f>OriginalIDP!W123</f>
        <v>-4.55</v>
      </c>
      <c r="F487" s="183">
        <f>(OriginalOT!AU34+OriginalOT!AV34) /2</f>
        <v>0</v>
      </c>
      <c r="G487" s="183">
        <f>(OriginalOT!AU32+OriginalOT!AV32) /2</f>
        <v>0</v>
      </c>
      <c r="H487" s="198"/>
      <c r="I487" s="625">
        <v>0.875</v>
      </c>
      <c r="J487" s="630">
        <f>ArchiveIDP1!U123</f>
        <v>0</v>
      </c>
      <c r="K487" s="630">
        <f>ArchiveIDP1!V123</f>
        <v>0</v>
      </c>
      <c r="L487" s="179">
        <f>ArchiveIDP1!W123</f>
        <v>0</v>
      </c>
      <c r="M487" s="183">
        <f>(ArchiveOT1!AU34+ArchiveOT1!AV34) /2</f>
        <v>0</v>
      </c>
      <c r="N487" s="625">
        <v>0.875</v>
      </c>
      <c r="O487" s="652">
        <f>ArchiveIDP2!U123</f>
        <v>0</v>
      </c>
      <c r="P487" s="630">
        <f>ArchiveIDP2!V123</f>
        <v>0</v>
      </c>
      <c r="Q487" s="179">
        <f>ArchiveIDP2!W123</f>
        <v>0</v>
      </c>
      <c r="R487" s="183">
        <f>(ArchiveOT2!AU34+ArchiveOT2!AV34) /2</f>
        <v>0</v>
      </c>
    </row>
    <row r="488">
      <c r="B488" s="625">
        <v>0.9166666666666666</v>
      </c>
      <c r="C488" s="648">
        <f>OriginalIDP!U124</f>
        <v>16.9325</v>
      </c>
      <c r="D488" s="630">
        <f>OriginalIDP!V124</f>
        <v>18.415</v>
      </c>
      <c r="E488" s="179">
        <f>OriginalIDP!W124</f>
        <v>1.4825</v>
      </c>
      <c r="F488" s="180">
        <f>(OriginalOT!AW34+OriginalOT!AX34) /2</f>
        <v>0</v>
      </c>
      <c r="G488" s="180">
        <f>(OriginalOT!AW32+OriginalOT!AX32) /2</f>
        <v>0</v>
      </c>
      <c r="H488" s="198"/>
      <c r="I488" s="625">
        <v>0.9166666666666666</v>
      </c>
      <c r="J488" s="630">
        <f>ArchiveIDP1!U124</f>
        <v>0</v>
      </c>
      <c r="K488" s="630">
        <f>ArchiveIDP1!V124</f>
        <v>0</v>
      </c>
      <c r="L488" s="179">
        <f>ArchiveIDP1!W124</f>
        <v>0</v>
      </c>
      <c r="M488" s="180">
        <f>(ArchiveOT1!AW34+ArchiveOT1!AX34) /2</f>
        <v>0</v>
      </c>
      <c r="N488" s="625">
        <v>0.9166666666666666</v>
      </c>
      <c r="O488" s="652">
        <f>ArchiveIDP2!U124</f>
        <v>0</v>
      </c>
      <c r="P488" s="630">
        <f>ArchiveIDP2!V124</f>
        <v>0</v>
      </c>
      <c r="Q488" s="179">
        <f>ArchiveIDP2!W124</f>
        <v>0</v>
      </c>
      <c r="R488" s="180">
        <f>(ArchiveOT2!AW34+ArchiveOT2!AX34) /2</f>
        <v>0</v>
      </c>
    </row>
    <row r="489">
      <c r="B489" s="625">
        <v>0.9583333333333334</v>
      </c>
      <c r="C489" s="648">
        <f>OriginalIDP!U125</f>
        <v>15.155</v>
      </c>
      <c r="D489" s="630">
        <f>OriginalIDP!V125</f>
        <v>21.5</v>
      </c>
      <c r="E489" s="179">
        <f>OriginalIDP!W125</f>
        <v>6.345</v>
      </c>
      <c r="F489" s="183">
        <f>(OriginalOT!AY34+OriginalOT!AZ34) /2</f>
        <v>0</v>
      </c>
      <c r="G489" s="183">
        <f>(OriginalOT!AY32+OriginalOT!AZ32) /2</f>
        <v>0</v>
      </c>
      <c r="H489" s="653"/>
      <c r="I489" s="625">
        <v>0.9583333333333334</v>
      </c>
      <c r="J489" s="630">
        <f>ArchiveIDP1!U125</f>
        <v>0</v>
      </c>
      <c r="K489" s="630">
        <f>ArchiveIDP1!V125</f>
        <v>0</v>
      </c>
      <c r="L489" s="179">
        <f>ArchiveIDP1!W125</f>
        <v>0</v>
      </c>
      <c r="M489" s="183">
        <f>(ArchiveOT1!AY34+ArchiveOT1!AZ34) /2</f>
        <v>0</v>
      </c>
      <c r="N489" s="625">
        <v>0.9583333333333334</v>
      </c>
      <c r="O489" s="652">
        <f>ArchiveIDP2!U125</f>
        <v>0</v>
      </c>
      <c r="P489" s="630">
        <f>ArchiveIDP2!V125</f>
        <v>0</v>
      </c>
      <c r="Q489" s="179">
        <f>ArchiveIDP2!W125</f>
        <v>0</v>
      </c>
      <c r="R489" s="183">
        <f>(ArchiveOT2!AY34+ArchiveOT2!AZ34) /2</f>
        <v>0</v>
      </c>
    </row>
  </sheetData>
  <mergeCells count="115">
    <mergeCell ref="L11:N11"/>
    <mergeCell ref="O11:Q11"/>
    <mergeCell ref="V18:W18"/>
    <mergeCell ref="N23:Q23"/>
    <mergeCell ref="C2:E2"/>
    <mergeCell ref="B8:Q8"/>
    <mergeCell ref="B9:Q9"/>
    <mergeCell ref="B10:F10"/>
    <mergeCell ref="M10:Q10"/>
    <mergeCell ref="V10:W10"/>
    <mergeCell ref="H11:H12"/>
    <mergeCell ref="H10:L10"/>
    <mergeCell ref="I11:K11"/>
    <mergeCell ref="G19:G23"/>
    <mergeCell ref="C23:F23"/>
    <mergeCell ref="I23:L23"/>
    <mergeCell ref="B24:Q24"/>
    <mergeCell ref="B25:F25"/>
    <mergeCell ref="T33:U33"/>
    <mergeCell ref="T43:U43"/>
    <mergeCell ref="T53:U53"/>
    <mergeCell ref="H25:K25"/>
    <mergeCell ref="M25:P25"/>
    <mergeCell ref="C38:F38"/>
    <mergeCell ref="I38:L38"/>
    <mergeCell ref="N38:Q38"/>
    <mergeCell ref="B40:Q40"/>
    <mergeCell ref="B41:C41"/>
    <mergeCell ref="I62:L62"/>
    <mergeCell ref="N62:Q62"/>
    <mergeCell ref="B49:C49"/>
    <mergeCell ref="B50:F50"/>
    <mergeCell ref="H50:L50"/>
    <mergeCell ref="M50:Q50"/>
    <mergeCell ref="H56:L56"/>
    <mergeCell ref="M56:Q56"/>
    <mergeCell ref="C62:F62"/>
    <mergeCell ref="B236:E236"/>
    <mergeCell ref="F236:G236"/>
    <mergeCell ref="J236:M236"/>
    <mergeCell ref="O236:R236"/>
    <mergeCell ref="B274:P274"/>
    <mergeCell ref="H275:K275"/>
    <mergeCell ref="L275:M275"/>
    <mergeCell ref="B276:R276"/>
    <mergeCell ref="B277:E277"/>
    <mergeCell ref="I277:M277"/>
    <mergeCell ref="N277:R277"/>
    <mergeCell ref="B293:E293"/>
    <mergeCell ref="F293:G293"/>
    <mergeCell ref="J293:M293"/>
    <mergeCell ref="J350:M350"/>
    <mergeCell ref="O350:R350"/>
    <mergeCell ref="O293:R293"/>
    <mergeCell ref="B333:R333"/>
    <mergeCell ref="B334:E334"/>
    <mergeCell ref="I334:M334"/>
    <mergeCell ref="N334:R334"/>
    <mergeCell ref="B350:E350"/>
    <mergeCell ref="F350:G350"/>
    <mergeCell ref="B390:R390"/>
    <mergeCell ref="B391:E391"/>
    <mergeCell ref="I391:M391"/>
    <mergeCell ref="N391:R391"/>
    <mergeCell ref="B407:E407"/>
    <mergeCell ref="F407:G407"/>
    <mergeCell ref="J407:M407"/>
    <mergeCell ref="J464:M464"/>
    <mergeCell ref="O464:R464"/>
    <mergeCell ref="O407:R407"/>
    <mergeCell ref="B447:R447"/>
    <mergeCell ref="B448:E448"/>
    <mergeCell ref="I448:M448"/>
    <mergeCell ref="N448:R448"/>
    <mergeCell ref="B464:E464"/>
    <mergeCell ref="F464:G464"/>
    <mergeCell ref="I86:L86"/>
    <mergeCell ref="N86:Q86"/>
    <mergeCell ref="B64:Q64"/>
    <mergeCell ref="B65:C65"/>
    <mergeCell ref="B73:C73"/>
    <mergeCell ref="B74:F74"/>
    <mergeCell ref="H74:L74"/>
    <mergeCell ref="M74:Q74"/>
    <mergeCell ref="C86:F86"/>
    <mergeCell ref="B88:Q88"/>
    <mergeCell ref="B89:C89"/>
    <mergeCell ref="B97:C97"/>
    <mergeCell ref="B98:F98"/>
    <mergeCell ref="H98:L98"/>
    <mergeCell ref="M98:Q98"/>
    <mergeCell ref="C110:F110"/>
    <mergeCell ref="I110:L110"/>
    <mergeCell ref="N110:Q110"/>
    <mergeCell ref="B113:R113"/>
    <mergeCell ref="B114:R114"/>
    <mergeCell ref="B115:E115"/>
    <mergeCell ref="I115:M115"/>
    <mergeCell ref="N115:R115"/>
    <mergeCell ref="B129:E129"/>
    <mergeCell ref="F129:G129"/>
    <mergeCell ref="J129:M129"/>
    <mergeCell ref="O129:R129"/>
    <mergeCell ref="B167:R167"/>
    <mergeCell ref="I168:M168"/>
    <mergeCell ref="N168:R168"/>
    <mergeCell ref="I221:M221"/>
    <mergeCell ref="N221:R221"/>
    <mergeCell ref="B168:E168"/>
    <mergeCell ref="B182:E182"/>
    <mergeCell ref="F182:G182"/>
    <mergeCell ref="J182:M182"/>
    <mergeCell ref="O182:R182"/>
    <mergeCell ref="B220:R220"/>
    <mergeCell ref="B221:E221"/>
  </mergeCells>
  <conditionalFormatting sqref="K294:K318 P294:P318 K351:K375 P351:P375 K408:K432 P408:P432 Q411 K465:K489 P465:P489">
    <cfRule type="cellIs" dxfId="24" priority="1" operator="greaterThan">
      <formula>10</formula>
    </cfRule>
  </conditionalFormatting>
  <conditionalFormatting sqref="W11:Z20 A13:V20 AA13:AA20 U26:U32 U36:U42 C42:C48 D42:F49 I42:K49 N42:P49 U46:U52 C66:C72 D66:F73 I66:K73 N66:P73 C90:C96 D90:F97 I90:K97 N90:P97 A122:A327 B122:G167 H122:H327 I122:R167 S122:AA327 B169:G220 I169:R220 B222:G276 I222:R276 B278:G327 I278:R327 B333:G333 H333:H334 I333:R333 B350:G390 I350:R390 H376:H391 B407:G432 I407:R432 B447:G447 H447:H448 I447:R447 B464:G489 I464:R489">
    <cfRule type="cellIs" dxfId="0" priority="2" operator="lessThan">
      <formula>-8</formula>
    </cfRule>
  </conditionalFormatting>
  <conditionalFormatting sqref="W11:Z20 A13:V20 AA13:AA20 U26:U32 U36:U42 C42:C48 D42:F49 I42:K49 N42:P49 U46:U52 C66:C72 D66:F73 I66:K73 N66:P73 C90:C96 D90:F97 I90:K97 N90:P97 A122:A327 B122:G167 H122:H327 I122:R167 S122:AA327 B169:G220 I169:R220 B222:G276 I222:R276 B278:G327 I278:R327 B333:G333 H333:H334 I333:R333 B350:G390 I350:R390 H376:H391 B407:G432 I407:R432 B447:G447 H447:H448 I447:R447 B464:G489 I464:R489">
    <cfRule type="cellIs" dxfId="1" priority="3" operator="lessThan">
      <formula>-4</formula>
    </cfRule>
  </conditionalFormatting>
  <conditionalFormatting sqref="W11:Z20 A13:V20 AA13:AA20 U26:U32 U36:U42 C42:C48 D42:F49 I42:K49 N42:P49 U46:U52 C66:C72 D66:F73 I66:K73 N66:P73 C90:C96 D90:F97 I90:K97 N90:P97 A122:A327 B122:G167 H122:H327 I122:R167 S122:AA327 B169:G220 I169:R220 B222:G276 I222:R276 B278:G327 I278:R327 B333:G333 H333:H334 I333:R333 B350:G390 I350:R390 H376:H391 B407:G432 I407:R432 B447:G447 H447:H448 I447:R447 B464:G489 I464:R489">
    <cfRule type="cellIs" dxfId="2" priority="4" operator="lessThan">
      <formula>0</formula>
    </cfRule>
  </conditionalFormatting>
  <conditionalFormatting sqref="Z11:Z18 K13:K20 N13:N20 Q13:Q20 F42:F49 K42:K49 P42:P49 F66:F73 K66:K73 P66:P73 F90:F97 K90:K97 P90:P97 O120 E131:E154 L131:L154 Q131:Q154 K170:K181 E184:E207 L184:L207 Q184:Q207 E238:E261 L238:L261 Q238:Q261 K278:K292 K294:K318 P294:P318 E295:E318 L295:L318 Q295:Q318 K351:K375 P351:P375 E352:E375 L352:L375 Q352:Q375 K408:K432 P408:P432 E409:E432 L409:L432 Q409:Q432 K465:K489 P465:P489 E466:E489 L466:L489 Q466:Q489">
    <cfRule type="notContainsBlanks" dxfId="3" priority="5">
      <formula>LEN(TRIM(Z11))&gt;0</formula>
    </cfRule>
  </conditionalFormatting>
  <conditionalFormatting sqref="F4:F6">
    <cfRule type="notContainsBlanks" dxfId="4" priority="6">
      <formula>LEN(TRIM(F4))&gt;0</formula>
    </cfRule>
  </conditionalFormatting>
  <dataValidations>
    <dataValidation type="custom" allowBlank="1" showDropDown="1" sqref="D4:D6 F4:F6 H4:H6 J5:J6">
      <formula1>OR(NOT(ISERROR(DATEVALUE(D4))), AND(ISNUMBER(D4), LEFT(CELL("format", D4))="D"))</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outlinePr summaryBelow="0" summaryRight="0"/>
  </sheetPr>
  <sheetViews>
    <sheetView workbookViewId="0"/>
  </sheetViews>
  <sheetFormatPr customHeight="1" defaultColWidth="12.63" defaultRowHeight="15.75"/>
  <cols>
    <col customWidth="1" min="2" max="2" width="17.88"/>
    <col customWidth="1" min="3" max="3" width="28.63"/>
    <col customWidth="1" min="4" max="4" width="23.0"/>
    <col customWidth="1" min="5" max="5" width="23.63"/>
    <col customWidth="1" min="6" max="6" width="15.5"/>
    <col customWidth="1" min="7" max="8" width="44.5"/>
    <col customWidth="1" min="9" max="9" width="38.13"/>
  </cols>
  <sheetData>
    <row r="3">
      <c r="B3" s="654" t="s">
        <v>638</v>
      </c>
      <c r="C3" s="655" t="s">
        <v>639</v>
      </c>
      <c r="D3" s="656" t="s">
        <v>640</v>
      </c>
      <c r="E3" s="6"/>
      <c r="F3" s="6"/>
      <c r="G3" s="6"/>
      <c r="H3" s="6"/>
      <c r="I3" s="8"/>
    </row>
    <row r="4" ht="1.5" customHeight="1"/>
    <row r="5" ht="209.25" customHeight="1">
      <c r="B5" s="657" t="s">
        <v>641</v>
      </c>
      <c r="C5" s="658" t="s">
        <v>642</v>
      </c>
      <c r="D5" s="659" t="s">
        <v>643</v>
      </c>
      <c r="E5" s="35"/>
      <c r="F5" s="35"/>
      <c r="G5" s="35"/>
      <c r="H5" s="35"/>
      <c r="I5" s="36"/>
    </row>
    <row r="6" ht="236.25" customHeight="1">
      <c r="B6" s="660" t="s">
        <v>644</v>
      </c>
      <c r="C6" s="661" t="s">
        <v>645</v>
      </c>
      <c r="D6" s="278"/>
      <c r="E6" s="278"/>
      <c r="F6" s="278"/>
      <c r="G6" s="278"/>
      <c r="H6" s="229"/>
      <c r="I6" s="229"/>
    </row>
    <row r="7" ht="17.25" customHeight="1">
      <c r="B7" s="654" t="s">
        <v>646</v>
      </c>
      <c r="C7" s="654" t="s">
        <v>647</v>
      </c>
      <c r="D7" s="654" t="s">
        <v>648</v>
      </c>
      <c r="E7" s="654" t="s">
        <v>649</v>
      </c>
      <c r="F7" s="654" t="s">
        <v>650</v>
      </c>
      <c r="G7" s="655" t="s">
        <v>639</v>
      </c>
      <c r="H7" s="662" t="s">
        <v>651</v>
      </c>
      <c r="I7" s="663" t="s">
        <v>652</v>
      </c>
    </row>
    <row r="8" ht="174.0" customHeight="1">
      <c r="B8" s="664" t="s">
        <v>653</v>
      </c>
      <c r="C8" s="665" t="s">
        <v>654</v>
      </c>
      <c r="D8" s="666" t="s">
        <v>655</v>
      </c>
      <c r="E8" s="665" t="s">
        <v>656</v>
      </c>
      <c r="F8" s="667" t="s">
        <v>657</v>
      </c>
      <c r="G8" s="665" t="s">
        <v>658</v>
      </c>
      <c r="H8" s="668" t="s">
        <v>659</v>
      </c>
      <c r="I8" s="665" t="s">
        <v>660</v>
      </c>
    </row>
    <row r="9" ht="192.0" customHeight="1">
      <c r="B9" s="664" t="s">
        <v>661</v>
      </c>
      <c r="C9" s="665" t="s">
        <v>662</v>
      </c>
      <c r="D9" s="667" t="s">
        <v>663</v>
      </c>
      <c r="E9" s="665" t="s">
        <v>664</v>
      </c>
      <c r="F9" s="665" t="s">
        <v>665</v>
      </c>
      <c r="G9" s="665" t="s">
        <v>666</v>
      </c>
      <c r="H9" s="665" t="s">
        <v>667</v>
      </c>
      <c r="I9" s="665" t="s">
        <v>668</v>
      </c>
    </row>
    <row r="10" ht="147.0" customHeight="1">
      <c r="B10" s="664" t="s">
        <v>669</v>
      </c>
      <c r="C10" s="665" t="s">
        <v>670</v>
      </c>
      <c r="D10" s="667" t="s">
        <v>671</v>
      </c>
      <c r="E10" s="665" t="s">
        <v>672</v>
      </c>
      <c r="F10" s="411"/>
      <c r="G10" s="665" t="s">
        <v>673</v>
      </c>
      <c r="H10" s="665" t="s">
        <v>674</v>
      </c>
    </row>
    <row r="11" ht="167.25" customHeight="1">
      <c r="B11" s="664" t="s">
        <v>675</v>
      </c>
      <c r="C11" s="666" t="s">
        <v>676</v>
      </c>
      <c r="D11" s="667" t="s">
        <v>677</v>
      </c>
      <c r="E11" s="665" t="s">
        <v>678</v>
      </c>
      <c r="F11" s="667" t="s">
        <v>679</v>
      </c>
      <c r="G11" s="665" t="s">
        <v>680</v>
      </c>
      <c r="H11" s="668" t="s">
        <v>681</v>
      </c>
      <c r="I11" s="665" t="s">
        <v>682</v>
      </c>
    </row>
    <row r="12" ht="169.5" customHeight="1">
      <c r="B12" s="664" t="s">
        <v>683</v>
      </c>
      <c r="C12" s="665" t="s">
        <v>684</v>
      </c>
      <c r="D12" s="666" t="s">
        <v>685</v>
      </c>
      <c r="E12" s="665" t="s">
        <v>656</v>
      </c>
      <c r="F12" s="665" t="s">
        <v>686</v>
      </c>
      <c r="G12" s="665" t="s">
        <v>687</v>
      </c>
      <c r="H12" s="668" t="s">
        <v>688</v>
      </c>
      <c r="I12" s="665" t="s">
        <v>689</v>
      </c>
    </row>
    <row r="13">
      <c r="B13" s="669" t="s">
        <v>690</v>
      </c>
      <c r="C13" s="670" t="s">
        <v>691</v>
      </c>
      <c r="D13" s="671" t="s">
        <v>685</v>
      </c>
      <c r="E13" s="670" t="s">
        <v>656</v>
      </c>
      <c r="F13" s="672" t="s">
        <v>692</v>
      </c>
    </row>
    <row r="14">
      <c r="B14" s="673"/>
      <c r="C14" s="673"/>
      <c r="D14" s="673"/>
      <c r="E14" s="673"/>
      <c r="F14" s="673"/>
    </row>
    <row r="15" ht="68.25" customHeight="1">
      <c r="B15" s="674"/>
      <c r="C15" s="674"/>
      <c r="D15" s="674"/>
      <c r="E15" s="674"/>
      <c r="F15" s="674"/>
    </row>
    <row r="16">
      <c r="B16" s="675"/>
      <c r="C16" s="675"/>
      <c r="D16" s="675"/>
      <c r="E16" s="676"/>
      <c r="F16" s="676"/>
      <c r="G16" s="677"/>
      <c r="H16" s="677"/>
      <c r="I16" s="398"/>
      <c r="J16" s="398"/>
      <c r="K16" s="398"/>
    </row>
    <row r="17">
      <c r="B17" s="186"/>
      <c r="C17" s="186"/>
      <c r="D17" s="186"/>
      <c r="E17" s="677"/>
      <c r="F17" s="677"/>
      <c r="G17" s="677"/>
      <c r="H17" s="677"/>
      <c r="I17" s="398"/>
      <c r="J17" s="398"/>
      <c r="K17" s="398"/>
    </row>
    <row r="18">
      <c r="B18" s="678"/>
      <c r="C18" s="678"/>
      <c r="D18" s="678"/>
      <c r="E18" s="84"/>
      <c r="F18" s="84"/>
      <c r="G18" s="84"/>
      <c r="H18" s="84"/>
      <c r="I18" s="398"/>
      <c r="J18" s="398"/>
      <c r="K18" s="398"/>
    </row>
  </sheetData>
  <mergeCells count="7">
    <mergeCell ref="D3:I3"/>
    <mergeCell ref="D5:I5"/>
    <mergeCell ref="B13:B15"/>
    <mergeCell ref="C13:C15"/>
    <mergeCell ref="D13:D15"/>
    <mergeCell ref="E13:E15"/>
    <mergeCell ref="F13:F15"/>
  </mergeCells>
  <conditionalFormatting sqref="E1:E2 E4 E6:E981">
    <cfRule type="cellIs" dxfId="8" priority="1" operator="equal">
      <formula>"Ontario"</formula>
    </cfRule>
  </conditionalFormatting>
  <conditionalFormatting sqref="E1:E2 E4 E6:E981">
    <cfRule type="cellIs" dxfId="25" priority="2" operator="equal">
      <formula>"Alberta"</formula>
    </cfRule>
  </conditionalFormatting>
  <conditionalFormatting sqref="E1:E2 E4 E6:E981">
    <cfRule type="cellIs" dxfId="10" priority="3" operator="equal">
      <formula>"Quebec"</formula>
    </cfRule>
  </conditionalFormatting>
  <conditionalFormatting sqref="E1:E2 E4 E6:E981">
    <cfRule type="cellIs" dxfId="26" priority="4" operator="equal">
      <formula>"BC"</formula>
    </cfRule>
  </conditionalFormatting>
  <hyperlinks>
    <hyperlink r:id="rId1" ref="C6"/>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C1" s="41" t="s">
        <v>693</v>
      </c>
      <c r="D1" s="679">
        <v>0.0</v>
      </c>
      <c r="E1" s="679">
        <v>0.041666666666666664</v>
      </c>
      <c r="F1" s="679">
        <v>0.08333333333333333</v>
      </c>
      <c r="G1" s="679">
        <v>0.125</v>
      </c>
      <c r="H1" s="679">
        <v>0.16666666666666666</v>
      </c>
      <c r="I1" s="679">
        <v>0.20833333333333334</v>
      </c>
      <c r="J1" s="679">
        <v>0.25</v>
      </c>
      <c r="K1" s="679">
        <v>0.2916666666666667</v>
      </c>
      <c r="L1" s="679">
        <v>0.3333333333333333</v>
      </c>
      <c r="M1" s="679">
        <v>0.375</v>
      </c>
      <c r="N1" s="679">
        <v>0.4166666666666667</v>
      </c>
      <c r="O1" s="679">
        <v>0.4583333333333333</v>
      </c>
      <c r="P1" s="679">
        <v>0.5</v>
      </c>
      <c r="Q1" s="679">
        <v>0.5416666666666666</v>
      </c>
      <c r="R1" s="679">
        <v>0.5833333333333334</v>
      </c>
      <c r="S1" s="679">
        <v>0.625</v>
      </c>
      <c r="T1" s="679">
        <v>0.6666666666666666</v>
      </c>
      <c r="U1" s="679">
        <v>0.7083333333333334</v>
      </c>
      <c r="V1" s="679">
        <v>0.75</v>
      </c>
      <c r="W1" s="679">
        <v>0.7916666666666666</v>
      </c>
      <c r="X1" s="679">
        <v>0.8333333333333334</v>
      </c>
      <c r="Y1" s="679">
        <v>0.875</v>
      </c>
      <c r="Z1" s="679">
        <v>0.9166666666666666</v>
      </c>
      <c r="AA1" s="679">
        <v>0.9583333333333334</v>
      </c>
      <c r="AB1" s="679"/>
    </row>
    <row r="2">
      <c r="A2" s="41" t="s">
        <v>694</v>
      </c>
      <c r="B2" s="41" t="s">
        <v>5</v>
      </c>
      <c r="C2" s="41" t="s">
        <v>695</v>
      </c>
      <c r="D2" s="41">
        <v>16.0</v>
      </c>
      <c r="E2" s="41">
        <v>16.0</v>
      </c>
      <c r="F2" s="41">
        <v>17.0</v>
      </c>
      <c r="G2" s="41">
        <v>16.0</v>
      </c>
      <c r="H2" s="41">
        <v>17.0</v>
      </c>
      <c r="I2" s="41">
        <v>19.0</v>
      </c>
      <c r="J2" s="41">
        <v>25.0</v>
      </c>
      <c r="K2" s="41">
        <v>28.0</v>
      </c>
      <c r="L2" s="41">
        <v>27.0</v>
      </c>
      <c r="M2" s="41">
        <v>27.0</v>
      </c>
      <c r="N2" s="41">
        <v>26.0</v>
      </c>
      <c r="O2" s="41">
        <v>28.0</v>
      </c>
      <c r="P2" s="41">
        <v>29.0</v>
      </c>
      <c r="Q2" s="41">
        <v>28.0</v>
      </c>
      <c r="R2" s="41">
        <v>29.0</v>
      </c>
      <c r="S2" s="41">
        <v>26.0</v>
      </c>
      <c r="T2" s="41">
        <v>22.0</v>
      </c>
      <c r="U2" s="41">
        <v>20.0</v>
      </c>
      <c r="V2" s="41">
        <v>19.0</v>
      </c>
      <c r="W2" s="41">
        <v>18.0</v>
      </c>
      <c r="X2" s="41">
        <v>19.0</v>
      </c>
      <c r="Y2" s="41">
        <v>14.0</v>
      </c>
      <c r="Z2" s="41">
        <v>16.0</v>
      </c>
      <c r="AA2" s="41">
        <v>15.0</v>
      </c>
      <c r="AB2" s="41"/>
    </row>
    <row r="3">
      <c r="C3" s="41" t="s">
        <v>696</v>
      </c>
      <c r="D3" s="41">
        <v>16.0</v>
      </c>
      <c r="E3" s="41">
        <v>18.0</v>
      </c>
      <c r="F3" s="41">
        <v>20.0</v>
      </c>
      <c r="G3" s="41">
        <v>18.0</v>
      </c>
      <c r="H3" s="41">
        <v>17.0</v>
      </c>
      <c r="I3" s="41">
        <v>18.0</v>
      </c>
      <c r="J3" s="41">
        <v>23.0</v>
      </c>
      <c r="K3" s="41">
        <v>26.0</v>
      </c>
      <c r="L3" s="41">
        <v>26.0</v>
      </c>
      <c r="M3" s="41">
        <v>26.0</v>
      </c>
      <c r="N3" s="41">
        <v>27.0</v>
      </c>
      <c r="O3" s="41">
        <v>29.0</v>
      </c>
      <c r="P3" s="41">
        <v>30.0</v>
      </c>
      <c r="Q3" s="41">
        <v>30.0</v>
      </c>
      <c r="R3" s="41">
        <v>30.0</v>
      </c>
      <c r="S3" s="41">
        <v>27.0</v>
      </c>
      <c r="T3" s="41">
        <v>22.0</v>
      </c>
      <c r="U3" s="41">
        <v>20.0</v>
      </c>
      <c r="V3" s="41">
        <v>20.0</v>
      </c>
      <c r="W3" s="41">
        <v>19.0</v>
      </c>
      <c r="X3" s="41">
        <v>20.0</v>
      </c>
      <c r="Y3" s="41">
        <v>14.0</v>
      </c>
      <c r="Z3" s="41">
        <v>15.0</v>
      </c>
      <c r="AA3" s="41">
        <v>13.0</v>
      </c>
      <c r="AB3" s="41"/>
    </row>
    <row r="4">
      <c r="C4" s="41" t="s">
        <v>697</v>
      </c>
      <c r="D4" s="41">
        <v>13.0</v>
      </c>
      <c r="E4" s="41">
        <v>12.0</v>
      </c>
      <c r="F4" s="41">
        <v>10.0</v>
      </c>
      <c r="G4" s="41">
        <v>9.0</v>
      </c>
      <c r="H4" s="41">
        <v>9.0</v>
      </c>
      <c r="I4" s="41">
        <v>10.0</v>
      </c>
      <c r="J4" s="41">
        <v>13.0</v>
      </c>
      <c r="K4" s="41">
        <v>14.0</v>
      </c>
      <c r="L4" s="41">
        <v>15.0</v>
      </c>
      <c r="M4" s="41">
        <v>14.0</v>
      </c>
      <c r="N4" s="41">
        <v>13.0</v>
      </c>
      <c r="O4" s="41">
        <v>13.0</v>
      </c>
      <c r="P4" s="41">
        <v>12.0</v>
      </c>
      <c r="Q4" s="41">
        <v>10.0</v>
      </c>
      <c r="R4" s="41">
        <v>13.0</v>
      </c>
      <c r="S4" s="41">
        <v>11.0</v>
      </c>
      <c r="T4" s="41">
        <v>10.0</v>
      </c>
      <c r="U4" s="41">
        <v>9.0</v>
      </c>
      <c r="V4" s="41">
        <v>9.0</v>
      </c>
      <c r="W4" s="41">
        <v>9.0</v>
      </c>
      <c r="X4" s="41">
        <v>11.0</v>
      </c>
      <c r="Y4" s="41">
        <v>12.0</v>
      </c>
      <c r="Z4" s="41">
        <v>14.0</v>
      </c>
      <c r="AA4" s="41">
        <v>14.0</v>
      </c>
      <c r="AB4" s="41"/>
    </row>
    <row r="5">
      <c r="C5" s="41" t="s">
        <v>698</v>
      </c>
      <c r="D5" s="41">
        <v>14.0</v>
      </c>
      <c r="E5" s="41">
        <v>15.0</v>
      </c>
      <c r="F5" s="41">
        <v>14.0</v>
      </c>
      <c r="G5" s="41">
        <v>12.0</v>
      </c>
      <c r="H5" s="41">
        <v>10.0</v>
      </c>
      <c r="I5" s="41">
        <v>9.0</v>
      </c>
      <c r="J5" s="41">
        <v>11.0</v>
      </c>
      <c r="K5" s="41">
        <v>12.0</v>
      </c>
      <c r="L5" s="41">
        <v>15.0</v>
      </c>
      <c r="M5" s="41">
        <v>14.0</v>
      </c>
      <c r="N5" s="41">
        <v>15.0</v>
      </c>
      <c r="O5" s="41">
        <v>15.0</v>
      </c>
      <c r="P5" s="41">
        <v>14.0</v>
      </c>
      <c r="Q5" s="41">
        <v>13.0</v>
      </c>
      <c r="R5" s="41">
        <v>15.0</v>
      </c>
      <c r="S5" s="41">
        <v>13.0</v>
      </c>
      <c r="T5" s="41">
        <v>11.0</v>
      </c>
      <c r="U5" s="41">
        <v>10.0</v>
      </c>
      <c r="V5" s="41">
        <v>10.0</v>
      </c>
      <c r="W5" s="41">
        <v>10.0</v>
      </c>
      <c r="X5" s="41">
        <v>12.0</v>
      </c>
      <c r="Y5" s="41">
        <v>12.0</v>
      </c>
      <c r="Z5" s="41">
        <v>13.0</v>
      </c>
      <c r="AA5" s="41">
        <v>12.0</v>
      </c>
      <c r="AB5" s="41"/>
    </row>
    <row r="6">
      <c r="C6" s="41" t="s">
        <v>100</v>
      </c>
      <c r="D6" s="41">
        <v>8.0</v>
      </c>
      <c r="E6" s="41">
        <v>9.0</v>
      </c>
      <c r="F6" s="41">
        <v>9.0</v>
      </c>
      <c r="G6" s="41">
        <v>9.0</v>
      </c>
      <c r="H6" s="41">
        <v>8.0</v>
      </c>
      <c r="I6" s="41">
        <v>6.0</v>
      </c>
      <c r="J6" s="41">
        <v>7.0</v>
      </c>
      <c r="K6" s="41">
        <v>8.0</v>
      </c>
      <c r="L6" s="41">
        <v>8.0</v>
      </c>
      <c r="M6" s="41">
        <v>7.0</v>
      </c>
      <c r="N6" s="41">
        <v>8.0</v>
      </c>
      <c r="O6" s="41">
        <v>8.0</v>
      </c>
      <c r="P6" s="41">
        <v>7.0</v>
      </c>
      <c r="Q6" s="41">
        <v>8.0</v>
      </c>
      <c r="R6" s="41">
        <v>9.0</v>
      </c>
      <c r="S6" s="41">
        <v>9.0</v>
      </c>
      <c r="T6" s="41">
        <v>7.0</v>
      </c>
      <c r="U6" s="41">
        <v>7.0</v>
      </c>
      <c r="V6" s="41">
        <v>6.0</v>
      </c>
      <c r="W6" s="41">
        <v>7.0</v>
      </c>
      <c r="X6" s="41">
        <v>9.0</v>
      </c>
      <c r="Y6" s="41">
        <v>9.0</v>
      </c>
      <c r="Z6" s="41">
        <v>10.0</v>
      </c>
      <c r="AA6" s="41">
        <v>10.0</v>
      </c>
      <c r="AB6" s="41"/>
    </row>
    <row r="7">
      <c r="C7" s="41" t="s">
        <v>522</v>
      </c>
      <c r="D7" s="41">
        <v>7.0</v>
      </c>
      <c r="E7" s="41">
        <v>7.0</v>
      </c>
      <c r="F7" s="41">
        <v>7.0</v>
      </c>
      <c r="G7" s="41">
        <v>7.0</v>
      </c>
      <c r="H7" s="41">
        <v>5.0</v>
      </c>
      <c r="I7" s="41">
        <v>4.0</v>
      </c>
      <c r="J7" s="41">
        <v>5.0</v>
      </c>
      <c r="K7" s="41">
        <v>6.0</v>
      </c>
      <c r="L7" s="41">
        <v>6.0</v>
      </c>
      <c r="M7" s="41">
        <v>6.0</v>
      </c>
      <c r="N7" s="41">
        <v>6.0</v>
      </c>
      <c r="O7" s="41">
        <v>6.0</v>
      </c>
      <c r="P7" s="41">
        <v>6.0</v>
      </c>
      <c r="Q7" s="41">
        <v>5.0</v>
      </c>
      <c r="R7" s="41">
        <v>6.0</v>
      </c>
      <c r="S7" s="41">
        <v>6.0</v>
      </c>
      <c r="T7" s="41">
        <v>3.0</v>
      </c>
      <c r="U7" s="41">
        <v>3.0</v>
      </c>
      <c r="V7" s="41">
        <v>4.0</v>
      </c>
      <c r="W7" s="41">
        <v>7.0</v>
      </c>
      <c r="X7" s="41">
        <v>9.0</v>
      </c>
      <c r="Y7" s="41">
        <v>9.0</v>
      </c>
      <c r="Z7" s="41">
        <v>9.0</v>
      </c>
      <c r="AA7" s="41">
        <v>9.0</v>
      </c>
      <c r="AB7" s="41"/>
    </row>
    <row r="8">
      <c r="B8" s="41" t="s">
        <v>6</v>
      </c>
      <c r="C8" s="41" t="s">
        <v>695</v>
      </c>
      <c r="D8" s="41">
        <v>13.0</v>
      </c>
      <c r="E8" s="41">
        <v>12.0</v>
      </c>
      <c r="F8" s="41">
        <v>16.0</v>
      </c>
      <c r="G8" s="41">
        <v>14.0</v>
      </c>
      <c r="H8" s="41">
        <v>14.0</v>
      </c>
      <c r="I8" s="41">
        <v>16.0</v>
      </c>
      <c r="J8" s="41">
        <v>22.0</v>
      </c>
      <c r="K8" s="41">
        <v>23.0</v>
      </c>
      <c r="L8" s="41">
        <v>27.0</v>
      </c>
      <c r="M8" s="41">
        <v>27.0</v>
      </c>
      <c r="N8" s="41">
        <v>27.0</v>
      </c>
      <c r="O8" s="41">
        <v>28.0</v>
      </c>
      <c r="P8" s="41">
        <v>27.0</v>
      </c>
      <c r="Q8" s="41">
        <v>27.0</v>
      </c>
      <c r="R8" s="41">
        <v>26.0</v>
      </c>
      <c r="S8" s="41">
        <v>25.0</v>
      </c>
      <c r="T8" s="41">
        <v>22.0</v>
      </c>
      <c r="U8" s="41">
        <v>21.0</v>
      </c>
      <c r="V8" s="41">
        <v>20.0</v>
      </c>
      <c r="W8" s="41">
        <v>21.0</v>
      </c>
      <c r="X8" s="41">
        <v>22.0</v>
      </c>
      <c r="Y8" s="41">
        <v>19.0</v>
      </c>
      <c r="Z8" s="41">
        <v>20.0</v>
      </c>
      <c r="AA8" s="41">
        <v>20.0</v>
      </c>
      <c r="AB8" s="41"/>
    </row>
    <row r="9">
      <c r="C9" s="41" t="s">
        <v>696</v>
      </c>
      <c r="D9" s="41">
        <v>12.0</v>
      </c>
      <c r="E9" s="41">
        <v>13.0</v>
      </c>
      <c r="F9" s="41">
        <v>17.0</v>
      </c>
      <c r="G9" s="41">
        <v>15.0</v>
      </c>
      <c r="H9" s="41">
        <v>14.0</v>
      </c>
      <c r="I9" s="41">
        <v>15.0</v>
      </c>
      <c r="J9" s="41">
        <v>19.0</v>
      </c>
      <c r="K9" s="41">
        <v>21.0</v>
      </c>
      <c r="L9" s="41">
        <v>25.0</v>
      </c>
      <c r="M9" s="41">
        <v>28.0</v>
      </c>
      <c r="N9" s="41">
        <v>32.0</v>
      </c>
      <c r="O9" s="41">
        <v>32.0</v>
      </c>
      <c r="P9" s="41">
        <v>31.0</v>
      </c>
      <c r="Q9" s="41">
        <v>32.0</v>
      </c>
      <c r="R9" s="41">
        <v>32.0</v>
      </c>
      <c r="S9" s="41">
        <v>31.0</v>
      </c>
      <c r="T9" s="41">
        <v>26.0</v>
      </c>
      <c r="U9" s="41">
        <v>25.0</v>
      </c>
      <c r="V9" s="41">
        <v>23.0</v>
      </c>
      <c r="W9" s="41">
        <v>22.0</v>
      </c>
      <c r="X9" s="41">
        <v>23.0</v>
      </c>
      <c r="Y9" s="41">
        <v>20.0</v>
      </c>
      <c r="Z9" s="41">
        <v>20.0</v>
      </c>
      <c r="AA9" s="41">
        <v>18.0</v>
      </c>
      <c r="AB9" s="41"/>
    </row>
    <row r="10">
      <c r="C10" s="41" t="s">
        <v>697</v>
      </c>
      <c r="D10" s="41">
        <v>11.0</v>
      </c>
      <c r="E10" s="41">
        <v>10.0</v>
      </c>
      <c r="F10" s="41">
        <v>10.0</v>
      </c>
      <c r="G10" s="41">
        <v>8.0</v>
      </c>
      <c r="H10" s="41">
        <v>7.0</v>
      </c>
      <c r="I10" s="41">
        <v>8.0</v>
      </c>
      <c r="J10" s="41">
        <v>12.0</v>
      </c>
      <c r="K10" s="41">
        <v>11.0</v>
      </c>
      <c r="L10" s="41">
        <v>14.0</v>
      </c>
      <c r="M10" s="41">
        <v>13.0</v>
      </c>
      <c r="N10" s="41">
        <v>12.0</v>
      </c>
      <c r="O10" s="41">
        <v>12.0</v>
      </c>
      <c r="P10" s="41">
        <v>11.0</v>
      </c>
      <c r="Q10" s="41">
        <v>9.0</v>
      </c>
      <c r="R10" s="41">
        <v>11.0</v>
      </c>
      <c r="S10" s="41">
        <v>10.0</v>
      </c>
      <c r="T10" s="41">
        <v>10.0</v>
      </c>
      <c r="U10" s="41">
        <v>11.0</v>
      </c>
      <c r="V10" s="41">
        <v>11.0</v>
      </c>
      <c r="W10" s="41">
        <v>13.0</v>
      </c>
      <c r="X10" s="41">
        <v>16.0</v>
      </c>
      <c r="Y10" s="41">
        <v>18.0</v>
      </c>
      <c r="Z10" s="41">
        <v>19.0</v>
      </c>
      <c r="AA10" s="41">
        <v>19.0</v>
      </c>
      <c r="AB10" s="41"/>
    </row>
    <row r="11">
      <c r="C11" s="41" t="s">
        <v>698</v>
      </c>
      <c r="D11" s="41">
        <v>10.0</v>
      </c>
      <c r="E11" s="41">
        <v>11.0</v>
      </c>
      <c r="F11" s="41">
        <v>11.0</v>
      </c>
      <c r="G11" s="41">
        <v>9.0</v>
      </c>
      <c r="H11" s="41">
        <v>7.0</v>
      </c>
      <c r="I11" s="41">
        <v>7.0</v>
      </c>
      <c r="J11" s="41">
        <v>10.0</v>
      </c>
      <c r="K11" s="41">
        <v>10.0</v>
      </c>
      <c r="L11" s="41">
        <v>14.0</v>
      </c>
      <c r="M11" s="41">
        <v>16.0</v>
      </c>
      <c r="N11" s="41">
        <v>19.0</v>
      </c>
      <c r="O11" s="41">
        <v>18.0</v>
      </c>
      <c r="P11" s="41">
        <v>17.0</v>
      </c>
      <c r="Q11" s="41">
        <v>15.0</v>
      </c>
      <c r="R11" s="41">
        <v>18.0</v>
      </c>
      <c r="S11" s="41">
        <v>17.0</v>
      </c>
      <c r="T11" s="41">
        <v>15.0</v>
      </c>
      <c r="U11" s="41">
        <v>16.0</v>
      </c>
      <c r="V11" s="41">
        <v>14.0</v>
      </c>
      <c r="W11" s="41">
        <v>14.0</v>
      </c>
      <c r="X11" s="41">
        <v>17.0</v>
      </c>
      <c r="Y11" s="41">
        <v>19.0</v>
      </c>
      <c r="Z11" s="41">
        <v>19.0</v>
      </c>
      <c r="AA11" s="41">
        <v>17.0</v>
      </c>
      <c r="AB11" s="41"/>
    </row>
    <row r="12">
      <c r="C12" s="41" t="s">
        <v>100</v>
      </c>
      <c r="D12" s="41">
        <v>8.0</v>
      </c>
      <c r="E12" s="41">
        <v>7.0</v>
      </c>
      <c r="F12" s="41">
        <v>7.0</v>
      </c>
      <c r="G12" s="41">
        <v>7.0</v>
      </c>
      <c r="H12" s="41">
        <v>5.0</v>
      </c>
      <c r="I12" s="41">
        <v>4.0</v>
      </c>
      <c r="J12" s="41">
        <v>6.0</v>
      </c>
      <c r="K12" s="41">
        <v>6.0</v>
      </c>
      <c r="L12" s="41">
        <v>7.0</v>
      </c>
      <c r="M12" s="41">
        <v>7.0</v>
      </c>
      <c r="N12" s="41">
        <v>8.0</v>
      </c>
      <c r="O12" s="41">
        <v>8.0</v>
      </c>
      <c r="P12" s="41">
        <v>7.0</v>
      </c>
      <c r="Q12" s="41">
        <v>7.0</v>
      </c>
      <c r="R12" s="41">
        <v>9.0</v>
      </c>
      <c r="S12" s="41">
        <v>9.0</v>
      </c>
      <c r="T12" s="41">
        <v>8.0</v>
      </c>
      <c r="U12" s="41">
        <v>8.0</v>
      </c>
      <c r="V12" s="41">
        <v>7.0</v>
      </c>
      <c r="W12" s="41">
        <v>8.0</v>
      </c>
      <c r="X12" s="41">
        <v>10.0</v>
      </c>
      <c r="Y12" s="41">
        <v>10.0</v>
      </c>
      <c r="Z12" s="41">
        <v>10.0</v>
      </c>
      <c r="AA12" s="41">
        <v>9.0</v>
      </c>
      <c r="AB12" s="41"/>
    </row>
    <row r="13">
      <c r="C13" s="41" t="s">
        <v>522</v>
      </c>
      <c r="D13" s="41">
        <v>8.0</v>
      </c>
      <c r="E13" s="41">
        <v>7.0</v>
      </c>
      <c r="F13" s="41">
        <v>7.0</v>
      </c>
      <c r="G13" s="41">
        <v>6.0</v>
      </c>
      <c r="H13" s="41">
        <v>4.0</v>
      </c>
      <c r="I13" s="41">
        <v>3.0</v>
      </c>
      <c r="J13" s="41">
        <v>5.0</v>
      </c>
      <c r="K13" s="41">
        <v>6.0</v>
      </c>
      <c r="L13" s="41">
        <v>7.0</v>
      </c>
      <c r="M13" s="41">
        <v>7.0</v>
      </c>
      <c r="N13" s="41">
        <v>7.0</v>
      </c>
      <c r="O13" s="41">
        <v>7.0</v>
      </c>
      <c r="P13" s="41">
        <v>7.0</v>
      </c>
      <c r="Q13" s="41">
        <v>5.0</v>
      </c>
      <c r="R13" s="41">
        <v>7.0</v>
      </c>
      <c r="S13" s="41">
        <v>7.0</v>
      </c>
      <c r="T13" s="41">
        <v>4.0</v>
      </c>
      <c r="U13" s="41">
        <v>5.0</v>
      </c>
      <c r="V13" s="41">
        <v>6.0</v>
      </c>
      <c r="W13" s="41">
        <v>9.0</v>
      </c>
      <c r="X13" s="41">
        <v>11.0</v>
      </c>
      <c r="Y13" s="41">
        <v>11.0</v>
      </c>
      <c r="Z13" s="41">
        <v>11.0</v>
      </c>
      <c r="AA13" s="41">
        <v>10.0</v>
      </c>
      <c r="AB13" s="41"/>
    </row>
    <row r="14">
      <c r="B14" s="41" t="s">
        <v>7</v>
      </c>
      <c r="C14" s="41" t="s">
        <v>695</v>
      </c>
      <c r="D14" s="41">
        <v>19.0</v>
      </c>
      <c r="E14" s="41">
        <v>15.0</v>
      </c>
      <c r="F14" s="41">
        <v>17.0</v>
      </c>
      <c r="G14" s="41">
        <v>16.0</v>
      </c>
      <c r="H14" s="41">
        <v>17.0</v>
      </c>
      <c r="I14" s="41">
        <v>19.0</v>
      </c>
      <c r="J14" s="41">
        <v>26.0</v>
      </c>
      <c r="K14" s="41">
        <v>26.0</v>
      </c>
      <c r="L14" s="41">
        <v>32.0</v>
      </c>
      <c r="M14" s="41">
        <v>32.0</v>
      </c>
      <c r="N14" s="41">
        <v>34.0</v>
      </c>
      <c r="O14" s="41">
        <v>35.0</v>
      </c>
      <c r="P14" s="41">
        <v>32.0</v>
      </c>
      <c r="Q14" s="41">
        <v>31.0</v>
      </c>
      <c r="R14" s="41">
        <v>31.0</v>
      </c>
      <c r="S14" s="41">
        <v>29.0</v>
      </c>
      <c r="T14" s="41">
        <v>25.0</v>
      </c>
      <c r="U14" s="41">
        <v>22.0</v>
      </c>
      <c r="V14" s="41">
        <v>21.0</v>
      </c>
      <c r="W14" s="41">
        <v>20.0</v>
      </c>
      <c r="X14" s="41">
        <v>19.0</v>
      </c>
      <c r="Y14" s="41">
        <v>16.0</v>
      </c>
      <c r="Z14" s="41">
        <v>20.0</v>
      </c>
      <c r="AA14" s="41">
        <v>21.0</v>
      </c>
      <c r="AB14" s="41"/>
    </row>
    <row r="15">
      <c r="C15" s="41" t="s">
        <v>696</v>
      </c>
      <c r="D15" s="41">
        <v>17.0</v>
      </c>
      <c r="E15" s="41">
        <v>15.0</v>
      </c>
      <c r="F15" s="41">
        <v>18.0</v>
      </c>
      <c r="G15" s="41">
        <v>16.0</v>
      </c>
      <c r="H15" s="41">
        <v>16.0</v>
      </c>
      <c r="I15" s="41">
        <v>17.0</v>
      </c>
      <c r="J15" s="41">
        <v>22.0</v>
      </c>
      <c r="K15" s="41">
        <v>22.0</v>
      </c>
      <c r="L15" s="41">
        <v>29.0</v>
      </c>
      <c r="M15" s="41">
        <v>31.0</v>
      </c>
      <c r="N15" s="41">
        <v>35.0</v>
      </c>
      <c r="O15" s="41">
        <v>37.0</v>
      </c>
      <c r="P15" s="41">
        <v>34.0</v>
      </c>
      <c r="Q15" s="41">
        <v>34.0</v>
      </c>
      <c r="R15" s="41">
        <v>35.0</v>
      </c>
      <c r="S15" s="41">
        <v>33.0</v>
      </c>
      <c r="T15" s="41">
        <v>28.0</v>
      </c>
      <c r="U15" s="41">
        <v>23.0</v>
      </c>
      <c r="V15" s="41">
        <v>22.0</v>
      </c>
      <c r="W15" s="41">
        <v>22.0</v>
      </c>
      <c r="X15" s="41">
        <v>19.0</v>
      </c>
      <c r="Y15" s="41">
        <v>16.0</v>
      </c>
      <c r="Z15" s="41">
        <v>19.0</v>
      </c>
      <c r="AA15" s="41">
        <v>18.0</v>
      </c>
      <c r="AB15" s="41"/>
    </row>
    <row r="16">
      <c r="C16" s="41" t="s">
        <v>697</v>
      </c>
      <c r="D16" s="41">
        <v>17.0</v>
      </c>
      <c r="E16" s="41">
        <v>13.0</v>
      </c>
      <c r="F16" s="41">
        <v>11.0</v>
      </c>
      <c r="G16" s="41">
        <v>10.0</v>
      </c>
      <c r="H16" s="41">
        <v>10.0</v>
      </c>
      <c r="I16" s="41">
        <v>10.0</v>
      </c>
      <c r="J16" s="41">
        <v>14.0</v>
      </c>
      <c r="K16" s="41">
        <v>14.0</v>
      </c>
      <c r="L16" s="41">
        <v>18.0</v>
      </c>
      <c r="M16" s="41">
        <v>17.0</v>
      </c>
      <c r="N16" s="41">
        <v>17.0</v>
      </c>
      <c r="O16" s="41">
        <v>17.0</v>
      </c>
      <c r="P16" s="41">
        <v>15.0</v>
      </c>
      <c r="Q16" s="41">
        <v>12.0</v>
      </c>
      <c r="R16" s="41">
        <v>13.0</v>
      </c>
      <c r="S16" s="41">
        <v>12.0</v>
      </c>
      <c r="T16" s="41">
        <v>11.0</v>
      </c>
      <c r="U16" s="41">
        <v>11.0</v>
      </c>
      <c r="V16" s="41">
        <v>11.0</v>
      </c>
      <c r="W16" s="41">
        <v>11.0</v>
      </c>
      <c r="X16" s="41">
        <v>12.0</v>
      </c>
      <c r="Y16" s="41">
        <v>13.0</v>
      </c>
      <c r="Z16" s="41">
        <v>16.0</v>
      </c>
      <c r="AA16" s="41">
        <v>18.0</v>
      </c>
      <c r="AB16" s="41"/>
    </row>
    <row r="17">
      <c r="C17" s="41" t="s">
        <v>698</v>
      </c>
      <c r="D17" s="41">
        <v>15.0</v>
      </c>
      <c r="E17" s="41">
        <v>13.0</v>
      </c>
      <c r="F17" s="41">
        <v>12.0</v>
      </c>
      <c r="G17" s="41">
        <v>10.0</v>
      </c>
      <c r="H17" s="41">
        <v>9.0</v>
      </c>
      <c r="I17" s="41">
        <v>8.0</v>
      </c>
      <c r="J17" s="41">
        <v>11.0</v>
      </c>
      <c r="K17" s="41">
        <v>12.0</v>
      </c>
      <c r="L17" s="41">
        <v>18.0</v>
      </c>
      <c r="M17" s="41">
        <v>19.0</v>
      </c>
      <c r="N17" s="41">
        <v>21.0</v>
      </c>
      <c r="O17" s="41">
        <v>22.0</v>
      </c>
      <c r="P17" s="41">
        <v>20.0</v>
      </c>
      <c r="Q17" s="41">
        <v>17.0</v>
      </c>
      <c r="R17" s="41">
        <v>19.0</v>
      </c>
      <c r="S17" s="41">
        <v>18.0</v>
      </c>
      <c r="T17" s="41">
        <v>15.0</v>
      </c>
      <c r="U17" s="41">
        <v>13.0</v>
      </c>
      <c r="V17" s="41">
        <v>12.0</v>
      </c>
      <c r="W17" s="41">
        <v>13.0</v>
      </c>
      <c r="X17" s="41">
        <v>12.0</v>
      </c>
      <c r="Y17" s="41">
        <v>13.0</v>
      </c>
      <c r="Z17" s="41">
        <v>15.0</v>
      </c>
      <c r="AA17" s="41">
        <v>15.0</v>
      </c>
      <c r="AB17" s="41"/>
    </row>
    <row r="18">
      <c r="C18" s="41" t="s">
        <v>100</v>
      </c>
      <c r="D18" s="41">
        <v>7.0</v>
      </c>
      <c r="E18" s="41">
        <v>6.0</v>
      </c>
      <c r="F18" s="41">
        <v>6.0</v>
      </c>
      <c r="G18" s="41">
        <v>6.0</v>
      </c>
      <c r="H18" s="41">
        <v>5.0</v>
      </c>
      <c r="I18" s="41">
        <v>4.0</v>
      </c>
      <c r="J18" s="41">
        <v>6.0</v>
      </c>
      <c r="K18" s="41">
        <v>7.0</v>
      </c>
      <c r="L18" s="41">
        <v>8.0</v>
      </c>
      <c r="M18" s="41">
        <v>8.0</v>
      </c>
      <c r="N18" s="41">
        <v>9.0</v>
      </c>
      <c r="O18" s="41">
        <v>10.0</v>
      </c>
      <c r="P18" s="41">
        <v>9.0</v>
      </c>
      <c r="Q18" s="41">
        <v>8.0</v>
      </c>
      <c r="R18" s="41">
        <v>10.0</v>
      </c>
      <c r="S18" s="41">
        <v>10.0</v>
      </c>
      <c r="T18" s="41">
        <v>8.0</v>
      </c>
      <c r="U18" s="41">
        <v>8.0</v>
      </c>
      <c r="V18" s="41">
        <v>8.0</v>
      </c>
      <c r="W18" s="41">
        <v>9.0</v>
      </c>
      <c r="X18" s="41">
        <v>8.0</v>
      </c>
      <c r="Y18" s="41">
        <v>8.0</v>
      </c>
      <c r="Z18" s="41">
        <v>10.0</v>
      </c>
      <c r="AA18" s="41">
        <v>10.0</v>
      </c>
      <c r="AB18" s="41"/>
    </row>
    <row r="19">
      <c r="C19" s="41" t="s">
        <v>522</v>
      </c>
      <c r="D19" s="41">
        <v>9.0</v>
      </c>
      <c r="E19" s="41">
        <v>7.0</v>
      </c>
      <c r="F19" s="41">
        <v>7.0</v>
      </c>
      <c r="G19" s="41">
        <v>7.0</v>
      </c>
      <c r="H19" s="41">
        <v>5.0</v>
      </c>
      <c r="I19" s="41">
        <v>4.0</v>
      </c>
      <c r="J19" s="41">
        <v>6.0</v>
      </c>
      <c r="K19" s="41">
        <v>6.0</v>
      </c>
      <c r="L19" s="41">
        <v>8.0</v>
      </c>
      <c r="M19" s="41">
        <v>8.0</v>
      </c>
      <c r="N19" s="41">
        <v>9.0</v>
      </c>
      <c r="O19" s="41">
        <v>10.0</v>
      </c>
      <c r="P19" s="41">
        <v>9.0</v>
      </c>
      <c r="Q19" s="41">
        <v>7.0</v>
      </c>
      <c r="R19" s="41">
        <v>9.0</v>
      </c>
      <c r="S19" s="41">
        <v>9.0</v>
      </c>
      <c r="T19" s="41">
        <v>6.0</v>
      </c>
      <c r="U19" s="41">
        <v>5.0</v>
      </c>
      <c r="V19" s="41">
        <v>6.0</v>
      </c>
      <c r="W19" s="41">
        <v>8.0</v>
      </c>
      <c r="X19" s="41">
        <v>8.0</v>
      </c>
      <c r="Y19" s="41">
        <v>8.0</v>
      </c>
      <c r="Z19" s="41">
        <v>9.0</v>
      </c>
      <c r="AA19" s="41">
        <v>8.0</v>
      </c>
      <c r="AB19" s="41"/>
    </row>
    <row r="20">
      <c r="B20" s="41" t="s">
        <v>8</v>
      </c>
      <c r="C20" s="41" t="s">
        <v>695</v>
      </c>
      <c r="D20" s="41">
        <v>20.0</v>
      </c>
      <c r="E20" s="41">
        <v>20.0</v>
      </c>
      <c r="F20" s="41">
        <v>18.0</v>
      </c>
      <c r="G20" s="41">
        <v>18.0</v>
      </c>
      <c r="H20" s="41">
        <v>20.0</v>
      </c>
      <c r="I20" s="41">
        <v>23.0</v>
      </c>
      <c r="J20" s="41">
        <v>29.0</v>
      </c>
      <c r="K20" s="41">
        <v>29.0</v>
      </c>
      <c r="L20" s="41">
        <v>32.0</v>
      </c>
      <c r="M20" s="41">
        <v>31.0</v>
      </c>
      <c r="N20" s="41">
        <v>32.0</v>
      </c>
      <c r="O20" s="41">
        <v>36.0</v>
      </c>
      <c r="P20" s="41">
        <v>33.0</v>
      </c>
      <c r="Q20" s="41">
        <v>31.0</v>
      </c>
      <c r="R20" s="41">
        <v>31.0</v>
      </c>
      <c r="S20" s="41">
        <v>29.0</v>
      </c>
      <c r="T20" s="41">
        <v>24.0</v>
      </c>
      <c r="U20" s="41">
        <v>22.0</v>
      </c>
      <c r="V20" s="41">
        <v>23.0</v>
      </c>
      <c r="W20" s="41">
        <v>23.0</v>
      </c>
      <c r="X20" s="41">
        <v>23.0</v>
      </c>
      <c r="Y20" s="41">
        <v>19.0</v>
      </c>
      <c r="Z20" s="41">
        <v>23.0</v>
      </c>
      <c r="AA20" s="41">
        <v>23.0</v>
      </c>
      <c r="AB20" s="41"/>
    </row>
    <row r="21">
      <c r="C21" s="41" t="s">
        <v>696</v>
      </c>
      <c r="D21" s="41">
        <v>17.0</v>
      </c>
      <c r="E21" s="41">
        <v>20.0</v>
      </c>
      <c r="F21" s="41">
        <v>20.0</v>
      </c>
      <c r="G21" s="41">
        <v>20.0</v>
      </c>
      <c r="H21" s="41">
        <v>21.0</v>
      </c>
      <c r="I21" s="41">
        <v>22.0</v>
      </c>
      <c r="J21" s="41">
        <v>26.0</v>
      </c>
      <c r="K21" s="41">
        <v>25.0</v>
      </c>
      <c r="L21" s="41">
        <v>29.0</v>
      </c>
      <c r="M21" s="41">
        <v>29.0</v>
      </c>
      <c r="N21" s="41">
        <v>33.0</v>
      </c>
      <c r="O21" s="41">
        <v>38.0</v>
      </c>
      <c r="P21" s="41">
        <v>35.0</v>
      </c>
      <c r="Q21" s="41">
        <v>35.0</v>
      </c>
      <c r="R21" s="41">
        <v>35.0</v>
      </c>
      <c r="S21" s="41">
        <v>33.0</v>
      </c>
      <c r="T21" s="41">
        <v>27.0</v>
      </c>
      <c r="U21" s="41">
        <v>22.0</v>
      </c>
      <c r="V21" s="41">
        <v>22.0</v>
      </c>
      <c r="W21" s="41">
        <v>20.0</v>
      </c>
      <c r="X21" s="41">
        <v>17.0</v>
      </c>
      <c r="Y21" s="41">
        <v>14.0</v>
      </c>
      <c r="Z21" s="41">
        <v>18.0</v>
      </c>
      <c r="AA21" s="41">
        <v>18.0</v>
      </c>
      <c r="AB21" s="41"/>
    </row>
    <row r="22">
      <c r="C22" s="41" t="s">
        <v>697</v>
      </c>
      <c r="D22" s="41">
        <v>15.0</v>
      </c>
      <c r="E22" s="41">
        <v>14.0</v>
      </c>
      <c r="F22" s="41">
        <v>11.0</v>
      </c>
      <c r="G22" s="41">
        <v>10.0</v>
      </c>
      <c r="H22" s="41">
        <v>11.0</v>
      </c>
      <c r="I22" s="41">
        <v>13.0</v>
      </c>
      <c r="J22" s="41">
        <v>16.0</v>
      </c>
      <c r="K22" s="41">
        <v>16.0</v>
      </c>
      <c r="L22" s="41">
        <v>19.0</v>
      </c>
      <c r="M22" s="41">
        <v>18.0</v>
      </c>
      <c r="N22" s="41">
        <v>18.0</v>
      </c>
      <c r="O22" s="41">
        <v>18.0</v>
      </c>
      <c r="P22" s="41">
        <v>16.0</v>
      </c>
      <c r="Q22" s="41">
        <v>13.0</v>
      </c>
      <c r="R22" s="41">
        <v>14.0</v>
      </c>
      <c r="S22" s="41">
        <v>13.0</v>
      </c>
      <c r="T22" s="41">
        <v>10.0</v>
      </c>
      <c r="U22" s="41">
        <v>10.0</v>
      </c>
      <c r="V22" s="41">
        <v>12.0</v>
      </c>
      <c r="W22" s="41">
        <v>12.0</v>
      </c>
      <c r="X22" s="41">
        <v>14.0</v>
      </c>
      <c r="Y22" s="41">
        <v>14.0</v>
      </c>
      <c r="Z22" s="41">
        <v>17.0</v>
      </c>
      <c r="AA22" s="41">
        <v>18.0</v>
      </c>
      <c r="AB22" s="41"/>
    </row>
    <row r="23">
      <c r="C23" s="41" t="s">
        <v>698</v>
      </c>
      <c r="D23" s="41">
        <v>12.0</v>
      </c>
      <c r="E23" s="41">
        <v>14.0</v>
      </c>
      <c r="F23" s="41">
        <v>13.0</v>
      </c>
      <c r="G23" s="41">
        <v>12.0</v>
      </c>
      <c r="H23" s="41">
        <v>12.0</v>
      </c>
      <c r="I23" s="41">
        <v>12.0</v>
      </c>
      <c r="J23" s="41">
        <v>14.0</v>
      </c>
      <c r="K23" s="41">
        <v>14.0</v>
      </c>
      <c r="L23" s="41">
        <v>19.0</v>
      </c>
      <c r="M23" s="41">
        <v>19.0</v>
      </c>
      <c r="N23" s="41">
        <v>22.0</v>
      </c>
      <c r="O23" s="41">
        <v>23.0</v>
      </c>
      <c r="P23" s="41">
        <v>21.0</v>
      </c>
      <c r="Q23" s="41">
        <v>19.0</v>
      </c>
      <c r="R23" s="41">
        <v>20.0</v>
      </c>
      <c r="S23" s="41">
        <v>19.0</v>
      </c>
      <c r="T23" s="41">
        <v>14.0</v>
      </c>
      <c r="U23" s="41">
        <v>11.0</v>
      </c>
      <c r="V23" s="41">
        <v>12.0</v>
      </c>
      <c r="W23" s="41">
        <v>10.0</v>
      </c>
      <c r="X23" s="41">
        <v>10.0</v>
      </c>
      <c r="Y23" s="41">
        <v>11.0</v>
      </c>
      <c r="Z23" s="41">
        <v>15.0</v>
      </c>
      <c r="AA23" s="41">
        <v>16.0</v>
      </c>
      <c r="AB23" s="41"/>
    </row>
    <row r="24">
      <c r="C24" s="41" t="s">
        <v>100</v>
      </c>
      <c r="D24" s="41">
        <v>8.0</v>
      </c>
      <c r="E24" s="41">
        <v>9.0</v>
      </c>
      <c r="F24" s="41">
        <v>9.0</v>
      </c>
      <c r="G24" s="41">
        <v>8.0</v>
      </c>
      <c r="H24" s="41">
        <v>9.0</v>
      </c>
      <c r="I24" s="41">
        <v>8.0</v>
      </c>
      <c r="J24" s="41">
        <v>10.0</v>
      </c>
      <c r="K24" s="41">
        <v>10.0</v>
      </c>
      <c r="L24" s="41">
        <v>10.0</v>
      </c>
      <c r="M24" s="41">
        <v>9.0</v>
      </c>
      <c r="N24" s="41">
        <v>10.0</v>
      </c>
      <c r="O24" s="41">
        <v>11.0</v>
      </c>
      <c r="P24" s="41">
        <v>10.0</v>
      </c>
      <c r="Q24" s="41">
        <v>9.0</v>
      </c>
      <c r="R24" s="41">
        <v>10.0</v>
      </c>
      <c r="S24" s="41">
        <v>10.0</v>
      </c>
      <c r="T24" s="41">
        <v>7.0</v>
      </c>
      <c r="U24" s="41">
        <v>7.0</v>
      </c>
      <c r="V24" s="41">
        <v>7.0</v>
      </c>
      <c r="W24" s="41">
        <v>8.0</v>
      </c>
      <c r="X24" s="41">
        <v>9.0</v>
      </c>
      <c r="Y24" s="41">
        <v>9.0</v>
      </c>
      <c r="Z24" s="41">
        <v>11.0</v>
      </c>
      <c r="AA24" s="41">
        <v>12.0</v>
      </c>
      <c r="AB24" s="41"/>
    </row>
    <row r="25">
      <c r="C25" s="41" t="s">
        <v>522</v>
      </c>
      <c r="D25" s="41">
        <v>7.0</v>
      </c>
      <c r="E25" s="41">
        <v>7.0</v>
      </c>
      <c r="F25" s="41">
        <v>7.0</v>
      </c>
      <c r="G25" s="41">
        <v>7.0</v>
      </c>
      <c r="H25" s="41">
        <v>6.0</v>
      </c>
      <c r="I25" s="41">
        <v>5.0</v>
      </c>
      <c r="J25" s="41">
        <v>6.0</v>
      </c>
      <c r="K25" s="41">
        <v>6.0</v>
      </c>
      <c r="L25" s="41">
        <v>8.0</v>
      </c>
      <c r="M25" s="41">
        <v>8.0</v>
      </c>
      <c r="N25" s="41">
        <v>9.0</v>
      </c>
      <c r="O25" s="41">
        <v>10.0</v>
      </c>
      <c r="P25" s="41">
        <v>9.0</v>
      </c>
      <c r="Q25" s="41">
        <v>8.0</v>
      </c>
      <c r="R25" s="41">
        <v>9.0</v>
      </c>
      <c r="S25" s="41">
        <v>10.0</v>
      </c>
      <c r="T25" s="41">
        <v>6.0</v>
      </c>
      <c r="U25" s="41">
        <v>4.0</v>
      </c>
      <c r="V25" s="41">
        <v>6.0</v>
      </c>
      <c r="W25" s="41">
        <v>6.0</v>
      </c>
      <c r="X25" s="41">
        <v>6.0</v>
      </c>
      <c r="Y25" s="41">
        <v>6.0</v>
      </c>
      <c r="Z25" s="41">
        <v>7.0</v>
      </c>
      <c r="AA25" s="41">
        <v>7.0</v>
      </c>
      <c r="AB25" s="41"/>
    </row>
    <row r="26">
      <c r="A26" s="41"/>
      <c r="B26" s="41" t="s">
        <v>9</v>
      </c>
      <c r="C26" s="41" t="s">
        <v>695</v>
      </c>
      <c r="D26" s="41">
        <v>22.0</v>
      </c>
      <c r="E26" s="41">
        <v>19.0</v>
      </c>
      <c r="F26" s="41">
        <v>18.0</v>
      </c>
      <c r="G26" s="41">
        <v>17.0</v>
      </c>
      <c r="H26" s="41">
        <v>15.0</v>
      </c>
      <c r="I26" s="41">
        <v>15.0</v>
      </c>
      <c r="J26" s="41">
        <v>22.0</v>
      </c>
      <c r="K26" s="41">
        <v>22.0</v>
      </c>
      <c r="L26" s="41">
        <v>25.0</v>
      </c>
      <c r="M26" s="41">
        <v>26.0</v>
      </c>
      <c r="N26" s="41">
        <v>27.0</v>
      </c>
      <c r="O26" s="41">
        <v>30.0</v>
      </c>
      <c r="P26" s="41">
        <v>30.0</v>
      </c>
      <c r="Q26" s="41">
        <v>28.0</v>
      </c>
      <c r="R26" s="41">
        <v>29.0</v>
      </c>
      <c r="S26" s="41">
        <v>27.0</v>
      </c>
      <c r="T26" s="41">
        <v>23.0</v>
      </c>
      <c r="U26" s="41">
        <v>23.0</v>
      </c>
      <c r="V26" s="41">
        <v>23.0</v>
      </c>
      <c r="W26" s="41">
        <v>22.0</v>
      </c>
      <c r="X26" s="41">
        <v>22.0</v>
      </c>
      <c r="Y26" s="41">
        <v>18.0</v>
      </c>
      <c r="Z26" s="41">
        <v>20.0</v>
      </c>
      <c r="AA26" s="41">
        <v>19.0</v>
      </c>
      <c r="AB26" s="41"/>
    </row>
    <row r="27">
      <c r="C27" s="41" t="s">
        <v>696</v>
      </c>
      <c r="D27" s="41">
        <v>19.0</v>
      </c>
      <c r="E27" s="41">
        <v>19.0</v>
      </c>
      <c r="F27" s="41">
        <v>20.0</v>
      </c>
      <c r="G27" s="41">
        <v>18.0</v>
      </c>
      <c r="H27" s="41">
        <v>16.0</v>
      </c>
      <c r="I27" s="41">
        <v>17.0</v>
      </c>
      <c r="J27" s="41">
        <v>23.0</v>
      </c>
      <c r="K27" s="41">
        <v>22.0</v>
      </c>
      <c r="L27" s="41">
        <v>26.0</v>
      </c>
      <c r="M27" s="41">
        <v>25.0</v>
      </c>
      <c r="N27" s="41">
        <v>29.0</v>
      </c>
      <c r="O27" s="41">
        <v>30.0</v>
      </c>
      <c r="P27" s="41">
        <v>30.0</v>
      </c>
      <c r="Q27" s="41">
        <v>29.0</v>
      </c>
      <c r="R27" s="41">
        <v>30.0</v>
      </c>
      <c r="S27" s="41">
        <v>29.0</v>
      </c>
      <c r="T27" s="41">
        <v>25.0</v>
      </c>
      <c r="U27" s="41">
        <v>25.0</v>
      </c>
      <c r="V27" s="41">
        <v>23.0</v>
      </c>
      <c r="W27" s="41">
        <v>20.0</v>
      </c>
      <c r="X27" s="41">
        <v>19.0</v>
      </c>
      <c r="Y27" s="41">
        <v>13.0</v>
      </c>
      <c r="Z27" s="41">
        <v>15.0</v>
      </c>
      <c r="AA27" s="41">
        <v>14.0</v>
      </c>
      <c r="AB27" s="41"/>
    </row>
    <row r="28">
      <c r="C28" s="41" t="s">
        <v>697</v>
      </c>
      <c r="D28" s="41">
        <v>16.0</v>
      </c>
      <c r="E28" s="41">
        <v>12.0</v>
      </c>
      <c r="F28" s="41">
        <v>10.0</v>
      </c>
      <c r="G28" s="41">
        <v>9.0</v>
      </c>
      <c r="H28" s="41">
        <v>7.0</v>
      </c>
      <c r="I28" s="41">
        <v>6.0</v>
      </c>
      <c r="J28" s="41">
        <v>10.0</v>
      </c>
      <c r="K28" s="41">
        <v>11.0</v>
      </c>
      <c r="L28" s="41">
        <v>14.0</v>
      </c>
      <c r="M28" s="41">
        <v>15.0</v>
      </c>
      <c r="N28" s="41">
        <v>15.0</v>
      </c>
      <c r="O28" s="41">
        <v>15.0</v>
      </c>
      <c r="P28" s="41">
        <v>15.0</v>
      </c>
      <c r="Q28" s="41">
        <v>12.0</v>
      </c>
      <c r="R28" s="41">
        <v>14.0</v>
      </c>
      <c r="S28" s="41">
        <v>14.0</v>
      </c>
      <c r="T28" s="41">
        <v>13.0</v>
      </c>
      <c r="U28" s="41">
        <v>13.0</v>
      </c>
      <c r="V28" s="41">
        <v>13.0</v>
      </c>
      <c r="W28" s="41">
        <v>13.0</v>
      </c>
      <c r="X28" s="41">
        <v>15.0</v>
      </c>
      <c r="Y28" s="41">
        <v>16.0</v>
      </c>
      <c r="Z28" s="41">
        <v>17.0</v>
      </c>
      <c r="AA28" s="41">
        <v>16.0</v>
      </c>
      <c r="AB28" s="41"/>
    </row>
    <row r="29">
      <c r="C29" s="41" t="s">
        <v>698</v>
      </c>
      <c r="D29" s="41">
        <v>16.0</v>
      </c>
      <c r="E29" s="41">
        <v>15.0</v>
      </c>
      <c r="F29" s="41">
        <v>15.0</v>
      </c>
      <c r="G29" s="41">
        <v>13.0</v>
      </c>
      <c r="H29" s="41">
        <v>10.0</v>
      </c>
      <c r="I29" s="41">
        <v>9.0</v>
      </c>
      <c r="J29" s="41">
        <v>13.0</v>
      </c>
      <c r="K29" s="41">
        <v>14.0</v>
      </c>
      <c r="L29" s="41">
        <v>18.0</v>
      </c>
      <c r="M29" s="41">
        <v>18.0</v>
      </c>
      <c r="N29" s="41">
        <v>21.0</v>
      </c>
      <c r="O29" s="41">
        <v>19.0</v>
      </c>
      <c r="P29" s="41">
        <v>19.0</v>
      </c>
      <c r="Q29" s="41">
        <v>16.0</v>
      </c>
      <c r="R29" s="41">
        <v>18.0</v>
      </c>
      <c r="S29" s="41">
        <v>19.0</v>
      </c>
      <c r="T29" s="41">
        <v>18.0</v>
      </c>
      <c r="U29" s="41">
        <v>17.0</v>
      </c>
      <c r="V29" s="41">
        <v>16.0</v>
      </c>
      <c r="W29" s="41">
        <v>13.0</v>
      </c>
      <c r="X29" s="41">
        <v>14.0</v>
      </c>
      <c r="Y29" s="41">
        <v>13.0</v>
      </c>
      <c r="Z29" s="41">
        <v>15.0</v>
      </c>
      <c r="AA29" s="41">
        <v>14.0</v>
      </c>
      <c r="AB29" s="41"/>
    </row>
    <row r="30">
      <c r="C30" s="41" t="s">
        <v>100</v>
      </c>
      <c r="D30" s="41">
        <v>10.0</v>
      </c>
      <c r="E30" s="41">
        <v>10.0</v>
      </c>
      <c r="F30" s="41">
        <v>10.0</v>
      </c>
      <c r="G30" s="41">
        <v>9.0</v>
      </c>
      <c r="H30" s="41">
        <v>7.0</v>
      </c>
      <c r="I30" s="41">
        <v>6.0</v>
      </c>
      <c r="J30" s="41">
        <v>7.0</v>
      </c>
      <c r="K30" s="41">
        <v>7.0</v>
      </c>
      <c r="L30" s="41">
        <v>7.0</v>
      </c>
      <c r="M30" s="41">
        <v>6.0</v>
      </c>
      <c r="N30" s="41">
        <v>8.0</v>
      </c>
      <c r="O30" s="41">
        <v>8.0</v>
      </c>
      <c r="P30" s="41">
        <v>9.0</v>
      </c>
      <c r="Q30" s="41">
        <v>8.0</v>
      </c>
      <c r="R30" s="41">
        <v>9.0</v>
      </c>
      <c r="S30" s="41">
        <v>9.0</v>
      </c>
      <c r="T30" s="41">
        <v>9.0</v>
      </c>
      <c r="U30" s="41">
        <v>8.0</v>
      </c>
      <c r="V30" s="41">
        <v>9.0</v>
      </c>
      <c r="W30" s="41">
        <v>7.0</v>
      </c>
      <c r="X30" s="41">
        <v>7.0</v>
      </c>
      <c r="Y30" s="41">
        <v>7.0</v>
      </c>
      <c r="Z30" s="41">
        <v>9.0</v>
      </c>
      <c r="AA30" s="41">
        <v>9.0</v>
      </c>
      <c r="AB30" s="41"/>
    </row>
    <row r="31">
      <c r="C31" s="41" t="s">
        <v>522</v>
      </c>
      <c r="D31" s="41">
        <v>8.0</v>
      </c>
      <c r="E31" s="41">
        <v>6.0</v>
      </c>
      <c r="F31" s="41">
        <v>6.0</v>
      </c>
      <c r="G31" s="41">
        <v>5.0</v>
      </c>
      <c r="H31" s="41">
        <v>3.0</v>
      </c>
      <c r="I31" s="41">
        <v>3.0</v>
      </c>
      <c r="J31" s="41">
        <v>5.0</v>
      </c>
      <c r="K31" s="41">
        <v>5.0</v>
      </c>
      <c r="L31" s="41">
        <v>8.0</v>
      </c>
      <c r="M31" s="41">
        <v>8.0</v>
      </c>
      <c r="N31" s="41">
        <v>8.0</v>
      </c>
      <c r="O31" s="41">
        <v>7.0</v>
      </c>
      <c r="P31" s="41">
        <v>7.0</v>
      </c>
      <c r="Q31" s="41">
        <v>5.0</v>
      </c>
      <c r="R31" s="41">
        <v>6.0</v>
      </c>
      <c r="S31" s="41">
        <v>7.0</v>
      </c>
      <c r="T31" s="41">
        <v>6.0</v>
      </c>
      <c r="U31" s="41">
        <v>6.0</v>
      </c>
      <c r="V31" s="41">
        <v>7.0</v>
      </c>
      <c r="W31" s="41">
        <v>7.0</v>
      </c>
      <c r="X31" s="41">
        <v>8.0</v>
      </c>
      <c r="Y31" s="41">
        <v>8.0</v>
      </c>
      <c r="Z31" s="41">
        <v>7.0</v>
      </c>
      <c r="AA31" s="41">
        <v>7.0</v>
      </c>
      <c r="AB31" s="41"/>
    </row>
    <row r="32">
      <c r="B32" s="41" t="s">
        <v>10</v>
      </c>
      <c r="C32" s="41" t="s">
        <v>695</v>
      </c>
      <c r="D32" s="41">
        <v>18.0</v>
      </c>
      <c r="E32" s="41">
        <v>16.0</v>
      </c>
      <c r="F32" s="41">
        <v>19.0</v>
      </c>
      <c r="G32" s="41">
        <v>17.0</v>
      </c>
      <c r="H32" s="41">
        <v>16.0</v>
      </c>
      <c r="I32" s="41">
        <v>16.0</v>
      </c>
      <c r="J32" s="41">
        <v>22.0</v>
      </c>
      <c r="K32" s="41">
        <v>23.0</v>
      </c>
      <c r="L32" s="41">
        <v>26.0</v>
      </c>
      <c r="M32" s="41">
        <v>28.0</v>
      </c>
      <c r="N32" s="41">
        <v>29.0</v>
      </c>
      <c r="O32" s="41">
        <v>30.0</v>
      </c>
      <c r="P32" s="41">
        <v>30.0</v>
      </c>
      <c r="Q32" s="41">
        <v>29.0</v>
      </c>
      <c r="R32" s="41">
        <v>29.0</v>
      </c>
      <c r="S32" s="41">
        <v>28.0</v>
      </c>
      <c r="T32" s="41">
        <v>23.0</v>
      </c>
      <c r="U32" s="41">
        <v>23.0</v>
      </c>
      <c r="V32" s="41">
        <v>22.0</v>
      </c>
      <c r="W32" s="41">
        <v>20.0</v>
      </c>
      <c r="X32" s="41">
        <v>19.0</v>
      </c>
      <c r="Y32" s="41">
        <v>15.0</v>
      </c>
      <c r="Z32" s="41">
        <v>17.0</v>
      </c>
      <c r="AA32" s="41">
        <v>16.0</v>
      </c>
      <c r="AB32" s="41"/>
    </row>
    <row r="33">
      <c r="C33" s="41" t="s">
        <v>696</v>
      </c>
      <c r="D33" s="41">
        <v>15.0</v>
      </c>
      <c r="E33" s="41">
        <v>14.0</v>
      </c>
      <c r="F33" s="41">
        <v>18.0</v>
      </c>
      <c r="G33" s="41">
        <v>16.0</v>
      </c>
      <c r="H33" s="41">
        <v>16.0</v>
      </c>
      <c r="I33" s="41">
        <v>17.0</v>
      </c>
      <c r="J33" s="41">
        <v>22.0</v>
      </c>
      <c r="K33" s="41">
        <v>22.0</v>
      </c>
      <c r="L33" s="41">
        <v>26.0</v>
      </c>
      <c r="M33" s="41">
        <v>26.0</v>
      </c>
      <c r="N33" s="41">
        <v>30.0</v>
      </c>
      <c r="O33" s="41">
        <v>30.0</v>
      </c>
      <c r="P33" s="41">
        <v>30.0</v>
      </c>
      <c r="Q33" s="41">
        <v>30.0</v>
      </c>
      <c r="R33" s="41">
        <v>31.0</v>
      </c>
      <c r="S33" s="41">
        <v>31.0</v>
      </c>
      <c r="T33" s="41">
        <v>27.0</v>
      </c>
      <c r="U33" s="41">
        <v>28.0</v>
      </c>
      <c r="V33" s="41">
        <v>25.0</v>
      </c>
      <c r="W33" s="41">
        <v>22.0</v>
      </c>
      <c r="X33" s="41">
        <v>20.0</v>
      </c>
      <c r="Y33" s="41">
        <v>14.0</v>
      </c>
      <c r="Z33" s="41">
        <v>16.0</v>
      </c>
      <c r="AA33" s="41">
        <v>14.0</v>
      </c>
      <c r="AB33" s="41"/>
    </row>
    <row r="34">
      <c r="C34" s="41" t="s">
        <v>697</v>
      </c>
      <c r="D34" s="41">
        <v>14.0</v>
      </c>
      <c r="E34" s="41">
        <v>11.0</v>
      </c>
      <c r="F34" s="41">
        <v>10.0</v>
      </c>
      <c r="G34" s="41">
        <v>8.0</v>
      </c>
      <c r="H34" s="41">
        <v>7.0</v>
      </c>
      <c r="I34" s="41">
        <v>5.0</v>
      </c>
      <c r="J34" s="41">
        <v>8.0</v>
      </c>
      <c r="K34" s="41">
        <v>10.0</v>
      </c>
      <c r="L34" s="41">
        <v>13.0</v>
      </c>
      <c r="M34" s="41">
        <v>14.0</v>
      </c>
      <c r="N34" s="41">
        <v>15.0</v>
      </c>
      <c r="O34" s="41">
        <v>15.0</v>
      </c>
      <c r="P34" s="41">
        <v>16.0</v>
      </c>
      <c r="Q34" s="41">
        <v>13.0</v>
      </c>
      <c r="R34" s="41">
        <v>14.0</v>
      </c>
      <c r="S34" s="41">
        <v>15.0</v>
      </c>
      <c r="T34" s="41">
        <v>13.0</v>
      </c>
      <c r="U34" s="41">
        <v>13.0</v>
      </c>
      <c r="V34" s="41">
        <v>11.0</v>
      </c>
      <c r="W34" s="41">
        <v>10.0</v>
      </c>
      <c r="X34" s="41">
        <v>11.0</v>
      </c>
      <c r="Y34" s="41">
        <v>12.0</v>
      </c>
      <c r="Z34" s="41">
        <v>13.0</v>
      </c>
      <c r="AA34" s="41">
        <v>13.0</v>
      </c>
      <c r="AB34" s="41"/>
    </row>
    <row r="35">
      <c r="C35" s="41" t="s">
        <v>698</v>
      </c>
      <c r="D35" s="41">
        <v>14.0</v>
      </c>
      <c r="E35" s="41">
        <v>12.0</v>
      </c>
      <c r="F35" s="41">
        <v>12.0</v>
      </c>
      <c r="G35" s="41">
        <v>10.0</v>
      </c>
      <c r="H35" s="41">
        <v>9.0</v>
      </c>
      <c r="I35" s="41">
        <v>7.0</v>
      </c>
      <c r="J35" s="41">
        <v>10.0</v>
      </c>
      <c r="K35" s="41">
        <v>13.0</v>
      </c>
      <c r="L35" s="41">
        <v>17.0</v>
      </c>
      <c r="M35" s="41">
        <v>17.0</v>
      </c>
      <c r="N35" s="41">
        <v>21.0</v>
      </c>
      <c r="O35" s="41">
        <v>20.0</v>
      </c>
      <c r="P35" s="41">
        <v>21.0</v>
      </c>
      <c r="Q35" s="41">
        <v>18.0</v>
      </c>
      <c r="R35" s="41">
        <v>20.0</v>
      </c>
      <c r="S35" s="41">
        <v>22.0</v>
      </c>
      <c r="T35" s="41">
        <v>20.0</v>
      </c>
      <c r="U35" s="41">
        <v>20.0</v>
      </c>
      <c r="V35" s="41">
        <v>17.0</v>
      </c>
      <c r="W35" s="41">
        <v>14.0</v>
      </c>
      <c r="X35" s="41">
        <v>14.0</v>
      </c>
      <c r="Y35" s="41">
        <v>13.0</v>
      </c>
      <c r="Z35" s="41">
        <v>15.0</v>
      </c>
      <c r="AA35" s="41">
        <v>14.0</v>
      </c>
      <c r="AB35" s="41"/>
    </row>
    <row r="36">
      <c r="C36" s="41" t="s">
        <v>100</v>
      </c>
      <c r="D36" s="41">
        <v>9.0</v>
      </c>
      <c r="E36" s="41">
        <v>8.0</v>
      </c>
      <c r="F36" s="41">
        <v>8.0</v>
      </c>
      <c r="G36" s="41">
        <v>7.0</v>
      </c>
      <c r="H36" s="41">
        <v>6.0</v>
      </c>
      <c r="I36" s="41">
        <v>5.0</v>
      </c>
      <c r="J36" s="41">
        <v>6.0</v>
      </c>
      <c r="K36" s="41">
        <v>8.0</v>
      </c>
      <c r="L36" s="41">
        <v>9.0</v>
      </c>
      <c r="M36" s="41">
        <v>8.0</v>
      </c>
      <c r="N36" s="41">
        <v>9.0</v>
      </c>
      <c r="O36" s="41">
        <v>10.0</v>
      </c>
      <c r="P36" s="41">
        <v>11.0</v>
      </c>
      <c r="Q36" s="41">
        <v>9.0</v>
      </c>
      <c r="R36" s="41">
        <v>11.0</v>
      </c>
      <c r="S36" s="41">
        <v>11.0</v>
      </c>
      <c r="T36" s="41">
        <v>10.0</v>
      </c>
      <c r="U36" s="41">
        <v>9.0</v>
      </c>
      <c r="V36" s="41">
        <v>9.0</v>
      </c>
      <c r="W36" s="41">
        <v>8.0</v>
      </c>
      <c r="X36" s="41">
        <v>7.0</v>
      </c>
      <c r="Y36" s="41">
        <v>7.0</v>
      </c>
      <c r="Z36" s="41">
        <v>9.0</v>
      </c>
      <c r="AA36" s="41">
        <v>9.0</v>
      </c>
      <c r="AB36" s="41"/>
    </row>
    <row r="37">
      <c r="C37" s="41" t="s">
        <v>522</v>
      </c>
      <c r="D37" s="41">
        <v>8.0</v>
      </c>
      <c r="E37" s="41">
        <v>4.0</v>
      </c>
      <c r="F37" s="41">
        <v>4.0</v>
      </c>
      <c r="G37" s="41">
        <v>2.0</v>
      </c>
      <c r="H37" s="41">
        <v>1.0</v>
      </c>
      <c r="I37" s="41">
        <v>1.0</v>
      </c>
      <c r="J37" s="41">
        <v>2.0</v>
      </c>
      <c r="K37" s="41">
        <v>3.0</v>
      </c>
      <c r="L37" s="41">
        <v>5.0</v>
      </c>
      <c r="M37" s="41">
        <v>5.0</v>
      </c>
      <c r="N37" s="41">
        <v>6.0</v>
      </c>
      <c r="O37" s="41">
        <v>6.0</v>
      </c>
      <c r="P37" s="41">
        <v>7.0</v>
      </c>
      <c r="Q37" s="41">
        <v>6.0</v>
      </c>
      <c r="R37" s="41">
        <v>8.0</v>
      </c>
      <c r="S37" s="41">
        <v>9.0</v>
      </c>
      <c r="T37" s="41">
        <v>8.0</v>
      </c>
      <c r="U37" s="41">
        <v>9.0</v>
      </c>
      <c r="V37" s="41">
        <v>8.0</v>
      </c>
      <c r="W37" s="41">
        <v>9.0</v>
      </c>
      <c r="X37" s="41">
        <v>8.0</v>
      </c>
      <c r="Y37" s="41">
        <v>8.0</v>
      </c>
      <c r="Z37" s="41">
        <v>8.0</v>
      </c>
      <c r="AA37" s="41">
        <v>7.0</v>
      </c>
      <c r="AB37" s="41"/>
    </row>
    <row r="38">
      <c r="B38" s="41" t="s">
        <v>11</v>
      </c>
      <c r="C38" s="41" t="s">
        <v>695</v>
      </c>
      <c r="D38" s="41">
        <v>15.0</v>
      </c>
      <c r="E38" s="41">
        <v>13.0</v>
      </c>
      <c r="F38" s="41">
        <v>16.0</v>
      </c>
      <c r="G38" s="41">
        <v>16.0</v>
      </c>
      <c r="H38" s="41">
        <v>17.0</v>
      </c>
      <c r="I38" s="41">
        <v>17.0</v>
      </c>
      <c r="J38" s="41">
        <v>21.0</v>
      </c>
      <c r="K38" s="41">
        <v>21.0</v>
      </c>
      <c r="L38" s="41">
        <v>22.0</v>
      </c>
      <c r="M38" s="41">
        <v>24.0</v>
      </c>
      <c r="N38" s="41">
        <v>25.0</v>
      </c>
      <c r="O38" s="41">
        <v>28.0</v>
      </c>
      <c r="P38" s="41">
        <v>29.0</v>
      </c>
      <c r="Q38" s="41">
        <v>28.0</v>
      </c>
      <c r="R38" s="41">
        <v>27.0</v>
      </c>
      <c r="S38" s="41">
        <v>26.0</v>
      </c>
      <c r="T38" s="41">
        <v>24.0</v>
      </c>
      <c r="U38" s="41">
        <v>21.0</v>
      </c>
      <c r="V38" s="41">
        <v>21.0</v>
      </c>
      <c r="W38" s="41">
        <v>20.0</v>
      </c>
      <c r="X38" s="41">
        <v>18.0</v>
      </c>
      <c r="Y38" s="41">
        <v>13.0</v>
      </c>
      <c r="Z38" s="41">
        <v>15.0</v>
      </c>
      <c r="AA38" s="41">
        <v>14.0</v>
      </c>
      <c r="AB38" s="41"/>
    </row>
    <row r="39">
      <c r="C39" s="41" t="s">
        <v>696</v>
      </c>
      <c r="D39" s="41">
        <v>15.0</v>
      </c>
      <c r="E39" s="41">
        <v>13.0</v>
      </c>
      <c r="F39" s="41">
        <v>16.0</v>
      </c>
      <c r="G39" s="41">
        <v>16.0</v>
      </c>
      <c r="H39" s="41">
        <v>16.0</v>
      </c>
      <c r="I39" s="41">
        <v>17.0</v>
      </c>
      <c r="J39" s="41">
        <v>21.0</v>
      </c>
      <c r="K39" s="41">
        <v>21.0</v>
      </c>
      <c r="L39" s="41">
        <v>24.0</v>
      </c>
      <c r="M39" s="41">
        <v>25.0</v>
      </c>
      <c r="N39" s="41">
        <v>30.0</v>
      </c>
      <c r="O39" s="41">
        <v>32.0</v>
      </c>
      <c r="P39" s="41">
        <v>33.0</v>
      </c>
      <c r="Q39" s="41">
        <v>32.0</v>
      </c>
      <c r="R39" s="41">
        <v>33.0</v>
      </c>
      <c r="S39" s="41">
        <v>33.0</v>
      </c>
      <c r="T39" s="41">
        <v>30.0</v>
      </c>
      <c r="U39" s="41">
        <v>26.0</v>
      </c>
      <c r="V39" s="41">
        <v>24.0</v>
      </c>
      <c r="W39" s="41">
        <v>22.0</v>
      </c>
      <c r="X39" s="41">
        <v>18.0</v>
      </c>
      <c r="Y39" s="41">
        <v>13.0</v>
      </c>
      <c r="Z39" s="41">
        <v>15.0</v>
      </c>
      <c r="AA39" s="41">
        <v>13.0</v>
      </c>
      <c r="AB39" s="41"/>
    </row>
    <row r="40">
      <c r="C40" s="41" t="s">
        <v>697</v>
      </c>
      <c r="D40" s="41">
        <v>11.0</v>
      </c>
      <c r="E40" s="41">
        <v>8.0</v>
      </c>
      <c r="F40" s="41">
        <v>8.0</v>
      </c>
      <c r="G40" s="41">
        <v>9.0</v>
      </c>
      <c r="H40" s="41">
        <v>9.0</v>
      </c>
      <c r="I40" s="41">
        <v>8.0</v>
      </c>
      <c r="J40" s="41">
        <v>9.0</v>
      </c>
      <c r="K40" s="41">
        <v>9.0</v>
      </c>
      <c r="L40" s="41">
        <v>10.0</v>
      </c>
      <c r="M40" s="41">
        <v>11.0</v>
      </c>
      <c r="N40" s="41">
        <v>12.0</v>
      </c>
      <c r="O40" s="41">
        <v>12.0</v>
      </c>
      <c r="P40" s="41">
        <v>12.0</v>
      </c>
      <c r="Q40" s="41">
        <v>10.0</v>
      </c>
      <c r="R40" s="41">
        <v>9.0</v>
      </c>
      <c r="S40" s="41">
        <v>10.0</v>
      </c>
      <c r="T40" s="41">
        <v>11.0</v>
      </c>
      <c r="U40" s="41">
        <v>10.0</v>
      </c>
      <c r="V40" s="41">
        <v>9.0</v>
      </c>
      <c r="W40" s="41">
        <v>9.0</v>
      </c>
      <c r="X40" s="41">
        <v>10.0</v>
      </c>
      <c r="Y40" s="41">
        <v>11.0</v>
      </c>
      <c r="Z40" s="41">
        <v>12.0</v>
      </c>
      <c r="AA40" s="41">
        <v>13.0</v>
      </c>
      <c r="AB40" s="41"/>
    </row>
    <row r="41">
      <c r="C41" s="41" t="s">
        <v>698</v>
      </c>
      <c r="D41" s="41">
        <v>14.0</v>
      </c>
      <c r="E41" s="41">
        <v>11.0</v>
      </c>
      <c r="F41" s="41">
        <v>11.0</v>
      </c>
      <c r="G41" s="41">
        <v>12.0</v>
      </c>
      <c r="H41" s="41">
        <v>10.0</v>
      </c>
      <c r="I41" s="41">
        <v>9.0</v>
      </c>
      <c r="J41" s="41">
        <v>10.0</v>
      </c>
      <c r="K41" s="41">
        <v>11.0</v>
      </c>
      <c r="L41" s="41">
        <v>14.0</v>
      </c>
      <c r="M41" s="41">
        <v>15.0</v>
      </c>
      <c r="N41" s="41">
        <v>20.0</v>
      </c>
      <c r="O41" s="41">
        <v>19.0</v>
      </c>
      <c r="P41" s="41">
        <v>19.0</v>
      </c>
      <c r="Q41" s="41">
        <v>17.0</v>
      </c>
      <c r="R41" s="41">
        <v>18.0</v>
      </c>
      <c r="S41" s="41">
        <v>20.0</v>
      </c>
      <c r="T41" s="41">
        <v>20.0</v>
      </c>
      <c r="U41" s="41">
        <v>17.0</v>
      </c>
      <c r="V41" s="41">
        <v>15.0</v>
      </c>
      <c r="W41" s="41">
        <v>13.0</v>
      </c>
      <c r="X41" s="41">
        <v>12.0</v>
      </c>
      <c r="Y41" s="41">
        <v>13.0</v>
      </c>
      <c r="Z41" s="41">
        <v>15.0</v>
      </c>
      <c r="AA41" s="41">
        <v>15.0</v>
      </c>
      <c r="AB41" s="41"/>
    </row>
    <row r="42">
      <c r="C42" s="41" t="s">
        <v>100</v>
      </c>
      <c r="D42" s="41">
        <v>9.0</v>
      </c>
      <c r="E42" s="41">
        <v>7.0</v>
      </c>
      <c r="F42" s="41">
        <v>7.0</v>
      </c>
      <c r="G42" s="41">
        <v>7.0</v>
      </c>
      <c r="H42" s="41">
        <v>6.0</v>
      </c>
      <c r="I42" s="41">
        <v>5.0</v>
      </c>
      <c r="J42" s="41">
        <v>5.0</v>
      </c>
      <c r="K42" s="41">
        <v>5.0</v>
      </c>
      <c r="L42" s="41">
        <v>4.0</v>
      </c>
      <c r="M42" s="41">
        <v>4.0</v>
      </c>
      <c r="N42" s="41">
        <v>5.0</v>
      </c>
      <c r="O42" s="41">
        <v>6.0</v>
      </c>
      <c r="P42" s="41">
        <v>7.0</v>
      </c>
      <c r="Q42" s="41">
        <v>6.0</v>
      </c>
      <c r="R42" s="41">
        <v>8.0</v>
      </c>
      <c r="S42" s="41">
        <v>8.0</v>
      </c>
      <c r="T42" s="41">
        <v>8.0</v>
      </c>
      <c r="U42" s="41">
        <v>7.0</v>
      </c>
      <c r="V42" s="41">
        <v>8.0</v>
      </c>
      <c r="W42" s="41">
        <v>8.0</v>
      </c>
      <c r="X42" s="41">
        <v>6.0</v>
      </c>
      <c r="Y42" s="41">
        <v>6.0</v>
      </c>
      <c r="Z42" s="41">
        <v>8.0</v>
      </c>
      <c r="AA42" s="41">
        <v>8.0</v>
      </c>
      <c r="AB42" s="41"/>
    </row>
    <row r="43">
      <c r="C43" s="41" t="s">
        <v>522</v>
      </c>
      <c r="D43" s="41">
        <v>8.0</v>
      </c>
      <c r="E43" s="41">
        <v>4.0</v>
      </c>
      <c r="F43" s="41">
        <v>4.0</v>
      </c>
      <c r="G43" s="41">
        <v>5.0</v>
      </c>
      <c r="H43" s="41">
        <v>3.0</v>
      </c>
      <c r="I43" s="41">
        <v>3.0</v>
      </c>
      <c r="J43" s="41">
        <v>3.0</v>
      </c>
      <c r="K43" s="41">
        <v>2.0</v>
      </c>
      <c r="L43" s="41">
        <v>4.0</v>
      </c>
      <c r="M43" s="41">
        <v>4.0</v>
      </c>
      <c r="N43" s="41">
        <v>5.0</v>
      </c>
      <c r="O43" s="41">
        <v>5.0</v>
      </c>
      <c r="P43" s="41">
        <v>5.0</v>
      </c>
      <c r="Q43" s="41">
        <v>5.0</v>
      </c>
      <c r="R43" s="41">
        <v>7.0</v>
      </c>
      <c r="S43" s="41">
        <v>8.0</v>
      </c>
      <c r="T43" s="41">
        <v>8.0</v>
      </c>
      <c r="U43" s="41">
        <v>7.0</v>
      </c>
      <c r="V43" s="41">
        <v>6.0</v>
      </c>
      <c r="W43" s="41">
        <v>7.0</v>
      </c>
      <c r="X43" s="41">
        <v>6.0</v>
      </c>
      <c r="Y43" s="41">
        <v>6.0</v>
      </c>
      <c r="Z43" s="41">
        <v>6.0</v>
      </c>
      <c r="AA43" s="41">
        <v>5.0</v>
      </c>
      <c r="AB43" s="41"/>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9.5"/>
    <col customWidth="1" min="2" max="2" width="6.63"/>
    <col customWidth="1" min="3" max="3" width="16.75"/>
    <col customWidth="1" min="4" max="4" width="26.0"/>
    <col customWidth="1" min="6" max="6" width="12.88"/>
    <col customWidth="1" min="7" max="7" width="6.63"/>
    <col customWidth="1" min="8" max="8" width="16.75"/>
    <col customWidth="1" min="9" max="9" width="26.0"/>
    <col customWidth="1" min="11" max="11" width="18.38"/>
    <col customWidth="1" min="12" max="12" width="6.63"/>
    <col customWidth="1" min="13" max="13" width="16.75"/>
    <col customWidth="1" min="14" max="14" width="26.0"/>
    <col customWidth="1" min="18" max="18" width="16.75"/>
    <col customWidth="1" min="19" max="19" width="26.13"/>
    <col customWidth="1" min="23" max="23" width="16.75"/>
    <col customWidth="1" min="24" max="24" width="26.0"/>
    <col customWidth="1" min="27" max="27" width="6.63"/>
    <col customWidth="1" min="28" max="28" width="16.75"/>
    <col customWidth="1" min="29" max="29" width="26.0"/>
    <col customWidth="1" min="33" max="33" width="16.75"/>
    <col customWidth="1" min="34" max="34" width="26.0"/>
  </cols>
  <sheetData>
    <row r="1">
      <c r="A1" s="680" t="s">
        <v>43</v>
      </c>
      <c r="B1" s="35"/>
      <c r="C1" s="35"/>
      <c r="D1" s="35"/>
      <c r="E1" s="681">
        <f>SUM(E3:E200)</f>
        <v>0</v>
      </c>
      <c r="F1" s="682" t="s">
        <v>44</v>
      </c>
      <c r="G1" s="35"/>
      <c r="H1" s="35"/>
      <c r="I1" s="35"/>
      <c r="J1" s="681">
        <f>SUM(J3:J200)</f>
        <v>0</v>
      </c>
      <c r="K1" s="683" t="s">
        <v>45</v>
      </c>
      <c r="L1" s="35"/>
      <c r="M1" s="35"/>
      <c r="N1" s="35"/>
      <c r="O1" s="681">
        <f>SUM(O3:O200)</f>
        <v>0</v>
      </c>
      <c r="P1" s="684" t="s">
        <v>699</v>
      </c>
      <c r="Q1" s="35"/>
      <c r="R1" s="685"/>
      <c r="S1" s="686"/>
      <c r="T1" s="687">
        <f>SUM(T3:T98)</f>
        <v>0</v>
      </c>
      <c r="U1" s="688" t="s">
        <v>46</v>
      </c>
      <c r="V1" s="35"/>
      <c r="W1" s="35"/>
      <c r="X1" s="35"/>
      <c r="Y1" s="681">
        <f>Sum(Y3:Y200)</f>
        <v>0</v>
      </c>
      <c r="Z1" s="689" t="s">
        <v>48</v>
      </c>
      <c r="AA1" s="35"/>
      <c r="AB1" s="35"/>
      <c r="AC1" s="35"/>
      <c r="AD1" s="690">
        <f>Sum(AD3:AD200)</f>
        <v>0</v>
      </c>
      <c r="AE1" s="691" t="s">
        <v>51</v>
      </c>
      <c r="AF1" s="35"/>
      <c r="AG1" s="35"/>
      <c r="AH1" s="35"/>
      <c r="AI1" s="681">
        <f>Sum(AI3:AI200)</f>
        <v>0</v>
      </c>
      <c r="AJ1" s="692" t="s">
        <v>50</v>
      </c>
      <c r="AK1" s="35"/>
      <c r="AL1" s="35"/>
      <c r="AM1" s="35"/>
      <c r="AN1" s="681">
        <f>Sum(AN3:AN200)</f>
        <v>0</v>
      </c>
      <c r="AO1" s="684" t="s">
        <v>47</v>
      </c>
      <c r="AP1" s="35"/>
      <c r="AQ1" s="35"/>
      <c r="AR1" s="36"/>
      <c r="AS1" s="693">
        <f>Sum(AS3:AS200)</f>
        <v>0</v>
      </c>
      <c r="AT1" s="694" t="s">
        <v>61</v>
      </c>
      <c r="AU1" s="35"/>
      <c r="AV1" s="35"/>
      <c r="AW1" s="36"/>
      <c r="AX1" s="693">
        <f>Sum(AX3:AX200)</f>
        <v>0</v>
      </c>
      <c r="AY1" s="695" t="s">
        <v>67</v>
      </c>
      <c r="AZ1" s="35"/>
      <c r="BA1" s="35"/>
      <c r="BB1" s="36"/>
      <c r="BC1" s="693">
        <f>Sum(BC3:BC200)</f>
        <v>0</v>
      </c>
      <c r="BD1" s="695" t="s">
        <v>700</v>
      </c>
      <c r="BE1" s="35"/>
      <c r="BF1" s="35"/>
      <c r="BG1" s="36"/>
      <c r="BH1" s="693">
        <f>Sum(BH3:BH200)</f>
        <v>0</v>
      </c>
    </row>
    <row r="2">
      <c r="A2" s="696" t="s">
        <v>23</v>
      </c>
      <c r="B2" s="697" t="s">
        <v>137</v>
      </c>
      <c r="C2" s="697" t="s">
        <v>95</v>
      </c>
      <c r="D2" s="697" t="s">
        <v>701</v>
      </c>
      <c r="E2" s="697" t="s">
        <v>702</v>
      </c>
      <c r="F2" s="698" t="s">
        <v>23</v>
      </c>
      <c r="G2" s="698" t="s">
        <v>137</v>
      </c>
      <c r="H2" s="698" t="s">
        <v>95</v>
      </c>
      <c r="I2" s="698" t="s">
        <v>701</v>
      </c>
      <c r="J2" s="698" t="s">
        <v>702</v>
      </c>
      <c r="K2" s="699" t="s">
        <v>23</v>
      </c>
      <c r="L2" s="699" t="s">
        <v>137</v>
      </c>
      <c r="M2" s="699" t="s">
        <v>95</v>
      </c>
      <c r="N2" s="699" t="s">
        <v>701</v>
      </c>
      <c r="O2" s="699" t="s">
        <v>702</v>
      </c>
      <c r="P2" s="700" t="s">
        <v>23</v>
      </c>
      <c r="Q2" s="700" t="s">
        <v>137</v>
      </c>
      <c r="R2" s="700" t="s">
        <v>95</v>
      </c>
      <c r="S2" s="701" t="s">
        <v>701</v>
      </c>
      <c r="T2" s="700" t="s">
        <v>702</v>
      </c>
      <c r="U2" s="702" t="s">
        <v>23</v>
      </c>
      <c r="V2" s="702" t="s">
        <v>137</v>
      </c>
      <c r="W2" s="702" t="s">
        <v>95</v>
      </c>
      <c r="X2" s="702" t="s">
        <v>701</v>
      </c>
      <c r="Y2" s="702" t="s">
        <v>702</v>
      </c>
      <c r="Z2" s="703" t="s">
        <v>23</v>
      </c>
      <c r="AA2" s="703" t="s">
        <v>137</v>
      </c>
      <c r="AB2" s="703" t="s">
        <v>95</v>
      </c>
      <c r="AC2" s="703" t="s">
        <v>701</v>
      </c>
      <c r="AD2" s="703" t="s">
        <v>702</v>
      </c>
      <c r="AE2" s="704" t="s">
        <v>23</v>
      </c>
      <c r="AF2" s="704" t="s">
        <v>137</v>
      </c>
      <c r="AG2" s="704" t="s">
        <v>95</v>
      </c>
      <c r="AH2" s="704" t="s">
        <v>701</v>
      </c>
      <c r="AI2" s="704" t="s">
        <v>702</v>
      </c>
      <c r="AJ2" s="705" t="s">
        <v>23</v>
      </c>
      <c r="AK2" s="705" t="s">
        <v>137</v>
      </c>
      <c r="AL2" s="705" t="s">
        <v>95</v>
      </c>
      <c r="AM2" s="705" t="s">
        <v>701</v>
      </c>
      <c r="AN2" s="706" t="s">
        <v>702</v>
      </c>
      <c r="AO2" s="700" t="s">
        <v>23</v>
      </c>
      <c r="AP2" s="700" t="s">
        <v>137</v>
      </c>
      <c r="AQ2" s="700" t="s">
        <v>95</v>
      </c>
      <c r="AR2" s="700" t="s">
        <v>701</v>
      </c>
      <c r="AS2" s="707" t="s">
        <v>702</v>
      </c>
      <c r="AT2" s="708" t="s">
        <v>23</v>
      </c>
      <c r="AU2" s="702" t="s">
        <v>137</v>
      </c>
      <c r="AV2" s="702" t="s">
        <v>95</v>
      </c>
      <c r="AW2" s="702" t="s">
        <v>701</v>
      </c>
      <c r="AX2" s="709" t="s">
        <v>702</v>
      </c>
      <c r="AY2" s="710" t="s">
        <v>23</v>
      </c>
      <c r="AZ2" s="698" t="s">
        <v>137</v>
      </c>
      <c r="BA2" s="698" t="s">
        <v>95</v>
      </c>
      <c r="BB2" s="698" t="s">
        <v>701</v>
      </c>
      <c r="BC2" s="711" t="s">
        <v>702</v>
      </c>
      <c r="BD2" s="710" t="s">
        <v>23</v>
      </c>
      <c r="BE2" s="698" t="s">
        <v>137</v>
      </c>
      <c r="BF2" s="698" t="s">
        <v>95</v>
      </c>
      <c r="BG2" s="698" t="s">
        <v>701</v>
      </c>
      <c r="BH2" s="711" t="s">
        <v>702</v>
      </c>
    </row>
    <row r="3">
      <c r="A3" s="712" t="str">
        <f>IFERROR(__xludf.DUMMYFUNCTION("FILTER(IEXCODINGDATA!A2:E400, IEXCODINGDATA!D2:D400= ""ACSU LibÃ©ration volontaire / Solicited Time Off"")"),"#N/A")</f>
        <v>#N/A</v>
      </c>
      <c r="B3" s="713"/>
      <c r="C3" s="714"/>
      <c r="D3" s="714"/>
      <c r="E3" s="715"/>
      <c r="F3" s="712" t="str">
        <f>IFERROR(__xludf.DUMMYFUNCTION("FILTER(IEXCODINGDATA!A2:E400, IEXCODINGDATA!D2:D400= ""CE SÃ©ance d'information / Huddle"")"),"#N/A")</f>
        <v>#N/A</v>
      </c>
      <c r="G3" s="713"/>
      <c r="H3" s="714"/>
      <c r="I3" s="714"/>
      <c r="J3" s="715"/>
      <c r="K3" s="712" t="str">
        <f>IFERROR(__xludf.DUMMYFUNCTION("FILTER(IEXCODINGDATA!A2:E400, IEXCODINGDATA!D2:D400= ""DEV Development"")"),"#N/A")</f>
        <v>#N/A</v>
      </c>
      <c r="L3" s="713"/>
      <c r="M3" s="714"/>
      <c r="N3" s="714"/>
      <c r="O3" s="715"/>
      <c r="P3" s="712" t="str">
        <f>IFERROR(__xludf.DUMMYFUNCTION("FILTER(IEXCODINGDATA!A2:E400, IEXCODINGDATA!D2:D400= ""LFQI (OPEX) En prÃªt Hors file / On Loan Off Queue"")"),"#N/A")</f>
        <v>#N/A</v>
      </c>
      <c r="Q3" s="713"/>
      <c r="R3" s="714"/>
      <c r="S3" s="714"/>
      <c r="T3" s="715"/>
      <c r="U3" s="712" t="str">
        <f>IFERROR(__xludf.DUMMYFUNCTION("FILTER(IEXCODINGDATA!A2:E400, IEXCODINGDATA!D2:D400= ""ONE Rencontre individuelle / Meeting: One on One"")"),"#N/A")</f>
        <v>#N/A</v>
      </c>
      <c r="V3" s="713"/>
      <c r="W3" s="714"/>
      <c r="X3" s="714"/>
      <c r="Y3" s="715"/>
      <c r="Z3" s="712" t="str">
        <f>IFERROR(__xludf.DUMMYFUNCTION("FILTER(IEXCODINGDATA!A2:E400, IEXCODINGDATA!D2:D400= ""READ Lecture / Reading"")"),"#N/A")</f>
        <v>#N/A</v>
      </c>
      <c r="AA3" s="713"/>
      <c r="AB3" s="714"/>
      <c r="AC3" s="714"/>
      <c r="AD3" s="715"/>
      <c r="AE3" s="712" t="str">
        <f>IFERROR(__xludf.DUMMYFUNCTION("FILTER(IEXCODINGDATA!A2:E400, IEXCODINGDATA!D2:D400= ""TRN1 Hors file Apprentissage / OffQ eLearnings"")"),"#N/A")</f>
        <v>#N/A</v>
      </c>
      <c r="AF3" s="713"/>
      <c r="AG3" s="714"/>
      <c r="AH3" s="714"/>
      <c r="AI3" s="716"/>
      <c r="AJ3" s="717" t="str">
        <f>IFERROR(__xludf.DUMMYFUNCTION("FILTER(IEXCODINGDATA!A2:E400, IEXCODINGDATA!D2:D400= ""WOFQT Travail hors file Chef d'Ã©quipe / Team Lead OffQ Work"")"),"#N/A")</f>
        <v>#N/A</v>
      </c>
      <c r="AK3" s="717"/>
      <c r="AL3" s="717"/>
      <c r="AM3" s="717"/>
      <c r="AN3" s="717"/>
      <c r="AO3" s="718" t="str">
        <f>IFERROR(__xludf.DUMMYFUNCTION("FILTER(IEXCODINGDATA!A2:E400, IEXCODINGDATA!D2:D400= ""SBYS Coaching superv. et agent / SBYS Coaching Manager &amp; Agent"")"),"#N/A")</f>
        <v>#N/A</v>
      </c>
      <c r="AP3" s="717"/>
      <c r="AQ3" s="717"/>
      <c r="AR3" s="717"/>
      <c r="AS3" s="717"/>
      <c r="AT3" s="719" t="str">
        <f>IFERROR(__xludf.DUMMYFUNCTION("FILTER(IEXCODINGDATA!A2:E400, IEXCODINGDATA!D2:D400= ""CLASSROOM Formation en classe / In-Class Training"")"),"#N/A")</f>
        <v>#N/A</v>
      </c>
      <c r="AU3" s="717"/>
      <c r="AV3" s="717"/>
      <c r="AW3" s="717"/>
      <c r="AX3" s="717"/>
      <c r="AY3" s="719" t="str">
        <f>IFERROR(__xludf.DUMMYFUNCTION("FILTER(IEXCODINGDATA!A2:E400, IEXCODINGDATA!D2:D400= ""MEET Dir. &amp; Above Driven Mtg/Roadshows"")"),"#N/A")</f>
        <v>#N/A</v>
      </c>
      <c r="AZ3" s="717"/>
      <c r="BA3" s="717"/>
      <c r="BB3" s="717"/>
      <c r="BC3" s="717"/>
      <c r="BD3" s="719" t="str">
        <f>IFERROR(__xludf.DUMMYFUNCTION("FILTER(IEXCODINGDATA!A2:E400, IEXCODINGDATA!D2:D400= ""AUTH Authorized time off"")"),"#N/A")</f>
        <v>#N/A</v>
      </c>
      <c r="BE3" s="717"/>
      <c r="BF3" s="717"/>
      <c r="BG3" s="717"/>
      <c r="BH3" s="717"/>
    </row>
    <row r="4">
      <c r="A4" s="712"/>
      <c r="B4" s="713"/>
      <c r="C4" s="714"/>
      <c r="D4" s="714"/>
      <c r="E4" s="715"/>
      <c r="F4" s="712"/>
      <c r="G4" s="713"/>
      <c r="H4" s="714"/>
      <c r="I4" s="714"/>
      <c r="J4" s="715"/>
      <c r="K4" s="712"/>
      <c r="L4" s="713"/>
      <c r="M4" s="714"/>
      <c r="N4" s="714"/>
      <c r="O4" s="715"/>
      <c r="P4" s="712"/>
      <c r="Q4" s="713"/>
      <c r="R4" s="714"/>
      <c r="S4" s="714"/>
      <c r="T4" s="715"/>
      <c r="U4" s="712"/>
      <c r="V4" s="713"/>
      <c r="W4" s="714"/>
      <c r="X4" s="714"/>
      <c r="Y4" s="715"/>
      <c r="Z4" s="712"/>
      <c r="AA4" s="713"/>
      <c r="AB4" s="714"/>
      <c r="AC4" s="714"/>
      <c r="AD4" s="715"/>
      <c r="AE4" s="712"/>
      <c r="AF4" s="713"/>
      <c r="AG4" s="714"/>
      <c r="AH4" s="714"/>
      <c r="AI4" s="716"/>
      <c r="AJ4" s="717"/>
      <c r="AK4" s="717"/>
      <c r="AL4" s="717"/>
      <c r="AM4" s="717"/>
      <c r="AN4" s="717"/>
      <c r="AO4" s="718"/>
      <c r="AP4" s="717"/>
      <c r="AQ4" s="717"/>
      <c r="AR4" s="717"/>
      <c r="AS4" s="720"/>
      <c r="AT4" s="721"/>
      <c r="AU4" s="720"/>
      <c r="AV4" s="720"/>
      <c r="AW4" s="720"/>
      <c r="AX4" s="720"/>
      <c r="AY4" s="721"/>
      <c r="AZ4" s="720"/>
      <c r="BA4" s="720"/>
      <c r="BB4" s="720"/>
      <c r="BC4" s="720"/>
      <c r="BD4" s="721"/>
      <c r="BE4" s="720"/>
      <c r="BF4" s="720"/>
      <c r="BG4" s="720"/>
      <c r="BH4" s="720"/>
    </row>
    <row r="5">
      <c r="A5" s="712"/>
      <c r="B5" s="713"/>
      <c r="C5" s="714"/>
      <c r="D5" s="714"/>
      <c r="E5" s="715"/>
      <c r="F5" s="712"/>
      <c r="G5" s="713"/>
      <c r="H5" s="714"/>
      <c r="I5" s="714"/>
      <c r="J5" s="715"/>
      <c r="K5" s="712"/>
      <c r="L5" s="713"/>
      <c r="M5" s="714"/>
      <c r="N5" s="714"/>
      <c r="O5" s="715"/>
      <c r="P5" s="712"/>
      <c r="Q5" s="713"/>
      <c r="R5" s="714"/>
      <c r="S5" s="714"/>
      <c r="T5" s="715"/>
      <c r="U5" s="712"/>
      <c r="V5" s="713"/>
      <c r="W5" s="714"/>
      <c r="X5" s="714"/>
      <c r="Y5" s="715"/>
      <c r="Z5" s="712"/>
      <c r="AA5" s="713"/>
      <c r="AB5" s="714"/>
      <c r="AC5" s="714"/>
      <c r="AD5" s="715"/>
      <c r="AE5" s="712"/>
      <c r="AF5" s="713"/>
      <c r="AG5" s="714"/>
      <c r="AH5" s="714"/>
      <c r="AI5" s="716"/>
      <c r="AJ5" s="717"/>
      <c r="AK5" s="717"/>
      <c r="AL5" s="717"/>
      <c r="AM5" s="717"/>
      <c r="AN5" s="717"/>
      <c r="AO5" s="718"/>
      <c r="AP5" s="717"/>
      <c r="AQ5" s="717"/>
      <c r="AR5" s="717"/>
      <c r="AS5" s="717"/>
      <c r="AT5" s="719"/>
      <c r="AU5" s="717"/>
      <c r="AV5" s="717"/>
      <c r="AW5" s="717"/>
      <c r="AX5" s="717"/>
      <c r="AY5" s="719"/>
      <c r="AZ5" s="717"/>
      <c r="BA5" s="717"/>
      <c r="BB5" s="717"/>
      <c r="BC5" s="717"/>
      <c r="BD5" s="719"/>
      <c r="BE5" s="717"/>
      <c r="BF5" s="717"/>
      <c r="BG5" s="717"/>
      <c r="BH5" s="717"/>
    </row>
    <row r="6">
      <c r="A6" s="712"/>
      <c r="B6" s="713"/>
      <c r="C6" s="714"/>
      <c r="D6" s="714"/>
      <c r="E6" s="715"/>
      <c r="F6" s="712"/>
      <c r="G6" s="713"/>
      <c r="H6" s="714"/>
      <c r="I6" s="714"/>
      <c r="J6" s="715"/>
      <c r="K6" s="712"/>
      <c r="L6" s="713"/>
      <c r="M6" s="714"/>
      <c r="N6" s="714"/>
      <c r="O6" s="715"/>
      <c r="P6" s="712"/>
      <c r="Q6" s="713"/>
      <c r="R6" s="714"/>
      <c r="S6" s="714"/>
      <c r="T6" s="715"/>
      <c r="U6" s="712"/>
      <c r="V6" s="713"/>
      <c r="W6" s="714"/>
      <c r="X6" s="714"/>
      <c r="Y6" s="715"/>
      <c r="Z6" s="712"/>
      <c r="AA6" s="713"/>
      <c r="AB6" s="714"/>
      <c r="AC6" s="714"/>
      <c r="AD6" s="715"/>
      <c r="AI6" s="722"/>
      <c r="AO6" s="13"/>
      <c r="AT6" s="723"/>
      <c r="AY6" s="723"/>
      <c r="BD6" s="723"/>
    </row>
    <row r="7">
      <c r="A7" s="712"/>
      <c r="B7" s="713"/>
      <c r="C7" s="714"/>
      <c r="D7" s="714"/>
      <c r="E7" s="715"/>
      <c r="F7" s="712"/>
      <c r="G7" s="713"/>
      <c r="H7" s="714"/>
      <c r="I7" s="714"/>
      <c r="J7" s="715"/>
      <c r="K7" s="712"/>
      <c r="L7" s="713"/>
      <c r="M7" s="714"/>
      <c r="N7" s="714"/>
      <c r="O7" s="715"/>
      <c r="P7" s="712"/>
      <c r="Q7" s="713"/>
      <c r="R7" s="724"/>
      <c r="S7" s="714"/>
      <c r="T7" s="715"/>
      <c r="U7" s="712"/>
      <c r="V7" s="713"/>
      <c r="W7" s="714"/>
      <c r="X7" s="714"/>
      <c r="Y7" s="715"/>
      <c r="Z7" s="712"/>
      <c r="AA7" s="713"/>
      <c r="AB7" s="714"/>
      <c r="AC7" s="714"/>
      <c r="AD7" s="715"/>
      <c r="AI7" s="722"/>
      <c r="AO7" s="13"/>
      <c r="AT7" s="723"/>
      <c r="AY7" s="723"/>
      <c r="BD7" s="723"/>
    </row>
    <row r="8">
      <c r="A8" s="712"/>
      <c r="B8" s="713"/>
      <c r="C8" s="714"/>
      <c r="D8" s="714"/>
      <c r="E8" s="715"/>
      <c r="F8" s="712"/>
      <c r="G8" s="713"/>
      <c r="H8" s="714"/>
      <c r="I8" s="714"/>
      <c r="J8" s="715"/>
      <c r="K8" s="712"/>
      <c r="L8" s="713"/>
      <c r="M8" s="714"/>
      <c r="N8" s="714"/>
      <c r="O8" s="715"/>
      <c r="P8" s="712"/>
      <c r="Q8" s="713"/>
      <c r="R8" s="725"/>
      <c r="S8" s="714"/>
      <c r="T8" s="715"/>
      <c r="U8" s="712"/>
      <c r="V8" s="713"/>
      <c r="W8" s="714"/>
      <c r="X8" s="714"/>
      <c r="Y8" s="715"/>
      <c r="Z8" s="712"/>
      <c r="AA8" s="713"/>
      <c r="AB8" s="714"/>
      <c r="AC8" s="714"/>
      <c r="AD8" s="715"/>
      <c r="AI8" s="722"/>
      <c r="AO8" s="13"/>
      <c r="AT8" s="723"/>
      <c r="AY8" s="723"/>
      <c r="BD8" s="723"/>
    </row>
    <row r="9">
      <c r="A9" s="712"/>
      <c r="B9" s="713"/>
      <c r="C9" s="714"/>
      <c r="D9" s="714"/>
      <c r="E9" s="715"/>
      <c r="F9" s="712"/>
      <c r="G9" s="713"/>
      <c r="H9" s="714"/>
      <c r="I9" s="714"/>
      <c r="J9" s="715"/>
      <c r="K9" s="712"/>
      <c r="L9" s="713"/>
      <c r="M9" s="714"/>
      <c r="N9" s="714"/>
      <c r="O9" s="715"/>
      <c r="P9" s="712"/>
      <c r="Q9" s="713"/>
      <c r="R9" s="714"/>
      <c r="S9" s="714"/>
      <c r="T9" s="715"/>
      <c r="U9" s="712"/>
      <c r="V9" s="713"/>
      <c r="W9" s="714"/>
      <c r="X9" s="714"/>
      <c r="Y9" s="715"/>
      <c r="Z9" s="712"/>
      <c r="AA9" s="713"/>
      <c r="AB9" s="714"/>
      <c r="AC9" s="714"/>
      <c r="AD9" s="715"/>
      <c r="AI9" s="722"/>
      <c r="AO9" s="13"/>
      <c r="AT9" s="723"/>
      <c r="AY9" s="723"/>
      <c r="BD9" s="723"/>
    </row>
    <row r="10">
      <c r="A10" s="712"/>
      <c r="B10" s="713"/>
      <c r="C10" s="714"/>
      <c r="D10" s="714"/>
      <c r="E10" s="715"/>
      <c r="F10" s="712"/>
      <c r="G10" s="713"/>
      <c r="H10" s="714"/>
      <c r="I10" s="714"/>
      <c r="J10" s="715"/>
      <c r="K10" s="712"/>
      <c r="L10" s="713"/>
      <c r="M10" s="714"/>
      <c r="N10" s="714"/>
      <c r="O10" s="715"/>
      <c r="P10" s="712"/>
      <c r="Q10" s="713"/>
      <c r="R10" s="726"/>
      <c r="S10" s="714"/>
      <c r="T10" s="715"/>
      <c r="U10" s="712"/>
      <c r="V10" s="713"/>
      <c r="W10" s="714"/>
      <c r="X10" s="714"/>
      <c r="Y10" s="715"/>
      <c r="Z10" s="712"/>
      <c r="AA10" s="713"/>
      <c r="AB10" s="714"/>
      <c r="AC10" s="714"/>
      <c r="AD10" s="715"/>
      <c r="AI10" s="722"/>
      <c r="AO10" s="13"/>
      <c r="AT10" s="723"/>
      <c r="AY10" s="723"/>
      <c r="BD10" s="723"/>
    </row>
    <row r="11">
      <c r="A11" s="712"/>
      <c r="B11" s="713"/>
      <c r="C11" s="714"/>
      <c r="D11" s="714"/>
      <c r="E11" s="715"/>
      <c r="F11" s="712"/>
      <c r="G11" s="713"/>
      <c r="H11" s="714"/>
      <c r="I11" s="714"/>
      <c r="J11" s="715"/>
      <c r="O11" s="2"/>
      <c r="P11" s="712"/>
      <c r="Q11" s="713"/>
      <c r="R11" s="714"/>
      <c r="S11" s="714"/>
      <c r="T11" s="715"/>
      <c r="U11" s="712"/>
      <c r="V11" s="713"/>
      <c r="W11" s="714"/>
      <c r="X11" s="714"/>
      <c r="Y11" s="715"/>
      <c r="Z11" s="712"/>
      <c r="AA11" s="713"/>
      <c r="AB11" s="714"/>
      <c r="AC11" s="714"/>
      <c r="AD11" s="715"/>
      <c r="AI11" s="722"/>
      <c r="AO11" s="13"/>
      <c r="AT11" s="723"/>
      <c r="AY11" s="723"/>
      <c r="BD11" s="723"/>
    </row>
    <row r="12">
      <c r="A12" s="712"/>
      <c r="B12" s="713"/>
      <c r="C12" s="714"/>
      <c r="D12" s="714"/>
      <c r="E12" s="715"/>
      <c r="F12" s="712"/>
      <c r="G12" s="713"/>
      <c r="H12" s="714"/>
      <c r="I12" s="714"/>
      <c r="J12" s="715"/>
      <c r="O12" s="2"/>
      <c r="P12" s="712"/>
      <c r="Q12" s="713"/>
      <c r="R12" s="714"/>
      <c r="S12" s="714"/>
      <c r="T12" s="715"/>
      <c r="U12" s="712"/>
      <c r="V12" s="713"/>
      <c r="W12" s="714"/>
      <c r="X12" s="714"/>
      <c r="Y12" s="715"/>
      <c r="Z12" s="712"/>
      <c r="AA12" s="713"/>
      <c r="AB12" s="714"/>
      <c r="AC12" s="714"/>
      <c r="AD12" s="715"/>
      <c r="AI12" s="722"/>
      <c r="AO12" s="13"/>
      <c r="AT12" s="723"/>
      <c r="AY12" s="723"/>
      <c r="BD12" s="723"/>
    </row>
    <row r="13">
      <c r="A13" s="712"/>
      <c r="B13" s="713"/>
      <c r="C13" s="714"/>
      <c r="D13" s="714"/>
      <c r="E13" s="715"/>
      <c r="F13" s="712"/>
      <c r="G13" s="713"/>
      <c r="H13" s="714"/>
      <c r="I13" s="714"/>
      <c r="J13" s="715"/>
      <c r="O13" s="2"/>
      <c r="P13" s="712"/>
      <c r="Q13" s="713"/>
      <c r="R13" s="725"/>
      <c r="S13" s="714"/>
      <c r="T13" s="715"/>
      <c r="U13" s="712"/>
      <c r="V13" s="713"/>
      <c r="W13" s="714"/>
      <c r="X13" s="714"/>
      <c r="Y13" s="715"/>
      <c r="Z13" s="712"/>
      <c r="AA13" s="713"/>
      <c r="AB13" s="714"/>
      <c r="AC13" s="714"/>
      <c r="AD13" s="715"/>
      <c r="AI13" s="722"/>
      <c r="AO13" s="13"/>
      <c r="AT13" s="723"/>
      <c r="AY13" s="723"/>
      <c r="BD13" s="723"/>
    </row>
    <row r="14">
      <c r="A14" s="712"/>
      <c r="B14" s="713"/>
      <c r="C14" s="714"/>
      <c r="D14" s="714"/>
      <c r="E14" s="715"/>
      <c r="F14" s="712"/>
      <c r="G14" s="713"/>
      <c r="H14" s="714"/>
      <c r="I14" s="714"/>
      <c r="J14" s="715"/>
      <c r="O14" s="2"/>
      <c r="P14" s="712"/>
      <c r="Q14" s="713"/>
      <c r="R14" s="714"/>
      <c r="S14" s="714"/>
      <c r="T14" s="715"/>
      <c r="U14" s="712"/>
      <c r="V14" s="713"/>
      <c r="W14" s="714"/>
      <c r="X14" s="714"/>
      <c r="Y14" s="715"/>
      <c r="AD14" s="2"/>
      <c r="AI14" s="722"/>
      <c r="AO14" s="13"/>
      <c r="AT14" s="723"/>
      <c r="AY14" s="723"/>
      <c r="BD14" s="723"/>
    </row>
    <row r="15">
      <c r="A15" s="712"/>
      <c r="B15" s="713"/>
      <c r="C15" s="714"/>
      <c r="D15" s="714"/>
      <c r="E15" s="715"/>
      <c r="F15" s="712"/>
      <c r="G15" s="713"/>
      <c r="H15" s="714"/>
      <c r="I15" s="714"/>
      <c r="J15" s="715"/>
      <c r="O15" s="2"/>
      <c r="P15" s="712"/>
      <c r="Q15" s="713"/>
      <c r="R15" s="714"/>
      <c r="S15" s="714"/>
      <c r="T15" s="715"/>
      <c r="U15" s="712"/>
      <c r="V15" s="713"/>
      <c r="W15" s="714"/>
      <c r="X15" s="714"/>
      <c r="Y15" s="715"/>
      <c r="AD15" s="2"/>
      <c r="AI15" s="722"/>
      <c r="AO15" s="13"/>
      <c r="AT15" s="723"/>
      <c r="AY15" s="723"/>
      <c r="BD15" s="723"/>
    </row>
    <row r="16">
      <c r="A16" s="712"/>
      <c r="B16" s="713"/>
      <c r="C16" s="714"/>
      <c r="D16" s="714"/>
      <c r="E16" s="715"/>
      <c r="F16" s="712"/>
      <c r="G16" s="713"/>
      <c r="H16" s="714"/>
      <c r="I16" s="714"/>
      <c r="J16" s="715"/>
      <c r="O16" s="2"/>
      <c r="P16" s="712"/>
      <c r="Q16" s="713"/>
      <c r="R16" s="714"/>
      <c r="S16" s="714"/>
      <c r="T16" s="715"/>
      <c r="U16" s="712"/>
      <c r="V16" s="713"/>
      <c r="W16" s="714"/>
      <c r="X16" s="714"/>
      <c r="Y16" s="715"/>
      <c r="AD16" s="2"/>
      <c r="AI16" s="722"/>
      <c r="AO16" s="13"/>
      <c r="AT16" s="723"/>
      <c r="AY16" s="723"/>
      <c r="BD16" s="723"/>
    </row>
    <row r="17">
      <c r="A17" s="712"/>
      <c r="B17" s="713"/>
      <c r="C17" s="714"/>
      <c r="D17" s="714"/>
      <c r="E17" s="715"/>
      <c r="F17" s="712"/>
      <c r="G17" s="713"/>
      <c r="H17" s="714"/>
      <c r="I17" s="714"/>
      <c r="J17" s="715"/>
      <c r="O17" s="2"/>
      <c r="P17" s="712"/>
      <c r="Q17" s="713"/>
      <c r="R17" s="725"/>
      <c r="S17" s="714"/>
      <c r="T17" s="715"/>
      <c r="U17" s="712"/>
      <c r="V17" s="713"/>
      <c r="W17" s="714"/>
      <c r="X17" s="714"/>
      <c r="Y17" s="715"/>
      <c r="AD17" s="2"/>
      <c r="AI17" s="722"/>
      <c r="AO17" s="13"/>
      <c r="AT17" s="723"/>
      <c r="AY17" s="723"/>
      <c r="BD17" s="723"/>
    </row>
    <row r="18">
      <c r="A18" s="712"/>
      <c r="B18" s="713"/>
      <c r="C18" s="714"/>
      <c r="D18" s="714"/>
      <c r="E18" s="715"/>
      <c r="F18" s="712"/>
      <c r="G18" s="713"/>
      <c r="H18" s="714"/>
      <c r="I18" s="714"/>
      <c r="J18" s="715"/>
      <c r="O18" s="2"/>
      <c r="P18" s="712"/>
      <c r="Q18" s="713"/>
      <c r="R18" s="714"/>
      <c r="S18" s="714"/>
      <c r="T18" s="715"/>
      <c r="U18" s="712"/>
      <c r="V18" s="713"/>
      <c r="W18" s="714"/>
      <c r="X18" s="714"/>
      <c r="Y18" s="715"/>
      <c r="AD18" s="2"/>
      <c r="AI18" s="722"/>
      <c r="AO18" s="13"/>
      <c r="AT18" s="723"/>
      <c r="AY18" s="723"/>
      <c r="BD18" s="723"/>
    </row>
    <row r="19">
      <c r="A19" s="712"/>
      <c r="B19" s="713"/>
      <c r="C19" s="714"/>
      <c r="D19" s="714"/>
      <c r="E19" s="715"/>
      <c r="F19" s="712"/>
      <c r="G19" s="713"/>
      <c r="H19" s="714"/>
      <c r="I19" s="714"/>
      <c r="J19" s="715"/>
      <c r="O19" s="2"/>
      <c r="P19" s="712"/>
      <c r="Q19" s="713"/>
      <c r="R19" s="725"/>
      <c r="S19" s="714"/>
      <c r="T19" s="715"/>
      <c r="U19" s="712"/>
      <c r="V19" s="713"/>
      <c r="W19" s="714"/>
      <c r="X19" s="714"/>
      <c r="Y19" s="715"/>
      <c r="AD19" s="2"/>
      <c r="AI19" s="722"/>
      <c r="AO19" s="13"/>
      <c r="AT19" s="723"/>
      <c r="AY19" s="723"/>
      <c r="BD19" s="723"/>
    </row>
    <row r="20">
      <c r="A20" s="712"/>
      <c r="B20" s="713"/>
      <c r="C20" s="714"/>
      <c r="D20" s="714"/>
      <c r="E20" s="715"/>
      <c r="F20" s="712"/>
      <c r="G20" s="713"/>
      <c r="H20" s="714"/>
      <c r="I20" s="714"/>
      <c r="J20" s="715"/>
      <c r="O20" s="2"/>
      <c r="P20" s="712"/>
      <c r="Q20" s="713"/>
      <c r="R20" s="725"/>
      <c r="S20" s="714"/>
      <c r="T20" s="715"/>
      <c r="U20" s="712"/>
      <c r="V20" s="713"/>
      <c r="W20" s="714"/>
      <c r="X20" s="714"/>
      <c r="Y20" s="715"/>
      <c r="AD20" s="2"/>
      <c r="AI20" s="722"/>
      <c r="AO20" s="13"/>
      <c r="AT20" s="723"/>
      <c r="AY20" s="723"/>
      <c r="BD20" s="723"/>
    </row>
    <row r="21">
      <c r="A21" s="712"/>
      <c r="B21" s="713"/>
      <c r="C21" s="714"/>
      <c r="D21" s="714"/>
      <c r="E21" s="715"/>
      <c r="F21" s="712"/>
      <c r="G21" s="713"/>
      <c r="H21" s="714"/>
      <c r="I21" s="714"/>
      <c r="J21" s="715"/>
      <c r="O21" s="2"/>
      <c r="P21" s="712"/>
      <c r="Q21" s="713"/>
      <c r="R21" s="714"/>
      <c r="S21" s="714"/>
      <c r="T21" s="715"/>
      <c r="U21" s="712"/>
      <c r="V21" s="713"/>
      <c r="W21" s="714"/>
      <c r="X21" s="714"/>
      <c r="Y21" s="715"/>
      <c r="AD21" s="2"/>
      <c r="AI21" s="722"/>
      <c r="AO21" s="13"/>
      <c r="AT21" s="723"/>
      <c r="AY21" s="723"/>
      <c r="BD21" s="723"/>
    </row>
    <row r="22">
      <c r="A22" s="712"/>
      <c r="B22" s="713"/>
      <c r="C22" s="714"/>
      <c r="D22" s="714"/>
      <c r="E22" s="715"/>
      <c r="F22" s="712"/>
      <c r="G22" s="713"/>
      <c r="H22" s="714"/>
      <c r="I22" s="714"/>
      <c r="J22" s="715"/>
      <c r="O22" s="2"/>
      <c r="P22" s="712"/>
      <c r="Q22" s="713"/>
      <c r="R22" s="714"/>
      <c r="S22" s="714"/>
      <c r="T22" s="715"/>
      <c r="U22" s="712"/>
      <c r="V22" s="713"/>
      <c r="W22" s="714"/>
      <c r="X22" s="714"/>
      <c r="Y22" s="715"/>
      <c r="AD22" s="2"/>
      <c r="AI22" s="722"/>
      <c r="AO22" s="13"/>
      <c r="AT22" s="723"/>
      <c r="AY22" s="723"/>
      <c r="BD22" s="723"/>
    </row>
    <row r="23">
      <c r="A23" s="712"/>
      <c r="B23" s="713"/>
      <c r="C23" s="714"/>
      <c r="D23" s="714"/>
      <c r="E23" s="715"/>
      <c r="F23" s="712"/>
      <c r="G23" s="713"/>
      <c r="H23" s="714"/>
      <c r="I23" s="714"/>
      <c r="J23" s="715"/>
      <c r="O23" s="2"/>
      <c r="P23" s="712"/>
      <c r="Q23" s="713"/>
      <c r="R23" s="714"/>
      <c r="S23" s="714"/>
      <c r="T23" s="715"/>
      <c r="U23" s="712"/>
      <c r="V23" s="713"/>
      <c r="W23" s="714"/>
      <c r="X23" s="714"/>
      <c r="Y23" s="715"/>
      <c r="AD23" s="2"/>
      <c r="AI23" s="722"/>
      <c r="AO23" s="13"/>
      <c r="AT23" s="723"/>
      <c r="AY23" s="723"/>
      <c r="BD23" s="723"/>
    </row>
    <row r="24">
      <c r="A24" s="712"/>
      <c r="B24" s="713"/>
      <c r="C24" s="714"/>
      <c r="D24" s="714"/>
      <c r="E24" s="715"/>
      <c r="F24" s="712"/>
      <c r="G24" s="713"/>
      <c r="H24" s="714"/>
      <c r="I24" s="714"/>
      <c r="J24" s="715"/>
      <c r="O24" s="2"/>
      <c r="P24" s="712"/>
      <c r="Q24" s="713"/>
      <c r="R24" s="714"/>
      <c r="S24" s="714"/>
      <c r="T24" s="715"/>
      <c r="U24" s="712"/>
      <c r="V24" s="713"/>
      <c r="W24" s="714"/>
      <c r="X24" s="714"/>
      <c r="Y24" s="715"/>
      <c r="AD24" s="2"/>
      <c r="AI24" s="722"/>
      <c r="AO24" s="13"/>
      <c r="AT24" s="723"/>
      <c r="AY24" s="723"/>
      <c r="BD24" s="723"/>
    </row>
    <row r="25">
      <c r="A25" s="712"/>
      <c r="B25" s="713"/>
      <c r="C25" s="714"/>
      <c r="D25" s="714"/>
      <c r="E25" s="727"/>
      <c r="F25" s="712"/>
      <c r="G25" s="713"/>
      <c r="H25" s="714"/>
      <c r="I25" s="714"/>
      <c r="J25" s="727"/>
      <c r="O25" s="2"/>
      <c r="P25" s="712"/>
      <c r="Q25" s="713"/>
      <c r="R25" s="714"/>
      <c r="S25" s="714"/>
      <c r="T25" s="727"/>
      <c r="U25" s="712"/>
      <c r="V25" s="713"/>
      <c r="W25" s="714"/>
      <c r="X25" s="714"/>
      <c r="Y25" s="727"/>
      <c r="AD25" s="2"/>
      <c r="AI25" s="722"/>
      <c r="AO25" s="13"/>
      <c r="AT25" s="723"/>
      <c r="AY25" s="723"/>
      <c r="BD25" s="723"/>
    </row>
    <row r="26">
      <c r="A26" s="712"/>
      <c r="B26" s="713"/>
      <c r="C26" s="714"/>
      <c r="D26" s="714"/>
      <c r="E26" s="727"/>
      <c r="F26" s="712"/>
      <c r="G26" s="713"/>
      <c r="H26" s="714"/>
      <c r="I26" s="714"/>
      <c r="J26" s="727"/>
      <c r="O26" s="2"/>
      <c r="P26" s="712"/>
      <c r="Q26" s="713"/>
      <c r="R26" s="714"/>
      <c r="S26" s="714"/>
      <c r="T26" s="727"/>
      <c r="U26" s="712"/>
      <c r="V26" s="713"/>
      <c r="W26" s="714"/>
      <c r="X26" s="714"/>
      <c r="Y26" s="727"/>
      <c r="AD26" s="2"/>
      <c r="AI26" s="722"/>
      <c r="AO26" s="13"/>
      <c r="AT26" s="723"/>
      <c r="AY26" s="723"/>
      <c r="BD26" s="723"/>
    </row>
    <row r="27">
      <c r="E27" s="2"/>
      <c r="J27" s="2"/>
      <c r="O27" s="2"/>
      <c r="P27" s="712"/>
      <c r="Q27" s="713"/>
      <c r="R27" s="714"/>
      <c r="S27" s="714"/>
      <c r="T27" s="727"/>
      <c r="U27" s="712"/>
      <c r="V27" s="713"/>
      <c r="W27" s="714"/>
      <c r="X27" s="714"/>
      <c r="Y27" s="727"/>
      <c r="AD27" s="2"/>
      <c r="AI27" s="722"/>
      <c r="AO27" s="13"/>
      <c r="AT27" s="723"/>
      <c r="AY27" s="723"/>
      <c r="BD27" s="723"/>
    </row>
    <row r="28">
      <c r="E28" s="2"/>
      <c r="J28" s="2"/>
      <c r="O28" s="2"/>
      <c r="P28" s="712"/>
      <c r="Q28" s="713"/>
      <c r="R28" s="725"/>
      <c r="S28" s="714"/>
      <c r="T28" s="727"/>
      <c r="U28" s="712"/>
      <c r="V28" s="713"/>
      <c r="W28" s="714"/>
      <c r="X28" s="714"/>
      <c r="Y28" s="727"/>
      <c r="AD28" s="2"/>
      <c r="AI28" s="722"/>
      <c r="AO28" s="13"/>
      <c r="AT28" s="723"/>
      <c r="AY28" s="723"/>
      <c r="BD28" s="723"/>
    </row>
    <row r="29">
      <c r="E29" s="2"/>
      <c r="J29" s="2"/>
      <c r="O29" s="2"/>
      <c r="P29" s="712"/>
      <c r="Q29" s="713"/>
      <c r="R29" s="714"/>
      <c r="S29" s="714"/>
      <c r="T29" s="727"/>
      <c r="Y29" s="2"/>
      <c r="AD29" s="2"/>
      <c r="AI29" s="722"/>
      <c r="AO29" s="13"/>
      <c r="AT29" s="723"/>
      <c r="AY29" s="723"/>
      <c r="BD29" s="723"/>
    </row>
    <row r="30">
      <c r="E30" s="2"/>
      <c r="J30" s="2"/>
      <c r="O30" s="2"/>
      <c r="P30" s="712"/>
      <c r="Q30" s="713"/>
      <c r="R30" s="714"/>
      <c r="S30" s="714"/>
      <c r="T30" s="727"/>
      <c r="Y30" s="2"/>
      <c r="AD30" s="2"/>
      <c r="AI30" s="722"/>
      <c r="AO30" s="13"/>
      <c r="AT30" s="723"/>
      <c r="AY30" s="723"/>
      <c r="BD30" s="723"/>
    </row>
    <row r="31">
      <c r="E31" s="2"/>
      <c r="J31" s="2"/>
      <c r="O31" s="2"/>
      <c r="P31" s="712"/>
      <c r="Q31" s="713"/>
      <c r="R31" s="714"/>
      <c r="S31" s="714"/>
      <c r="T31" s="727"/>
      <c r="Y31" s="2"/>
      <c r="AD31" s="2"/>
      <c r="AI31" s="722"/>
      <c r="AO31" s="13"/>
      <c r="AT31" s="723"/>
      <c r="AY31" s="723"/>
      <c r="BD31" s="723"/>
    </row>
    <row r="32">
      <c r="E32" s="2"/>
      <c r="J32" s="2"/>
      <c r="O32" s="2"/>
      <c r="P32" s="712"/>
      <c r="Q32" s="713"/>
      <c r="R32" s="714"/>
      <c r="S32" s="714"/>
      <c r="T32" s="727"/>
      <c r="Y32" s="2"/>
      <c r="AD32" s="2"/>
      <c r="AI32" s="722"/>
      <c r="AO32" s="13"/>
      <c r="AT32" s="723"/>
      <c r="AY32" s="723"/>
      <c r="BD32" s="723"/>
    </row>
    <row r="33">
      <c r="E33" s="2"/>
      <c r="J33" s="2"/>
      <c r="O33" s="2"/>
      <c r="P33" s="712"/>
      <c r="Q33" s="713"/>
      <c r="R33" s="714"/>
      <c r="S33" s="714"/>
      <c r="T33" s="727"/>
      <c r="Y33" s="2"/>
      <c r="AD33" s="2"/>
      <c r="AI33" s="722"/>
      <c r="AO33" s="13"/>
      <c r="AT33" s="723"/>
      <c r="AY33" s="723"/>
      <c r="BD33" s="723"/>
    </row>
    <row r="34">
      <c r="E34" s="2"/>
      <c r="J34" s="2"/>
      <c r="O34" s="2"/>
      <c r="P34" s="712"/>
      <c r="Q34" s="713"/>
      <c r="R34" s="714"/>
      <c r="S34" s="714"/>
      <c r="T34" s="727"/>
      <c r="Y34" s="2"/>
      <c r="AD34" s="2"/>
      <c r="AI34" s="722"/>
      <c r="AO34" s="13"/>
      <c r="AT34" s="723"/>
      <c r="AY34" s="723"/>
      <c r="BD34" s="723"/>
    </row>
    <row r="35">
      <c r="E35" s="2"/>
      <c r="J35" s="2"/>
      <c r="O35" s="2"/>
      <c r="P35" s="712"/>
      <c r="Q35" s="713"/>
      <c r="R35" s="725"/>
      <c r="S35" s="714"/>
      <c r="T35" s="727"/>
      <c r="Y35" s="2"/>
      <c r="AD35" s="2"/>
      <c r="AI35" s="722"/>
      <c r="AO35" s="13"/>
      <c r="AT35" s="723"/>
      <c r="AY35" s="723"/>
      <c r="BD35" s="723"/>
    </row>
    <row r="36">
      <c r="E36" s="2"/>
      <c r="J36" s="2"/>
      <c r="O36" s="2"/>
      <c r="P36" s="712"/>
      <c r="Q36" s="713"/>
      <c r="R36" s="725"/>
      <c r="S36" s="714"/>
      <c r="T36" s="727"/>
      <c r="Y36" s="2"/>
      <c r="AD36" s="2"/>
      <c r="AI36" s="722"/>
      <c r="AO36" s="13"/>
      <c r="AT36" s="723"/>
      <c r="AY36" s="723"/>
      <c r="BD36" s="723"/>
    </row>
    <row r="37">
      <c r="E37" s="2"/>
      <c r="J37" s="2"/>
      <c r="O37" s="2"/>
      <c r="P37" s="712"/>
      <c r="Q37" s="713"/>
      <c r="R37" s="714"/>
      <c r="S37" s="714"/>
      <c r="T37" s="727"/>
      <c r="Y37" s="2"/>
      <c r="AD37" s="2"/>
      <c r="AI37" s="722"/>
      <c r="AO37" s="13"/>
      <c r="AT37" s="723"/>
      <c r="AY37" s="723"/>
      <c r="BD37" s="723"/>
    </row>
    <row r="38">
      <c r="E38" s="2"/>
      <c r="J38" s="2"/>
      <c r="O38" s="2"/>
      <c r="P38" s="712"/>
      <c r="Q38" s="713"/>
      <c r="R38" s="714"/>
      <c r="S38" s="714"/>
      <c r="T38" s="727"/>
      <c r="Y38" s="2"/>
      <c r="AD38" s="2"/>
      <c r="AI38" s="722"/>
      <c r="AO38" s="13"/>
      <c r="AT38" s="723"/>
      <c r="AY38" s="723"/>
      <c r="BD38" s="723"/>
    </row>
    <row r="39">
      <c r="E39" s="2"/>
      <c r="J39" s="2"/>
      <c r="O39" s="2"/>
      <c r="P39" s="712"/>
      <c r="Q39" s="713"/>
      <c r="R39" s="714"/>
      <c r="S39" s="714"/>
      <c r="T39" s="727"/>
      <c r="Y39" s="2"/>
      <c r="AD39" s="2"/>
      <c r="AI39" s="722"/>
      <c r="AO39" s="13"/>
      <c r="AT39" s="723"/>
      <c r="AY39" s="723"/>
      <c r="BD39" s="723"/>
    </row>
    <row r="40">
      <c r="E40" s="2"/>
      <c r="J40" s="2"/>
      <c r="O40" s="2"/>
      <c r="P40" s="712"/>
      <c r="Q40" s="713"/>
      <c r="R40" s="714"/>
      <c r="S40" s="714"/>
      <c r="T40" s="727"/>
      <c r="Y40" s="2"/>
      <c r="AD40" s="2"/>
      <c r="AI40" s="722"/>
      <c r="AO40" s="13"/>
      <c r="AT40" s="723"/>
      <c r="AY40" s="723"/>
      <c r="BD40" s="723"/>
    </row>
    <row r="41">
      <c r="E41" s="2"/>
      <c r="J41" s="2"/>
      <c r="O41" s="2"/>
      <c r="P41" s="712"/>
      <c r="Q41" s="713"/>
      <c r="R41" s="714"/>
      <c r="S41" s="714"/>
      <c r="T41" s="727"/>
      <c r="Y41" s="2"/>
      <c r="AD41" s="2"/>
      <c r="AI41" s="722"/>
      <c r="AO41" s="13"/>
      <c r="AT41" s="723"/>
      <c r="AY41" s="723"/>
      <c r="BD41" s="723"/>
    </row>
    <row r="42">
      <c r="E42" s="2"/>
      <c r="J42" s="2"/>
      <c r="O42" s="2"/>
      <c r="P42" s="712"/>
      <c r="Q42" s="713"/>
      <c r="R42" s="714"/>
      <c r="S42" s="714"/>
      <c r="T42" s="727"/>
      <c r="Y42" s="2"/>
      <c r="AD42" s="2"/>
      <c r="AI42" s="722"/>
      <c r="AO42" s="13"/>
      <c r="AT42" s="723"/>
      <c r="AY42" s="723"/>
      <c r="BD42" s="723"/>
    </row>
    <row r="43">
      <c r="E43" s="2"/>
      <c r="J43" s="2"/>
      <c r="O43" s="2"/>
      <c r="P43" s="712"/>
      <c r="Q43" s="713"/>
      <c r="R43" s="714"/>
      <c r="S43" s="714"/>
      <c r="T43" s="727"/>
      <c r="Y43" s="2"/>
      <c r="AD43" s="2"/>
      <c r="AI43" s="722"/>
      <c r="AO43" s="13"/>
      <c r="AT43" s="723"/>
      <c r="AY43" s="723"/>
      <c r="BD43" s="723"/>
    </row>
    <row r="44">
      <c r="E44" s="2"/>
      <c r="J44" s="2"/>
      <c r="O44" s="2"/>
      <c r="P44" s="712"/>
      <c r="Q44" s="713"/>
      <c r="R44" s="714"/>
      <c r="S44" s="714"/>
      <c r="T44" s="727"/>
      <c r="Y44" s="2"/>
      <c r="AD44" s="2"/>
      <c r="AI44" s="722"/>
      <c r="AO44" s="13"/>
      <c r="AT44" s="723"/>
      <c r="AY44" s="723"/>
      <c r="BD44" s="723"/>
    </row>
    <row r="45">
      <c r="E45" s="2"/>
      <c r="J45" s="2"/>
      <c r="O45" s="2"/>
      <c r="P45" s="712"/>
      <c r="Q45" s="713"/>
      <c r="R45" s="714"/>
      <c r="S45" s="714"/>
      <c r="T45" s="727"/>
      <c r="Y45" s="2"/>
      <c r="AD45" s="2"/>
      <c r="AI45" s="722"/>
      <c r="AO45" s="13"/>
      <c r="AT45" s="723"/>
      <c r="AY45" s="723"/>
      <c r="BD45" s="723"/>
    </row>
    <row r="46">
      <c r="E46" s="2"/>
      <c r="J46" s="2"/>
      <c r="O46" s="2"/>
      <c r="P46" s="712"/>
      <c r="Q46" s="713"/>
      <c r="R46" s="725"/>
      <c r="S46" s="714"/>
      <c r="T46" s="727"/>
      <c r="Y46" s="2"/>
      <c r="AD46" s="2"/>
      <c r="AI46" s="722"/>
      <c r="AO46" s="13"/>
      <c r="AT46" s="723"/>
      <c r="AY46" s="723"/>
      <c r="BD46" s="723"/>
    </row>
    <row r="47">
      <c r="E47" s="2"/>
      <c r="J47" s="2"/>
      <c r="O47" s="2"/>
      <c r="P47" s="712"/>
      <c r="Q47" s="713"/>
      <c r="R47" s="714"/>
      <c r="S47" s="714"/>
      <c r="T47" s="727"/>
      <c r="Y47" s="2"/>
      <c r="AD47" s="2"/>
      <c r="AI47" s="722"/>
      <c r="AO47" s="13"/>
      <c r="AT47" s="723"/>
      <c r="AY47" s="723"/>
      <c r="BD47" s="723"/>
    </row>
    <row r="48">
      <c r="E48" s="2"/>
      <c r="J48" s="2"/>
      <c r="O48" s="2"/>
      <c r="P48" s="712"/>
      <c r="Q48" s="713"/>
      <c r="R48" s="714"/>
      <c r="S48" s="714"/>
      <c r="T48" s="727"/>
      <c r="Y48" s="2"/>
      <c r="AD48" s="2"/>
      <c r="AI48" s="722"/>
      <c r="AO48" s="13"/>
      <c r="AT48" s="723"/>
      <c r="AY48" s="723"/>
      <c r="BD48" s="723"/>
    </row>
    <row r="49">
      <c r="E49" s="2"/>
      <c r="J49" s="2"/>
      <c r="O49" s="2"/>
      <c r="P49" s="712"/>
      <c r="Q49" s="713"/>
      <c r="R49" s="725"/>
      <c r="S49" s="714"/>
      <c r="T49" s="727"/>
      <c r="Y49" s="2"/>
      <c r="AD49" s="2"/>
      <c r="AI49" s="722"/>
      <c r="AO49" s="13"/>
      <c r="AT49" s="723"/>
      <c r="AY49" s="723"/>
      <c r="BD49" s="723"/>
    </row>
    <row r="50">
      <c r="E50" s="2"/>
      <c r="J50" s="2"/>
      <c r="O50" s="2"/>
      <c r="P50" s="712"/>
      <c r="Q50" s="713"/>
      <c r="R50" s="714"/>
      <c r="S50" s="714"/>
      <c r="T50" s="727"/>
      <c r="Y50" s="2"/>
      <c r="AD50" s="2"/>
      <c r="AI50" s="722"/>
      <c r="AO50" s="13"/>
      <c r="AT50" s="723"/>
      <c r="AY50" s="723"/>
      <c r="BD50" s="723"/>
    </row>
    <row r="51">
      <c r="E51" s="2"/>
      <c r="J51" s="2"/>
      <c r="O51" s="2"/>
      <c r="P51" s="712"/>
      <c r="Q51" s="713"/>
      <c r="R51" s="725"/>
      <c r="S51" s="714"/>
      <c r="T51" s="727"/>
      <c r="Y51" s="2"/>
      <c r="AD51" s="2"/>
      <c r="AI51" s="722"/>
      <c r="AO51" s="13"/>
      <c r="AT51" s="723"/>
      <c r="AY51" s="723"/>
      <c r="BD51" s="723"/>
    </row>
    <row r="52">
      <c r="E52" s="2"/>
      <c r="J52" s="2"/>
      <c r="O52" s="2"/>
      <c r="P52" s="712"/>
      <c r="Q52" s="713"/>
      <c r="R52" s="725"/>
      <c r="S52" s="714"/>
      <c r="T52" s="727"/>
      <c r="Y52" s="2"/>
      <c r="AD52" s="2"/>
      <c r="AI52" s="722"/>
      <c r="AO52" s="13"/>
      <c r="AT52" s="723"/>
      <c r="AY52" s="723"/>
      <c r="BD52" s="723"/>
    </row>
    <row r="53">
      <c r="E53" s="2"/>
      <c r="J53" s="2"/>
      <c r="O53" s="2"/>
      <c r="P53" s="712"/>
      <c r="Q53" s="713"/>
      <c r="R53" s="725"/>
      <c r="S53" s="714"/>
      <c r="T53" s="727"/>
      <c r="Y53" s="2"/>
      <c r="AD53" s="2"/>
      <c r="AI53" s="722"/>
      <c r="AO53" s="13"/>
      <c r="AT53" s="723"/>
      <c r="AY53" s="723"/>
      <c r="BD53" s="723"/>
    </row>
    <row r="54">
      <c r="E54" s="2"/>
      <c r="J54" s="2"/>
      <c r="O54" s="2"/>
      <c r="R54" s="465"/>
      <c r="T54" s="2"/>
      <c r="Y54" s="2"/>
      <c r="AD54" s="2"/>
      <c r="AI54" s="722"/>
      <c r="AO54" s="13"/>
      <c r="AT54" s="723"/>
      <c r="AY54" s="723"/>
      <c r="BD54" s="723"/>
    </row>
    <row r="55">
      <c r="E55" s="2"/>
      <c r="J55" s="2"/>
      <c r="O55" s="2"/>
      <c r="R55" s="465"/>
      <c r="T55" s="2"/>
      <c r="Y55" s="2"/>
      <c r="AD55" s="2"/>
      <c r="AI55" s="722"/>
      <c r="AO55" s="13"/>
      <c r="AT55" s="723"/>
      <c r="AY55" s="723"/>
      <c r="BD55" s="723"/>
    </row>
    <row r="56">
      <c r="E56" s="2"/>
      <c r="J56" s="2"/>
      <c r="O56" s="2"/>
      <c r="R56" s="465"/>
      <c r="T56" s="2"/>
      <c r="Y56" s="2"/>
      <c r="AD56" s="2"/>
      <c r="AI56" s="722"/>
      <c r="AO56" s="13"/>
      <c r="AT56" s="723"/>
      <c r="AY56" s="723"/>
      <c r="BD56" s="723"/>
    </row>
    <row r="57">
      <c r="E57" s="2"/>
      <c r="J57" s="2"/>
      <c r="O57" s="2"/>
      <c r="R57" s="465"/>
      <c r="T57" s="2"/>
      <c r="Y57" s="2"/>
      <c r="AD57" s="2"/>
      <c r="AI57" s="722"/>
      <c r="AO57" s="13"/>
      <c r="AT57" s="723"/>
      <c r="AY57" s="723"/>
      <c r="BD57" s="723"/>
    </row>
    <row r="58">
      <c r="E58" s="2"/>
      <c r="J58" s="2"/>
      <c r="O58" s="2"/>
      <c r="R58" s="465"/>
      <c r="T58" s="2"/>
      <c r="Y58" s="2"/>
      <c r="AD58" s="2"/>
      <c r="AI58" s="722"/>
      <c r="AO58" s="13"/>
      <c r="AT58" s="723"/>
      <c r="AY58" s="723"/>
      <c r="BD58" s="723"/>
    </row>
    <row r="59">
      <c r="E59" s="2"/>
      <c r="J59" s="2"/>
      <c r="O59" s="2"/>
      <c r="R59" s="465"/>
      <c r="T59" s="2"/>
      <c r="Y59" s="2"/>
      <c r="AD59" s="2"/>
      <c r="AI59" s="722"/>
      <c r="AO59" s="13"/>
      <c r="AT59" s="723"/>
      <c r="AY59" s="723"/>
      <c r="BD59" s="723"/>
    </row>
    <row r="60">
      <c r="E60" s="2"/>
      <c r="J60" s="2"/>
      <c r="O60" s="2"/>
      <c r="R60" s="465"/>
      <c r="T60" s="2"/>
      <c r="Y60" s="2"/>
      <c r="AD60" s="2"/>
      <c r="AI60" s="722"/>
      <c r="AO60" s="13"/>
      <c r="AT60" s="723"/>
      <c r="AY60" s="723"/>
      <c r="BD60" s="723"/>
    </row>
    <row r="61">
      <c r="E61" s="2"/>
      <c r="J61" s="2"/>
      <c r="O61" s="2"/>
      <c r="R61" s="465"/>
      <c r="T61" s="2"/>
      <c r="Y61" s="2"/>
      <c r="AD61" s="2"/>
      <c r="AI61" s="722"/>
      <c r="AO61" s="13"/>
      <c r="AT61" s="723"/>
      <c r="AY61" s="723"/>
      <c r="BD61" s="723"/>
    </row>
    <row r="62">
      <c r="E62" s="2"/>
      <c r="J62" s="2"/>
      <c r="O62" s="2"/>
      <c r="R62" s="465"/>
      <c r="T62" s="2"/>
      <c r="Y62" s="2"/>
      <c r="AD62" s="2"/>
      <c r="AI62" s="722"/>
      <c r="AO62" s="13"/>
      <c r="AT62" s="723"/>
      <c r="AY62" s="723"/>
      <c r="BD62" s="723"/>
    </row>
    <row r="63">
      <c r="E63" s="2"/>
      <c r="J63" s="2"/>
      <c r="O63" s="2"/>
      <c r="R63" s="465"/>
      <c r="T63" s="2"/>
      <c r="Y63" s="2"/>
      <c r="AD63" s="2"/>
      <c r="AI63" s="722"/>
      <c r="AO63" s="13"/>
      <c r="AT63" s="723"/>
      <c r="AY63" s="723"/>
      <c r="BD63" s="723"/>
    </row>
    <row r="64">
      <c r="E64" s="2"/>
      <c r="J64" s="2"/>
      <c r="O64" s="2"/>
      <c r="R64" s="465"/>
      <c r="T64" s="2"/>
      <c r="Y64" s="2"/>
      <c r="AD64" s="2"/>
      <c r="AI64" s="722"/>
      <c r="AO64" s="13"/>
      <c r="AT64" s="723"/>
      <c r="AY64" s="723"/>
      <c r="BD64" s="723"/>
    </row>
    <row r="65">
      <c r="E65" s="2"/>
      <c r="J65" s="2"/>
      <c r="O65" s="2"/>
      <c r="R65" s="465"/>
      <c r="T65" s="2"/>
      <c r="Y65" s="2"/>
      <c r="AD65" s="2"/>
      <c r="AI65" s="722"/>
      <c r="AO65" s="13"/>
      <c r="AT65" s="723"/>
      <c r="AY65" s="723"/>
      <c r="BD65" s="723"/>
    </row>
    <row r="66">
      <c r="E66" s="2"/>
      <c r="J66" s="2"/>
      <c r="O66" s="2"/>
      <c r="R66" s="465"/>
      <c r="T66" s="2"/>
      <c r="Y66" s="2"/>
      <c r="AD66" s="2"/>
      <c r="AI66" s="722"/>
      <c r="AO66" s="13"/>
      <c r="AT66" s="723"/>
      <c r="AY66" s="723"/>
      <c r="BD66" s="723"/>
    </row>
    <row r="67">
      <c r="E67" s="2"/>
      <c r="J67" s="2"/>
      <c r="O67" s="2"/>
      <c r="R67" s="465"/>
      <c r="T67" s="2"/>
      <c r="Y67" s="2"/>
      <c r="AD67" s="2"/>
      <c r="AI67" s="722"/>
      <c r="AO67" s="13"/>
      <c r="AT67" s="723"/>
      <c r="AY67" s="723"/>
      <c r="BD67" s="723"/>
    </row>
    <row r="68">
      <c r="E68" s="2"/>
      <c r="J68" s="2"/>
      <c r="O68" s="2"/>
      <c r="R68" s="465"/>
      <c r="T68" s="2"/>
      <c r="Y68" s="2"/>
      <c r="AD68" s="2"/>
      <c r="AI68" s="722"/>
      <c r="AO68" s="13"/>
      <c r="AT68" s="723"/>
      <c r="AY68" s="723"/>
      <c r="BD68" s="723"/>
    </row>
    <row r="69">
      <c r="E69" s="2"/>
      <c r="J69" s="2"/>
      <c r="O69" s="2"/>
      <c r="R69" s="465"/>
      <c r="T69" s="2"/>
      <c r="Y69" s="2"/>
      <c r="AD69" s="2"/>
      <c r="AI69" s="722"/>
      <c r="AO69" s="13"/>
      <c r="AT69" s="723"/>
      <c r="AY69" s="723"/>
      <c r="BD69" s="723"/>
    </row>
    <row r="70">
      <c r="E70" s="2"/>
      <c r="J70" s="2"/>
      <c r="O70" s="2"/>
      <c r="R70" s="465"/>
      <c r="T70" s="2"/>
      <c r="Y70" s="2"/>
      <c r="AD70" s="2"/>
      <c r="AI70" s="722"/>
      <c r="AO70" s="13"/>
      <c r="AT70" s="723"/>
      <c r="AY70" s="723"/>
      <c r="BD70" s="723"/>
    </row>
    <row r="71">
      <c r="E71" s="2"/>
      <c r="J71" s="2"/>
      <c r="O71" s="2"/>
      <c r="R71" s="465"/>
      <c r="T71" s="2"/>
      <c r="Y71" s="2"/>
      <c r="AD71" s="2"/>
      <c r="AI71" s="722"/>
      <c r="AO71" s="13"/>
      <c r="AT71" s="723"/>
      <c r="AY71" s="723"/>
      <c r="BD71" s="723"/>
    </row>
    <row r="72">
      <c r="E72" s="2"/>
      <c r="J72" s="2"/>
      <c r="O72" s="2"/>
      <c r="R72" s="465"/>
      <c r="T72" s="2"/>
      <c r="Y72" s="2"/>
      <c r="AD72" s="2"/>
      <c r="AI72" s="722"/>
      <c r="AO72" s="13"/>
      <c r="AT72" s="723"/>
      <c r="AY72" s="723"/>
      <c r="BD72" s="723"/>
    </row>
    <row r="73">
      <c r="E73" s="2"/>
      <c r="J73" s="2"/>
      <c r="O73" s="2"/>
      <c r="R73" s="465"/>
      <c r="T73" s="2"/>
      <c r="Y73" s="2"/>
      <c r="AD73" s="2"/>
      <c r="AI73" s="722"/>
      <c r="AO73" s="13"/>
      <c r="AT73" s="723"/>
      <c r="AY73" s="723"/>
      <c r="BD73" s="723"/>
    </row>
    <row r="74">
      <c r="E74" s="2"/>
      <c r="J74" s="2"/>
      <c r="O74" s="2"/>
      <c r="R74" s="465"/>
      <c r="T74" s="2"/>
      <c r="Y74" s="2"/>
      <c r="AD74" s="2"/>
      <c r="AI74" s="722"/>
      <c r="AO74" s="13"/>
      <c r="AT74" s="723"/>
      <c r="AY74" s="723"/>
      <c r="BD74" s="723"/>
    </row>
    <row r="75">
      <c r="E75" s="2"/>
      <c r="J75" s="2"/>
      <c r="O75" s="2"/>
      <c r="R75" s="465"/>
      <c r="T75" s="2"/>
      <c r="Y75" s="2"/>
      <c r="AD75" s="2"/>
      <c r="AI75" s="722"/>
      <c r="AO75" s="13"/>
      <c r="AT75" s="723"/>
      <c r="AY75" s="723"/>
      <c r="BD75" s="723"/>
    </row>
    <row r="76">
      <c r="E76" s="2"/>
      <c r="J76" s="2"/>
      <c r="O76" s="2"/>
      <c r="R76" s="465"/>
      <c r="T76" s="2"/>
      <c r="Y76" s="2"/>
      <c r="AD76" s="2"/>
      <c r="AI76" s="722"/>
      <c r="AO76" s="13"/>
      <c r="AT76" s="723"/>
      <c r="AY76" s="723"/>
      <c r="BD76" s="723"/>
    </row>
    <row r="77">
      <c r="E77" s="2"/>
      <c r="J77" s="2"/>
      <c r="O77" s="2"/>
      <c r="R77" s="465"/>
      <c r="T77" s="2"/>
      <c r="Y77" s="2"/>
      <c r="AD77" s="2"/>
      <c r="AI77" s="722"/>
      <c r="AO77" s="13"/>
      <c r="AT77" s="723"/>
      <c r="AY77" s="723"/>
      <c r="BD77" s="723"/>
    </row>
    <row r="78">
      <c r="E78" s="2"/>
      <c r="J78" s="2"/>
      <c r="O78" s="2"/>
      <c r="R78" s="465"/>
      <c r="T78" s="2"/>
      <c r="Y78" s="2"/>
      <c r="AD78" s="2"/>
      <c r="AI78" s="722"/>
      <c r="AO78" s="13"/>
      <c r="AT78" s="723"/>
      <c r="AY78" s="723"/>
      <c r="BD78" s="723"/>
    </row>
    <row r="79">
      <c r="E79" s="2"/>
      <c r="J79" s="2"/>
      <c r="O79" s="2"/>
      <c r="R79" s="465"/>
      <c r="T79" s="2"/>
      <c r="Y79" s="2"/>
      <c r="AD79" s="2"/>
      <c r="AI79" s="722"/>
      <c r="AO79" s="13"/>
      <c r="AT79" s="723"/>
      <c r="AY79" s="723"/>
      <c r="BD79" s="723"/>
    </row>
    <row r="80">
      <c r="E80" s="2"/>
      <c r="J80" s="2"/>
      <c r="O80" s="2"/>
      <c r="R80" s="465"/>
      <c r="T80" s="2"/>
      <c r="Y80" s="2"/>
      <c r="AD80" s="2"/>
      <c r="AI80" s="722"/>
      <c r="AO80" s="13"/>
      <c r="AT80" s="723"/>
      <c r="AY80" s="723"/>
      <c r="BD80" s="723"/>
    </row>
    <row r="81">
      <c r="E81" s="2"/>
      <c r="J81" s="2"/>
      <c r="O81" s="2"/>
      <c r="R81" s="465"/>
      <c r="T81" s="2"/>
      <c r="Y81" s="2"/>
      <c r="AD81" s="2"/>
      <c r="AI81" s="722"/>
      <c r="AO81" s="13"/>
      <c r="AT81" s="723"/>
      <c r="AY81" s="723"/>
      <c r="BD81" s="723"/>
    </row>
    <row r="82">
      <c r="E82" s="2"/>
      <c r="J82" s="2"/>
      <c r="O82" s="2"/>
      <c r="R82" s="465"/>
      <c r="T82" s="2"/>
      <c r="Y82" s="2"/>
      <c r="AD82" s="2"/>
      <c r="AI82" s="722"/>
      <c r="AO82" s="13"/>
      <c r="AT82" s="723"/>
      <c r="AY82" s="723"/>
      <c r="BD82" s="723"/>
    </row>
    <row r="83">
      <c r="E83" s="2"/>
      <c r="J83" s="2"/>
      <c r="O83" s="2"/>
      <c r="R83" s="465"/>
      <c r="T83" s="2"/>
      <c r="Y83" s="2"/>
      <c r="AD83" s="2"/>
      <c r="AI83" s="722"/>
      <c r="AO83" s="13"/>
      <c r="AT83" s="723"/>
      <c r="AY83" s="723"/>
      <c r="BD83" s="723"/>
    </row>
    <row r="84">
      <c r="E84" s="2"/>
      <c r="J84" s="2"/>
      <c r="O84" s="2"/>
      <c r="R84" s="465"/>
      <c r="T84" s="2"/>
      <c r="Y84" s="2"/>
      <c r="AD84" s="2"/>
      <c r="AI84" s="722"/>
      <c r="AO84" s="13"/>
      <c r="AT84" s="723"/>
      <c r="AY84" s="723"/>
      <c r="BD84" s="723"/>
    </row>
    <row r="85">
      <c r="E85" s="2"/>
      <c r="J85" s="2"/>
      <c r="O85" s="2"/>
      <c r="R85" s="465"/>
      <c r="T85" s="2"/>
      <c r="Y85" s="2"/>
      <c r="AD85" s="2"/>
      <c r="AI85" s="722"/>
      <c r="AO85" s="13"/>
      <c r="AT85" s="723"/>
      <c r="AY85" s="723"/>
      <c r="BD85" s="723"/>
    </row>
    <row r="86">
      <c r="E86" s="2"/>
      <c r="J86" s="2"/>
      <c r="O86" s="2"/>
      <c r="R86" s="465"/>
      <c r="T86" s="2"/>
      <c r="Y86" s="2"/>
      <c r="AD86" s="2"/>
      <c r="AI86" s="722"/>
      <c r="AO86" s="13"/>
      <c r="AT86" s="723"/>
      <c r="AY86" s="723"/>
      <c r="BD86" s="723"/>
    </row>
    <row r="87">
      <c r="E87" s="2"/>
      <c r="J87" s="2"/>
      <c r="O87" s="2"/>
      <c r="R87" s="465"/>
      <c r="T87" s="2"/>
      <c r="Y87" s="2"/>
      <c r="AD87" s="2"/>
      <c r="AI87" s="722"/>
      <c r="AO87" s="13"/>
      <c r="AT87" s="723"/>
      <c r="AY87" s="723"/>
      <c r="BD87" s="723"/>
    </row>
    <row r="88">
      <c r="A88" s="57"/>
      <c r="B88" s="57"/>
      <c r="C88" s="57"/>
      <c r="D88" s="57"/>
      <c r="E88" s="728"/>
      <c r="F88" s="57"/>
      <c r="G88" s="57"/>
      <c r="H88" s="57"/>
      <c r="I88" s="57"/>
      <c r="J88" s="728"/>
      <c r="K88" s="57"/>
      <c r="L88" s="57"/>
      <c r="M88" s="57"/>
      <c r="N88" s="57"/>
      <c r="O88" s="728"/>
      <c r="P88" s="57"/>
      <c r="Q88" s="57"/>
      <c r="R88" s="57"/>
      <c r="S88" s="57"/>
      <c r="T88" s="728"/>
      <c r="U88" s="57"/>
      <c r="V88" s="57"/>
      <c r="W88" s="57"/>
      <c r="X88" s="57"/>
      <c r="Y88" s="728"/>
      <c r="Z88" s="57"/>
      <c r="AA88" s="57"/>
      <c r="AB88" s="57"/>
      <c r="AC88" s="57"/>
      <c r="AD88" s="728"/>
      <c r="AE88" s="57"/>
      <c r="AF88" s="57"/>
      <c r="AG88" s="57"/>
      <c r="AH88" s="57"/>
      <c r="AI88" s="729"/>
      <c r="AO88" s="13"/>
      <c r="AT88" s="723"/>
      <c r="AY88" s="723"/>
      <c r="BD88" s="723"/>
    </row>
    <row r="89">
      <c r="R89" s="465"/>
      <c r="AT89" s="723"/>
      <c r="AY89" s="723"/>
      <c r="BD89" s="723"/>
    </row>
    <row r="90">
      <c r="R90" s="465"/>
    </row>
    <row r="91">
      <c r="R91" s="465"/>
    </row>
    <row r="92">
      <c r="R92" s="465"/>
    </row>
    <row r="93">
      <c r="R93" s="465"/>
    </row>
    <row r="94">
      <c r="R94" s="465"/>
    </row>
    <row r="95">
      <c r="R95" s="465"/>
    </row>
    <row r="96">
      <c r="R96" s="465"/>
    </row>
    <row r="97">
      <c r="R97" s="465"/>
    </row>
    <row r="98">
      <c r="R98" s="465"/>
    </row>
    <row r="99">
      <c r="R99" s="465"/>
    </row>
    <row r="100">
      <c r="R100" s="465"/>
    </row>
    <row r="101">
      <c r="R101" s="465"/>
    </row>
    <row r="102">
      <c r="R102" s="465"/>
    </row>
    <row r="103">
      <c r="R103" s="465"/>
    </row>
    <row r="104">
      <c r="R104" s="465"/>
    </row>
    <row r="105">
      <c r="R105" s="465"/>
    </row>
    <row r="106">
      <c r="R106" s="465"/>
    </row>
    <row r="107">
      <c r="R107" s="465"/>
    </row>
    <row r="108">
      <c r="R108" s="465"/>
    </row>
    <row r="109">
      <c r="R109" s="465"/>
    </row>
    <row r="110">
      <c r="R110" s="465"/>
    </row>
    <row r="111">
      <c r="R111" s="465"/>
    </row>
    <row r="112">
      <c r="R112" s="465"/>
    </row>
    <row r="113">
      <c r="R113" s="465"/>
    </row>
    <row r="114">
      <c r="R114" s="465"/>
    </row>
    <row r="115">
      <c r="R115" s="465"/>
    </row>
    <row r="116">
      <c r="R116" s="465"/>
    </row>
    <row r="117">
      <c r="R117" s="465"/>
    </row>
    <row r="118">
      <c r="R118" s="465"/>
    </row>
    <row r="119">
      <c r="R119" s="465"/>
    </row>
    <row r="120">
      <c r="R120" s="465"/>
    </row>
    <row r="121">
      <c r="R121" s="465"/>
    </row>
    <row r="122">
      <c r="R122" s="465"/>
    </row>
    <row r="123">
      <c r="R123" s="465"/>
    </row>
    <row r="124">
      <c r="R124" s="465"/>
    </row>
    <row r="125">
      <c r="R125" s="465"/>
    </row>
    <row r="126">
      <c r="R126" s="465"/>
    </row>
    <row r="127">
      <c r="R127" s="465"/>
    </row>
    <row r="128">
      <c r="R128" s="465"/>
    </row>
    <row r="129">
      <c r="R129" s="465"/>
    </row>
    <row r="130">
      <c r="R130" s="465"/>
    </row>
    <row r="131">
      <c r="R131" s="465"/>
    </row>
    <row r="132">
      <c r="R132" s="465"/>
    </row>
    <row r="133">
      <c r="R133" s="465"/>
    </row>
    <row r="134">
      <c r="R134" s="465"/>
    </row>
    <row r="135">
      <c r="R135" s="465"/>
    </row>
    <row r="136">
      <c r="R136" s="465"/>
    </row>
    <row r="137">
      <c r="R137" s="465"/>
    </row>
    <row r="138">
      <c r="R138" s="465"/>
    </row>
    <row r="139">
      <c r="R139" s="465"/>
    </row>
    <row r="140">
      <c r="R140" s="465"/>
    </row>
    <row r="141">
      <c r="R141" s="465"/>
    </row>
    <row r="142">
      <c r="R142" s="465"/>
    </row>
    <row r="143">
      <c r="R143" s="465"/>
    </row>
    <row r="144">
      <c r="R144" s="465"/>
    </row>
    <row r="145">
      <c r="R145" s="465"/>
    </row>
    <row r="146">
      <c r="R146" s="465"/>
    </row>
    <row r="147">
      <c r="R147" s="465"/>
    </row>
    <row r="148">
      <c r="R148" s="465"/>
    </row>
    <row r="149">
      <c r="R149" s="465"/>
    </row>
    <row r="150">
      <c r="R150" s="465"/>
    </row>
    <row r="151">
      <c r="R151" s="465"/>
    </row>
    <row r="152">
      <c r="R152" s="465"/>
    </row>
    <row r="153">
      <c r="R153" s="465"/>
    </row>
    <row r="154">
      <c r="R154" s="465"/>
    </row>
    <row r="155">
      <c r="R155" s="465"/>
    </row>
    <row r="156">
      <c r="R156" s="465"/>
    </row>
    <row r="157">
      <c r="R157" s="465"/>
    </row>
    <row r="158">
      <c r="R158" s="465"/>
    </row>
    <row r="159">
      <c r="R159" s="465"/>
    </row>
    <row r="160">
      <c r="R160" s="465"/>
    </row>
    <row r="161">
      <c r="R161" s="465"/>
    </row>
    <row r="162">
      <c r="R162" s="465"/>
    </row>
    <row r="163">
      <c r="R163" s="465"/>
    </row>
    <row r="164">
      <c r="R164" s="465"/>
    </row>
    <row r="165">
      <c r="R165" s="465"/>
    </row>
    <row r="166">
      <c r="R166" s="465"/>
    </row>
    <row r="167">
      <c r="R167" s="465"/>
    </row>
    <row r="168">
      <c r="R168" s="465"/>
    </row>
    <row r="169">
      <c r="R169" s="465"/>
    </row>
    <row r="170">
      <c r="R170" s="465"/>
    </row>
    <row r="171">
      <c r="R171" s="465"/>
    </row>
    <row r="172">
      <c r="R172" s="465"/>
    </row>
    <row r="173">
      <c r="R173" s="465"/>
    </row>
    <row r="174">
      <c r="R174" s="465"/>
    </row>
    <row r="175">
      <c r="R175" s="465"/>
    </row>
    <row r="176">
      <c r="R176" s="465"/>
    </row>
    <row r="177">
      <c r="R177" s="465"/>
    </row>
    <row r="178">
      <c r="R178" s="465"/>
    </row>
    <row r="179">
      <c r="R179" s="465"/>
    </row>
    <row r="180">
      <c r="R180" s="465"/>
    </row>
    <row r="181">
      <c r="R181" s="465"/>
    </row>
    <row r="182">
      <c r="R182" s="465"/>
    </row>
    <row r="183">
      <c r="R183" s="465"/>
    </row>
    <row r="184">
      <c r="R184" s="465"/>
    </row>
    <row r="185">
      <c r="R185" s="465"/>
    </row>
    <row r="186">
      <c r="R186" s="465"/>
    </row>
    <row r="187">
      <c r="R187" s="465"/>
    </row>
    <row r="188">
      <c r="R188" s="465"/>
    </row>
    <row r="189">
      <c r="R189" s="465"/>
    </row>
    <row r="190">
      <c r="R190" s="465"/>
    </row>
    <row r="191">
      <c r="R191" s="465"/>
    </row>
    <row r="192">
      <c r="R192" s="465"/>
    </row>
    <row r="193">
      <c r="R193" s="465"/>
    </row>
    <row r="194">
      <c r="R194" s="465"/>
    </row>
    <row r="195">
      <c r="R195" s="465"/>
    </row>
    <row r="196">
      <c r="R196" s="465"/>
    </row>
    <row r="197">
      <c r="R197" s="465"/>
    </row>
    <row r="198">
      <c r="R198" s="465"/>
    </row>
    <row r="199">
      <c r="R199" s="465"/>
    </row>
    <row r="200">
      <c r="R200" s="465"/>
    </row>
    <row r="201">
      <c r="R201" s="465"/>
    </row>
    <row r="202">
      <c r="R202" s="465"/>
    </row>
    <row r="203">
      <c r="R203" s="465"/>
    </row>
    <row r="204">
      <c r="R204" s="465"/>
    </row>
    <row r="205">
      <c r="R205" s="465"/>
    </row>
    <row r="206">
      <c r="R206" s="465"/>
    </row>
    <row r="207">
      <c r="R207" s="465"/>
    </row>
    <row r="208">
      <c r="R208" s="465"/>
    </row>
    <row r="209">
      <c r="R209" s="465"/>
    </row>
    <row r="210">
      <c r="R210" s="465"/>
    </row>
    <row r="211">
      <c r="R211" s="465"/>
    </row>
    <row r="212">
      <c r="R212" s="465"/>
    </row>
    <row r="213">
      <c r="R213" s="465"/>
    </row>
    <row r="214">
      <c r="R214" s="465"/>
    </row>
    <row r="215">
      <c r="R215" s="465"/>
    </row>
    <row r="216">
      <c r="R216" s="465"/>
    </row>
    <row r="217">
      <c r="R217" s="465"/>
    </row>
    <row r="218">
      <c r="R218" s="465"/>
    </row>
    <row r="219">
      <c r="R219" s="465"/>
    </row>
    <row r="220">
      <c r="R220" s="465"/>
    </row>
    <row r="221">
      <c r="R221" s="465"/>
    </row>
    <row r="222">
      <c r="R222" s="465"/>
    </row>
    <row r="223">
      <c r="R223" s="465"/>
    </row>
    <row r="224">
      <c r="R224" s="465"/>
    </row>
    <row r="225">
      <c r="R225" s="465"/>
    </row>
    <row r="226">
      <c r="R226" s="465"/>
    </row>
    <row r="227">
      <c r="R227" s="465"/>
    </row>
    <row r="228">
      <c r="R228" s="465"/>
    </row>
    <row r="229">
      <c r="R229" s="465"/>
    </row>
    <row r="230">
      <c r="R230" s="465"/>
    </row>
    <row r="231">
      <c r="R231" s="465"/>
    </row>
    <row r="232">
      <c r="R232" s="465"/>
    </row>
    <row r="233">
      <c r="R233" s="465"/>
    </row>
    <row r="234">
      <c r="R234" s="465"/>
    </row>
    <row r="235">
      <c r="R235" s="465"/>
    </row>
    <row r="236">
      <c r="R236" s="465"/>
    </row>
    <row r="237">
      <c r="R237" s="465"/>
    </row>
    <row r="238">
      <c r="R238" s="465"/>
    </row>
    <row r="239">
      <c r="R239" s="465"/>
    </row>
    <row r="240">
      <c r="R240" s="465"/>
    </row>
    <row r="241">
      <c r="R241" s="465"/>
    </row>
    <row r="242">
      <c r="R242" s="465"/>
    </row>
    <row r="243">
      <c r="R243" s="465"/>
    </row>
    <row r="244">
      <c r="R244" s="465"/>
    </row>
    <row r="245">
      <c r="R245" s="465"/>
    </row>
    <row r="246">
      <c r="R246" s="465"/>
    </row>
    <row r="247">
      <c r="R247" s="465"/>
    </row>
    <row r="248">
      <c r="R248" s="465"/>
    </row>
    <row r="249">
      <c r="R249" s="465"/>
    </row>
    <row r="250">
      <c r="R250" s="465"/>
    </row>
    <row r="251">
      <c r="R251" s="465"/>
    </row>
    <row r="252">
      <c r="R252" s="465"/>
    </row>
    <row r="253">
      <c r="R253" s="465"/>
    </row>
    <row r="254">
      <c r="R254" s="465"/>
    </row>
    <row r="255">
      <c r="R255" s="465"/>
    </row>
    <row r="256">
      <c r="R256" s="465"/>
    </row>
    <row r="257">
      <c r="R257" s="465"/>
    </row>
    <row r="258">
      <c r="R258" s="465"/>
    </row>
    <row r="259">
      <c r="R259" s="465"/>
    </row>
    <row r="260">
      <c r="R260" s="465"/>
    </row>
    <row r="261">
      <c r="R261" s="465"/>
    </row>
    <row r="262">
      <c r="R262" s="465"/>
    </row>
    <row r="263">
      <c r="R263" s="465"/>
    </row>
    <row r="264">
      <c r="R264" s="465"/>
    </row>
    <row r="265">
      <c r="R265" s="465"/>
    </row>
    <row r="266">
      <c r="R266" s="465"/>
    </row>
    <row r="267">
      <c r="R267" s="465"/>
    </row>
    <row r="268">
      <c r="R268" s="465"/>
    </row>
    <row r="269">
      <c r="R269" s="465"/>
    </row>
    <row r="270">
      <c r="R270" s="465"/>
    </row>
    <row r="271">
      <c r="R271" s="465"/>
    </row>
    <row r="272">
      <c r="R272" s="465"/>
    </row>
    <row r="273">
      <c r="R273" s="465"/>
    </row>
    <row r="274">
      <c r="R274" s="465"/>
    </row>
    <row r="275">
      <c r="R275" s="465"/>
    </row>
    <row r="276">
      <c r="R276" s="465"/>
    </row>
    <row r="277">
      <c r="R277" s="465"/>
    </row>
    <row r="278">
      <c r="R278" s="465"/>
    </row>
    <row r="279">
      <c r="R279" s="465"/>
    </row>
    <row r="280">
      <c r="R280" s="465"/>
    </row>
    <row r="281">
      <c r="R281" s="465"/>
    </row>
    <row r="282">
      <c r="R282" s="465"/>
    </row>
    <row r="283">
      <c r="R283" s="465"/>
    </row>
    <row r="284">
      <c r="R284" s="465"/>
    </row>
    <row r="285">
      <c r="R285" s="465"/>
    </row>
    <row r="286">
      <c r="R286" s="465"/>
    </row>
    <row r="287">
      <c r="R287" s="465"/>
    </row>
    <row r="288">
      <c r="R288" s="465"/>
    </row>
    <row r="289">
      <c r="R289" s="465"/>
    </row>
    <row r="290">
      <c r="R290" s="465"/>
    </row>
    <row r="291">
      <c r="R291" s="465"/>
    </row>
    <row r="292">
      <c r="R292" s="465"/>
    </row>
    <row r="293">
      <c r="R293" s="465"/>
    </row>
    <row r="294">
      <c r="R294" s="465"/>
    </row>
    <row r="295">
      <c r="R295" s="465"/>
    </row>
    <row r="296">
      <c r="R296" s="465"/>
    </row>
    <row r="297">
      <c r="R297" s="465"/>
    </row>
    <row r="298">
      <c r="R298" s="465"/>
    </row>
    <row r="299">
      <c r="R299" s="465"/>
    </row>
    <row r="300">
      <c r="R300" s="465"/>
    </row>
    <row r="301">
      <c r="R301" s="465"/>
    </row>
    <row r="302">
      <c r="R302" s="465"/>
    </row>
    <row r="303">
      <c r="R303" s="465"/>
    </row>
    <row r="304">
      <c r="R304" s="465"/>
    </row>
    <row r="305">
      <c r="R305" s="465"/>
    </row>
    <row r="306">
      <c r="R306" s="465"/>
    </row>
    <row r="307">
      <c r="R307" s="465"/>
    </row>
    <row r="308">
      <c r="R308" s="465"/>
    </row>
    <row r="309">
      <c r="R309" s="465"/>
    </row>
    <row r="310">
      <c r="R310" s="465"/>
    </row>
    <row r="311">
      <c r="R311" s="465"/>
    </row>
    <row r="312">
      <c r="R312" s="465"/>
    </row>
    <row r="313">
      <c r="R313" s="465"/>
    </row>
    <row r="314">
      <c r="R314" s="465"/>
    </row>
    <row r="315">
      <c r="R315" s="465"/>
    </row>
    <row r="316">
      <c r="R316" s="465"/>
    </row>
    <row r="317">
      <c r="R317" s="465"/>
    </row>
    <row r="318">
      <c r="R318" s="465"/>
    </row>
    <row r="319">
      <c r="R319" s="465"/>
    </row>
    <row r="320">
      <c r="R320" s="465"/>
    </row>
    <row r="321">
      <c r="R321" s="465"/>
    </row>
    <row r="322">
      <c r="R322" s="465"/>
    </row>
    <row r="323">
      <c r="R323" s="465"/>
    </row>
    <row r="324">
      <c r="R324" s="465"/>
    </row>
    <row r="325">
      <c r="R325" s="465"/>
    </row>
    <row r="326">
      <c r="R326" s="465"/>
    </row>
    <row r="327">
      <c r="R327" s="465"/>
    </row>
    <row r="328">
      <c r="R328" s="465"/>
    </row>
    <row r="329">
      <c r="R329" s="465"/>
    </row>
    <row r="330">
      <c r="R330" s="465"/>
    </row>
    <row r="331">
      <c r="R331" s="465"/>
    </row>
    <row r="332">
      <c r="R332" s="465"/>
    </row>
    <row r="333">
      <c r="R333" s="465"/>
    </row>
    <row r="334">
      <c r="R334" s="465"/>
    </row>
    <row r="335">
      <c r="R335" s="465"/>
    </row>
    <row r="336">
      <c r="R336" s="465"/>
    </row>
    <row r="337">
      <c r="R337" s="465"/>
    </row>
    <row r="338">
      <c r="R338" s="465"/>
    </row>
    <row r="339">
      <c r="R339" s="465"/>
    </row>
    <row r="340">
      <c r="R340" s="465"/>
    </row>
    <row r="341">
      <c r="R341" s="465"/>
    </row>
    <row r="342">
      <c r="R342" s="465"/>
    </row>
    <row r="343">
      <c r="R343" s="465"/>
    </row>
    <row r="344">
      <c r="R344" s="465"/>
    </row>
    <row r="345">
      <c r="R345" s="465"/>
    </row>
    <row r="346">
      <c r="R346" s="465"/>
    </row>
    <row r="347">
      <c r="R347" s="465"/>
    </row>
    <row r="348">
      <c r="R348" s="465"/>
    </row>
    <row r="349">
      <c r="R349" s="465"/>
    </row>
    <row r="350">
      <c r="R350" s="465"/>
    </row>
    <row r="351">
      <c r="R351" s="465"/>
    </row>
    <row r="352">
      <c r="R352" s="465"/>
    </row>
    <row r="353">
      <c r="R353" s="465"/>
    </row>
    <row r="354">
      <c r="R354" s="465"/>
    </row>
    <row r="355">
      <c r="R355" s="465"/>
    </row>
    <row r="356">
      <c r="R356" s="465"/>
    </row>
    <row r="357">
      <c r="R357" s="465"/>
    </row>
    <row r="358">
      <c r="R358" s="465"/>
    </row>
    <row r="359">
      <c r="R359" s="465"/>
    </row>
    <row r="360">
      <c r="R360" s="465"/>
    </row>
    <row r="361">
      <c r="R361" s="465"/>
    </row>
    <row r="362">
      <c r="R362" s="465"/>
    </row>
    <row r="363">
      <c r="R363" s="465"/>
    </row>
    <row r="364">
      <c r="R364" s="465"/>
    </row>
    <row r="365">
      <c r="R365" s="465"/>
    </row>
    <row r="366">
      <c r="R366" s="465"/>
    </row>
    <row r="367">
      <c r="R367" s="465"/>
    </row>
    <row r="368">
      <c r="R368" s="465"/>
    </row>
    <row r="369">
      <c r="R369" s="465"/>
    </row>
    <row r="370">
      <c r="R370" s="465"/>
    </row>
    <row r="371">
      <c r="R371" s="465"/>
    </row>
    <row r="372">
      <c r="R372" s="465"/>
    </row>
    <row r="373">
      <c r="R373" s="465"/>
    </row>
    <row r="374">
      <c r="R374" s="465"/>
    </row>
    <row r="375">
      <c r="R375" s="465"/>
    </row>
    <row r="376">
      <c r="R376" s="465"/>
    </row>
    <row r="377">
      <c r="R377" s="465"/>
    </row>
    <row r="378">
      <c r="R378" s="465"/>
    </row>
    <row r="379">
      <c r="R379" s="465"/>
    </row>
    <row r="380">
      <c r="R380" s="465"/>
    </row>
    <row r="381">
      <c r="R381" s="465"/>
    </row>
    <row r="382">
      <c r="R382" s="465"/>
    </row>
    <row r="383">
      <c r="R383" s="465"/>
    </row>
    <row r="384">
      <c r="R384" s="465"/>
    </row>
    <row r="385">
      <c r="R385" s="465"/>
    </row>
    <row r="386">
      <c r="R386" s="465"/>
    </row>
    <row r="387">
      <c r="R387" s="465"/>
    </row>
    <row r="388">
      <c r="R388" s="465"/>
    </row>
    <row r="389">
      <c r="R389" s="465"/>
    </row>
    <row r="390">
      <c r="R390" s="465"/>
    </row>
    <row r="391">
      <c r="R391" s="465"/>
    </row>
    <row r="392">
      <c r="R392" s="465"/>
    </row>
    <row r="393">
      <c r="R393" s="465"/>
    </row>
    <row r="394">
      <c r="R394" s="465"/>
    </row>
    <row r="395">
      <c r="R395" s="465"/>
    </row>
    <row r="396">
      <c r="R396" s="465"/>
    </row>
    <row r="397">
      <c r="R397" s="465"/>
    </row>
    <row r="398">
      <c r="R398" s="465"/>
    </row>
    <row r="399">
      <c r="R399" s="465"/>
    </row>
    <row r="400">
      <c r="R400" s="465"/>
    </row>
    <row r="401">
      <c r="R401" s="465"/>
    </row>
    <row r="402">
      <c r="R402" s="465"/>
    </row>
    <row r="403">
      <c r="R403" s="465"/>
    </row>
    <row r="404">
      <c r="R404" s="465"/>
    </row>
    <row r="405">
      <c r="R405" s="465"/>
    </row>
    <row r="406">
      <c r="R406" s="465"/>
    </row>
    <row r="407">
      <c r="R407" s="465"/>
    </row>
    <row r="408">
      <c r="R408" s="465"/>
    </row>
    <row r="409">
      <c r="R409" s="465"/>
    </row>
    <row r="410">
      <c r="R410" s="465"/>
    </row>
    <row r="411">
      <c r="R411" s="465"/>
    </row>
    <row r="412">
      <c r="R412" s="465"/>
    </row>
    <row r="413">
      <c r="R413" s="465"/>
    </row>
    <row r="414">
      <c r="R414" s="465"/>
    </row>
    <row r="415">
      <c r="R415" s="465"/>
    </row>
    <row r="416">
      <c r="R416" s="465"/>
    </row>
    <row r="417">
      <c r="R417" s="465"/>
    </row>
    <row r="418">
      <c r="R418" s="465"/>
    </row>
    <row r="419">
      <c r="R419" s="465"/>
    </row>
    <row r="420">
      <c r="R420" s="465"/>
    </row>
    <row r="421">
      <c r="R421" s="465"/>
    </row>
    <row r="422">
      <c r="R422" s="465"/>
    </row>
    <row r="423">
      <c r="R423" s="465"/>
    </row>
    <row r="424">
      <c r="R424" s="465"/>
    </row>
    <row r="425">
      <c r="R425" s="465"/>
    </row>
    <row r="426">
      <c r="R426" s="465"/>
    </row>
    <row r="427">
      <c r="R427" s="465"/>
    </row>
    <row r="428">
      <c r="R428" s="465"/>
    </row>
    <row r="429">
      <c r="R429" s="465"/>
    </row>
    <row r="430">
      <c r="R430" s="465"/>
    </row>
    <row r="431">
      <c r="R431" s="465"/>
    </row>
    <row r="432">
      <c r="R432" s="465"/>
    </row>
    <row r="433">
      <c r="R433" s="465"/>
    </row>
    <row r="434">
      <c r="R434" s="465"/>
    </row>
    <row r="435">
      <c r="R435" s="465"/>
    </row>
    <row r="436">
      <c r="R436" s="465"/>
    </row>
    <row r="437">
      <c r="R437" s="465"/>
    </row>
    <row r="438">
      <c r="R438" s="465"/>
    </row>
    <row r="439">
      <c r="R439" s="465"/>
    </row>
    <row r="440">
      <c r="R440" s="465"/>
    </row>
    <row r="441">
      <c r="R441" s="465"/>
    </row>
    <row r="442">
      <c r="R442" s="465"/>
    </row>
    <row r="443">
      <c r="R443" s="465"/>
    </row>
    <row r="444">
      <c r="R444" s="465"/>
    </row>
    <row r="445">
      <c r="R445" s="465"/>
    </row>
    <row r="446">
      <c r="R446" s="465"/>
    </row>
    <row r="447">
      <c r="R447" s="465"/>
    </row>
    <row r="448">
      <c r="R448" s="465"/>
    </row>
    <row r="449">
      <c r="R449" s="465"/>
    </row>
    <row r="450">
      <c r="R450" s="465"/>
    </row>
    <row r="451">
      <c r="R451" s="465"/>
    </row>
    <row r="452">
      <c r="R452" s="465"/>
    </row>
    <row r="453">
      <c r="R453" s="465"/>
    </row>
    <row r="454">
      <c r="R454" s="465"/>
    </row>
    <row r="455">
      <c r="R455" s="465"/>
    </row>
    <row r="456">
      <c r="R456" s="465"/>
    </row>
    <row r="457">
      <c r="R457" s="465"/>
    </row>
    <row r="458">
      <c r="R458" s="465"/>
    </row>
    <row r="459">
      <c r="R459" s="465"/>
    </row>
    <row r="460">
      <c r="R460" s="465"/>
    </row>
    <row r="461">
      <c r="R461" s="465"/>
    </row>
    <row r="462">
      <c r="R462" s="465"/>
    </row>
    <row r="463">
      <c r="R463" s="465"/>
    </row>
    <row r="464">
      <c r="R464" s="465"/>
    </row>
    <row r="465">
      <c r="R465" s="465"/>
    </row>
    <row r="466">
      <c r="R466" s="465"/>
    </row>
    <row r="467">
      <c r="R467" s="465"/>
    </row>
    <row r="468">
      <c r="R468" s="465"/>
    </row>
    <row r="469">
      <c r="R469" s="465"/>
    </row>
    <row r="470">
      <c r="R470" s="465"/>
    </row>
    <row r="471">
      <c r="R471" s="465"/>
    </row>
    <row r="472">
      <c r="R472" s="465"/>
    </row>
    <row r="473">
      <c r="R473" s="465"/>
    </row>
    <row r="474">
      <c r="R474" s="465"/>
    </row>
    <row r="475">
      <c r="R475" s="465"/>
    </row>
    <row r="476">
      <c r="R476" s="465"/>
    </row>
    <row r="477">
      <c r="R477" s="465"/>
    </row>
    <row r="478">
      <c r="R478" s="465"/>
    </row>
    <row r="479">
      <c r="R479" s="465"/>
    </row>
    <row r="480">
      <c r="R480" s="465"/>
    </row>
    <row r="481">
      <c r="R481" s="465"/>
    </row>
    <row r="482">
      <c r="R482" s="465"/>
    </row>
    <row r="483">
      <c r="R483" s="465"/>
    </row>
    <row r="484">
      <c r="R484" s="465"/>
    </row>
    <row r="485">
      <c r="R485" s="465"/>
    </row>
    <row r="486">
      <c r="R486" s="465"/>
    </row>
    <row r="487">
      <c r="R487" s="465"/>
    </row>
    <row r="488">
      <c r="R488" s="465"/>
    </row>
    <row r="489">
      <c r="R489" s="465"/>
    </row>
    <row r="490">
      <c r="R490" s="465"/>
    </row>
    <row r="491">
      <c r="R491" s="465"/>
    </row>
    <row r="492">
      <c r="R492" s="465"/>
    </row>
    <row r="493">
      <c r="R493" s="465"/>
    </row>
    <row r="494">
      <c r="R494" s="465"/>
    </row>
    <row r="495">
      <c r="R495" s="465"/>
    </row>
    <row r="496">
      <c r="R496" s="465"/>
    </row>
    <row r="497">
      <c r="R497" s="465"/>
    </row>
    <row r="498">
      <c r="R498" s="465"/>
    </row>
    <row r="499">
      <c r="R499" s="465"/>
    </row>
    <row r="500">
      <c r="R500" s="465"/>
    </row>
    <row r="501">
      <c r="R501" s="465"/>
    </row>
    <row r="502">
      <c r="R502" s="465"/>
    </row>
    <row r="503">
      <c r="R503" s="465"/>
    </row>
    <row r="504">
      <c r="R504" s="465"/>
    </row>
    <row r="505">
      <c r="R505" s="465"/>
    </row>
    <row r="506">
      <c r="R506" s="465"/>
    </row>
    <row r="507">
      <c r="R507" s="465"/>
    </row>
    <row r="508">
      <c r="R508" s="465"/>
    </row>
    <row r="509">
      <c r="R509" s="465"/>
    </row>
    <row r="510">
      <c r="R510" s="465"/>
    </row>
    <row r="511">
      <c r="R511" s="465"/>
    </row>
    <row r="512">
      <c r="R512" s="465"/>
    </row>
    <row r="513">
      <c r="R513" s="465"/>
    </row>
    <row r="514">
      <c r="R514" s="465"/>
    </row>
    <row r="515">
      <c r="R515" s="465"/>
    </row>
    <row r="516">
      <c r="R516" s="465"/>
    </row>
    <row r="517">
      <c r="R517" s="465"/>
    </row>
    <row r="518">
      <c r="R518" s="465"/>
    </row>
    <row r="519">
      <c r="R519" s="465"/>
    </row>
    <row r="520">
      <c r="R520" s="465"/>
    </row>
    <row r="521">
      <c r="R521" s="465"/>
    </row>
    <row r="522">
      <c r="R522" s="465"/>
    </row>
    <row r="523">
      <c r="R523" s="465"/>
    </row>
    <row r="524">
      <c r="R524" s="465"/>
    </row>
    <row r="525">
      <c r="R525" s="465"/>
    </row>
    <row r="526">
      <c r="R526" s="465"/>
    </row>
    <row r="527">
      <c r="R527" s="465"/>
    </row>
    <row r="528">
      <c r="R528" s="465"/>
    </row>
    <row r="529">
      <c r="R529" s="465"/>
    </row>
    <row r="530">
      <c r="R530" s="465"/>
    </row>
    <row r="531">
      <c r="R531" s="465"/>
    </row>
    <row r="532">
      <c r="R532" s="465"/>
    </row>
    <row r="533">
      <c r="R533" s="465"/>
    </row>
    <row r="534">
      <c r="R534" s="465"/>
    </row>
    <row r="535">
      <c r="R535" s="465"/>
    </row>
    <row r="536">
      <c r="R536" s="465"/>
    </row>
    <row r="537">
      <c r="R537" s="465"/>
    </row>
    <row r="538">
      <c r="R538" s="465"/>
    </row>
    <row r="539">
      <c r="R539" s="465"/>
    </row>
    <row r="540">
      <c r="R540" s="465"/>
    </row>
    <row r="541">
      <c r="R541" s="465"/>
    </row>
    <row r="542">
      <c r="R542" s="465"/>
    </row>
    <row r="543">
      <c r="R543" s="465"/>
    </row>
    <row r="544">
      <c r="R544" s="465"/>
    </row>
    <row r="545">
      <c r="R545" s="465"/>
    </row>
    <row r="546">
      <c r="R546" s="465"/>
    </row>
    <row r="547">
      <c r="R547" s="465"/>
    </row>
    <row r="548">
      <c r="R548" s="465"/>
    </row>
    <row r="549">
      <c r="R549" s="465"/>
    </row>
    <row r="550">
      <c r="R550" s="465"/>
    </row>
    <row r="551">
      <c r="R551" s="465"/>
    </row>
    <row r="552">
      <c r="R552" s="465"/>
    </row>
    <row r="553">
      <c r="R553" s="465"/>
    </row>
    <row r="554">
      <c r="R554" s="465"/>
    </row>
    <row r="555">
      <c r="R555" s="465"/>
    </row>
    <row r="556">
      <c r="R556" s="465"/>
    </row>
    <row r="557">
      <c r="R557" s="465"/>
    </row>
    <row r="558">
      <c r="R558" s="465"/>
    </row>
    <row r="559">
      <c r="R559" s="465"/>
    </row>
    <row r="560">
      <c r="R560" s="465"/>
    </row>
    <row r="561">
      <c r="R561" s="465"/>
    </row>
    <row r="562">
      <c r="R562" s="465"/>
    </row>
    <row r="563">
      <c r="R563" s="465"/>
    </row>
    <row r="564">
      <c r="R564" s="465"/>
    </row>
    <row r="565">
      <c r="R565" s="465"/>
    </row>
    <row r="566">
      <c r="R566" s="465"/>
    </row>
    <row r="567">
      <c r="R567" s="465"/>
    </row>
    <row r="568">
      <c r="R568" s="465"/>
    </row>
    <row r="569">
      <c r="R569" s="465"/>
    </row>
    <row r="570">
      <c r="R570" s="465"/>
    </row>
    <row r="571">
      <c r="R571" s="465"/>
    </row>
    <row r="572">
      <c r="R572" s="465"/>
    </row>
    <row r="573">
      <c r="R573" s="465"/>
    </row>
    <row r="574">
      <c r="R574" s="465"/>
    </row>
    <row r="575">
      <c r="R575" s="465"/>
    </row>
    <row r="576">
      <c r="R576" s="465"/>
    </row>
    <row r="577">
      <c r="R577" s="465"/>
    </row>
    <row r="578">
      <c r="R578" s="465"/>
    </row>
    <row r="579">
      <c r="R579" s="465"/>
    </row>
    <row r="580">
      <c r="R580" s="465"/>
    </row>
    <row r="581">
      <c r="R581" s="465"/>
    </row>
    <row r="582">
      <c r="R582" s="465"/>
    </row>
    <row r="583">
      <c r="R583" s="465"/>
    </row>
    <row r="584">
      <c r="R584" s="465"/>
    </row>
    <row r="585">
      <c r="R585" s="465"/>
    </row>
    <row r="586">
      <c r="R586" s="465"/>
    </row>
    <row r="587">
      <c r="R587" s="465"/>
    </row>
    <row r="588">
      <c r="R588" s="465"/>
    </row>
    <row r="589">
      <c r="R589" s="465"/>
    </row>
    <row r="590">
      <c r="R590" s="465"/>
    </row>
    <row r="591">
      <c r="R591" s="465"/>
    </row>
    <row r="592">
      <c r="R592" s="465"/>
    </row>
    <row r="593">
      <c r="R593" s="465"/>
    </row>
    <row r="594">
      <c r="R594" s="465"/>
    </row>
    <row r="595">
      <c r="R595" s="465"/>
    </row>
    <row r="596">
      <c r="R596" s="465"/>
    </row>
    <row r="597">
      <c r="R597" s="465"/>
    </row>
    <row r="598">
      <c r="R598" s="465"/>
    </row>
    <row r="599">
      <c r="R599" s="465"/>
    </row>
    <row r="600">
      <c r="R600" s="465"/>
    </row>
    <row r="601">
      <c r="R601" s="465"/>
    </row>
    <row r="602">
      <c r="R602" s="465"/>
    </row>
    <row r="603">
      <c r="R603" s="465"/>
    </row>
    <row r="604">
      <c r="R604" s="465"/>
    </row>
    <row r="605">
      <c r="R605" s="465"/>
    </row>
    <row r="606">
      <c r="R606" s="465"/>
    </row>
    <row r="607">
      <c r="R607" s="465"/>
    </row>
    <row r="608">
      <c r="R608" s="465"/>
    </row>
    <row r="609">
      <c r="R609" s="465"/>
    </row>
    <row r="610">
      <c r="R610" s="465"/>
    </row>
    <row r="611">
      <c r="R611" s="465"/>
    </row>
    <row r="612">
      <c r="R612" s="465"/>
    </row>
    <row r="613">
      <c r="R613" s="465"/>
    </row>
    <row r="614">
      <c r="R614" s="465"/>
    </row>
    <row r="615">
      <c r="R615" s="465"/>
    </row>
    <row r="616">
      <c r="R616" s="465"/>
    </row>
    <row r="617">
      <c r="R617" s="465"/>
    </row>
    <row r="618">
      <c r="R618" s="465"/>
    </row>
    <row r="619">
      <c r="R619" s="465"/>
    </row>
    <row r="620">
      <c r="R620" s="465"/>
    </row>
    <row r="621">
      <c r="R621" s="465"/>
    </row>
    <row r="622">
      <c r="R622" s="465"/>
    </row>
    <row r="623">
      <c r="R623" s="465"/>
    </row>
    <row r="624">
      <c r="R624" s="465"/>
    </row>
    <row r="625">
      <c r="R625" s="465"/>
    </row>
    <row r="626">
      <c r="R626" s="465"/>
    </row>
    <row r="627">
      <c r="R627" s="465"/>
    </row>
    <row r="628">
      <c r="R628" s="465"/>
    </row>
    <row r="629">
      <c r="R629" s="465"/>
    </row>
    <row r="630">
      <c r="R630" s="465"/>
    </row>
    <row r="631">
      <c r="R631" s="465"/>
    </row>
    <row r="632">
      <c r="R632" s="465"/>
    </row>
    <row r="633">
      <c r="R633" s="465"/>
    </row>
    <row r="634">
      <c r="R634" s="465"/>
    </row>
    <row r="635">
      <c r="R635" s="465"/>
    </row>
    <row r="636">
      <c r="R636" s="465"/>
    </row>
    <row r="637">
      <c r="R637" s="465"/>
    </row>
    <row r="638">
      <c r="R638" s="465"/>
    </row>
    <row r="639">
      <c r="R639" s="465"/>
    </row>
    <row r="640">
      <c r="R640" s="465"/>
    </row>
    <row r="641">
      <c r="R641" s="465"/>
    </row>
    <row r="642">
      <c r="R642" s="465"/>
    </row>
    <row r="643">
      <c r="R643" s="465"/>
    </row>
    <row r="644">
      <c r="R644" s="465"/>
    </row>
    <row r="645">
      <c r="R645" s="465"/>
    </row>
    <row r="646">
      <c r="R646" s="465"/>
    </row>
    <row r="647">
      <c r="R647" s="465"/>
    </row>
    <row r="648">
      <c r="R648" s="465"/>
    </row>
    <row r="649">
      <c r="R649" s="465"/>
    </row>
    <row r="650">
      <c r="R650" s="465"/>
    </row>
    <row r="651">
      <c r="R651" s="465"/>
    </row>
    <row r="652">
      <c r="R652" s="465"/>
    </row>
    <row r="653">
      <c r="R653" s="465"/>
    </row>
    <row r="654">
      <c r="R654" s="465"/>
    </row>
    <row r="655">
      <c r="R655" s="465"/>
    </row>
    <row r="656">
      <c r="R656" s="465"/>
    </row>
    <row r="657">
      <c r="R657" s="465"/>
    </row>
    <row r="658">
      <c r="R658" s="465"/>
    </row>
    <row r="659">
      <c r="R659" s="465"/>
    </row>
    <row r="660">
      <c r="R660" s="465"/>
    </row>
    <row r="661">
      <c r="R661" s="465"/>
    </row>
    <row r="662">
      <c r="R662" s="465"/>
    </row>
    <row r="663">
      <c r="R663" s="465"/>
    </row>
    <row r="664">
      <c r="R664" s="465"/>
    </row>
    <row r="665">
      <c r="R665" s="465"/>
    </row>
    <row r="666">
      <c r="R666" s="465"/>
    </row>
    <row r="667">
      <c r="R667" s="465"/>
    </row>
    <row r="668">
      <c r="R668" s="465"/>
    </row>
    <row r="669">
      <c r="R669" s="465"/>
    </row>
    <row r="670">
      <c r="R670" s="465"/>
    </row>
    <row r="671">
      <c r="R671" s="465"/>
    </row>
    <row r="672">
      <c r="R672" s="465"/>
    </row>
    <row r="673">
      <c r="R673" s="465"/>
    </row>
    <row r="674">
      <c r="R674" s="465"/>
    </row>
    <row r="675">
      <c r="R675" s="465"/>
    </row>
    <row r="676">
      <c r="R676" s="465"/>
    </row>
    <row r="677">
      <c r="R677" s="465"/>
    </row>
    <row r="678">
      <c r="R678" s="465"/>
    </row>
    <row r="679">
      <c r="R679" s="465"/>
    </row>
    <row r="680">
      <c r="R680" s="465"/>
    </row>
    <row r="681">
      <c r="R681" s="465"/>
    </row>
    <row r="682">
      <c r="R682" s="465"/>
    </row>
    <row r="683">
      <c r="R683" s="465"/>
    </row>
    <row r="684">
      <c r="R684" s="465"/>
    </row>
    <row r="685">
      <c r="R685" s="465"/>
    </row>
    <row r="686">
      <c r="R686" s="465"/>
    </row>
    <row r="687">
      <c r="R687" s="465"/>
    </row>
    <row r="688">
      <c r="R688" s="465"/>
    </row>
    <row r="689">
      <c r="R689" s="465"/>
    </row>
    <row r="690">
      <c r="R690" s="465"/>
    </row>
    <row r="691">
      <c r="R691" s="465"/>
    </row>
    <row r="692">
      <c r="R692" s="465"/>
    </row>
    <row r="693">
      <c r="R693" s="465"/>
    </row>
    <row r="694">
      <c r="R694" s="465"/>
    </row>
    <row r="695">
      <c r="R695" s="465"/>
    </row>
    <row r="696">
      <c r="R696" s="465"/>
    </row>
    <row r="697">
      <c r="R697" s="465"/>
    </row>
    <row r="698">
      <c r="R698" s="465"/>
    </row>
    <row r="699">
      <c r="R699" s="465"/>
    </row>
    <row r="700">
      <c r="R700" s="465"/>
    </row>
    <row r="701">
      <c r="R701" s="465"/>
    </row>
    <row r="702">
      <c r="R702" s="465"/>
    </row>
    <row r="703">
      <c r="R703" s="465"/>
    </row>
    <row r="704">
      <c r="R704" s="465"/>
    </row>
    <row r="705">
      <c r="R705" s="465"/>
    </row>
    <row r="706">
      <c r="R706" s="465"/>
    </row>
    <row r="707">
      <c r="R707" s="465"/>
    </row>
    <row r="708">
      <c r="R708" s="465"/>
    </row>
    <row r="709">
      <c r="R709" s="465"/>
    </row>
    <row r="710">
      <c r="R710" s="465"/>
    </row>
    <row r="711">
      <c r="R711" s="465"/>
    </row>
    <row r="712">
      <c r="R712" s="465"/>
    </row>
    <row r="713">
      <c r="R713" s="465"/>
    </row>
    <row r="714">
      <c r="R714" s="465"/>
    </row>
    <row r="715">
      <c r="R715" s="465"/>
    </row>
    <row r="716">
      <c r="R716" s="465"/>
    </row>
    <row r="717">
      <c r="R717" s="465"/>
    </row>
    <row r="718">
      <c r="R718" s="465"/>
    </row>
    <row r="719">
      <c r="R719" s="465"/>
    </row>
    <row r="720">
      <c r="R720" s="465"/>
    </row>
    <row r="721">
      <c r="R721" s="465"/>
    </row>
    <row r="722">
      <c r="R722" s="465"/>
    </row>
    <row r="723">
      <c r="R723" s="465"/>
    </row>
    <row r="724">
      <c r="R724" s="465"/>
    </row>
    <row r="725">
      <c r="R725" s="465"/>
    </row>
    <row r="726">
      <c r="R726" s="465"/>
    </row>
    <row r="727">
      <c r="R727" s="465"/>
    </row>
    <row r="728">
      <c r="R728" s="465"/>
    </row>
    <row r="729">
      <c r="R729" s="465"/>
    </row>
    <row r="730">
      <c r="R730" s="465"/>
    </row>
    <row r="731">
      <c r="R731" s="465"/>
    </row>
    <row r="732">
      <c r="R732" s="465"/>
    </row>
    <row r="733">
      <c r="R733" s="465"/>
    </row>
    <row r="734">
      <c r="R734" s="465"/>
    </row>
    <row r="735">
      <c r="R735" s="465"/>
    </row>
    <row r="736">
      <c r="R736" s="465"/>
    </row>
    <row r="737">
      <c r="R737" s="465"/>
    </row>
    <row r="738">
      <c r="R738" s="465"/>
    </row>
    <row r="739">
      <c r="R739" s="465"/>
    </row>
    <row r="740">
      <c r="R740" s="465"/>
    </row>
    <row r="741">
      <c r="R741" s="465"/>
    </row>
    <row r="742">
      <c r="R742" s="465"/>
    </row>
    <row r="743">
      <c r="R743" s="465"/>
    </row>
    <row r="744">
      <c r="R744" s="465"/>
    </row>
    <row r="745">
      <c r="R745" s="465"/>
    </row>
    <row r="746">
      <c r="R746" s="465"/>
    </row>
    <row r="747">
      <c r="R747" s="465"/>
    </row>
    <row r="748">
      <c r="R748" s="465"/>
    </row>
    <row r="749">
      <c r="R749" s="465"/>
    </row>
    <row r="750">
      <c r="R750" s="465"/>
    </row>
    <row r="751">
      <c r="R751" s="465"/>
    </row>
    <row r="752">
      <c r="R752" s="465"/>
    </row>
    <row r="753">
      <c r="R753" s="465"/>
    </row>
    <row r="754">
      <c r="R754" s="465"/>
    </row>
    <row r="755">
      <c r="R755" s="465"/>
    </row>
    <row r="756">
      <c r="R756" s="465"/>
    </row>
    <row r="757">
      <c r="R757" s="465"/>
    </row>
    <row r="758">
      <c r="R758" s="465"/>
    </row>
    <row r="759">
      <c r="R759" s="465"/>
    </row>
    <row r="760">
      <c r="R760" s="465"/>
    </row>
    <row r="761">
      <c r="R761" s="465"/>
    </row>
    <row r="762">
      <c r="R762" s="465"/>
    </row>
    <row r="763">
      <c r="R763" s="465"/>
    </row>
    <row r="764">
      <c r="R764" s="465"/>
    </row>
    <row r="765">
      <c r="R765" s="465"/>
    </row>
    <row r="766">
      <c r="R766" s="465"/>
    </row>
    <row r="767">
      <c r="R767" s="465"/>
    </row>
    <row r="768">
      <c r="R768" s="465"/>
    </row>
    <row r="769">
      <c r="R769" s="465"/>
    </row>
    <row r="770">
      <c r="R770" s="465"/>
    </row>
    <row r="771">
      <c r="R771" s="465"/>
    </row>
    <row r="772">
      <c r="R772" s="465"/>
    </row>
    <row r="773">
      <c r="R773" s="465"/>
    </row>
    <row r="774">
      <c r="R774" s="465"/>
    </row>
    <row r="775">
      <c r="R775" s="465"/>
    </row>
    <row r="776">
      <c r="R776" s="465"/>
    </row>
    <row r="777">
      <c r="R777" s="465"/>
    </row>
    <row r="778">
      <c r="R778" s="465"/>
    </row>
    <row r="779">
      <c r="R779" s="465"/>
    </row>
    <row r="780">
      <c r="R780" s="465"/>
    </row>
    <row r="781">
      <c r="R781" s="465"/>
    </row>
    <row r="782">
      <c r="R782" s="465"/>
    </row>
    <row r="783">
      <c r="R783" s="465"/>
    </row>
    <row r="784">
      <c r="R784" s="465"/>
    </row>
    <row r="785">
      <c r="R785" s="465"/>
    </row>
    <row r="786">
      <c r="R786" s="465"/>
    </row>
    <row r="787">
      <c r="R787" s="465"/>
    </row>
    <row r="788">
      <c r="R788" s="465"/>
    </row>
    <row r="789">
      <c r="R789" s="465"/>
    </row>
    <row r="790">
      <c r="R790" s="465"/>
    </row>
    <row r="791">
      <c r="R791" s="465"/>
    </row>
    <row r="792">
      <c r="R792" s="465"/>
    </row>
    <row r="793">
      <c r="R793" s="465"/>
    </row>
    <row r="794">
      <c r="R794" s="465"/>
    </row>
    <row r="795">
      <c r="R795" s="465"/>
    </row>
    <row r="796">
      <c r="R796" s="465"/>
    </row>
    <row r="797">
      <c r="R797" s="465"/>
    </row>
    <row r="798">
      <c r="R798" s="465"/>
    </row>
    <row r="799">
      <c r="R799" s="465"/>
    </row>
    <row r="800">
      <c r="R800" s="465"/>
    </row>
    <row r="801">
      <c r="R801" s="465"/>
    </row>
    <row r="802">
      <c r="R802" s="465"/>
    </row>
    <row r="803">
      <c r="R803" s="465"/>
    </row>
    <row r="804">
      <c r="R804" s="465"/>
    </row>
    <row r="805">
      <c r="R805" s="465"/>
    </row>
    <row r="806">
      <c r="R806" s="465"/>
    </row>
    <row r="807">
      <c r="R807" s="465"/>
    </row>
    <row r="808">
      <c r="R808" s="465"/>
    </row>
    <row r="809">
      <c r="R809" s="465"/>
    </row>
    <row r="810">
      <c r="R810" s="465"/>
    </row>
    <row r="811">
      <c r="R811" s="465"/>
    </row>
    <row r="812">
      <c r="R812" s="465"/>
    </row>
    <row r="813">
      <c r="R813" s="465"/>
    </row>
    <row r="814">
      <c r="R814" s="465"/>
    </row>
    <row r="815">
      <c r="R815" s="465"/>
    </row>
    <row r="816">
      <c r="R816" s="465"/>
    </row>
    <row r="817">
      <c r="R817" s="465"/>
    </row>
    <row r="818">
      <c r="R818" s="465"/>
    </row>
    <row r="819">
      <c r="R819" s="465"/>
    </row>
    <row r="820">
      <c r="R820" s="465"/>
    </row>
    <row r="821">
      <c r="R821" s="465"/>
    </row>
    <row r="822">
      <c r="R822" s="465"/>
    </row>
    <row r="823">
      <c r="R823" s="465"/>
    </row>
    <row r="824">
      <c r="R824" s="465"/>
    </row>
    <row r="825">
      <c r="R825" s="465"/>
    </row>
    <row r="826">
      <c r="R826" s="465"/>
    </row>
    <row r="827">
      <c r="R827" s="465"/>
    </row>
    <row r="828">
      <c r="R828" s="465"/>
    </row>
    <row r="829">
      <c r="R829" s="465"/>
    </row>
    <row r="830">
      <c r="R830" s="465"/>
    </row>
    <row r="831">
      <c r="R831" s="465"/>
    </row>
    <row r="832">
      <c r="R832" s="465"/>
    </row>
    <row r="833">
      <c r="R833" s="465"/>
    </row>
    <row r="834">
      <c r="R834" s="465"/>
    </row>
    <row r="835">
      <c r="R835" s="465"/>
    </row>
    <row r="836">
      <c r="R836" s="465"/>
    </row>
    <row r="837">
      <c r="R837" s="465"/>
    </row>
    <row r="838">
      <c r="R838" s="465"/>
    </row>
    <row r="839">
      <c r="R839" s="465"/>
    </row>
    <row r="840">
      <c r="R840" s="465"/>
    </row>
    <row r="841">
      <c r="R841" s="465"/>
    </row>
    <row r="842">
      <c r="R842" s="465"/>
    </row>
    <row r="843">
      <c r="R843" s="465"/>
    </row>
    <row r="844">
      <c r="R844" s="465"/>
    </row>
    <row r="845">
      <c r="R845" s="465"/>
    </row>
    <row r="846">
      <c r="R846" s="465"/>
    </row>
    <row r="847">
      <c r="R847" s="465"/>
    </row>
    <row r="848">
      <c r="R848" s="465"/>
    </row>
    <row r="849">
      <c r="R849" s="465"/>
    </row>
    <row r="850">
      <c r="R850" s="465"/>
    </row>
    <row r="851">
      <c r="R851" s="465"/>
    </row>
    <row r="852">
      <c r="R852" s="465"/>
    </row>
    <row r="853">
      <c r="R853" s="465"/>
    </row>
    <row r="854">
      <c r="R854" s="465"/>
    </row>
    <row r="855">
      <c r="R855" s="465"/>
    </row>
    <row r="856">
      <c r="R856" s="465"/>
    </row>
    <row r="857">
      <c r="R857" s="465"/>
    </row>
    <row r="858">
      <c r="R858" s="465"/>
    </row>
    <row r="859">
      <c r="R859" s="465"/>
    </row>
    <row r="860">
      <c r="R860" s="465"/>
    </row>
    <row r="861">
      <c r="R861" s="465"/>
    </row>
    <row r="862">
      <c r="R862" s="465"/>
    </row>
    <row r="863">
      <c r="R863" s="465"/>
    </row>
    <row r="864">
      <c r="R864" s="465"/>
    </row>
    <row r="865">
      <c r="R865" s="465"/>
    </row>
    <row r="866">
      <c r="R866" s="465"/>
    </row>
    <row r="867">
      <c r="R867" s="465"/>
    </row>
    <row r="868">
      <c r="R868" s="465"/>
    </row>
    <row r="869">
      <c r="R869" s="465"/>
    </row>
    <row r="870">
      <c r="R870" s="465"/>
    </row>
    <row r="871">
      <c r="R871" s="465"/>
    </row>
    <row r="872">
      <c r="R872" s="465"/>
    </row>
    <row r="873">
      <c r="R873" s="465"/>
    </row>
    <row r="874">
      <c r="R874" s="465"/>
    </row>
    <row r="875">
      <c r="R875" s="465"/>
    </row>
    <row r="876">
      <c r="R876" s="465"/>
    </row>
    <row r="877">
      <c r="R877" s="465"/>
    </row>
    <row r="878">
      <c r="R878" s="465"/>
    </row>
    <row r="879">
      <c r="R879" s="465"/>
    </row>
    <row r="880">
      <c r="R880" s="465"/>
    </row>
    <row r="881">
      <c r="R881" s="465"/>
    </row>
    <row r="882">
      <c r="R882" s="465"/>
    </row>
    <row r="883">
      <c r="R883" s="465"/>
    </row>
    <row r="884">
      <c r="R884" s="465"/>
    </row>
    <row r="885">
      <c r="R885" s="465"/>
    </row>
    <row r="886">
      <c r="R886" s="465"/>
    </row>
    <row r="887">
      <c r="R887" s="465"/>
    </row>
    <row r="888">
      <c r="R888" s="465"/>
    </row>
    <row r="889">
      <c r="R889" s="465"/>
    </row>
    <row r="890">
      <c r="R890" s="465"/>
    </row>
    <row r="891">
      <c r="R891" s="465"/>
    </row>
    <row r="892">
      <c r="R892" s="465"/>
    </row>
    <row r="893">
      <c r="R893" s="465"/>
    </row>
    <row r="894">
      <c r="R894" s="465"/>
    </row>
    <row r="895">
      <c r="R895" s="465"/>
    </row>
    <row r="896">
      <c r="R896" s="465"/>
    </row>
    <row r="897">
      <c r="R897" s="465"/>
    </row>
    <row r="898">
      <c r="R898" s="465"/>
    </row>
    <row r="899">
      <c r="R899" s="465"/>
    </row>
    <row r="900">
      <c r="R900" s="465"/>
    </row>
    <row r="901">
      <c r="R901" s="465"/>
    </row>
    <row r="902">
      <c r="R902" s="465"/>
    </row>
    <row r="903">
      <c r="R903" s="465"/>
    </row>
    <row r="904">
      <c r="R904" s="465"/>
    </row>
    <row r="905">
      <c r="R905" s="465"/>
    </row>
    <row r="906">
      <c r="R906" s="465"/>
    </row>
    <row r="907">
      <c r="R907" s="465"/>
    </row>
    <row r="908">
      <c r="R908" s="465"/>
    </row>
    <row r="909">
      <c r="R909" s="465"/>
    </row>
    <row r="910">
      <c r="R910" s="465"/>
    </row>
    <row r="911">
      <c r="R911" s="465"/>
    </row>
    <row r="912">
      <c r="R912" s="465"/>
    </row>
    <row r="913">
      <c r="R913" s="465"/>
    </row>
    <row r="914">
      <c r="R914" s="465"/>
    </row>
    <row r="915">
      <c r="R915" s="465"/>
    </row>
    <row r="916">
      <c r="R916" s="465"/>
    </row>
    <row r="917">
      <c r="R917" s="465"/>
    </row>
    <row r="918">
      <c r="R918" s="465"/>
    </row>
    <row r="919">
      <c r="R919" s="465"/>
    </row>
    <row r="920">
      <c r="R920" s="465"/>
    </row>
    <row r="921">
      <c r="R921" s="465"/>
    </row>
    <row r="922">
      <c r="R922" s="465"/>
    </row>
    <row r="923">
      <c r="R923" s="465"/>
    </row>
    <row r="924">
      <c r="R924" s="465"/>
    </row>
    <row r="925">
      <c r="R925" s="465"/>
    </row>
    <row r="926">
      <c r="R926" s="465"/>
    </row>
    <row r="927">
      <c r="R927" s="465"/>
    </row>
    <row r="928">
      <c r="R928" s="465"/>
    </row>
    <row r="929">
      <c r="R929" s="465"/>
    </row>
    <row r="930">
      <c r="R930" s="465"/>
    </row>
    <row r="931">
      <c r="R931" s="465"/>
    </row>
    <row r="932">
      <c r="R932" s="465"/>
    </row>
    <row r="933">
      <c r="R933" s="465"/>
    </row>
    <row r="934">
      <c r="R934" s="465"/>
    </row>
    <row r="935">
      <c r="R935" s="465"/>
    </row>
    <row r="936">
      <c r="R936" s="465"/>
    </row>
    <row r="937">
      <c r="R937" s="465"/>
    </row>
    <row r="938">
      <c r="R938" s="465"/>
    </row>
    <row r="939">
      <c r="R939" s="465"/>
    </row>
    <row r="940">
      <c r="R940" s="465"/>
    </row>
    <row r="941">
      <c r="R941" s="465"/>
    </row>
    <row r="942">
      <c r="R942" s="465"/>
    </row>
    <row r="943">
      <c r="R943" s="465"/>
    </row>
    <row r="944">
      <c r="R944" s="465"/>
    </row>
    <row r="945">
      <c r="R945" s="465"/>
    </row>
    <row r="946">
      <c r="R946" s="465"/>
    </row>
    <row r="947">
      <c r="R947" s="465"/>
    </row>
    <row r="948">
      <c r="R948" s="465"/>
    </row>
    <row r="949">
      <c r="R949" s="465"/>
    </row>
    <row r="950">
      <c r="R950" s="465"/>
    </row>
    <row r="951">
      <c r="R951" s="465"/>
    </row>
    <row r="952">
      <c r="R952" s="465"/>
    </row>
    <row r="953">
      <c r="R953" s="465"/>
    </row>
    <row r="954">
      <c r="R954" s="465"/>
    </row>
    <row r="955">
      <c r="R955" s="465"/>
    </row>
    <row r="956">
      <c r="R956" s="465"/>
    </row>
    <row r="957">
      <c r="R957" s="465"/>
    </row>
    <row r="958">
      <c r="R958" s="465"/>
    </row>
    <row r="959">
      <c r="R959" s="465"/>
    </row>
    <row r="960">
      <c r="R960" s="465"/>
    </row>
    <row r="961">
      <c r="R961" s="465"/>
    </row>
    <row r="962">
      <c r="R962" s="465"/>
    </row>
    <row r="963">
      <c r="R963" s="465"/>
    </row>
    <row r="964">
      <c r="R964" s="465"/>
    </row>
    <row r="965">
      <c r="R965" s="465"/>
    </row>
    <row r="966">
      <c r="R966" s="465"/>
    </row>
    <row r="967">
      <c r="R967" s="465"/>
    </row>
    <row r="968">
      <c r="R968" s="465"/>
    </row>
    <row r="969">
      <c r="R969" s="465"/>
    </row>
    <row r="970">
      <c r="R970" s="465"/>
    </row>
    <row r="971">
      <c r="R971" s="465"/>
    </row>
    <row r="972">
      <c r="R972" s="465"/>
    </row>
    <row r="973">
      <c r="R973" s="465"/>
    </row>
    <row r="974">
      <c r="R974" s="465"/>
    </row>
    <row r="975">
      <c r="R975" s="465"/>
    </row>
    <row r="976">
      <c r="R976" s="465"/>
    </row>
    <row r="977">
      <c r="R977" s="465"/>
    </row>
    <row r="978">
      <c r="R978" s="465"/>
    </row>
    <row r="979">
      <c r="R979" s="465"/>
    </row>
    <row r="980">
      <c r="R980" s="465"/>
    </row>
    <row r="981">
      <c r="R981" s="465"/>
    </row>
    <row r="982">
      <c r="R982" s="465"/>
    </row>
    <row r="983">
      <c r="R983" s="465"/>
    </row>
    <row r="984">
      <c r="R984" s="465"/>
    </row>
    <row r="985">
      <c r="R985" s="465"/>
    </row>
    <row r="986">
      <c r="R986" s="465"/>
    </row>
    <row r="987">
      <c r="R987" s="465"/>
    </row>
    <row r="988">
      <c r="R988" s="465"/>
    </row>
    <row r="989">
      <c r="R989" s="465"/>
    </row>
    <row r="990">
      <c r="R990" s="465"/>
    </row>
    <row r="991">
      <c r="R991" s="465"/>
    </row>
    <row r="992">
      <c r="R992" s="465"/>
    </row>
    <row r="993">
      <c r="R993" s="465"/>
    </row>
    <row r="994">
      <c r="R994" s="465"/>
    </row>
    <row r="995">
      <c r="R995" s="465"/>
    </row>
    <row r="996">
      <c r="R996" s="465"/>
    </row>
    <row r="997">
      <c r="R997" s="465"/>
    </row>
    <row r="998">
      <c r="R998" s="465"/>
    </row>
    <row r="999">
      <c r="R999" s="465"/>
    </row>
    <row r="1000">
      <c r="R1000" s="465"/>
    </row>
  </sheetData>
  <mergeCells count="12">
    <mergeCell ref="AJ1:AM1"/>
    <mergeCell ref="AO1:AR1"/>
    <mergeCell ref="AT1:AW1"/>
    <mergeCell ref="AY1:BB1"/>
    <mergeCell ref="BD1:BG1"/>
    <mergeCell ref="A1:D1"/>
    <mergeCell ref="F1:I1"/>
    <mergeCell ref="K1:N1"/>
    <mergeCell ref="P1:Q1"/>
    <mergeCell ref="U1:X1"/>
    <mergeCell ref="Z1:AC1"/>
    <mergeCell ref="AE1:AH1"/>
  </mergeCells>
  <conditionalFormatting sqref="R1:R1000">
    <cfRule type="containsBlanks" dxfId="27" priority="1">
      <formula>LEN(TRIM(R1))=0</formula>
    </cfRule>
  </conditionalFormatting>
  <conditionalFormatting sqref="R1:R1000">
    <cfRule type="cellIs" dxfId="4" priority="2" operator="equal">
      <formula>"Flanagan-Fortin, Shawn"</formula>
    </cfRule>
  </conditionalFormatting>
  <conditionalFormatting sqref="R1:R1000">
    <cfRule type="cellIs" dxfId="4" priority="3" operator="equal">
      <formula>"Roy, Jeremie"</formula>
    </cfRule>
  </conditionalFormatting>
  <conditionalFormatting sqref="R1:R1000">
    <cfRule type="cellIs" dxfId="4" priority="4" operator="equal">
      <formula>"Pierre, Christopher"</formula>
    </cfRule>
  </conditionalFormatting>
  <conditionalFormatting sqref="R1:R1000">
    <cfRule type="cellIs" dxfId="4" priority="5" operator="equal">
      <formula>"Laprise, David"</formula>
    </cfRule>
  </conditionalFormatting>
  <conditionalFormatting sqref="R1:R1000">
    <cfRule type="cellIs" dxfId="4" priority="6" operator="equal">
      <formula>"Nyemazi, Armand Landry"</formula>
    </cfRule>
  </conditionalFormatting>
  <conditionalFormatting sqref="R1:R1000">
    <cfRule type="cellIs" dxfId="4" priority="7" operator="equal">
      <formula>"Sivoravong, Kanitha"</formula>
    </cfRule>
  </conditionalFormatting>
  <conditionalFormatting sqref="R1:R1000">
    <cfRule type="cellIs" dxfId="4" priority="8" operator="equal">
      <formula>"Bedel Kapet, Eddy Yves"</formula>
    </cfRule>
  </conditionalFormatting>
  <conditionalFormatting sqref="R1:R1000">
    <cfRule type="cellIs" dxfId="4" priority="9" operator="equal">
      <formula>"Herbst, Emily Blythe"</formula>
    </cfRule>
  </conditionalFormatting>
  <conditionalFormatting sqref="R1:R1000">
    <cfRule type="cellIs" dxfId="4" priority="10" operator="equal">
      <formula>"Gagnon, Nancy"</formula>
    </cfRule>
  </conditionalFormatting>
  <conditionalFormatting sqref="R1:R1000">
    <cfRule type="cellIs" dxfId="4" priority="11" operator="equal">
      <formula>"Jaen Benitez, Roberto David"</formula>
    </cfRule>
  </conditionalFormatting>
  <conditionalFormatting sqref="R1:R1000">
    <cfRule type="cellIs" dxfId="4" priority="12" operator="equal">
      <formula>"Ininahazwe, Sabrina Amanda"</formula>
    </cfRule>
  </conditionalFormatting>
  <conditionalFormatting sqref="R1:R1000">
    <cfRule type="containsText" dxfId="20" priority="13" operator="containsText" text="mompremier">
      <formula>NOT(ISERROR(SEARCH(("mompremier"),(R1))))</formula>
    </cfRule>
  </conditionalFormatting>
  <conditionalFormatting sqref="R1:R1000">
    <cfRule type="containsText" dxfId="20" priority="14" operator="containsText" text="Vachon">
      <formula>NOT(ISERROR(SEARCH(("Vachon"),(R1))))</formula>
    </cfRule>
  </conditionalFormatting>
  <conditionalFormatting sqref="R1:R1000">
    <cfRule type="containsText" dxfId="20" priority="15" operator="containsText" text="Deschineau, Arleen">
      <formula>NOT(ISERROR(SEARCH(("Deschineau, Arleen"),(R1))))</formula>
    </cfRule>
  </conditionalFormatting>
  <conditionalFormatting sqref="R1:R1000">
    <cfRule type="containsText" dxfId="20" priority="16" operator="containsText" text="Doiron, Rejeanne">
      <formula>NOT(ISERROR(SEARCH(("Doiron, Rejeanne"),(R1))))</formula>
    </cfRule>
  </conditionalFormatting>
  <conditionalFormatting sqref="R1:R1000">
    <cfRule type="containsText" dxfId="20" priority="17" operator="containsText" text="Desjardins, Lucie">
      <formula>NOT(ISERROR(SEARCH(("Desjardins, Lucie"),(R1))))</formula>
    </cfRule>
  </conditionalFormatting>
  <conditionalFormatting sqref="R1:R1000">
    <cfRule type="containsText" dxfId="10" priority="18" operator="containsText" text="Borromeo">
      <formula>NOT(ISERROR(SEARCH(("Borromeo"),(R1))))</formula>
    </cfRule>
  </conditionalFormatting>
  <conditionalFormatting sqref="R1:R1000">
    <cfRule type="containsText" dxfId="10" priority="19" operator="containsText" text="Wong, Jordan">
      <formula>NOT(ISERROR(SEARCH(("Wong, Jordan"),(R1))))</formula>
    </cfRule>
  </conditionalFormatting>
  <conditionalFormatting sqref="R1:R1000">
    <cfRule type="containsText" dxfId="10" priority="20" operator="containsText" text="Dieu-Juste, Erica">
      <formula>NOT(ISERROR(SEARCH(("Dieu-Juste, Erica"),(R1))))</formula>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9.88"/>
  </cols>
  <sheetData>
    <row r="1">
      <c r="A1" s="730"/>
      <c r="B1" s="730"/>
      <c r="C1" s="730"/>
      <c r="D1" s="730"/>
      <c r="E1" s="730"/>
      <c r="F1" s="730"/>
    </row>
    <row r="2">
      <c r="A2" s="731"/>
      <c r="B2" s="732"/>
      <c r="C2" s="730"/>
      <c r="D2" s="730"/>
      <c r="E2" s="733"/>
      <c r="F2" s="734"/>
    </row>
    <row r="3">
      <c r="A3" s="731"/>
      <c r="B3" s="732"/>
      <c r="C3" s="730"/>
      <c r="D3" s="730"/>
      <c r="E3" s="733"/>
      <c r="F3" s="734"/>
    </row>
    <row r="4">
      <c r="A4" s="731"/>
      <c r="B4" s="732"/>
      <c r="C4" s="730"/>
      <c r="D4" s="730"/>
      <c r="E4" s="733"/>
      <c r="F4" s="734"/>
    </row>
    <row r="5">
      <c r="A5" s="731"/>
      <c r="B5" s="732"/>
      <c r="C5" s="730"/>
      <c r="D5" s="730"/>
      <c r="E5" s="733"/>
      <c r="F5" s="734"/>
    </row>
    <row r="6">
      <c r="A6" s="731"/>
      <c r="B6" s="732"/>
      <c r="C6" s="730"/>
      <c r="D6" s="730"/>
      <c r="E6" s="733"/>
      <c r="F6" s="734"/>
    </row>
    <row r="7">
      <c r="A7" s="731"/>
      <c r="B7" s="732"/>
      <c r="C7" s="730"/>
      <c r="D7" s="730"/>
      <c r="E7" s="733"/>
      <c r="F7" s="734"/>
    </row>
    <row r="8">
      <c r="A8" s="731"/>
      <c r="B8" s="732"/>
      <c r="C8" s="730"/>
      <c r="D8" s="730"/>
      <c r="E8" s="733"/>
      <c r="F8" s="734"/>
    </row>
    <row r="9">
      <c r="A9" s="731"/>
      <c r="B9" s="732"/>
      <c r="C9" s="730"/>
      <c r="D9" s="730"/>
      <c r="E9" s="733"/>
      <c r="F9" s="734"/>
    </row>
    <row r="10">
      <c r="A10" s="731"/>
      <c r="B10" s="732"/>
      <c r="C10" s="730"/>
      <c r="D10" s="730"/>
      <c r="E10" s="733"/>
      <c r="F10" s="734"/>
    </row>
    <row r="11">
      <c r="A11" s="731"/>
      <c r="B11" s="732"/>
      <c r="C11" s="730"/>
      <c r="D11" s="730"/>
      <c r="E11" s="733"/>
      <c r="F11" s="734"/>
    </row>
    <row r="12">
      <c r="A12" s="731"/>
      <c r="B12" s="732"/>
      <c r="C12" s="730"/>
      <c r="D12" s="730"/>
      <c r="E12" s="733"/>
      <c r="F12" s="734"/>
    </row>
    <row r="13">
      <c r="A13" s="731"/>
      <c r="B13" s="732"/>
      <c r="C13" s="730"/>
      <c r="D13" s="730"/>
      <c r="E13" s="733"/>
      <c r="F13" s="734"/>
    </row>
    <row r="14">
      <c r="A14" s="731"/>
      <c r="B14" s="732"/>
      <c r="C14" s="730"/>
      <c r="D14" s="730"/>
      <c r="E14" s="733"/>
      <c r="F14" s="734"/>
    </row>
    <row r="15">
      <c r="A15" s="731"/>
      <c r="B15" s="732"/>
      <c r="C15" s="730"/>
      <c r="D15" s="730"/>
      <c r="E15" s="733"/>
      <c r="F15" s="734"/>
    </row>
    <row r="16">
      <c r="A16" s="731"/>
      <c r="B16" s="732"/>
      <c r="C16" s="730"/>
      <c r="D16" s="730"/>
      <c r="E16" s="733"/>
      <c r="F16" s="734"/>
    </row>
    <row r="17">
      <c r="A17" s="731"/>
      <c r="B17" s="732"/>
      <c r="C17" s="730"/>
      <c r="D17" s="730"/>
      <c r="E17" s="733"/>
      <c r="F17" s="734"/>
    </row>
    <row r="18">
      <c r="A18" s="731"/>
      <c r="B18" s="732"/>
      <c r="C18" s="730"/>
      <c r="D18" s="730"/>
      <c r="E18" s="733"/>
      <c r="F18" s="734"/>
    </row>
    <row r="19">
      <c r="A19" s="731"/>
      <c r="B19" s="732"/>
      <c r="C19" s="730"/>
      <c r="D19" s="730"/>
      <c r="E19" s="733"/>
      <c r="F19" s="734"/>
    </row>
    <row r="20">
      <c r="A20" s="731"/>
      <c r="B20" s="732"/>
      <c r="C20" s="730"/>
      <c r="D20" s="730"/>
      <c r="E20" s="733"/>
      <c r="F20" s="734"/>
    </row>
    <row r="21">
      <c r="A21" s="731"/>
      <c r="B21" s="732"/>
      <c r="C21" s="730"/>
      <c r="D21" s="730"/>
      <c r="E21" s="733"/>
      <c r="F21" s="734"/>
    </row>
    <row r="22">
      <c r="A22" s="731"/>
      <c r="B22" s="732"/>
      <c r="C22" s="730"/>
      <c r="D22" s="730"/>
      <c r="E22" s="733"/>
      <c r="F22" s="734"/>
    </row>
    <row r="23">
      <c r="A23" s="731"/>
      <c r="B23" s="732"/>
      <c r="C23" s="730"/>
      <c r="D23" s="730"/>
      <c r="E23" s="733"/>
      <c r="F23" s="734"/>
    </row>
    <row r="24">
      <c r="A24" s="731"/>
      <c r="B24" s="732"/>
      <c r="C24" s="730"/>
      <c r="D24" s="730"/>
      <c r="E24" s="733"/>
      <c r="F24" s="734"/>
    </row>
    <row r="25">
      <c r="A25" s="731"/>
      <c r="B25" s="732"/>
      <c r="C25" s="730"/>
      <c r="D25" s="730"/>
      <c r="E25" s="733"/>
      <c r="F25" s="734"/>
    </row>
    <row r="26">
      <c r="A26" s="731"/>
      <c r="B26" s="732"/>
      <c r="C26" s="730"/>
      <c r="D26" s="730"/>
      <c r="E26" s="733"/>
      <c r="F26" s="734"/>
    </row>
    <row r="27">
      <c r="A27" s="731"/>
      <c r="B27" s="732"/>
      <c r="C27" s="730"/>
      <c r="D27" s="730"/>
      <c r="E27" s="733"/>
      <c r="F27" s="734"/>
    </row>
    <row r="28">
      <c r="A28" s="731"/>
      <c r="B28" s="732"/>
      <c r="C28" s="730"/>
      <c r="D28" s="730"/>
      <c r="E28" s="733"/>
      <c r="F28" s="734"/>
    </row>
    <row r="29">
      <c r="A29" s="731"/>
      <c r="B29" s="732"/>
      <c r="C29" s="730"/>
      <c r="D29" s="730"/>
      <c r="E29" s="733"/>
      <c r="F29" s="734"/>
    </row>
    <row r="30">
      <c r="A30" s="731"/>
      <c r="B30" s="732"/>
      <c r="C30" s="730"/>
      <c r="D30" s="730"/>
      <c r="E30" s="733"/>
      <c r="F30" s="734"/>
    </row>
    <row r="31">
      <c r="A31" s="731"/>
      <c r="B31" s="732"/>
      <c r="C31" s="730"/>
      <c r="D31" s="730"/>
      <c r="E31" s="733"/>
      <c r="F31" s="734"/>
    </row>
    <row r="32">
      <c r="A32" s="731"/>
      <c r="B32" s="732"/>
      <c r="C32" s="730"/>
      <c r="D32" s="730"/>
      <c r="E32" s="733"/>
      <c r="F32" s="734"/>
    </row>
    <row r="33">
      <c r="A33" s="731"/>
      <c r="B33" s="732"/>
      <c r="C33" s="730"/>
      <c r="D33" s="730"/>
      <c r="E33" s="733"/>
      <c r="F33" s="734"/>
    </row>
    <row r="34">
      <c r="A34" s="731"/>
      <c r="B34" s="732"/>
      <c r="C34" s="730"/>
      <c r="D34" s="730"/>
      <c r="E34" s="733"/>
      <c r="F34" s="734"/>
    </row>
    <row r="35">
      <c r="A35" s="731"/>
      <c r="B35" s="732"/>
      <c r="C35" s="730"/>
      <c r="D35" s="730"/>
      <c r="E35" s="733"/>
      <c r="F35" s="734"/>
    </row>
    <row r="36">
      <c r="A36" s="731"/>
      <c r="B36" s="732"/>
      <c r="C36" s="730"/>
      <c r="D36" s="730"/>
      <c r="E36" s="733"/>
      <c r="F36" s="734"/>
    </row>
    <row r="37">
      <c r="A37" s="731"/>
      <c r="B37" s="732"/>
      <c r="C37" s="730"/>
      <c r="D37" s="730"/>
      <c r="E37" s="733"/>
      <c r="F37" s="734"/>
    </row>
    <row r="38">
      <c r="A38" s="731"/>
      <c r="B38" s="732"/>
      <c r="C38" s="730"/>
      <c r="D38" s="730"/>
      <c r="E38" s="733"/>
      <c r="F38" s="734"/>
    </row>
    <row r="39">
      <c r="A39" s="731"/>
      <c r="B39" s="732"/>
      <c r="C39" s="730"/>
      <c r="D39" s="730"/>
      <c r="E39" s="733"/>
      <c r="F39" s="734"/>
    </row>
    <row r="40">
      <c r="A40" s="731"/>
      <c r="B40" s="732"/>
      <c r="C40" s="730"/>
      <c r="D40" s="730"/>
      <c r="E40" s="733"/>
      <c r="F40" s="734"/>
    </row>
    <row r="41">
      <c r="A41" s="731"/>
      <c r="B41" s="732"/>
      <c r="C41" s="730"/>
      <c r="D41" s="730"/>
      <c r="E41" s="733"/>
      <c r="F41" s="734"/>
    </row>
    <row r="42">
      <c r="A42" s="731"/>
      <c r="B42" s="732"/>
      <c r="C42" s="730"/>
      <c r="D42" s="730"/>
      <c r="E42" s="733"/>
      <c r="F42" s="734"/>
    </row>
    <row r="43">
      <c r="A43" s="731"/>
      <c r="B43" s="732"/>
      <c r="C43" s="730"/>
      <c r="D43" s="730"/>
      <c r="E43" s="733"/>
      <c r="F43" s="734"/>
    </row>
    <row r="44">
      <c r="A44" s="731"/>
      <c r="B44" s="732"/>
      <c r="C44" s="730"/>
      <c r="D44" s="730"/>
      <c r="E44" s="733"/>
      <c r="F44" s="734"/>
    </row>
    <row r="45">
      <c r="A45" s="731"/>
      <c r="B45" s="732"/>
      <c r="C45" s="730"/>
      <c r="D45" s="730"/>
      <c r="E45" s="733"/>
      <c r="F45" s="734"/>
    </row>
    <row r="46">
      <c r="A46" s="731"/>
      <c r="B46" s="732"/>
      <c r="C46" s="730"/>
      <c r="D46" s="730"/>
      <c r="E46" s="733"/>
      <c r="F46" s="734"/>
    </row>
    <row r="47">
      <c r="A47" s="731"/>
      <c r="B47" s="732"/>
      <c r="C47" s="730"/>
      <c r="D47" s="730"/>
      <c r="E47" s="733"/>
      <c r="F47" s="734"/>
    </row>
    <row r="48">
      <c r="A48" s="731"/>
      <c r="B48" s="732"/>
      <c r="C48" s="730"/>
      <c r="D48" s="730"/>
      <c r="E48" s="733"/>
      <c r="F48" s="734"/>
    </row>
    <row r="49">
      <c r="A49" s="731"/>
      <c r="B49" s="732"/>
      <c r="C49" s="730"/>
      <c r="D49" s="730"/>
      <c r="E49" s="733"/>
      <c r="F49" s="734"/>
    </row>
    <row r="50">
      <c r="A50" s="731"/>
      <c r="B50" s="732"/>
      <c r="C50" s="730"/>
      <c r="D50" s="730"/>
      <c r="E50" s="733"/>
      <c r="F50" s="734"/>
    </row>
    <row r="51">
      <c r="A51" s="731"/>
      <c r="B51" s="732"/>
      <c r="C51" s="730"/>
      <c r="D51" s="730"/>
      <c r="E51" s="733"/>
      <c r="F51" s="734"/>
    </row>
    <row r="52">
      <c r="A52" s="731"/>
      <c r="B52" s="732"/>
      <c r="C52" s="730"/>
      <c r="D52" s="730"/>
      <c r="E52" s="733"/>
      <c r="F52" s="734"/>
    </row>
    <row r="53">
      <c r="A53" s="731"/>
      <c r="B53" s="732"/>
      <c r="C53" s="730"/>
      <c r="D53" s="730"/>
      <c r="E53" s="733"/>
      <c r="F53" s="734"/>
    </row>
    <row r="54">
      <c r="A54" s="731"/>
      <c r="B54" s="732"/>
      <c r="C54" s="730"/>
      <c r="D54" s="730"/>
      <c r="E54" s="733"/>
      <c r="F54" s="734"/>
    </row>
    <row r="55">
      <c r="A55" s="731"/>
      <c r="B55" s="732"/>
      <c r="C55" s="730"/>
      <c r="D55" s="730"/>
      <c r="E55" s="733"/>
      <c r="F55" s="734"/>
    </row>
    <row r="56">
      <c r="A56" s="731"/>
      <c r="B56" s="732"/>
      <c r="C56" s="730"/>
      <c r="D56" s="730"/>
      <c r="E56" s="733"/>
      <c r="F56" s="734"/>
    </row>
    <row r="57">
      <c r="A57" s="731"/>
      <c r="B57" s="732"/>
      <c r="C57" s="730"/>
      <c r="D57" s="730"/>
      <c r="E57" s="733"/>
      <c r="F57" s="734"/>
    </row>
    <row r="58">
      <c r="A58" s="731"/>
      <c r="B58" s="732"/>
      <c r="C58" s="730"/>
      <c r="D58" s="730"/>
      <c r="E58" s="733"/>
      <c r="F58" s="734"/>
    </row>
    <row r="59">
      <c r="A59" s="731"/>
      <c r="B59" s="732"/>
      <c r="C59" s="730"/>
      <c r="D59" s="730"/>
      <c r="E59" s="733"/>
      <c r="F59" s="734"/>
    </row>
    <row r="60">
      <c r="A60" s="731"/>
      <c r="B60" s="732"/>
      <c r="C60" s="730"/>
      <c r="D60" s="730"/>
      <c r="E60" s="733"/>
      <c r="F60" s="734"/>
    </row>
    <row r="61">
      <c r="A61" s="731"/>
      <c r="B61" s="732"/>
      <c r="C61" s="730"/>
      <c r="D61" s="730"/>
      <c r="E61" s="733"/>
      <c r="F61" s="734"/>
    </row>
    <row r="62">
      <c r="A62" s="731"/>
      <c r="B62" s="732"/>
      <c r="C62" s="730"/>
      <c r="D62" s="730"/>
      <c r="E62" s="733"/>
      <c r="F62" s="734"/>
    </row>
    <row r="63">
      <c r="A63" s="731"/>
      <c r="B63" s="732"/>
      <c r="C63" s="730"/>
      <c r="D63" s="730"/>
      <c r="E63" s="733"/>
      <c r="F63" s="734"/>
    </row>
    <row r="64">
      <c r="A64" s="731"/>
      <c r="B64" s="732"/>
      <c r="C64" s="730"/>
      <c r="D64" s="730"/>
      <c r="E64" s="733"/>
      <c r="F64" s="734"/>
    </row>
    <row r="65">
      <c r="A65" s="731"/>
      <c r="B65" s="732"/>
      <c r="C65" s="730"/>
      <c r="D65" s="730"/>
      <c r="E65" s="733"/>
      <c r="F65" s="734"/>
    </row>
    <row r="66">
      <c r="A66" s="731"/>
      <c r="B66" s="732"/>
      <c r="C66" s="730"/>
      <c r="D66" s="730"/>
      <c r="E66" s="733"/>
      <c r="F66" s="734"/>
    </row>
    <row r="67">
      <c r="A67" s="731"/>
      <c r="B67" s="732"/>
      <c r="C67" s="730"/>
      <c r="D67" s="730"/>
      <c r="E67" s="733"/>
      <c r="F67" s="734"/>
    </row>
    <row r="68">
      <c r="A68" s="731"/>
      <c r="B68" s="732"/>
      <c r="C68" s="730"/>
      <c r="D68" s="730"/>
      <c r="E68" s="733"/>
      <c r="F68" s="734"/>
    </row>
    <row r="69">
      <c r="A69" s="731"/>
      <c r="B69" s="732"/>
      <c r="C69" s="730"/>
      <c r="D69" s="730"/>
      <c r="E69" s="733"/>
      <c r="F69" s="734"/>
    </row>
    <row r="70">
      <c r="A70" s="731"/>
      <c r="B70" s="732"/>
      <c r="C70" s="730"/>
      <c r="D70" s="730"/>
      <c r="E70" s="733"/>
      <c r="F70" s="734"/>
    </row>
    <row r="71">
      <c r="A71" s="731"/>
      <c r="B71" s="732"/>
      <c r="C71" s="730"/>
      <c r="D71" s="730"/>
      <c r="E71" s="733"/>
      <c r="F71" s="734"/>
    </row>
    <row r="72">
      <c r="A72" s="731"/>
      <c r="B72" s="732"/>
      <c r="C72" s="730"/>
      <c r="D72" s="730"/>
      <c r="E72" s="733"/>
      <c r="F72" s="734"/>
    </row>
    <row r="73">
      <c r="A73" s="731"/>
      <c r="B73" s="732"/>
      <c r="C73" s="730"/>
      <c r="D73" s="730"/>
      <c r="E73" s="733"/>
      <c r="F73" s="734"/>
    </row>
    <row r="74">
      <c r="A74" s="731"/>
      <c r="B74" s="732"/>
      <c r="C74" s="730"/>
      <c r="D74" s="730"/>
      <c r="E74" s="733"/>
      <c r="F74" s="734"/>
    </row>
    <row r="75">
      <c r="A75" s="731"/>
      <c r="B75" s="732"/>
      <c r="C75" s="730"/>
      <c r="D75" s="730"/>
      <c r="E75" s="733"/>
      <c r="F75" s="734"/>
    </row>
    <row r="76">
      <c r="A76" s="731"/>
      <c r="B76" s="732"/>
      <c r="C76" s="730"/>
      <c r="D76" s="730"/>
      <c r="E76" s="733"/>
      <c r="F76" s="734"/>
    </row>
    <row r="77">
      <c r="A77" s="731"/>
      <c r="B77" s="732"/>
      <c r="C77" s="730"/>
      <c r="D77" s="730"/>
      <c r="E77" s="733"/>
      <c r="F77" s="734"/>
    </row>
    <row r="78">
      <c r="A78" s="731"/>
      <c r="B78" s="732"/>
      <c r="C78" s="730"/>
      <c r="D78" s="730"/>
      <c r="E78" s="733"/>
      <c r="F78" s="734"/>
    </row>
    <row r="79">
      <c r="A79" s="731"/>
      <c r="B79" s="732"/>
      <c r="C79" s="730"/>
      <c r="D79" s="730"/>
      <c r="E79" s="733"/>
      <c r="F79" s="734"/>
    </row>
    <row r="80">
      <c r="A80" s="731"/>
      <c r="B80" s="732"/>
      <c r="C80" s="730"/>
      <c r="D80" s="730"/>
      <c r="E80" s="733"/>
      <c r="F80" s="734"/>
    </row>
    <row r="81">
      <c r="A81" s="731"/>
      <c r="B81" s="732"/>
      <c r="C81" s="730"/>
      <c r="D81" s="730"/>
      <c r="E81" s="733"/>
      <c r="F81" s="734"/>
    </row>
    <row r="82">
      <c r="A82" s="731"/>
      <c r="B82" s="732"/>
      <c r="C82" s="730"/>
      <c r="D82" s="730"/>
      <c r="E82" s="733"/>
      <c r="F82" s="734"/>
    </row>
    <row r="83">
      <c r="A83" s="731"/>
      <c r="B83" s="732"/>
      <c r="C83" s="730"/>
      <c r="D83" s="730"/>
      <c r="E83" s="733"/>
      <c r="F83" s="734"/>
    </row>
    <row r="84">
      <c r="A84" s="731"/>
      <c r="B84" s="732"/>
      <c r="C84" s="730"/>
      <c r="D84" s="730"/>
      <c r="E84" s="733"/>
      <c r="F84" s="734"/>
    </row>
    <row r="85">
      <c r="A85" s="731"/>
      <c r="B85" s="732"/>
      <c r="C85" s="730"/>
      <c r="D85" s="730"/>
      <c r="E85" s="733"/>
      <c r="F85" s="734"/>
    </row>
    <row r="86">
      <c r="A86" s="731"/>
      <c r="B86" s="732"/>
      <c r="C86" s="730"/>
      <c r="D86" s="730"/>
      <c r="E86" s="733"/>
      <c r="F86" s="734"/>
    </row>
    <row r="87">
      <c r="A87" s="731"/>
      <c r="B87" s="732"/>
      <c r="C87" s="730"/>
      <c r="D87" s="730"/>
      <c r="E87" s="733"/>
      <c r="F87" s="734"/>
    </row>
    <row r="88">
      <c r="A88" s="731"/>
      <c r="B88" s="732"/>
      <c r="C88" s="730"/>
      <c r="D88" s="730"/>
      <c r="E88" s="733"/>
      <c r="F88" s="734"/>
    </row>
    <row r="89">
      <c r="A89" s="731"/>
      <c r="B89" s="732"/>
      <c r="C89" s="730"/>
      <c r="D89" s="730"/>
      <c r="E89" s="733"/>
      <c r="F89" s="734"/>
    </row>
    <row r="90">
      <c r="A90" s="731"/>
      <c r="B90" s="732"/>
      <c r="C90" s="730"/>
      <c r="D90" s="730"/>
      <c r="E90" s="733"/>
      <c r="F90" s="734"/>
    </row>
    <row r="91">
      <c r="A91" s="731"/>
      <c r="B91" s="732"/>
      <c r="C91" s="730"/>
      <c r="D91" s="730"/>
      <c r="E91" s="733"/>
      <c r="F91" s="734"/>
    </row>
    <row r="92">
      <c r="A92" s="731"/>
      <c r="B92" s="732"/>
      <c r="C92" s="730"/>
      <c r="D92" s="730"/>
      <c r="E92" s="733"/>
      <c r="F92" s="734"/>
    </row>
    <row r="93">
      <c r="A93" s="731"/>
      <c r="B93" s="732"/>
      <c r="C93" s="730"/>
      <c r="D93" s="730"/>
      <c r="E93" s="733"/>
      <c r="F93" s="734"/>
    </row>
    <row r="94">
      <c r="A94" s="731"/>
      <c r="B94" s="732"/>
      <c r="C94" s="730"/>
      <c r="D94" s="730"/>
      <c r="E94" s="733"/>
      <c r="F94" s="734"/>
    </row>
    <row r="95">
      <c r="A95" s="731"/>
      <c r="B95" s="732"/>
      <c r="C95" s="730"/>
      <c r="D95" s="730"/>
      <c r="E95" s="733"/>
      <c r="F95" s="734"/>
    </row>
    <row r="96">
      <c r="A96" s="731"/>
      <c r="B96" s="732"/>
      <c r="C96" s="730"/>
      <c r="D96" s="730"/>
      <c r="E96" s="733"/>
      <c r="F96" s="734"/>
    </row>
    <row r="97">
      <c r="A97" s="731"/>
      <c r="B97" s="732"/>
      <c r="C97" s="730"/>
      <c r="D97" s="730"/>
      <c r="E97" s="733"/>
      <c r="F97" s="734"/>
    </row>
    <row r="98">
      <c r="A98" s="731"/>
      <c r="B98" s="732"/>
      <c r="C98" s="730"/>
      <c r="D98" s="730"/>
      <c r="E98" s="733"/>
      <c r="F98" s="734"/>
    </row>
    <row r="99">
      <c r="A99" s="731"/>
      <c r="B99" s="732"/>
      <c r="C99" s="730"/>
      <c r="D99" s="730"/>
      <c r="E99" s="733"/>
      <c r="F99" s="734"/>
    </row>
    <row r="100">
      <c r="A100" s="731"/>
      <c r="B100" s="732"/>
      <c r="C100" s="730"/>
      <c r="D100" s="730"/>
      <c r="E100" s="733"/>
      <c r="F100" s="734"/>
    </row>
    <row r="101">
      <c r="A101" s="731"/>
      <c r="B101" s="732"/>
      <c r="C101" s="730"/>
      <c r="D101" s="730"/>
      <c r="E101" s="733"/>
      <c r="F101" s="734"/>
    </row>
    <row r="102">
      <c r="A102" s="731"/>
      <c r="B102" s="732"/>
      <c r="C102" s="730"/>
      <c r="D102" s="730"/>
      <c r="E102" s="733"/>
      <c r="F102" s="734"/>
    </row>
    <row r="103">
      <c r="A103" s="731"/>
      <c r="B103" s="732"/>
      <c r="C103" s="730"/>
      <c r="D103" s="730"/>
      <c r="E103" s="733"/>
      <c r="F103" s="734"/>
    </row>
    <row r="104">
      <c r="A104" s="731"/>
      <c r="B104" s="732"/>
      <c r="C104" s="730"/>
      <c r="D104" s="730"/>
      <c r="E104" s="733"/>
      <c r="F104" s="734"/>
    </row>
    <row r="105">
      <c r="A105" s="731"/>
      <c r="B105" s="732"/>
      <c r="C105" s="730"/>
      <c r="D105" s="730"/>
      <c r="E105" s="733"/>
      <c r="F105" s="734"/>
    </row>
    <row r="106">
      <c r="A106" s="731"/>
      <c r="B106" s="732"/>
      <c r="C106" s="730"/>
      <c r="D106" s="730"/>
      <c r="E106" s="733"/>
      <c r="F106" s="734"/>
    </row>
    <row r="107">
      <c r="A107" s="731"/>
      <c r="B107" s="732"/>
      <c r="C107" s="730"/>
      <c r="D107" s="730"/>
      <c r="E107" s="733"/>
      <c r="F107" s="734"/>
    </row>
    <row r="108">
      <c r="A108" s="731"/>
      <c r="B108" s="732"/>
      <c r="C108" s="730"/>
      <c r="D108" s="730"/>
      <c r="E108" s="733"/>
      <c r="F108" s="734"/>
    </row>
    <row r="109">
      <c r="A109" s="731"/>
      <c r="B109" s="732"/>
      <c r="C109" s="730"/>
      <c r="D109" s="730"/>
      <c r="E109" s="733"/>
      <c r="F109" s="734"/>
    </row>
    <row r="110">
      <c r="A110" s="731"/>
      <c r="B110" s="732"/>
      <c r="C110" s="730"/>
      <c r="D110" s="730"/>
      <c r="E110" s="733"/>
      <c r="F110" s="734"/>
    </row>
    <row r="111">
      <c r="A111" s="731"/>
      <c r="B111" s="732"/>
      <c r="C111" s="730"/>
      <c r="D111" s="730"/>
      <c r="E111" s="733"/>
      <c r="F111" s="734"/>
    </row>
    <row r="112">
      <c r="A112" s="731"/>
      <c r="B112" s="732"/>
      <c r="C112" s="730"/>
      <c r="D112" s="730"/>
      <c r="E112" s="733"/>
      <c r="F112" s="734"/>
    </row>
    <row r="113">
      <c r="A113" s="731"/>
      <c r="B113" s="732"/>
      <c r="C113" s="730"/>
      <c r="D113" s="730"/>
      <c r="E113" s="733"/>
      <c r="F113" s="734"/>
    </row>
    <row r="114">
      <c r="A114" s="731"/>
      <c r="B114" s="732"/>
      <c r="C114" s="730"/>
      <c r="D114" s="730"/>
      <c r="E114" s="733"/>
      <c r="F114" s="734"/>
    </row>
    <row r="115">
      <c r="A115" s="731"/>
      <c r="B115" s="732"/>
      <c r="C115" s="730"/>
      <c r="D115" s="730"/>
      <c r="E115" s="733"/>
      <c r="F115" s="734"/>
    </row>
    <row r="116">
      <c r="A116" s="731"/>
      <c r="B116" s="732"/>
      <c r="C116" s="730"/>
      <c r="D116" s="730"/>
      <c r="E116" s="733"/>
      <c r="F116" s="734"/>
    </row>
    <row r="117">
      <c r="A117" s="731"/>
      <c r="B117" s="732"/>
      <c r="C117" s="730"/>
      <c r="D117" s="730"/>
      <c r="E117" s="733"/>
      <c r="F117" s="734"/>
    </row>
    <row r="118">
      <c r="A118" s="731"/>
      <c r="B118" s="732"/>
      <c r="C118" s="730"/>
      <c r="D118" s="730"/>
      <c r="E118" s="733"/>
      <c r="F118" s="734"/>
    </row>
    <row r="119">
      <c r="A119" s="731"/>
      <c r="B119" s="732"/>
      <c r="C119" s="730"/>
      <c r="D119" s="730"/>
      <c r="E119" s="733"/>
      <c r="F119" s="734"/>
    </row>
    <row r="120">
      <c r="A120" s="731"/>
      <c r="B120" s="732"/>
      <c r="C120" s="730"/>
      <c r="D120" s="730"/>
      <c r="E120" s="733"/>
      <c r="F120" s="734"/>
    </row>
    <row r="121">
      <c r="A121" s="731"/>
      <c r="B121" s="732"/>
      <c r="C121" s="730"/>
      <c r="D121" s="730"/>
      <c r="E121" s="733"/>
      <c r="F121" s="734"/>
    </row>
    <row r="122">
      <c r="A122" s="731"/>
      <c r="B122" s="732"/>
      <c r="C122" s="730"/>
      <c r="D122" s="730"/>
      <c r="E122" s="733"/>
      <c r="F122" s="734"/>
    </row>
    <row r="123">
      <c r="A123" s="731"/>
      <c r="B123" s="732"/>
      <c r="C123" s="730"/>
      <c r="D123" s="730"/>
      <c r="E123" s="733"/>
      <c r="F123" s="734"/>
    </row>
    <row r="124">
      <c r="A124" s="731"/>
      <c r="B124" s="732"/>
      <c r="C124" s="730"/>
      <c r="D124" s="730"/>
      <c r="E124" s="733"/>
      <c r="F124" s="734"/>
    </row>
    <row r="125">
      <c r="A125" s="731"/>
      <c r="B125" s="732"/>
      <c r="C125" s="730"/>
      <c r="D125" s="730"/>
      <c r="E125" s="733"/>
      <c r="F125" s="734"/>
    </row>
    <row r="126">
      <c r="A126" s="731"/>
      <c r="B126" s="732"/>
      <c r="C126" s="730"/>
      <c r="D126" s="730"/>
      <c r="E126" s="733"/>
      <c r="F126" s="734"/>
    </row>
    <row r="127">
      <c r="A127" s="731"/>
      <c r="B127" s="732"/>
      <c r="C127" s="730"/>
      <c r="D127" s="730"/>
      <c r="E127" s="733"/>
      <c r="F127" s="734"/>
    </row>
    <row r="128">
      <c r="A128" s="731"/>
      <c r="B128" s="732"/>
      <c r="C128" s="730"/>
      <c r="D128" s="730"/>
      <c r="E128" s="733"/>
      <c r="F128" s="734"/>
    </row>
    <row r="129">
      <c r="A129" s="731"/>
      <c r="B129" s="732"/>
      <c r="C129" s="730"/>
      <c r="D129" s="730"/>
      <c r="E129" s="733"/>
      <c r="F129" s="734"/>
    </row>
    <row r="130">
      <c r="A130" s="731"/>
      <c r="B130" s="732"/>
      <c r="C130" s="730"/>
      <c r="D130" s="730"/>
      <c r="E130" s="733"/>
      <c r="F130" s="734"/>
    </row>
    <row r="131">
      <c r="A131" s="731"/>
      <c r="B131" s="732"/>
      <c r="C131" s="730"/>
      <c r="D131" s="730"/>
      <c r="E131" s="733"/>
      <c r="F131" s="734"/>
    </row>
    <row r="132">
      <c r="A132" s="731"/>
      <c r="B132" s="732"/>
      <c r="C132" s="730"/>
      <c r="D132" s="730"/>
      <c r="E132" s="733"/>
      <c r="F132" s="734"/>
    </row>
    <row r="133">
      <c r="A133" s="731"/>
      <c r="B133" s="732"/>
      <c r="C133" s="730"/>
      <c r="D133" s="730"/>
      <c r="E133" s="733"/>
      <c r="F133" s="734"/>
    </row>
    <row r="134">
      <c r="A134" s="731"/>
      <c r="B134" s="732"/>
      <c r="C134" s="730"/>
      <c r="D134" s="730"/>
      <c r="E134" s="733"/>
      <c r="F134" s="734"/>
    </row>
    <row r="135">
      <c r="A135" s="731"/>
      <c r="B135" s="732"/>
      <c r="C135" s="730"/>
      <c r="D135" s="730"/>
      <c r="E135" s="733"/>
      <c r="F135" s="734"/>
    </row>
    <row r="136">
      <c r="A136" s="731"/>
      <c r="B136" s="732"/>
      <c r="C136" s="730"/>
      <c r="D136" s="730"/>
      <c r="E136" s="733"/>
      <c r="F136" s="734"/>
    </row>
    <row r="137">
      <c r="A137" s="731"/>
      <c r="B137" s="732"/>
      <c r="C137" s="730"/>
      <c r="D137" s="730"/>
      <c r="E137" s="733"/>
      <c r="F137" s="734"/>
    </row>
    <row r="138">
      <c r="A138" s="731"/>
      <c r="B138" s="732"/>
      <c r="C138" s="730"/>
      <c r="D138" s="730"/>
      <c r="E138" s="733"/>
      <c r="F138" s="734"/>
    </row>
    <row r="139">
      <c r="A139" s="731"/>
      <c r="B139" s="732"/>
      <c r="C139" s="730"/>
      <c r="D139" s="730"/>
      <c r="E139" s="733"/>
      <c r="F139" s="734"/>
    </row>
    <row r="140">
      <c r="A140" s="731"/>
      <c r="B140" s="732"/>
      <c r="C140" s="730"/>
      <c r="D140" s="730"/>
      <c r="E140" s="733"/>
      <c r="F140" s="734"/>
    </row>
    <row r="141">
      <c r="A141" s="731"/>
      <c r="B141" s="732"/>
      <c r="C141" s="730"/>
      <c r="D141" s="730"/>
      <c r="E141" s="733"/>
      <c r="F141" s="734"/>
    </row>
    <row r="142">
      <c r="A142" s="731"/>
      <c r="B142" s="732"/>
      <c r="C142" s="730"/>
      <c r="D142" s="730"/>
      <c r="E142" s="733"/>
      <c r="F142" s="734"/>
    </row>
    <row r="143">
      <c r="A143" s="731"/>
      <c r="B143" s="732"/>
      <c r="C143" s="730"/>
      <c r="D143" s="730"/>
      <c r="E143" s="733"/>
      <c r="F143" s="734"/>
    </row>
    <row r="144">
      <c r="A144" s="731"/>
      <c r="B144" s="732"/>
      <c r="C144" s="730"/>
      <c r="D144" s="730"/>
      <c r="E144" s="733"/>
      <c r="F144" s="734"/>
    </row>
    <row r="145">
      <c r="A145" s="731"/>
      <c r="B145" s="732"/>
      <c r="C145" s="730"/>
      <c r="D145" s="730"/>
      <c r="E145" s="733"/>
      <c r="F145" s="734"/>
    </row>
    <row r="146">
      <c r="A146" s="731"/>
      <c r="B146" s="732"/>
      <c r="C146" s="730"/>
      <c r="D146" s="730"/>
      <c r="E146" s="733"/>
      <c r="F146" s="734"/>
    </row>
    <row r="147">
      <c r="A147" s="731"/>
      <c r="B147" s="732"/>
      <c r="C147" s="730"/>
      <c r="D147" s="730"/>
      <c r="E147" s="733"/>
      <c r="F147" s="734"/>
    </row>
    <row r="148">
      <c r="A148" s="731"/>
      <c r="B148" s="732"/>
      <c r="C148" s="730"/>
      <c r="D148" s="730"/>
      <c r="E148" s="733"/>
      <c r="F148" s="734"/>
    </row>
    <row r="149">
      <c r="A149" s="731"/>
      <c r="B149" s="732"/>
      <c r="C149" s="730"/>
      <c r="D149" s="730"/>
      <c r="E149" s="733"/>
      <c r="F149" s="734"/>
    </row>
    <row r="150">
      <c r="A150" s="731"/>
      <c r="B150" s="732"/>
      <c r="C150" s="730"/>
      <c r="D150" s="730"/>
      <c r="E150" s="733"/>
      <c r="F150" s="734"/>
    </row>
    <row r="151">
      <c r="A151" s="731"/>
      <c r="B151" s="732"/>
      <c r="C151" s="730"/>
      <c r="D151" s="730"/>
      <c r="E151" s="733"/>
      <c r="F151" s="734"/>
    </row>
    <row r="152">
      <c r="A152" s="731"/>
      <c r="B152" s="732"/>
      <c r="C152" s="730"/>
      <c r="D152" s="730"/>
      <c r="E152" s="733"/>
      <c r="F152" s="734"/>
    </row>
    <row r="153">
      <c r="A153" s="731"/>
      <c r="B153" s="732"/>
      <c r="C153" s="730"/>
      <c r="D153" s="730"/>
      <c r="E153" s="733"/>
      <c r="F153" s="734"/>
    </row>
    <row r="154">
      <c r="A154" s="731"/>
      <c r="B154" s="732"/>
      <c r="C154" s="730"/>
      <c r="D154" s="730"/>
      <c r="E154" s="733"/>
      <c r="F154" s="734"/>
    </row>
    <row r="155">
      <c r="A155" s="731"/>
      <c r="B155" s="732"/>
      <c r="C155" s="730"/>
      <c r="D155" s="730"/>
      <c r="E155" s="733"/>
      <c r="F155" s="734"/>
    </row>
    <row r="156">
      <c r="A156" s="731"/>
      <c r="B156" s="732"/>
      <c r="C156" s="730"/>
      <c r="D156" s="730"/>
      <c r="E156" s="733"/>
      <c r="F156" s="734"/>
    </row>
    <row r="157">
      <c r="A157" s="731"/>
      <c r="B157" s="732"/>
      <c r="C157" s="730"/>
      <c r="D157" s="730"/>
      <c r="E157" s="733"/>
      <c r="F157" s="734"/>
    </row>
    <row r="158">
      <c r="A158" s="731"/>
      <c r="B158" s="732"/>
      <c r="C158" s="730"/>
      <c r="D158" s="730"/>
      <c r="E158" s="733"/>
      <c r="F158" s="734"/>
    </row>
    <row r="159">
      <c r="A159" s="731"/>
      <c r="B159" s="732"/>
      <c r="C159" s="730"/>
      <c r="D159" s="730"/>
      <c r="E159" s="733"/>
      <c r="F159" s="734"/>
    </row>
    <row r="160">
      <c r="A160" s="731"/>
      <c r="B160" s="732"/>
      <c r="C160" s="730"/>
      <c r="D160" s="730"/>
      <c r="E160" s="733"/>
      <c r="F160" s="734"/>
    </row>
    <row r="161">
      <c r="A161" s="731"/>
      <c r="B161" s="732"/>
      <c r="C161" s="730"/>
      <c r="D161" s="730"/>
      <c r="E161" s="733"/>
      <c r="F161" s="734"/>
    </row>
    <row r="162">
      <c r="A162" s="731"/>
      <c r="B162" s="732"/>
      <c r="C162" s="730"/>
      <c r="D162" s="730"/>
      <c r="E162" s="733"/>
      <c r="F162" s="734"/>
    </row>
    <row r="163">
      <c r="A163" s="731"/>
      <c r="B163" s="732"/>
      <c r="C163" s="730"/>
      <c r="D163" s="730"/>
      <c r="E163" s="733"/>
      <c r="F163" s="734"/>
    </row>
    <row r="164">
      <c r="A164" s="731"/>
      <c r="B164" s="732"/>
      <c r="C164" s="730"/>
      <c r="D164" s="730"/>
      <c r="E164" s="733"/>
      <c r="F164" s="734"/>
    </row>
    <row r="165">
      <c r="A165" s="731"/>
      <c r="B165" s="732"/>
      <c r="C165" s="730"/>
      <c r="D165" s="730"/>
      <c r="E165" s="733"/>
      <c r="F165" s="734"/>
    </row>
    <row r="166">
      <c r="A166" s="731"/>
      <c r="B166" s="732"/>
      <c r="C166" s="730"/>
      <c r="D166" s="730"/>
      <c r="E166" s="733"/>
      <c r="F166" s="734"/>
    </row>
    <row r="167">
      <c r="A167" s="731"/>
      <c r="B167" s="732"/>
      <c r="C167" s="730"/>
      <c r="D167" s="730"/>
      <c r="E167" s="733"/>
      <c r="F167" s="734"/>
    </row>
    <row r="168">
      <c r="A168" s="731"/>
      <c r="B168" s="732"/>
      <c r="C168" s="730"/>
      <c r="D168" s="730"/>
      <c r="E168" s="733"/>
      <c r="F168" s="734"/>
    </row>
    <row r="169">
      <c r="A169" s="731"/>
      <c r="B169" s="732"/>
      <c r="C169" s="730"/>
      <c r="D169" s="730"/>
      <c r="E169" s="733"/>
      <c r="F169" s="734"/>
    </row>
    <row r="170">
      <c r="A170" s="731"/>
      <c r="B170" s="732"/>
      <c r="C170" s="730"/>
      <c r="D170" s="730"/>
      <c r="E170" s="733"/>
      <c r="F170" s="734"/>
    </row>
    <row r="171">
      <c r="A171" s="731"/>
      <c r="B171" s="732"/>
      <c r="C171" s="730"/>
      <c r="D171" s="730"/>
      <c r="E171" s="733"/>
      <c r="F171" s="734"/>
    </row>
    <row r="172">
      <c r="A172" s="731"/>
      <c r="B172" s="732"/>
      <c r="C172" s="730"/>
      <c r="D172" s="730"/>
      <c r="E172" s="733"/>
      <c r="F172" s="734"/>
    </row>
    <row r="173">
      <c r="A173" s="731"/>
      <c r="B173" s="732"/>
      <c r="C173" s="730"/>
      <c r="D173" s="730"/>
      <c r="E173" s="733"/>
      <c r="F173" s="734"/>
    </row>
    <row r="174">
      <c r="A174" s="731"/>
      <c r="B174" s="732"/>
      <c r="C174" s="730"/>
      <c r="D174" s="730"/>
      <c r="E174" s="733"/>
      <c r="F174" s="734"/>
    </row>
    <row r="175">
      <c r="A175" s="731"/>
      <c r="B175" s="732"/>
      <c r="C175" s="730"/>
      <c r="D175" s="730"/>
      <c r="E175" s="733"/>
      <c r="F175" s="734"/>
    </row>
    <row r="176">
      <c r="A176" s="731"/>
      <c r="B176" s="732"/>
      <c r="C176" s="730"/>
      <c r="D176" s="730"/>
      <c r="E176" s="733"/>
      <c r="F176" s="734"/>
    </row>
    <row r="177">
      <c r="A177" s="731"/>
      <c r="B177" s="732"/>
      <c r="C177" s="730"/>
      <c r="D177" s="730"/>
      <c r="E177" s="733"/>
      <c r="F177" s="734"/>
    </row>
    <row r="178">
      <c r="A178" s="731"/>
      <c r="B178" s="732"/>
      <c r="C178" s="730"/>
      <c r="D178" s="730"/>
      <c r="E178" s="733"/>
      <c r="F178" s="734"/>
    </row>
    <row r="179">
      <c r="A179" s="731"/>
      <c r="B179" s="732"/>
      <c r="C179" s="730"/>
      <c r="D179" s="730"/>
      <c r="E179" s="733"/>
      <c r="F179" s="734"/>
    </row>
    <row r="180">
      <c r="A180" s="731"/>
      <c r="B180" s="732"/>
      <c r="C180" s="730"/>
      <c r="D180" s="730"/>
      <c r="E180" s="733"/>
      <c r="F180" s="734"/>
    </row>
    <row r="181">
      <c r="A181" s="731"/>
      <c r="B181" s="732"/>
      <c r="C181" s="730"/>
      <c r="D181" s="730"/>
      <c r="E181" s="733"/>
      <c r="F181" s="734"/>
    </row>
    <row r="182">
      <c r="A182" s="731"/>
      <c r="B182" s="732"/>
      <c r="C182" s="730"/>
      <c r="D182" s="730"/>
      <c r="E182" s="733"/>
      <c r="F182" s="734"/>
    </row>
    <row r="183">
      <c r="A183" s="731"/>
      <c r="B183" s="732"/>
      <c r="C183" s="730"/>
      <c r="D183" s="730"/>
      <c r="E183" s="733"/>
      <c r="F183" s="734"/>
    </row>
    <row r="184">
      <c r="A184" s="731"/>
      <c r="B184" s="732"/>
      <c r="C184" s="730"/>
      <c r="D184" s="730"/>
      <c r="E184" s="733"/>
      <c r="F184" s="734"/>
    </row>
    <row r="185">
      <c r="A185" s="731"/>
      <c r="B185" s="732"/>
      <c r="C185" s="730"/>
      <c r="D185" s="730"/>
      <c r="E185" s="733"/>
      <c r="F185" s="734"/>
    </row>
    <row r="186">
      <c r="A186" s="731"/>
      <c r="B186" s="732"/>
      <c r="C186" s="730"/>
      <c r="D186" s="730"/>
      <c r="E186" s="733"/>
      <c r="F186" s="734"/>
    </row>
    <row r="187">
      <c r="A187" s="731"/>
      <c r="B187" s="732"/>
      <c r="C187" s="730"/>
      <c r="D187" s="730"/>
      <c r="E187" s="733"/>
      <c r="F187" s="734"/>
    </row>
    <row r="188">
      <c r="A188" s="731"/>
      <c r="B188" s="732"/>
      <c r="C188" s="730"/>
      <c r="D188" s="730"/>
      <c r="E188" s="733"/>
      <c r="F188" s="734"/>
    </row>
    <row r="189">
      <c r="A189" s="731"/>
      <c r="B189" s="732"/>
      <c r="C189" s="730"/>
      <c r="D189" s="730"/>
      <c r="E189" s="733"/>
      <c r="F189" s="734"/>
    </row>
    <row r="190">
      <c r="A190" s="731"/>
      <c r="B190" s="732"/>
      <c r="C190" s="730"/>
      <c r="D190" s="730"/>
      <c r="E190" s="733"/>
      <c r="F190" s="734"/>
    </row>
    <row r="191">
      <c r="A191" s="731"/>
      <c r="B191" s="732"/>
      <c r="C191" s="730"/>
      <c r="D191" s="730"/>
      <c r="E191" s="733"/>
      <c r="F191" s="734"/>
    </row>
    <row r="192">
      <c r="A192" s="731"/>
      <c r="B192" s="732"/>
      <c r="C192" s="730"/>
      <c r="D192" s="730"/>
      <c r="E192" s="733"/>
      <c r="F192" s="734"/>
    </row>
    <row r="193">
      <c r="A193" s="731"/>
      <c r="B193" s="732"/>
      <c r="C193" s="730"/>
      <c r="D193" s="730"/>
      <c r="E193" s="733"/>
      <c r="F193" s="734"/>
    </row>
    <row r="194">
      <c r="A194" s="731"/>
      <c r="B194" s="732"/>
      <c r="C194" s="730"/>
      <c r="D194" s="730"/>
      <c r="E194" s="733"/>
      <c r="F194" s="734"/>
    </row>
    <row r="195">
      <c r="A195" s="731"/>
      <c r="B195" s="732"/>
      <c r="C195" s="730"/>
      <c r="D195" s="730"/>
      <c r="E195" s="733"/>
      <c r="F195" s="734"/>
    </row>
    <row r="196">
      <c r="A196" s="731"/>
      <c r="B196" s="732"/>
      <c r="C196" s="730"/>
      <c r="D196" s="730"/>
      <c r="E196" s="733"/>
      <c r="F196" s="734"/>
    </row>
    <row r="197">
      <c r="A197" s="731"/>
      <c r="B197" s="732"/>
      <c r="C197" s="730"/>
      <c r="D197" s="730"/>
      <c r="E197" s="733"/>
      <c r="F197" s="734"/>
    </row>
    <row r="198">
      <c r="A198" s="731"/>
      <c r="B198" s="732"/>
      <c r="C198" s="730"/>
      <c r="D198" s="730"/>
      <c r="E198" s="733"/>
      <c r="F198" s="734"/>
    </row>
    <row r="199">
      <c r="A199" s="731"/>
      <c r="B199" s="732"/>
      <c r="C199" s="730"/>
      <c r="D199" s="730"/>
      <c r="E199" s="733"/>
      <c r="F199" s="734"/>
    </row>
    <row r="200">
      <c r="A200" s="731"/>
      <c r="B200" s="732"/>
      <c r="C200" s="730"/>
      <c r="D200" s="730"/>
      <c r="E200" s="733"/>
      <c r="F200" s="734"/>
    </row>
    <row r="201">
      <c r="A201" s="731"/>
      <c r="B201" s="732"/>
      <c r="C201" s="730"/>
      <c r="D201" s="730"/>
      <c r="E201" s="733"/>
      <c r="F201" s="734"/>
    </row>
    <row r="202">
      <c r="A202" s="731"/>
      <c r="B202" s="732"/>
      <c r="C202" s="730"/>
      <c r="D202" s="730"/>
      <c r="E202" s="733"/>
      <c r="F202" s="734"/>
    </row>
    <row r="203">
      <c r="A203" s="731"/>
      <c r="B203" s="732"/>
      <c r="C203" s="730"/>
      <c r="D203" s="730"/>
      <c r="E203" s="733"/>
      <c r="F203" s="734"/>
    </row>
    <row r="204">
      <c r="A204" s="731"/>
      <c r="B204" s="732"/>
      <c r="C204" s="730"/>
      <c r="D204" s="730"/>
      <c r="E204" s="733"/>
      <c r="F204" s="734"/>
    </row>
    <row r="205">
      <c r="A205" s="731"/>
      <c r="B205" s="732"/>
      <c r="C205" s="730"/>
      <c r="D205" s="730"/>
      <c r="E205" s="733"/>
      <c r="F205" s="734"/>
    </row>
    <row r="206">
      <c r="A206" s="731"/>
      <c r="B206" s="732"/>
      <c r="C206" s="730"/>
      <c r="D206" s="730"/>
      <c r="E206" s="733"/>
      <c r="F206" s="734"/>
    </row>
    <row r="207">
      <c r="A207" s="731"/>
      <c r="B207" s="732"/>
      <c r="C207" s="730"/>
      <c r="D207" s="730"/>
      <c r="E207" s="733"/>
      <c r="F207" s="734"/>
    </row>
    <row r="208">
      <c r="A208" s="731"/>
      <c r="B208" s="732"/>
      <c r="C208" s="730"/>
      <c r="D208" s="730"/>
      <c r="E208" s="733"/>
      <c r="F208" s="734"/>
    </row>
    <row r="209">
      <c r="A209" s="731"/>
      <c r="B209" s="732"/>
      <c r="C209" s="730"/>
      <c r="D209" s="730"/>
      <c r="E209" s="733"/>
      <c r="F209" s="734"/>
    </row>
    <row r="210">
      <c r="A210" s="731"/>
      <c r="B210" s="732"/>
      <c r="C210" s="730"/>
      <c r="D210" s="730"/>
      <c r="E210" s="733"/>
      <c r="F210" s="734"/>
    </row>
    <row r="211">
      <c r="A211" s="731"/>
      <c r="B211" s="732"/>
      <c r="C211" s="730"/>
      <c r="D211" s="730"/>
      <c r="E211" s="733"/>
      <c r="F211" s="734"/>
    </row>
    <row r="212">
      <c r="A212" s="731"/>
      <c r="B212" s="732"/>
      <c r="C212" s="730"/>
      <c r="D212" s="730"/>
      <c r="E212" s="733"/>
      <c r="F212" s="734"/>
    </row>
    <row r="213">
      <c r="A213" s="731"/>
      <c r="B213" s="732"/>
      <c r="C213" s="730"/>
      <c r="D213" s="730"/>
      <c r="E213" s="733"/>
      <c r="F213" s="734"/>
    </row>
    <row r="214">
      <c r="A214" s="731"/>
      <c r="B214" s="732"/>
      <c r="C214" s="730"/>
      <c r="D214" s="730"/>
      <c r="E214" s="733"/>
      <c r="F214" s="734"/>
    </row>
    <row r="215">
      <c r="A215" s="731"/>
      <c r="B215" s="732"/>
      <c r="C215" s="730"/>
      <c r="D215" s="730"/>
      <c r="E215" s="733"/>
      <c r="F215" s="734"/>
    </row>
    <row r="216">
      <c r="A216" s="731"/>
      <c r="B216" s="732"/>
      <c r="C216" s="730"/>
      <c r="D216" s="730"/>
      <c r="E216" s="733"/>
      <c r="F216" s="734"/>
    </row>
    <row r="217">
      <c r="A217" s="731"/>
      <c r="B217" s="732"/>
      <c r="C217" s="730"/>
      <c r="D217" s="730"/>
      <c r="E217" s="733"/>
      <c r="F217" s="734"/>
    </row>
    <row r="218">
      <c r="A218" s="731"/>
      <c r="B218" s="732"/>
      <c r="C218" s="730"/>
      <c r="D218" s="730"/>
      <c r="E218" s="733"/>
      <c r="F218" s="734"/>
    </row>
    <row r="219">
      <c r="A219" s="731"/>
      <c r="B219" s="732"/>
      <c r="C219" s="730"/>
      <c r="D219" s="730"/>
      <c r="E219" s="733"/>
      <c r="F219" s="734"/>
    </row>
    <row r="220">
      <c r="A220" s="731"/>
      <c r="B220" s="732"/>
      <c r="C220" s="730"/>
      <c r="D220" s="730"/>
      <c r="E220" s="733"/>
      <c r="F220" s="734"/>
    </row>
    <row r="221">
      <c r="A221" s="731"/>
      <c r="B221" s="732"/>
      <c r="C221" s="730"/>
      <c r="D221" s="730"/>
      <c r="E221" s="733"/>
      <c r="F221" s="734"/>
    </row>
    <row r="222">
      <c r="A222" s="731"/>
      <c r="B222" s="732"/>
      <c r="C222" s="730"/>
      <c r="D222" s="730"/>
      <c r="E222" s="733"/>
      <c r="F222" s="734"/>
    </row>
    <row r="223">
      <c r="A223" s="731"/>
      <c r="B223" s="732"/>
      <c r="C223" s="730"/>
      <c r="D223" s="730"/>
      <c r="E223" s="733"/>
      <c r="F223" s="734"/>
    </row>
    <row r="224">
      <c r="A224" s="731"/>
      <c r="B224" s="732"/>
      <c r="C224" s="730"/>
      <c r="D224" s="730"/>
      <c r="E224" s="733"/>
      <c r="F224" s="734"/>
    </row>
    <row r="225">
      <c r="A225" s="731"/>
      <c r="B225" s="732"/>
      <c r="C225" s="730"/>
      <c r="D225" s="730"/>
      <c r="E225" s="733"/>
      <c r="F225" s="734"/>
    </row>
    <row r="226">
      <c r="A226" s="731"/>
      <c r="B226" s="732"/>
      <c r="C226" s="730"/>
      <c r="D226" s="730"/>
      <c r="E226" s="733"/>
      <c r="F226" s="734"/>
    </row>
    <row r="227">
      <c r="A227" s="731"/>
      <c r="B227" s="732"/>
      <c r="C227" s="730"/>
      <c r="D227" s="730"/>
      <c r="E227" s="733"/>
      <c r="F227" s="734"/>
    </row>
    <row r="228">
      <c r="A228" s="731"/>
      <c r="B228" s="732"/>
      <c r="C228" s="730"/>
      <c r="D228" s="730"/>
      <c r="E228" s="733"/>
      <c r="F228" s="734"/>
    </row>
    <row r="229">
      <c r="A229" s="731"/>
      <c r="B229" s="732"/>
      <c r="C229" s="730"/>
      <c r="D229" s="730"/>
      <c r="E229" s="733"/>
      <c r="F229" s="734"/>
    </row>
    <row r="230">
      <c r="A230" s="731"/>
      <c r="B230" s="732"/>
      <c r="C230" s="730"/>
      <c r="D230" s="730"/>
      <c r="E230" s="733"/>
      <c r="F230" s="734"/>
    </row>
    <row r="231">
      <c r="A231" s="731"/>
      <c r="B231" s="732"/>
      <c r="C231" s="730"/>
      <c r="D231" s="730"/>
      <c r="E231" s="733"/>
      <c r="F231" s="734"/>
    </row>
    <row r="232">
      <c r="A232" s="731"/>
      <c r="B232" s="732"/>
      <c r="C232" s="730"/>
      <c r="D232" s="730"/>
      <c r="E232" s="733"/>
      <c r="F232" s="734"/>
    </row>
    <row r="233">
      <c r="A233" s="731"/>
      <c r="B233" s="732"/>
      <c r="C233" s="730"/>
      <c r="D233" s="730"/>
      <c r="E233" s="733"/>
      <c r="F233" s="734"/>
    </row>
    <row r="234">
      <c r="A234" s="731"/>
      <c r="B234" s="732"/>
      <c r="C234" s="730"/>
      <c r="D234" s="730"/>
      <c r="E234" s="733"/>
      <c r="F234" s="734"/>
    </row>
    <row r="235">
      <c r="A235" s="731"/>
      <c r="B235" s="732"/>
      <c r="C235" s="730"/>
      <c r="D235" s="730"/>
      <c r="E235" s="733"/>
      <c r="F235" s="734"/>
    </row>
    <row r="236">
      <c r="A236" s="731"/>
      <c r="B236" s="732"/>
      <c r="C236" s="730"/>
      <c r="D236" s="730"/>
      <c r="E236" s="733"/>
      <c r="F236" s="734"/>
    </row>
    <row r="237">
      <c r="A237" s="731"/>
      <c r="B237" s="732"/>
      <c r="C237" s="730"/>
      <c r="D237" s="730"/>
      <c r="E237" s="733"/>
      <c r="F237" s="734"/>
    </row>
    <row r="238">
      <c r="A238" s="731"/>
      <c r="B238" s="732"/>
      <c r="C238" s="730"/>
      <c r="D238" s="730"/>
      <c r="E238" s="733"/>
      <c r="F238" s="734"/>
    </row>
    <row r="239">
      <c r="A239" s="731"/>
      <c r="B239" s="732"/>
      <c r="C239" s="730"/>
      <c r="D239" s="730"/>
      <c r="E239" s="733"/>
      <c r="F239" s="734"/>
    </row>
    <row r="240">
      <c r="A240" s="731"/>
      <c r="B240" s="732"/>
      <c r="C240" s="730"/>
      <c r="D240" s="730"/>
      <c r="E240" s="733"/>
      <c r="F240" s="734"/>
    </row>
    <row r="241">
      <c r="A241" s="731"/>
      <c r="B241" s="732"/>
      <c r="C241" s="730"/>
      <c r="D241" s="730"/>
      <c r="E241" s="733"/>
      <c r="F241" s="734"/>
    </row>
    <row r="242">
      <c r="A242" s="731"/>
      <c r="B242" s="732"/>
      <c r="C242" s="730"/>
      <c r="D242" s="730"/>
      <c r="E242" s="733"/>
      <c r="F242" s="734"/>
    </row>
    <row r="243">
      <c r="A243" s="731"/>
      <c r="B243" s="732"/>
      <c r="C243" s="730"/>
      <c r="D243" s="730"/>
      <c r="E243" s="733"/>
      <c r="F243" s="734"/>
    </row>
    <row r="244">
      <c r="A244" s="731"/>
      <c r="B244" s="732"/>
      <c r="C244" s="730"/>
      <c r="D244" s="730"/>
      <c r="E244" s="733"/>
      <c r="F244" s="734"/>
    </row>
    <row r="245">
      <c r="A245" s="731"/>
      <c r="B245" s="732"/>
      <c r="C245" s="730"/>
      <c r="D245" s="730"/>
      <c r="E245" s="733"/>
      <c r="F245" s="734"/>
    </row>
    <row r="246">
      <c r="A246" s="731"/>
      <c r="B246" s="732"/>
      <c r="C246" s="730"/>
      <c r="D246" s="730"/>
      <c r="E246" s="733"/>
      <c r="F246" s="734"/>
    </row>
    <row r="247">
      <c r="A247" s="731"/>
      <c r="B247" s="732"/>
      <c r="C247" s="730"/>
      <c r="D247" s="730"/>
      <c r="E247" s="733"/>
      <c r="F247" s="734"/>
    </row>
    <row r="248">
      <c r="A248" s="731"/>
      <c r="B248" s="732"/>
      <c r="C248" s="730"/>
      <c r="D248" s="730"/>
      <c r="E248" s="733"/>
      <c r="F248" s="734"/>
    </row>
    <row r="249">
      <c r="A249" s="731"/>
      <c r="B249" s="732"/>
      <c r="C249" s="730"/>
      <c r="D249" s="730"/>
      <c r="E249" s="733"/>
      <c r="F249" s="734"/>
    </row>
    <row r="250">
      <c r="A250" s="731"/>
      <c r="B250" s="732"/>
      <c r="C250" s="730"/>
      <c r="D250" s="730"/>
      <c r="E250" s="733"/>
      <c r="F250" s="734"/>
    </row>
    <row r="251">
      <c r="A251" s="731"/>
      <c r="B251" s="732"/>
      <c r="C251" s="730"/>
      <c r="D251" s="730"/>
      <c r="E251" s="733"/>
      <c r="F251" s="734"/>
    </row>
    <row r="252">
      <c r="A252" s="731"/>
      <c r="B252" s="732"/>
      <c r="C252" s="730"/>
      <c r="D252" s="730"/>
      <c r="E252" s="733"/>
      <c r="F252" s="734"/>
    </row>
    <row r="253">
      <c r="A253" s="731"/>
      <c r="B253" s="732"/>
      <c r="C253" s="730"/>
      <c r="D253" s="730"/>
      <c r="E253" s="733"/>
      <c r="F253" s="734"/>
    </row>
    <row r="254">
      <c r="A254" s="731"/>
      <c r="B254" s="732"/>
      <c r="C254" s="730"/>
      <c r="D254" s="730"/>
      <c r="E254" s="733"/>
      <c r="F254" s="734"/>
    </row>
    <row r="255">
      <c r="A255" s="731"/>
      <c r="B255" s="732"/>
      <c r="C255" s="730"/>
      <c r="D255" s="730"/>
      <c r="E255" s="733"/>
      <c r="F255" s="734"/>
    </row>
    <row r="256">
      <c r="A256" s="731"/>
      <c r="B256" s="732"/>
      <c r="C256" s="730"/>
      <c r="D256" s="730"/>
      <c r="E256" s="733"/>
      <c r="F256" s="734"/>
    </row>
    <row r="257">
      <c r="A257" s="731"/>
      <c r="B257" s="732"/>
      <c r="C257" s="730"/>
      <c r="D257" s="730"/>
      <c r="E257" s="733"/>
      <c r="F257" s="734"/>
    </row>
    <row r="258">
      <c r="A258" s="731"/>
      <c r="B258" s="732"/>
      <c r="C258" s="730"/>
      <c r="D258" s="730"/>
      <c r="E258" s="733"/>
      <c r="F258" s="734"/>
    </row>
    <row r="259">
      <c r="A259" s="731"/>
      <c r="B259" s="732"/>
      <c r="C259" s="730"/>
      <c r="D259" s="730"/>
      <c r="E259" s="733"/>
      <c r="F259" s="734"/>
    </row>
    <row r="260">
      <c r="A260" s="731"/>
      <c r="B260" s="732"/>
      <c r="C260" s="730"/>
      <c r="D260" s="730"/>
      <c r="E260" s="733"/>
      <c r="F260" s="734"/>
    </row>
    <row r="261">
      <c r="A261" s="731"/>
      <c r="B261" s="732"/>
      <c r="C261" s="730"/>
      <c r="D261" s="730"/>
      <c r="E261" s="733"/>
      <c r="F261" s="734"/>
    </row>
    <row r="262">
      <c r="A262" s="731"/>
      <c r="B262" s="732"/>
      <c r="C262" s="730"/>
      <c r="D262" s="730"/>
      <c r="E262" s="733"/>
      <c r="F262" s="734"/>
    </row>
    <row r="263">
      <c r="A263" s="731"/>
      <c r="B263" s="732"/>
      <c r="C263" s="730"/>
      <c r="D263" s="730"/>
      <c r="E263" s="733"/>
      <c r="F263" s="734"/>
    </row>
    <row r="264">
      <c r="A264" s="731"/>
      <c r="B264" s="732"/>
      <c r="C264" s="730"/>
      <c r="D264" s="730"/>
      <c r="E264" s="733"/>
      <c r="F264" s="734"/>
    </row>
    <row r="265">
      <c r="A265" s="731"/>
      <c r="B265" s="732"/>
      <c r="C265" s="730"/>
      <c r="D265" s="730"/>
      <c r="E265" s="733"/>
      <c r="F265" s="734"/>
    </row>
    <row r="266">
      <c r="A266" s="731"/>
      <c r="B266" s="732"/>
      <c r="C266" s="730"/>
      <c r="D266" s="730"/>
      <c r="E266" s="733"/>
      <c r="F266" s="734"/>
    </row>
    <row r="267">
      <c r="A267" s="731"/>
      <c r="B267" s="732"/>
      <c r="C267" s="730"/>
      <c r="D267" s="730"/>
      <c r="E267" s="733"/>
      <c r="F267" s="734"/>
    </row>
    <row r="268">
      <c r="A268" s="731"/>
      <c r="B268" s="732"/>
      <c r="C268" s="730"/>
      <c r="D268" s="730"/>
      <c r="E268" s="733"/>
      <c r="F268" s="734"/>
    </row>
    <row r="269">
      <c r="A269" s="731"/>
      <c r="B269" s="732"/>
      <c r="C269" s="730"/>
      <c r="D269" s="730"/>
      <c r="E269" s="733"/>
      <c r="F269" s="734"/>
    </row>
    <row r="270">
      <c r="A270" s="731"/>
      <c r="B270" s="732"/>
      <c r="C270" s="730"/>
      <c r="D270" s="730"/>
      <c r="E270" s="733"/>
      <c r="F270" s="734"/>
    </row>
    <row r="271">
      <c r="A271" s="731"/>
      <c r="B271" s="732"/>
      <c r="C271" s="730"/>
      <c r="D271" s="730"/>
      <c r="E271" s="733"/>
      <c r="F271" s="734"/>
    </row>
    <row r="272">
      <c r="A272" s="731"/>
      <c r="B272" s="732"/>
      <c r="C272" s="730"/>
      <c r="D272" s="730"/>
      <c r="E272" s="733"/>
      <c r="F272" s="734"/>
    </row>
    <row r="273">
      <c r="A273" s="731"/>
      <c r="B273" s="732"/>
      <c r="C273" s="730"/>
      <c r="D273" s="730"/>
      <c r="E273" s="733"/>
      <c r="F273" s="734"/>
    </row>
    <row r="274">
      <c r="A274" s="731"/>
      <c r="B274" s="732"/>
      <c r="C274" s="730"/>
      <c r="D274" s="730"/>
      <c r="E274" s="733"/>
      <c r="F274" s="734"/>
    </row>
    <row r="275">
      <c r="A275" s="731"/>
      <c r="B275" s="732"/>
      <c r="C275" s="730"/>
      <c r="D275" s="730"/>
      <c r="E275" s="733"/>
      <c r="F275" s="734"/>
    </row>
    <row r="276">
      <c r="A276" s="731"/>
      <c r="B276" s="732"/>
      <c r="C276" s="730"/>
      <c r="D276" s="730"/>
      <c r="E276" s="733"/>
      <c r="F276" s="734"/>
    </row>
    <row r="277">
      <c r="A277" s="731"/>
      <c r="B277" s="732"/>
      <c r="C277" s="730"/>
      <c r="D277" s="730"/>
      <c r="E277" s="733"/>
      <c r="F277" s="734"/>
    </row>
    <row r="278">
      <c r="A278" s="731"/>
      <c r="B278" s="732"/>
      <c r="C278" s="730"/>
      <c r="D278" s="730"/>
      <c r="E278" s="733"/>
      <c r="F278" s="734"/>
    </row>
    <row r="279">
      <c r="A279" s="731"/>
      <c r="B279" s="732"/>
      <c r="C279" s="730"/>
      <c r="D279" s="730"/>
      <c r="E279" s="733"/>
      <c r="F279" s="734"/>
    </row>
    <row r="280">
      <c r="A280" s="731"/>
      <c r="B280" s="732"/>
      <c r="C280" s="730"/>
      <c r="D280" s="730"/>
      <c r="E280" s="733"/>
      <c r="F280" s="734"/>
    </row>
    <row r="281">
      <c r="A281" s="731"/>
      <c r="B281" s="732"/>
      <c r="C281" s="730"/>
      <c r="D281" s="730"/>
      <c r="E281" s="733"/>
      <c r="F281" s="734"/>
    </row>
    <row r="282">
      <c r="A282" s="731"/>
      <c r="B282" s="732"/>
      <c r="C282" s="730"/>
      <c r="D282" s="730"/>
      <c r="E282" s="733"/>
      <c r="F282" s="734"/>
    </row>
    <row r="283">
      <c r="A283" s="731"/>
      <c r="B283" s="732"/>
      <c r="C283" s="730"/>
      <c r="D283" s="730"/>
      <c r="E283" s="733"/>
      <c r="F283" s="734"/>
    </row>
    <row r="284">
      <c r="A284" s="731"/>
      <c r="B284" s="732"/>
      <c r="C284" s="730"/>
      <c r="D284" s="730"/>
      <c r="E284" s="733"/>
      <c r="F284" s="734"/>
    </row>
    <row r="285">
      <c r="A285" s="731"/>
      <c r="B285" s="732"/>
      <c r="C285" s="730"/>
      <c r="D285" s="730"/>
      <c r="E285" s="733"/>
      <c r="F285" s="734"/>
    </row>
    <row r="286">
      <c r="A286" s="731"/>
      <c r="B286" s="732"/>
      <c r="C286" s="730"/>
      <c r="D286" s="730"/>
      <c r="E286" s="733"/>
      <c r="F286" s="734"/>
    </row>
    <row r="287">
      <c r="A287" s="731"/>
      <c r="B287" s="732"/>
      <c r="C287" s="730"/>
      <c r="D287" s="730"/>
      <c r="E287" s="733"/>
      <c r="F287" s="734"/>
    </row>
    <row r="288">
      <c r="A288" s="731"/>
      <c r="B288" s="732"/>
      <c r="C288" s="730"/>
      <c r="D288" s="730"/>
      <c r="E288" s="733"/>
      <c r="F288" s="734"/>
    </row>
    <row r="289">
      <c r="A289" s="731"/>
      <c r="B289" s="732"/>
      <c r="C289" s="730"/>
      <c r="D289" s="730"/>
      <c r="E289" s="733"/>
      <c r="F289" s="734"/>
    </row>
    <row r="290">
      <c r="A290" s="731"/>
      <c r="B290" s="732"/>
      <c r="C290" s="730"/>
      <c r="D290" s="730"/>
      <c r="E290" s="733"/>
      <c r="F290" s="734"/>
    </row>
    <row r="291">
      <c r="A291" s="731"/>
      <c r="B291" s="732"/>
      <c r="C291" s="730"/>
      <c r="D291" s="730"/>
      <c r="E291" s="733"/>
      <c r="F291" s="734"/>
    </row>
    <row r="292">
      <c r="A292" s="731"/>
      <c r="B292" s="732"/>
      <c r="C292" s="730"/>
      <c r="D292" s="730"/>
      <c r="E292" s="733"/>
      <c r="F292" s="734"/>
    </row>
    <row r="293">
      <c r="A293" s="731"/>
      <c r="B293" s="732"/>
      <c r="C293" s="730"/>
      <c r="D293" s="730"/>
      <c r="E293" s="733"/>
      <c r="F293" s="734"/>
    </row>
    <row r="294">
      <c r="A294" s="731"/>
      <c r="B294" s="732"/>
      <c r="C294" s="730"/>
      <c r="D294" s="730"/>
      <c r="E294" s="733"/>
      <c r="F294" s="734"/>
    </row>
    <row r="295">
      <c r="A295" s="731"/>
      <c r="B295" s="732"/>
      <c r="C295" s="730"/>
      <c r="D295" s="730"/>
      <c r="E295" s="733"/>
      <c r="F295" s="734"/>
    </row>
    <row r="296">
      <c r="A296" s="731"/>
      <c r="B296" s="732"/>
      <c r="C296" s="730"/>
      <c r="D296" s="730"/>
      <c r="E296" s="733"/>
      <c r="F296" s="734"/>
    </row>
    <row r="297">
      <c r="A297" s="731"/>
      <c r="B297" s="732"/>
      <c r="C297" s="730"/>
      <c r="D297" s="730"/>
      <c r="E297" s="733"/>
      <c r="F297" s="734"/>
    </row>
    <row r="298">
      <c r="A298" s="731"/>
      <c r="B298" s="732"/>
      <c r="C298" s="730"/>
      <c r="D298" s="730"/>
      <c r="E298" s="733"/>
      <c r="F298" s="734"/>
    </row>
    <row r="299">
      <c r="A299" s="731"/>
      <c r="B299" s="732"/>
      <c r="C299" s="730"/>
      <c r="D299" s="730"/>
      <c r="E299" s="733"/>
      <c r="F299" s="734"/>
    </row>
    <row r="300">
      <c r="A300" s="731"/>
      <c r="B300" s="732"/>
      <c r="C300" s="730"/>
      <c r="D300" s="730"/>
      <c r="E300" s="733"/>
      <c r="F300" s="734"/>
    </row>
    <row r="301">
      <c r="A301" s="731"/>
      <c r="B301" s="732"/>
      <c r="C301" s="730"/>
      <c r="D301" s="730"/>
      <c r="E301" s="733"/>
      <c r="F301" s="734"/>
    </row>
    <row r="302">
      <c r="A302" s="731"/>
      <c r="B302" s="732"/>
      <c r="C302" s="730"/>
      <c r="D302" s="730"/>
      <c r="E302" s="733"/>
      <c r="F302" s="734"/>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B1" s="735" t="s">
        <v>83</v>
      </c>
      <c r="C1" s="84" t="s">
        <v>5</v>
      </c>
      <c r="D1" s="207"/>
      <c r="E1" s="207"/>
      <c r="F1" s="84" t="s">
        <v>6</v>
      </c>
      <c r="G1" s="207"/>
      <c r="H1" s="207"/>
      <c r="I1" s="84" t="s">
        <v>7</v>
      </c>
      <c r="J1" s="207"/>
      <c r="K1" s="207"/>
      <c r="L1" s="84" t="s">
        <v>8</v>
      </c>
      <c r="M1" s="207"/>
      <c r="N1" s="207"/>
      <c r="O1" s="84" t="s">
        <v>9</v>
      </c>
      <c r="P1" s="207"/>
      <c r="Q1" s="207"/>
      <c r="R1" s="84" t="s">
        <v>10</v>
      </c>
      <c r="S1" s="207"/>
      <c r="T1" s="207"/>
      <c r="U1" s="84" t="s">
        <v>11</v>
      </c>
      <c r="V1" s="207"/>
      <c r="W1" s="207"/>
    </row>
    <row r="2">
      <c r="C2" s="736" t="s">
        <v>607</v>
      </c>
      <c r="D2" s="736" t="s">
        <v>25</v>
      </c>
      <c r="E2" s="736" t="s">
        <v>703</v>
      </c>
      <c r="F2" s="736" t="s">
        <v>607</v>
      </c>
      <c r="G2" s="736" t="s">
        <v>25</v>
      </c>
      <c r="H2" s="736" t="s">
        <v>703</v>
      </c>
      <c r="I2" s="736" t="s">
        <v>607</v>
      </c>
      <c r="J2" s="736" t="s">
        <v>25</v>
      </c>
      <c r="K2" s="736" t="s">
        <v>703</v>
      </c>
      <c r="L2" s="736" t="s">
        <v>607</v>
      </c>
      <c r="M2" s="736" t="s">
        <v>25</v>
      </c>
      <c r="N2" s="736" t="s">
        <v>703</v>
      </c>
      <c r="O2" s="736" t="s">
        <v>607</v>
      </c>
      <c r="P2" s="736" t="s">
        <v>25</v>
      </c>
      <c r="Q2" s="736" t="s">
        <v>703</v>
      </c>
      <c r="R2" s="736" t="s">
        <v>607</v>
      </c>
      <c r="S2" s="736" t="s">
        <v>25</v>
      </c>
      <c r="T2" s="736" t="s">
        <v>703</v>
      </c>
      <c r="U2" s="736" t="s">
        <v>607</v>
      </c>
      <c r="V2" s="736" t="s">
        <v>25</v>
      </c>
      <c r="W2" s="736" t="s">
        <v>703</v>
      </c>
    </row>
    <row r="3">
      <c r="B3" s="737">
        <v>0.0</v>
      </c>
      <c r="C3" s="732">
        <v>16.43</v>
      </c>
      <c r="D3" s="732">
        <v>19.0</v>
      </c>
      <c r="E3" s="732">
        <v>2.57</v>
      </c>
      <c r="F3" s="732">
        <v>17.27</v>
      </c>
      <c r="G3" s="732">
        <v>14.33</v>
      </c>
      <c r="H3" s="732">
        <v>-2.94</v>
      </c>
      <c r="I3" s="732">
        <v>17.13</v>
      </c>
      <c r="J3" s="732">
        <v>22.0</v>
      </c>
      <c r="K3" s="732">
        <v>4.87</v>
      </c>
      <c r="L3" s="732">
        <v>17.44</v>
      </c>
      <c r="M3" s="732">
        <v>23.0</v>
      </c>
      <c r="N3" s="732">
        <v>5.56</v>
      </c>
      <c r="O3" s="732">
        <v>17.75</v>
      </c>
      <c r="P3" s="732">
        <v>28.67</v>
      </c>
      <c r="Q3" s="732">
        <v>10.92</v>
      </c>
      <c r="R3" s="732">
        <v>18.0</v>
      </c>
      <c r="S3" s="732">
        <v>23.33</v>
      </c>
      <c r="T3" s="732">
        <v>5.33</v>
      </c>
      <c r="U3" s="732">
        <v>18.38</v>
      </c>
      <c r="V3" s="732">
        <v>21.66</v>
      </c>
      <c r="W3" s="732">
        <v>3.28</v>
      </c>
    </row>
    <row r="4">
      <c r="B4" s="737">
        <v>0.010416666666666666</v>
      </c>
      <c r="C4" s="732">
        <v>16.77</v>
      </c>
      <c r="D4" s="732">
        <v>19.33</v>
      </c>
      <c r="E4" s="732">
        <v>2.56</v>
      </c>
      <c r="F4" s="732">
        <v>17.66</v>
      </c>
      <c r="G4" s="732">
        <v>15.0</v>
      </c>
      <c r="H4" s="732">
        <v>-2.66</v>
      </c>
      <c r="I4" s="732">
        <v>16.12</v>
      </c>
      <c r="J4" s="732">
        <v>21.33</v>
      </c>
      <c r="K4" s="732">
        <v>5.21</v>
      </c>
      <c r="L4" s="732">
        <v>16.69</v>
      </c>
      <c r="M4" s="732">
        <v>25.0</v>
      </c>
      <c r="N4" s="732">
        <v>8.31</v>
      </c>
      <c r="O4" s="732">
        <v>18.55</v>
      </c>
      <c r="P4" s="732">
        <v>29.33</v>
      </c>
      <c r="Q4" s="732">
        <v>10.78</v>
      </c>
      <c r="R4" s="732">
        <v>17.23</v>
      </c>
      <c r="S4" s="732">
        <v>28.0</v>
      </c>
      <c r="T4" s="732">
        <v>10.77</v>
      </c>
      <c r="U4" s="732">
        <v>15.54</v>
      </c>
      <c r="V4" s="732">
        <v>25.0</v>
      </c>
      <c r="W4" s="732">
        <v>9.46</v>
      </c>
    </row>
    <row r="5">
      <c r="B5" s="737">
        <v>0.020833333333333332</v>
      </c>
      <c r="C5" s="732">
        <v>14.65</v>
      </c>
      <c r="D5" s="732">
        <v>21.0</v>
      </c>
      <c r="E5" s="732">
        <v>6.35</v>
      </c>
      <c r="F5" s="732">
        <v>14.23</v>
      </c>
      <c r="G5" s="732">
        <v>17.0</v>
      </c>
      <c r="H5" s="732">
        <v>2.77</v>
      </c>
      <c r="I5" s="732">
        <v>16.51</v>
      </c>
      <c r="J5" s="732">
        <v>23.0</v>
      </c>
      <c r="K5" s="732">
        <v>6.49</v>
      </c>
      <c r="L5" s="732">
        <v>17.66</v>
      </c>
      <c r="M5" s="732">
        <v>24.33</v>
      </c>
      <c r="N5" s="732">
        <v>6.67</v>
      </c>
      <c r="O5" s="732">
        <v>15.7</v>
      </c>
      <c r="P5" s="732">
        <v>28.33</v>
      </c>
      <c r="Q5" s="732">
        <v>12.63</v>
      </c>
      <c r="R5" s="732">
        <v>17.27</v>
      </c>
      <c r="S5" s="732">
        <v>25.33</v>
      </c>
      <c r="T5" s="732">
        <v>8.06</v>
      </c>
      <c r="U5" s="732">
        <v>16.21</v>
      </c>
      <c r="V5" s="732">
        <v>26.33</v>
      </c>
      <c r="W5" s="732">
        <v>10.12</v>
      </c>
    </row>
    <row r="6">
      <c r="B6" s="737">
        <v>0.03125</v>
      </c>
      <c r="C6" s="732">
        <v>12.93</v>
      </c>
      <c r="D6" s="732">
        <v>22.0</v>
      </c>
      <c r="E6" s="732">
        <v>9.07</v>
      </c>
      <c r="F6" s="732">
        <v>13.39</v>
      </c>
      <c r="G6" s="732">
        <v>18.0</v>
      </c>
      <c r="H6" s="732">
        <v>4.61</v>
      </c>
      <c r="I6" s="732">
        <v>15.53</v>
      </c>
      <c r="J6" s="732">
        <v>25.0</v>
      </c>
      <c r="K6" s="732">
        <v>9.47</v>
      </c>
      <c r="L6" s="732">
        <v>14.12</v>
      </c>
      <c r="M6" s="732">
        <v>24.67</v>
      </c>
      <c r="N6" s="732">
        <v>10.55</v>
      </c>
      <c r="O6" s="732">
        <v>14.83</v>
      </c>
      <c r="P6" s="732">
        <v>29.67</v>
      </c>
      <c r="Q6" s="732">
        <v>14.84</v>
      </c>
      <c r="R6" s="732">
        <v>14.99</v>
      </c>
      <c r="S6" s="732">
        <v>24.0</v>
      </c>
      <c r="T6" s="732">
        <v>9.01</v>
      </c>
      <c r="U6" s="732">
        <v>16.44</v>
      </c>
      <c r="V6" s="732">
        <v>26.0</v>
      </c>
      <c r="W6" s="732">
        <v>9.56</v>
      </c>
    </row>
    <row r="7">
      <c r="B7" s="737">
        <v>0.041666666666666664</v>
      </c>
      <c r="C7" s="732">
        <v>16.05</v>
      </c>
      <c r="D7" s="732">
        <v>23.67</v>
      </c>
      <c r="E7" s="732">
        <v>7.62</v>
      </c>
      <c r="F7" s="732">
        <v>13.79</v>
      </c>
      <c r="G7" s="732">
        <v>18.33</v>
      </c>
      <c r="H7" s="732">
        <v>4.54</v>
      </c>
      <c r="I7" s="732">
        <v>16.07</v>
      </c>
      <c r="J7" s="732">
        <v>23.67</v>
      </c>
      <c r="K7" s="732">
        <v>7.6</v>
      </c>
      <c r="L7" s="732">
        <v>19.12</v>
      </c>
      <c r="M7" s="732">
        <v>25.0</v>
      </c>
      <c r="N7" s="732">
        <v>5.88</v>
      </c>
      <c r="O7" s="732">
        <v>16.16</v>
      </c>
      <c r="P7" s="732">
        <v>30.67</v>
      </c>
      <c r="Q7" s="732">
        <v>14.51</v>
      </c>
      <c r="R7" s="732">
        <v>18.39</v>
      </c>
      <c r="S7" s="732">
        <v>26.0</v>
      </c>
      <c r="T7" s="732">
        <v>7.61</v>
      </c>
      <c r="U7" s="732">
        <v>17.94</v>
      </c>
      <c r="V7" s="732">
        <v>26.33</v>
      </c>
      <c r="W7" s="732">
        <v>8.39</v>
      </c>
    </row>
    <row r="8">
      <c r="B8" s="737">
        <v>0.052083333333333336</v>
      </c>
      <c r="C8" s="732">
        <v>15.88</v>
      </c>
      <c r="D8" s="732">
        <v>23.0</v>
      </c>
      <c r="E8" s="732">
        <v>7.12</v>
      </c>
      <c r="F8" s="732">
        <v>12.37</v>
      </c>
      <c r="G8" s="732">
        <v>17.67</v>
      </c>
      <c r="H8" s="732">
        <v>5.3</v>
      </c>
      <c r="I8" s="732">
        <v>13.7</v>
      </c>
      <c r="J8" s="732">
        <v>23.0</v>
      </c>
      <c r="K8" s="732">
        <v>9.3</v>
      </c>
      <c r="L8" s="732">
        <v>16.04</v>
      </c>
      <c r="M8" s="732">
        <v>25.33</v>
      </c>
      <c r="N8" s="732">
        <v>9.29</v>
      </c>
      <c r="O8" s="732">
        <v>14.38</v>
      </c>
      <c r="P8" s="732">
        <v>31.0</v>
      </c>
      <c r="Q8" s="732">
        <v>16.62</v>
      </c>
      <c r="R8" s="732">
        <v>14.83</v>
      </c>
      <c r="S8" s="732">
        <v>25.0</v>
      </c>
      <c r="T8" s="732">
        <v>10.17</v>
      </c>
      <c r="U8" s="732">
        <v>15.35</v>
      </c>
      <c r="V8" s="732">
        <v>26.0</v>
      </c>
      <c r="W8" s="732">
        <v>10.65</v>
      </c>
    </row>
    <row r="9">
      <c r="B9" s="737">
        <v>0.0625</v>
      </c>
      <c r="C9" s="732">
        <v>16.36</v>
      </c>
      <c r="D9" s="732">
        <v>20.33</v>
      </c>
      <c r="E9" s="732">
        <v>3.97</v>
      </c>
      <c r="F9" s="732">
        <v>13.59</v>
      </c>
      <c r="G9" s="732">
        <v>18.0</v>
      </c>
      <c r="H9" s="732">
        <v>4.41</v>
      </c>
      <c r="I9" s="732">
        <v>15.53</v>
      </c>
      <c r="J9" s="732">
        <v>20.33</v>
      </c>
      <c r="K9" s="732">
        <v>4.8</v>
      </c>
      <c r="L9" s="732">
        <v>15.44</v>
      </c>
      <c r="M9" s="732">
        <v>26.0</v>
      </c>
      <c r="N9" s="732">
        <v>10.56</v>
      </c>
      <c r="O9" s="732">
        <v>17.82</v>
      </c>
      <c r="P9" s="732">
        <v>31.0</v>
      </c>
      <c r="Q9" s="732">
        <v>13.18</v>
      </c>
      <c r="R9" s="732">
        <v>17.24</v>
      </c>
      <c r="S9" s="732">
        <v>26.33</v>
      </c>
      <c r="T9" s="732">
        <v>9.09</v>
      </c>
      <c r="U9" s="732">
        <v>15.91</v>
      </c>
      <c r="V9" s="732">
        <v>25.0</v>
      </c>
      <c r="W9" s="732">
        <v>9.09</v>
      </c>
    </row>
    <row r="10">
      <c r="B10" s="737">
        <v>0.07291666666666667</v>
      </c>
      <c r="C10" s="732">
        <v>13.41</v>
      </c>
      <c r="D10" s="732">
        <v>23.0</v>
      </c>
      <c r="E10" s="732">
        <v>9.59</v>
      </c>
      <c r="F10" s="732">
        <v>13.63</v>
      </c>
      <c r="G10" s="732">
        <v>17.0</v>
      </c>
      <c r="H10" s="732">
        <v>3.37</v>
      </c>
      <c r="I10" s="732">
        <v>13.69</v>
      </c>
      <c r="J10" s="732">
        <v>22.0</v>
      </c>
      <c r="K10" s="732">
        <v>8.31</v>
      </c>
      <c r="L10" s="732">
        <v>15.11</v>
      </c>
      <c r="M10" s="732">
        <v>27.0</v>
      </c>
      <c r="N10" s="732">
        <v>11.89</v>
      </c>
      <c r="O10" s="732">
        <v>14.42</v>
      </c>
      <c r="P10" s="732">
        <v>32.0</v>
      </c>
      <c r="Q10" s="732">
        <v>17.58</v>
      </c>
      <c r="R10" s="732">
        <v>15.4</v>
      </c>
      <c r="S10" s="732">
        <v>28.0</v>
      </c>
      <c r="T10" s="732">
        <v>12.6</v>
      </c>
      <c r="U10" s="732">
        <v>16.22</v>
      </c>
      <c r="V10" s="732">
        <v>26.0</v>
      </c>
      <c r="W10" s="732">
        <v>9.78</v>
      </c>
    </row>
    <row r="11">
      <c r="B11" s="737">
        <v>0.08333333333333333</v>
      </c>
      <c r="C11" s="732">
        <v>15.35</v>
      </c>
      <c r="D11" s="732">
        <v>25.33</v>
      </c>
      <c r="E11" s="732">
        <v>9.98</v>
      </c>
      <c r="F11" s="732">
        <v>14.2</v>
      </c>
      <c r="G11" s="732">
        <v>18.0</v>
      </c>
      <c r="H11" s="732">
        <v>3.8</v>
      </c>
      <c r="I11" s="732">
        <v>15.37</v>
      </c>
      <c r="J11" s="732">
        <v>20.0</v>
      </c>
      <c r="K11" s="732">
        <v>4.63</v>
      </c>
      <c r="L11" s="732">
        <v>14.22</v>
      </c>
      <c r="M11" s="732">
        <v>21.0</v>
      </c>
      <c r="N11" s="732">
        <v>6.78</v>
      </c>
      <c r="O11" s="732">
        <v>14.86</v>
      </c>
      <c r="P11" s="732">
        <v>28.33</v>
      </c>
      <c r="Q11" s="732">
        <v>13.47</v>
      </c>
      <c r="R11" s="732">
        <v>18.23</v>
      </c>
      <c r="S11" s="732">
        <v>24.33</v>
      </c>
      <c r="T11" s="732">
        <v>6.1</v>
      </c>
      <c r="U11" s="732">
        <v>14.75</v>
      </c>
      <c r="V11" s="732">
        <v>24.0</v>
      </c>
      <c r="W11" s="732">
        <v>9.25</v>
      </c>
    </row>
    <row r="12">
      <c r="B12" s="737">
        <v>0.09375</v>
      </c>
      <c r="C12" s="732">
        <v>13.38</v>
      </c>
      <c r="D12" s="732">
        <v>22.66</v>
      </c>
      <c r="E12" s="732">
        <v>9.28</v>
      </c>
      <c r="F12" s="732">
        <v>21.77</v>
      </c>
      <c r="G12" s="732">
        <v>16.0</v>
      </c>
      <c r="H12" s="732">
        <v>-5.77</v>
      </c>
      <c r="I12" s="732">
        <v>14.18</v>
      </c>
      <c r="J12" s="732">
        <v>18.33</v>
      </c>
      <c r="K12" s="732">
        <v>4.15</v>
      </c>
      <c r="L12" s="732">
        <v>13.62</v>
      </c>
      <c r="M12" s="732">
        <v>21.0</v>
      </c>
      <c r="N12" s="732">
        <v>7.38</v>
      </c>
      <c r="O12" s="732">
        <v>15.8</v>
      </c>
      <c r="P12" s="732">
        <v>24.33</v>
      </c>
      <c r="Q12" s="732">
        <v>8.53</v>
      </c>
      <c r="R12" s="732">
        <v>14.27</v>
      </c>
      <c r="S12" s="732">
        <v>21.67</v>
      </c>
      <c r="T12" s="732">
        <v>7.4</v>
      </c>
      <c r="U12" s="732">
        <v>14.98</v>
      </c>
      <c r="V12" s="732">
        <v>22.33</v>
      </c>
      <c r="W12" s="732">
        <v>7.35</v>
      </c>
    </row>
    <row r="13">
      <c r="B13" s="737">
        <v>0.10416666666666667</v>
      </c>
      <c r="C13" s="732">
        <v>14.87</v>
      </c>
      <c r="D13" s="732">
        <v>19.0</v>
      </c>
      <c r="E13" s="732">
        <v>4.13</v>
      </c>
      <c r="F13" s="732">
        <v>28.03</v>
      </c>
      <c r="G13" s="732">
        <v>14.33</v>
      </c>
      <c r="H13" s="732">
        <v>-13.7</v>
      </c>
      <c r="I13" s="732">
        <v>15.1</v>
      </c>
      <c r="J13" s="732">
        <v>19.0</v>
      </c>
      <c r="K13" s="732">
        <v>3.9</v>
      </c>
      <c r="L13" s="732">
        <v>12.81</v>
      </c>
      <c r="M13" s="732">
        <v>18.67</v>
      </c>
      <c r="N13" s="732">
        <v>5.86</v>
      </c>
      <c r="O13" s="732">
        <v>15.52</v>
      </c>
      <c r="P13" s="732">
        <v>22.0</v>
      </c>
      <c r="Q13" s="732">
        <v>6.48</v>
      </c>
      <c r="R13" s="732">
        <v>18.07</v>
      </c>
      <c r="S13" s="732">
        <v>21.33</v>
      </c>
      <c r="T13" s="732">
        <v>3.26</v>
      </c>
      <c r="U13" s="732">
        <v>13.87</v>
      </c>
      <c r="V13" s="732">
        <v>18.0</v>
      </c>
      <c r="W13" s="732">
        <v>4.13</v>
      </c>
    </row>
    <row r="14">
      <c r="B14" s="737">
        <v>0.11458333333333333</v>
      </c>
      <c r="C14" s="732">
        <v>15.83</v>
      </c>
      <c r="D14" s="732">
        <v>18.0</v>
      </c>
      <c r="E14" s="732">
        <v>2.17</v>
      </c>
      <c r="F14" s="732">
        <v>14.2</v>
      </c>
      <c r="G14" s="732">
        <v>17.0</v>
      </c>
      <c r="H14" s="732">
        <v>2.8</v>
      </c>
      <c r="I14" s="732">
        <v>13.38</v>
      </c>
      <c r="J14" s="732">
        <v>18.33</v>
      </c>
      <c r="K14" s="732">
        <v>4.95</v>
      </c>
      <c r="L14" s="732">
        <v>21.88</v>
      </c>
      <c r="M14" s="732">
        <v>16.0</v>
      </c>
      <c r="N14" s="732">
        <v>-5.88</v>
      </c>
      <c r="O14" s="732">
        <v>13.31</v>
      </c>
      <c r="P14" s="732">
        <v>23.0</v>
      </c>
      <c r="Q14" s="732">
        <v>9.69</v>
      </c>
      <c r="R14" s="732">
        <v>25.33</v>
      </c>
      <c r="S14" s="732">
        <v>21.0</v>
      </c>
      <c r="T14" s="732">
        <v>-4.33</v>
      </c>
      <c r="U14" s="732">
        <v>13.02</v>
      </c>
      <c r="V14" s="732">
        <v>21.0</v>
      </c>
      <c r="W14" s="732">
        <v>7.98</v>
      </c>
    </row>
    <row r="15">
      <c r="B15" s="737">
        <v>0.125</v>
      </c>
      <c r="C15" s="732">
        <v>13.36</v>
      </c>
      <c r="D15" s="732">
        <v>16.67</v>
      </c>
      <c r="E15" s="732">
        <v>3.31</v>
      </c>
      <c r="F15" s="732">
        <v>14.78</v>
      </c>
      <c r="G15" s="732">
        <v>17.66</v>
      </c>
      <c r="H15" s="732">
        <v>2.88</v>
      </c>
      <c r="I15" s="732">
        <v>13.57</v>
      </c>
      <c r="J15" s="732">
        <v>19.33</v>
      </c>
      <c r="K15" s="732">
        <v>5.76</v>
      </c>
      <c r="L15" s="732">
        <v>24.47</v>
      </c>
      <c r="M15" s="732">
        <v>16.33</v>
      </c>
      <c r="N15" s="732">
        <v>-8.14</v>
      </c>
      <c r="O15" s="732">
        <v>16.09</v>
      </c>
      <c r="P15" s="732">
        <v>23.0</v>
      </c>
      <c r="Q15" s="732">
        <v>6.91</v>
      </c>
      <c r="R15" s="732">
        <v>29.85</v>
      </c>
      <c r="S15" s="732">
        <v>18.0</v>
      </c>
      <c r="T15" s="732">
        <v>-11.85</v>
      </c>
      <c r="U15" s="732">
        <v>16.64</v>
      </c>
      <c r="V15" s="732">
        <v>20.0</v>
      </c>
      <c r="W15" s="732">
        <v>3.36</v>
      </c>
    </row>
    <row r="16">
      <c r="B16" s="737">
        <v>0.13541666666666666</v>
      </c>
      <c r="C16" s="732">
        <v>13.46</v>
      </c>
      <c r="D16" s="732">
        <v>17.33</v>
      </c>
      <c r="E16" s="732">
        <v>3.87</v>
      </c>
      <c r="F16" s="732">
        <v>13.81</v>
      </c>
      <c r="G16" s="732">
        <v>18.0</v>
      </c>
      <c r="H16" s="732">
        <v>4.19</v>
      </c>
      <c r="I16" s="732">
        <v>14.42</v>
      </c>
      <c r="J16" s="732">
        <v>21.0</v>
      </c>
      <c r="K16" s="732">
        <v>6.58</v>
      </c>
      <c r="L16" s="732">
        <v>13.25</v>
      </c>
      <c r="M16" s="732">
        <v>18.0</v>
      </c>
      <c r="N16" s="732">
        <v>4.75</v>
      </c>
      <c r="O16" s="732">
        <v>26.18</v>
      </c>
      <c r="P16" s="732">
        <v>23.0</v>
      </c>
      <c r="Q16" s="732">
        <v>-3.18</v>
      </c>
      <c r="R16" s="732">
        <v>14.56</v>
      </c>
      <c r="S16" s="732">
        <v>19.67</v>
      </c>
      <c r="T16" s="732">
        <v>5.11</v>
      </c>
      <c r="U16" s="732">
        <v>21.18</v>
      </c>
      <c r="V16" s="732">
        <v>21.0</v>
      </c>
      <c r="W16" s="732">
        <v>-0.18</v>
      </c>
    </row>
    <row r="17">
      <c r="B17" s="737">
        <v>0.14583333333333334</v>
      </c>
      <c r="C17" s="732">
        <v>22.56</v>
      </c>
      <c r="D17" s="732">
        <v>22.33</v>
      </c>
      <c r="E17" s="732">
        <v>-0.23</v>
      </c>
      <c r="F17" s="732">
        <v>15.4</v>
      </c>
      <c r="G17" s="732">
        <v>17.67</v>
      </c>
      <c r="H17" s="732">
        <v>2.27</v>
      </c>
      <c r="I17" s="732">
        <v>12.89</v>
      </c>
      <c r="J17" s="732">
        <v>20.33</v>
      </c>
      <c r="K17" s="732">
        <v>7.44</v>
      </c>
      <c r="L17" s="732">
        <v>13.05</v>
      </c>
      <c r="M17" s="732">
        <v>19.33</v>
      </c>
      <c r="N17" s="732">
        <v>6.28</v>
      </c>
      <c r="O17" s="732">
        <v>23.15</v>
      </c>
      <c r="P17" s="732">
        <v>22.33</v>
      </c>
      <c r="Q17" s="732">
        <v>-0.82</v>
      </c>
      <c r="R17" s="732">
        <v>14.03</v>
      </c>
      <c r="S17" s="732">
        <v>21.67</v>
      </c>
      <c r="T17" s="732">
        <v>7.64</v>
      </c>
      <c r="U17" s="732">
        <v>22.89</v>
      </c>
      <c r="V17" s="732">
        <v>23.33</v>
      </c>
      <c r="W17" s="732">
        <v>0.44</v>
      </c>
    </row>
    <row r="18">
      <c r="B18" s="737">
        <v>0.15625</v>
      </c>
      <c r="C18" s="732">
        <v>22.92</v>
      </c>
      <c r="D18" s="732">
        <v>19.33</v>
      </c>
      <c r="E18" s="732">
        <v>-3.59</v>
      </c>
      <c r="F18" s="732">
        <v>12.45</v>
      </c>
      <c r="G18" s="732">
        <v>18.0</v>
      </c>
      <c r="H18" s="732">
        <v>5.55</v>
      </c>
      <c r="I18" s="732">
        <v>12.06</v>
      </c>
      <c r="J18" s="732">
        <v>18.66</v>
      </c>
      <c r="K18" s="732">
        <v>6.6</v>
      </c>
      <c r="L18" s="732">
        <v>12.35</v>
      </c>
      <c r="M18" s="732">
        <v>18.66</v>
      </c>
      <c r="N18" s="732">
        <v>6.31</v>
      </c>
      <c r="O18" s="732">
        <v>13.34</v>
      </c>
      <c r="P18" s="732">
        <v>25.0</v>
      </c>
      <c r="Q18" s="732">
        <v>11.66</v>
      </c>
      <c r="R18" s="732">
        <v>13.96</v>
      </c>
      <c r="S18" s="732">
        <v>23.0</v>
      </c>
      <c r="T18" s="732">
        <v>9.04</v>
      </c>
      <c r="U18" s="732">
        <v>12.49</v>
      </c>
      <c r="V18" s="732">
        <v>23.0</v>
      </c>
      <c r="W18" s="732">
        <v>10.51</v>
      </c>
    </row>
    <row r="19">
      <c r="B19" s="737">
        <v>0.16666666666666666</v>
      </c>
      <c r="C19" s="732">
        <v>11.53</v>
      </c>
      <c r="D19" s="732">
        <v>20.0</v>
      </c>
      <c r="E19" s="732">
        <v>8.47</v>
      </c>
      <c r="F19" s="732">
        <v>12.6</v>
      </c>
      <c r="G19" s="732">
        <v>14.0</v>
      </c>
      <c r="H19" s="732">
        <v>1.4</v>
      </c>
      <c r="I19" s="732">
        <v>15.27</v>
      </c>
      <c r="J19" s="732">
        <v>20.0</v>
      </c>
      <c r="K19" s="732">
        <v>4.73</v>
      </c>
      <c r="L19" s="732">
        <v>14.2</v>
      </c>
      <c r="M19" s="732">
        <v>21.0</v>
      </c>
      <c r="N19" s="732">
        <v>6.8</v>
      </c>
      <c r="O19" s="732">
        <v>14.11</v>
      </c>
      <c r="P19" s="732">
        <v>22.67</v>
      </c>
      <c r="Q19" s="732">
        <v>8.56</v>
      </c>
      <c r="R19" s="732">
        <v>16.97</v>
      </c>
      <c r="S19" s="732">
        <v>22.0</v>
      </c>
      <c r="T19" s="732">
        <v>5.03</v>
      </c>
      <c r="U19" s="732">
        <v>11.78</v>
      </c>
      <c r="V19" s="732">
        <v>21.0</v>
      </c>
      <c r="W19" s="732">
        <v>9.22</v>
      </c>
    </row>
    <row r="20">
      <c r="B20" s="737">
        <v>0.17708333333333334</v>
      </c>
      <c r="C20" s="732">
        <v>14.03</v>
      </c>
      <c r="D20" s="732">
        <v>17.67</v>
      </c>
      <c r="E20" s="732">
        <v>3.64</v>
      </c>
      <c r="F20" s="732">
        <v>14.65</v>
      </c>
      <c r="G20" s="732">
        <v>11.67</v>
      </c>
      <c r="H20" s="732">
        <v>-2.98</v>
      </c>
      <c r="I20" s="732">
        <v>11.95</v>
      </c>
      <c r="J20" s="732">
        <v>19.0</v>
      </c>
      <c r="K20" s="732">
        <v>7.05</v>
      </c>
      <c r="L20" s="732">
        <v>12.66</v>
      </c>
      <c r="M20" s="732">
        <v>18.67</v>
      </c>
      <c r="N20" s="732">
        <v>6.01</v>
      </c>
      <c r="O20" s="732">
        <v>13.63</v>
      </c>
      <c r="P20" s="732">
        <v>18.0</v>
      </c>
      <c r="Q20" s="732">
        <v>4.37</v>
      </c>
      <c r="R20" s="732">
        <v>19.26</v>
      </c>
      <c r="S20" s="732">
        <v>20.33</v>
      </c>
      <c r="T20" s="732">
        <v>1.07</v>
      </c>
      <c r="U20" s="732">
        <v>12.6</v>
      </c>
      <c r="V20" s="732">
        <v>20.33</v>
      </c>
      <c r="W20" s="732">
        <v>7.73</v>
      </c>
    </row>
    <row r="21">
      <c r="B21" s="737">
        <v>0.1875</v>
      </c>
      <c r="C21" s="732">
        <v>11.31</v>
      </c>
      <c r="D21" s="732">
        <v>17.67</v>
      </c>
      <c r="E21" s="732">
        <v>6.36</v>
      </c>
      <c r="F21" s="732">
        <v>18.41</v>
      </c>
      <c r="G21" s="732">
        <v>13.67</v>
      </c>
      <c r="H21" s="732">
        <v>-4.74</v>
      </c>
      <c r="I21" s="732">
        <v>13.63</v>
      </c>
      <c r="J21" s="732">
        <v>19.33</v>
      </c>
      <c r="K21" s="732">
        <v>5.7</v>
      </c>
      <c r="L21" s="732">
        <v>13.56</v>
      </c>
      <c r="M21" s="732">
        <v>18.67</v>
      </c>
      <c r="N21" s="732">
        <v>5.11</v>
      </c>
      <c r="O21" s="732">
        <v>21.11</v>
      </c>
      <c r="P21" s="732">
        <v>16.67</v>
      </c>
      <c r="Q21" s="732">
        <v>-4.44</v>
      </c>
      <c r="R21" s="732">
        <v>22.9</v>
      </c>
      <c r="S21" s="732">
        <v>16.0</v>
      </c>
      <c r="T21" s="732">
        <v>-6.9</v>
      </c>
      <c r="U21" s="732">
        <v>12.58</v>
      </c>
      <c r="V21" s="732">
        <v>16.0</v>
      </c>
      <c r="W21" s="732">
        <v>3.42</v>
      </c>
    </row>
    <row r="22">
      <c r="B22" s="737">
        <v>0.19791666666666666</v>
      </c>
      <c r="C22" s="732">
        <v>12.61</v>
      </c>
      <c r="D22" s="732">
        <v>16.0</v>
      </c>
      <c r="E22" s="732">
        <v>3.39</v>
      </c>
      <c r="F22" s="732">
        <v>16.7</v>
      </c>
      <c r="G22" s="732">
        <v>16.0</v>
      </c>
      <c r="H22" s="732">
        <v>-0.7</v>
      </c>
      <c r="I22" s="732">
        <v>12.5</v>
      </c>
      <c r="J22" s="732">
        <v>18.0</v>
      </c>
      <c r="K22" s="732">
        <v>5.5</v>
      </c>
      <c r="L22" s="732">
        <v>12.86</v>
      </c>
      <c r="M22" s="732">
        <v>18.0</v>
      </c>
      <c r="N22" s="732">
        <v>5.14</v>
      </c>
      <c r="O22" s="732">
        <v>15.11</v>
      </c>
      <c r="P22" s="732">
        <v>17.0</v>
      </c>
      <c r="Q22" s="732">
        <v>1.89</v>
      </c>
      <c r="R22" s="732">
        <v>19.93</v>
      </c>
      <c r="S22" s="732">
        <v>19.0</v>
      </c>
      <c r="T22" s="732">
        <v>-0.93</v>
      </c>
      <c r="U22" s="732">
        <v>15.76</v>
      </c>
      <c r="V22" s="732">
        <v>19.0</v>
      </c>
      <c r="W22" s="732">
        <v>3.24</v>
      </c>
    </row>
    <row r="23">
      <c r="B23" s="737">
        <v>0.20833333333333334</v>
      </c>
      <c r="C23" s="732">
        <v>14.2</v>
      </c>
      <c r="D23" s="732">
        <v>19.0</v>
      </c>
      <c r="E23" s="732">
        <v>4.8</v>
      </c>
      <c r="F23" s="732">
        <v>16.14</v>
      </c>
      <c r="G23" s="732">
        <v>16.66</v>
      </c>
      <c r="H23" s="732">
        <v>0.52</v>
      </c>
      <c r="I23" s="732">
        <v>13.72</v>
      </c>
      <c r="J23" s="732">
        <v>21.0</v>
      </c>
      <c r="K23" s="732">
        <v>7.28</v>
      </c>
      <c r="L23" s="732">
        <v>12.85</v>
      </c>
      <c r="M23" s="732">
        <v>21.0</v>
      </c>
      <c r="N23" s="732">
        <v>8.15</v>
      </c>
      <c r="O23" s="732">
        <v>15.53</v>
      </c>
      <c r="P23" s="732">
        <v>21.0</v>
      </c>
      <c r="Q23" s="732">
        <v>5.47</v>
      </c>
      <c r="R23" s="732">
        <v>19.33</v>
      </c>
      <c r="S23" s="732">
        <v>23.0</v>
      </c>
      <c r="T23" s="732">
        <v>3.67</v>
      </c>
      <c r="U23" s="732">
        <v>13.56</v>
      </c>
      <c r="V23" s="732">
        <v>23.33</v>
      </c>
      <c r="W23" s="732">
        <v>9.77</v>
      </c>
    </row>
    <row r="24">
      <c r="B24" s="737">
        <v>0.21875</v>
      </c>
      <c r="C24" s="732">
        <v>13.99</v>
      </c>
      <c r="D24" s="732">
        <v>18.0</v>
      </c>
      <c r="E24" s="732">
        <v>4.01</v>
      </c>
      <c r="F24" s="732">
        <v>17.87</v>
      </c>
      <c r="G24" s="732">
        <v>16.0</v>
      </c>
      <c r="H24" s="732">
        <v>-1.87</v>
      </c>
      <c r="I24" s="732">
        <v>16.19</v>
      </c>
      <c r="J24" s="732">
        <v>18.33</v>
      </c>
      <c r="K24" s="732">
        <v>2.14</v>
      </c>
      <c r="L24" s="732">
        <v>14.42</v>
      </c>
      <c r="M24" s="732">
        <v>20.67</v>
      </c>
      <c r="N24" s="732">
        <v>6.25</v>
      </c>
      <c r="O24" s="732">
        <v>14.1</v>
      </c>
      <c r="P24" s="732">
        <v>23.0</v>
      </c>
      <c r="Q24" s="732">
        <v>8.9</v>
      </c>
      <c r="R24" s="732">
        <v>16.79</v>
      </c>
      <c r="S24" s="732">
        <v>20.67</v>
      </c>
      <c r="T24" s="732">
        <v>3.88</v>
      </c>
      <c r="U24" s="732">
        <v>15.5</v>
      </c>
      <c r="V24" s="732">
        <v>21.67</v>
      </c>
      <c r="W24" s="732">
        <v>6.17</v>
      </c>
    </row>
    <row r="25">
      <c r="B25" s="737">
        <v>0.22916666666666666</v>
      </c>
      <c r="C25" s="732">
        <v>13.15</v>
      </c>
      <c r="D25" s="732">
        <v>16.33</v>
      </c>
      <c r="E25" s="732">
        <v>3.18</v>
      </c>
      <c r="F25" s="732">
        <v>22.69</v>
      </c>
      <c r="G25" s="732">
        <v>18.67</v>
      </c>
      <c r="H25" s="732">
        <v>-4.02</v>
      </c>
      <c r="I25" s="732">
        <v>15.89</v>
      </c>
      <c r="J25" s="732">
        <v>16.0</v>
      </c>
      <c r="K25" s="732">
        <v>0.11</v>
      </c>
      <c r="L25" s="732">
        <v>12.73</v>
      </c>
      <c r="M25" s="732">
        <v>20.67</v>
      </c>
      <c r="N25" s="732">
        <v>7.94</v>
      </c>
      <c r="O25" s="732">
        <v>13.55</v>
      </c>
      <c r="P25" s="732">
        <v>21.0</v>
      </c>
      <c r="Q25" s="732">
        <v>7.45</v>
      </c>
      <c r="R25" s="732">
        <v>23.17</v>
      </c>
      <c r="S25" s="732">
        <v>20.67</v>
      </c>
      <c r="T25" s="732">
        <v>-2.5</v>
      </c>
      <c r="U25" s="732">
        <v>14.98</v>
      </c>
      <c r="V25" s="732">
        <v>21.67</v>
      </c>
      <c r="W25" s="732">
        <v>6.69</v>
      </c>
    </row>
    <row r="26">
      <c r="B26" s="737">
        <v>0.23958333333333334</v>
      </c>
      <c r="C26" s="732">
        <v>14.78</v>
      </c>
      <c r="D26" s="732">
        <v>18.0</v>
      </c>
      <c r="E26" s="732">
        <v>3.22</v>
      </c>
      <c r="F26" s="732">
        <v>21.8</v>
      </c>
      <c r="G26" s="732">
        <v>18.0</v>
      </c>
      <c r="H26" s="732">
        <v>-3.8</v>
      </c>
      <c r="I26" s="732">
        <v>20.4</v>
      </c>
      <c r="J26" s="732">
        <v>17.0</v>
      </c>
      <c r="K26" s="732">
        <v>-3.4</v>
      </c>
      <c r="L26" s="732">
        <v>17.73</v>
      </c>
      <c r="M26" s="732">
        <v>20.0</v>
      </c>
      <c r="N26" s="732">
        <v>2.27</v>
      </c>
      <c r="O26" s="732">
        <v>18.93</v>
      </c>
      <c r="P26" s="732">
        <v>22.0</v>
      </c>
      <c r="Q26" s="732">
        <v>3.07</v>
      </c>
      <c r="R26" s="732">
        <v>21.03</v>
      </c>
      <c r="S26" s="732">
        <v>23.0</v>
      </c>
      <c r="T26" s="732">
        <v>1.97</v>
      </c>
      <c r="U26" s="732">
        <v>13.32</v>
      </c>
      <c r="V26" s="732">
        <v>21.0</v>
      </c>
      <c r="W26" s="732">
        <v>7.68</v>
      </c>
    </row>
    <row r="27">
      <c r="B27" s="737">
        <v>0.25</v>
      </c>
      <c r="C27" s="732">
        <v>14.83</v>
      </c>
      <c r="D27" s="732">
        <v>26.0</v>
      </c>
      <c r="E27" s="732">
        <v>11.17</v>
      </c>
      <c r="F27" s="732">
        <v>14.28</v>
      </c>
      <c r="G27" s="732">
        <v>20.0</v>
      </c>
      <c r="H27" s="732">
        <v>5.72</v>
      </c>
      <c r="I27" s="732">
        <v>17.55</v>
      </c>
      <c r="J27" s="732">
        <v>20.0</v>
      </c>
      <c r="K27" s="732">
        <v>2.45</v>
      </c>
      <c r="L27" s="732">
        <v>16.7</v>
      </c>
      <c r="M27" s="732">
        <v>28.0</v>
      </c>
      <c r="N27" s="732">
        <v>11.3</v>
      </c>
      <c r="O27" s="732">
        <v>25.49</v>
      </c>
      <c r="P27" s="732">
        <v>27.0</v>
      </c>
      <c r="Q27" s="732">
        <v>1.51</v>
      </c>
      <c r="R27" s="732">
        <v>18.86</v>
      </c>
      <c r="S27" s="732">
        <v>23.67</v>
      </c>
      <c r="T27" s="732">
        <v>4.81</v>
      </c>
      <c r="U27" s="732">
        <v>13.03</v>
      </c>
      <c r="V27" s="732">
        <v>24.0</v>
      </c>
      <c r="W27" s="732">
        <v>10.97</v>
      </c>
    </row>
    <row r="28">
      <c r="B28" s="737">
        <v>0.2604166666666667</v>
      </c>
      <c r="C28" s="732">
        <v>13.81</v>
      </c>
      <c r="D28" s="732">
        <v>26.0</v>
      </c>
      <c r="E28" s="732">
        <v>12.19</v>
      </c>
      <c r="F28" s="732">
        <v>16.08</v>
      </c>
      <c r="G28" s="732">
        <v>22.0</v>
      </c>
      <c r="H28" s="732">
        <v>5.92</v>
      </c>
      <c r="I28" s="732">
        <v>16.62</v>
      </c>
      <c r="J28" s="732">
        <v>24.0</v>
      </c>
      <c r="K28" s="732">
        <v>7.38</v>
      </c>
      <c r="L28" s="732">
        <v>16.51</v>
      </c>
      <c r="M28" s="732">
        <v>29.0</v>
      </c>
      <c r="N28" s="732">
        <v>12.49</v>
      </c>
      <c r="O28" s="732">
        <v>18.73</v>
      </c>
      <c r="P28" s="732">
        <v>28.67</v>
      </c>
      <c r="Q28" s="732">
        <v>9.94</v>
      </c>
      <c r="R28" s="732">
        <v>22.65</v>
      </c>
      <c r="S28" s="732">
        <v>25.0</v>
      </c>
      <c r="T28" s="732">
        <v>2.35</v>
      </c>
      <c r="U28" s="732">
        <v>15.53</v>
      </c>
      <c r="V28" s="732">
        <v>23.0</v>
      </c>
      <c r="W28" s="732">
        <v>7.47</v>
      </c>
    </row>
    <row r="29">
      <c r="B29" s="737">
        <v>0.2708333333333333</v>
      </c>
      <c r="C29" s="732">
        <v>15.48</v>
      </c>
      <c r="D29" s="732">
        <v>26.0</v>
      </c>
      <c r="E29" s="732">
        <v>10.52</v>
      </c>
      <c r="F29" s="732">
        <v>16.25</v>
      </c>
      <c r="G29" s="732">
        <v>22.0</v>
      </c>
      <c r="H29" s="732">
        <v>5.75</v>
      </c>
      <c r="I29" s="732">
        <v>16.69</v>
      </c>
      <c r="J29" s="732">
        <v>24.0</v>
      </c>
      <c r="K29" s="732">
        <v>7.31</v>
      </c>
      <c r="L29" s="732">
        <v>19.65</v>
      </c>
      <c r="M29" s="732">
        <v>29.0</v>
      </c>
      <c r="N29" s="732">
        <v>9.35</v>
      </c>
      <c r="O29" s="732">
        <v>19.31</v>
      </c>
      <c r="P29" s="732">
        <v>26.0</v>
      </c>
      <c r="Q29" s="732">
        <v>6.69</v>
      </c>
      <c r="R29" s="732">
        <v>25.46</v>
      </c>
      <c r="S29" s="732">
        <v>24.67</v>
      </c>
      <c r="T29" s="732">
        <v>-0.79</v>
      </c>
      <c r="U29" s="732">
        <v>15.96</v>
      </c>
      <c r="V29" s="732">
        <v>25.0</v>
      </c>
      <c r="W29" s="732">
        <v>9.04</v>
      </c>
    </row>
    <row r="30">
      <c r="B30" s="737">
        <v>0.28125</v>
      </c>
      <c r="C30" s="732">
        <v>16.59</v>
      </c>
      <c r="D30" s="732">
        <v>28.0</v>
      </c>
      <c r="E30" s="732">
        <v>11.41</v>
      </c>
      <c r="F30" s="732">
        <v>19.05</v>
      </c>
      <c r="G30" s="732">
        <v>22.0</v>
      </c>
      <c r="H30" s="732">
        <v>2.95</v>
      </c>
      <c r="I30" s="732">
        <v>15.69</v>
      </c>
      <c r="J30" s="732">
        <v>26.0</v>
      </c>
      <c r="K30" s="732">
        <v>10.31</v>
      </c>
      <c r="L30" s="732">
        <v>19.43</v>
      </c>
      <c r="M30" s="732">
        <v>30.0</v>
      </c>
      <c r="N30" s="732">
        <v>10.57</v>
      </c>
      <c r="O30" s="732">
        <v>22.98</v>
      </c>
      <c r="P30" s="732">
        <v>26.33</v>
      </c>
      <c r="Q30" s="732">
        <v>3.35</v>
      </c>
      <c r="R30" s="732">
        <v>19.92</v>
      </c>
      <c r="S30" s="732">
        <v>25.67</v>
      </c>
      <c r="T30" s="732">
        <v>5.75</v>
      </c>
      <c r="U30" s="732">
        <v>16.39</v>
      </c>
      <c r="V30" s="732">
        <v>26.34</v>
      </c>
      <c r="W30" s="732">
        <v>9.95</v>
      </c>
    </row>
    <row r="31">
      <c r="B31" s="737">
        <v>0.2916666666666667</v>
      </c>
      <c r="C31" s="732">
        <v>16.86</v>
      </c>
      <c r="D31" s="732">
        <v>31.0</v>
      </c>
      <c r="E31" s="732">
        <v>14.14</v>
      </c>
      <c r="F31" s="732">
        <v>17.48</v>
      </c>
      <c r="G31" s="732">
        <v>20.0</v>
      </c>
      <c r="H31" s="732">
        <v>2.52</v>
      </c>
      <c r="I31" s="732">
        <v>18.57</v>
      </c>
      <c r="J31" s="732">
        <v>22.33</v>
      </c>
      <c r="K31" s="732">
        <v>3.76</v>
      </c>
      <c r="L31" s="732">
        <v>17.61</v>
      </c>
      <c r="M31" s="732">
        <v>28.0</v>
      </c>
      <c r="N31" s="732">
        <v>10.39</v>
      </c>
      <c r="O31" s="732">
        <v>22.86</v>
      </c>
      <c r="P31" s="732">
        <v>28.33</v>
      </c>
      <c r="Q31" s="732">
        <v>5.47</v>
      </c>
      <c r="R31" s="732">
        <v>20.37</v>
      </c>
      <c r="S31" s="732">
        <v>26.67</v>
      </c>
      <c r="T31" s="732">
        <v>6.3</v>
      </c>
      <c r="U31" s="732">
        <v>23.99</v>
      </c>
      <c r="V31" s="732">
        <v>26.34</v>
      </c>
      <c r="W31" s="732">
        <v>2.35</v>
      </c>
    </row>
    <row r="32">
      <c r="B32" s="737">
        <v>0.3020833333333333</v>
      </c>
      <c r="C32" s="732">
        <v>16.78</v>
      </c>
      <c r="D32" s="732">
        <v>28.33</v>
      </c>
      <c r="E32" s="732">
        <v>11.55</v>
      </c>
      <c r="F32" s="732">
        <v>21.02</v>
      </c>
      <c r="G32" s="732">
        <v>22.0</v>
      </c>
      <c r="H32" s="732">
        <v>0.98</v>
      </c>
      <c r="I32" s="732">
        <v>22.88</v>
      </c>
      <c r="J32" s="732">
        <v>19.33</v>
      </c>
      <c r="K32" s="732">
        <v>-3.55</v>
      </c>
      <c r="L32" s="732">
        <v>21.97</v>
      </c>
      <c r="M32" s="732">
        <v>25.33</v>
      </c>
      <c r="N32" s="732">
        <v>3.36</v>
      </c>
      <c r="O32" s="732">
        <v>24.56</v>
      </c>
      <c r="P32" s="732">
        <v>26.0</v>
      </c>
      <c r="Q32" s="732">
        <v>1.44</v>
      </c>
      <c r="R32" s="732">
        <v>21.81</v>
      </c>
      <c r="S32" s="732">
        <v>25.0</v>
      </c>
      <c r="T32" s="732">
        <v>3.19</v>
      </c>
      <c r="U32" s="732">
        <v>18.86</v>
      </c>
      <c r="V32" s="732">
        <v>27.0</v>
      </c>
      <c r="W32" s="732">
        <v>8.14</v>
      </c>
    </row>
    <row r="33">
      <c r="B33" s="737">
        <v>0.3125</v>
      </c>
      <c r="C33" s="732">
        <v>16.71</v>
      </c>
      <c r="D33" s="732">
        <v>26.66</v>
      </c>
      <c r="E33" s="732">
        <v>9.95</v>
      </c>
      <c r="F33" s="732">
        <v>21.33</v>
      </c>
      <c r="G33" s="732">
        <v>20.0</v>
      </c>
      <c r="H33" s="732">
        <v>-1.33</v>
      </c>
      <c r="I33" s="732">
        <v>22.04</v>
      </c>
      <c r="J33" s="732">
        <v>26.33</v>
      </c>
      <c r="K33" s="732">
        <v>4.29</v>
      </c>
      <c r="L33" s="732">
        <v>24.9</v>
      </c>
      <c r="M33" s="732">
        <v>25.67</v>
      </c>
      <c r="N33" s="732">
        <v>0.77</v>
      </c>
      <c r="O33" s="732">
        <v>20.17</v>
      </c>
      <c r="P33" s="732">
        <v>28.0</v>
      </c>
      <c r="Q33" s="732">
        <v>7.83</v>
      </c>
      <c r="R33" s="732">
        <v>25.01</v>
      </c>
      <c r="S33" s="732">
        <v>25.33</v>
      </c>
      <c r="T33" s="732">
        <v>0.32</v>
      </c>
      <c r="U33" s="732">
        <v>24.26</v>
      </c>
      <c r="V33" s="732">
        <v>24.33</v>
      </c>
      <c r="W33" s="732">
        <v>0.07</v>
      </c>
    </row>
    <row r="34">
      <c r="B34" s="737">
        <v>0.3229166666666667</v>
      </c>
      <c r="C34" s="732">
        <v>17.19</v>
      </c>
      <c r="D34" s="732">
        <v>26.33</v>
      </c>
      <c r="E34" s="732">
        <v>9.14</v>
      </c>
      <c r="F34" s="732">
        <v>28.8</v>
      </c>
      <c r="G34" s="732">
        <v>25.0</v>
      </c>
      <c r="H34" s="732">
        <v>-3.8</v>
      </c>
      <c r="I34" s="732">
        <v>23.07</v>
      </c>
      <c r="J34" s="732">
        <v>27.0</v>
      </c>
      <c r="K34" s="732">
        <v>3.93</v>
      </c>
      <c r="L34" s="732">
        <v>22.36</v>
      </c>
      <c r="M34" s="732">
        <v>24.0</v>
      </c>
      <c r="N34" s="732">
        <v>1.64</v>
      </c>
      <c r="O34" s="732">
        <v>23.59</v>
      </c>
      <c r="P34" s="732">
        <v>29.0</v>
      </c>
      <c r="Q34" s="732">
        <v>5.41</v>
      </c>
      <c r="R34" s="732">
        <v>23.51</v>
      </c>
      <c r="S34" s="732">
        <v>27.0</v>
      </c>
      <c r="T34" s="732">
        <v>3.49</v>
      </c>
      <c r="U34" s="732">
        <v>17.74</v>
      </c>
      <c r="V34" s="732">
        <v>23.0</v>
      </c>
      <c r="W34" s="732">
        <v>5.26</v>
      </c>
    </row>
    <row r="35">
      <c r="B35" s="737">
        <v>0.3333333333333333</v>
      </c>
      <c r="C35" s="732">
        <v>18.46</v>
      </c>
      <c r="D35" s="732">
        <v>29.33</v>
      </c>
      <c r="E35" s="732">
        <v>10.87</v>
      </c>
      <c r="F35" s="732">
        <v>29.93</v>
      </c>
      <c r="G35" s="732">
        <v>27.67</v>
      </c>
      <c r="H35" s="732">
        <v>-2.26</v>
      </c>
      <c r="I35" s="732">
        <v>23.56</v>
      </c>
      <c r="J35" s="732">
        <v>29.67</v>
      </c>
      <c r="K35" s="732">
        <v>6.11</v>
      </c>
      <c r="L35" s="732">
        <v>24.58</v>
      </c>
      <c r="M35" s="732">
        <v>32.33</v>
      </c>
      <c r="N35" s="732">
        <v>7.75</v>
      </c>
      <c r="O35" s="732">
        <v>23.32</v>
      </c>
      <c r="P35" s="732">
        <v>32.0</v>
      </c>
      <c r="Q35" s="732">
        <v>8.68</v>
      </c>
      <c r="R35" s="732">
        <v>25.79</v>
      </c>
      <c r="S35" s="732">
        <v>29.0</v>
      </c>
      <c r="T35" s="732">
        <v>3.21</v>
      </c>
      <c r="U35" s="732">
        <v>19.29</v>
      </c>
      <c r="V35" s="732">
        <v>26.0</v>
      </c>
      <c r="W35" s="732">
        <v>6.71</v>
      </c>
    </row>
    <row r="36">
      <c r="B36" s="737">
        <v>0.34375</v>
      </c>
      <c r="C36" s="732">
        <v>19.79</v>
      </c>
      <c r="D36" s="732">
        <v>24.67</v>
      </c>
      <c r="E36" s="732">
        <v>4.88</v>
      </c>
      <c r="F36" s="732">
        <v>30.78</v>
      </c>
      <c r="G36" s="732">
        <v>29.0</v>
      </c>
      <c r="H36" s="732">
        <v>-1.78</v>
      </c>
      <c r="I36" s="732">
        <v>28.83</v>
      </c>
      <c r="J36" s="732">
        <v>32.0</v>
      </c>
      <c r="K36" s="732">
        <v>3.17</v>
      </c>
      <c r="L36" s="732">
        <v>24.68</v>
      </c>
      <c r="M36" s="732">
        <v>34.33</v>
      </c>
      <c r="N36" s="732">
        <v>9.65</v>
      </c>
      <c r="O36" s="732">
        <v>25.74</v>
      </c>
      <c r="P36" s="732">
        <v>32.0</v>
      </c>
      <c r="Q36" s="732">
        <v>6.26</v>
      </c>
      <c r="R36" s="732">
        <v>26.96</v>
      </c>
      <c r="S36" s="732">
        <v>29.67</v>
      </c>
      <c r="T36" s="732">
        <v>2.71</v>
      </c>
      <c r="U36" s="732">
        <v>26.55</v>
      </c>
      <c r="V36" s="732">
        <v>29.0</v>
      </c>
      <c r="W36" s="732">
        <v>2.45</v>
      </c>
    </row>
    <row r="37">
      <c r="B37" s="737">
        <v>0.3541666666666667</v>
      </c>
      <c r="C37" s="732">
        <v>20.2</v>
      </c>
      <c r="D37" s="732">
        <v>28.33</v>
      </c>
      <c r="E37" s="732">
        <v>8.13</v>
      </c>
      <c r="F37" s="732">
        <v>31.0</v>
      </c>
      <c r="G37" s="732">
        <v>29.0</v>
      </c>
      <c r="H37" s="732">
        <v>-2.0</v>
      </c>
      <c r="I37" s="732">
        <v>27.92</v>
      </c>
      <c r="J37" s="732">
        <v>35.0</v>
      </c>
      <c r="K37" s="732">
        <v>7.08</v>
      </c>
      <c r="L37" s="732">
        <v>29.23</v>
      </c>
      <c r="M37" s="732">
        <v>36.0</v>
      </c>
      <c r="N37" s="732">
        <v>6.77</v>
      </c>
      <c r="O37" s="732">
        <v>27.36</v>
      </c>
      <c r="P37" s="732">
        <v>32.0</v>
      </c>
      <c r="Q37" s="732">
        <v>4.64</v>
      </c>
      <c r="R37" s="732">
        <v>27.53</v>
      </c>
      <c r="S37" s="732">
        <v>33.67</v>
      </c>
      <c r="T37" s="732">
        <v>6.14</v>
      </c>
      <c r="U37" s="732">
        <v>28.24</v>
      </c>
      <c r="V37" s="732">
        <v>29.33</v>
      </c>
      <c r="W37" s="732">
        <v>1.09</v>
      </c>
    </row>
    <row r="38">
      <c r="B38" s="737">
        <v>0.3645833333333333</v>
      </c>
      <c r="C38" s="732">
        <v>21.26</v>
      </c>
      <c r="D38" s="732">
        <v>31.0</v>
      </c>
      <c r="E38" s="732">
        <v>9.74</v>
      </c>
      <c r="F38" s="732">
        <v>29.33</v>
      </c>
      <c r="G38" s="732">
        <v>27.33</v>
      </c>
      <c r="H38" s="732">
        <v>-2.0</v>
      </c>
      <c r="I38" s="732">
        <v>29.29</v>
      </c>
      <c r="J38" s="732">
        <v>36.0</v>
      </c>
      <c r="K38" s="732">
        <v>6.71</v>
      </c>
      <c r="L38" s="732">
        <v>25.91</v>
      </c>
      <c r="M38" s="732">
        <v>36.0</v>
      </c>
      <c r="N38" s="732">
        <v>10.09</v>
      </c>
      <c r="O38" s="732">
        <v>26.47</v>
      </c>
      <c r="P38" s="732">
        <v>32.67</v>
      </c>
      <c r="Q38" s="732">
        <v>6.2</v>
      </c>
      <c r="R38" s="732">
        <v>23.39</v>
      </c>
      <c r="S38" s="732">
        <v>33.0</v>
      </c>
      <c r="T38" s="732">
        <v>9.61</v>
      </c>
      <c r="U38" s="732">
        <v>25.97</v>
      </c>
      <c r="V38" s="732">
        <v>30.33</v>
      </c>
      <c r="W38" s="732">
        <v>4.36</v>
      </c>
    </row>
    <row r="39">
      <c r="B39" s="737">
        <v>0.375</v>
      </c>
      <c r="C39" s="732">
        <v>23.24</v>
      </c>
      <c r="D39" s="732">
        <v>29.0</v>
      </c>
      <c r="E39" s="732">
        <v>5.76</v>
      </c>
      <c r="F39" s="732">
        <v>29.63</v>
      </c>
      <c r="G39" s="732">
        <v>27.33</v>
      </c>
      <c r="H39" s="732">
        <v>-2.3</v>
      </c>
      <c r="I39" s="732">
        <v>29.03</v>
      </c>
      <c r="J39" s="732">
        <v>34.33</v>
      </c>
      <c r="K39" s="732">
        <v>5.3</v>
      </c>
      <c r="L39" s="732">
        <v>26.46</v>
      </c>
      <c r="M39" s="732">
        <v>37.67</v>
      </c>
      <c r="N39" s="732">
        <v>11.21</v>
      </c>
      <c r="O39" s="732">
        <v>26.66</v>
      </c>
      <c r="P39" s="732">
        <v>31.67</v>
      </c>
      <c r="Q39" s="732">
        <v>5.01</v>
      </c>
      <c r="R39" s="732">
        <v>25.67</v>
      </c>
      <c r="S39" s="732">
        <v>33.0</v>
      </c>
      <c r="T39" s="732">
        <v>7.33</v>
      </c>
      <c r="U39" s="732">
        <v>28.76</v>
      </c>
      <c r="V39" s="732">
        <v>31.0</v>
      </c>
      <c r="W39" s="732">
        <v>2.24</v>
      </c>
    </row>
    <row r="40">
      <c r="B40" s="737">
        <v>0.3854166666666667</v>
      </c>
      <c r="C40" s="732">
        <v>23.11</v>
      </c>
      <c r="D40" s="732">
        <v>32.0</v>
      </c>
      <c r="E40" s="732">
        <v>8.89</v>
      </c>
      <c r="F40" s="732">
        <v>34.33</v>
      </c>
      <c r="G40" s="732">
        <v>27.0</v>
      </c>
      <c r="H40" s="732">
        <v>-7.33</v>
      </c>
      <c r="I40" s="732">
        <v>23.57</v>
      </c>
      <c r="J40" s="732">
        <v>35.0</v>
      </c>
      <c r="K40" s="732">
        <v>11.43</v>
      </c>
      <c r="L40" s="732">
        <v>29.78</v>
      </c>
      <c r="M40" s="732">
        <v>36.67</v>
      </c>
      <c r="N40" s="732">
        <v>6.89</v>
      </c>
      <c r="O40" s="732">
        <v>25.81</v>
      </c>
      <c r="P40" s="732">
        <v>35.0</v>
      </c>
      <c r="Q40" s="732">
        <v>9.19</v>
      </c>
      <c r="R40" s="732">
        <v>28.7</v>
      </c>
      <c r="S40" s="732">
        <v>29.33</v>
      </c>
      <c r="T40" s="732">
        <v>0.63</v>
      </c>
      <c r="U40" s="732">
        <v>30.79</v>
      </c>
      <c r="V40" s="732">
        <v>30.67</v>
      </c>
      <c r="W40" s="732">
        <v>-0.12</v>
      </c>
    </row>
    <row r="41">
      <c r="B41" s="737">
        <v>0.3958333333333333</v>
      </c>
      <c r="C41" s="732">
        <v>20.63</v>
      </c>
      <c r="D41" s="732">
        <v>29.67</v>
      </c>
      <c r="E41" s="732">
        <v>9.04</v>
      </c>
      <c r="F41" s="732">
        <v>38.39</v>
      </c>
      <c r="G41" s="732">
        <v>27.33</v>
      </c>
      <c r="H41" s="732">
        <v>-11.06</v>
      </c>
      <c r="I41" s="732">
        <v>26.89</v>
      </c>
      <c r="J41" s="732">
        <v>32.67</v>
      </c>
      <c r="K41" s="732">
        <v>5.78</v>
      </c>
      <c r="L41" s="732">
        <v>34.24</v>
      </c>
      <c r="M41" s="732">
        <v>33.67</v>
      </c>
      <c r="N41" s="732">
        <v>-0.57</v>
      </c>
      <c r="O41" s="732">
        <v>24.58</v>
      </c>
      <c r="P41" s="732">
        <v>35.0</v>
      </c>
      <c r="Q41" s="732">
        <v>10.42</v>
      </c>
      <c r="R41" s="732">
        <v>27.73</v>
      </c>
      <c r="S41" s="732">
        <v>30.33</v>
      </c>
      <c r="T41" s="732">
        <v>2.6</v>
      </c>
      <c r="U41" s="732">
        <v>26.83</v>
      </c>
      <c r="V41" s="732">
        <v>32.33</v>
      </c>
      <c r="W41" s="732">
        <v>5.5</v>
      </c>
    </row>
    <row r="42">
      <c r="B42" s="737">
        <v>0.40625</v>
      </c>
      <c r="C42" s="732">
        <v>22.21</v>
      </c>
      <c r="D42" s="732">
        <v>30.0</v>
      </c>
      <c r="E42" s="732">
        <v>7.79</v>
      </c>
      <c r="F42" s="732">
        <v>28.39</v>
      </c>
      <c r="G42" s="732">
        <v>30.0</v>
      </c>
      <c r="H42" s="732">
        <v>1.61</v>
      </c>
      <c r="I42" s="732">
        <v>34.61</v>
      </c>
      <c r="J42" s="732">
        <v>28.0</v>
      </c>
      <c r="K42" s="732">
        <v>-6.61</v>
      </c>
      <c r="L42" s="732">
        <v>32.72</v>
      </c>
      <c r="M42" s="732">
        <v>28.0</v>
      </c>
      <c r="N42" s="732">
        <v>-4.72</v>
      </c>
      <c r="O42" s="732">
        <v>28.22</v>
      </c>
      <c r="P42" s="732">
        <v>31.0</v>
      </c>
      <c r="Q42" s="732">
        <v>2.78</v>
      </c>
      <c r="R42" s="732">
        <v>28.93</v>
      </c>
      <c r="S42" s="732">
        <v>33.33</v>
      </c>
      <c r="T42" s="732">
        <v>4.4</v>
      </c>
      <c r="U42" s="732">
        <v>23.81</v>
      </c>
      <c r="V42" s="732">
        <v>31.0</v>
      </c>
      <c r="W42" s="732">
        <v>7.19</v>
      </c>
    </row>
    <row r="43">
      <c r="B43" s="737">
        <v>0.4166666666666667</v>
      </c>
      <c r="C43" s="732">
        <v>24.29</v>
      </c>
      <c r="D43" s="732">
        <v>20.66</v>
      </c>
      <c r="E43" s="732">
        <v>-3.63</v>
      </c>
      <c r="F43" s="732">
        <v>31.0</v>
      </c>
      <c r="G43" s="732">
        <v>29.33</v>
      </c>
      <c r="H43" s="732">
        <v>-1.67</v>
      </c>
      <c r="I43" s="732">
        <v>27.48</v>
      </c>
      <c r="J43" s="732">
        <v>32.67</v>
      </c>
      <c r="K43" s="732">
        <v>5.19</v>
      </c>
      <c r="L43" s="732">
        <v>24.65</v>
      </c>
      <c r="M43" s="732">
        <v>32.33</v>
      </c>
      <c r="N43" s="732">
        <v>7.68</v>
      </c>
      <c r="O43" s="732">
        <v>30.27</v>
      </c>
      <c r="P43" s="732">
        <v>32.33</v>
      </c>
      <c r="Q43" s="732">
        <v>2.06</v>
      </c>
      <c r="R43" s="732">
        <v>29.93</v>
      </c>
      <c r="S43" s="732">
        <v>32.33</v>
      </c>
      <c r="T43" s="732">
        <v>2.4</v>
      </c>
      <c r="U43" s="732">
        <v>29.9</v>
      </c>
      <c r="V43" s="732">
        <v>30.33</v>
      </c>
      <c r="W43" s="732">
        <v>0.43</v>
      </c>
    </row>
    <row r="44">
      <c r="B44" s="737">
        <v>0.4270833333333333</v>
      </c>
      <c r="C44" s="732">
        <v>25.78</v>
      </c>
      <c r="D44" s="732">
        <v>25.33</v>
      </c>
      <c r="E44" s="732">
        <v>-0.45</v>
      </c>
      <c r="F44" s="732">
        <v>31.02</v>
      </c>
      <c r="G44" s="732">
        <v>33.0</v>
      </c>
      <c r="H44" s="732">
        <v>1.98</v>
      </c>
      <c r="I44" s="732">
        <v>29.32</v>
      </c>
      <c r="J44" s="732">
        <v>34.0</v>
      </c>
      <c r="K44" s="732">
        <v>4.68</v>
      </c>
      <c r="L44" s="732">
        <v>33.65</v>
      </c>
      <c r="M44" s="732">
        <v>32.66</v>
      </c>
      <c r="N44" s="732">
        <v>-0.99</v>
      </c>
      <c r="O44" s="732">
        <v>26.84</v>
      </c>
      <c r="P44" s="732">
        <v>33.0</v>
      </c>
      <c r="Q44" s="732">
        <v>6.16</v>
      </c>
      <c r="R44" s="732">
        <v>28.48</v>
      </c>
      <c r="S44" s="732">
        <v>35.33</v>
      </c>
      <c r="T44" s="732">
        <v>6.85</v>
      </c>
      <c r="U44" s="732">
        <v>22.55</v>
      </c>
      <c r="V44" s="732">
        <v>31.33</v>
      </c>
      <c r="W44" s="732">
        <v>8.78</v>
      </c>
    </row>
    <row r="45">
      <c r="B45" s="737">
        <v>0.4375</v>
      </c>
      <c r="C45" s="732">
        <v>26.49</v>
      </c>
      <c r="D45" s="732">
        <v>26.33</v>
      </c>
      <c r="E45" s="732">
        <v>-0.16</v>
      </c>
      <c r="F45" s="732">
        <v>31.23</v>
      </c>
      <c r="G45" s="732">
        <v>32.33</v>
      </c>
      <c r="H45" s="732">
        <v>1.1</v>
      </c>
      <c r="I45" s="732">
        <v>26.79</v>
      </c>
      <c r="J45" s="732">
        <v>34.0</v>
      </c>
      <c r="K45" s="732">
        <v>7.21</v>
      </c>
      <c r="L45" s="732">
        <v>27.2</v>
      </c>
      <c r="M45" s="732">
        <v>34.0</v>
      </c>
      <c r="N45" s="732">
        <v>6.8</v>
      </c>
      <c r="O45" s="732">
        <v>31.94</v>
      </c>
      <c r="P45" s="732">
        <v>32.67</v>
      </c>
      <c r="Q45" s="732">
        <v>0.73</v>
      </c>
      <c r="R45" s="732">
        <v>27.2</v>
      </c>
      <c r="S45" s="732">
        <v>34.33</v>
      </c>
      <c r="T45" s="732">
        <v>7.13</v>
      </c>
      <c r="U45" s="732">
        <v>26.76</v>
      </c>
      <c r="V45" s="732">
        <v>32.33</v>
      </c>
      <c r="W45" s="732">
        <v>5.57</v>
      </c>
    </row>
    <row r="46">
      <c r="B46" s="737">
        <v>0.4479166666666667</v>
      </c>
      <c r="C46" s="732">
        <v>23.57</v>
      </c>
      <c r="D46" s="732">
        <v>25.0</v>
      </c>
      <c r="E46" s="732">
        <v>1.43</v>
      </c>
      <c r="F46" s="732">
        <v>36.44</v>
      </c>
      <c r="G46" s="732">
        <v>33.0</v>
      </c>
      <c r="H46" s="732">
        <v>-3.44</v>
      </c>
      <c r="I46" s="732">
        <v>35.8</v>
      </c>
      <c r="J46" s="732">
        <v>37.0</v>
      </c>
      <c r="K46" s="732">
        <v>1.2</v>
      </c>
      <c r="L46" s="732">
        <v>27.74</v>
      </c>
      <c r="M46" s="732">
        <v>37.0</v>
      </c>
      <c r="N46" s="732">
        <v>9.26</v>
      </c>
      <c r="O46" s="732">
        <v>29.63</v>
      </c>
      <c r="P46" s="732">
        <v>32.33</v>
      </c>
      <c r="Q46" s="732">
        <v>2.7</v>
      </c>
      <c r="R46" s="732">
        <v>27.82</v>
      </c>
      <c r="S46" s="732">
        <v>34.33</v>
      </c>
      <c r="T46" s="732">
        <v>6.51</v>
      </c>
      <c r="U46" s="732">
        <v>26.16</v>
      </c>
      <c r="V46" s="732">
        <v>31.33</v>
      </c>
      <c r="W46" s="732">
        <v>5.17</v>
      </c>
    </row>
    <row r="47">
      <c r="B47" s="737">
        <v>0.4583333333333333</v>
      </c>
      <c r="C47" s="732">
        <v>25.02</v>
      </c>
      <c r="D47" s="732">
        <v>25.0</v>
      </c>
      <c r="E47" s="732">
        <v>-0.02</v>
      </c>
      <c r="F47" s="732">
        <v>33.65</v>
      </c>
      <c r="G47" s="732">
        <v>27.33</v>
      </c>
      <c r="H47" s="732">
        <v>-6.32</v>
      </c>
      <c r="I47" s="732">
        <v>38.71</v>
      </c>
      <c r="J47" s="732">
        <v>38.33</v>
      </c>
      <c r="K47" s="732">
        <v>-0.38</v>
      </c>
      <c r="L47" s="732">
        <v>28.37</v>
      </c>
      <c r="M47" s="732">
        <v>38.0</v>
      </c>
      <c r="N47" s="732">
        <v>9.63</v>
      </c>
      <c r="O47" s="732">
        <v>30.39</v>
      </c>
      <c r="P47" s="732">
        <v>30.0</v>
      </c>
      <c r="Q47" s="732">
        <v>-0.39</v>
      </c>
      <c r="R47" s="732">
        <v>28.05</v>
      </c>
      <c r="S47" s="732">
        <v>34.0</v>
      </c>
      <c r="T47" s="732">
        <v>5.95</v>
      </c>
      <c r="U47" s="732">
        <v>26.19</v>
      </c>
      <c r="V47" s="732">
        <v>30.33</v>
      </c>
      <c r="W47" s="732">
        <v>4.14</v>
      </c>
    </row>
    <row r="48">
      <c r="B48" s="737">
        <v>0.46875</v>
      </c>
      <c r="C48" s="732">
        <v>23.94</v>
      </c>
      <c r="D48" s="732">
        <v>30.0</v>
      </c>
      <c r="E48" s="732">
        <v>6.06</v>
      </c>
      <c r="F48" s="732">
        <v>34.4</v>
      </c>
      <c r="G48" s="732">
        <v>32.0</v>
      </c>
      <c r="H48" s="732">
        <v>-2.4</v>
      </c>
      <c r="I48" s="732">
        <v>31.05</v>
      </c>
      <c r="J48" s="732">
        <v>38.0</v>
      </c>
      <c r="K48" s="732">
        <v>6.95</v>
      </c>
      <c r="L48" s="732">
        <v>32.94</v>
      </c>
      <c r="M48" s="732">
        <v>35.0</v>
      </c>
      <c r="N48" s="732">
        <v>2.06</v>
      </c>
      <c r="O48" s="732">
        <v>28.48</v>
      </c>
      <c r="P48" s="732">
        <v>32.0</v>
      </c>
      <c r="Q48" s="732">
        <v>3.52</v>
      </c>
      <c r="R48" s="732">
        <v>29.06</v>
      </c>
      <c r="S48" s="732">
        <v>32.0</v>
      </c>
      <c r="T48" s="732">
        <v>2.94</v>
      </c>
      <c r="U48" s="732">
        <v>27.32</v>
      </c>
      <c r="V48" s="732">
        <v>33.0</v>
      </c>
      <c r="W48" s="732">
        <v>5.68</v>
      </c>
    </row>
    <row r="49">
      <c r="B49" s="737">
        <v>0.4791666666666667</v>
      </c>
      <c r="C49" s="732">
        <v>24.0</v>
      </c>
      <c r="D49" s="732">
        <v>34.0</v>
      </c>
      <c r="E49" s="732">
        <v>10.0</v>
      </c>
      <c r="F49" s="732">
        <v>33.38</v>
      </c>
      <c r="G49" s="732">
        <v>31.0</v>
      </c>
      <c r="H49" s="732">
        <v>-2.38</v>
      </c>
      <c r="I49" s="732">
        <v>29.99</v>
      </c>
      <c r="J49" s="732">
        <v>34.0</v>
      </c>
      <c r="K49" s="732">
        <v>4.01</v>
      </c>
      <c r="L49" s="732">
        <v>29.16</v>
      </c>
      <c r="M49" s="732">
        <v>38.0</v>
      </c>
      <c r="N49" s="732">
        <v>8.84</v>
      </c>
      <c r="O49" s="732">
        <v>33.22</v>
      </c>
      <c r="P49" s="732">
        <v>37.0</v>
      </c>
      <c r="Q49" s="732">
        <v>3.78</v>
      </c>
      <c r="R49" s="732">
        <v>28.54</v>
      </c>
      <c r="S49" s="732">
        <v>26.66</v>
      </c>
      <c r="T49" s="732">
        <v>-1.88</v>
      </c>
      <c r="U49" s="732">
        <v>26.8</v>
      </c>
      <c r="V49" s="732">
        <v>36.33</v>
      </c>
      <c r="W49" s="732">
        <v>9.53</v>
      </c>
    </row>
    <row r="50">
      <c r="B50" s="737">
        <v>0.4895833333333333</v>
      </c>
      <c r="C50" s="732">
        <v>33.9</v>
      </c>
      <c r="D50" s="732">
        <v>34.0</v>
      </c>
      <c r="E50" s="732">
        <v>0.1</v>
      </c>
      <c r="F50" s="732">
        <v>38.89</v>
      </c>
      <c r="G50" s="732">
        <v>34.0</v>
      </c>
      <c r="H50" s="732">
        <v>-4.89</v>
      </c>
      <c r="I50" s="732">
        <v>28.13</v>
      </c>
      <c r="J50" s="732">
        <v>38.0</v>
      </c>
      <c r="K50" s="732">
        <v>9.87</v>
      </c>
      <c r="L50" s="732">
        <v>30.95</v>
      </c>
      <c r="M50" s="732">
        <v>39.0</v>
      </c>
      <c r="N50" s="732">
        <v>8.05</v>
      </c>
      <c r="O50" s="732">
        <v>30.72</v>
      </c>
      <c r="P50" s="732">
        <v>36.0</v>
      </c>
      <c r="Q50" s="732">
        <v>5.28</v>
      </c>
      <c r="R50" s="732">
        <v>25.95</v>
      </c>
      <c r="S50" s="732">
        <v>34.0</v>
      </c>
      <c r="T50" s="732">
        <v>8.05</v>
      </c>
      <c r="U50" s="732">
        <v>27.37</v>
      </c>
      <c r="V50" s="732">
        <v>36.33</v>
      </c>
      <c r="W50" s="732">
        <v>8.96</v>
      </c>
    </row>
    <row r="51">
      <c r="B51" s="737">
        <v>0.5</v>
      </c>
      <c r="C51" s="732">
        <v>36.22</v>
      </c>
      <c r="D51" s="732">
        <v>32.66</v>
      </c>
      <c r="E51" s="732">
        <v>-3.56</v>
      </c>
      <c r="F51" s="732">
        <v>35.69</v>
      </c>
      <c r="G51" s="732">
        <v>30.33</v>
      </c>
      <c r="H51" s="732">
        <v>-5.36</v>
      </c>
      <c r="I51" s="732">
        <v>30.76</v>
      </c>
      <c r="J51" s="732">
        <v>34.0</v>
      </c>
      <c r="K51" s="732">
        <v>3.24</v>
      </c>
      <c r="L51" s="732">
        <v>33.17</v>
      </c>
      <c r="M51" s="732">
        <v>31.66</v>
      </c>
      <c r="N51" s="732">
        <v>-1.51</v>
      </c>
      <c r="O51" s="732">
        <v>29.15</v>
      </c>
      <c r="P51" s="732">
        <v>36.33</v>
      </c>
      <c r="Q51" s="732">
        <v>7.18</v>
      </c>
      <c r="R51" s="732">
        <v>29.12</v>
      </c>
      <c r="S51" s="732">
        <v>32.33</v>
      </c>
      <c r="T51" s="732">
        <v>3.21</v>
      </c>
      <c r="U51" s="732">
        <v>30.71</v>
      </c>
      <c r="V51" s="732">
        <v>39.33</v>
      </c>
      <c r="W51" s="732">
        <v>8.62</v>
      </c>
    </row>
    <row r="52">
      <c r="B52" s="737">
        <v>0.5104166666666666</v>
      </c>
      <c r="C52" s="732">
        <v>34.76</v>
      </c>
      <c r="D52" s="732">
        <v>33.0</v>
      </c>
      <c r="E52" s="732">
        <v>-1.76</v>
      </c>
      <c r="F52" s="732">
        <v>35.68</v>
      </c>
      <c r="G52" s="732">
        <v>31.33</v>
      </c>
      <c r="H52" s="732">
        <v>-4.35</v>
      </c>
      <c r="I52" s="732">
        <v>34.46</v>
      </c>
      <c r="J52" s="732">
        <v>29.33</v>
      </c>
      <c r="K52" s="732">
        <v>-5.13</v>
      </c>
      <c r="L52" s="732">
        <v>28.0</v>
      </c>
      <c r="M52" s="732">
        <v>35.0</v>
      </c>
      <c r="N52" s="732">
        <v>7.0</v>
      </c>
      <c r="O52" s="732">
        <v>30.59</v>
      </c>
      <c r="P52" s="732">
        <v>35.0</v>
      </c>
      <c r="Q52" s="732">
        <v>4.41</v>
      </c>
      <c r="R52" s="732">
        <v>26.73</v>
      </c>
      <c r="S52" s="732">
        <v>33.67</v>
      </c>
      <c r="T52" s="732">
        <v>6.94</v>
      </c>
      <c r="U52" s="732">
        <v>28.2</v>
      </c>
      <c r="V52" s="732">
        <v>37.33</v>
      </c>
      <c r="W52" s="732">
        <v>9.13</v>
      </c>
    </row>
    <row r="53">
      <c r="B53" s="737">
        <v>0.5208333333333334</v>
      </c>
      <c r="C53" s="732">
        <v>34.61</v>
      </c>
      <c r="D53" s="732">
        <v>31.33</v>
      </c>
      <c r="E53" s="732">
        <v>-3.28</v>
      </c>
      <c r="F53" s="732">
        <v>36.72</v>
      </c>
      <c r="G53" s="732">
        <v>32.33</v>
      </c>
      <c r="H53" s="732">
        <v>-4.39</v>
      </c>
      <c r="I53" s="732">
        <v>32.41</v>
      </c>
      <c r="J53" s="732">
        <v>31.66</v>
      </c>
      <c r="K53" s="732">
        <v>-0.75</v>
      </c>
      <c r="L53" s="732">
        <v>27.26</v>
      </c>
      <c r="M53" s="732">
        <v>35.33</v>
      </c>
      <c r="N53" s="732">
        <v>8.07</v>
      </c>
      <c r="O53" s="732">
        <v>29.66</v>
      </c>
      <c r="P53" s="732">
        <v>34.0</v>
      </c>
      <c r="Q53" s="732">
        <v>4.34</v>
      </c>
      <c r="R53" s="732">
        <v>34.04</v>
      </c>
      <c r="S53" s="732">
        <v>33.66</v>
      </c>
      <c r="T53" s="732">
        <v>-0.38</v>
      </c>
      <c r="U53" s="732">
        <v>29.31</v>
      </c>
      <c r="V53" s="732">
        <v>31.66</v>
      </c>
      <c r="W53" s="732">
        <v>2.35</v>
      </c>
    </row>
    <row r="54">
      <c r="B54" s="737">
        <v>0.53125</v>
      </c>
      <c r="C54" s="732">
        <v>38.68</v>
      </c>
      <c r="D54" s="732">
        <v>33.0</v>
      </c>
      <c r="E54" s="732">
        <v>-5.68</v>
      </c>
      <c r="F54" s="732">
        <v>32.77</v>
      </c>
      <c r="G54" s="732">
        <v>33.0</v>
      </c>
      <c r="H54" s="732">
        <v>0.23</v>
      </c>
      <c r="I54" s="732">
        <v>34.09</v>
      </c>
      <c r="J54" s="732">
        <v>32.0</v>
      </c>
      <c r="K54" s="732">
        <v>-2.09</v>
      </c>
      <c r="L54" s="732">
        <v>29.02</v>
      </c>
      <c r="M54" s="732">
        <v>36.0</v>
      </c>
      <c r="N54" s="732">
        <v>6.98</v>
      </c>
      <c r="O54" s="732">
        <v>28.27</v>
      </c>
      <c r="P54" s="732">
        <v>38.0</v>
      </c>
      <c r="Q54" s="732">
        <v>9.73</v>
      </c>
      <c r="R54" s="732">
        <v>29.39</v>
      </c>
      <c r="S54" s="732">
        <v>33.33</v>
      </c>
      <c r="T54" s="732">
        <v>3.94</v>
      </c>
      <c r="U54" s="732">
        <v>31.99</v>
      </c>
      <c r="V54" s="732">
        <v>37.0</v>
      </c>
      <c r="W54" s="732">
        <v>5.01</v>
      </c>
    </row>
    <row r="55">
      <c r="B55" s="737">
        <v>0.5416666666666666</v>
      </c>
      <c r="C55" s="732">
        <v>30.44</v>
      </c>
      <c r="D55" s="732">
        <v>36.0</v>
      </c>
      <c r="E55" s="732">
        <v>5.56</v>
      </c>
      <c r="F55" s="732">
        <v>32.93</v>
      </c>
      <c r="G55" s="732">
        <v>32.33</v>
      </c>
      <c r="H55" s="732">
        <v>-0.6</v>
      </c>
      <c r="I55" s="732">
        <v>34.49</v>
      </c>
      <c r="J55" s="732">
        <v>31.0</v>
      </c>
      <c r="K55" s="732">
        <v>-3.49</v>
      </c>
      <c r="L55" s="732">
        <v>32.44</v>
      </c>
      <c r="M55" s="732">
        <v>34.0</v>
      </c>
      <c r="N55" s="732">
        <v>1.56</v>
      </c>
      <c r="O55" s="732">
        <v>32.66</v>
      </c>
      <c r="P55" s="732">
        <v>31.66</v>
      </c>
      <c r="Q55" s="732">
        <v>-1.0</v>
      </c>
      <c r="R55" s="732">
        <v>27.82</v>
      </c>
      <c r="S55" s="732">
        <v>32.0</v>
      </c>
      <c r="T55" s="732">
        <v>4.18</v>
      </c>
      <c r="U55" s="732">
        <v>34.66</v>
      </c>
      <c r="V55" s="732">
        <v>35.33</v>
      </c>
      <c r="W55" s="732">
        <v>0.67</v>
      </c>
    </row>
    <row r="56">
      <c r="B56" s="737">
        <v>0.5520833333333334</v>
      </c>
      <c r="C56" s="732">
        <v>28.06</v>
      </c>
      <c r="D56" s="732">
        <v>34.0</v>
      </c>
      <c r="E56" s="732">
        <v>5.94</v>
      </c>
      <c r="F56" s="732">
        <v>42.76</v>
      </c>
      <c r="G56" s="732">
        <v>33.67</v>
      </c>
      <c r="H56" s="732">
        <v>-9.09</v>
      </c>
      <c r="I56" s="732">
        <v>35.5</v>
      </c>
      <c r="J56" s="732">
        <v>34.0</v>
      </c>
      <c r="K56" s="732">
        <v>-1.5</v>
      </c>
      <c r="L56" s="732">
        <v>30.45</v>
      </c>
      <c r="M56" s="732">
        <v>36.0</v>
      </c>
      <c r="N56" s="732">
        <v>5.55</v>
      </c>
      <c r="O56" s="732">
        <v>34.1</v>
      </c>
      <c r="P56" s="732">
        <v>34.0</v>
      </c>
      <c r="Q56" s="732">
        <v>-0.1</v>
      </c>
      <c r="R56" s="732">
        <v>43.1</v>
      </c>
      <c r="S56" s="732">
        <v>30.0</v>
      </c>
      <c r="T56" s="732">
        <v>-13.1</v>
      </c>
      <c r="U56" s="732">
        <v>28.19</v>
      </c>
      <c r="V56" s="732">
        <v>38.0</v>
      </c>
      <c r="W56" s="732">
        <v>9.81</v>
      </c>
    </row>
    <row r="57">
      <c r="B57" s="737">
        <v>0.5625</v>
      </c>
      <c r="C57" s="732">
        <v>32.97</v>
      </c>
      <c r="D57" s="732">
        <v>30.67</v>
      </c>
      <c r="E57" s="732">
        <v>-2.3</v>
      </c>
      <c r="F57" s="732">
        <v>37.36</v>
      </c>
      <c r="G57" s="732">
        <v>30.67</v>
      </c>
      <c r="H57" s="732">
        <v>-6.69</v>
      </c>
      <c r="I57" s="732">
        <v>30.78</v>
      </c>
      <c r="J57" s="732">
        <v>31.67</v>
      </c>
      <c r="K57" s="732">
        <v>0.89</v>
      </c>
      <c r="L57" s="732">
        <v>32.71</v>
      </c>
      <c r="M57" s="732">
        <v>34.33</v>
      </c>
      <c r="N57" s="732">
        <v>1.62</v>
      </c>
      <c r="O57" s="732">
        <v>33.3</v>
      </c>
      <c r="P57" s="732">
        <v>31.33</v>
      </c>
      <c r="Q57" s="732">
        <v>-1.97</v>
      </c>
      <c r="R57" s="732">
        <v>31.26</v>
      </c>
      <c r="S57" s="732">
        <v>31.67</v>
      </c>
      <c r="T57" s="732">
        <v>0.41</v>
      </c>
      <c r="U57" s="732">
        <v>31.5</v>
      </c>
      <c r="V57" s="732">
        <v>33.33</v>
      </c>
      <c r="W57" s="732">
        <v>1.83</v>
      </c>
    </row>
    <row r="58">
      <c r="B58" s="737">
        <v>0.5729166666666666</v>
      </c>
      <c r="C58" s="732">
        <v>28.65</v>
      </c>
      <c r="D58" s="732">
        <v>33.0</v>
      </c>
      <c r="E58" s="732">
        <v>4.35</v>
      </c>
      <c r="F58" s="732">
        <v>39.8</v>
      </c>
      <c r="G58" s="732">
        <v>27.0</v>
      </c>
      <c r="H58" s="732">
        <v>-12.8</v>
      </c>
      <c r="I58" s="732">
        <v>35.19</v>
      </c>
      <c r="J58" s="732">
        <v>32.0</v>
      </c>
      <c r="K58" s="732">
        <v>-3.19</v>
      </c>
      <c r="L58" s="732">
        <v>26.61</v>
      </c>
      <c r="M58" s="732">
        <v>37.0</v>
      </c>
      <c r="N58" s="732">
        <v>10.39</v>
      </c>
      <c r="O58" s="732">
        <v>27.46</v>
      </c>
      <c r="P58" s="732">
        <v>35.0</v>
      </c>
      <c r="Q58" s="732">
        <v>7.54</v>
      </c>
      <c r="R58" s="732">
        <v>29.75</v>
      </c>
      <c r="S58" s="732">
        <v>29.0</v>
      </c>
      <c r="T58" s="732">
        <v>-0.75</v>
      </c>
      <c r="U58" s="732">
        <v>31.63</v>
      </c>
      <c r="V58" s="732">
        <v>33.0</v>
      </c>
      <c r="W58" s="732">
        <v>1.37</v>
      </c>
    </row>
    <row r="59">
      <c r="B59" s="737">
        <v>0.5833333333333334</v>
      </c>
      <c r="C59" s="732">
        <v>28.01</v>
      </c>
      <c r="D59" s="732">
        <v>32.0</v>
      </c>
      <c r="E59" s="732">
        <v>3.99</v>
      </c>
      <c r="F59" s="732">
        <v>35.85</v>
      </c>
      <c r="G59" s="732">
        <v>31.0</v>
      </c>
      <c r="H59" s="732">
        <v>-4.85</v>
      </c>
      <c r="I59" s="732">
        <v>28.3</v>
      </c>
      <c r="J59" s="732">
        <v>34.0</v>
      </c>
      <c r="K59" s="732">
        <v>5.7</v>
      </c>
      <c r="L59" s="732">
        <v>30.37</v>
      </c>
      <c r="M59" s="732">
        <v>34.0</v>
      </c>
      <c r="N59" s="732">
        <v>3.63</v>
      </c>
      <c r="O59" s="732">
        <v>28.75</v>
      </c>
      <c r="P59" s="732">
        <v>32.0</v>
      </c>
      <c r="Q59" s="732">
        <v>3.25</v>
      </c>
      <c r="R59" s="732">
        <v>30.41</v>
      </c>
      <c r="S59" s="732">
        <v>31.33</v>
      </c>
      <c r="T59" s="732">
        <v>0.92</v>
      </c>
      <c r="U59" s="732">
        <v>35.77</v>
      </c>
      <c r="V59" s="732">
        <v>33.67</v>
      </c>
      <c r="W59" s="732">
        <v>-2.1</v>
      </c>
    </row>
    <row r="60">
      <c r="B60" s="737">
        <v>0.59375</v>
      </c>
      <c r="C60" s="732">
        <v>27.25</v>
      </c>
      <c r="D60" s="732">
        <v>29.67</v>
      </c>
      <c r="E60" s="732">
        <v>2.42</v>
      </c>
      <c r="F60" s="732">
        <v>33.4</v>
      </c>
      <c r="G60" s="732">
        <v>33.67</v>
      </c>
      <c r="H60" s="732">
        <v>0.27</v>
      </c>
      <c r="I60" s="732">
        <v>29.84</v>
      </c>
      <c r="J60" s="732">
        <v>31.33</v>
      </c>
      <c r="K60" s="732">
        <v>1.49</v>
      </c>
      <c r="L60" s="732">
        <v>30.2</v>
      </c>
      <c r="M60" s="732">
        <v>33.33</v>
      </c>
      <c r="N60" s="732">
        <v>3.13</v>
      </c>
      <c r="O60" s="732">
        <v>29.68</v>
      </c>
      <c r="P60" s="732">
        <v>31.33</v>
      </c>
      <c r="Q60" s="732">
        <v>1.65</v>
      </c>
      <c r="R60" s="732">
        <v>27.39</v>
      </c>
      <c r="S60" s="732">
        <v>31.33</v>
      </c>
      <c r="T60" s="732">
        <v>3.94</v>
      </c>
      <c r="U60" s="732">
        <v>35.41</v>
      </c>
      <c r="V60" s="732">
        <v>30.67</v>
      </c>
      <c r="W60" s="732">
        <v>-4.74</v>
      </c>
    </row>
    <row r="61">
      <c r="B61" s="737">
        <v>0.6041666666666666</v>
      </c>
      <c r="C61" s="732">
        <v>29.02</v>
      </c>
      <c r="D61" s="732">
        <v>30.33</v>
      </c>
      <c r="E61" s="732">
        <v>1.31</v>
      </c>
      <c r="F61" s="732">
        <v>36.19</v>
      </c>
      <c r="G61" s="732">
        <v>31.0</v>
      </c>
      <c r="H61" s="732">
        <v>-5.19</v>
      </c>
      <c r="I61" s="732">
        <v>34.31</v>
      </c>
      <c r="J61" s="732">
        <v>27.33</v>
      </c>
      <c r="K61" s="732">
        <v>-6.98</v>
      </c>
      <c r="L61" s="732">
        <v>28.56</v>
      </c>
      <c r="M61" s="732">
        <v>32.33</v>
      </c>
      <c r="N61" s="732">
        <v>3.77</v>
      </c>
      <c r="O61" s="732">
        <v>26.86</v>
      </c>
      <c r="P61" s="732">
        <v>35.33</v>
      </c>
      <c r="Q61" s="732">
        <v>8.47</v>
      </c>
      <c r="R61" s="732">
        <v>28.9</v>
      </c>
      <c r="S61" s="732">
        <v>34.0</v>
      </c>
      <c r="T61" s="732">
        <v>5.1</v>
      </c>
      <c r="U61" s="732">
        <v>37.21</v>
      </c>
      <c r="V61" s="732">
        <v>30.33</v>
      </c>
      <c r="W61" s="732">
        <v>-6.88</v>
      </c>
    </row>
    <row r="62">
      <c r="B62" s="737">
        <v>0.6145833333333334</v>
      </c>
      <c r="C62" s="732">
        <v>32.12</v>
      </c>
      <c r="D62" s="732">
        <v>31.67</v>
      </c>
      <c r="E62" s="732">
        <v>-0.45</v>
      </c>
      <c r="F62" s="732">
        <v>42.31</v>
      </c>
      <c r="G62" s="732">
        <v>31.67</v>
      </c>
      <c r="H62" s="732">
        <v>-10.64</v>
      </c>
      <c r="I62" s="732">
        <v>30.01</v>
      </c>
      <c r="J62" s="732">
        <v>31.0</v>
      </c>
      <c r="K62" s="732">
        <v>0.99</v>
      </c>
      <c r="L62" s="732">
        <v>27.21</v>
      </c>
      <c r="M62" s="732">
        <v>33.67</v>
      </c>
      <c r="N62" s="732">
        <v>6.46</v>
      </c>
      <c r="O62" s="732">
        <v>30.22</v>
      </c>
      <c r="P62" s="732">
        <v>35.0</v>
      </c>
      <c r="Q62" s="732">
        <v>4.78</v>
      </c>
      <c r="R62" s="732">
        <v>26.49</v>
      </c>
      <c r="S62" s="732">
        <v>35.0</v>
      </c>
      <c r="T62" s="732">
        <v>8.51</v>
      </c>
      <c r="U62" s="732">
        <v>29.93</v>
      </c>
      <c r="V62" s="732">
        <v>34.0</v>
      </c>
      <c r="W62" s="732">
        <v>4.07</v>
      </c>
    </row>
    <row r="63">
      <c r="B63" s="737">
        <v>0.625</v>
      </c>
      <c r="C63" s="732">
        <v>28.03</v>
      </c>
      <c r="D63" s="732">
        <v>31.67</v>
      </c>
      <c r="E63" s="732">
        <v>3.64</v>
      </c>
      <c r="F63" s="732">
        <v>30.41</v>
      </c>
      <c r="G63" s="732">
        <v>33.33</v>
      </c>
      <c r="H63" s="732">
        <v>2.92</v>
      </c>
      <c r="I63" s="732">
        <v>31.44</v>
      </c>
      <c r="J63" s="732">
        <v>34.33</v>
      </c>
      <c r="K63" s="732">
        <v>2.89</v>
      </c>
      <c r="L63" s="732">
        <v>28.88</v>
      </c>
      <c r="M63" s="732">
        <v>30.0</v>
      </c>
      <c r="N63" s="732">
        <v>1.12</v>
      </c>
      <c r="O63" s="732">
        <v>29.2</v>
      </c>
      <c r="P63" s="732">
        <v>34.0</v>
      </c>
      <c r="Q63" s="732">
        <v>4.8</v>
      </c>
      <c r="R63" s="732">
        <v>27.37</v>
      </c>
      <c r="S63" s="732">
        <v>34.0</v>
      </c>
      <c r="T63" s="732">
        <v>6.63</v>
      </c>
      <c r="U63" s="732">
        <v>25.29</v>
      </c>
      <c r="V63" s="732">
        <v>31.33</v>
      </c>
      <c r="W63" s="732">
        <v>6.04</v>
      </c>
    </row>
    <row r="64">
      <c r="B64" s="737">
        <v>0.6354166666666666</v>
      </c>
      <c r="C64" s="732">
        <v>27.34</v>
      </c>
      <c r="D64" s="732">
        <v>30.0</v>
      </c>
      <c r="E64" s="732">
        <v>2.66</v>
      </c>
      <c r="F64" s="732">
        <v>27.94</v>
      </c>
      <c r="G64" s="732">
        <v>33.0</v>
      </c>
      <c r="H64" s="732">
        <v>5.06</v>
      </c>
      <c r="I64" s="732">
        <v>30.66</v>
      </c>
      <c r="J64" s="732">
        <v>32.0</v>
      </c>
      <c r="K64" s="732">
        <v>1.34</v>
      </c>
      <c r="L64" s="732">
        <v>27.17</v>
      </c>
      <c r="M64" s="732">
        <v>28.0</v>
      </c>
      <c r="N64" s="732">
        <v>0.83</v>
      </c>
      <c r="O64" s="732">
        <v>28.81</v>
      </c>
      <c r="P64" s="732">
        <v>32.33</v>
      </c>
      <c r="Q64" s="732">
        <v>3.52</v>
      </c>
      <c r="R64" s="732">
        <v>26.07</v>
      </c>
      <c r="S64" s="732">
        <v>34.67</v>
      </c>
      <c r="T64" s="732">
        <v>8.6</v>
      </c>
      <c r="U64" s="732">
        <v>25.48</v>
      </c>
      <c r="V64" s="732">
        <v>32.67</v>
      </c>
      <c r="W64" s="732">
        <v>7.19</v>
      </c>
    </row>
    <row r="65">
      <c r="B65" s="737">
        <v>0.6458333333333334</v>
      </c>
      <c r="C65" s="732">
        <v>22.78</v>
      </c>
      <c r="D65" s="732">
        <v>24.67</v>
      </c>
      <c r="E65" s="732">
        <v>1.89</v>
      </c>
      <c r="F65" s="732">
        <v>26.62</v>
      </c>
      <c r="G65" s="732">
        <v>28.0</v>
      </c>
      <c r="H65" s="732">
        <v>1.38</v>
      </c>
      <c r="I65" s="732">
        <v>34.39</v>
      </c>
      <c r="J65" s="732">
        <v>26.67</v>
      </c>
      <c r="K65" s="732">
        <v>-7.72</v>
      </c>
      <c r="L65" s="732">
        <v>29.15</v>
      </c>
      <c r="M65" s="732">
        <v>28.0</v>
      </c>
      <c r="N65" s="732">
        <v>-1.15</v>
      </c>
      <c r="O65" s="732">
        <v>26.31</v>
      </c>
      <c r="P65" s="732">
        <v>31.33</v>
      </c>
      <c r="Q65" s="732">
        <v>5.02</v>
      </c>
      <c r="R65" s="732">
        <v>27.15</v>
      </c>
      <c r="S65" s="732">
        <v>31.67</v>
      </c>
      <c r="T65" s="732">
        <v>4.52</v>
      </c>
      <c r="U65" s="732">
        <v>23.08</v>
      </c>
      <c r="V65" s="732">
        <v>31.67</v>
      </c>
      <c r="W65" s="732">
        <v>8.59</v>
      </c>
    </row>
    <row r="66">
      <c r="B66" s="737">
        <v>0.65625</v>
      </c>
      <c r="C66" s="732">
        <v>25.92</v>
      </c>
      <c r="D66" s="732">
        <v>26.0</v>
      </c>
      <c r="E66" s="732">
        <v>0.08</v>
      </c>
      <c r="F66" s="732">
        <v>26.35</v>
      </c>
      <c r="G66" s="732">
        <v>24.33</v>
      </c>
      <c r="H66" s="732">
        <v>-2.02</v>
      </c>
      <c r="I66" s="732">
        <v>23.83</v>
      </c>
      <c r="J66" s="732">
        <v>28.0</v>
      </c>
      <c r="K66" s="732">
        <v>4.17</v>
      </c>
      <c r="L66" s="732">
        <v>26.82</v>
      </c>
      <c r="M66" s="732">
        <v>27.0</v>
      </c>
      <c r="N66" s="732">
        <v>0.18</v>
      </c>
      <c r="O66" s="732">
        <v>25.59</v>
      </c>
      <c r="P66" s="732">
        <v>30.67</v>
      </c>
      <c r="Q66" s="732">
        <v>5.08</v>
      </c>
      <c r="R66" s="732">
        <v>26.17</v>
      </c>
      <c r="S66" s="732">
        <v>30.0</v>
      </c>
      <c r="T66" s="732">
        <v>3.83</v>
      </c>
      <c r="U66" s="732">
        <v>23.09</v>
      </c>
      <c r="V66" s="732">
        <v>30.0</v>
      </c>
      <c r="W66" s="732">
        <v>6.91</v>
      </c>
    </row>
    <row r="67">
      <c r="B67" s="737">
        <v>0.6666666666666666</v>
      </c>
      <c r="C67" s="732">
        <v>26.0</v>
      </c>
      <c r="D67" s="732">
        <v>23.0</v>
      </c>
      <c r="E67" s="732">
        <v>-3.0</v>
      </c>
      <c r="F67" s="732">
        <v>29.97</v>
      </c>
      <c r="G67" s="732">
        <v>26.0</v>
      </c>
      <c r="H67" s="732">
        <v>-3.97</v>
      </c>
      <c r="I67" s="732">
        <v>27.4</v>
      </c>
      <c r="J67" s="732">
        <v>26.33</v>
      </c>
      <c r="K67" s="732">
        <v>-1.07</v>
      </c>
      <c r="L67" s="732">
        <v>26.69</v>
      </c>
      <c r="M67" s="732">
        <v>26.33</v>
      </c>
      <c r="N67" s="732">
        <v>-0.36</v>
      </c>
      <c r="O67" s="732">
        <v>24.7</v>
      </c>
      <c r="P67" s="732">
        <v>30.33</v>
      </c>
      <c r="Q67" s="732">
        <v>5.63</v>
      </c>
      <c r="R67" s="732">
        <v>27.34</v>
      </c>
      <c r="S67" s="732">
        <v>26.33</v>
      </c>
      <c r="T67" s="732">
        <v>-1.01</v>
      </c>
      <c r="U67" s="732">
        <v>25.56</v>
      </c>
      <c r="V67" s="732">
        <v>30.0</v>
      </c>
      <c r="W67" s="732">
        <v>4.44</v>
      </c>
    </row>
    <row r="68">
      <c r="B68" s="737">
        <v>0.6770833333333334</v>
      </c>
      <c r="C68" s="732">
        <v>28.34</v>
      </c>
      <c r="D68" s="732">
        <v>22.0</v>
      </c>
      <c r="E68" s="732">
        <v>-6.34</v>
      </c>
      <c r="F68" s="732">
        <v>31.39</v>
      </c>
      <c r="G68" s="732">
        <v>22.67</v>
      </c>
      <c r="H68" s="732">
        <v>-8.72</v>
      </c>
      <c r="I68" s="732">
        <v>29.08</v>
      </c>
      <c r="J68" s="732">
        <v>29.67</v>
      </c>
      <c r="K68" s="732">
        <v>0.59</v>
      </c>
      <c r="L68" s="732">
        <v>28.52</v>
      </c>
      <c r="M68" s="732">
        <v>26.0</v>
      </c>
      <c r="N68" s="732">
        <v>-2.52</v>
      </c>
      <c r="O68" s="732">
        <v>22.84</v>
      </c>
      <c r="P68" s="732">
        <v>28.33</v>
      </c>
      <c r="Q68" s="732">
        <v>5.49</v>
      </c>
      <c r="R68" s="732">
        <v>24.11</v>
      </c>
      <c r="S68" s="732">
        <v>27.67</v>
      </c>
      <c r="T68" s="732">
        <v>3.56</v>
      </c>
      <c r="U68" s="732">
        <v>24.01</v>
      </c>
      <c r="V68" s="732">
        <v>29.66</v>
      </c>
      <c r="W68" s="732">
        <v>5.65</v>
      </c>
    </row>
    <row r="69">
      <c r="B69" s="737">
        <v>0.6875</v>
      </c>
      <c r="C69" s="732">
        <v>28.19</v>
      </c>
      <c r="D69" s="732">
        <v>19.34</v>
      </c>
      <c r="E69" s="732">
        <v>-8.85</v>
      </c>
      <c r="F69" s="732">
        <v>29.84</v>
      </c>
      <c r="G69" s="732">
        <v>27.0</v>
      </c>
      <c r="H69" s="732">
        <v>-2.84</v>
      </c>
      <c r="I69" s="732">
        <v>26.87</v>
      </c>
      <c r="J69" s="732">
        <v>25.0</v>
      </c>
      <c r="K69" s="732">
        <v>-1.87</v>
      </c>
      <c r="L69" s="732">
        <v>32.44</v>
      </c>
      <c r="M69" s="732">
        <v>26.0</v>
      </c>
      <c r="N69" s="732">
        <v>-6.44</v>
      </c>
      <c r="O69" s="732">
        <v>23.98</v>
      </c>
      <c r="P69" s="732">
        <v>25.33</v>
      </c>
      <c r="Q69" s="732">
        <v>1.35</v>
      </c>
      <c r="R69" s="732">
        <v>27.97</v>
      </c>
      <c r="S69" s="732">
        <v>27.0</v>
      </c>
      <c r="T69" s="732">
        <v>-0.97</v>
      </c>
      <c r="U69" s="732">
        <v>23.76</v>
      </c>
      <c r="V69" s="732">
        <v>25.67</v>
      </c>
      <c r="W69" s="732">
        <v>1.91</v>
      </c>
    </row>
    <row r="70">
      <c r="B70" s="737">
        <v>0.6979166666666666</v>
      </c>
      <c r="C70" s="732">
        <v>27.62</v>
      </c>
      <c r="D70" s="732">
        <v>23.0</v>
      </c>
      <c r="E70" s="732">
        <v>-4.62</v>
      </c>
      <c r="F70" s="732">
        <v>32.36</v>
      </c>
      <c r="G70" s="732">
        <v>29.0</v>
      </c>
      <c r="H70" s="732">
        <v>-3.36</v>
      </c>
      <c r="I70" s="732">
        <v>27.41</v>
      </c>
      <c r="J70" s="732">
        <v>26.33</v>
      </c>
      <c r="K70" s="732">
        <v>-1.08</v>
      </c>
      <c r="L70" s="732">
        <v>32.27</v>
      </c>
      <c r="M70" s="732">
        <v>27.0</v>
      </c>
      <c r="N70" s="732">
        <v>-5.27</v>
      </c>
      <c r="O70" s="732">
        <v>25.04</v>
      </c>
      <c r="P70" s="732">
        <v>27.67</v>
      </c>
      <c r="Q70" s="732">
        <v>2.63</v>
      </c>
      <c r="R70" s="732">
        <v>30.97</v>
      </c>
      <c r="S70" s="732">
        <v>24.67</v>
      </c>
      <c r="T70" s="732">
        <v>-6.3</v>
      </c>
      <c r="U70" s="732">
        <v>23.23</v>
      </c>
      <c r="V70" s="732">
        <v>27.67</v>
      </c>
      <c r="W70" s="732">
        <v>4.44</v>
      </c>
    </row>
    <row r="71">
      <c r="B71" s="737">
        <v>0.7083333333333334</v>
      </c>
      <c r="C71" s="732">
        <v>27.22</v>
      </c>
      <c r="D71" s="732">
        <v>18.33</v>
      </c>
      <c r="E71" s="732">
        <v>-8.89</v>
      </c>
      <c r="F71" s="732">
        <v>27.15</v>
      </c>
      <c r="G71" s="732">
        <v>28.67</v>
      </c>
      <c r="H71" s="732">
        <v>1.52</v>
      </c>
      <c r="I71" s="732">
        <v>32.1</v>
      </c>
      <c r="J71" s="732">
        <v>22.33</v>
      </c>
      <c r="K71" s="732">
        <v>-9.77</v>
      </c>
      <c r="L71" s="732">
        <v>32.91</v>
      </c>
      <c r="M71" s="732">
        <v>23.0</v>
      </c>
      <c r="N71" s="732">
        <v>-9.91</v>
      </c>
      <c r="O71" s="732">
        <v>31.04</v>
      </c>
      <c r="P71" s="732">
        <v>26.0</v>
      </c>
      <c r="Q71" s="732">
        <v>-5.04</v>
      </c>
      <c r="R71" s="732">
        <v>27.66</v>
      </c>
      <c r="S71" s="732">
        <v>25.67</v>
      </c>
      <c r="T71" s="732">
        <v>-1.99</v>
      </c>
      <c r="U71" s="732">
        <v>27.31</v>
      </c>
      <c r="V71" s="732">
        <v>21.34</v>
      </c>
      <c r="W71" s="732">
        <v>-5.97</v>
      </c>
    </row>
    <row r="72">
      <c r="B72" s="737">
        <v>0.71875</v>
      </c>
      <c r="C72" s="732">
        <v>31.71</v>
      </c>
      <c r="D72" s="732">
        <v>22.0</v>
      </c>
      <c r="E72" s="732">
        <v>-9.71</v>
      </c>
      <c r="F72" s="732">
        <v>29.79</v>
      </c>
      <c r="G72" s="732">
        <v>29.0</v>
      </c>
      <c r="H72" s="732">
        <v>-0.79</v>
      </c>
      <c r="I72" s="732">
        <v>31.22</v>
      </c>
      <c r="J72" s="732">
        <v>24.0</v>
      </c>
      <c r="K72" s="732">
        <v>-7.22</v>
      </c>
      <c r="L72" s="732">
        <v>30.45</v>
      </c>
      <c r="M72" s="732">
        <v>27.0</v>
      </c>
      <c r="N72" s="732">
        <v>-3.45</v>
      </c>
      <c r="O72" s="732">
        <v>25.61</v>
      </c>
      <c r="P72" s="732">
        <v>30.0</v>
      </c>
      <c r="Q72" s="732">
        <v>4.39</v>
      </c>
      <c r="R72" s="732">
        <v>26.84</v>
      </c>
      <c r="S72" s="732">
        <v>29.0</v>
      </c>
      <c r="T72" s="732">
        <v>2.16</v>
      </c>
      <c r="U72" s="732">
        <v>23.6</v>
      </c>
      <c r="V72" s="732">
        <v>25.0</v>
      </c>
      <c r="W72" s="732">
        <v>1.4</v>
      </c>
    </row>
    <row r="73">
      <c r="B73" s="737">
        <v>0.7291666666666666</v>
      </c>
      <c r="C73" s="732">
        <v>30.62</v>
      </c>
      <c r="D73" s="732">
        <v>27.0</v>
      </c>
      <c r="E73" s="732">
        <v>-3.62</v>
      </c>
      <c r="F73" s="732">
        <v>28.42</v>
      </c>
      <c r="G73" s="732">
        <v>32.0</v>
      </c>
      <c r="H73" s="732">
        <v>3.58</v>
      </c>
      <c r="I73" s="732">
        <v>26.59</v>
      </c>
      <c r="J73" s="732">
        <v>27.0</v>
      </c>
      <c r="K73" s="732">
        <v>0.41</v>
      </c>
      <c r="L73" s="732">
        <v>25.79</v>
      </c>
      <c r="M73" s="732">
        <v>27.33</v>
      </c>
      <c r="N73" s="732">
        <v>1.54</v>
      </c>
      <c r="O73" s="732">
        <v>23.86</v>
      </c>
      <c r="P73" s="732">
        <v>30.0</v>
      </c>
      <c r="Q73" s="732">
        <v>6.14</v>
      </c>
      <c r="R73" s="732">
        <v>23.71</v>
      </c>
      <c r="S73" s="732">
        <v>31.33</v>
      </c>
      <c r="T73" s="732">
        <v>7.62</v>
      </c>
      <c r="U73" s="732">
        <v>25.47</v>
      </c>
      <c r="V73" s="732">
        <v>29.0</v>
      </c>
      <c r="W73" s="732">
        <v>3.53</v>
      </c>
    </row>
    <row r="74">
      <c r="B74" s="737">
        <v>0.7395833333333334</v>
      </c>
      <c r="C74" s="732">
        <v>26.19</v>
      </c>
      <c r="D74" s="732">
        <v>27.0</v>
      </c>
      <c r="E74" s="732">
        <v>0.81</v>
      </c>
      <c r="F74" s="732">
        <v>29.06</v>
      </c>
      <c r="G74" s="732">
        <v>33.0</v>
      </c>
      <c r="H74" s="732">
        <v>3.94</v>
      </c>
      <c r="I74" s="732">
        <v>34.2</v>
      </c>
      <c r="J74" s="732">
        <v>30.0</v>
      </c>
      <c r="K74" s="732">
        <v>-4.2</v>
      </c>
      <c r="L74" s="732">
        <v>27.34</v>
      </c>
      <c r="M74" s="732">
        <v>29.0</v>
      </c>
      <c r="N74" s="732">
        <v>1.66</v>
      </c>
      <c r="O74" s="732">
        <v>28.74</v>
      </c>
      <c r="P74" s="732">
        <v>30.33</v>
      </c>
      <c r="Q74" s="732">
        <v>1.59</v>
      </c>
      <c r="R74" s="732">
        <v>33.25</v>
      </c>
      <c r="S74" s="732">
        <v>29.33</v>
      </c>
      <c r="T74" s="732">
        <v>-3.92</v>
      </c>
      <c r="U74" s="732">
        <v>27.61</v>
      </c>
      <c r="V74" s="732">
        <v>29.67</v>
      </c>
      <c r="W74" s="732">
        <v>2.06</v>
      </c>
    </row>
    <row r="75">
      <c r="B75" s="737">
        <v>0.75</v>
      </c>
      <c r="C75" s="732">
        <v>26.66</v>
      </c>
      <c r="D75" s="732">
        <v>27.0</v>
      </c>
      <c r="E75" s="732">
        <v>0.34</v>
      </c>
      <c r="F75" s="732">
        <v>29.25</v>
      </c>
      <c r="G75" s="732">
        <v>32.0</v>
      </c>
      <c r="H75" s="732">
        <v>2.75</v>
      </c>
      <c r="I75" s="732">
        <v>33.17</v>
      </c>
      <c r="J75" s="732">
        <v>24.33</v>
      </c>
      <c r="K75" s="732">
        <v>-8.84</v>
      </c>
      <c r="L75" s="732">
        <v>28.23</v>
      </c>
      <c r="M75" s="732">
        <v>29.0</v>
      </c>
      <c r="N75" s="732">
        <v>0.77</v>
      </c>
      <c r="O75" s="732">
        <v>29.35</v>
      </c>
      <c r="P75" s="732">
        <v>32.0</v>
      </c>
      <c r="Q75" s="732">
        <v>2.65</v>
      </c>
      <c r="R75" s="732">
        <v>28.24</v>
      </c>
      <c r="S75" s="732">
        <v>31.0</v>
      </c>
      <c r="T75" s="732">
        <v>2.76</v>
      </c>
      <c r="U75" s="732">
        <v>26.06</v>
      </c>
      <c r="V75" s="732">
        <v>25.67</v>
      </c>
      <c r="W75" s="732">
        <v>-0.39</v>
      </c>
    </row>
    <row r="76">
      <c r="B76" s="737">
        <v>0.7604166666666666</v>
      </c>
      <c r="C76" s="732">
        <v>25.02</v>
      </c>
      <c r="D76" s="732">
        <v>26.0</v>
      </c>
      <c r="E76" s="732">
        <v>0.98</v>
      </c>
      <c r="F76" s="732">
        <v>27.14</v>
      </c>
      <c r="G76" s="732">
        <v>31.0</v>
      </c>
      <c r="H76" s="732">
        <v>3.86</v>
      </c>
      <c r="I76" s="732">
        <v>31.08</v>
      </c>
      <c r="J76" s="732">
        <v>28.0</v>
      </c>
      <c r="K76" s="732">
        <v>-3.08</v>
      </c>
      <c r="L76" s="732">
        <v>30.38</v>
      </c>
      <c r="M76" s="732">
        <v>30.33</v>
      </c>
      <c r="N76" s="732">
        <v>-0.05</v>
      </c>
      <c r="O76" s="732">
        <v>27.69</v>
      </c>
      <c r="P76" s="732">
        <v>33.33</v>
      </c>
      <c r="Q76" s="732">
        <v>5.64</v>
      </c>
      <c r="R76" s="732">
        <v>25.97</v>
      </c>
      <c r="S76" s="732">
        <v>29.33</v>
      </c>
      <c r="T76" s="732">
        <v>3.36</v>
      </c>
      <c r="U76" s="732">
        <v>26.73</v>
      </c>
      <c r="V76" s="732">
        <v>26.33</v>
      </c>
      <c r="W76" s="732">
        <v>-0.4</v>
      </c>
    </row>
    <row r="77">
      <c r="B77" s="737">
        <v>0.7708333333333334</v>
      </c>
      <c r="C77" s="732">
        <v>38.43</v>
      </c>
      <c r="D77" s="732">
        <v>21.33</v>
      </c>
      <c r="E77" s="732">
        <v>-17.1</v>
      </c>
      <c r="F77" s="732">
        <v>32.53</v>
      </c>
      <c r="G77" s="732">
        <v>25.33</v>
      </c>
      <c r="H77" s="732">
        <v>-7.2</v>
      </c>
      <c r="I77" s="732">
        <v>32.86</v>
      </c>
      <c r="J77" s="732">
        <v>25.33</v>
      </c>
      <c r="K77" s="732">
        <v>-7.53</v>
      </c>
      <c r="L77" s="732">
        <v>30.08</v>
      </c>
      <c r="M77" s="732">
        <v>29.0</v>
      </c>
      <c r="N77" s="732">
        <v>-1.08</v>
      </c>
      <c r="O77" s="732">
        <v>30.15</v>
      </c>
      <c r="P77" s="732">
        <v>31.0</v>
      </c>
      <c r="Q77" s="732">
        <v>0.85</v>
      </c>
      <c r="R77" s="732">
        <v>28.27</v>
      </c>
      <c r="S77" s="732">
        <v>26.33</v>
      </c>
      <c r="T77" s="732">
        <v>-1.94</v>
      </c>
      <c r="U77" s="732">
        <v>29.94</v>
      </c>
      <c r="V77" s="732">
        <v>22.33</v>
      </c>
      <c r="W77" s="732">
        <v>-7.61</v>
      </c>
    </row>
    <row r="78">
      <c r="B78" s="737">
        <v>0.78125</v>
      </c>
      <c r="C78" s="732">
        <v>28.77</v>
      </c>
      <c r="D78" s="732">
        <v>24.0</v>
      </c>
      <c r="E78" s="732">
        <v>-4.77</v>
      </c>
      <c r="F78" s="732">
        <v>41.32</v>
      </c>
      <c r="G78" s="732">
        <v>27.0</v>
      </c>
      <c r="H78" s="732">
        <v>-14.32</v>
      </c>
      <c r="I78" s="732">
        <v>31.54</v>
      </c>
      <c r="J78" s="732">
        <v>25.0</v>
      </c>
      <c r="K78" s="732">
        <v>-6.54</v>
      </c>
      <c r="L78" s="732">
        <v>23.02</v>
      </c>
      <c r="M78" s="732">
        <v>29.0</v>
      </c>
      <c r="N78" s="732">
        <v>5.98</v>
      </c>
      <c r="O78" s="732">
        <v>29.88</v>
      </c>
      <c r="P78" s="732">
        <v>29.33</v>
      </c>
      <c r="Q78" s="732">
        <v>-0.55</v>
      </c>
      <c r="R78" s="732">
        <v>27.1</v>
      </c>
      <c r="S78" s="732">
        <v>25.0</v>
      </c>
      <c r="T78" s="732">
        <v>-2.1</v>
      </c>
      <c r="U78" s="732">
        <v>24.98</v>
      </c>
      <c r="V78" s="732">
        <v>24.0</v>
      </c>
      <c r="W78" s="732">
        <v>-0.98</v>
      </c>
    </row>
    <row r="79">
      <c r="B79" s="737">
        <v>0.7916666666666666</v>
      </c>
      <c r="C79" s="732">
        <v>34.25</v>
      </c>
      <c r="D79" s="732">
        <v>20.33</v>
      </c>
      <c r="E79" s="732">
        <v>-13.92</v>
      </c>
      <c r="F79" s="732">
        <v>31.93</v>
      </c>
      <c r="G79" s="732">
        <v>27.33</v>
      </c>
      <c r="H79" s="732">
        <v>-4.6</v>
      </c>
      <c r="I79" s="732">
        <v>33.24</v>
      </c>
      <c r="J79" s="732">
        <v>25.0</v>
      </c>
      <c r="K79" s="732">
        <v>-8.24</v>
      </c>
      <c r="L79" s="732">
        <v>29.31</v>
      </c>
      <c r="M79" s="732">
        <v>26.33</v>
      </c>
      <c r="N79" s="732">
        <v>-2.98</v>
      </c>
      <c r="O79" s="732">
        <v>31.12</v>
      </c>
      <c r="P79" s="732">
        <v>26.33</v>
      </c>
      <c r="Q79" s="732">
        <v>-4.79</v>
      </c>
      <c r="R79" s="732">
        <v>29.07</v>
      </c>
      <c r="S79" s="732">
        <v>27.33</v>
      </c>
      <c r="T79" s="732">
        <v>-1.74</v>
      </c>
      <c r="U79" s="732">
        <v>28.33</v>
      </c>
      <c r="V79" s="732">
        <v>23.33</v>
      </c>
      <c r="W79" s="732">
        <v>-5.0</v>
      </c>
    </row>
    <row r="80">
      <c r="B80" s="737">
        <v>0.8020833333333334</v>
      </c>
      <c r="C80" s="732">
        <v>29.34</v>
      </c>
      <c r="D80" s="732">
        <v>20.0</v>
      </c>
      <c r="E80" s="732">
        <v>-9.34</v>
      </c>
      <c r="F80" s="732">
        <v>31.67</v>
      </c>
      <c r="G80" s="732">
        <v>27.0</v>
      </c>
      <c r="H80" s="732">
        <v>-4.67</v>
      </c>
      <c r="I80" s="732">
        <v>29.49</v>
      </c>
      <c r="J80" s="732">
        <v>22.67</v>
      </c>
      <c r="K80" s="732">
        <v>-6.82</v>
      </c>
      <c r="L80" s="732">
        <v>30.0</v>
      </c>
      <c r="M80" s="732">
        <v>26.0</v>
      </c>
      <c r="N80" s="732">
        <v>-4.0</v>
      </c>
      <c r="O80" s="732">
        <v>23.04</v>
      </c>
      <c r="P80" s="732">
        <v>27.0</v>
      </c>
      <c r="Q80" s="732">
        <v>3.96</v>
      </c>
      <c r="R80" s="732">
        <v>27.21</v>
      </c>
      <c r="S80" s="732">
        <v>26.0</v>
      </c>
      <c r="T80" s="732">
        <v>-1.21</v>
      </c>
      <c r="U80" s="732">
        <v>31.4</v>
      </c>
      <c r="V80" s="732">
        <v>24.0</v>
      </c>
      <c r="W80" s="732">
        <v>-7.4</v>
      </c>
    </row>
    <row r="81">
      <c r="B81" s="737">
        <v>0.8125</v>
      </c>
      <c r="C81" s="732">
        <v>27.91</v>
      </c>
      <c r="D81" s="732">
        <v>21.33</v>
      </c>
      <c r="E81" s="732">
        <v>-6.58</v>
      </c>
      <c r="F81" s="732">
        <v>29.98</v>
      </c>
      <c r="G81" s="732">
        <v>26.33</v>
      </c>
      <c r="H81" s="732">
        <v>-3.65</v>
      </c>
      <c r="I81" s="732">
        <v>29.02</v>
      </c>
      <c r="J81" s="732">
        <v>21.67</v>
      </c>
      <c r="K81" s="732">
        <v>-7.35</v>
      </c>
      <c r="L81" s="732">
        <v>32.77</v>
      </c>
      <c r="M81" s="732">
        <v>27.0</v>
      </c>
      <c r="N81" s="732">
        <v>-5.77</v>
      </c>
      <c r="O81" s="732">
        <v>29.23</v>
      </c>
      <c r="P81" s="732">
        <v>28.0</v>
      </c>
      <c r="Q81" s="732">
        <v>-1.23</v>
      </c>
      <c r="R81" s="732">
        <v>33.48</v>
      </c>
      <c r="S81" s="732">
        <v>26.0</v>
      </c>
      <c r="T81" s="732">
        <v>-7.48</v>
      </c>
      <c r="U81" s="732">
        <v>28.32</v>
      </c>
      <c r="V81" s="732">
        <v>24.0</v>
      </c>
      <c r="W81" s="732">
        <v>-4.32</v>
      </c>
    </row>
    <row r="82">
      <c r="B82" s="737">
        <v>0.8229166666666666</v>
      </c>
      <c r="C82" s="732">
        <v>28.3</v>
      </c>
      <c r="D82" s="732">
        <v>22.0</v>
      </c>
      <c r="E82" s="732">
        <v>-6.3</v>
      </c>
      <c r="F82" s="732">
        <v>20.98</v>
      </c>
      <c r="G82" s="732">
        <v>29.0</v>
      </c>
      <c r="H82" s="732">
        <v>8.02</v>
      </c>
      <c r="I82" s="732">
        <v>48.37</v>
      </c>
      <c r="J82" s="732">
        <v>26.0</v>
      </c>
      <c r="K82" s="732">
        <v>-22.37</v>
      </c>
      <c r="L82" s="732">
        <v>29.35</v>
      </c>
      <c r="M82" s="732">
        <v>27.33</v>
      </c>
      <c r="N82" s="732">
        <v>-2.02</v>
      </c>
      <c r="O82" s="732">
        <v>24.34</v>
      </c>
      <c r="P82" s="732">
        <v>29.0</v>
      </c>
      <c r="Q82" s="732">
        <v>4.66</v>
      </c>
      <c r="R82" s="732">
        <v>30.18</v>
      </c>
      <c r="S82" s="732">
        <v>27.0</v>
      </c>
      <c r="T82" s="732">
        <v>-3.18</v>
      </c>
      <c r="U82" s="732">
        <v>28.45</v>
      </c>
      <c r="V82" s="732">
        <v>24.0</v>
      </c>
      <c r="W82" s="732">
        <v>-4.45</v>
      </c>
    </row>
    <row r="83">
      <c r="B83" s="737">
        <v>0.8333333333333334</v>
      </c>
      <c r="C83" s="732">
        <v>28.12</v>
      </c>
      <c r="D83" s="732">
        <v>21.33</v>
      </c>
      <c r="E83" s="732">
        <v>-6.79</v>
      </c>
      <c r="F83" s="732">
        <v>27.65</v>
      </c>
      <c r="G83" s="732">
        <v>27.33</v>
      </c>
      <c r="H83" s="732">
        <v>-0.32</v>
      </c>
      <c r="I83" s="732">
        <v>23.7</v>
      </c>
      <c r="J83" s="732">
        <v>23.33</v>
      </c>
      <c r="K83" s="732">
        <v>-0.37</v>
      </c>
      <c r="L83" s="732">
        <v>31.72</v>
      </c>
      <c r="M83" s="732">
        <v>25.0</v>
      </c>
      <c r="N83" s="732">
        <v>-6.72</v>
      </c>
      <c r="O83" s="732">
        <v>26.2</v>
      </c>
      <c r="P83" s="732">
        <v>27.0</v>
      </c>
      <c r="Q83" s="732">
        <v>0.8</v>
      </c>
      <c r="R83" s="732">
        <v>26.56</v>
      </c>
      <c r="S83" s="732">
        <v>27.67</v>
      </c>
      <c r="T83" s="732">
        <v>1.11</v>
      </c>
      <c r="U83" s="732">
        <v>30.16</v>
      </c>
      <c r="V83" s="732">
        <v>21.33</v>
      </c>
      <c r="W83" s="732">
        <v>-8.83</v>
      </c>
    </row>
    <row r="84">
      <c r="B84" s="737">
        <v>0.84375</v>
      </c>
      <c r="C84" s="732">
        <v>27.31</v>
      </c>
      <c r="D84" s="732">
        <v>23.0</v>
      </c>
      <c r="E84" s="732">
        <v>-4.31</v>
      </c>
      <c r="F84" s="732">
        <v>33.9</v>
      </c>
      <c r="G84" s="732">
        <v>25.0</v>
      </c>
      <c r="H84" s="732">
        <v>-8.9</v>
      </c>
      <c r="I84" s="732">
        <v>29.75</v>
      </c>
      <c r="J84" s="732">
        <v>22.0</v>
      </c>
      <c r="K84" s="732">
        <v>-7.75</v>
      </c>
      <c r="L84" s="732">
        <v>29.32</v>
      </c>
      <c r="M84" s="732">
        <v>23.0</v>
      </c>
      <c r="N84" s="732">
        <v>-6.32</v>
      </c>
      <c r="O84" s="732">
        <v>27.2</v>
      </c>
      <c r="P84" s="732">
        <v>27.67</v>
      </c>
      <c r="Q84" s="732">
        <v>0.47</v>
      </c>
      <c r="R84" s="732">
        <v>27.49</v>
      </c>
      <c r="S84" s="732">
        <v>26.0</v>
      </c>
      <c r="T84" s="732">
        <v>-1.49</v>
      </c>
      <c r="U84" s="732">
        <v>24.75</v>
      </c>
      <c r="V84" s="732">
        <v>19.0</v>
      </c>
      <c r="W84" s="732">
        <v>-5.75</v>
      </c>
    </row>
    <row r="85">
      <c r="B85" s="737">
        <v>0.8541666666666666</v>
      </c>
      <c r="C85" s="732">
        <v>22.44</v>
      </c>
      <c r="D85" s="732">
        <v>18.33</v>
      </c>
      <c r="E85" s="732">
        <v>-4.11</v>
      </c>
      <c r="F85" s="732">
        <v>20.86</v>
      </c>
      <c r="G85" s="732">
        <v>27.0</v>
      </c>
      <c r="H85" s="732">
        <v>6.14</v>
      </c>
      <c r="I85" s="732">
        <v>19.69</v>
      </c>
      <c r="J85" s="732">
        <v>21.0</v>
      </c>
      <c r="K85" s="732">
        <v>1.31</v>
      </c>
      <c r="L85" s="732">
        <v>29.79</v>
      </c>
      <c r="M85" s="732">
        <v>22.33</v>
      </c>
      <c r="N85" s="732">
        <v>-7.46</v>
      </c>
      <c r="O85" s="732">
        <v>27.41</v>
      </c>
      <c r="P85" s="732">
        <v>25.0</v>
      </c>
      <c r="Q85" s="732">
        <v>-2.41</v>
      </c>
      <c r="R85" s="732">
        <v>25.26</v>
      </c>
      <c r="S85" s="732">
        <v>26.0</v>
      </c>
      <c r="T85" s="732">
        <v>0.74</v>
      </c>
      <c r="U85" s="732">
        <v>23.84</v>
      </c>
      <c r="V85" s="732">
        <v>18.33</v>
      </c>
      <c r="W85" s="732">
        <v>-5.51</v>
      </c>
    </row>
    <row r="86">
      <c r="B86" s="737">
        <v>0.8645833333333334</v>
      </c>
      <c r="C86" s="732">
        <v>17.56</v>
      </c>
      <c r="D86" s="732">
        <v>17.0</v>
      </c>
      <c r="E86" s="732">
        <v>-0.56</v>
      </c>
      <c r="F86" s="732">
        <v>20.07</v>
      </c>
      <c r="G86" s="732">
        <v>28.0</v>
      </c>
      <c r="H86" s="732">
        <v>7.93</v>
      </c>
      <c r="I86" s="732">
        <v>19.35</v>
      </c>
      <c r="J86" s="732">
        <v>20.0</v>
      </c>
      <c r="K86" s="732">
        <v>0.65</v>
      </c>
      <c r="L86" s="732">
        <v>25.57</v>
      </c>
      <c r="M86" s="732">
        <v>24.0</v>
      </c>
      <c r="N86" s="732">
        <v>-1.57</v>
      </c>
      <c r="O86" s="732">
        <v>26.24</v>
      </c>
      <c r="P86" s="732">
        <v>27.0</v>
      </c>
      <c r="Q86" s="732">
        <v>0.76</v>
      </c>
      <c r="R86" s="732">
        <v>21.13</v>
      </c>
      <c r="S86" s="732">
        <v>25.0</v>
      </c>
      <c r="T86" s="732">
        <v>3.87</v>
      </c>
      <c r="U86" s="732">
        <v>19.01</v>
      </c>
      <c r="V86" s="732">
        <v>17.0</v>
      </c>
      <c r="W86" s="732">
        <v>-2.01</v>
      </c>
    </row>
    <row r="87">
      <c r="B87" s="737">
        <v>0.875</v>
      </c>
      <c r="C87" s="732">
        <v>18.86</v>
      </c>
      <c r="D87" s="732">
        <v>15.0</v>
      </c>
      <c r="E87" s="732">
        <v>-3.86</v>
      </c>
      <c r="F87" s="732">
        <v>19.31</v>
      </c>
      <c r="G87" s="732">
        <v>20.33</v>
      </c>
      <c r="H87" s="732">
        <v>1.02</v>
      </c>
      <c r="I87" s="732">
        <v>19.05</v>
      </c>
      <c r="J87" s="732">
        <v>18.66</v>
      </c>
      <c r="K87" s="732">
        <v>-0.39</v>
      </c>
      <c r="L87" s="732">
        <v>21.79</v>
      </c>
      <c r="M87" s="732">
        <v>21.0</v>
      </c>
      <c r="N87" s="732">
        <v>-0.79</v>
      </c>
      <c r="O87" s="732">
        <v>25.87</v>
      </c>
      <c r="P87" s="732">
        <v>24.0</v>
      </c>
      <c r="Q87" s="732">
        <v>-1.87</v>
      </c>
      <c r="R87" s="732">
        <v>20.04</v>
      </c>
      <c r="S87" s="732">
        <v>22.0</v>
      </c>
      <c r="T87" s="732">
        <v>1.96</v>
      </c>
      <c r="U87" s="732">
        <v>20.88</v>
      </c>
      <c r="V87" s="732">
        <v>16.0</v>
      </c>
      <c r="W87" s="732">
        <v>-4.88</v>
      </c>
    </row>
    <row r="88">
      <c r="B88" s="737">
        <v>0.8854166666666666</v>
      </c>
      <c r="C88" s="732">
        <v>15.82</v>
      </c>
      <c r="D88" s="732">
        <v>16.67</v>
      </c>
      <c r="E88" s="732">
        <v>0.85</v>
      </c>
      <c r="F88" s="732">
        <v>20.1</v>
      </c>
      <c r="G88" s="732">
        <v>22.66</v>
      </c>
      <c r="H88" s="732">
        <v>2.56</v>
      </c>
      <c r="I88" s="732">
        <v>17.24</v>
      </c>
      <c r="J88" s="732">
        <v>18.0</v>
      </c>
      <c r="K88" s="732">
        <v>0.76</v>
      </c>
      <c r="L88" s="732">
        <v>20.97</v>
      </c>
      <c r="M88" s="732">
        <v>19.0</v>
      </c>
      <c r="N88" s="732">
        <v>-1.97</v>
      </c>
      <c r="O88" s="732">
        <v>22.89</v>
      </c>
      <c r="P88" s="732">
        <v>20.33</v>
      </c>
      <c r="Q88" s="732">
        <v>-2.56</v>
      </c>
      <c r="R88" s="732">
        <v>22.91</v>
      </c>
      <c r="S88" s="732">
        <v>22.33</v>
      </c>
      <c r="T88" s="732">
        <v>-0.58</v>
      </c>
      <c r="U88" s="732">
        <v>20.47</v>
      </c>
      <c r="V88" s="732">
        <v>15.33</v>
      </c>
      <c r="W88" s="732">
        <v>-5.14</v>
      </c>
    </row>
    <row r="89">
      <c r="B89" s="737">
        <v>0.8958333333333334</v>
      </c>
      <c r="C89" s="732">
        <v>15.66</v>
      </c>
      <c r="D89" s="732">
        <v>15.0</v>
      </c>
      <c r="E89" s="732">
        <v>-0.66</v>
      </c>
      <c r="F89" s="732">
        <v>19.49</v>
      </c>
      <c r="G89" s="732">
        <v>21.33</v>
      </c>
      <c r="H89" s="732">
        <v>1.84</v>
      </c>
      <c r="I89" s="732">
        <v>17.76</v>
      </c>
      <c r="J89" s="732">
        <v>14.67</v>
      </c>
      <c r="K89" s="732">
        <v>-3.09</v>
      </c>
      <c r="L89" s="732">
        <v>17.25</v>
      </c>
      <c r="M89" s="732">
        <v>17.67</v>
      </c>
      <c r="N89" s="732">
        <v>0.42</v>
      </c>
      <c r="O89" s="732">
        <v>20.16</v>
      </c>
      <c r="P89" s="732">
        <v>21.0</v>
      </c>
      <c r="Q89" s="732">
        <v>0.84</v>
      </c>
      <c r="R89" s="732">
        <v>21.76</v>
      </c>
      <c r="S89" s="732">
        <v>22.0</v>
      </c>
      <c r="T89" s="732">
        <v>0.24</v>
      </c>
      <c r="U89" s="732">
        <v>21.83</v>
      </c>
      <c r="V89" s="732">
        <v>16.0</v>
      </c>
      <c r="W89" s="732">
        <v>-5.83</v>
      </c>
    </row>
    <row r="90">
      <c r="B90" s="737">
        <v>0.90625</v>
      </c>
      <c r="C90" s="732">
        <v>16.23</v>
      </c>
      <c r="D90" s="732">
        <v>14.0</v>
      </c>
      <c r="E90" s="732">
        <v>-2.23</v>
      </c>
      <c r="F90" s="732">
        <v>17.5</v>
      </c>
      <c r="G90" s="732">
        <v>20.0</v>
      </c>
      <c r="H90" s="732">
        <v>2.5</v>
      </c>
      <c r="I90" s="732">
        <v>16.3</v>
      </c>
      <c r="J90" s="732">
        <v>14.33</v>
      </c>
      <c r="K90" s="732">
        <v>-1.97</v>
      </c>
      <c r="L90" s="732">
        <v>17.75</v>
      </c>
      <c r="M90" s="732">
        <v>21.0</v>
      </c>
      <c r="N90" s="732">
        <v>3.25</v>
      </c>
      <c r="O90" s="732">
        <v>20.95</v>
      </c>
      <c r="P90" s="732">
        <v>22.0</v>
      </c>
      <c r="Q90" s="732">
        <v>1.05</v>
      </c>
      <c r="R90" s="732">
        <v>21.21</v>
      </c>
      <c r="S90" s="732">
        <v>25.0</v>
      </c>
      <c r="T90" s="732">
        <v>3.79</v>
      </c>
      <c r="U90" s="732">
        <v>18.35</v>
      </c>
      <c r="V90" s="732">
        <v>16.0</v>
      </c>
      <c r="W90" s="732">
        <v>-2.35</v>
      </c>
    </row>
    <row r="91">
      <c r="B91" s="737">
        <v>0.9166666666666666</v>
      </c>
      <c r="C91" s="732">
        <v>16.44</v>
      </c>
      <c r="D91" s="732">
        <v>14.33</v>
      </c>
      <c r="E91" s="732">
        <v>-2.11</v>
      </c>
      <c r="F91" s="732">
        <v>17.52</v>
      </c>
      <c r="G91" s="732">
        <v>24.0</v>
      </c>
      <c r="H91" s="732">
        <v>6.48</v>
      </c>
      <c r="I91" s="732">
        <v>18.57</v>
      </c>
      <c r="J91" s="732">
        <v>19.33</v>
      </c>
      <c r="K91" s="732">
        <v>0.76</v>
      </c>
      <c r="L91" s="732">
        <v>17.07</v>
      </c>
      <c r="M91" s="732">
        <v>28.0</v>
      </c>
      <c r="N91" s="732">
        <v>10.93</v>
      </c>
      <c r="O91" s="732">
        <v>22.54</v>
      </c>
      <c r="P91" s="732">
        <v>22.0</v>
      </c>
      <c r="Q91" s="732">
        <v>-0.54</v>
      </c>
      <c r="R91" s="732">
        <v>19.45</v>
      </c>
      <c r="S91" s="732">
        <v>23.0</v>
      </c>
      <c r="T91" s="732">
        <v>3.55</v>
      </c>
      <c r="U91" s="732">
        <v>16.98</v>
      </c>
      <c r="V91" s="732">
        <v>14.33</v>
      </c>
      <c r="W91" s="732">
        <v>-2.65</v>
      </c>
    </row>
    <row r="92">
      <c r="B92" s="737">
        <v>0.9270833333333334</v>
      </c>
      <c r="C92" s="732">
        <v>14.9</v>
      </c>
      <c r="D92" s="732">
        <v>15.33</v>
      </c>
      <c r="E92" s="732">
        <v>0.43</v>
      </c>
      <c r="F92" s="732">
        <v>15.93</v>
      </c>
      <c r="G92" s="732">
        <v>21.33</v>
      </c>
      <c r="H92" s="732">
        <v>5.4</v>
      </c>
      <c r="I92" s="732">
        <v>18.2</v>
      </c>
      <c r="J92" s="732">
        <v>20.67</v>
      </c>
      <c r="K92" s="732">
        <v>2.47</v>
      </c>
      <c r="L92" s="732">
        <v>14.98</v>
      </c>
      <c r="M92" s="732">
        <v>27.33</v>
      </c>
      <c r="N92" s="732">
        <v>12.35</v>
      </c>
      <c r="O92" s="732">
        <v>18.75</v>
      </c>
      <c r="P92" s="732">
        <v>23.0</v>
      </c>
      <c r="Q92" s="732">
        <v>4.25</v>
      </c>
      <c r="R92" s="732">
        <v>17.94</v>
      </c>
      <c r="S92" s="732">
        <v>28.0</v>
      </c>
      <c r="T92" s="732">
        <v>10.06</v>
      </c>
      <c r="U92" s="732">
        <v>16.61</v>
      </c>
      <c r="V92" s="732">
        <v>18.0</v>
      </c>
      <c r="W92" s="732">
        <v>1.39</v>
      </c>
    </row>
    <row r="93">
      <c r="B93" s="737">
        <v>0.9375</v>
      </c>
      <c r="C93" s="732">
        <v>15.66</v>
      </c>
      <c r="D93" s="732">
        <v>14.33</v>
      </c>
      <c r="E93" s="732">
        <v>-1.33</v>
      </c>
      <c r="F93" s="732">
        <v>17.14</v>
      </c>
      <c r="G93" s="732">
        <v>22.67</v>
      </c>
      <c r="H93" s="732">
        <v>5.53</v>
      </c>
      <c r="I93" s="732">
        <v>17.4</v>
      </c>
      <c r="J93" s="732">
        <v>23.67</v>
      </c>
      <c r="K93" s="732">
        <v>6.27</v>
      </c>
      <c r="L93" s="732">
        <v>14.85</v>
      </c>
      <c r="M93" s="732">
        <v>25.33</v>
      </c>
      <c r="N93" s="732">
        <v>10.48</v>
      </c>
      <c r="O93" s="732">
        <v>18.81</v>
      </c>
      <c r="P93" s="732">
        <v>25.33</v>
      </c>
      <c r="Q93" s="732">
        <v>6.52</v>
      </c>
      <c r="R93" s="732">
        <v>19.27</v>
      </c>
      <c r="S93" s="732">
        <v>29.66</v>
      </c>
      <c r="T93" s="732">
        <v>10.39</v>
      </c>
      <c r="U93" s="732">
        <v>17.04</v>
      </c>
      <c r="V93" s="732">
        <v>19.33</v>
      </c>
      <c r="W93" s="732">
        <v>2.29</v>
      </c>
    </row>
    <row r="94">
      <c r="B94" s="737">
        <v>0.9479166666666666</v>
      </c>
      <c r="C94" s="732">
        <v>12.74</v>
      </c>
      <c r="D94" s="732">
        <v>18.0</v>
      </c>
      <c r="E94" s="732">
        <v>5.26</v>
      </c>
      <c r="F94" s="732">
        <v>16.04</v>
      </c>
      <c r="G94" s="732">
        <v>24.0</v>
      </c>
      <c r="H94" s="732">
        <v>7.96</v>
      </c>
      <c r="I94" s="732">
        <v>18.28</v>
      </c>
      <c r="J94" s="732">
        <v>24.0</v>
      </c>
      <c r="K94" s="732">
        <v>5.72</v>
      </c>
      <c r="L94" s="732">
        <v>15.59</v>
      </c>
      <c r="M94" s="732">
        <v>30.0</v>
      </c>
      <c r="N94" s="732">
        <v>14.41</v>
      </c>
      <c r="O94" s="732">
        <v>17.02</v>
      </c>
      <c r="P94" s="732">
        <v>28.33</v>
      </c>
      <c r="Q94" s="732">
        <v>11.31</v>
      </c>
      <c r="R94" s="732">
        <v>17.87</v>
      </c>
      <c r="S94" s="732">
        <v>30.33</v>
      </c>
      <c r="T94" s="732">
        <v>12.46</v>
      </c>
      <c r="U94" s="732">
        <v>17.1</v>
      </c>
      <c r="V94" s="732">
        <v>22.0</v>
      </c>
      <c r="W94" s="732">
        <v>4.9</v>
      </c>
    </row>
    <row r="95">
      <c r="B95" s="737">
        <v>0.9583333333333334</v>
      </c>
      <c r="C95" s="732">
        <v>15.36</v>
      </c>
      <c r="D95" s="732">
        <v>19.0</v>
      </c>
      <c r="E95" s="732">
        <v>3.64</v>
      </c>
      <c r="F95" s="732">
        <v>18.54</v>
      </c>
      <c r="G95" s="732">
        <v>25.33</v>
      </c>
      <c r="H95" s="732">
        <v>6.79</v>
      </c>
      <c r="I95" s="732">
        <v>18.25</v>
      </c>
      <c r="J95" s="732">
        <v>27.0</v>
      </c>
      <c r="K95" s="732">
        <v>8.75</v>
      </c>
      <c r="L95" s="732">
        <v>17.55</v>
      </c>
      <c r="M95" s="732">
        <v>33.0</v>
      </c>
      <c r="N95" s="732">
        <v>15.45</v>
      </c>
      <c r="O95" s="732">
        <v>18.35</v>
      </c>
      <c r="P95" s="732">
        <v>29.0</v>
      </c>
      <c r="Q95" s="732">
        <v>10.65</v>
      </c>
      <c r="R95" s="732">
        <v>18.57</v>
      </c>
      <c r="S95" s="732">
        <v>27.33</v>
      </c>
      <c r="T95" s="732">
        <v>8.76</v>
      </c>
      <c r="U95" s="732">
        <v>15.84</v>
      </c>
      <c r="V95" s="732">
        <v>20.33</v>
      </c>
      <c r="W95" s="732">
        <v>4.49</v>
      </c>
    </row>
    <row r="96">
      <c r="B96" s="737">
        <v>0.96875</v>
      </c>
      <c r="C96" s="732">
        <v>15.5</v>
      </c>
      <c r="D96" s="732">
        <v>19.33</v>
      </c>
      <c r="E96" s="732">
        <v>3.83</v>
      </c>
      <c r="F96" s="732">
        <v>22.09</v>
      </c>
      <c r="G96" s="732">
        <v>25.33</v>
      </c>
      <c r="H96" s="732">
        <v>3.24</v>
      </c>
      <c r="I96" s="732">
        <v>16.63</v>
      </c>
      <c r="J96" s="732">
        <v>24.66</v>
      </c>
      <c r="K96" s="732">
        <v>8.03</v>
      </c>
      <c r="L96" s="732">
        <v>16.39</v>
      </c>
      <c r="M96" s="732">
        <v>29.0</v>
      </c>
      <c r="N96" s="732">
        <v>12.61</v>
      </c>
      <c r="O96" s="732">
        <v>17.75</v>
      </c>
      <c r="P96" s="732">
        <v>29.0</v>
      </c>
      <c r="Q96" s="732">
        <v>11.25</v>
      </c>
      <c r="R96" s="732">
        <v>15.41</v>
      </c>
      <c r="S96" s="732">
        <v>27.0</v>
      </c>
      <c r="T96" s="732">
        <v>11.59</v>
      </c>
      <c r="U96" s="732">
        <v>15.76</v>
      </c>
      <c r="V96" s="732">
        <v>20.0</v>
      </c>
      <c r="W96" s="732">
        <v>4.24</v>
      </c>
    </row>
    <row r="97">
      <c r="B97" s="737">
        <v>0.9791666666666666</v>
      </c>
      <c r="C97" s="732">
        <v>13.17</v>
      </c>
      <c r="D97" s="732">
        <v>16.0</v>
      </c>
      <c r="E97" s="732">
        <v>2.83</v>
      </c>
      <c r="F97" s="732">
        <v>16.47</v>
      </c>
      <c r="G97" s="732">
        <v>25.0</v>
      </c>
      <c r="H97" s="732">
        <v>8.53</v>
      </c>
      <c r="I97" s="732">
        <v>14.35</v>
      </c>
      <c r="J97" s="732">
        <v>27.0</v>
      </c>
      <c r="K97" s="732">
        <v>12.65</v>
      </c>
      <c r="L97" s="732">
        <v>14.16</v>
      </c>
      <c r="M97" s="732">
        <v>28.33</v>
      </c>
      <c r="N97" s="732">
        <v>14.17</v>
      </c>
      <c r="O97" s="732">
        <v>17.21</v>
      </c>
      <c r="P97" s="732">
        <v>26.0</v>
      </c>
      <c r="Q97" s="732">
        <v>8.79</v>
      </c>
      <c r="R97" s="732">
        <v>17.07</v>
      </c>
      <c r="S97" s="732">
        <v>26.67</v>
      </c>
      <c r="T97" s="732">
        <v>9.6</v>
      </c>
      <c r="U97" s="732">
        <v>14.47</v>
      </c>
      <c r="V97" s="732">
        <v>22.67</v>
      </c>
      <c r="W97" s="732">
        <v>8.2</v>
      </c>
    </row>
    <row r="98">
      <c r="B98" s="737">
        <v>0.9895833333333334</v>
      </c>
      <c r="C98" s="732">
        <v>14.28</v>
      </c>
      <c r="D98" s="732">
        <v>15.0</v>
      </c>
      <c r="E98" s="732">
        <v>0.72</v>
      </c>
      <c r="F98" s="732">
        <v>14.51</v>
      </c>
      <c r="G98" s="732">
        <v>25.0</v>
      </c>
      <c r="H98" s="732">
        <v>10.49</v>
      </c>
      <c r="I98" s="732">
        <v>13.02</v>
      </c>
      <c r="J98" s="732">
        <v>24.0</v>
      </c>
      <c r="K98" s="732">
        <v>10.98</v>
      </c>
      <c r="L98" s="732">
        <v>16.37</v>
      </c>
      <c r="M98" s="732">
        <v>30.67</v>
      </c>
      <c r="N98" s="732">
        <v>14.3</v>
      </c>
      <c r="O98" s="732">
        <v>16.62</v>
      </c>
      <c r="P98" s="732">
        <v>26.0</v>
      </c>
      <c r="Q98" s="732">
        <v>9.38</v>
      </c>
      <c r="R98" s="732">
        <v>16.35</v>
      </c>
      <c r="S98" s="732">
        <v>28.0</v>
      </c>
      <c r="T98" s="732">
        <v>11.65</v>
      </c>
      <c r="U98" s="732">
        <v>14.55</v>
      </c>
      <c r="V98" s="732">
        <v>23.0</v>
      </c>
      <c r="W98" s="732">
        <v>8.45</v>
      </c>
    </row>
    <row r="99">
      <c r="B99" s="730" t="s">
        <v>27</v>
      </c>
      <c r="C99" s="732">
        <v>523.36</v>
      </c>
      <c r="D99" s="732">
        <v>570.57</v>
      </c>
      <c r="E99" s="732">
        <v>124.27</v>
      </c>
      <c r="F99" s="732">
        <v>605.05</v>
      </c>
      <c r="G99" s="732">
        <v>594.9</v>
      </c>
      <c r="H99" s="732">
        <v>-103.59</v>
      </c>
      <c r="I99" s="732">
        <v>572.63</v>
      </c>
      <c r="J99" s="732">
        <v>618.23</v>
      </c>
      <c r="K99" s="732">
        <v>122.77</v>
      </c>
      <c r="L99" s="732">
        <v>562.09</v>
      </c>
      <c r="M99" s="732">
        <v>663.41</v>
      </c>
      <c r="N99" s="732">
        <v>147.14</v>
      </c>
      <c r="O99" s="732">
        <v>566.62</v>
      </c>
      <c r="P99" s="732">
        <v>685.74</v>
      </c>
      <c r="Q99" s="732">
        <v>134.57</v>
      </c>
      <c r="R99" s="732">
        <v>577.29</v>
      </c>
      <c r="S99" s="732">
        <v>657.82</v>
      </c>
      <c r="T99" s="732">
        <v>119.19</v>
      </c>
      <c r="U99" s="732">
        <v>538.7</v>
      </c>
      <c r="V99" s="732">
        <v>622.15</v>
      </c>
      <c r="W99" s="732">
        <v>130.2</v>
      </c>
    </row>
    <row r="100">
      <c r="B100" s="730" t="s">
        <v>79</v>
      </c>
      <c r="C100" s="732">
        <v>21.81</v>
      </c>
      <c r="D100" s="732">
        <v>23.77</v>
      </c>
      <c r="E100" s="732">
        <v>5.18</v>
      </c>
      <c r="F100" s="732">
        <v>25.21</v>
      </c>
      <c r="G100" s="732">
        <v>24.79</v>
      </c>
      <c r="H100" s="732">
        <v>-4.32</v>
      </c>
      <c r="I100" s="732">
        <v>23.86</v>
      </c>
      <c r="J100" s="732">
        <v>25.76</v>
      </c>
      <c r="K100" s="732">
        <v>5.12</v>
      </c>
      <c r="L100" s="732">
        <v>23.42</v>
      </c>
      <c r="M100" s="732">
        <v>27.64</v>
      </c>
      <c r="N100" s="732">
        <v>6.13</v>
      </c>
      <c r="O100" s="732">
        <v>23.61</v>
      </c>
      <c r="P100" s="732">
        <v>28.57</v>
      </c>
      <c r="Q100" s="732">
        <v>5.61</v>
      </c>
      <c r="R100" s="732">
        <v>24.05</v>
      </c>
      <c r="S100" s="732">
        <v>27.41</v>
      </c>
      <c r="T100" s="732">
        <v>4.97</v>
      </c>
      <c r="U100" s="732">
        <v>22.45</v>
      </c>
      <c r="V100" s="732">
        <v>25.92</v>
      </c>
      <c r="W100" s="732">
        <v>5.42</v>
      </c>
    </row>
    <row r="101">
      <c r="C101" s="738" t="s">
        <v>5</v>
      </c>
      <c r="D101" s="739"/>
      <c r="E101" s="740"/>
      <c r="F101" s="738" t="s">
        <v>6</v>
      </c>
      <c r="G101" s="739"/>
      <c r="H101" s="740"/>
      <c r="I101" s="738" t="s">
        <v>7</v>
      </c>
      <c r="J101" s="739"/>
      <c r="K101" s="740"/>
      <c r="L101" s="738" t="s">
        <v>8</v>
      </c>
      <c r="M101" s="739"/>
      <c r="N101" s="740"/>
      <c r="O101" s="738" t="s">
        <v>9</v>
      </c>
      <c r="P101" s="739"/>
      <c r="Q101" s="740"/>
      <c r="R101" s="738" t="s">
        <v>10</v>
      </c>
      <c r="S101" s="739"/>
      <c r="T101" s="740"/>
      <c r="U101" s="738" t="s">
        <v>11</v>
      </c>
      <c r="V101" s="739"/>
      <c r="W101" s="740"/>
    </row>
    <row r="102">
      <c r="B102" s="741">
        <v>0.0</v>
      </c>
      <c r="C102" s="742">
        <f t="shared" ref="C102:W102" si="1">AVERAGE(C3:C6)</f>
        <v>15.195</v>
      </c>
      <c r="D102" s="742">
        <f t="shared" si="1"/>
        <v>20.3325</v>
      </c>
      <c r="E102" s="742">
        <f t="shared" si="1"/>
        <v>5.1375</v>
      </c>
      <c r="F102" s="742">
        <f t="shared" si="1"/>
        <v>15.6375</v>
      </c>
      <c r="G102" s="742">
        <f t="shared" si="1"/>
        <v>16.0825</v>
      </c>
      <c r="H102" s="742">
        <f t="shared" si="1"/>
        <v>0.445</v>
      </c>
      <c r="I102" s="742">
        <f t="shared" si="1"/>
        <v>16.3225</v>
      </c>
      <c r="J102" s="742">
        <f t="shared" si="1"/>
        <v>22.8325</v>
      </c>
      <c r="K102" s="742">
        <f t="shared" si="1"/>
        <v>6.51</v>
      </c>
      <c r="L102" s="742">
        <f t="shared" si="1"/>
        <v>16.4775</v>
      </c>
      <c r="M102" s="742">
        <f t="shared" si="1"/>
        <v>24.25</v>
      </c>
      <c r="N102" s="742">
        <f t="shared" si="1"/>
        <v>7.7725</v>
      </c>
      <c r="O102" s="742">
        <f t="shared" si="1"/>
        <v>16.7075</v>
      </c>
      <c r="P102" s="742">
        <f t="shared" si="1"/>
        <v>29</v>
      </c>
      <c r="Q102" s="742">
        <f t="shared" si="1"/>
        <v>12.2925</v>
      </c>
      <c r="R102" s="742">
        <f t="shared" si="1"/>
        <v>16.8725</v>
      </c>
      <c r="S102" s="742">
        <f t="shared" si="1"/>
        <v>25.165</v>
      </c>
      <c r="T102" s="742">
        <f t="shared" si="1"/>
        <v>8.2925</v>
      </c>
      <c r="U102" s="742">
        <f t="shared" si="1"/>
        <v>16.6425</v>
      </c>
      <c r="V102" s="742">
        <f t="shared" si="1"/>
        <v>24.7475</v>
      </c>
      <c r="W102" s="742">
        <f t="shared" si="1"/>
        <v>8.105</v>
      </c>
    </row>
    <row r="103">
      <c r="B103" s="741">
        <v>0.041666666666666664</v>
      </c>
      <c r="C103" s="742">
        <f t="shared" ref="C103:W103" si="2">AVERAGE(C7:C10)</f>
        <v>15.425</v>
      </c>
      <c r="D103" s="742">
        <f t="shared" si="2"/>
        <v>22.5</v>
      </c>
      <c r="E103" s="742">
        <f t="shared" si="2"/>
        <v>7.075</v>
      </c>
      <c r="F103" s="742">
        <f t="shared" si="2"/>
        <v>13.345</v>
      </c>
      <c r="G103" s="742">
        <f t="shared" si="2"/>
        <v>17.75</v>
      </c>
      <c r="H103" s="742">
        <f t="shared" si="2"/>
        <v>4.405</v>
      </c>
      <c r="I103" s="742">
        <f t="shared" si="2"/>
        <v>14.7475</v>
      </c>
      <c r="J103" s="742">
        <f t="shared" si="2"/>
        <v>22.25</v>
      </c>
      <c r="K103" s="742">
        <f t="shared" si="2"/>
        <v>7.5025</v>
      </c>
      <c r="L103" s="742">
        <f t="shared" si="2"/>
        <v>16.4275</v>
      </c>
      <c r="M103" s="742">
        <f t="shared" si="2"/>
        <v>25.8325</v>
      </c>
      <c r="N103" s="742">
        <f t="shared" si="2"/>
        <v>9.405</v>
      </c>
      <c r="O103" s="742">
        <f t="shared" si="2"/>
        <v>15.695</v>
      </c>
      <c r="P103" s="742">
        <f t="shared" si="2"/>
        <v>31.1675</v>
      </c>
      <c r="Q103" s="742">
        <f t="shared" si="2"/>
        <v>15.4725</v>
      </c>
      <c r="R103" s="742">
        <f t="shared" si="2"/>
        <v>16.465</v>
      </c>
      <c r="S103" s="742">
        <f t="shared" si="2"/>
        <v>26.3325</v>
      </c>
      <c r="T103" s="742">
        <f t="shared" si="2"/>
        <v>9.8675</v>
      </c>
      <c r="U103" s="742">
        <f t="shared" si="2"/>
        <v>16.355</v>
      </c>
      <c r="V103" s="742">
        <f t="shared" si="2"/>
        <v>25.8325</v>
      </c>
      <c r="W103" s="742">
        <f t="shared" si="2"/>
        <v>9.4775</v>
      </c>
    </row>
    <row r="104">
      <c r="B104" s="741">
        <v>0.08333333333333333</v>
      </c>
      <c r="C104" s="742">
        <f t="shared" ref="C104:W104" si="3">AVERAGE(C11:C14)</f>
        <v>14.8575</v>
      </c>
      <c r="D104" s="742">
        <f t="shared" si="3"/>
        <v>21.2475</v>
      </c>
      <c r="E104" s="742">
        <f t="shared" si="3"/>
        <v>6.39</v>
      </c>
      <c r="F104" s="742">
        <f t="shared" si="3"/>
        <v>19.55</v>
      </c>
      <c r="G104" s="742">
        <f t="shared" si="3"/>
        <v>16.3325</v>
      </c>
      <c r="H104" s="742">
        <f t="shared" si="3"/>
        <v>-3.2175</v>
      </c>
      <c r="I104" s="742">
        <f t="shared" si="3"/>
        <v>14.5075</v>
      </c>
      <c r="J104" s="742">
        <f t="shared" si="3"/>
        <v>18.915</v>
      </c>
      <c r="K104" s="742">
        <f t="shared" si="3"/>
        <v>4.4075</v>
      </c>
      <c r="L104" s="742">
        <f t="shared" si="3"/>
        <v>15.6325</v>
      </c>
      <c r="M104" s="742">
        <f t="shared" si="3"/>
        <v>19.1675</v>
      </c>
      <c r="N104" s="742">
        <f t="shared" si="3"/>
        <v>3.535</v>
      </c>
      <c r="O104" s="742">
        <f t="shared" si="3"/>
        <v>14.8725</v>
      </c>
      <c r="P104" s="742">
        <f t="shared" si="3"/>
        <v>24.415</v>
      </c>
      <c r="Q104" s="742">
        <f t="shared" si="3"/>
        <v>9.5425</v>
      </c>
      <c r="R104" s="742">
        <f t="shared" si="3"/>
        <v>18.975</v>
      </c>
      <c r="S104" s="742">
        <f t="shared" si="3"/>
        <v>22.0825</v>
      </c>
      <c r="T104" s="742">
        <f t="shared" si="3"/>
        <v>3.1075</v>
      </c>
      <c r="U104" s="742">
        <f t="shared" si="3"/>
        <v>14.155</v>
      </c>
      <c r="V104" s="742">
        <f t="shared" si="3"/>
        <v>21.3325</v>
      </c>
      <c r="W104" s="742">
        <f t="shared" si="3"/>
        <v>7.1775</v>
      </c>
    </row>
    <row r="105">
      <c r="B105" s="741">
        <v>0.125</v>
      </c>
      <c r="C105" s="742">
        <f t="shared" ref="C105:W105" si="4">AVERAGE(C15:C18)</f>
        <v>18.075</v>
      </c>
      <c r="D105" s="742">
        <f t="shared" si="4"/>
        <v>18.915</v>
      </c>
      <c r="E105" s="742">
        <f t="shared" si="4"/>
        <v>0.84</v>
      </c>
      <c r="F105" s="742">
        <f t="shared" si="4"/>
        <v>14.11</v>
      </c>
      <c r="G105" s="742">
        <f t="shared" si="4"/>
        <v>17.8325</v>
      </c>
      <c r="H105" s="742">
        <f t="shared" si="4"/>
        <v>3.7225</v>
      </c>
      <c r="I105" s="742">
        <f t="shared" si="4"/>
        <v>13.235</v>
      </c>
      <c r="J105" s="742">
        <f t="shared" si="4"/>
        <v>19.83</v>
      </c>
      <c r="K105" s="742">
        <f t="shared" si="4"/>
        <v>6.595</v>
      </c>
      <c r="L105" s="742">
        <f t="shared" si="4"/>
        <v>15.78</v>
      </c>
      <c r="M105" s="742">
        <f t="shared" si="4"/>
        <v>18.08</v>
      </c>
      <c r="N105" s="742">
        <f t="shared" si="4"/>
        <v>2.3</v>
      </c>
      <c r="O105" s="742">
        <f t="shared" si="4"/>
        <v>19.69</v>
      </c>
      <c r="P105" s="742">
        <f t="shared" si="4"/>
        <v>23.3325</v>
      </c>
      <c r="Q105" s="742">
        <f t="shared" si="4"/>
        <v>3.6425</v>
      </c>
      <c r="R105" s="742">
        <f t="shared" si="4"/>
        <v>18.1</v>
      </c>
      <c r="S105" s="742">
        <f t="shared" si="4"/>
        <v>20.585</v>
      </c>
      <c r="T105" s="742">
        <f t="shared" si="4"/>
        <v>2.485</v>
      </c>
      <c r="U105" s="742">
        <f t="shared" si="4"/>
        <v>18.3</v>
      </c>
      <c r="V105" s="742">
        <f t="shared" si="4"/>
        <v>21.8325</v>
      </c>
      <c r="W105" s="742">
        <f t="shared" si="4"/>
        <v>3.5325</v>
      </c>
    </row>
    <row r="106">
      <c r="B106" s="741">
        <v>0.16666666666666666</v>
      </c>
      <c r="C106" s="742">
        <f t="shared" ref="C106:W106" si="5">AVERAGE(C19:C22)</f>
        <v>12.37</v>
      </c>
      <c r="D106" s="742">
        <f t="shared" si="5"/>
        <v>17.835</v>
      </c>
      <c r="E106" s="742">
        <f t="shared" si="5"/>
        <v>5.465</v>
      </c>
      <c r="F106" s="742">
        <f t="shared" si="5"/>
        <v>15.59</v>
      </c>
      <c r="G106" s="742">
        <f t="shared" si="5"/>
        <v>13.835</v>
      </c>
      <c r="H106" s="742">
        <f t="shared" si="5"/>
        <v>-1.755</v>
      </c>
      <c r="I106" s="742">
        <f t="shared" si="5"/>
        <v>13.3375</v>
      </c>
      <c r="J106" s="742">
        <f t="shared" si="5"/>
        <v>19.0825</v>
      </c>
      <c r="K106" s="742">
        <f t="shared" si="5"/>
        <v>5.745</v>
      </c>
      <c r="L106" s="742">
        <f t="shared" si="5"/>
        <v>13.32</v>
      </c>
      <c r="M106" s="742">
        <f t="shared" si="5"/>
        <v>19.085</v>
      </c>
      <c r="N106" s="742">
        <f t="shared" si="5"/>
        <v>5.765</v>
      </c>
      <c r="O106" s="742">
        <f t="shared" si="5"/>
        <v>15.99</v>
      </c>
      <c r="P106" s="742">
        <f t="shared" si="5"/>
        <v>18.585</v>
      </c>
      <c r="Q106" s="742">
        <f t="shared" si="5"/>
        <v>2.595</v>
      </c>
      <c r="R106" s="742">
        <f t="shared" si="5"/>
        <v>19.765</v>
      </c>
      <c r="S106" s="742">
        <f t="shared" si="5"/>
        <v>19.3325</v>
      </c>
      <c r="T106" s="742">
        <f t="shared" si="5"/>
        <v>-0.4325</v>
      </c>
      <c r="U106" s="742">
        <f t="shared" si="5"/>
        <v>13.18</v>
      </c>
      <c r="V106" s="742">
        <f t="shared" si="5"/>
        <v>19.0825</v>
      </c>
      <c r="W106" s="742">
        <f t="shared" si="5"/>
        <v>5.9025</v>
      </c>
    </row>
    <row r="107">
      <c r="B107" s="741">
        <v>0.20833333333333334</v>
      </c>
      <c r="C107" s="742">
        <f t="shared" ref="C107:W107" si="6">AVERAGE(C23:C26)</f>
        <v>14.03</v>
      </c>
      <c r="D107" s="742">
        <f t="shared" si="6"/>
        <v>17.8325</v>
      </c>
      <c r="E107" s="742">
        <f t="shared" si="6"/>
        <v>3.8025</v>
      </c>
      <c r="F107" s="742">
        <f t="shared" si="6"/>
        <v>19.625</v>
      </c>
      <c r="G107" s="742">
        <f t="shared" si="6"/>
        <v>17.3325</v>
      </c>
      <c r="H107" s="742">
        <f t="shared" si="6"/>
        <v>-2.2925</v>
      </c>
      <c r="I107" s="742">
        <f t="shared" si="6"/>
        <v>16.55</v>
      </c>
      <c r="J107" s="742">
        <f t="shared" si="6"/>
        <v>18.0825</v>
      </c>
      <c r="K107" s="742">
        <f t="shared" si="6"/>
        <v>1.5325</v>
      </c>
      <c r="L107" s="742">
        <f t="shared" si="6"/>
        <v>14.4325</v>
      </c>
      <c r="M107" s="742">
        <f t="shared" si="6"/>
        <v>20.585</v>
      </c>
      <c r="N107" s="742">
        <f t="shared" si="6"/>
        <v>6.1525</v>
      </c>
      <c r="O107" s="742">
        <f t="shared" si="6"/>
        <v>15.5275</v>
      </c>
      <c r="P107" s="742">
        <f t="shared" si="6"/>
        <v>21.75</v>
      </c>
      <c r="Q107" s="742">
        <f t="shared" si="6"/>
        <v>6.2225</v>
      </c>
      <c r="R107" s="742">
        <f t="shared" si="6"/>
        <v>20.08</v>
      </c>
      <c r="S107" s="742">
        <f t="shared" si="6"/>
        <v>21.835</v>
      </c>
      <c r="T107" s="742">
        <f t="shared" si="6"/>
        <v>1.755</v>
      </c>
      <c r="U107" s="742">
        <f t="shared" si="6"/>
        <v>14.34</v>
      </c>
      <c r="V107" s="742">
        <f t="shared" si="6"/>
        <v>21.9175</v>
      </c>
      <c r="W107" s="742">
        <f t="shared" si="6"/>
        <v>7.5775</v>
      </c>
    </row>
    <row r="108">
      <c r="B108" s="741">
        <v>0.25</v>
      </c>
      <c r="C108" s="742">
        <f t="shared" ref="C108:W108" si="7">AVERAGE(C27:C30)</f>
        <v>15.1775</v>
      </c>
      <c r="D108" s="742">
        <f t="shared" si="7"/>
        <v>26.5</v>
      </c>
      <c r="E108" s="742">
        <f t="shared" si="7"/>
        <v>11.3225</v>
      </c>
      <c r="F108" s="742">
        <f t="shared" si="7"/>
        <v>16.415</v>
      </c>
      <c r="G108" s="742">
        <f t="shared" si="7"/>
        <v>21.5</v>
      </c>
      <c r="H108" s="742">
        <f t="shared" si="7"/>
        <v>5.085</v>
      </c>
      <c r="I108" s="742">
        <f t="shared" si="7"/>
        <v>16.6375</v>
      </c>
      <c r="J108" s="742">
        <f t="shared" si="7"/>
        <v>23.5</v>
      </c>
      <c r="K108" s="742">
        <f t="shared" si="7"/>
        <v>6.8625</v>
      </c>
      <c r="L108" s="742">
        <f t="shared" si="7"/>
        <v>18.0725</v>
      </c>
      <c r="M108" s="742">
        <f t="shared" si="7"/>
        <v>29</v>
      </c>
      <c r="N108" s="742">
        <f t="shared" si="7"/>
        <v>10.9275</v>
      </c>
      <c r="O108" s="742">
        <f t="shared" si="7"/>
        <v>21.6275</v>
      </c>
      <c r="P108" s="742">
        <f t="shared" si="7"/>
        <v>27</v>
      </c>
      <c r="Q108" s="742">
        <f t="shared" si="7"/>
        <v>5.3725</v>
      </c>
      <c r="R108" s="742">
        <f t="shared" si="7"/>
        <v>21.7225</v>
      </c>
      <c r="S108" s="742">
        <f t="shared" si="7"/>
        <v>24.7525</v>
      </c>
      <c r="T108" s="742">
        <f t="shared" si="7"/>
        <v>3.03</v>
      </c>
      <c r="U108" s="742">
        <f t="shared" si="7"/>
        <v>15.2275</v>
      </c>
      <c r="V108" s="742">
        <f t="shared" si="7"/>
        <v>24.585</v>
      </c>
      <c r="W108" s="742">
        <f t="shared" si="7"/>
        <v>9.3575</v>
      </c>
    </row>
    <row r="109">
      <c r="B109" s="741">
        <v>0.2916666666666667</v>
      </c>
      <c r="C109" s="742">
        <f t="shared" ref="C109:W109" si="8">AVERAGE(C31:C34)</f>
        <v>16.885</v>
      </c>
      <c r="D109" s="742">
        <f t="shared" si="8"/>
        <v>28.08</v>
      </c>
      <c r="E109" s="742">
        <f t="shared" si="8"/>
        <v>11.195</v>
      </c>
      <c r="F109" s="742">
        <f t="shared" si="8"/>
        <v>22.1575</v>
      </c>
      <c r="G109" s="742">
        <f t="shared" si="8"/>
        <v>21.75</v>
      </c>
      <c r="H109" s="742">
        <f t="shared" si="8"/>
        <v>-0.4075</v>
      </c>
      <c r="I109" s="742">
        <f t="shared" si="8"/>
        <v>21.64</v>
      </c>
      <c r="J109" s="742">
        <f t="shared" si="8"/>
        <v>23.7475</v>
      </c>
      <c r="K109" s="742">
        <f t="shared" si="8"/>
        <v>2.1075</v>
      </c>
      <c r="L109" s="742">
        <f t="shared" si="8"/>
        <v>21.71</v>
      </c>
      <c r="M109" s="742">
        <f t="shared" si="8"/>
        <v>25.75</v>
      </c>
      <c r="N109" s="742">
        <f t="shared" si="8"/>
        <v>4.04</v>
      </c>
      <c r="O109" s="742">
        <f t="shared" si="8"/>
        <v>22.795</v>
      </c>
      <c r="P109" s="742">
        <f t="shared" si="8"/>
        <v>27.8325</v>
      </c>
      <c r="Q109" s="742">
        <f t="shared" si="8"/>
        <v>5.0375</v>
      </c>
      <c r="R109" s="742">
        <f t="shared" si="8"/>
        <v>22.675</v>
      </c>
      <c r="S109" s="742">
        <f t="shared" si="8"/>
        <v>26</v>
      </c>
      <c r="T109" s="742">
        <f t="shared" si="8"/>
        <v>3.325</v>
      </c>
      <c r="U109" s="742">
        <f t="shared" si="8"/>
        <v>21.2125</v>
      </c>
      <c r="V109" s="742">
        <f t="shared" si="8"/>
        <v>25.1675</v>
      </c>
      <c r="W109" s="742">
        <f t="shared" si="8"/>
        <v>3.955</v>
      </c>
    </row>
    <row r="110">
      <c r="B110" s="741">
        <v>0.3333333333333333</v>
      </c>
      <c r="C110" s="742">
        <f t="shared" ref="C110:W110" si="9">AVERAGE(C35:C38)</f>
        <v>19.9275</v>
      </c>
      <c r="D110" s="742">
        <f t="shared" si="9"/>
        <v>28.3325</v>
      </c>
      <c r="E110" s="742">
        <f t="shared" si="9"/>
        <v>8.405</v>
      </c>
      <c r="F110" s="742">
        <f t="shared" si="9"/>
        <v>30.26</v>
      </c>
      <c r="G110" s="742">
        <f t="shared" si="9"/>
        <v>28.25</v>
      </c>
      <c r="H110" s="742">
        <f t="shared" si="9"/>
        <v>-2.01</v>
      </c>
      <c r="I110" s="742">
        <f t="shared" si="9"/>
        <v>27.4</v>
      </c>
      <c r="J110" s="742">
        <f t="shared" si="9"/>
        <v>33.1675</v>
      </c>
      <c r="K110" s="742">
        <f t="shared" si="9"/>
        <v>5.7675</v>
      </c>
      <c r="L110" s="742">
        <f t="shared" si="9"/>
        <v>26.1</v>
      </c>
      <c r="M110" s="742">
        <f t="shared" si="9"/>
        <v>34.665</v>
      </c>
      <c r="N110" s="742">
        <f t="shared" si="9"/>
        <v>8.565</v>
      </c>
      <c r="O110" s="742">
        <f t="shared" si="9"/>
        <v>25.7225</v>
      </c>
      <c r="P110" s="742">
        <f t="shared" si="9"/>
        <v>32.1675</v>
      </c>
      <c r="Q110" s="742">
        <f t="shared" si="9"/>
        <v>6.445</v>
      </c>
      <c r="R110" s="742">
        <f t="shared" si="9"/>
        <v>25.9175</v>
      </c>
      <c r="S110" s="742">
        <f t="shared" si="9"/>
        <v>31.335</v>
      </c>
      <c r="T110" s="742">
        <f t="shared" si="9"/>
        <v>5.4175</v>
      </c>
      <c r="U110" s="742">
        <f t="shared" si="9"/>
        <v>25.0125</v>
      </c>
      <c r="V110" s="742">
        <f t="shared" si="9"/>
        <v>28.665</v>
      </c>
      <c r="W110" s="742">
        <f t="shared" si="9"/>
        <v>3.6525</v>
      </c>
    </row>
    <row r="111">
      <c r="B111" s="741">
        <v>0.375</v>
      </c>
      <c r="C111" s="742">
        <f t="shared" ref="C111:W111" si="10">AVERAGE(C39:C42)</f>
        <v>22.2975</v>
      </c>
      <c r="D111" s="742">
        <f t="shared" si="10"/>
        <v>30.1675</v>
      </c>
      <c r="E111" s="742">
        <f t="shared" si="10"/>
        <v>7.87</v>
      </c>
      <c r="F111" s="742">
        <f t="shared" si="10"/>
        <v>32.685</v>
      </c>
      <c r="G111" s="742">
        <f t="shared" si="10"/>
        <v>27.915</v>
      </c>
      <c r="H111" s="742">
        <f t="shared" si="10"/>
        <v>-4.77</v>
      </c>
      <c r="I111" s="742">
        <f t="shared" si="10"/>
        <v>28.525</v>
      </c>
      <c r="J111" s="742">
        <f t="shared" si="10"/>
        <v>32.5</v>
      </c>
      <c r="K111" s="742">
        <f t="shared" si="10"/>
        <v>3.975</v>
      </c>
      <c r="L111" s="742">
        <f t="shared" si="10"/>
        <v>30.8</v>
      </c>
      <c r="M111" s="742">
        <f t="shared" si="10"/>
        <v>34.0025</v>
      </c>
      <c r="N111" s="742">
        <f t="shared" si="10"/>
        <v>3.2025</v>
      </c>
      <c r="O111" s="742">
        <f t="shared" si="10"/>
        <v>26.3175</v>
      </c>
      <c r="P111" s="742">
        <f t="shared" si="10"/>
        <v>33.1675</v>
      </c>
      <c r="Q111" s="742">
        <f t="shared" si="10"/>
        <v>6.85</v>
      </c>
      <c r="R111" s="742">
        <f t="shared" si="10"/>
        <v>27.7575</v>
      </c>
      <c r="S111" s="742">
        <f t="shared" si="10"/>
        <v>31.4975</v>
      </c>
      <c r="T111" s="742">
        <f t="shared" si="10"/>
        <v>3.74</v>
      </c>
      <c r="U111" s="742">
        <f t="shared" si="10"/>
        <v>27.5475</v>
      </c>
      <c r="V111" s="742">
        <f t="shared" si="10"/>
        <v>31.25</v>
      </c>
      <c r="W111" s="742">
        <f t="shared" si="10"/>
        <v>3.7025</v>
      </c>
    </row>
    <row r="112">
      <c r="B112" s="741">
        <v>0.4166666666666667</v>
      </c>
      <c r="C112" s="742">
        <f t="shared" ref="C112:W112" si="11">AVERAGE(C43:C46)</f>
        <v>25.0325</v>
      </c>
      <c r="D112" s="742">
        <f t="shared" si="11"/>
        <v>24.33</v>
      </c>
      <c r="E112" s="742">
        <f t="shared" si="11"/>
        <v>-0.7025</v>
      </c>
      <c r="F112" s="742">
        <f t="shared" si="11"/>
        <v>32.4225</v>
      </c>
      <c r="G112" s="742">
        <f t="shared" si="11"/>
        <v>31.915</v>
      </c>
      <c r="H112" s="742">
        <f t="shared" si="11"/>
        <v>-0.5075</v>
      </c>
      <c r="I112" s="742">
        <f t="shared" si="11"/>
        <v>29.8475</v>
      </c>
      <c r="J112" s="742">
        <f t="shared" si="11"/>
        <v>34.4175</v>
      </c>
      <c r="K112" s="742">
        <f t="shared" si="11"/>
        <v>4.57</v>
      </c>
      <c r="L112" s="742">
        <f t="shared" si="11"/>
        <v>28.31</v>
      </c>
      <c r="M112" s="742">
        <f t="shared" si="11"/>
        <v>33.9975</v>
      </c>
      <c r="N112" s="742">
        <f t="shared" si="11"/>
        <v>5.6875</v>
      </c>
      <c r="O112" s="742">
        <f t="shared" si="11"/>
        <v>29.67</v>
      </c>
      <c r="P112" s="742">
        <f t="shared" si="11"/>
        <v>32.5825</v>
      </c>
      <c r="Q112" s="742">
        <f t="shared" si="11"/>
        <v>2.9125</v>
      </c>
      <c r="R112" s="742">
        <f t="shared" si="11"/>
        <v>28.3575</v>
      </c>
      <c r="S112" s="742">
        <f t="shared" si="11"/>
        <v>34.08</v>
      </c>
      <c r="T112" s="742">
        <f t="shared" si="11"/>
        <v>5.7225</v>
      </c>
      <c r="U112" s="742">
        <f t="shared" si="11"/>
        <v>26.3425</v>
      </c>
      <c r="V112" s="742">
        <f t="shared" si="11"/>
        <v>31.33</v>
      </c>
      <c r="W112" s="742">
        <f t="shared" si="11"/>
        <v>4.9875</v>
      </c>
    </row>
    <row r="113">
      <c r="B113" s="741">
        <v>0.4583333333333333</v>
      </c>
      <c r="C113" s="742">
        <f t="shared" ref="C113:W113" si="12">AVERAGE(C47:C50)</f>
        <v>26.715</v>
      </c>
      <c r="D113" s="742">
        <f t="shared" si="12"/>
        <v>30.75</v>
      </c>
      <c r="E113" s="742">
        <f t="shared" si="12"/>
        <v>4.035</v>
      </c>
      <c r="F113" s="742">
        <f t="shared" si="12"/>
        <v>35.08</v>
      </c>
      <c r="G113" s="742">
        <f t="shared" si="12"/>
        <v>31.0825</v>
      </c>
      <c r="H113" s="742">
        <f t="shared" si="12"/>
        <v>-3.9975</v>
      </c>
      <c r="I113" s="742">
        <f t="shared" si="12"/>
        <v>31.97</v>
      </c>
      <c r="J113" s="742">
        <f t="shared" si="12"/>
        <v>37.0825</v>
      </c>
      <c r="K113" s="742">
        <f t="shared" si="12"/>
        <v>5.1125</v>
      </c>
      <c r="L113" s="742">
        <f t="shared" si="12"/>
        <v>30.355</v>
      </c>
      <c r="M113" s="742">
        <f t="shared" si="12"/>
        <v>37.5</v>
      </c>
      <c r="N113" s="742">
        <f t="shared" si="12"/>
        <v>7.145</v>
      </c>
      <c r="O113" s="742">
        <f t="shared" si="12"/>
        <v>30.7025</v>
      </c>
      <c r="P113" s="742">
        <f t="shared" si="12"/>
        <v>33.75</v>
      </c>
      <c r="Q113" s="742">
        <f t="shared" si="12"/>
        <v>3.0475</v>
      </c>
      <c r="R113" s="742">
        <f t="shared" si="12"/>
        <v>27.9</v>
      </c>
      <c r="S113" s="742">
        <f t="shared" si="12"/>
        <v>31.665</v>
      </c>
      <c r="T113" s="742">
        <f t="shared" si="12"/>
        <v>3.765</v>
      </c>
      <c r="U113" s="742">
        <f t="shared" si="12"/>
        <v>26.92</v>
      </c>
      <c r="V113" s="742">
        <f t="shared" si="12"/>
        <v>33.9975</v>
      </c>
      <c r="W113" s="742">
        <f t="shared" si="12"/>
        <v>7.0775</v>
      </c>
    </row>
    <row r="114">
      <c r="B114" s="741">
        <v>0.5</v>
      </c>
      <c r="C114" s="742">
        <f t="shared" ref="C114:W114" si="13">AVERAGE(C51:C54)</f>
        <v>36.0675</v>
      </c>
      <c r="D114" s="742">
        <f t="shared" si="13"/>
        <v>32.4975</v>
      </c>
      <c r="E114" s="742">
        <f t="shared" si="13"/>
        <v>-3.57</v>
      </c>
      <c r="F114" s="742">
        <f t="shared" si="13"/>
        <v>35.215</v>
      </c>
      <c r="G114" s="742">
        <f t="shared" si="13"/>
        <v>31.7475</v>
      </c>
      <c r="H114" s="742">
        <f t="shared" si="13"/>
        <v>-3.4675</v>
      </c>
      <c r="I114" s="742">
        <f t="shared" si="13"/>
        <v>32.93</v>
      </c>
      <c r="J114" s="742">
        <f t="shared" si="13"/>
        <v>31.7475</v>
      </c>
      <c r="K114" s="742">
        <f t="shared" si="13"/>
        <v>-1.1825</v>
      </c>
      <c r="L114" s="742">
        <f t="shared" si="13"/>
        <v>29.3625</v>
      </c>
      <c r="M114" s="742">
        <f t="shared" si="13"/>
        <v>34.4975</v>
      </c>
      <c r="N114" s="742">
        <f t="shared" si="13"/>
        <v>5.135</v>
      </c>
      <c r="O114" s="742">
        <f t="shared" si="13"/>
        <v>29.4175</v>
      </c>
      <c r="P114" s="742">
        <f t="shared" si="13"/>
        <v>35.8325</v>
      </c>
      <c r="Q114" s="742">
        <f t="shared" si="13"/>
        <v>6.415</v>
      </c>
      <c r="R114" s="742">
        <f t="shared" si="13"/>
        <v>29.82</v>
      </c>
      <c r="S114" s="742">
        <f t="shared" si="13"/>
        <v>33.2475</v>
      </c>
      <c r="T114" s="742">
        <f t="shared" si="13"/>
        <v>3.4275</v>
      </c>
      <c r="U114" s="742">
        <f t="shared" si="13"/>
        <v>30.0525</v>
      </c>
      <c r="V114" s="742">
        <f t="shared" si="13"/>
        <v>36.33</v>
      </c>
      <c r="W114" s="742">
        <f t="shared" si="13"/>
        <v>6.2775</v>
      </c>
    </row>
    <row r="115">
      <c r="B115" s="741">
        <v>0.5416666666666666</v>
      </c>
      <c r="C115" s="742">
        <f t="shared" ref="C115:W115" si="14">AVERAGE(C55:C58)</f>
        <v>30.03</v>
      </c>
      <c r="D115" s="742">
        <f t="shared" si="14"/>
        <v>33.4175</v>
      </c>
      <c r="E115" s="742">
        <f t="shared" si="14"/>
        <v>3.3875</v>
      </c>
      <c r="F115" s="742">
        <f t="shared" si="14"/>
        <v>38.2125</v>
      </c>
      <c r="G115" s="742">
        <f t="shared" si="14"/>
        <v>30.9175</v>
      </c>
      <c r="H115" s="742">
        <f t="shared" si="14"/>
        <v>-7.295</v>
      </c>
      <c r="I115" s="742">
        <f t="shared" si="14"/>
        <v>33.99</v>
      </c>
      <c r="J115" s="742">
        <f t="shared" si="14"/>
        <v>32.1675</v>
      </c>
      <c r="K115" s="742">
        <f t="shared" si="14"/>
        <v>-1.8225</v>
      </c>
      <c r="L115" s="742">
        <f t="shared" si="14"/>
        <v>30.5525</v>
      </c>
      <c r="M115" s="742">
        <f t="shared" si="14"/>
        <v>35.3325</v>
      </c>
      <c r="N115" s="742">
        <f t="shared" si="14"/>
        <v>4.78</v>
      </c>
      <c r="O115" s="742">
        <f t="shared" si="14"/>
        <v>31.88</v>
      </c>
      <c r="P115" s="742">
        <f t="shared" si="14"/>
        <v>32.9975</v>
      </c>
      <c r="Q115" s="742">
        <f t="shared" si="14"/>
        <v>1.1175</v>
      </c>
      <c r="R115" s="742">
        <f t="shared" si="14"/>
        <v>32.9825</v>
      </c>
      <c r="S115" s="742">
        <f t="shared" si="14"/>
        <v>30.6675</v>
      </c>
      <c r="T115" s="742">
        <f t="shared" si="14"/>
        <v>-2.315</v>
      </c>
      <c r="U115" s="742">
        <f t="shared" si="14"/>
        <v>31.495</v>
      </c>
      <c r="V115" s="742">
        <f t="shared" si="14"/>
        <v>34.915</v>
      </c>
      <c r="W115" s="742">
        <f t="shared" si="14"/>
        <v>3.42</v>
      </c>
    </row>
    <row r="116">
      <c r="B116" s="741">
        <v>0.5833333333333334</v>
      </c>
      <c r="C116" s="742">
        <f t="shared" ref="C116:W116" si="15">AVERAGE(C59:C62)</f>
        <v>29.1</v>
      </c>
      <c r="D116" s="742">
        <f t="shared" si="15"/>
        <v>30.9175</v>
      </c>
      <c r="E116" s="742">
        <f t="shared" si="15"/>
        <v>1.8175</v>
      </c>
      <c r="F116" s="742">
        <f t="shared" si="15"/>
        <v>36.9375</v>
      </c>
      <c r="G116" s="742">
        <f t="shared" si="15"/>
        <v>31.835</v>
      </c>
      <c r="H116" s="742">
        <f t="shared" si="15"/>
        <v>-5.1025</v>
      </c>
      <c r="I116" s="742">
        <f t="shared" si="15"/>
        <v>30.615</v>
      </c>
      <c r="J116" s="742">
        <f t="shared" si="15"/>
        <v>30.915</v>
      </c>
      <c r="K116" s="742">
        <f t="shared" si="15"/>
        <v>0.3</v>
      </c>
      <c r="L116" s="742">
        <f t="shared" si="15"/>
        <v>29.085</v>
      </c>
      <c r="M116" s="742">
        <f t="shared" si="15"/>
        <v>33.3325</v>
      </c>
      <c r="N116" s="742">
        <f t="shared" si="15"/>
        <v>4.2475</v>
      </c>
      <c r="O116" s="742">
        <f t="shared" si="15"/>
        <v>28.8775</v>
      </c>
      <c r="P116" s="742">
        <f t="shared" si="15"/>
        <v>33.415</v>
      </c>
      <c r="Q116" s="742">
        <f t="shared" si="15"/>
        <v>4.5375</v>
      </c>
      <c r="R116" s="742">
        <f t="shared" si="15"/>
        <v>28.2975</v>
      </c>
      <c r="S116" s="742">
        <f t="shared" si="15"/>
        <v>32.915</v>
      </c>
      <c r="T116" s="742">
        <f t="shared" si="15"/>
        <v>4.6175</v>
      </c>
      <c r="U116" s="742">
        <f t="shared" si="15"/>
        <v>34.58</v>
      </c>
      <c r="V116" s="742">
        <f t="shared" si="15"/>
        <v>32.1675</v>
      </c>
      <c r="W116" s="742">
        <f t="shared" si="15"/>
        <v>-2.4125</v>
      </c>
    </row>
    <row r="117">
      <c r="B117" s="741">
        <v>0.625</v>
      </c>
      <c r="C117" s="742">
        <f t="shared" ref="C117:W117" si="16">AVERAGE(C63:C66)</f>
        <v>26.0175</v>
      </c>
      <c r="D117" s="742">
        <f t="shared" si="16"/>
        <v>28.085</v>
      </c>
      <c r="E117" s="742">
        <f t="shared" si="16"/>
        <v>2.0675</v>
      </c>
      <c r="F117" s="742">
        <f t="shared" si="16"/>
        <v>27.83</v>
      </c>
      <c r="G117" s="742">
        <f t="shared" si="16"/>
        <v>29.665</v>
      </c>
      <c r="H117" s="742">
        <f t="shared" si="16"/>
        <v>1.835</v>
      </c>
      <c r="I117" s="742">
        <f t="shared" si="16"/>
        <v>30.08</v>
      </c>
      <c r="J117" s="742">
        <f t="shared" si="16"/>
        <v>30.25</v>
      </c>
      <c r="K117" s="742">
        <f t="shared" si="16"/>
        <v>0.17</v>
      </c>
      <c r="L117" s="742">
        <f t="shared" si="16"/>
        <v>28.005</v>
      </c>
      <c r="M117" s="742">
        <f t="shared" si="16"/>
        <v>28.25</v>
      </c>
      <c r="N117" s="742">
        <f t="shared" si="16"/>
        <v>0.245</v>
      </c>
      <c r="O117" s="742">
        <f t="shared" si="16"/>
        <v>27.4775</v>
      </c>
      <c r="P117" s="742">
        <f t="shared" si="16"/>
        <v>32.0825</v>
      </c>
      <c r="Q117" s="742">
        <f t="shared" si="16"/>
        <v>4.605</v>
      </c>
      <c r="R117" s="742">
        <f t="shared" si="16"/>
        <v>26.69</v>
      </c>
      <c r="S117" s="742">
        <f t="shared" si="16"/>
        <v>32.585</v>
      </c>
      <c r="T117" s="742">
        <f t="shared" si="16"/>
        <v>5.895</v>
      </c>
      <c r="U117" s="742">
        <f t="shared" si="16"/>
        <v>24.235</v>
      </c>
      <c r="V117" s="742">
        <f t="shared" si="16"/>
        <v>31.4175</v>
      </c>
      <c r="W117" s="742">
        <f t="shared" si="16"/>
        <v>7.1825</v>
      </c>
    </row>
    <row r="118">
      <c r="B118" s="741">
        <v>0.6666666666666666</v>
      </c>
      <c r="C118" s="742">
        <f t="shared" ref="C118:W118" si="17">AVERAGE(C67:C70)</f>
        <v>27.5375</v>
      </c>
      <c r="D118" s="742">
        <f t="shared" si="17"/>
        <v>21.835</v>
      </c>
      <c r="E118" s="742">
        <f t="shared" si="17"/>
        <v>-5.7025</v>
      </c>
      <c r="F118" s="742">
        <f t="shared" si="17"/>
        <v>30.89</v>
      </c>
      <c r="G118" s="742">
        <f t="shared" si="17"/>
        <v>26.1675</v>
      </c>
      <c r="H118" s="742">
        <f t="shared" si="17"/>
        <v>-4.7225</v>
      </c>
      <c r="I118" s="742">
        <f t="shared" si="17"/>
        <v>27.69</v>
      </c>
      <c r="J118" s="742">
        <f t="shared" si="17"/>
        <v>26.8325</v>
      </c>
      <c r="K118" s="742">
        <f t="shared" si="17"/>
        <v>-0.8575</v>
      </c>
      <c r="L118" s="742">
        <f t="shared" si="17"/>
        <v>29.98</v>
      </c>
      <c r="M118" s="742">
        <f t="shared" si="17"/>
        <v>26.3325</v>
      </c>
      <c r="N118" s="742">
        <f t="shared" si="17"/>
        <v>-3.6475</v>
      </c>
      <c r="O118" s="742">
        <f t="shared" si="17"/>
        <v>24.14</v>
      </c>
      <c r="P118" s="742">
        <f t="shared" si="17"/>
        <v>27.915</v>
      </c>
      <c r="Q118" s="742">
        <f t="shared" si="17"/>
        <v>3.775</v>
      </c>
      <c r="R118" s="742">
        <f t="shared" si="17"/>
        <v>27.5975</v>
      </c>
      <c r="S118" s="742">
        <f t="shared" si="17"/>
        <v>26.4175</v>
      </c>
      <c r="T118" s="742">
        <f t="shared" si="17"/>
        <v>-1.18</v>
      </c>
      <c r="U118" s="742">
        <f t="shared" si="17"/>
        <v>24.14</v>
      </c>
      <c r="V118" s="742">
        <f t="shared" si="17"/>
        <v>28.25</v>
      </c>
      <c r="W118" s="742">
        <f t="shared" si="17"/>
        <v>4.11</v>
      </c>
    </row>
    <row r="119">
      <c r="B119" s="741">
        <v>0.7083333333333334</v>
      </c>
      <c r="C119" s="742">
        <f t="shared" ref="C119:W119" si="18">AVERAGE(C71:C74)</f>
        <v>28.935</v>
      </c>
      <c r="D119" s="742">
        <f t="shared" si="18"/>
        <v>23.5825</v>
      </c>
      <c r="E119" s="742">
        <f t="shared" si="18"/>
        <v>-5.3525</v>
      </c>
      <c r="F119" s="742">
        <f t="shared" si="18"/>
        <v>28.605</v>
      </c>
      <c r="G119" s="742">
        <f t="shared" si="18"/>
        <v>30.6675</v>
      </c>
      <c r="H119" s="742">
        <f t="shared" si="18"/>
        <v>2.0625</v>
      </c>
      <c r="I119" s="742">
        <f t="shared" si="18"/>
        <v>31.0275</v>
      </c>
      <c r="J119" s="742">
        <f t="shared" si="18"/>
        <v>25.8325</v>
      </c>
      <c r="K119" s="742">
        <f t="shared" si="18"/>
        <v>-5.195</v>
      </c>
      <c r="L119" s="742">
        <f t="shared" si="18"/>
        <v>29.1225</v>
      </c>
      <c r="M119" s="742">
        <f t="shared" si="18"/>
        <v>26.5825</v>
      </c>
      <c r="N119" s="742">
        <f t="shared" si="18"/>
        <v>-2.54</v>
      </c>
      <c r="O119" s="742">
        <f t="shared" si="18"/>
        <v>27.3125</v>
      </c>
      <c r="P119" s="742">
        <f t="shared" si="18"/>
        <v>29.0825</v>
      </c>
      <c r="Q119" s="742">
        <f t="shared" si="18"/>
        <v>1.77</v>
      </c>
      <c r="R119" s="742">
        <f t="shared" si="18"/>
        <v>27.865</v>
      </c>
      <c r="S119" s="742">
        <f t="shared" si="18"/>
        <v>28.8325</v>
      </c>
      <c r="T119" s="742">
        <f t="shared" si="18"/>
        <v>0.9675</v>
      </c>
      <c r="U119" s="742">
        <f t="shared" si="18"/>
        <v>25.9975</v>
      </c>
      <c r="V119" s="742">
        <f t="shared" si="18"/>
        <v>26.2525</v>
      </c>
      <c r="W119" s="742">
        <f t="shared" si="18"/>
        <v>0.255</v>
      </c>
    </row>
    <row r="120">
      <c r="B120" s="741">
        <v>0.75</v>
      </c>
      <c r="C120" s="742">
        <f t="shared" ref="C120:W120" si="19">AVERAGE(C75:C78)</f>
        <v>29.72</v>
      </c>
      <c r="D120" s="742">
        <f t="shared" si="19"/>
        <v>24.5825</v>
      </c>
      <c r="E120" s="742">
        <f t="shared" si="19"/>
        <v>-5.1375</v>
      </c>
      <c r="F120" s="742">
        <f t="shared" si="19"/>
        <v>32.56</v>
      </c>
      <c r="G120" s="742">
        <f t="shared" si="19"/>
        <v>28.8325</v>
      </c>
      <c r="H120" s="742">
        <f t="shared" si="19"/>
        <v>-3.7275</v>
      </c>
      <c r="I120" s="742">
        <f t="shared" si="19"/>
        <v>32.1625</v>
      </c>
      <c r="J120" s="742">
        <f t="shared" si="19"/>
        <v>25.665</v>
      </c>
      <c r="K120" s="742">
        <f t="shared" si="19"/>
        <v>-6.4975</v>
      </c>
      <c r="L120" s="742">
        <f t="shared" si="19"/>
        <v>27.9275</v>
      </c>
      <c r="M120" s="742">
        <f t="shared" si="19"/>
        <v>29.3325</v>
      </c>
      <c r="N120" s="742">
        <f t="shared" si="19"/>
        <v>1.405</v>
      </c>
      <c r="O120" s="742">
        <f t="shared" si="19"/>
        <v>29.2675</v>
      </c>
      <c r="P120" s="742">
        <f t="shared" si="19"/>
        <v>31.415</v>
      </c>
      <c r="Q120" s="742">
        <f t="shared" si="19"/>
        <v>2.1475</v>
      </c>
      <c r="R120" s="742">
        <f t="shared" si="19"/>
        <v>27.395</v>
      </c>
      <c r="S120" s="742">
        <f t="shared" si="19"/>
        <v>27.915</v>
      </c>
      <c r="T120" s="742">
        <f t="shared" si="19"/>
        <v>0.52</v>
      </c>
      <c r="U120" s="742">
        <f t="shared" si="19"/>
        <v>26.9275</v>
      </c>
      <c r="V120" s="742">
        <f t="shared" si="19"/>
        <v>24.5825</v>
      </c>
      <c r="W120" s="742">
        <f t="shared" si="19"/>
        <v>-2.345</v>
      </c>
    </row>
    <row r="121">
      <c r="B121" s="741">
        <v>0.7916666666666666</v>
      </c>
      <c r="C121" s="742">
        <f t="shared" ref="C121:W121" si="20">AVERAGE(C79:C82)</f>
        <v>29.95</v>
      </c>
      <c r="D121" s="742">
        <f t="shared" si="20"/>
        <v>20.915</v>
      </c>
      <c r="E121" s="742">
        <f t="shared" si="20"/>
        <v>-9.035</v>
      </c>
      <c r="F121" s="742">
        <f t="shared" si="20"/>
        <v>28.64</v>
      </c>
      <c r="G121" s="742">
        <f t="shared" si="20"/>
        <v>27.415</v>
      </c>
      <c r="H121" s="742">
        <f t="shared" si="20"/>
        <v>-1.225</v>
      </c>
      <c r="I121" s="742">
        <f t="shared" si="20"/>
        <v>35.03</v>
      </c>
      <c r="J121" s="742">
        <f t="shared" si="20"/>
        <v>23.835</v>
      </c>
      <c r="K121" s="742">
        <f t="shared" si="20"/>
        <v>-11.195</v>
      </c>
      <c r="L121" s="742">
        <f t="shared" si="20"/>
        <v>30.3575</v>
      </c>
      <c r="M121" s="742">
        <f t="shared" si="20"/>
        <v>26.665</v>
      </c>
      <c r="N121" s="742">
        <f t="shared" si="20"/>
        <v>-3.6925</v>
      </c>
      <c r="O121" s="742">
        <f t="shared" si="20"/>
        <v>26.9325</v>
      </c>
      <c r="P121" s="742">
        <f t="shared" si="20"/>
        <v>27.5825</v>
      </c>
      <c r="Q121" s="742">
        <f t="shared" si="20"/>
        <v>0.65</v>
      </c>
      <c r="R121" s="742">
        <f t="shared" si="20"/>
        <v>29.985</v>
      </c>
      <c r="S121" s="742">
        <f t="shared" si="20"/>
        <v>26.5825</v>
      </c>
      <c r="T121" s="742">
        <f t="shared" si="20"/>
        <v>-3.4025</v>
      </c>
      <c r="U121" s="742">
        <f t="shared" si="20"/>
        <v>29.125</v>
      </c>
      <c r="V121" s="742">
        <f t="shared" si="20"/>
        <v>23.8325</v>
      </c>
      <c r="W121" s="742">
        <f t="shared" si="20"/>
        <v>-5.2925</v>
      </c>
    </row>
    <row r="122">
      <c r="B122" s="741">
        <v>0.8333333333333334</v>
      </c>
      <c r="C122" s="742">
        <f t="shared" ref="C122:W122" si="21">AVERAGE(C83:C86)</f>
        <v>23.8575</v>
      </c>
      <c r="D122" s="742">
        <f t="shared" si="21"/>
        <v>19.915</v>
      </c>
      <c r="E122" s="742">
        <f t="shared" si="21"/>
        <v>-3.9425</v>
      </c>
      <c r="F122" s="742">
        <f t="shared" si="21"/>
        <v>25.62</v>
      </c>
      <c r="G122" s="742">
        <f t="shared" si="21"/>
        <v>26.8325</v>
      </c>
      <c r="H122" s="742">
        <f t="shared" si="21"/>
        <v>1.2125</v>
      </c>
      <c r="I122" s="742">
        <f t="shared" si="21"/>
        <v>23.1225</v>
      </c>
      <c r="J122" s="742">
        <f t="shared" si="21"/>
        <v>21.5825</v>
      </c>
      <c r="K122" s="742">
        <f t="shared" si="21"/>
        <v>-1.54</v>
      </c>
      <c r="L122" s="742">
        <f t="shared" si="21"/>
        <v>29.1</v>
      </c>
      <c r="M122" s="742">
        <f t="shared" si="21"/>
        <v>23.5825</v>
      </c>
      <c r="N122" s="742">
        <f t="shared" si="21"/>
        <v>-5.5175</v>
      </c>
      <c r="O122" s="742">
        <f t="shared" si="21"/>
        <v>26.7625</v>
      </c>
      <c r="P122" s="742">
        <f t="shared" si="21"/>
        <v>26.6675</v>
      </c>
      <c r="Q122" s="742">
        <f t="shared" si="21"/>
        <v>-0.095</v>
      </c>
      <c r="R122" s="742">
        <f t="shared" si="21"/>
        <v>25.11</v>
      </c>
      <c r="S122" s="742">
        <f t="shared" si="21"/>
        <v>26.1675</v>
      </c>
      <c r="T122" s="742">
        <f t="shared" si="21"/>
        <v>1.0575</v>
      </c>
      <c r="U122" s="742">
        <f t="shared" si="21"/>
        <v>24.44</v>
      </c>
      <c r="V122" s="742">
        <f t="shared" si="21"/>
        <v>18.915</v>
      </c>
      <c r="W122" s="742">
        <f t="shared" si="21"/>
        <v>-5.525</v>
      </c>
    </row>
    <row r="123">
      <c r="B123" s="741">
        <v>0.875</v>
      </c>
      <c r="C123" s="742">
        <f t="shared" ref="C123:W123" si="22">AVERAGE(C87:C90)</f>
        <v>16.6425</v>
      </c>
      <c r="D123" s="742">
        <f t="shared" si="22"/>
        <v>15.1675</v>
      </c>
      <c r="E123" s="742">
        <f t="shared" si="22"/>
        <v>-1.475</v>
      </c>
      <c r="F123" s="742">
        <f t="shared" si="22"/>
        <v>19.1</v>
      </c>
      <c r="G123" s="742">
        <f t="shared" si="22"/>
        <v>21.08</v>
      </c>
      <c r="H123" s="742">
        <f t="shared" si="22"/>
        <v>1.98</v>
      </c>
      <c r="I123" s="742">
        <f t="shared" si="22"/>
        <v>17.5875</v>
      </c>
      <c r="J123" s="742">
        <f t="shared" si="22"/>
        <v>16.415</v>
      </c>
      <c r="K123" s="742">
        <f t="shared" si="22"/>
        <v>-1.1725</v>
      </c>
      <c r="L123" s="742">
        <f t="shared" si="22"/>
        <v>19.44</v>
      </c>
      <c r="M123" s="742">
        <f t="shared" si="22"/>
        <v>19.6675</v>
      </c>
      <c r="N123" s="742">
        <f t="shared" si="22"/>
        <v>0.2275</v>
      </c>
      <c r="O123" s="742">
        <f t="shared" si="22"/>
        <v>22.4675</v>
      </c>
      <c r="P123" s="742">
        <f t="shared" si="22"/>
        <v>21.8325</v>
      </c>
      <c r="Q123" s="742">
        <f t="shared" si="22"/>
        <v>-0.635</v>
      </c>
      <c r="R123" s="742">
        <f t="shared" si="22"/>
        <v>21.48</v>
      </c>
      <c r="S123" s="742">
        <f t="shared" si="22"/>
        <v>22.8325</v>
      </c>
      <c r="T123" s="742">
        <f t="shared" si="22"/>
        <v>1.3525</v>
      </c>
      <c r="U123" s="742">
        <f t="shared" si="22"/>
        <v>20.3825</v>
      </c>
      <c r="V123" s="742">
        <f t="shared" si="22"/>
        <v>15.8325</v>
      </c>
      <c r="W123" s="742">
        <f t="shared" si="22"/>
        <v>-4.55</v>
      </c>
    </row>
    <row r="124">
      <c r="B124" s="741">
        <v>0.9166666666666666</v>
      </c>
      <c r="C124" s="742">
        <f t="shared" ref="C124:W124" si="23">AVERAGE(C91:C94)</f>
        <v>14.935</v>
      </c>
      <c r="D124" s="742">
        <f t="shared" si="23"/>
        <v>15.4975</v>
      </c>
      <c r="E124" s="742">
        <f t="shared" si="23"/>
        <v>0.5625</v>
      </c>
      <c r="F124" s="742">
        <f t="shared" si="23"/>
        <v>16.6575</v>
      </c>
      <c r="G124" s="742">
        <f t="shared" si="23"/>
        <v>23</v>
      </c>
      <c r="H124" s="742">
        <f t="shared" si="23"/>
        <v>6.3425</v>
      </c>
      <c r="I124" s="742">
        <f t="shared" si="23"/>
        <v>18.1125</v>
      </c>
      <c r="J124" s="742">
        <f t="shared" si="23"/>
        <v>21.9175</v>
      </c>
      <c r="K124" s="742">
        <f t="shared" si="23"/>
        <v>3.805</v>
      </c>
      <c r="L124" s="742">
        <f t="shared" si="23"/>
        <v>15.6225</v>
      </c>
      <c r="M124" s="742">
        <f t="shared" si="23"/>
        <v>27.665</v>
      </c>
      <c r="N124" s="742">
        <f t="shared" si="23"/>
        <v>12.0425</v>
      </c>
      <c r="O124" s="742">
        <f t="shared" si="23"/>
        <v>19.28</v>
      </c>
      <c r="P124" s="742">
        <f t="shared" si="23"/>
        <v>24.665</v>
      </c>
      <c r="Q124" s="742">
        <f t="shared" si="23"/>
        <v>5.385</v>
      </c>
      <c r="R124" s="742">
        <f t="shared" si="23"/>
        <v>18.6325</v>
      </c>
      <c r="S124" s="742">
        <f t="shared" si="23"/>
        <v>27.7475</v>
      </c>
      <c r="T124" s="742">
        <f t="shared" si="23"/>
        <v>9.115</v>
      </c>
      <c r="U124" s="742">
        <f t="shared" si="23"/>
        <v>16.9325</v>
      </c>
      <c r="V124" s="742">
        <f t="shared" si="23"/>
        <v>18.415</v>
      </c>
      <c r="W124" s="742">
        <f t="shared" si="23"/>
        <v>1.4825</v>
      </c>
    </row>
    <row r="125">
      <c r="B125" s="741">
        <v>0.9583333333333334</v>
      </c>
      <c r="C125" s="742">
        <f t="shared" ref="C125:W125" si="24">AVERAGE(C95:C98)</f>
        <v>14.5775</v>
      </c>
      <c r="D125" s="742">
        <f t="shared" si="24"/>
        <v>17.3325</v>
      </c>
      <c r="E125" s="742">
        <f t="shared" si="24"/>
        <v>2.755</v>
      </c>
      <c r="F125" s="742">
        <f t="shared" si="24"/>
        <v>17.9025</v>
      </c>
      <c r="G125" s="742">
        <f t="shared" si="24"/>
        <v>25.165</v>
      </c>
      <c r="H125" s="742">
        <f t="shared" si="24"/>
        <v>7.2625</v>
      </c>
      <c r="I125" s="742">
        <f t="shared" si="24"/>
        <v>15.5625</v>
      </c>
      <c r="J125" s="742">
        <f t="shared" si="24"/>
        <v>25.665</v>
      </c>
      <c r="K125" s="742">
        <f t="shared" si="24"/>
        <v>10.1025</v>
      </c>
      <c r="L125" s="742">
        <f t="shared" si="24"/>
        <v>16.1175</v>
      </c>
      <c r="M125" s="742">
        <f t="shared" si="24"/>
        <v>30.25</v>
      </c>
      <c r="N125" s="742">
        <f t="shared" si="24"/>
        <v>14.1325</v>
      </c>
      <c r="O125" s="742">
        <f t="shared" si="24"/>
        <v>17.4825</v>
      </c>
      <c r="P125" s="742">
        <f t="shared" si="24"/>
        <v>27.5</v>
      </c>
      <c r="Q125" s="742">
        <f t="shared" si="24"/>
        <v>10.0175</v>
      </c>
      <c r="R125" s="742">
        <f t="shared" si="24"/>
        <v>16.85</v>
      </c>
      <c r="S125" s="742">
        <f t="shared" si="24"/>
        <v>27.25</v>
      </c>
      <c r="T125" s="742">
        <f t="shared" si="24"/>
        <v>10.4</v>
      </c>
      <c r="U125" s="742">
        <f t="shared" si="24"/>
        <v>15.155</v>
      </c>
      <c r="V125" s="742">
        <f t="shared" si="24"/>
        <v>21.5</v>
      </c>
      <c r="W125" s="742">
        <f t="shared" si="24"/>
        <v>6.345</v>
      </c>
    </row>
    <row r="126">
      <c r="B126" s="743"/>
      <c r="C126" s="743"/>
      <c r="D126" s="743"/>
      <c r="E126" s="743"/>
      <c r="F126" s="743"/>
      <c r="G126" s="743"/>
      <c r="H126" s="743"/>
      <c r="I126" s="743"/>
      <c r="J126" s="743"/>
    </row>
    <row r="127">
      <c r="B127" s="744" t="s">
        <v>179</v>
      </c>
      <c r="C127" s="744" t="s">
        <v>607</v>
      </c>
      <c r="D127" s="744" t="s">
        <v>25</v>
      </c>
      <c r="E127" s="744" t="s">
        <v>703</v>
      </c>
      <c r="F127" s="743"/>
      <c r="G127" s="744" t="s">
        <v>14</v>
      </c>
      <c r="H127" s="744" t="s">
        <v>607</v>
      </c>
      <c r="I127" s="744" t="s">
        <v>25</v>
      </c>
      <c r="J127" s="744" t="s">
        <v>703</v>
      </c>
      <c r="L127" s="413" t="s">
        <v>704</v>
      </c>
      <c r="M127" s="413" t="s">
        <v>607</v>
      </c>
      <c r="N127" s="413" t="s">
        <v>25</v>
      </c>
      <c r="O127" s="413" t="s">
        <v>703</v>
      </c>
      <c r="Q127" s="41" t="s">
        <v>20</v>
      </c>
      <c r="R127" s="41" t="s">
        <v>607</v>
      </c>
      <c r="S127" s="41" t="s">
        <v>25</v>
      </c>
      <c r="T127" s="41" t="s">
        <v>703</v>
      </c>
    </row>
    <row r="128">
      <c r="B128" s="744" t="s">
        <v>5</v>
      </c>
      <c r="C128" s="626">
        <f t="shared" ref="C128:E128" si="25">C99</f>
        <v>523.36</v>
      </c>
      <c r="D128" s="626">
        <f t="shared" si="25"/>
        <v>570.57</v>
      </c>
      <c r="E128" s="626">
        <f t="shared" si="25"/>
        <v>124.27</v>
      </c>
      <c r="F128" s="743"/>
      <c r="G128" s="744" t="s">
        <v>5</v>
      </c>
      <c r="H128" s="626">
        <f t="shared" ref="H128:J128" si="26">AVERAGE(C3:C30)</f>
        <v>15.01857143</v>
      </c>
      <c r="I128" s="626">
        <f t="shared" si="26"/>
        <v>20.7375</v>
      </c>
      <c r="J128" s="626">
        <f t="shared" si="26"/>
        <v>5.718928571</v>
      </c>
      <c r="L128" s="413" t="s">
        <v>5</v>
      </c>
      <c r="M128" s="745">
        <f t="shared" ref="M128:O128" si="27">AVERAGE(C31:C66)</f>
        <v>25.78583333</v>
      </c>
      <c r="N128" s="745">
        <f t="shared" si="27"/>
        <v>29.61972222</v>
      </c>
      <c r="O128" s="745">
        <f t="shared" si="27"/>
        <v>3.833888889</v>
      </c>
      <c r="Q128" s="413" t="s">
        <v>5</v>
      </c>
      <c r="R128" s="626">
        <f t="shared" ref="R128:T128" si="28">AVERAGE(C67:C98)</f>
        <v>23.269375</v>
      </c>
      <c r="S128" s="626">
        <f t="shared" si="28"/>
        <v>19.8534375</v>
      </c>
      <c r="T128" s="626">
        <f t="shared" si="28"/>
        <v>-3.4159375</v>
      </c>
    </row>
    <row r="129">
      <c r="B129" s="744" t="s">
        <v>6</v>
      </c>
      <c r="C129" s="626">
        <f t="shared" ref="C129:E129" si="29">F99</f>
        <v>605.05</v>
      </c>
      <c r="D129" s="626">
        <f t="shared" si="29"/>
        <v>594.9</v>
      </c>
      <c r="E129" s="626">
        <f t="shared" si="29"/>
        <v>-103.59</v>
      </c>
      <c r="F129" s="743"/>
      <c r="G129" s="744" t="s">
        <v>6</v>
      </c>
      <c r="H129" s="626">
        <f t="shared" ref="H129:J129" si="30">AVERAGE(F3:F30)</f>
        <v>16.32464286</v>
      </c>
      <c r="I129" s="626">
        <f t="shared" si="30"/>
        <v>17.23785714</v>
      </c>
      <c r="J129" s="626">
        <f t="shared" si="30"/>
        <v>0.9132142857</v>
      </c>
      <c r="L129" s="413" t="s">
        <v>6</v>
      </c>
      <c r="M129" s="626">
        <f t="shared" ref="M129:O129" si="31">AVERAGE(F31:F66)</f>
        <v>32.31111111</v>
      </c>
      <c r="N129" s="626">
        <f t="shared" si="31"/>
        <v>29.45305556</v>
      </c>
      <c r="O129" s="626">
        <f t="shared" si="31"/>
        <v>-2.858055556</v>
      </c>
      <c r="Q129" s="413" t="s">
        <v>6</v>
      </c>
      <c r="R129" s="626">
        <f t="shared" ref="R129:T129" si="32">AVERAGE(F67:F98)</f>
        <v>24.996875</v>
      </c>
      <c r="S129" s="626">
        <f t="shared" si="32"/>
        <v>26.145</v>
      </c>
      <c r="T129" s="626">
        <f t="shared" si="32"/>
        <v>1.148125</v>
      </c>
    </row>
    <row r="130">
      <c r="B130" s="744" t="s">
        <v>7</v>
      </c>
      <c r="C130" s="626">
        <f t="shared" ref="C130:E130" si="33">I99</f>
        <v>572.63</v>
      </c>
      <c r="D130" s="626">
        <f t="shared" si="33"/>
        <v>618.23</v>
      </c>
      <c r="E130" s="626">
        <f t="shared" si="33"/>
        <v>122.77</v>
      </c>
      <c r="F130" s="743"/>
      <c r="G130" s="744" t="s">
        <v>7</v>
      </c>
      <c r="H130" s="626">
        <f t="shared" ref="H130:J130" si="34">AVERAGE(I3:I30)</f>
        <v>15.04821429</v>
      </c>
      <c r="I130" s="626">
        <f t="shared" si="34"/>
        <v>20.64178571</v>
      </c>
      <c r="J130" s="626">
        <f t="shared" si="34"/>
        <v>5.593571429</v>
      </c>
      <c r="L130" s="413" t="s">
        <v>7</v>
      </c>
      <c r="M130" s="626">
        <f t="shared" ref="M130:O130" si="35">AVERAGE(I31:I66)</f>
        <v>29.66638889</v>
      </c>
      <c r="N130" s="626">
        <f t="shared" si="35"/>
        <v>31.77722222</v>
      </c>
      <c r="O130" s="626">
        <f t="shared" si="35"/>
        <v>2.110833333</v>
      </c>
      <c r="Q130" s="413" t="s">
        <v>7</v>
      </c>
      <c r="R130" s="626">
        <f t="shared" ref="R130:T130" si="36">AVERAGE(I67:I98)</f>
        <v>25.036875</v>
      </c>
      <c r="S130" s="626">
        <f t="shared" si="36"/>
        <v>23.468125</v>
      </c>
      <c r="T130" s="626">
        <f t="shared" si="36"/>
        <v>-1.56875</v>
      </c>
    </row>
    <row r="131">
      <c r="B131" s="744" t="s">
        <v>8</v>
      </c>
      <c r="C131" s="626">
        <f t="shared" ref="C131:E131" si="37">L99</f>
        <v>562.09</v>
      </c>
      <c r="D131" s="626">
        <f t="shared" si="37"/>
        <v>663.41</v>
      </c>
      <c r="E131" s="626">
        <f t="shared" si="37"/>
        <v>147.14</v>
      </c>
      <c r="F131" s="743"/>
      <c r="G131" s="744" t="s">
        <v>8</v>
      </c>
      <c r="H131" s="626">
        <f t="shared" ref="H131:J131" si="38">AVERAGE(L3:L30)</f>
        <v>15.73464286</v>
      </c>
      <c r="I131" s="626">
        <f t="shared" si="38"/>
        <v>22.28571429</v>
      </c>
      <c r="J131" s="626">
        <f t="shared" si="38"/>
        <v>6.551071429</v>
      </c>
      <c r="L131" s="413" t="s">
        <v>8</v>
      </c>
      <c r="M131" s="626">
        <f t="shared" ref="M131:O131" si="39">AVERAGE(L31:L66)</f>
        <v>28.25333333</v>
      </c>
      <c r="N131" s="626">
        <f t="shared" si="39"/>
        <v>33.03638889</v>
      </c>
      <c r="O131" s="626">
        <f t="shared" si="39"/>
        <v>4.783055556</v>
      </c>
      <c r="Q131" s="413" t="s">
        <v>8</v>
      </c>
      <c r="R131" s="626">
        <f t="shared" ref="R131:T131" si="40">AVERAGE(L67:L98)</f>
        <v>24.7084375</v>
      </c>
      <c r="S131" s="626">
        <f t="shared" si="40"/>
        <v>26.2596875</v>
      </c>
      <c r="T131" s="626">
        <f t="shared" si="40"/>
        <v>1.55125</v>
      </c>
    </row>
    <row r="132">
      <c r="B132" s="744" t="s">
        <v>9</v>
      </c>
      <c r="C132" s="626">
        <f t="shared" ref="C132:E132" si="41">O99</f>
        <v>566.62</v>
      </c>
      <c r="D132" s="626">
        <f t="shared" si="41"/>
        <v>685.74</v>
      </c>
      <c r="E132" s="626">
        <f t="shared" si="41"/>
        <v>134.57</v>
      </c>
      <c r="F132" s="743"/>
      <c r="G132" s="744" t="s">
        <v>9</v>
      </c>
      <c r="H132" s="626">
        <f t="shared" ref="H132:J132" si="42">AVERAGE(O3:O30)</f>
        <v>17.15857143</v>
      </c>
      <c r="I132" s="626">
        <f t="shared" si="42"/>
        <v>25.03571429</v>
      </c>
      <c r="J132" s="626">
        <f t="shared" si="42"/>
        <v>7.877142857</v>
      </c>
      <c r="L132" s="413" t="s">
        <v>9</v>
      </c>
      <c r="M132" s="626">
        <f t="shared" ref="M132:O132" si="43">AVERAGE(O31:O66)</f>
        <v>28.09555556</v>
      </c>
      <c r="N132" s="626">
        <f t="shared" si="43"/>
        <v>32.6475</v>
      </c>
      <c r="O132" s="626">
        <f t="shared" si="43"/>
        <v>4.551944444</v>
      </c>
      <c r="Q132" s="413" t="s">
        <v>9</v>
      </c>
      <c r="R132" s="626">
        <f t="shared" ref="R132:T132" si="44">AVERAGE(O67:O98)</f>
        <v>24.205625</v>
      </c>
      <c r="S132" s="626">
        <f t="shared" si="44"/>
        <v>27.0825</v>
      </c>
      <c r="T132" s="626">
        <f t="shared" si="44"/>
        <v>2.876875</v>
      </c>
    </row>
    <row r="133">
      <c r="B133" s="744" t="s">
        <v>10</v>
      </c>
      <c r="C133" s="626">
        <f t="shared" ref="C133:E133" si="45">R99</f>
        <v>577.29</v>
      </c>
      <c r="D133" s="626">
        <f t="shared" si="45"/>
        <v>657.82</v>
      </c>
      <c r="E133" s="626">
        <f t="shared" si="45"/>
        <v>119.19</v>
      </c>
      <c r="F133" s="743"/>
      <c r="G133" s="744" t="s">
        <v>10</v>
      </c>
      <c r="H133" s="626">
        <f t="shared" ref="H133:J133" si="46">AVERAGE(R3:R30)</f>
        <v>18.85428571</v>
      </c>
      <c r="I133" s="626">
        <f t="shared" si="46"/>
        <v>22.86928571</v>
      </c>
      <c r="J133" s="626">
        <f t="shared" si="46"/>
        <v>4.015</v>
      </c>
      <c r="L133" s="413" t="s">
        <v>10</v>
      </c>
      <c r="M133" s="626">
        <f t="shared" ref="M133:O133" si="47">AVERAGE(R31:R66)</f>
        <v>27.82194444</v>
      </c>
      <c r="N133" s="626">
        <f t="shared" si="47"/>
        <v>31.55472222</v>
      </c>
      <c r="O133" s="626">
        <f t="shared" si="47"/>
        <v>3.732777778</v>
      </c>
      <c r="Q133" s="413" t="s">
        <v>10</v>
      </c>
      <c r="R133" s="626">
        <f t="shared" ref="R133:T133" si="48">AVERAGE(R67:R98)</f>
        <v>24.364375</v>
      </c>
      <c r="S133" s="626">
        <f t="shared" si="48"/>
        <v>26.718125</v>
      </c>
      <c r="T133" s="626">
        <f t="shared" si="48"/>
        <v>2.35375</v>
      </c>
    </row>
    <row r="134">
      <c r="B134" s="744" t="s">
        <v>11</v>
      </c>
      <c r="C134" s="626">
        <f t="shared" ref="C134:E134" si="49">U99</f>
        <v>538.7</v>
      </c>
      <c r="D134" s="626">
        <f t="shared" si="49"/>
        <v>622.15</v>
      </c>
      <c r="E134" s="626">
        <f t="shared" si="49"/>
        <v>130.2</v>
      </c>
      <c r="F134" s="743"/>
      <c r="G134" s="744" t="s">
        <v>11</v>
      </c>
      <c r="H134" s="626">
        <f t="shared" ref="H134:J134" si="50">AVERAGE(U3:U30)</f>
        <v>15.45714286</v>
      </c>
      <c r="I134" s="626">
        <f t="shared" si="50"/>
        <v>22.76142857</v>
      </c>
      <c r="J134" s="626">
        <f t="shared" si="50"/>
        <v>7.304285714</v>
      </c>
      <c r="L134" s="413" t="s">
        <v>11</v>
      </c>
      <c r="M134" s="626">
        <f t="shared" ref="M134:O134" si="51">AVERAGE(U31:U66)</f>
        <v>27.48861111</v>
      </c>
      <c r="N134" s="626">
        <f t="shared" si="51"/>
        <v>31.69333333</v>
      </c>
      <c r="O134" s="626">
        <f t="shared" si="51"/>
        <v>4.204722222</v>
      </c>
      <c r="Q134" s="413" t="s">
        <v>11</v>
      </c>
      <c r="R134" s="626">
        <f t="shared" ref="R134:T134" si="52">AVERAGE(U67:U98)</f>
        <v>22.8875</v>
      </c>
      <c r="S134" s="626">
        <f t="shared" si="52"/>
        <v>22.1975</v>
      </c>
      <c r="T134" s="626">
        <f t="shared" si="52"/>
        <v>-0.69</v>
      </c>
    </row>
    <row r="135">
      <c r="B135" s="743"/>
      <c r="C135" s="743"/>
      <c r="D135" s="743"/>
      <c r="E135" s="743"/>
      <c r="F135" s="743"/>
      <c r="G135" s="743"/>
      <c r="H135" s="743"/>
      <c r="I135" s="743"/>
      <c r="J135" s="743"/>
    </row>
  </sheetData>
  <mergeCells count="15">
    <mergeCell ref="C1:E1"/>
    <mergeCell ref="C101:E101"/>
    <mergeCell ref="F101:H101"/>
    <mergeCell ref="I101:K101"/>
    <mergeCell ref="L101:N101"/>
    <mergeCell ref="O101:Q101"/>
    <mergeCell ref="R101:T101"/>
    <mergeCell ref="U101:W101"/>
    <mergeCell ref="B1:B2"/>
    <mergeCell ref="F1:H1"/>
    <mergeCell ref="I1:K1"/>
    <mergeCell ref="L1:N1"/>
    <mergeCell ref="O1:Q1"/>
    <mergeCell ref="R1:T1"/>
    <mergeCell ref="U1:W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B1" s="735" t="s">
        <v>83</v>
      </c>
      <c r="C1" s="84" t="s">
        <v>5</v>
      </c>
      <c r="D1" s="207"/>
      <c r="E1" s="207"/>
      <c r="F1" s="84" t="s">
        <v>6</v>
      </c>
      <c r="G1" s="207"/>
      <c r="H1" s="207"/>
      <c r="I1" s="84" t="s">
        <v>7</v>
      </c>
      <c r="J1" s="207"/>
      <c r="K1" s="207"/>
      <c r="L1" s="84" t="s">
        <v>8</v>
      </c>
      <c r="M1" s="207"/>
      <c r="N1" s="207"/>
      <c r="O1" s="84" t="s">
        <v>9</v>
      </c>
      <c r="P1" s="207"/>
      <c r="Q1" s="207"/>
      <c r="R1" s="84" t="s">
        <v>10</v>
      </c>
      <c r="S1" s="207"/>
      <c r="T1" s="207"/>
      <c r="U1" s="84" t="s">
        <v>11</v>
      </c>
      <c r="V1" s="207"/>
      <c r="W1" s="207"/>
    </row>
    <row r="2">
      <c r="C2" s="736" t="s">
        <v>607</v>
      </c>
      <c r="D2" s="736" t="s">
        <v>25</v>
      </c>
      <c r="E2" s="736" t="s">
        <v>703</v>
      </c>
      <c r="F2" s="736" t="s">
        <v>607</v>
      </c>
      <c r="G2" s="736" t="s">
        <v>25</v>
      </c>
      <c r="H2" s="736" t="s">
        <v>703</v>
      </c>
      <c r="I2" s="736" t="s">
        <v>607</v>
      </c>
      <c r="J2" s="736" t="s">
        <v>25</v>
      </c>
      <c r="K2" s="736" t="s">
        <v>703</v>
      </c>
      <c r="L2" s="736" t="s">
        <v>607</v>
      </c>
      <c r="M2" s="736" t="s">
        <v>25</v>
      </c>
      <c r="N2" s="736" t="s">
        <v>703</v>
      </c>
      <c r="O2" s="736" t="s">
        <v>607</v>
      </c>
      <c r="P2" s="736" t="s">
        <v>25</v>
      </c>
      <c r="Q2" s="736" t="s">
        <v>703</v>
      </c>
      <c r="R2" s="736" t="s">
        <v>607</v>
      </c>
      <c r="S2" s="736" t="s">
        <v>25</v>
      </c>
      <c r="T2" s="736" t="s">
        <v>703</v>
      </c>
      <c r="U2" s="736" t="s">
        <v>607</v>
      </c>
      <c r="V2" s="736" t="s">
        <v>25</v>
      </c>
      <c r="W2" s="736" t="s">
        <v>703</v>
      </c>
    </row>
    <row r="3">
      <c r="B3" s="737">
        <v>0.0</v>
      </c>
      <c r="C3" s="732">
        <v>0.0</v>
      </c>
      <c r="D3" s="732">
        <v>0.0</v>
      </c>
      <c r="E3" s="732">
        <v>0.0</v>
      </c>
      <c r="F3" s="732">
        <v>0.0</v>
      </c>
      <c r="G3" s="732">
        <v>0.0</v>
      </c>
      <c r="H3" s="732">
        <v>0.0</v>
      </c>
      <c r="I3" s="732">
        <v>0.0</v>
      </c>
      <c r="J3" s="732">
        <v>0.0</v>
      </c>
      <c r="K3" s="732">
        <v>0.0</v>
      </c>
      <c r="L3" s="732">
        <v>0.0</v>
      </c>
      <c r="M3" s="732">
        <v>0.0</v>
      </c>
      <c r="N3" s="732">
        <v>0.0</v>
      </c>
      <c r="O3" s="732">
        <v>0.0</v>
      </c>
      <c r="P3" s="732">
        <v>0.0</v>
      </c>
      <c r="Q3" s="732">
        <v>0.0</v>
      </c>
      <c r="R3" s="732">
        <v>0.0</v>
      </c>
      <c r="S3" s="732">
        <v>0.0</v>
      </c>
      <c r="T3" s="732">
        <v>0.0</v>
      </c>
      <c r="U3" s="732">
        <v>0.0</v>
      </c>
      <c r="V3" s="732">
        <v>0.0</v>
      </c>
      <c r="W3" s="732">
        <v>0.0</v>
      </c>
    </row>
    <row r="4">
      <c r="B4" s="737">
        <v>0.010416666666666666</v>
      </c>
      <c r="C4" s="732">
        <v>0.0</v>
      </c>
      <c r="D4" s="732">
        <v>0.0</v>
      </c>
      <c r="E4" s="732">
        <v>0.0</v>
      </c>
      <c r="F4" s="732">
        <v>0.0</v>
      </c>
      <c r="G4" s="732">
        <v>0.0</v>
      </c>
      <c r="H4" s="732">
        <v>0.0</v>
      </c>
      <c r="I4" s="732">
        <v>0.0</v>
      </c>
      <c r="J4" s="732">
        <v>0.0</v>
      </c>
      <c r="K4" s="732">
        <v>0.0</v>
      </c>
      <c r="L4" s="732">
        <v>0.0</v>
      </c>
      <c r="M4" s="732">
        <v>0.0</v>
      </c>
      <c r="N4" s="732">
        <v>0.0</v>
      </c>
      <c r="O4" s="732">
        <v>0.0</v>
      </c>
      <c r="P4" s="732">
        <v>0.0</v>
      </c>
      <c r="Q4" s="732">
        <v>0.0</v>
      </c>
      <c r="R4" s="732">
        <v>0.0</v>
      </c>
      <c r="S4" s="732">
        <v>0.0</v>
      </c>
      <c r="T4" s="732">
        <v>0.0</v>
      </c>
      <c r="U4" s="732">
        <v>0.0</v>
      </c>
      <c r="V4" s="732">
        <v>0.0</v>
      </c>
      <c r="W4" s="732">
        <v>0.0</v>
      </c>
    </row>
    <row r="5">
      <c r="B5" s="737">
        <v>0.020833333333333332</v>
      </c>
      <c r="C5" s="732">
        <v>0.0</v>
      </c>
      <c r="D5" s="732">
        <v>0.0</v>
      </c>
      <c r="E5" s="732">
        <v>0.0</v>
      </c>
      <c r="F5" s="732">
        <v>0.0</v>
      </c>
      <c r="G5" s="732">
        <v>0.0</v>
      </c>
      <c r="H5" s="732">
        <v>0.0</v>
      </c>
      <c r="I5" s="732">
        <v>0.0</v>
      </c>
      <c r="J5" s="732">
        <v>0.0</v>
      </c>
      <c r="K5" s="732">
        <v>0.0</v>
      </c>
      <c r="L5" s="732">
        <v>0.0</v>
      </c>
      <c r="M5" s="732">
        <v>0.0</v>
      </c>
      <c r="N5" s="732">
        <v>0.0</v>
      </c>
      <c r="O5" s="732">
        <v>0.0</v>
      </c>
      <c r="P5" s="732">
        <v>0.0</v>
      </c>
      <c r="Q5" s="732">
        <v>0.0</v>
      </c>
      <c r="R5" s="732">
        <v>0.0</v>
      </c>
      <c r="S5" s="732">
        <v>0.0</v>
      </c>
      <c r="T5" s="732">
        <v>0.0</v>
      </c>
      <c r="U5" s="732">
        <v>0.0</v>
      </c>
      <c r="V5" s="732">
        <v>0.0</v>
      </c>
      <c r="W5" s="732">
        <v>0.0</v>
      </c>
    </row>
    <row r="6">
      <c r="B6" s="737">
        <v>0.03125</v>
      </c>
      <c r="C6" s="732">
        <v>0.0</v>
      </c>
      <c r="D6" s="732">
        <v>0.0</v>
      </c>
      <c r="E6" s="732">
        <v>0.0</v>
      </c>
      <c r="F6" s="732">
        <v>0.0</v>
      </c>
      <c r="G6" s="732">
        <v>0.0</v>
      </c>
      <c r="H6" s="732">
        <v>0.0</v>
      </c>
      <c r="I6" s="732">
        <v>0.0</v>
      </c>
      <c r="J6" s="732">
        <v>0.0</v>
      </c>
      <c r="K6" s="732">
        <v>0.0</v>
      </c>
      <c r="L6" s="732">
        <v>0.0</v>
      </c>
      <c r="M6" s="732">
        <v>0.0</v>
      </c>
      <c r="N6" s="732">
        <v>0.0</v>
      </c>
      <c r="O6" s="732">
        <v>0.0</v>
      </c>
      <c r="P6" s="732">
        <v>0.0</v>
      </c>
      <c r="Q6" s="732">
        <v>0.0</v>
      </c>
      <c r="R6" s="732">
        <v>0.0</v>
      </c>
      <c r="S6" s="732">
        <v>0.0</v>
      </c>
      <c r="T6" s="732">
        <v>0.0</v>
      </c>
      <c r="U6" s="732">
        <v>0.0</v>
      </c>
      <c r="V6" s="732">
        <v>0.0</v>
      </c>
      <c r="W6" s="732">
        <v>0.0</v>
      </c>
    </row>
    <row r="7">
      <c r="B7" s="737">
        <v>0.041666666666666664</v>
      </c>
      <c r="C7" s="732">
        <v>0.0</v>
      </c>
      <c r="D7" s="732">
        <v>0.0</v>
      </c>
      <c r="E7" s="732">
        <v>0.0</v>
      </c>
      <c r="F7" s="732">
        <v>0.0</v>
      </c>
      <c r="G7" s="732">
        <v>0.0</v>
      </c>
      <c r="H7" s="732">
        <v>0.0</v>
      </c>
      <c r="I7" s="732">
        <v>0.0</v>
      </c>
      <c r="J7" s="732">
        <v>0.0</v>
      </c>
      <c r="K7" s="732">
        <v>0.0</v>
      </c>
      <c r="L7" s="732">
        <v>0.0</v>
      </c>
      <c r="M7" s="732">
        <v>0.0</v>
      </c>
      <c r="N7" s="732">
        <v>0.0</v>
      </c>
      <c r="O7" s="732">
        <v>0.0</v>
      </c>
      <c r="P7" s="732">
        <v>0.0</v>
      </c>
      <c r="Q7" s="732">
        <v>0.0</v>
      </c>
      <c r="R7" s="732">
        <v>0.0</v>
      </c>
      <c r="S7" s="732">
        <v>0.0</v>
      </c>
      <c r="T7" s="732">
        <v>0.0</v>
      </c>
      <c r="U7" s="732">
        <v>0.0</v>
      </c>
      <c r="V7" s="732">
        <v>0.0</v>
      </c>
      <c r="W7" s="732">
        <v>0.0</v>
      </c>
    </row>
    <row r="8">
      <c r="B8" s="737">
        <v>0.052083333333333336</v>
      </c>
      <c r="C8" s="732">
        <v>0.0</v>
      </c>
      <c r="D8" s="732">
        <v>0.0</v>
      </c>
      <c r="E8" s="732">
        <v>0.0</v>
      </c>
      <c r="F8" s="732">
        <v>0.0</v>
      </c>
      <c r="G8" s="732">
        <v>0.0</v>
      </c>
      <c r="H8" s="732">
        <v>0.0</v>
      </c>
      <c r="I8" s="732">
        <v>0.0</v>
      </c>
      <c r="J8" s="732">
        <v>0.0</v>
      </c>
      <c r="K8" s="732">
        <v>0.0</v>
      </c>
      <c r="L8" s="732">
        <v>0.0</v>
      </c>
      <c r="M8" s="732">
        <v>0.0</v>
      </c>
      <c r="N8" s="732">
        <v>0.0</v>
      </c>
      <c r="O8" s="732">
        <v>0.0</v>
      </c>
      <c r="P8" s="732">
        <v>0.0</v>
      </c>
      <c r="Q8" s="732">
        <v>0.0</v>
      </c>
      <c r="R8" s="732">
        <v>0.0</v>
      </c>
      <c r="S8" s="732">
        <v>0.0</v>
      </c>
      <c r="T8" s="732">
        <v>0.0</v>
      </c>
      <c r="U8" s="732">
        <v>0.0</v>
      </c>
      <c r="V8" s="732">
        <v>0.0</v>
      </c>
      <c r="W8" s="732">
        <v>0.0</v>
      </c>
    </row>
    <row r="9">
      <c r="B9" s="737">
        <v>0.0625</v>
      </c>
      <c r="C9" s="732">
        <v>0.0</v>
      </c>
      <c r="D9" s="732">
        <v>0.0</v>
      </c>
      <c r="E9" s="732">
        <v>0.0</v>
      </c>
      <c r="F9" s="732">
        <v>0.0</v>
      </c>
      <c r="G9" s="732">
        <v>0.0</v>
      </c>
      <c r="H9" s="732">
        <v>0.0</v>
      </c>
      <c r="I9" s="732">
        <v>0.0</v>
      </c>
      <c r="J9" s="732">
        <v>0.0</v>
      </c>
      <c r="K9" s="732">
        <v>0.0</v>
      </c>
      <c r="L9" s="732">
        <v>0.0</v>
      </c>
      <c r="M9" s="732">
        <v>0.0</v>
      </c>
      <c r="N9" s="732">
        <v>0.0</v>
      </c>
      <c r="O9" s="732">
        <v>0.0</v>
      </c>
      <c r="P9" s="732">
        <v>0.0</v>
      </c>
      <c r="Q9" s="732">
        <v>0.0</v>
      </c>
      <c r="R9" s="732">
        <v>0.0</v>
      </c>
      <c r="S9" s="732">
        <v>0.0</v>
      </c>
      <c r="T9" s="732">
        <v>0.0</v>
      </c>
      <c r="U9" s="732">
        <v>0.0</v>
      </c>
      <c r="V9" s="732">
        <v>0.0</v>
      </c>
      <c r="W9" s="732">
        <v>0.0</v>
      </c>
    </row>
    <row r="10">
      <c r="B10" s="737">
        <v>0.07291666666666667</v>
      </c>
      <c r="C10" s="732">
        <v>0.0</v>
      </c>
      <c r="D10" s="732">
        <v>0.0</v>
      </c>
      <c r="E10" s="732">
        <v>0.0</v>
      </c>
      <c r="F10" s="732">
        <v>0.0</v>
      </c>
      <c r="G10" s="732">
        <v>0.0</v>
      </c>
      <c r="H10" s="732">
        <v>0.0</v>
      </c>
      <c r="I10" s="732">
        <v>0.0</v>
      </c>
      <c r="J10" s="732">
        <v>0.0</v>
      </c>
      <c r="K10" s="732">
        <v>0.0</v>
      </c>
      <c r="L10" s="732">
        <v>0.0</v>
      </c>
      <c r="M10" s="732">
        <v>0.0</v>
      </c>
      <c r="N10" s="732">
        <v>0.0</v>
      </c>
      <c r="O10" s="732">
        <v>0.0</v>
      </c>
      <c r="P10" s="732">
        <v>0.0</v>
      </c>
      <c r="Q10" s="732">
        <v>0.0</v>
      </c>
      <c r="R10" s="732">
        <v>0.0</v>
      </c>
      <c r="S10" s="732">
        <v>0.0</v>
      </c>
      <c r="T10" s="732">
        <v>0.0</v>
      </c>
      <c r="U10" s="732">
        <v>0.0</v>
      </c>
      <c r="V10" s="732">
        <v>0.0</v>
      </c>
      <c r="W10" s="732">
        <v>0.0</v>
      </c>
    </row>
    <row r="11">
      <c r="B11" s="737">
        <v>0.08333333333333333</v>
      </c>
      <c r="C11" s="732">
        <v>0.0</v>
      </c>
      <c r="D11" s="732">
        <v>0.0</v>
      </c>
      <c r="E11" s="732">
        <v>0.0</v>
      </c>
      <c r="F11" s="732">
        <v>0.0</v>
      </c>
      <c r="G11" s="732">
        <v>0.0</v>
      </c>
      <c r="H11" s="732">
        <v>0.0</v>
      </c>
      <c r="I11" s="732">
        <v>0.0</v>
      </c>
      <c r="J11" s="732">
        <v>0.0</v>
      </c>
      <c r="K11" s="732">
        <v>0.0</v>
      </c>
      <c r="L11" s="732">
        <v>0.0</v>
      </c>
      <c r="M11" s="732">
        <v>0.0</v>
      </c>
      <c r="N11" s="732">
        <v>0.0</v>
      </c>
      <c r="O11" s="732">
        <v>0.0</v>
      </c>
      <c r="P11" s="732">
        <v>0.0</v>
      </c>
      <c r="Q11" s="732">
        <v>0.0</v>
      </c>
      <c r="R11" s="732">
        <v>0.0</v>
      </c>
      <c r="S11" s="732">
        <v>0.0</v>
      </c>
      <c r="T11" s="732">
        <v>0.0</v>
      </c>
      <c r="U11" s="732">
        <v>0.0</v>
      </c>
      <c r="V11" s="732">
        <v>0.0</v>
      </c>
      <c r="W11" s="732">
        <v>0.0</v>
      </c>
    </row>
    <row r="12">
      <c r="B12" s="737">
        <v>0.09375</v>
      </c>
      <c r="C12" s="732">
        <v>0.0</v>
      </c>
      <c r="D12" s="732">
        <v>0.0</v>
      </c>
      <c r="E12" s="732">
        <v>0.0</v>
      </c>
      <c r="F12" s="732">
        <v>0.0</v>
      </c>
      <c r="G12" s="732">
        <v>0.0</v>
      </c>
      <c r="H12" s="732">
        <v>0.0</v>
      </c>
      <c r="I12" s="732">
        <v>0.0</v>
      </c>
      <c r="J12" s="732">
        <v>0.0</v>
      </c>
      <c r="K12" s="732">
        <v>0.0</v>
      </c>
      <c r="L12" s="732">
        <v>0.0</v>
      </c>
      <c r="M12" s="732">
        <v>0.0</v>
      </c>
      <c r="N12" s="732">
        <v>0.0</v>
      </c>
      <c r="O12" s="732">
        <v>0.0</v>
      </c>
      <c r="P12" s="732">
        <v>0.0</v>
      </c>
      <c r="Q12" s="732">
        <v>0.0</v>
      </c>
      <c r="R12" s="732">
        <v>0.0</v>
      </c>
      <c r="S12" s="732">
        <v>0.0</v>
      </c>
      <c r="T12" s="732">
        <v>0.0</v>
      </c>
      <c r="U12" s="732">
        <v>0.0</v>
      </c>
      <c r="V12" s="732">
        <v>0.0</v>
      </c>
      <c r="W12" s="732">
        <v>0.0</v>
      </c>
    </row>
    <row r="13">
      <c r="B13" s="737">
        <v>0.10416666666666667</v>
      </c>
      <c r="C13" s="732">
        <v>0.0</v>
      </c>
      <c r="D13" s="732">
        <v>0.0</v>
      </c>
      <c r="E13" s="732">
        <v>0.0</v>
      </c>
      <c r="F13" s="732">
        <v>0.0</v>
      </c>
      <c r="G13" s="732">
        <v>0.0</v>
      </c>
      <c r="H13" s="732">
        <v>0.0</v>
      </c>
      <c r="I13" s="732">
        <v>0.0</v>
      </c>
      <c r="J13" s="732">
        <v>0.0</v>
      </c>
      <c r="K13" s="732">
        <v>0.0</v>
      </c>
      <c r="L13" s="732">
        <v>0.0</v>
      </c>
      <c r="M13" s="732">
        <v>0.0</v>
      </c>
      <c r="N13" s="732">
        <v>0.0</v>
      </c>
      <c r="O13" s="732">
        <v>0.0</v>
      </c>
      <c r="P13" s="732">
        <v>0.0</v>
      </c>
      <c r="Q13" s="732">
        <v>0.0</v>
      </c>
      <c r="R13" s="732">
        <v>0.0</v>
      </c>
      <c r="S13" s="732">
        <v>0.0</v>
      </c>
      <c r="T13" s="732">
        <v>0.0</v>
      </c>
      <c r="U13" s="732">
        <v>0.0</v>
      </c>
      <c r="V13" s="732">
        <v>0.0</v>
      </c>
      <c r="W13" s="732">
        <v>0.0</v>
      </c>
    </row>
    <row r="14">
      <c r="B14" s="737">
        <v>0.11458333333333333</v>
      </c>
      <c r="C14" s="732">
        <v>0.0</v>
      </c>
      <c r="D14" s="732">
        <v>0.0</v>
      </c>
      <c r="E14" s="732">
        <v>0.0</v>
      </c>
      <c r="F14" s="732">
        <v>0.0</v>
      </c>
      <c r="G14" s="732">
        <v>0.0</v>
      </c>
      <c r="H14" s="732">
        <v>0.0</v>
      </c>
      <c r="I14" s="732">
        <v>0.0</v>
      </c>
      <c r="J14" s="732">
        <v>0.0</v>
      </c>
      <c r="K14" s="732">
        <v>0.0</v>
      </c>
      <c r="L14" s="732">
        <v>0.0</v>
      </c>
      <c r="M14" s="732">
        <v>0.0</v>
      </c>
      <c r="N14" s="732">
        <v>0.0</v>
      </c>
      <c r="O14" s="732">
        <v>0.0</v>
      </c>
      <c r="P14" s="732">
        <v>0.0</v>
      </c>
      <c r="Q14" s="732">
        <v>0.0</v>
      </c>
      <c r="R14" s="732">
        <v>0.0</v>
      </c>
      <c r="S14" s="732">
        <v>0.0</v>
      </c>
      <c r="T14" s="732">
        <v>0.0</v>
      </c>
      <c r="U14" s="732">
        <v>0.0</v>
      </c>
      <c r="V14" s="732">
        <v>0.0</v>
      </c>
      <c r="W14" s="732">
        <v>0.0</v>
      </c>
    </row>
    <row r="15">
      <c r="B15" s="737">
        <v>0.125</v>
      </c>
      <c r="C15" s="732">
        <v>0.0</v>
      </c>
      <c r="D15" s="732">
        <v>0.0</v>
      </c>
      <c r="E15" s="732">
        <v>0.0</v>
      </c>
      <c r="F15" s="732">
        <v>0.0</v>
      </c>
      <c r="G15" s="732">
        <v>0.0</v>
      </c>
      <c r="H15" s="732">
        <v>0.0</v>
      </c>
      <c r="I15" s="732">
        <v>0.0</v>
      </c>
      <c r="J15" s="732">
        <v>0.0</v>
      </c>
      <c r="K15" s="732">
        <v>0.0</v>
      </c>
      <c r="L15" s="732">
        <v>0.0</v>
      </c>
      <c r="M15" s="732">
        <v>0.0</v>
      </c>
      <c r="N15" s="732">
        <v>0.0</v>
      </c>
      <c r="O15" s="732">
        <v>0.0</v>
      </c>
      <c r="P15" s="732">
        <v>0.0</v>
      </c>
      <c r="Q15" s="732">
        <v>0.0</v>
      </c>
      <c r="R15" s="732">
        <v>0.0</v>
      </c>
      <c r="S15" s="732">
        <v>0.0</v>
      </c>
      <c r="T15" s="732">
        <v>0.0</v>
      </c>
      <c r="U15" s="732">
        <v>0.0</v>
      </c>
      <c r="V15" s="732">
        <v>0.0</v>
      </c>
      <c r="W15" s="732">
        <v>0.0</v>
      </c>
    </row>
    <row r="16">
      <c r="B16" s="737">
        <v>0.13541666666666666</v>
      </c>
      <c r="C16" s="732">
        <v>0.0</v>
      </c>
      <c r="D16" s="732">
        <v>0.0</v>
      </c>
      <c r="E16" s="732">
        <v>0.0</v>
      </c>
      <c r="F16" s="732">
        <v>0.0</v>
      </c>
      <c r="G16" s="732">
        <v>0.0</v>
      </c>
      <c r="H16" s="732">
        <v>0.0</v>
      </c>
      <c r="I16" s="732">
        <v>0.0</v>
      </c>
      <c r="J16" s="732">
        <v>0.0</v>
      </c>
      <c r="K16" s="732">
        <v>0.0</v>
      </c>
      <c r="L16" s="732">
        <v>0.0</v>
      </c>
      <c r="M16" s="732">
        <v>0.0</v>
      </c>
      <c r="N16" s="732">
        <v>0.0</v>
      </c>
      <c r="O16" s="732">
        <v>0.0</v>
      </c>
      <c r="P16" s="732">
        <v>0.0</v>
      </c>
      <c r="Q16" s="732">
        <v>0.0</v>
      </c>
      <c r="R16" s="732">
        <v>0.0</v>
      </c>
      <c r="S16" s="732">
        <v>0.0</v>
      </c>
      <c r="T16" s="732">
        <v>0.0</v>
      </c>
      <c r="U16" s="732">
        <v>0.0</v>
      </c>
      <c r="V16" s="732">
        <v>0.0</v>
      </c>
      <c r="W16" s="732">
        <v>0.0</v>
      </c>
    </row>
    <row r="17">
      <c r="B17" s="737">
        <v>0.14583333333333334</v>
      </c>
      <c r="C17" s="732">
        <v>0.0</v>
      </c>
      <c r="D17" s="732">
        <v>0.0</v>
      </c>
      <c r="E17" s="732">
        <v>0.0</v>
      </c>
      <c r="F17" s="732">
        <v>0.0</v>
      </c>
      <c r="G17" s="732">
        <v>0.0</v>
      </c>
      <c r="H17" s="732">
        <v>0.0</v>
      </c>
      <c r="I17" s="732">
        <v>0.0</v>
      </c>
      <c r="J17" s="732">
        <v>0.0</v>
      </c>
      <c r="K17" s="732">
        <v>0.0</v>
      </c>
      <c r="L17" s="732">
        <v>0.0</v>
      </c>
      <c r="M17" s="732">
        <v>0.0</v>
      </c>
      <c r="N17" s="732">
        <v>0.0</v>
      </c>
      <c r="O17" s="732">
        <v>0.0</v>
      </c>
      <c r="P17" s="732">
        <v>0.0</v>
      </c>
      <c r="Q17" s="732">
        <v>0.0</v>
      </c>
      <c r="R17" s="732">
        <v>0.0</v>
      </c>
      <c r="S17" s="732">
        <v>0.0</v>
      </c>
      <c r="T17" s="732">
        <v>0.0</v>
      </c>
      <c r="U17" s="732">
        <v>0.0</v>
      </c>
      <c r="V17" s="732">
        <v>0.0</v>
      </c>
      <c r="W17" s="732">
        <v>0.0</v>
      </c>
    </row>
    <row r="18">
      <c r="B18" s="737">
        <v>0.15625</v>
      </c>
      <c r="C18" s="732">
        <v>0.0</v>
      </c>
      <c r="D18" s="732">
        <v>0.0</v>
      </c>
      <c r="E18" s="732">
        <v>0.0</v>
      </c>
      <c r="F18" s="732">
        <v>0.0</v>
      </c>
      <c r="G18" s="732">
        <v>0.0</v>
      </c>
      <c r="H18" s="732">
        <v>0.0</v>
      </c>
      <c r="I18" s="732">
        <v>0.0</v>
      </c>
      <c r="J18" s="732">
        <v>0.0</v>
      </c>
      <c r="K18" s="732">
        <v>0.0</v>
      </c>
      <c r="L18" s="732">
        <v>0.0</v>
      </c>
      <c r="M18" s="732">
        <v>0.0</v>
      </c>
      <c r="N18" s="732">
        <v>0.0</v>
      </c>
      <c r="O18" s="732">
        <v>0.0</v>
      </c>
      <c r="P18" s="732">
        <v>0.0</v>
      </c>
      <c r="Q18" s="732">
        <v>0.0</v>
      </c>
      <c r="R18" s="732">
        <v>0.0</v>
      </c>
      <c r="S18" s="732">
        <v>0.0</v>
      </c>
      <c r="T18" s="732">
        <v>0.0</v>
      </c>
      <c r="U18" s="732">
        <v>0.0</v>
      </c>
      <c r="V18" s="732">
        <v>0.0</v>
      </c>
      <c r="W18" s="732">
        <v>0.0</v>
      </c>
    </row>
    <row r="19">
      <c r="B19" s="737">
        <v>0.16666666666666666</v>
      </c>
      <c r="C19" s="732">
        <v>0.0</v>
      </c>
      <c r="D19" s="732">
        <v>0.0</v>
      </c>
      <c r="E19" s="732">
        <v>0.0</v>
      </c>
      <c r="F19" s="732">
        <v>0.0</v>
      </c>
      <c r="G19" s="732">
        <v>0.0</v>
      </c>
      <c r="H19" s="732">
        <v>0.0</v>
      </c>
      <c r="I19" s="732">
        <v>0.0</v>
      </c>
      <c r="J19" s="732">
        <v>0.0</v>
      </c>
      <c r="K19" s="732">
        <v>0.0</v>
      </c>
      <c r="L19" s="732">
        <v>0.0</v>
      </c>
      <c r="M19" s="732">
        <v>0.0</v>
      </c>
      <c r="N19" s="732">
        <v>0.0</v>
      </c>
      <c r="O19" s="732">
        <v>0.0</v>
      </c>
      <c r="P19" s="732">
        <v>0.0</v>
      </c>
      <c r="Q19" s="732">
        <v>0.0</v>
      </c>
      <c r="R19" s="732">
        <v>0.0</v>
      </c>
      <c r="S19" s="732">
        <v>0.0</v>
      </c>
      <c r="T19" s="732">
        <v>0.0</v>
      </c>
      <c r="U19" s="732">
        <v>0.0</v>
      </c>
      <c r="V19" s="732">
        <v>0.0</v>
      </c>
      <c r="W19" s="732">
        <v>0.0</v>
      </c>
    </row>
    <row r="20">
      <c r="B20" s="737">
        <v>0.17708333333333334</v>
      </c>
      <c r="C20" s="732">
        <v>0.0</v>
      </c>
      <c r="D20" s="732">
        <v>0.0</v>
      </c>
      <c r="E20" s="732">
        <v>0.0</v>
      </c>
      <c r="F20" s="732">
        <v>0.0</v>
      </c>
      <c r="G20" s="732">
        <v>0.0</v>
      </c>
      <c r="H20" s="732">
        <v>0.0</v>
      </c>
      <c r="I20" s="732">
        <v>0.0</v>
      </c>
      <c r="J20" s="732">
        <v>0.0</v>
      </c>
      <c r="K20" s="732">
        <v>0.0</v>
      </c>
      <c r="L20" s="732">
        <v>0.0</v>
      </c>
      <c r="M20" s="732">
        <v>0.0</v>
      </c>
      <c r="N20" s="732">
        <v>0.0</v>
      </c>
      <c r="O20" s="732">
        <v>0.0</v>
      </c>
      <c r="P20" s="732">
        <v>0.0</v>
      </c>
      <c r="Q20" s="732">
        <v>0.0</v>
      </c>
      <c r="R20" s="732">
        <v>0.0</v>
      </c>
      <c r="S20" s="732">
        <v>0.0</v>
      </c>
      <c r="T20" s="732">
        <v>0.0</v>
      </c>
      <c r="U20" s="732">
        <v>0.0</v>
      </c>
      <c r="V20" s="732">
        <v>0.0</v>
      </c>
      <c r="W20" s="732">
        <v>0.0</v>
      </c>
    </row>
    <row r="21">
      <c r="B21" s="737">
        <v>0.1875</v>
      </c>
      <c r="C21" s="732">
        <v>0.0</v>
      </c>
      <c r="D21" s="732">
        <v>0.0</v>
      </c>
      <c r="E21" s="732">
        <v>0.0</v>
      </c>
      <c r="F21" s="732">
        <v>0.0</v>
      </c>
      <c r="G21" s="732">
        <v>0.0</v>
      </c>
      <c r="H21" s="732">
        <v>0.0</v>
      </c>
      <c r="I21" s="732">
        <v>0.0</v>
      </c>
      <c r="J21" s="732">
        <v>0.0</v>
      </c>
      <c r="K21" s="732">
        <v>0.0</v>
      </c>
      <c r="L21" s="732">
        <v>0.0</v>
      </c>
      <c r="M21" s="732">
        <v>0.0</v>
      </c>
      <c r="N21" s="732">
        <v>0.0</v>
      </c>
      <c r="O21" s="732">
        <v>0.0</v>
      </c>
      <c r="P21" s="732">
        <v>0.0</v>
      </c>
      <c r="Q21" s="732">
        <v>0.0</v>
      </c>
      <c r="R21" s="732">
        <v>0.0</v>
      </c>
      <c r="S21" s="732">
        <v>0.0</v>
      </c>
      <c r="T21" s="732">
        <v>0.0</v>
      </c>
      <c r="U21" s="732">
        <v>0.0</v>
      </c>
      <c r="V21" s="732">
        <v>0.0</v>
      </c>
      <c r="W21" s="732">
        <v>0.0</v>
      </c>
    </row>
    <row r="22">
      <c r="B22" s="737">
        <v>0.19791666666666666</v>
      </c>
      <c r="C22" s="732">
        <v>0.0</v>
      </c>
      <c r="D22" s="732">
        <v>0.0</v>
      </c>
      <c r="E22" s="732">
        <v>0.0</v>
      </c>
      <c r="F22" s="732">
        <v>0.0</v>
      </c>
      <c r="G22" s="732">
        <v>0.0</v>
      </c>
      <c r="H22" s="732">
        <v>0.0</v>
      </c>
      <c r="I22" s="732">
        <v>0.0</v>
      </c>
      <c r="J22" s="732">
        <v>0.0</v>
      </c>
      <c r="K22" s="732">
        <v>0.0</v>
      </c>
      <c r="L22" s="732">
        <v>0.0</v>
      </c>
      <c r="M22" s="732">
        <v>0.0</v>
      </c>
      <c r="N22" s="732">
        <v>0.0</v>
      </c>
      <c r="O22" s="732">
        <v>0.0</v>
      </c>
      <c r="P22" s="732">
        <v>0.0</v>
      </c>
      <c r="Q22" s="732">
        <v>0.0</v>
      </c>
      <c r="R22" s="732">
        <v>0.0</v>
      </c>
      <c r="S22" s="732">
        <v>0.0</v>
      </c>
      <c r="T22" s="732">
        <v>0.0</v>
      </c>
      <c r="U22" s="732">
        <v>0.0</v>
      </c>
      <c r="V22" s="732">
        <v>0.0</v>
      </c>
      <c r="W22" s="732">
        <v>0.0</v>
      </c>
    </row>
    <row r="23">
      <c r="B23" s="737">
        <v>0.20833333333333334</v>
      </c>
      <c r="C23" s="732">
        <v>0.0</v>
      </c>
      <c r="D23" s="732">
        <v>0.0</v>
      </c>
      <c r="E23" s="732">
        <v>0.0</v>
      </c>
      <c r="F23" s="732">
        <v>0.0</v>
      </c>
      <c r="G23" s="732">
        <v>0.0</v>
      </c>
      <c r="H23" s="732">
        <v>0.0</v>
      </c>
      <c r="I23" s="732">
        <v>0.0</v>
      </c>
      <c r="J23" s="732">
        <v>0.0</v>
      </c>
      <c r="K23" s="732">
        <v>0.0</v>
      </c>
      <c r="L23" s="732">
        <v>0.0</v>
      </c>
      <c r="M23" s="732">
        <v>0.0</v>
      </c>
      <c r="N23" s="732">
        <v>0.0</v>
      </c>
      <c r="O23" s="732">
        <v>0.0</v>
      </c>
      <c r="P23" s="732">
        <v>0.0</v>
      </c>
      <c r="Q23" s="732">
        <v>0.0</v>
      </c>
      <c r="R23" s="732">
        <v>0.0</v>
      </c>
      <c r="S23" s="732">
        <v>0.0</v>
      </c>
      <c r="T23" s="732">
        <v>0.0</v>
      </c>
      <c r="U23" s="732">
        <v>0.0</v>
      </c>
      <c r="V23" s="732">
        <v>0.0</v>
      </c>
      <c r="W23" s="732">
        <v>0.0</v>
      </c>
    </row>
    <row r="24">
      <c r="B24" s="737">
        <v>0.21875</v>
      </c>
      <c r="C24" s="732">
        <v>0.0</v>
      </c>
      <c r="D24" s="732">
        <v>0.0</v>
      </c>
      <c r="E24" s="732">
        <v>0.0</v>
      </c>
      <c r="F24" s="732">
        <v>0.0</v>
      </c>
      <c r="G24" s="732">
        <v>0.0</v>
      </c>
      <c r="H24" s="732">
        <v>0.0</v>
      </c>
      <c r="I24" s="732">
        <v>0.0</v>
      </c>
      <c r="J24" s="732">
        <v>0.0</v>
      </c>
      <c r="K24" s="732">
        <v>0.0</v>
      </c>
      <c r="L24" s="732">
        <v>0.0</v>
      </c>
      <c r="M24" s="732">
        <v>0.0</v>
      </c>
      <c r="N24" s="732">
        <v>0.0</v>
      </c>
      <c r="O24" s="732">
        <v>0.0</v>
      </c>
      <c r="P24" s="732">
        <v>0.0</v>
      </c>
      <c r="Q24" s="732">
        <v>0.0</v>
      </c>
      <c r="R24" s="732">
        <v>0.0</v>
      </c>
      <c r="S24" s="732">
        <v>0.0</v>
      </c>
      <c r="T24" s="732">
        <v>0.0</v>
      </c>
      <c r="U24" s="732">
        <v>0.0</v>
      </c>
      <c r="V24" s="732">
        <v>0.0</v>
      </c>
      <c r="W24" s="732">
        <v>0.0</v>
      </c>
    </row>
    <row r="25">
      <c r="B25" s="737">
        <v>0.22916666666666666</v>
      </c>
      <c r="C25" s="732">
        <v>0.0</v>
      </c>
      <c r="D25" s="732">
        <v>0.0</v>
      </c>
      <c r="E25" s="732">
        <v>0.0</v>
      </c>
      <c r="F25" s="732">
        <v>0.0</v>
      </c>
      <c r="G25" s="732">
        <v>0.0</v>
      </c>
      <c r="H25" s="732">
        <v>0.0</v>
      </c>
      <c r="I25" s="732">
        <v>0.0</v>
      </c>
      <c r="J25" s="732">
        <v>0.0</v>
      </c>
      <c r="K25" s="732">
        <v>0.0</v>
      </c>
      <c r="L25" s="732">
        <v>0.0</v>
      </c>
      <c r="M25" s="732">
        <v>0.0</v>
      </c>
      <c r="N25" s="732">
        <v>0.0</v>
      </c>
      <c r="O25" s="732">
        <v>0.0</v>
      </c>
      <c r="P25" s="732">
        <v>0.0</v>
      </c>
      <c r="Q25" s="732">
        <v>0.0</v>
      </c>
      <c r="R25" s="732">
        <v>0.0</v>
      </c>
      <c r="S25" s="732">
        <v>0.0</v>
      </c>
      <c r="T25" s="732">
        <v>0.0</v>
      </c>
      <c r="U25" s="732">
        <v>0.0</v>
      </c>
      <c r="V25" s="732">
        <v>0.0</v>
      </c>
      <c r="W25" s="732">
        <v>0.0</v>
      </c>
    </row>
    <row r="26">
      <c r="B26" s="737">
        <v>0.23958333333333334</v>
      </c>
      <c r="C26" s="732">
        <v>0.0</v>
      </c>
      <c r="D26" s="732">
        <v>0.0</v>
      </c>
      <c r="E26" s="732">
        <v>0.0</v>
      </c>
      <c r="F26" s="732">
        <v>0.0</v>
      </c>
      <c r="G26" s="732">
        <v>0.0</v>
      </c>
      <c r="H26" s="732">
        <v>0.0</v>
      </c>
      <c r="I26" s="732">
        <v>0.0</v>
      </c>
      <c r="J26" s="732">
        <v>0.0</v>
      </c>
      <c r="K26" s="732">
        <v>0.0</v>
      </c>
      <c r="L26" s="732">
        <v>0.0</v>
      </c>
      <c r="M26" s="732">
        <v>0.0</v>
      </c>
      <c r="N26" s="732">
        <v>0.0</v>
      </c>
      <c r="O26" s="732">
        <v>0.0</v>
      </c>
      <c r="P26" s="732">
        <v>0.0</v>
      </c>
      <c r="Q26" s="732">
        <v>0.0</v>
      </c>
      <c r="R26" s="732">
        <v>0.0</v>
      </c>
      <c r="S26" s="732">
        <v>0.0</v>
      </c>
      <c r="T26" s="732">
        <v>0.0</v>
      </c>
      <c r="U26" s="732">
        <v>0.0</v>
      </c>
      <c r="V26" s="732">
        <v>0.0</v>
      </c>
      <c r="W26" s="732">
        <v>0.0</v>
      </c>
    </row>
    <row r="27">
      <c r="B27" s="737">
        <v>0.25</v>
      </c>
      <c r="C27" s="732">
        <v>0.0</v>
      </c>
      <c r="D27" s="732">
        <v>0.0</v>
      </c>
      <c r="E27" s="732">
        <v>0.0</v>
      </c>
      <c r="F27" s="732">
        <v>0.0</v>
      </c>
      <c r="G27" s="732">
        <v>0.0</v>
      </c>
      <c r="H27" s="732">
        <v>0.0</v>
      </c>
      <c r="I27" s="732">
        <v>0.0</v>
      </c>
      <c r="J27" s="732">
        <v>0.0</v>
      </c>
      <c r="K27" s="732">
        <v>0.0</v>
      </c>
      <c r="L27" s="732">
        <v>0.0</v>
      </c>
      <c r="M27" s="732">
        <v>0.0</v>
      </c>
      <c r="N27" s="732">
        <v>0.0</v>
      </c>
      <c r="O27" s="732">
        <v>0.0</v>
      </c>
      <c r="P27" s="732">
        <v>0.0</v>
      </c>
      <c r="Q27" s="732">
        <v>0.0</v>
      </c>
      <c r="R27" s="732">
        <v>0.0</v>
      </c>
      <c r="S27" s="732">
        <v>0.0</v>
      </c>
      <c r="T27" s="732">
        <v>0.0</v>
      </c>
      <c r="U27" s="732">
        <v>0.0</v>
      </c>
      <c r="V27" s="732">
        <v>0.0</v>
      </c>
      <c r="W27" s="732">
        <v>0.0</v>
      </c>
    </row>
    <row r="28">
      <c r="B28" s="737">
        <v>0.2604166666666667</v>
      </c>
      <c r="C28" s="732">
        <v>0.0</v>
      </c>
      <c r="D28" s="732">
        <v>0.0</v>
      </c>
      <c r="E28" s="732">
        <v>0.0</v>
      </c>
      <c r="F28" s="732">
        <v>0.0</v>
      </c>
      <c r="G28" s="732">
        <v>0.0</v>
      </c>
      <c r="H28" s="732">
        <v>0.0</v>
      </c>
      <c r="I28" s="732">
        <v>0.0</v>
      </c>
      <c r="J28" s="732">
        <v>0.0</v>
      </c>
      <c r="K28" s="732">
        <v>0.0</v>
      </c>
      <c r="L28" s="732">
        <v>0.0</v>
      </c>
      <c r="M28" s="732">
        <v>0.0</v>
      </c>
      <c r="N28" s="732">
        <v>0.0</v>
      </c>
      <c r="O28" s="732">
        <v>0.0</v>
      </c>
      <c r="P28" s="732">
        <v>0.0</v>
      </c>
      <c r="Q28" s="732">
        <v>0.0</v>
      </c>
      <c r="R28" s="732">
        <v>0.0</v>
      </c>
      <c r="S28" s="732">
        <v>0.0</v>
      </c>
      <c r="T28" s="732">
        <v>0.0</v>
      </c>
      <c r="U28" s="732">
        <v>0.0</v>
      </c>
      <c r="V28" s="732">
        <v>0.0</v>
      </c>
      <c r="W28" s="732">
        <v>0.0</v>
      </c>
    </row>
    <row r="29">
      <c r="B29" s="737">
        <v>0.2708333333333333</v>
      </c>
      <c r="C29" s="732">
        <v>0.0</v>
      </c>
      <c r="D29" s="732">
        <v>0.0</v>
      </c>
      <c r="E29" s="732">
        <v>0.0</v>
      </c>
      <c r="F29" s="732">
        <v>0.0</v>
      </c>
      <c r="G29" s="732">
        <v>0.0</v>
      </c>
      <c r="H29" s="732">
        <v>0.0</v>
      </c>
      <c r="I29" s="732">
        <v>0.0</v>
      </c>
      <c r="J29" s="732">
        <v>0.0</v>
      </c>
      <c r="K29" s="732">
        <v>0.0</v>
      </c>
      <c r="L29" s="732">
        <v>0.0</v>
      </c>
      <c r="M29" s="732">
        <v>0.0</v>
      </c>
      <c r="N29" s="732">
        <v>0.0</v>
      </c>
      <c r="O29" s="732">
        <v>0.0</v>
      </c>
      <c r="P29" s="732">
        <v>0.0</v>
      </c>
      <c r="Q29" s="732">
        <v>0.0</v>
      </c>
      <c r="R29" s="732">
        <v>0.0</v>
      </c>
      <c r="S29" s="732">
        <v>0.0</v>
      </c>
      <c r="T29" s="732">
        <v>0.0</v>
      </c>
      <c r="U29" s="732">
        <v>0.0</v>
      </c>
      <c r="V29" s="732">
        <v>0.0</v>
      </c>
      <c r="W29" s="732">
        <v>0.0</v>
      </c>
    </row>
    <row r="30">
      <c r="B30" s="737">
        <v>0.28125</v>
      </c>
      <c r="C30" s="732">
        <v>0.0</v>
      </c>
      <c r="D30" s="732">
        <v>0.0</v>
      </c>
      <c r="E30" s="732">
        <v>0.0</v>
      </c>
      <c r="F30" s="732">
        <v>0.0</v>
      </c>
      <c r="G30" s="732">
        <v>0.0</v>
      </c>
      <c r="H30" s="732">
        <v>0.0</v>
      </c>
      <c r="I30" s="732">
        <v>0.0</v>
      </c>
      <c r="J30" s="732">
        <v>0.0</v>
      </c>
      <c r="K30" s="732">
        <v>0.0</v>
      </c>
      <c r="L30" s="732">
        <v>0.0</v>
      </c>
      <c r="M30" s="732">
        <v>0.0</v>
      </c>
      <c r="N30" s="732">
        <v>0.0</v>
      </c>
      <c r="O30" s="732">
        <v>0.0</v>
      </c>
      <c r="P30" s="732">
        <v>0.0</v>
      </c>
      <c r="Q30" s="732">
        <v>0.0</v>
      </c>
      <c r="R30" s="732">
        <v>0.0</v>
      </c>
      <c r="S30" s="732">
        <v>0.0</v>
      </c>
      <c r="T30" s="732">
        <v>0.0</v>
      </c>
      <c r="U30" s="732">
        <v>0.0</v>
      </c>
      <c r="V30" s="732">
        <v>0.0</v>
      </c>
      <c r="W30" s="732">
        <v>0.0</v>
      </c>
    </row>
    <row r="31">
      <c r="B31" s="737">
        <v>0.2916666666666667</v>
      </c>
      <c r="C31" s="732">
        <v>0.0</v>
      </c>
      <c r="D31" s="732">
        <v>0.0</v>
      </c>
      <c r="E31" s="732">
        <v>0.0</v>
      </c>
      <c r="F31" s="732">
        <v>0.0</v>
      </c>
      <c r="G31" s="732">
        <v>0.0</v>
      </c>
      <c r="H31" s="732">
        <v>0.0</v>
      </c>
      <c r="I31" s="732">
        <v>0.0</v>
      </c>
      <c r="J31" s="732">
        <v>0.0</v>
      </c>
      <c r="K31" s="732">
        <v>0.0</v>
      </c>
      <c r="L31" s="732">
        <v>0.0</v>
      </c>
      <c r="M31" s="732">
        <v>0.0</v>
      </c>
      <c r="N31" s="732">
        <v>0.0</v>
      </c>
      <c r="O31" s="732">
        <v>0.0</v>
      </c>
      <c r="P31" s="732">
        <v>0.0</v>
      </c>
      <c r="Q31" s="732">
        <v>0.0</v>
      </c>
      <c r="R31" s="732">
        <v>0.0</v>
      </c>
      <c r="S31" s="732">
        <v>0.0</v>
      </c>
      <c r="T31" s="732">
        <v>0.0</v>
      </c>
      <c r="U31" s="732">
        <v>0.0</v>
      </c>
      <c r="V31" s="732">
        <v>0.0</v>
      </c>
      <c r="W31" s="732">
        <v>0.0</v>
      </c>
    </row>
    <row r="32">
      <c r="B32" s="737">
        <v>0.3020833333333333</v>
      </c>
      <c r="C32" s="732">
        <v>0.0</v>
      </c>
      <c r="D32" s="732">
        <v>0.0</v>
      </c>
      <c r="E32" s="732">
        <v>0.0</v>
      </c>
      <c r="F32" s="732">
        <v>0.0</v>
      </c>
      <c r="G32" s="732">
        <v>0.0</v>
      </c>
      <c r="H32" s="732">
        <v>0.0</v>
      </c>
      <c r="I32" s="732">
        <v>0.0</v>
      </c>
      <c r="J32" s="732">
        <v>0.0</v>
      </c>
      <c r="K32" s="732">
        <v>0.0</v>
      </c>
      <c r="L32" s="732">
        <v>0.0</v>
      </c>
      <c r="M32" s="732">
        <v>0.0</v>
      </c>
      <c r="N32" s="732">
        <v>0.0</v>
      </c>
      <c r="O32" s="732">
        <v>0.0</v>
      </c>
      <c r="P32" s="732">
        <v>0.0</v>
      </c>
      <c r="Q32" s="732">
        <v>0.0</v>
      </c>
      <c r="R32" s="732">
        <v>0.0</v>
      </c>
      <c r="S32" s="732">
        <v>0.0</v>
      </c>
      <c r="T32" s="732">
        <v>0.0</v>
      </c>
      <c r="U32" s="732">
        <v>0.0</v>
      </c>
      <c r="V32" s="732">
        <v>0.0</v>
      </c>
      <c r="W32" s="732">
        <v>0.0</v>
      </c>
    </row>
    <row r="33">
      <c r="B33" s="737">
        <v>0.3125</v>
      </c>
      <c r="C33" s="732">
        <v>0.0</v>
      </c>
      <c r="D33" s="732">
        <v>0.0</v>
      </c>
      <c r="E33" s="732">
        <v>0.0</v>
      </c>
      <c r="F33" s="732">
        <v>0.0</v>
      </c>
      <c r="G33" s="732">
        <v>0.0</v>
      </c>
      <c r="H33" s="732">
        <v>0.0</v>
      </c>
      <c r="I33" s="732">
        <v>0.0</v>
      </c>
      <c r="J33" s="732">
        <v>0.0</v>
      </c>
      <c r="K33" s="732">
        <v>0.0</v>
      </c>
      <c r="L33" s="732">
        <v>0.0</v>
      </c>
      <c r="M33" s="732">
        <v>0.0</v>
      </c>
      <c r="N33" s="732">
        <v>0.0</v>
      </c>
      <c r="O33" s="732">
        <v>0.0</v>
      </c>
      <c r="P33" s="732">
        <v>0.0</v>
      </c>
      <c r="Q33" s="732">
        <v>0.0</v>
      </c>
      <c r="R33" s="732">
        <v>0.0</v>
      </c>
      <c r="S33" s="732">
        <v>0.0</v>
      </c>
      <c r="T33" s="732">
        <v>0.0</v>
      </c>
      <c r="U33" s="732">
        <v>0.0</v>
      </c>
      <c r="V33" s="732">
        <v>0.0</v>
      </c>
      <c r="W33" s="732">
        <v>0.0</v>
      </c>
    </row>
    <row r="34">
      <c r="B34" s="737">
        <v>0.3229166666666667</v>
      </c>
      <c r="C34" s="732">
        <v>0.0</v>
      </c>
      <c r="D34" s="732">
        <v>0.0</v>
      </c>
      <c r="E34" s="732">
        <v>0.0</v>
      </c>
      <c r="F34" s="732">
        <v>0.0</v>
      </c>
      <c r="G34" s="732">
        <v>0.0</v>
      </c>
      <c r="H34" s="732">
        <v>0.0</v>
      </c>
      <c r="I34" s="732">
        <v>0.0</v>
      </c>
      <c r="J34" s="732">
        <v>0.0</v>
      </c>
      <c r="K34" s="732">
        <v>0.0</v>
      </c>
      <c r="L34" s="732">
        <v>0.0</v>
      </c>
      <c r="M34" s="732">
        <v>0.0</v>
      </c>
      <c r="N34" s="732">
        <v>0.0</v>
      </c>
      <c r="O34" s="732">
        <v>0.0</v>
      </c>
      <c r="P34" s="732">
        <v>0.0</v>
      </c>
      <c r="Q34" s="732">
        <v>0.0</v>
      </c>
      <c r="R34" s="732">
        <v>0.0</v>
      </c>
      <c r="S34" s="732">
        <v>0.0</v>
      </c>
      <c r="T34" s="732">
        <v>0.0</v>
      </c>
      <c r="U34" s="732">
        <v>0.0</v>
      </c>
      <c r="V34" s="732">
        <v>0.0</v>
      </c>
      <c r="W34" s="732">
        <v>0.0</v>
      </c>
    </row>
    <row r="35">
      <c r="B35" s="737">
        <v>0.3333333333333333</v>
      </c>
      <c r="C35" s="732">
        <v>0.0</v>
      </c>
      <c r="D35" s="732">
        <v>0.0</v>
      </c>
      <c r="E35" s="732">
        <v>0.0</v>
      </c>
      <c r="F35" s="732">
        <v>0.0</v>
      </c>
      <c r="G35" s="732">
        <v>0.0</v>
      </c>
      <c r="H35" s="732">
        <v>0.0</v>
      </c>
      <c r="I35" s="732">
        <v>0.0</v>
      </c>
      <c r="J35" s="732">
        <v>0.0</v>
      </c>
      <c r="K35" s="732">
        <v>0.0</v>
      </c>
      <c r="L35" s="732">
        <v>0.0</v>
      </c>
      <c r="M35" s="732">
        <v>0.0</v>
      </c>
      <c r="N35" s="732">
        <v>0.0</v>
      </c>
      <c r="O35" s="732">
        <v>0.0</v>
      </c>
      <c r="P35" s="732">
        <v>0.0</v>
      </c>
      <c r="Q35" s="732">
        <v>0.0</v>
      </c>
      <c r="R35" s="732">
        <v>0.0</v>
      </c>
      <c r="S35" s="732">
        <v>0.0</v>
      </c>
      <c r="T35" s="732">
        <v>0.0</v>
      </c>
      <c r="U35" s="732">
        <v>0.0</v>
      </c>
      <c r="V35" s="732">
        <v>0.0</v>
      </c>
      <c r="W35" s="732">
        <v>0.0</v>
      </c>
    </row>
    <row r="36">
      <c r="B36" s="737">
        <v>0.34375</v>
      </c>
      <c r="C36" s="732">
        <v>0.0</v>
      </c>
      <c r="D36" s="732">
        <v>0.0</v>
      </c>
      <c r="E36" s="732">
        <v>0.0</v>
      </c>
      <c r="F36" s="732">
        <v>0.0</v>
      </c>
      <c r="G36" s="732">
        <v>0.0</v>
      </c>
      <c r="H36" s="732">
        <v>0.0</v>
      </c>
      <c r="I36" s="732">
        <v>0.0</v>
      </c>
      <c r="J36" s="732">
        <v>0.0</v>
      </c>
      <c r="K36" s="732">
        <v>0.0</v>
      </c>
      <c r="L36" s="732">
        <v>0.0</v>
      </c>
      <c r="M36" s="732">
        <v>0.0</v>
      </c>
      <c r="N36" s="732">
        <v>0.0</v>
      </c>
      <c r="O36" s="732">
        <v>0.0</v>
      </c>
      <c r="P36" s="732">
        <v>0.0</v>
      </c>
      <c r="Q36" s="732">
        <v>0.0</v>
      </c>
      <c r="R36" s="732">
        <v>0.0</v>
      </c>
      <c r="S36" s="732">
        <v>0.0</v>
      </c>
      <c r="T36" s="732">
        <v>0.0</v>
      </c>
      <c r="U36" s="732">
        <v>0.0</v>
      </c>
      <c r="V36" s="732">
        <v>0.0</v>
      </c>
      <c r="W36" s="732">
        <v>0.0</v>
      </c>
    </row>
    <row r="37">
      <c r="B37" s="737">
        <v>0.3541666666666667</v>
      </c>
      <c r="C37" s="732">
        <v>0.0</v>
      </c>
      <c r="D37" s="732">
        <v>0.0</v>
      </c>
      <c r="E37" s="732">
        <v>0.0</v>
      </c>
      <c r="F37" s="732">
        <v>0.0</v>
      </c>
      <c r="G37" s="732">
        <v>0.0</v>
      </c>
      <c r="H37" s="732">
        <v>0.0</v>
      </c>
      <c r="I37" s="732">
        <v>0.0</v>
      </c>
      <c r="J37" s="732">
        <v>0.0</v>
      </c>
      <c r="K37" s="732">
        <v>0.0</v>
      </c>
      <c r="L37" s="732">
        <v>0.0</v>
      </c>
      <c r="M37" s="732">
        <v>0.0</v>
      </c>
      <c r="N37" s="732">
        <v>0.0</v>
      </c>
      <c r="O37" s="732">
        <v>0.0</v>
      </c>
      <c r="P37" s="732">
        <v>0.0</v>
      </c>
      <c r="Q37" s="732">
        <v>0.0</v>
      </c>
      <c r="R37" s="732">
        <v>0.0</v>
      </c>
      <c r="S37" s="732">
        <v>0.0</v>
      </c>
      <c r="T37" s="732">
        <v>0.0</v>
      </c>
      <c r="U37" s="732">
        <v>0.0</v>
      </c>
      <c r="V37" s="732">
        <v>0.0</v>
      </c>
      <c r="W37" s="732">
        <v>0.0</v>
      </c>
    </row>
    <row r="38">
      <c r="B38" s="737">
        <v>0.3645833333333333</v>
      </c>
      <c r="C38" s="732">
        <v>0.0</v>
      </c>
      <c r="D38" s="732">
        <v>0.0</v>
      </c>
      <c r="E38" s="732">
        <v>0.0</v>
      </c>
      <c r="F38" s="732">
        <v>0.0</v>
      </c>
      <c r="G38" s="732">
        <v>0.0</v>
      </c>
      <c r="H38" s="732">
        <v>0.0</v>
      </c>
      <c r="I38" s="732">
        <v>0.0</v>
      </c>
      <c r="J38" s="732">
        <v>0.0</v>
      </c>
      <c r="K38" s="732">
        <v>0.0</v>
      </c>
      <c r="L38" s="732">
        <v>0.0</v>
      </c>
      <c r="M38" s="732">
        <v>0.0</v>
      </c>
      <c r="N38" s="732">
        <v>0.0</v>
      </c>
      <c r="O38" s="732">
        <v>0.0</v>
      </c>
      <c r="P38" s="732">
        <v>0.0</v>
      </c>
      <c r="Q38" s="732">
        <v>0.0</v>
      </c>
      <c r="R38" s="732">
        <v>0.0</v>
      </c>
      <c r="S38" s="732">
        <v>0.0</v>
      </c>
      <c r="T38" s="732">
        <v>0.0</v>
      </c>
      <c r="U38" s="732">
        <v>0.0</v>
      </c>
      <c r="V38" s="732">
        <v>0.0</v>
      </c>
      <c r="W38" s="732">
        <v>0.0</v>
      </c>
    </row>
    <row r="39">
      <c r="B39" s="737">
        <v>0.375</v>
      </c>
      <c r="C39" s="732">
        <v>0.0</v>
      </c>
      <c r="D39" s="732">
        <v>0.0</v>
      </c>
      <c r="E39" s="732">
        <v>0.0</v>
      </c>
      <c r="F39" s="732">
        <v>0.0</v>
      </c>
      <c r="G39" s="732">
        <v>0.0</v>
      </c>
      <c r="H39" s="732">
        <v>0.0</v>
      </c>
      <c r="I39" s="732">
        <v>0.0</v>
      </c>
      <c r="J39" s="732">
        <v>0.0</v>
      </c>
      <c r="K39" s="732">
        <v>0.0</v>
      </c>
      <c r="L39" s="732">
        <v>0.0</v>
      </c>
      <c r="M39" s="732">
        <v>0.0</v>
      </c>
      <c r="N39" s="732">
        <v>0.0</v>
      </c>
      <c r="O39" s="732">
        <v>0.0</v>
      </c>
      <c r="P39" s="732">
        <v>0.0</v>
      </c>
      <c r="Q39" s="732">
        <v>0.0</v>
      </c>
      <c r="R39" s="732">
        <v>0.0</v>
      </c>
      <c r="S39" s="732">
        <v>0.0</v>
      </c>
      <c r="T39" s="732">
        <v>0.0</v>
      </c>
      <c r="U39" s="732">
        <v>0.0</v>
      </c>
      <c r="V39" s="732">
        <v>0.0</v>
      </c>
      <c r="W39" s="732">
        <v>0.0</v>
      </c>
    </row>
    <row r="40">
      <c r="B40" s="737">
        <v>0.3854166666666667</v>
      </c>
      <c r="C40" s="732">
        <v>0.0</v>
      </c>
      <c r="D40" s="732">
        <v>0.0</v>
      </c>
      <c r="E40" s="732">
        <v>0.0</v>
      </c>
      <c r="F40" s="732">
        <v>0.0</v>
      </c>
      <c r="G40" s="732">
        <v>0.0</v>
      </c>
      <c r="H40" s="732">
        <v>0.0</v>
      </c>
      <c r="I40" s="732">
        <v>0.0</v>
      </c>
      <c r="J40" s="732">
        <v>0.0</v>
      </c>
      <c r="K40" s="732">
        <v>0.0</v>
      </c>
      <c r="L40" s="732">
        <v>0.0</v>
      </c>
      <c r="M40" s="732">
        <v>0.0</v>
      </c>
      <c r="N40" s="732">
        <v>0.0</v>
      </c>
      <c r="O40" s="732">
        <v>0.0</v>
      </c>
      <c r="P40" s="732">
        <v>0.0</v>
      </c>
      <c r="Q40" s="732">
        <v>0.0</v>
      </c>
      <c r="R40" s="732">
        <v>0.0</v>
      </c>
      <c r="S40" s="732">
        <v>0.0</v>
      </c>
      <c r="T40" s="732">
        <v>0.0</v>
      </c>
      <c r="U40" s="732">
        <v>0.0</v>
      </c>
      <c r="V40" s="732">
        <v>0.0</v>
      </c>
      <c r="W40" s="732">
        <v>0.0</v>
      </c>
    </row>
    <row r="41">
      <c r="B41" s="737">
        <v>0.3958333333333333</v>
      </c>
      <c r="C41" s="732">
        <v>0.0</v>
      </c>
      <c r="D41" s="732">
        <v>0.0</v>
      </c>
      <c r="E41" s="732">
        <v>0.0</v>
      </c>
      <c r="F41" s="732">
        <v>0.0</v>
      </c>
      <c r="G41" s="732">
        <v>0.0</v>
      </c>
      <c r="H41" s="732">
        <v>0.0</v>
      </c>
      <c r="I41" s="732">
        <v>0.0</v>
      </c>
      <c r="J41" s="732">
        <v>0.0</v>
      </c>
      <c r="K41" s="732">
        <v>0.0</v>
      </c>
      <c r="L41" s="732">
        <v>0.0</v>
      </c>
      <c r="M41" s="732">
        <v>0.0</v>
      </c>
      <c r="N41" s="732">
        <v>0.0</v>
      </c>
      <c r="O41" s="732">
        <v>0.0</v>
      </c>
      <c r="P41" s="732">
        <v>0.0</v>
      </c>
      <c r="Q41" s="732">
        <v>0.0</v>
      </c>
      <c r="R41" s="732">
        <v>0.0</v>
      </c>
      <c r="S41" s="732">
        <v>0.0</v>
      </c>
      <c r="T41" s="732">
        <v>0.0</v>
      </c>
      <c r="U41" s="732">
        <v>0.0</v>
      </c>
      <c r="V41" s="732">
        <v>0.0</v>
      </c>
      <c r="W41" s="732">
        <v>0.0</v>
      </c>
    </row>
    <row r="42">
      <c r="B42" s="737">
        <v>0.40625</v>
      </c>
      <c r="C42" s="732">
        <v>0.0</v>
      </c>
      <c r="D42" s="732">
        <v>0.0</v>
      </c>
      <c r="E42" s="732">
        <v>0.0</v>
      </c>
      <c r="F42" s="732">
        <v>0.0</v>
      </c>
      <c r="G42" s="732">
        <v>0.0</v>
      </c>
      <c r="H42" s="732">
        <v>0.0</v>
      </c>
      <c r="I42" s="732">
        <v>0.0</v>
      </c>
      <c r="J42" s="732">
        <v>0.0</v>
      </c>
      <c r="K42" s="732">
        <v>0.0</v>
      </c>
      <c r="L42" s="732">
        <v>0.0</v>
      </c>
      <c r="M42" s="732">
        <v>0.0</v>
      </c>
      <c r="N42" s="732">
        <v>0.0</v>
      </c>
      <c r="O42" s="732">
        <v>0.0</v>
      </c>
      <c r="P42" s="732">
        <v>0.0</v>
      </c>
      <c r="Q42" s="732">
        <v>0.0</v>
      </c>
      <c r="R42" s="732">
        <v>0.0</v>
      </c>
      <c r="S42" s="732">
        <v>0.0</v>
      </c>
      <c r="T42" s="732">
        <v>0.0</v>
      </c>
      <c r="U42" s="732">
        <v>0.0</v>
      </c>
      <c r="V42" s="732">
        <v>0.0</v>
      </c>
      <c r="W42" s="732">
        <v>0.0</v>
      </c>
    </row>
    <row r="43">
      <c r="B43" s="737">
        <v>0.4166666666666667</v>
      </c>
      <c r="C43" s="732">
        <v>0.0</v>
      </c>
      <c r="D43" s="732">
        <v>0.0</v>
      </c>
      <c r="E43" s="732">
        <v>0.0</v>
      </c>
      <c r="F43" s="732">
        <v>0.0</v>
      </c>
      <c r="G43" s="732">
        <v>0.0</v>
      </c>
      <c r="H43" s="732">
        <v>0.0</v>
      </c>
      <c r="I43" s="732">
        <v>0.0</v>
      </c>
      <c r="J43" s="732">
        <v>0.0</v>
      </c>
      <c r="K43" s="732">
        <v>0.0</v>
      </c>
      <c r="L43" s="732">
        <v>0.0</v>
      </c>
      <c r="M43" s="732">
        <v>0.0</v>
      </c>
      <c r="N43" s="732">
        <v>0.0</v>
      </c>
      <c r="O43" s="732">
        <v>0.0</v>
      </c>
      <c r="P43" s="732">
        <v>0.0</v>
      </c>
      <c r="Q43" s="732">
        <v>0.0</v>
      </c>
      <c r="R43" s="732">
        <v>0.0</v>
      </c>
      <c r="S43" s="732">
        <v>0.0</v>
      </c>
      <c r="T43" s="732">
        <v>0.0</v>
      </c>
      <c r="U43" s="732">
        <v>0.0</v>
      </c>
      <c r="V43" s="732">
        <v>0.0</v>
      </c>
      <c r="W43" s="732">
        <v>0.0</v>
      </c>
    </row>
    <row r="44">
      <c r="B44" s="737">
        <v>0.4270833333333333</v>
      </c>
      <c r="C44" s="732">
        <v>0.0</v>
      </c>
      <c r="D44" s="732">
        <v>0.0</v>
      </c>
      <c r="E44" s="732">
        <v>0.0</v>
      </c>
      <c r="F44" s="732">
        <v>0.0</v>
      </c>
      <c r="G44" s="732">
        <v>0.0</v>
      </c>
      <c r="H44" s="732">
        <v>0.0</v>
      </c>
      <c r="I44" s="732">
        <v>0.0</v>
      </c>
      <c r="J44" s="732">
        <v>0.0</v>
      </c>
      <c r="K44" s="732">
        <v>0.0</v>
      </c>
      <c r="L44" s="732">
        <v>0.0</v>
      </c>
      <c r="M44" s="732">
        <v>0.0</v>
      </c>
      <c r="N44" s="732">
        <v>0.0</v>
      </c>
      <c r="O44" s="732">
        <v>0.0</v>
      </c>
      <c r="P44" s="732">
        <v>0.0</v>
      </c>
      <c r="Q44" s="732">
        <v>0.0</v>
      </c>
      <c r="R44" s="732">
        <v>0.0</v>
      </c>
      <c r="S44" s="732">
        <v>0.0</v>
      </c>
      <c r="T44" s="732">
        <v>0.0</v>
      </c>
      <c r="U44" s="732">
        <v>0.0</v>
      </c>
      <c r="V44" s="732">
        <v>0.0</v>
      </c>
      <c r="W44" s="732">
        <v>0.0</v>
      </c>
    </row>
    <row r="45">
      <c r="B45" s="737">
        <v>0.4375</v>
      </c>
      <c r="C45" s="732">
        <v>0.0</v>
      </c>
      <c r="D45" s="732">
        <v>0.0</v>
      </c>
      <c r="E45" s="732">
        <v>0.0</v>
      </c>
      <c r="F45" s="732">
        <v>0.0</v>
      </c>
      <c r="G45" s="732">
        <v>0.0</v>
      </c>
      <c r="H45" s="732">
        <v>0.0</v>
      </c>
      <c r="I45" s="732">
        <v>0.0</v>
      </c>
      <c r="J45" s="732">
        <v>0.0</v>
      </c>
      <c r="K45" s="732">
        <v>0.0</v>
      </c>
      <c r="L45" s="732">
        <v>0.0</v>
      </c>
      <c r="M45" s="732">
        <v>0.0</v>
      </c>
      <c r="N45" s="732">
        <v>0.0</v>
      </c>
      <c r="O45" s="732">
        <v>0.0</v>
      </c>
      <c r="P45" s="732">
        <v>0.0</v>
      </c>
      <c r="Q45" s="732">
        <v>0.0</v>
      </c>
      <c r="R45" s="732">
        <v>0.0</v>
      </c>
      <c r="S45" s="732">
        <v>0.0</v>
      </c>
      <c r="T45" s="732">
        <v>0.0</v>
      </c>
      <c r="U45" s="732">
        <v>0.0</v>
      </c>
      <c r="V45" s="732">
        <v>0.0</v>
      </c>
      <c r="W45" s="732">
        <v>0.0</v>
      </c>
    </row>
    <row r="46">
      <c r="B46" s="737">
        <v>0.4479166666666667</v>
      </c>
      <c r="C46" s="732">
        <v>0.0</v>
      </c>
      <c r="D46" s="732">
        <v>0.0</v>
      </c>
      <c r="E46" s="732">
        <v>0.0</v>
      </c>
      <c r="F46" s="732">
        <v>0.0</v>
      </c>
      <c r="G46" s="732">
        <v>0.0</v>
      </c>
      <c r="H46" s="732">
        <v>0.0</v>
      </c>
      <c r="I46" s="732">
        <v>0.0</v>
      </c>
      <c r="J46" s="732">
        <v>0.0</v>
      </c>
      <c r="K46" s="732">
        <v>0.0</v>
      </c>
      <c r="L46" s="732">
        <v>0.0</v>
      </c>
      <c r="M46" s="732">
        <v>0.0</v>
      </c>
      <c r="N46" s="732">
        <v>0.0</v>
      </c>
      <c r="O46" s="732">
        <v>0.0</v>
      </c>
      <c r="P46" s="732">
        <v>0.0</v>
      </c>
      <c r="Q46" s="732">
        <v>0.0</v>
      </c>
      <c r="R46" s="732">
        <v>0.0</v>
      </c>
      <c r="S46" s="732">
        <v>0.0</v>
      </c>
      <c r="T46" s="732">
        <v>0.0</v>
      </c>
      <c r="U46" s="732">
        <v>0.0</v>
      </c>
      <c r="V46" s="732">
        <v>0.0</v>
      </c>
      <c r="W46" s="732">
        <v>0.0</v>
      </c>
    </row>
    <row r="47">
      <c r="B47" s="737">
        <v>0.4583333333333333</v>
      </c>
      <c r="C47" s="732">
        <v>0.0</v>
      </c>
      <c r="D47" s="732">
        <v>0.0</v>
      </c>
      <c r="E47" s="732">
        <v>0.0</v>
      </c>
      <c r="F47" s="732">
        <v>0.0</v>
      </c>
      <c r="G47" s="732">
        <v>0.0</v>
      </c>
      <c r="H47" s="732">
        <v>0.0</v>
      </c>
      <c r="I47" s="732">
        <v>0.0</v>
      </c>
      <c r="J47" s="732">
        <v>0.0</v>
      </c>
      <c r="K47" s="732">
        <v>0.0</v>
      </c>
      <c r="L47" s="732">
        <v>0.0</v>
      </c>
      <c r="M47" s="732">
        <v>0.0</v>
      </c>
      <c r="N47" s="732">
        <v>0.0</v>
      </c>
      <c r="O47" s="732">
        <v>0.0</v>
      </c>
      <c r="P47" s="732">
        <v>0.0</v>
      </c>
      <c r="Q47" s="732">
        <v>0.0</v>
      </c>
      <c r="R47" s="732">
        <v>0.0</v>
      </c>
      <c r="S47" s="732">
        <v>0.0</v>
      </c>
      <c r="T47" s="732">
        <v>0.0</v>
      </c>
      <c r="U47" s="732">
        <v>0.0</v>
      </c>
      <c r="V47" s="732">
        <v>0.0</v>
      </c>
      <c r="W47" s="732">
        <v>0.0</v>
      </c>
    </row>
    <row r="48">
      <c r="B48" s="737">
        <v>0.46875</v>
      </c>
      <c r="C48" s="732">
        <v>0.0</v>
      </c>
      <c r="D48" s="732">
        <v>0.0</v>
      </c>
      <c r="E48" s="732">
        <v>0.0</v>
      </c>
      <c r="F48" s="732">
        <v>0.0</v>
      </c>
      <c r="G48" s="732">
        <v>0.0</v>
      </c>
      <c r="H48" s="732">
        <v>0.0</v>
      </c>
      <c r="I48" s="732">
        <v>0.0</v>
      </c>
      <c r="J48" s="732">
        <v>0.0</v>
      </c>
      <c r="K48" s="732">
        <v>0.0</v>
      </c>
      <c r="L48" s="732">
        <v>0.0</v>
      </c>
      <c r="M48" s="732">
        <v>0.0</v>
      </c>
      <c r="N48" s="732">
        <v>0.0</v>
      </c>
      <c r="O48" s="732">
        <v>0.0</v>
      </c>
      <c r="P48" s="732">
        <v>0.0</v>
      </c>
      <c r="Q48" s="732">
        <v>0.0</v>
      </c>
      <c r="R48" s="732">
        <v>0.0</v>
      </c>
      <c r="S48" s="732">
        <v>0.0</v>
      </c>
      <c r="T48" s="732">
        <v>0.0</v>
      </c>
      <c r="U48" s="732">
        <v>0.0</v>
      </c>
      <c r="V48" s="732">
        <v>0.0</v>
      </c>
      <c r="W48" s="732">
        <v>0.0</v>
      </c>
    </row>
    <row r="49">
      <c r="B49" s="737">
        <v>0.4791666666666667</v>
      </c>
      <c r="C49" s="732">
        <v>0.0</v>
      </c>
      <c r="D49" s="732">
        <v>0.0</v>
      </c>
      <c r="E49" s="732">
        <v>0.0</v>
      </c>
      <c r="F49" s="732">
        <v>0.0</v>
      </c>
      <c r="G49" s="732">
        <v>0.0</v>
      </c>
      <c r="H49" s="732">
        <v>0.0</v>
      </c>
      <c r="I49" s="732">
        <v>0.0</v>
      </c>
      <c r="J49" s="732">
        <v>0.0</v>
      </c>
      <c r="K49" s="732">
        <v>0.0</v>
      </c>
      <c r="L49" s="732">
        <v>0.0</v>
      </c>
      <c r="M49" s="732">
        <v>0.0</v>
      </c>
      <c r="N49" s="732">
        <v>0.0</v>
      </c>
      <c r="O49" s="732">
        <v>0.0</v>
      </c>
      <c r="P49" s="732">
        <v>0.0</v>
      </c>
      <c r="Q49" s="732">
        <v>0.0</v>
      </c>
      <c r="R49" s="732">
        <v>0.0</v>
      </c>
      <c r="S49" s="732">
        <v>0.0</v>
      </c>
      <c r="T49" s="732">
        <v>0.0</v>
      </c>
      <c r="U49" s="732">
        <v>0.0</v>
      </c>
      <c r="V49" s="732">
        <v>0.0</v>
      </c>
      <c r="W49" s="732">
        <v>0.0</v>
      </c>
    </row>
    <row r="50">
      <c r="B50" s="737">
        <v>0.4895833333333333</v>
      </c>
      <c r="C50" s="732">
        <v>0.0</v>
      </c>
      <c r="D50" s="732">
        <v>0.0</v>
      </c>
      <c r="E50" s="732">
        <v>0.0</v>
      </c>
      <c r="F50" s="732">
        <v>0.0</v>
      </c>
      <c r="G50" s="732">
        <v>0.0</v>
      </c>
      <c r="H50" s="732">
        <v>0.0</v>
      </c>
      <c r="I50" s="732">
        <v>0.0</v>
      </c>
      <c r="J50" s="732">
        <v>0.0</v>
      </c>
      <c r="K50" s="732">
        <v>0.0</v>
      </c>
      <c r="L50" s="732">
        <v>0.0</v>
      </c>
      <c r="M50" s="732">
        <v>0.0</v>
      </c>
      <c r="N50" s="732">
        <v>0.0</v>
      </c>
      <c r="O50" s="732">
        <v>0.0</v>
      </c>
      <c r="P50" s="732">
        <v>0.0</v>
      </c>
      <c r="Q50" s="732">
        <v>0.0</v>
      </c>
      <c r="R50" s="732">
        <v>0.0</v>
      </c>
      <c r="S50" s="732">
        <v>0.0</v>
      </c>
      <c r="T50" s="732">
        <v>0.0</v>
      </c>
      <c r="U50" s="732">
        <v>0.0</v>
      </c>
      <c r="V50" s="732">
        <v>0.0</v>
      </c>
      <c r="W50" s="732">
        <v>0.0</v>
      </c>
    </row>
    <row r="51">
      <c r="B51" s="737">
        <v>0.5</v>
      </c>
      <c r="C51" s="732">
        <v>0.0</v>
      </c>
      <c r="D51" s="732">
        <v>0.0</v>
      </c>
      <c r="E51" s="732">
        <v>0.0</v>
      </c>
      <c r="F51" s="732">
        <v>0.0</v>
      </c>
      <c r="G51" s="732">
        <v>0.0</v>
      </c>
      <c r="H51" s="732">
        <v>0.0</v>
      </c>
      <c r="I51" s="732">
        <v>0.0</v>
      </c>
      <c r="J51" s="732">
        <v>0.0</v>
      </c>
      <c r="K51" s="732">
        <v>0.0</v>
      </c>
      <c r="L51" s="732">
        <v>0.0</v>
      </c>
      <c r="M51" s="732">
        <v>0.0</v>
      </c>
      <c r="N51" s="732">
        <v>0.0</v>
      </c>
      <c r="O51" s="732">
        <v>0.0</v>
      </c>
      <c r="P51" s="732">
        <v>0.0</v>
      </c>
      <c r="Q51" s="732">
        <v>0.0</v>
      </c>
      <c r="R51" s="732">
        <v>0.0</v>
      </c>
      <c r="S51" s="732">
        <v>0.0</v>
      </c>
      <c r="T51" s="732">
        <v>0.0</v>
      </c>
      <c r="U51" s="732">
        <v>0.0</v>
      </c>
      <c r="V51" s="732">
        <v>0.0</v>
      </c>
      <c r="W51" s="732">
        <v>0.0</v>
      </c>
    </row>
    <row r="52">
      <c r="B52" s="737">
        <v>0.5104166666666666</v>
      </c>
      <c r="C52" s="732">
        <v>0.0</v>
      </c>
      <c r="D52" s="732">
        <v>0.0</v>
      </c>
      <c r="E52" s="732">
        <v>0.0</v>
      </c>
      <c r="F52" s="732">
        <v>0.0</v>
      </c>
      <c r="G52" s="732">
        <v>0.0</v>
      </c>
      <c r="H52" s="732">
        <v>0.0</v>
      </c>
      <c r="I52" s="732">
        <v>0.0</v>
      </c>
      <c r="J52" s="732">
        <v>0.0</v>
      </c>
      <c r="K52" s="732">
        <v>0.0</v>
      </c>
      <c r="L52" s="732">
        <v>0.0</v>
      </c>
      <c r="M52" s="732">
        <v>0.0</v>
      </c>
      <c r="N52" s="732">
        <v>0.0</v>
      </c>
      <c r="O52" s="732">
        <v>0.0</v>
      </c>
      <c r="P52" s="732">
        <v>0.0</v>
      </c>
      <c r="Q52" s="732">
        <v>0.0</v>
      </c>
      <c r="R52" s="732">
        <v>0.0</v>
      </c>
      <c r="S52" s="732">
        <v>0.0</v>
      </c>
      <c r="T52" s="732">
        <v>0.0</v>
      </c>
      <c r="U52" s="732">
        <v>0.0</v>
      </c>
      <c r="V52" s="732">
        <v>0.0</v>
      </c>
      <c r="W52" s="732">
        <v>0.0</v>
      </c>
    </row>
    <row r="53">
      <c r="B53" s="737">
        <v>0.5208333333333334</v>
      </c>
      <c r="C53" s="732">
        <v>0.0</v>
      </c>
      <c r="D53" s="732">
        <v>0.0</v>
      </c>
      <c r="E53" s="732">
        <v>0.0</v>
      </c>
      <c r="F53" s="732">
        <v>0.0</v>
      </c>
      <c r="G53" s="732">
        <v>0.0</v>
      </c>
      <c r="H53" s="732">
        <v>0.0</v>
      </c>
      <c r="I53" s="732">
        <v>0.0</v>
      </c>
      <c r="J53" s="732">
        <v>0.0</v>
      </c>
      <c r="K53" s="732">
        <v>0.0</v>
      </c>
      <c r="L53" s="732">
        <v>0.0</v>
      </c>
      <c r="M53" s="732">
        <v>0.0</v>
      </c>
      <c r="N53" s="732">
        <v>0.0</v>
      </c>
      <c r="O53" s="732">
        <v>0.0</v>
      </c>
      <c r="P53" s="732">
        <v>0.0</v>
      </c>
      <c r="Q53" s="732">
        <v>0.0</v>
      </c>
      <c r="R53" s="732">
        <v>0.0</v>
      </c>
      <c r="S53" s="732">
        <v>0.0</v>
      </c>
      <c r="T53" s="732">
        <v>0.0</v>
      </c>
      <c r="U53" s="732">
        <v>0.0</v>
      </c>
      <c r="V53" s="732">
        <v>0.0</v>
      </c>
      <c r="W53" s="732">
        <v>0.0</v>
      </c>
    </row>
    <row r="54">
      <c r="B54" s="737">
        <v>0.53125</v>
      </c>
      <c r="C54" s="732">
        <v>0.0</v>
      </c>
      <c r="D54" s="732">
        <v>0.0</v>
      </c>
      <c r="E54" s="732">
        <v>0.0</v>
      </c>
      <c r="F54" s="732">
        <v>0.0</v>
      </c>
      <c r="G54" s="732">
        <v>0.0</v>
      </c>
      <c r="H54" s="732">
        <v>0.0</v>
      </c>
      <c r="I54" s="732">
        <v>0.0</v>
      </c>
      <c r="J54" s="732">
        <v>0.0</v>
      </c>
      <c r="K54" s="732">
        <v>0.0</v>
      </c>
      <c r="L54" s="732">
        <v>0.0</v>
      </c>
      <c r="M54" s="732">
        <v>0.0</v>
      </c>
      <c r="N54" s="732">
        <v>0.0</v>
      </c>
      <c r="O54" s="732">
        <v>0.0</v>
      </c>
      <c r="P54" s="732">
        <v>0.0</v>
      </c>
      <c r="Q54" s="732">
        <v>0.0</v>
      </c>
      <c r="R54" s="732">
        <v>0.0</v>
      </c>
      <c r="S54" s="732">
        <v>0.0</v>
      </c>
      <c r="T54" s="732">
        <v>0.0</v>
      </c>
      <c r="U54" s="732">
        <v>0.0</v>
      </c>
      <c r="V54" s="732">
        <v>0.0</v>
      </c>
      <c r="W54" s="732">
        <v>0.0</v>
      </c>
    </row>
    <row r="55">
      <c r="B55" s="737">
        <v>0.5416666666666666</v>
      </c>
      <c r="C55" s="732">
        <v>0.0</v>
      </c>
      <c r="D55" s="732">
        <v>0.0</v>
      </c>
      <c r="E55" s="732">
        <v>0.0</v>
      </c>
      <c r="F55" s="732">
        <v>0.0</v>
      </c>
      <c r="G55" s="732">
        <v>0.0</v>
      </c>
      <c r="H55" s="732">
        <v>0.0</v>
      </c>
      <c r="I55" s="732">
        <v>0.0</v>
      </c>
      <c r="J55" s="732">
        <v>0.0</v>
      </c>
      <c r="K55" s="732">
        <v>0.0</v>
      </c>
      <c r="L55" s="732">
        <v>0.0</v>
      </c>
      <c r="M55" s="732">
        <v>0.0</v>
      </c>
      <c r="N55" s="732">
        <v>0.0</v>
      </c>
      <c r="O55" s="732">
        <v>0.0</v>
      </c>
      <c r="P55" s="732">
        <v>0.0</v>
      </c>
      <c r="Q55" s="732">
        <v>0.0</v>
      </c>
      <c r="R55" s="732">
        <v>0.0</v>
      </c>
      <c r="S55" s="732">
        <v>0.0</v>
      </c>
      <c r="T55" s="732">
        <v>0.0</v>
      </c>
      <c r="U55" s="732">
        <v>0.0</v>
      </c>
      <c r="V55" s="732">
        <v>0.0</v>
      </c>
      <c r="W55" s="732">
        <v>0.0</v>
      </c>
    </row>
    <row r="56">
      <c r="B56" s="737">
        <v>0.5520833333333334</v>
      </c>
      <c r="C56" s="732">
        <v>0.0</v>
      </c>
      <c r="D56" s="732">
        <v>0.0</v>
      </c>
      <c r="E56" s="732">
        <v>0.0</v>
      </c>
      <c r="F56" s="732">
        <v>0.0</v>
      </c>
      <c r="G56" s="732">
        <v>0.0</v>
      </c>
      <c r="H56" s="732">
        <v>0.0</v>
      </c>
      <c r="I56" s="732">
        <v>0.0</v>
      </c>
      <c r="J56" s="732">
        <v>0.0</v>
      </c>
      <c r="K56" s="732">
        <v>0.0</v>
      </c>
      <c r="L56" s="732">
        <v>0.0</v>
      </c>
      <c r="M56" s="732">
        <v>0.0</v>
      </c>
      <c r="N56" s="732">
        <v>0.0</v>
      </c>
      <c r="O56" s="732">
        <v>0.0</v>
      </c>
      <c r="P56" s="732">
        <v>0.0</v>
      </c>
      <c r="Q56" s="732">
        <v>0.0</v>
      </c>
      <c r="R56" s="732">
        <v>0.0</v>
      </c>
      <c r="S56" s="732">
        <v>0.0</v>
      </c>
      <c r="T56" s="732">
        <v>0.0</v>
      </c>
      <c r="U56" s="732">
        <v>0.0</v>
      </c>
      <c r="V56" s="732">
        <v>0.0</v>
      </c>
      <c r="W56" s="732">
        <v>0.0</v>
      </c>
    </row>
    <row r="57">
      <c r="B57" s="737">
        <v>0.5625</v>
      </c>
      <c r="C57" s="732">
        <v>0.0</v>
      </c>
      <c r="D57" s="732">
        <v>0.0</v>
      </c>
      <c r="E57" s="732">
        <v>0.0</v>
      </c>
      <c r="F57" s="732">
        <v>0.0</v>
      </c>
      <c r="G57" s="732">
        <v>0.0</v>
      </c>
      <c r="H57" s="732">
        <v>0.0</v>
      </c>
      <c r="I57" s="732">
        <v>0.0</v>
      </c>
      <c r="J57" s="732">
        <v>0.0</v>
      </c>
      <c r="K57" s="732">
        <v>0.0</v>
      </c>
      <c r="L57" s="732">
        <v>0.0</v>
      </c>
      <c r="M57" s="732">
        <v>0.0</v>
      </c>
      <c r="N57" s="732">
        <v>0.0</v>
      </c>
      <c r="O57" s="732">
        <v>0.0</v>
      </c>
      <c r="P57" s="732">
        <v>0.0</v>
      </c>
      <c r="Q57" s="732">
        <v>0.0</v>
      </c>
      <c r="R57" s="732">
        <v>0.0</v>
      </c>
      <c r="S57" s="732">
        <v>0.0</v>
      </c>
      <c r="T57" s="732">
        <v>0.0</v>
      </c>
      <c r="U57" s="732">
        <v>0.0</v>
      </c>
      <c r="V57" s="732">
        <v>0.0</v>
      </c>
      <c r="W57" s="732">
        <v>0.0</v>
      </c>
    </row>
    <row r="58">
      <c r="B58" s="737">
        <v>0.5729166666666666</v>
      </c>
      <c r="C58" s="732">
        <v>0.0</v>
      </c>
      <c r="D58" s="732">
        <v>0.0</v>
      </c>
      <c r="E58" s="732">
        <v>0.0</v>
      </c>
      <c r="F58" s="732">
        <v>0.0</v>
      </c>
      <c r="G58" s="732">
        <v>0.0</v>
      </c>
      <c r="H58" s="732">
        <v>0.0</v>
      </c>
      <c r="I58" s="732">
        <v>0.0</v>
      </c>
      <c r="J58" s="732">
        <v>0.0</v>
      </c>
      <c r="K58" s="732">
        <v>0.0</v>
      </c>
      <c r="L58" s="732">
        <v>0.0</v>
      </c>
      <c r="M58" s="732">
        <v>0.0</v>
      </c>
      <c r="N58" s="732">
        <v>0.0</v>
      </c>
      <c r="O58" s="732">
        <v>0.0</v>
      </c>
      <c r="P58" s="732">
        <v>0.0</v>
      </c>
      <c r="Q58" s="732">
        <v>0.0</v>
      </c>
      <c r="R58" s="732">
        <v>0.0</v>
      </c>
      <c r="S58" s="732">
        <v>0.0</v>
      </c>
      <c r="T58" s="732">
        <v>0.0</v>
      </c>
      <c r="U58" s="732">
        <v>0.0</v>
      </c>
      <c r="V58" s="732">
        <v>0.0</v>
      </c>
      <c r="W58" s="732">
        <v>0.0</v>
      </c>
    </row>
    <row r="59">
      <c r="B59" s="737">
        <v>0.5833333333333334</v>
      </c>
      <c r="C59" s="732">
        <v>0.0</v>
      </c>
      <c r="D59" s="732">
        <v>0.0</v>
      </c>
      <c r="E59" s="732">
        <v>0.0</v>
      </c>
      <c r="F59" s="732">
        <v>0.0</v>
      </c>
      <c r="G59" s="732">
        <v>0.0</v>
      </c>
      <c r="H59" s="732">
        <v>0.0</v>
      </c>
      <c r="I59" s="732">
        <v>0.0</v>
      </c>
      <c r="J59" s="732">
        <v>0.0</v>
      </c>
      <c r="K59" s="732">
        <v>0.0</v>
      </c>
      <c r="L59" s="732">
        <v>0.0</v>
      </c>
      <c r="M59" s="732">
        <v>0.0</v>
      </c>
      <c r="N59" s="732">
        <v>0.0</v>
      </c>
      <c r="O59" s="732">
        <v>0.0</v>
      </c>
      <c r="P59" s="732">
        <v>0.0</v>
      </c>
      <c r="Q59" s="732">
        <v>0.0</v>
      </c>
      <c r="R59" s="732">
        <v>0.0</v>
      </c>
      <c r="S59" s="732">
        <v>0.0</v>
      </c>
      <c r="T59" s="732">
        <v>0.0</v>
      </c>
      <c r="U59" s="732">
        <v>0.0</v>
      </c>
      <c r="V59" s="732">
        <v>0.0</v>
      </c>
      <c r="W59" s="732">
        <v>0.0</v>
      </c>
    </row>
    <row r="60">
      <c r="B60" s="737">
        <v>0.59375</v>
      </c>
      <c r="C60" s="732">
        <v>0.0</v>
      </c>
      <c r="D60" s="732">
        <v>0.0</v>
      </c>
      <c r="E60" s="732">
        <v>0.0</v>
      </c>
      <c r="F60" s="732">
        <v>0.0</v>
      </c>
      <c r="G60" s="732">
        <v>0.0</v>
      </c>
      <c r="H60" s="732">
        <v>0.0</v>
      </c>
      <c r="I60" s="732">
        <v>0.0</v>
      </c>
      <c r="J60" s="732">
        <v>0.0</v>
      </c>
      <c r="K60" s="732">
        <v>0.0</v>
      </c>
      <c r="L60" s="732">
        <v>0.0</v>
      </c>
      <c r="M60" s="732">
        <v>0.0</v>
      </c>
      <c r="N60" s="732">
        <v>0.0</v>
      </c>
      <c r="O60" s="732">
        <v>0.0</v>
      </c>
      <c r="P60" s="732">
        <v>0.0</v>
      </c>
      <c r="Q60" s="732">
        <v>0.0</v>
      </c>
      <c r="R60" s="732">
        <v>0.0</v>
      </c>
      <c r="S60" s="732">
        <v>0.0</v>
      </c>
      <c r="T60" s="732">
        <v>0.0</v>
      </c>
      <c r="U60" s="732">
        <v>0.0</v>
      </c>
      <c r="V60" s="732">
        <v>0.0</v>
      </c>
      <c r="W60" s="732">
        <v>0.0</v>
      </c>
    </row>
    <row r="61">
      <c r="B61" s="737">
        <v>0.6041666666666666</v>
      </c>
      <c r="C61" s="732">
        <v>0.0</v>
      </c>
      <c r="D61" s="732">
        <v>0.0</v>
      </c>
      <c r="E61" s="732">
        <v>0.0</v>
      </c>
      <c r="F61" s="732">
        <v>0.0</v>
      </c>
      <c r="G61" s="732">
        <v>0.0</v>
      </c>
      <c r="H61" s="732">
        <v>0.0</v>
      </c>
      <c r="I61" s="732">
        <v>0.0</v>
      </c>
      <c r="J61" s="732">
        <v>0.0</v>
      </c>
      <c r="K61" s="732">
        <v>0.0</v>
      </c>
      <c r="L61" s="732">
        <v>0.0</v>
      </c>
      <c r="M61" s="732">
        <v>0.0</v>
      </c>
      <c r="N61" s="732">
        <v>0.0</v>
      </c>
      <c r="O61" s="732">
        <v>0.0</v>
      </c>
      <c r="P61" s="732">
        <v>0.0</v>
      </c>
      <c r="Q61" s="732">
        <v>0.0</v>
      </c>
      <c r="R61" s="732">
        <v>0.0</v>
      </c>
      <c r="S61" s="732">
        <v>0.0</v>
      </c>
      <c r="T61" s="732">
        <v>0.0</v>
      </c>
      <c r="U61" s="732">
        <v>0.0</v>
      </c>
      <c r="V61" s="732">
        <v>0.0</v>
      </c>
      <c r="W61" s="732">
        <v>0.0</v>
      </c>
    </row>
    <row r="62">
      <c r="B62" s="737">
        <v>0.6145833333333334</v>
      </c>
      <c r="C62" s="732">
        <v>0.0</v>
      </c>
      <c r="D62" s="732">
        <v>0.0</v>
      </c>
      <c r="E62" s="732">
        <v>0.0</v>
      </c>
      <c r="F62" s="732">
        <v>0.0</v>
      </c>
      <c r="G62" s="732">
        <v>0.0</v>
      </c>
      <c r="H62" s="732">
        <v>0.0</v>
      </c>
      <c r="I62" s="732">
        <v>0.0</v>
      </c>
      <c r="J62" s="732">
        <v>0.0</v>
      </c>
      <c r="K62" s="732">
        <v>0.0</v>
      </c>
      <c r="L62" s="732">
        <v>0.0</v>
      </c>
      <c r="M62" s="732">
        <v>0.0</v>
      </c>
      <c r="N62" s="732">
        <v>0.0</v>
      </c>
      <c r="O62" s="732">
        <v>0.0</v>
      </c>
      <c r="P62" s="732">
        <v>0.0</v>
      </c>
      <c r="Q62" s="732">
        <v>0.0</v>
      </c>
      <c r="R62" s="732">
        <v>0.0</v>
      </c>
      <c r="S62" s="732">
        <v>0.0</v>
      </c>
      <c r="T62" s="732">
        <v>0.0</v>
      </c>
      <c r="U62" s="732">
        <v>0.0</v>
      </c>
      <c r="V62" s="732">
        <v>0.0</v>
      </c>
      <c r="W62" s="732">
        <v>0.0</v>
      </c>
    </row>
    <row r="63">
      <c r="B63" s="737">
        <v>0.625</v>
      </c>
      <c r="C63" s="732">
        <v>0.0</v>
      </c>
      <c r="D63" s="732">
        <v>0.0</v>
      </c>
      <c r="E63" s="732">
        <v>0.0</v>
      </c>
      <c r="F63" s="732">
        <v>0.0</v>
      </c>
      <c r="G63" s="732">
        <v>0.0</v>
      </c>
      <c r="H63" s="732">
        <v>0.0</v>
      </c>
      <c r="I63" s="732">
        <v>0.0</v>
      </c>
      <c r="J63" s="732">
        <v>0.0</v>
      </c>
      <c r="K63" s="732">
        <v>0.0</v>
      </c>
      <c r="L63" s="732">
        <v>0.0</v>
      </c>
      <c r="M63" s="732">
        <v>0.0</v>
      </c>
      <c r="N63" s="732">
        <v>0.0</v>
      </c>
      <c r="O63" s="732">
        <v>0.0</v>
      </c>
      <c r="P63" s="732">
        <v>0.0</v>
      </c>
      <c r="Q63" s="732">
        <v>0.0</v>
      </c>
      <c r="R63" s="732">
        <v>0.0</v>
      </c>
      <c r="S63" s="732">
        <v>0.0</v>
      </c>
      <c r="T63" s="732">
        <v>0.0</v>
      </c>
      <c r="U63" s="732">
        <v>0.0</v>
      </c>
      <c r="V63" s="732">
        <v>0.0</v>
      </c>
      <c r="W63" s="732">
        <v>0.0</v>
      </c>
    </row>
    <row r="64">
      <c r="B64" s="737">
        <v>0.6354166666666666</v>
      </c>
      <c r="C64" s="732">
        <v>0.0</v>
      </c>
      <c r="D64" s="732">
        <v>0.0</v>
      </c>
      <c r="E64" s="732">
        <v>0.0</v>
      </c>
      <c r="F64" s="732">
        <v>0.0</v>
      </c>
      <c r="G64" s="732">
        <v>0.0</v>
      </c>
      <c r="H64" s="732">
        <v>0.0</v>
      </c>
      <c r="I64" s="732">
        <v>0.0</v>
      </c>
      <c r="J64" s="732">
        <v>0.0</v>
      </c>
      <c r="K64" s="732">
        <v>0.0</v>
      </c>
      <c r="L64" s="732">
        <v>0.0</v>
      </c>
      <c r="M64" s="732">
        <v>0.0</v>
      </c>
      <c r="N64" s="732">
        <v>0.0</v>
      </c>
      <c r="O64" s="732">
        <v>0.0</v>
      </c>
      <c r="P64" s="732">
        <v>0.0</v>
      </c>
      <c r="Q64" s="732">
        <v>0.0</v>
      </c>
      <c r="R64" s="732">
        <v>0.0</v>
      </c>
      <c r="S64" s="732">
        <v>0.0</v>
      </c>
      <c r="T64" s="732">
        <v>0.0</v>
      </c>
      <c r="U64" s="732">
        <v>0.0</v>
      </c>
      <c r="V64" s="732">
        <v>0.0</v>
      </c>
      <c r="W64" s="732">
        <v>0.0</v>
      </c>
    </row>
    <row r="65">
      <c r="B65" s="737">
        <v>0.6458333333333334</v>
      </c>
      <c r="C65" s="732">
        <v>0.0</v>
      </c>
      <c r="D65" s="732">
        <v>0.0</v>
      </c>
      <c r="E65" s="732">
        <v>0.0</v>
      </c>
      <c r="F65" s="732">
        <v>0.0</v>
      </c>
      <c r="G65" s="732">
        <v>0.0</v>
      </c>
      <c r="H65" s="732">
        <v>0.0</v>
      </c>
      <c r="I65" s="732">
        <v>0.0</v>
      </c>
      <c r="J65" s="732">
        <v>0.0</v>
      </c>
      <c r="K65" s="732">
        <v>0.0</v>
      </c>
      <c r="L65" s="732">
        <v>0.0</v>
      </c>
      <c r="M65" s="732">
        <v>0.0</v>
      </c>
      <c r="N65" s="732">
        <v>0.0</v>
      </c>
      <c r="O65" s="732">
        <v>0.0</v>
      </c>
      <c r="P65" s="732">
        <v>0.0</v>
      </c>
      <c r="Q65" s="732">
        <v>0.0</v>
      </c>
      <c r="R65" s="732">
        <v>0.0</v>
      </c>
      <c r="S65" s="732">
        <v>0.0</v>
      </c>
      <c r="T65" s="732">
        <v>0.0</v>
      </c>
      <c r="U65" s="732">
        <v>0.0</v>
      </c>
      <c r="V65" s="732">
        <v>0.0</v>
      </c>
      <c r="W65" s="732">
        <v>0.0</v>
      </c>
    </row>
    <row r="66">
      <c r="B66" s="737">
        <v>0.65625</v>
      </c>
      <c r="C66" s="732">
        <v>0.0</v>
      </c>
      <c r="D66" s="732">
        <v>0.0</v>
      </c>
      <c r="E66" s="732">
        <v>0.0</v>
      </c>
      <c r="F66" s="732">
        <v>0.0</v>
      </c>
      <c r="G66" s="732">
        <v>0.0</v>
      </c>
      <c r="H66" s="732">
        <v>0.0</v>
      </c>
      <c r="I66" s="732">
        <v>0.0</v>
      </c>
      <c r="J66" s="732">
        <v>0.0</v>
      </c>
      <c r="K66" s="732">
        <v>0.0</v>
      </c>
      <c r="L66" s="732">
        <v>0.0</v>
      </c>
      <c r="M66" s="732">
        <v>0.0</v>
      </c>
      <c r="N66" s="732">
        <v>0.0</v>
      </c>
      <c r="O66" s="732">
        <v>0.0</v>
      </c>
      <c r="P66" s="732">
        <v>0.0</v>
      </c>
      <c r="Q66" s="732">
        <v>0.0</v>
      </c>
      <c r="R66" s="732">
        <v>0.0</v>
      </c>
      <c r="S66" s="732">
        <v>0.0</v>
      </c>
      <c r="T66" s="732">
        <v>0.0</v>
      </c>
      <c r="U66" s="732">
        <v>0.0</v>
      </c>
      <c r="V66" s="732">
        <v>0.0</v>
      </c>
      <c r="W66" s="732">
        <v>0.0</v>
      </c>
    </row>
    <row r="67">
      <c r="B67" s="737">
        <v>0.6666666666666666</v>
      </c>
      <c r="C67" s="732">
        <v>0.0</v>
      </c>
      <c r="D67" s="732">
        <v>0.0</v>
      </c>
      <c r="E67" s="732">
        <v>0.0</v>
      </c>
      <c r="F67" s="732">
        <v>0.0</v>
      </c>
      <c r="G67" s="732">
        <v>0.0</v>
      </c>
      <c r="H67" s="732">
        <v>0.0</v>
      </c>
      <c r="I67" s="732">
        <v>0.0</v>
      </c>
      <c r="J67" s="732">
        <v>0.0</v>
      </c>
      <c r="K67" s="732">
        <v>0.0</v>
      </c>
      <c r="L67" s="732">
        <v>0.0</v>
      </c>
      <c r="M67" s="732">
        <v>0.0</v>
      </c>
      <c r="N67" s="732">
        <v>0.0</v>
      </c>
      <c r="O67" s="732">
        <v>0.0</v>
      </c>
      <c r="P67" s="732">
        <v>0.0</v>
      </c>
      <c r="Q67" s="732">
        <v>0.0</v>
      </c>
      <c r="R67" s="732">
        <v>0.0</v>
      </c>
      <c r="S67" s="732">
        <v>0.0</v>
      </c>
      <c r="T67" s="732">
        <v>0.0</v>
      </c>
      <c r="U67" s="732">
        <v>0.0</v>
      </c>
      <c r="V67" s="732">
        <v>0.0</v>
      </c>
      <c r="W67" s="732">
        <v>0.0</v>
      </c>
    </row>
    <row r="68">
      <c r="B68" s="737">
        <v>0.6770833333333334</v>
      </c>
      <c r="C68" s="732">
        <v>0.0</v>
      </c>
      <c r="D68" s="732">
        <v>0.0</v>
      </c>
      <c r="E68" s="732">
        <v>0.0</v>
      </c>
      <c r="F68" s="732">
        <v>0.0</v>
      </c>
      <c r="G68" s="732">
        <v>0.0</v>
      </c>
      <c r="H68" s="732">
        <v>0.0</v>
      </c>
      <c r="I68" s="732">
        <v>0.0</v>
      </c>
      <c r="J68" s="732">
        <v>0.0</v>
      </c>
      <c r="K68" s="732">
        <v>0.0</v>
      </c>
      <c r="L68" s="732">
        <v>0.0</v>
      </c>
      <c r="M68" s="732">
        <v>0.0</v>
      </c>
      <c r="N68" s="732">
        <v>0.0</v>
      </c>
      <c r="O68" s="732">
        <v>0.0</v>
      </c>
      <c r="P68" s="732">
        <v>0.0</v>
      </c>
      <c r="Q68" s="732">
        <v>0.0</v>
      </c>
      <c r="R68" s="732">
        <v>0.0</v>
      </c>
      <c r="S68" s="732">
        <v>0.0</v>
      </c>
      <c r="T68" s="732">
        <v>0.0</v>
      </c>
      <c r="U68" s="732">
        <v>0.0</v>
      </c>
      <c r="V68" s="732">
        <v>0.0</v>
      </c>
      <c r="W68" s="732">
        <v>0.0</v>
      </c>
    </row>
    <row r="69">
      <c r="B69" s="737">
        <v>0.6875</v>
      </c>
      <c r="C69" s="732">
        <v>0.0</v>
      </c>
      <c r="D69" s="732">
        <v>0.0</v>
      </c>
      <c r="E69" s="732">
        <v>0.0</v>
      </c>
      <c r="F69" s="732">
        <v>0.0</v>
      </c>
      <c r="G69" s="732">
        <v>0.0</v>
      </c>
      <c r="H69" s="732">
        <v>0.0</v>
      </c>
      <c r="I69" s="732">
        <v>0.0</v>
      </c>
      <c r="J69" s="732">
        <v>0.0</v>
      </c>
      <c r="K69" s="732">
        <v>0.0</v>
      </c>
      <c r="L69" s="732">
        <v>0.0</v>
      </c>
      <c r="M69" s="732">
        <v>0.0</v>
      </c>
      <c r="N69" s="732">
        <v>0.0</v>
      </c>
      <c r="O69" s="732">
        <v>0.0</v>
      </c>
      <c r="P69" s="732">
        <v>0.0</v>
      </c>
      <c r="Q69" s="732">
        <v>0.0</v>
      </c>
      <c r="R69" s="732">
        <v>0.0</v>
      </c>
      <c r="S69" s="732">
        <v>0.0</v>
      </c>
      <c r="T69" s="732">
        <v>0.0</v>
      </c>
      <c r="U69" s="732">
        <v>0.0</v>
      </c>
      <c r="V69" s="732">
        <v>0.0</v>
      </c>
      <c r="W69" s="732">
        <v>0.0</v>
      </c>
    </row>
    <row r="70">
      <c r="B70" s="737">
        <v>0.6979166666666666</v>
      </c>
      <c r="C70" s="732">
        <v>0.0</v>
      </c>
      <c r="D70" s="732">
        <v>0.0</v>
      </c>
      <c r="E70" s="732">
        <v>0.0</v>
      </c>
      <c r="F70" s="732">
        <v>0.0</v>
      </c>
      <c r="G70" s="732">
        <v>0.0</v>
      </c>
      <c r="H70" s="732">
        <v>0.0</v>
      </c>
      <c r="I70" s="732">
        <v>0.0</v>
      </c>
      <c r="J70" s="732">
        <v>0.0</v>
      </c>
      <c r="K70" s="732">
        <v>0.0</v>
      </c>
      <c r="L70" s="732">
        <v>0.0</v>
      </c>
      <c r="M70" s="732">
        <v>0.0</v>
      </c>
      <c r="N70" s="732">
        <v>0.0</v>
      </c>
      <c r="O70" s="732">
        <v>0.0</v>
      </c>
      <c r="P70" s="732">
        <v>0.0</v>
      </c>
      <c r="Q70" s="732">
        <v>0.0</v>
      </c>
      <c r="R70" s="732">
        <v>0.0</v>
      </c>
      <c r="S70" s="732">
        <v>0.0</v>
      </c>
      <c r="T70" s="732">
        <v>0.0</v>
      </c>
      <c r="U70" s="732">
        <v>0.0</v>
      </c>
      <c r="V70" s="732">
        <v>0.0</v>
      </c>
      <c r="W70" s="732">
        <v>0.0</v>
      </c>
    </row>
    <row r="71">
      <c r="B71" s="737">
        <v>0.7083333333333334</v>
      </c>
      <c r="C71" s="732">
        <v>0.0</v>
      </c>
      <c r="D71" s="732">
        <v>0.0</v>
      </c>
      <c r="E71" s="732">
        <v>0.0</v>
      </c>
      <c r="F71" s="732">
        <v>0.0</v>
      </c>
      <c r="G71" s="732">
        <v>0.0</v>
      </c>
      <c r="H71" s="732">
        <v>0.0</v>
      </c>
      <c r="I71" s="732">
        <v>0.0</v>
      </c>
      <c r="J71" s="732">
        <v>0.0</v>
      </c>
      <c r="K71" s="732">
        <v>0.0</v>
      </c>
      <c r="L71" s="732">
        <v>0.0</v>
      </c>
      <c r="M71" s="732">
        <v>0.0</v>
      </c>
      <c r="N71" s="732">
        <v>0.0</v>
      </c>
      <c r="O71" s="732">
        <v>0.0</v>
      </c>
      <c r="P71" s="732">
        <v>0.0</v>
      </c>
      <c r="Q71" s="732">
        <v>0.0</v>
      </c>
      <c r="R71" s="732">
        <v>0.0</v>
      </c>
      <c r="S71" s="732">
        <v>0.0</v>
      </c>
      <c r="T71" s="732">
        <v>0.0</v>
      </c>
      <c r="U71" s="732">
        <v>0.0</v>
      </c>
      <c r="V71" s="732">
        <v>0.0</v>
      </c>
      <c r="W71" s="732">
        <v>0.0</v>
      </c>
    </row>
    <row r="72">
      <c r="B72" s="737">
        <v>0.71875</v>
      </c>
      <c r="C72" s="732">
        <v>0.0</v>
      </c>
      <c r="D72" s="732">
        <v>0.0</v>
      </c>
      <c r="E72" s="732">
        <v>0.0</v>
      </c>
      <c r="F72" s="732">
        <v>0.0</v>
      </c>
      <c r="G72" s="732">
        <v>0.0</v>
      </c>
      <c r="H72" s="732">
        <v>0.0</v>
      </c>
      <c r="I72" s="732">
        <v>0.0</v>
      </c>
      <c r="J72" s="732">
        <v>0.0</v>
      </c>
      <c r="K72" s="732">
        <v>0.0</v>
      </c>
      <c r="L72" s="732">
        <v>0.0</v>
      </c>
      <c r="M72" s="732">
        <v>0.0</v>
      </c>
      <c r="N72" s="732">
        <v>0.0</v>
      </c>
      <c r="O72" s="732">
        <v>0.0</v>
      </c>
      <c r="P72" s="732">
        <v>0.0</v>
      </c>
      <c r="Q72" s="732">
        <v>0.0</v>
      </c>
      <c r="R72" s="732">
        <v>0.0</v>
      </c>
      <c r="S72" s="732">
        <v>0.0</v>
      </c>
      <c r="T72" s="732">
        <v>0.0</v>
      </c>
      <c r="U72" s="732">
        <v>0.0</v>
      </c>
      <c r="V72" s="732">
        <v>0.0</v>
      </c>
      <c r="W72" s="732">
        <v>0.0</v>
      </c>
    </row>
    <row r="73">
      <c r="B73" s="737">
        <v>0.7291666666666666</v>
      </c>
      <c r="C73" s="732">
        <v>0.0</v>
      </c>
      <c r="D73" s="732">
        <v>0.0</v>
      </c>
      <c r="E73" s="732">
        <v>0.0</v>
      </c>
      <c r="F73" s="732">
        <v>0.0</v>
      </c>
      <c r="G73" s="732">
        <v>0.0</v>
      </c>
      <c r="H73" s="732">
        <v>0.0</v>
      </c>
      <c r="I73" s="732">
        <v>0.0</v>
      </c>
      <c r="J73" s="732">
        <v>0.0</v>
      </c>
      <c r="K73" s="732">
        <v>0.0</v>
      </c>
      <c r="L73" s="732">
        <v>0.0</v>
      </c>
      <c r="M73" s="732">
        <v>0.0</v>
      </c>
      <c r="N73" s="732">
        <v>0.0</v>
      </c>
      <c r="O73" s="732">
        <v>0.0</v>
      </c>
      <c r="P73" s="732">
        <v>0.0</v>
      </c>
      <c r="Q73" s="732">
        <v>0.0</v>
      </c>
      <c r="R73" s="732">
        <v>0.0</v>
      </c>
      <c r="S73" s="732">
        <v>0.0</v>
      </c>
      <c r="T73" s="732">
        <v>0.0</v>
      </c>
      <c r="U73" s="732">
        <v>0.0</v>
      </c>
      <c r="V73" s="732">
        <v>0.0</v>
      </c>
      <c r="W73" s="732">
        <v>0.0</v>
      </c>
    </row>
    <row r="74">
      <c r="B74" s="737">
        <v>0.7395833333333334</v>
      </c>
      <c r="C74" s="732">
        <v>0.0</v>
      </c>
      <c r="D74" s="732">
        <v>0.0</v>
      </c>
      <c r="E74" s="732">
        <v>0.0</v>
      </c>
      <c r="F74" s="732">
        <v>0.0</v>
      </c>
      <c r="G74" s="732">
        <v>0.0</v>
      </c>
      <c r="H74" s="732">
        <v>0.0</v>
      </c>
      <c r="I74" s="732">
        <v>0.0</v>
      </c>
      <c r="J74" s="732">
        <v>0.0</v>
      </c>
      <c r="K74" s="732">
        <v>0.0</v>
      </c>
      <c r="L74" s="732">
        <v>0.0</v>
      </c>
      <c r="M74" s="732">
        <v>0.0</v>
      </c>
      <c r="N74" s="732">
        <v>0.0</v>
      </c>
      <c r="O74" s="732">
        <v>0.0</v>
      </c>
      <c r="P74" s="732">
        <v>0.0</v>
      </c>
      <c r="Q74" s="732">
        <v>0.0</v>
      </c>
      <c r="R74" s="732">
        <v>0.0</v>
      </c>
      <c r="S74" s="732">
        <v>0.0</v>
      </c>
      <c r="T74" s="732">
        <v>0.0</v>
      </c>
      <c r="U74" s="732">
        <v>0.0</v>
      </c>
      <c r="V74" s="732">
        <v>0.0</v>
      </c>
      <c r="W74" s="732">
        <v>0.0</v>
      </c>
    </row>
    <row r="75">
      <c r="B75" s="737">
        <v>0.75</v>
      </c>
      <c r="C75" s="732">
        <v>0.0</v>
      </c>
      <c r="D75" s="732">
        <v>0.0</v>
      </c>
      <c r="E75" s="732">
        <v>0.0</v>
      </c>
      <c r="F75" s="732">
        <v>0.0</v>
      </c>
      <c r="G75" s="732">
        <v>0.0</v>
      </c>
      <c r="H75" s="732">
        <v>0.0</v>
      </c>
      <c r="I75" s="732">
        <v>0.0</v>
      </c>
      <c r="J75" s="732">
        <v>0.0</v>
      </c>
      <c r="K75" s="732">
        <v>0.0</v>
      </c>
      <c r="L75" s="732">
        <v>0.0</v>
      </c>
      <c r="M75" s="732">
        <v>0.0</v>
      </c>
      <c r="N75" s="732">
        <v>0.0</v>
      </c>
      <c r="O75" s="732">
        <v>0.0</v>
      </c>
      <c r="P75" s="732">
        <v>0.0</v>
      </c>
      <c r="Q75" s="732">
        <v>0.0</v>
      </c>
      <c r="R75" s="732">
        <v>0.0</v>
      </c>
      <c r="S75" s="732">
        <v>0.0</v>
      </c>
      <c r="T75" s="732">
        <v>0.0</v>
      </c>
      <c r="U75" s="732">
        <v>0.0</v>
      </c>
      <c r="V75" s="732">
        <v>0.0</v>
      </c>
      <c r="W75" s="732">
        <v>0.0</v>
      </c>
    </row>
    <row r="76">
      <c r="B76" s="737">
        <v>0.7604166666666666</v>
      </c>
      <c r="C76" s="732">
        <v>0.0</v>
      </c>
      <c r="D76" s="732">
        <v>0.0</v>
      </c>
      <c r="E76" s="732">
        <v>0.0</v>
      </c>
      <c r="F76" s="732">
        <v>0.0</v>
      </c>
      <c r="G76" s="732">
        <v>0.0</v>
      </c>
      <c r="H76" s="732">
        <v>0.0</v>
      </c>
      <c r="I76" s="732">
        <v>0.0</v>
      </c>
      <c r="J76" s="732">
        <v>0.0</v>
      </c>
      <c r="K76" s="732">
        <v>0.0</v>
      </c>
      <c r="L76" s="732">
        <v>0.0</v>
      </c>
      <c r="M76" s="732">
        <v>0.0</v>
      </c>
      <c r="N76" s="732">
        <v>0.0</v>
      </c>
      <c r="O76" s="732">
        <v>0.0</v>
      </c>
      <c r="P76" s="732">
        <v>0.0</v>
      </c>
      <c r="Q76" s="732">
        <v>0.0</v>
      </c>
      <c r="R76" s="732">
        <v>0.0</v>
      </c>
      <c r="S76" s="732">
        <v>0.0</v>
      </c>
      <c r="T76" s="732">
        <v>0.0</v>
      </c>
      <c r="U76" s="732">
        <v>0.0</v>
      </c>
      <c r="V76" s="732">
        <v>0.0</v>
      </c>
      <c r="W76" s="732">
        <v>0.0</v>
      </c>
    </row>
    <row r="77">
      <c r="B77" s="737">
        <v>0.7708333333333334</v>
      </c>
      <c r="C77" s="732">
        <v>0.0</v>
      </c>
      <c r="D77" s="732">
        <v>0.0</v>
      </c>
      <c r="E77" s="732">
        <v>0.0</v>
      </c>
      <c r="F77" s="732">
        <v>0.0</v>
      </c>
      <c r="G77" s="732">
        <v>0.0</v>
      </c>
      <c r="H77" s="732">
        <v>0.0</v>
      </c>
      <c r="I77" s="732">
        <v>0.0</v>
      </c>
      <c r="J77" s="732">
        <v>0.0</v>
      </c>
      <c r="K77" s="732">
        <v>0.0</v>
      </c>
      <c r="L77" s="732">
        <v>0.0</v>
      </c>
      <c r="M77" s="732">
        <v>0.0</v>
      </c>
      <c r="N77" s="732">
        <v>0.0</v>
      </c>
      <c r="O77" s="732">
        <v>0.0</v>
      </c>
      <c r="P77" s="732">
        <v>0.0</v>
      </c>
      <c r="Q77" s="732">
        <v>0.0</v>
      </c>
      <c r="R77" s="732">
        <v>0.0</v>
      </c>
      <c r="S77" s="732">
        <v>0.0</v>
      </c>
      <c r="T77" s="732">
        <v>0.0</v>
      </c>
      <c r="U77" s="732">
        <v>0.0</v>
      </c>
      <c r="V77" s="732">
        <v>0.0</v>
      </c>
      <c r="W77" s="732">
        <v>0.0</v>
      </c>
    </row>
    <row r="78">
      <c r="B78" s="737">
        <v>0.78125</v>
      </c>
      <c r="C78" s="732">
        <v>0.0</v>
      </c>
      <c r="D78" s="732">
        <v>0.0</v>
      </c>
      <c r="E78" s="732">
        <v>0.0</v>
      </c>
      <c r="F78" s="732">
        <v>0.0</v>
      </c>
      <c r="G78" s="732">
        <v>0.0</v>
      </c>
      <c r="H78" s="732">
        <v>0.0</v>
      </c>
      <c r="I78" s="732">
        <v>0.0</v>
      </c>
      <c r="J78" s="732">
        <v>0.0</v>
      </c>
      <c r="K78" s="732">
        <v>0.0</v>
      </c>
      <c r="L78" s="732">
        <v>0.0</v>
      </c>
      <c r="M78" s="732">
        <v>0.0</v>
      </c>
      <c r="N78" s="732">
        <v>0.0</v>
      </c>
      <c r="O78" s="732">
        <v>0.0</v>
      </c>
      <c r="P78" s="732">
        <v>0.0</v>
      </c>
      <c r="Q78" s="732">
        <v>0.0</v>
      </c>
      <c r="R78" s="732">
        <v>0.0</v>
      </c>
      <c r="S78" s="732">
        <v>0.0</v>
      </c>
      <c r="T78" s="732">
        <v>0.0</v>
      </c>
      <c r="U78" s="732">
        <v>0.0</v>
      </c>
      <c r="V78" s="732">
        <v>0.0</v>
      </c>
      <c r="W78" s="732">
        <v>0.0</v>
      </c>
    </row>
    <row r="79">
      <c r="B79" s="737">
        <v>0.7916666666666666</v>
      </c>
      <c r="C79" s="732">
        <v>0.0</v>
      </c>
      <c r="D79" s="732">
        <v>0.0</v>
      </c>
      <c r="E79" s="732">
        <v>0.0</v>
      </c>
      <c r="F79" s="732">
        <v>0.0</v>
      </c>
      <c r="G79" s="732">
        <v>0.0</v>
      </c>
      <c r="H79" s="732">
        <v>0.0</v>
      </c>
      <c r="I79" s="732">
        <v>0.0</v>
      </c>
      <c r="J79" s="732">
        <v>0.0</v>
      </c>
      <c r="K79" s="732">
        <v>0.0</v>
      </c>
      <c r="L79" s="732">
        <v>0.0</v>
      </c>
      <c r="M79" s="732">
        <v>0.0</v>
      </c>
      <c r="N79" s="732">
        <v>0.0</v>
      </c>
      <c r="O79" s="732">
        <v>0.0</v>
      </c>
      <c r="P79" s="732">
        <v>0.0</v>
      </c>
      <c r="Q79" s="732">
        <v>0.0</v>
      </c>
      <c r="R79" s="732">
        <v>0.0</v>
      </c>
      <c r="S79" s="732">
        <v>0.0</v>
      </c>
      <c r="T79" s="732">
        <v>0.0</v>
      </c>
      <c r="U79" s="732">
        <v>0.0</v>
      </c>
      <c r="V79" s="732">
        <v>0.0</v>
      </c>
      <c r="W79" s="732">
        <v>0.0</v>
      </c>
    </row>
    <row r="80">
      <c r="B80" s="737">
        <v>0.8020833333333334</v>
      </c>
      <c r="C80" s="732">
        <v>0.0</v>
      </c>
      <c r="D80" s="732">
        <v>0.0</v>
      </c>
      <c r="E80" s="732">
        <v>0.0</v>
      </c>
      <c r="F80" s="732">
        <v>0.0</v>
      </c>
      <c r="G80" s="732">
        <v>0.0</v>
      </c>
      <c r="H80" s="732">
        <v>0.0</v>
      </c>
      <c r="I80" s="732">
        <v>0.0</v>
      </c>
      <c r="J80" s="732">
        <v>0.0</v>
      </c>
      <c r="K80" s="732">
        <v>0.0</v>
      </c>
      <c r="L80" s="732">
        <v>0.0</v>
      </c>
      <c r="M80" s="732">
        <v>0.0</v>
      </c>
      <c r="N80" s="732">
        <v>0.0</v>
      </c>
      <c r="O80" s="732">
        <v>0.0</v>
      </c>
      <c r="P80" s="732">
        <v>0.0</v>
      </c>
      <c r="Q80" s="732">
        <v>0.0</v>
      </c>
      <c r="R80" s="732">
        <v>0.0</v>
      </c>
      <c r="S80" s="732">
        <v>0.0</v>
      </c>
      <c r="T80" s="732">
        <v>0.0</v>
      </c>
      <c r="U80" s="732">
        <v>0.0</v>
      </c>
      <c r="V80" s="732">
        <v>0.0</v>
      </c>
      <c r="W80" s="732">
        <v>0.0</v>
      </c>
    </row>
    <row r="81">
      <c r="B81" s="737">
        <v>0.8125</v>
      </c>
      <c r="C81" s="732">
        <v>0.0</v>
      </c>
      <c r="D81" s="732">
        <v>0.0</v>
      </c>
      <c r="E81" s="732">
        <v>0.0</v>
      </c>
      <c r="F81" s="732">
        <v>0.0</v>
      </c>
      <c r="G81" s="732">
        <v>0.0</v>
      </c>
      <c r="H81" s="732">
        <v>0.0</v>
      </c>
      <c r="I81" s="732">
        <v>0.0</v>
      </c>
      <c r="J81" s="732">
        <v>0.0</v>
      </c>
      <c r="K81" s="732">
        <v>0.0</v>
      </c>
      <c r="L81" s="732">
        <v>0.0</v>
      </c>
      <c r="M81" s="732">
        <v>0.0</v>
      </c>
      <c r="N81" s="732">
        <v>0.0</v>
      </c>
      <c r="O81" s="732">
        <v>0.0</v>
      </c>
      <c r="P81" s="732">
        <v>0.0</v>
      </c>
      <c r="Q81" s="732">
        <v>0.0</v>
      </c>
      <c r="R81" s="732">
        <v>0.0</v>
      </c>
      <c r="S81" s="732">
        <v>0.0</v>
      </c>
      <c r="T81" s="732">
        <v>0.0</v>
      </c>
      <c r="U81" s="732">
        <v>0.0</v>
      </c>
      <c r="V81" s="732">
        <v>0.0</v>
      </c>
      <c r="W81" s="732">
        <v>0.0</v>
      </c>
    </row>
    <row r="82">
      <c r="B82" s="737">
        <v>0.8229166666666666</v>
      </c>
      <c r="C82" s="732">
        <v>0.0</v>
      </c>
      <c r="D82" s="732">
        <v>0.0</v>
      </c>
      <c r="E82" s="732">
        <v>0.0</v>
      </c>
      <c r="F82" s="732">
        <v>0.0</v>
      </c>
      <c r="G82" s="732">
        <v>0.0</v>
      </c>
      <c r="H82" s="732">
        <v>0.0</v>
      </c>
      <c r="I82" s="732">
        <v>0.0</v>
      </c>
      <c r="J82" s="732">
        <v>0.0</v>
      </c>
      <c r="K82" s="732">
        <v>0.0</v>
      </c>
      <c r="L82" s="732">
        <v>0.0</v>
      </c>
      <c r="M82" s="732">
        <v>0.0</v>
      </c>
      <c r="N82" s="732">
        <v>0.0</v>
      </c>
      <c r="O82" s="732">
        <v>0.0</v>
      </c>
      <c r="P82" s="732">
        <v>0.0</v>
      </c>
      <c r="Q82" s="732">
        <v>0.0</v>
      </c>
      <c r="R82" s="732">
        <v>0.0</v>
      </c>
      <c r="S82" s="732">
        <v>0.0</v>
      </c>
      <c r="T82" s="732">
        <v>0.0</v>
      </c>
      <c r="U82" s="732">
        <v>0.0</v>
      </c>
      <c r="V82" s="732">
        <v>0.0</v>
      </c>
      <c r="W82" s="732">
        <v>0.0</v>
      </c>
    </row>
    <row r="83">
      <c r="B83" s="737">
        <v>0.8333333333333334</v>
      </c>
      <c r="C83" s="732">
        <v>0.0</v>
      </c>
      <c r="D83" s="732">
        <v>0.0</v>
      </c>
      <c r="E83" s="732">
        <v>0.0</v>
      </c>
      <c r="F83" s="732">
        <v>0.0</v>
      </c>
      <c r="G83" s="732">
        <v>0.0</v>
      </c>
      <c r="H83" s="732">
        <v>0.0</v>
      </c>
      <c r="I83" s="732">
        <v>0.0</v>
      </c>
      <c r="J83" s="732">
        <v>0.0</v>
      </c>
      <c r="K83" s="732">
        <v>0.0</v>
      </c>
      <c r="L83" s="732">
        <v>0.0</v>
      </c>
      <c r="M83" s="732">
        <v>0.0</v>
      </c>
      <c r="N83" s="732">
        <v>0.0</v>
      </c>
      <c r="O83" s="732">
        <v>0.0</v>
      </c>
      <c r="P83" s="732">
        <v>0.0</v>
      </c>
      <c r="Q83" s="732">
        <v>0.0</v>
      </c>
      <c r="R83" s="732">
        <v>0.0</v>
      </c>
      <c r="S83" s="732">
        <v>0.0</v>
      </c>
      <c r="T83" s="732">
        <v>0.0</v>
      </c>
      <c r="U83" s="732">
        <v>0.0</v>
      </c>
      <c r="V83" s="732">
        <v>0.0</v>
      </c>
      <c r="W83" s="732">
        <v>0.0</v>
      </c>
    </row>
    <row r="84">
      <c r="B84" s="737">
        <v>0.84375</v>
      </c>
      <c r="C84" s="732">
        <v>0.0</v>
      </c>
      <c r="D84" s="732">
        <v>0.0</v>
      </c>
      <c r="E84" s="732">
        <v>0.0</v>
      </c>
      <c r="F84" s="732">
        <v>0.0</v>
      </c>
      <c r="G84" s="732">
        <v>0.0</v>
      </c>
      <c r="H84" s="732">
        <v>0.0</v>
      </c>
      <c r="I84" s="732">
        <v>0.0</v>
      </c>
      <c r="J84" s="732">
        <v>0.0</v>
      </c>
      <c r="K84" s="732">
        <v>0.0</v>
      </c>
      <c r="L84" s="732">
        <v>0.0</v>
      </c>
      <c r="M84" s="732">
        <v>0.0</v>
      </c>
      <c r="N84" s="732">
        <v>0.0</v>
      </c>
      <c r="O84" s="732">
        <v>0.0</v>
      </c>
      <c r="P84" s="732">
        <v>0.0</v>
      </c>
      <c r="Q84" s="732">
        <v>0.0</v>
      </c>
      <c r="R84" s="732">
        <v>0.0</v>
      </c>
      <c r="S84" s="732">
        <v>0.0</v>
      </c>
      <c r="T84" s="732">
        <v>0.0</v>
      </c>
      <c r="U84" s="732">
        <v>0.0</v>
      </c>
      <c r="V84" s="732">
        <v>0.0</v>
      </c>
      <c r="W84" s="732">
        <v>0.0</v>
      </c>
    </row>
    <row r="85">
      <c r="B85" s="737">
        <v>0.8541666666666666</v>
      </c>
      <c r="C85" s="732">
        <v>0.0</v>
      </c>
      <c r="D85" s="732">
        <v>0.0</v>
      </c>
      <c r="E85" s="732">
        <v>0.0</v>
      </c>
      <c r="F85" s="732">
        <v>0.0</v>
      </c>
      <c r="G85" s="732">
        <v>0.0</v>
      </c>
      <c r="H85" s="732">
        <v>0.0</v>
      </c>
      <c r="I85" s="732">
        <v>0.0</v>
      </c>
      <c r="J85" s="732">
        <v>0.0</v>
      </c>
      <c r="K85" s="732">
        <v>0.0</v>
      </c>
      <c r="L85" s="732">
        <v>0.0</v>
      </c>
      <c r="M85" s="732">
        <v>0.0</v>
      </c>
      <c r="N85" s="732">
        <v>0.0</v>
      </c>
      <c r="O85" s="732">
        <v>0.0</v>
      </c>
      <c r="P85" s="732">
        <v>0.0</v>
      </c>
      <c r="Q85" s="732">
        <v>0.0</v>
      </c>
      <c r="R85" s="732">
        <v>0.0</v>
      </c>
      <c r="S85" s="732">
        <v>0.0</v>
      </c>
      <c r="T85" s="732">
        <v>0.0</v>
      </c>
      <c r="U85" s="732">
        <v>0.0</v>
      </c>
      <c r="V85" s="732">
        <v>0.0</v>
      </c>
      <c r="W85" s="732">
        <v>0.0</v>
      </c>
    </row>
    <row r="86">
      <c r="B86" s="737">
        <v>0.8645833333333334</v>
      </c>
      <c r="C86" s="732">
        <v>0.0</v>
      </c>
      <c r="D86" s="732">
        <v>0.0</v>
      </c>
      <c r="E86" s="732">
        <v>0.0</v>
      </c>
      <c r="F86" s="732">
        <v>0.0</v>
      </c>
      <c r="G86" s="732">
        <v>0.0</v>
      </c>
      <c r="H86" s="732">
        <v>0.0</v>
      </c>
      <c r="I86" s="732">
        <v>0.0</v>
      </c>
      <c r="J86" s="732">
        <v>0.0</v>
      </c>
      <c r="K86" s="732">
        <v>0.0</v>
      </c>
      <c r="L86" s="732">
        <v>0.0</v>
      </c>
      <c r="M86" s="732">
        <v>0.0</v>
      </c>
      <c r="N86" s="732">
        <v>0.0</v>
      </c>
      <c r="O86" s="732">
        <v>0.0</v>
      </c>
      <c r="P86" s="732">
        <v>0.0</v>
      </c>
      <c r="Q86" s="732">
        <v>0.0</v>
      </c>
      <c r="R86" s="732">
        <v>0.0</v>
      </c>
      <c r="S86" s="732">
        <v>0.0</v>
      </c>
      <c r="T86" s="732">
        <v>0.0</v>
      </c>
      <c r="U86" s="732">
        <v>0.0</v>
      </c>
      <c r="V86" s="732">
        <v>0.0</v>
      </c>
      <c r="W86" s="732">
        <v>0.0</v>
      </c>
    </row>
    <row r="87">
      <c r="B87" s="737">
        <v>0.875</v>
      </c>
      <c r="C87" s="732">
        <v>0.0</v>
      </c>
      <c r="D87" s="732">
        <v>0.0</v>
      </c>
      <c r="E87" s="732">
        <v>0.0</v>
      </c>
      <c r="F87" s="732">
        <v>0.0</v>
      </c>
      <c r="G87" s="732">
        <v>0.0</v>
      </c>
      <c r="H87" s="732">
        <v>0.0</v>
      </c>
      <c r="I87" s="732">
        <v>0.0</v>
      </c>
      <c r="J87" s="732">
        <v>0.0</v>
      </c>
      <c r="K87" s="732">
        <v>0.0</v>
      </c>
      <c r="L87" s="732">
        <v>0.0</v>
      </c>
      <c r="M87" s="732">
        <v>0.0</v>
      </c>
      <c r="N87" s="732">
        <v>0.0</v>
      </c>
      <c r="O87" s="732">
        <v>0.0</v>
      </c>
      <c r="P87" s="732">
        <v>0.0</v>
      </c>
      <c r="Q87" s="732">
        <v>0.0</v>
      </c>
      <c r="R87" s="732">
        <v>0.0</v>
      </c>
      <c r="S87" s="732">
        <v>0.0</v>
      </c>
      <c r="T87" s="732">
        <v>0.0</v>
      </c>
      <c r="U87" s="732">
        <v>0.0</v>
      </c>
      <c r="V87" s="732">
        <v>0.0</v>
      </c>
      <c r="W87" s="732">
        <v>0.0</v>
      </c>
    </row>
    <row r="88">
      <c r="B88" s="737">
        <v>0.8854166666666666</v>
      </c>
      <c r="C88" s="732">
        <v>0.0</v>
      </c>
      <c r="D88" s="732">
        <v>0.0</v>
      </c>
      <c r="E88" s="732">
        <v>0.0</v>
      </c>
      <c r="F88" s="732">
        <v>0.0</v>
      </c>
      <c r="G88" s="732">
        <v>0.0</v>
      </c>
      <c r="H88" s="732">
        <v>0.0</v>
      </c>
      <c r="I88" s="732">
        <v>0.0</v>
      </c>
      <c r="J88" s="732">
        <v>0.0</v>
      </c>
      <c r="K88" s="732">
        <v>0.0</v>
      </c>
      <c r="L88" s="732">
        <v>0.0</v>
      </c>
      <c r="M88" s="732">
        <v>0.0</v>
      </c>
      <c r="N88" s="732">
        <v>0.0</v>
      </c>
      <c r="O88" s="732">
        <v>0.0</v>
      </c>
      <c r="P88" s="732">
        <v>0.0</v>
      </c>
      <c r="Q88" s="732">
        <v>0.0</v>
      </c>
      <c r="R88" s="732">
        <v>0.0</v>
      </c>
      <c r="S88" s="732">
        <v>0.0</v>
      </c>
      <c r="T88" s="732">
        <v>0.0</v>
      </c>
      <c r="U88" s="732">
        <v>0.0</v>
      </c>
      <c r="V88" s="732">
        <v>0.0</v>
      </c>
      <c r="W88" s="732">
        <v>0.0</v>
      </c>
    </row>
    <row r="89">
      <c r="B89" s="737">
        <v>0.8958333333333334</v>
      </c>
      <c r="C89" s="732">
        <v>0.0</v>
      </c>
      <c r="D89" s="732">
        <v>0.0</v>
      </c>
      <c r="E89" s="732">
        <v>0.0</v>
      </c>
      <c r="F89" s="732">
        <v>0.0</v>
      </c>
      <c r="G89" s="732">
        <v>0.0</v>
      </c>
      <c r="H89" s="732">
        <v>0.0</v>
      </c>
      <c r="I89" s="732">
        <v>0.0</v>
      </c>
      <c r="J89" s="732">
        <v>0.0</v>
      </c>
      <c r="K89" s="732">
        <v>0.0</v>
      </c>
      <c r="L89" s="732">
        <v>0.0</v>
      </c>
      <c r="M89" s="732">
        <v>0.0</v>
      </c>
      <c r="N89" s="732">
        <v>0.0</v>
      </c>
      <c r="O89" s="732">
        <v>0.0</v>
      </c>
      <c r="P89" s="732">
        <v>0.0</v>
      </c>
      <c r="Q89" s="732">
        <v>0.0</v>
      </c>
      <c r="R89" s="732">
        <v>0.0</v>
      </c>
      <c r="S89" s="732">
        <v>0.0</v>
      </c>
      <c r="T89" s="732">
        <v>0.0</v>
      </c>
      <c r="U89" s="732">
        <v>0.0</v>
      </c>
      <c r="V89" s="732">
        <v>0.0</v>
      </c>
      <c r="W89" s="732">
        <v>0.0</v>
      </c>
    </row>
    <row r="90">
      <c r="B90" s="737">
        <v>0.90625</v>
      </c>
      <c r="C90" s="732">
        <v>0.0</v>
      </c>
      <c r="D90" s="732">
        <v>0.0</v>
      </c>
      <c r="E90" s="732">
        <v>0.0</v>
      </c>
      <c r="F90" s="732">
        <v>0.0</v>
      </c>
      <c r="G90" s="732">
        <v>0.0</v>
      </c>
      <c r="H90" s="732">
        <v>0.0</v>
      </c>
      <c r="I90" s="732">
        <v>0.0</v>
      </c>
      <c r="J90" s="732">
        <v>0.0</v>
      </c>
      <c r="K90" s="732">
        <v>0.0</v>
      </c>
      <c r="L90" s="732">
        <v>0.0</v>
      </c>
      <c r="M90" s="732">
        <v>0.0</v>
      </c>
      <c r="N90" s="732">
        <v>0.0</v>
      </c>
      <c r="O90" s="732">
        <v>0.0</v>
      </c>
      <c r="P90" s="732">
        <v>0.0</v>
      </c>
      <c r="Q90" s="732">
        <v>0.0</v>
      </c>
      <c r="R90" s="732">
        <v>0.0</v>
      </c>
      <c r="S90" s="732">
        <v>0.0</v>
      </c>
      <c r="T90" s="732">
        <v>0.0</v>
      </c>
      <c r="U90" s="732">
        <v>0.0</v>
      </c>
      <c r="V90" s="732">
        <v>0.0</v>
      </c>
      <c r="W90" s="732">
        <v>0.0</v>
      </c>
    </row>
    <row r="91">
      <c r="B91" s="737">
        <v>0.9166666666666666</v>
      </c>
      <c r="C91" s="732">
        <v>0.0</v>
      </c>
      <c r="D91" s="732">
        <v>0.0</v>
      </c>
      <c r="E91" s="732">
        <v>0.0</v>
      </c>
      <c r="F91" s="732">
        <v>0.0</v>
      </c>
      <c r="G91" s="732">
        <v>0.0</v>
      </c>
      <c r="H91" s="732">
        <v>0.0</v>
      </c>
      <c r="I91" s="732">
        <v>0.0</v>
      </c>
      <c r="J91" s="732">
        <v>0.0</v>
      </c>
      <c r="K91" s="732">
        <v>0.0</v>
      </c>
      <c r="L91" s="732">
        <v>0.0</v>
      </c>
      <c r="M91" s="732">
        <v>0.0</v>
      </c>
      <c r="N91" s="732">
        <v>0.0</v>
      </c>
      <c r="O91" s="732">
        <v>0.0</v>
      </c>
      <c r="P91" s="732">
        <v>0.0</v>
      </c>
      <c r="Q91" s="732">
        <v>0.0</v>
      </c>
      <c r="R91" s="732">
        <v>0.0</v>
      </c>
      <c r="S91" s="732">
        <v>0.0</v>
      </c>
      <c r="T91" s="732">
        <v>0.0</v>
      </c>
      <c r="U91" s="732">
        <v>0.0</v>
      </c>
      <c r="V91" s="732">
        <v>0.0</v>
      </c>
      <c r="W91" s="732">
        <v>0.0</v>
      </c>
    </row>
    <row r="92">
      <c r="B92" s="737">
        <v>0.9270833333333334</v>
      </c>
      <c r="C92" s="732">
        <v>0.0</v>
      </c>
      <c r="D92" s="732">
        <v>0.0</v>
      </c>
      <c r="E92" s="732">
        <v>0.0</v>
      </c>
      <c r="F92" s="732">
        <v>0.0</v>
      </c>
      <c r="G92" s="732">
        <v>0.0</v>
      </c>
      <c r="H92" s="732">
        <v>0.0</v>
      </c>
      <c r="I92" s="732">
        <v>0.0</v>
      </c>
      <c r="J92" s="732">
        <v>0.0</v>
      </c>
      <c r="K92" s="732">
        <v>0.0</v>
      </c>
      <c r="L92" s="732">
        <v>0.0</v>
      </c>
      <c r="M92" s="732">
        <v>0.0</v>
      </c>
      <c r="N92" s="732">
        <v>0.0</v>
      </c>
      <c r="O92" s="732">
        <v>0.0</v>
      </c>
      <c r="P92" s="732">
        <v>0.0</v>
      </c>
      <c r="Q92" s="732">
        <v>0.0</v>
      </c>
      <c r="R92" s="732">
        <v>0.0</v>
      </c>
      <c r="S92" s="732">
        <v>0.0</v>
      </c>
      <c r="T92" s="732">
        <v>0.0</v>
      </c>
      <c r="U92" s="732">
        <v>0.0</v>
      </c>
      <c r="V92" s="732">
        <v>0.0</v>
      </c>
      <c r="W92" s="732">
        <v>0.0</v>
      </c>
    </row>
    <row r="93">
      <c r="B93" s="737">
        <v>0.9375</v>
      </c>
      <c r="C93" s="732">
        <v>0.0</v>
      </c>
      <c r="D93" s="732">
        <v>0.0</v>
      </c>
      <c r="E93" s="732">
        <v>0.0</v>
      </c>
      <c r="F93" s="732">
        <v>0.0</v>
      </c>
      <c r="G93" s="732">
        <v>0.0</v>
      </c>
      <c r="H93" s="732">
        <v>0.0</v>
      </c>
      <c r="I93" s="732">
        <v>0.0</v>
      </c>
      <c r="J93" s="732">
        <v>0.0</v>
      </c>
      <c r="K93" s="732">
        <v>0.0</v>
      </c>
      <c r="L93" s="732">
        <v>0.0</v>
      </c>
      <c r="M93" s="732">
        <v>0.0</v>
      </c>
      <c r="N93" s="732">
        <v>0.0</v>
      </c>
      <c r="O93" s="732">
        <v>0.0</v>
      </c>
      <c r="P93" s="732">
        <v>0.0</v>
      </c>
      <c r="Q93" s="732">
        <v>0.0</v>
      </c>
      <c r="R93" s="732">
        <v>0.0</v>
      </c>
      <c r="S93" s="732">
        <v>0.0</v>
      </c>
      <c r="T93" s="732">
        <v>0.0</v>
      </c>
      <c r="U93" s="732">
        <v>0.0</v>
      </c>
      <c r="V93" s="732">
        <v>0.0</v>
      </c>
      <c r="W93" s="732">
        <v>0.0</v>
      </c>
    </row>
    <row r="94">
      <c r="B94" s="737">
        <v>0.9479166666666666</v>
      </c>
      <c r="C94" s="732">
        <v>0.0</v>
      </c>
      <c r="D94" s="732">
        <v>0.0</v>
      </c>
      <c r="E94" s="732">
        <v>0.0</v>
      </c>
      <c r="F94" s="732">
        <v>0.0</v>
      </c>
      <c r="G94" s="732">
        <v>0.0</v>
      </c>
      <c r="H94" s="732">
        <v>0.0</v>
      </c>
      <c r="I94" s="732">
        <v>0.0</v>
      </c>
      <c r="J94" s="732">
        <v>0.0</v>
      </c>
      <c r="K94" s="732">
        <v>0.0</v>
      </c>
      <c r="L94" s="732">
        <v>0.0</v>
      </c>
      <c r="M94" s="732">
        <v>0.0</v>
      </c>
      <c r="N94" s="732">
        <v>0.0</v>
      </c>
      <c r="O94" s="732">
        <v>0.0</v>
      </c>
      <c r="P94" s="732">
        <v>0.0</v>
      </c>
      <c r="Q94" s="732">
        <v>0.0</v>
      </c>
      <c r="R94" s="732">
        <v>0.0</v>
      </c>
      <c r="S94" s="732">
        <v>0.0</v>
      </c>
      <c r="T94" s="732">
        <v>0.0</v>
      </c>
      <c r="U94" s="732">
        <v>0.0</v>
      </c>
      <c r="V94" s="732">
        <v>0.0</v>
      </c>
      <c r="W94" s="732">
        <v>0.0</v>
      </c>
    </row>
    <row r="95">
      <c r="B95" s="737">
        <v>0.9583333333333334</v>
      </c>
      <c r="C95" s="732">
        <v>0.0</v>
      </c>
      <c r="D95" s="732">
        <v>0.0</v>
      </c>
      <c r="E95" s="732">
        <v>0.0</v>
      </c>
      <c r="F95" s="732">
        <v>0.0</v>
      </c>
      <c r="G95" s="732">
        <v>0.0</v>
      </c>
      <c r="H95" s="732">
        <v>0.0</v>
      </c>
      <c r="I95" s="732">
        <v>0.0</v>
      </c>
      <c r="J95" s="732">
        <v>0.0</v>
      </c>
      <c r="K95" s="732">
        <v>0.0</v>
      </c>
      <c r="L95" s="732">
        <v>0.0</v>
      </c>
      <c r="M95" s="732">
        <v>0.0</v>
      </c>
      <c r="N95" s="732">
        <v>0.0</v>
      </c>
      <c r="O95" s="732">
        <v>0.0</v>
      </c>
      <c r="P95" s="732">
        <v>0.0</v>
      </c>
      <c r="Q95" s="732">
        <v>0.0</v>
      </c>
      <c r="R95" s="732">
        <v>0.0</v>
      </c>
      <c r="S95" s="732">
        <v>0.0</v>
      </c>
      <c r="T95" s="732">
        <v>0.0</v>
      </c>
      <c r="U95" s="732">
        <v>0.0</v>
      </c>
      <c r="V95" s="732">
        <v>0.0</v>
      </c>
      <c r="W95" s="732">
        <v>0.0</v>
      </c>
    </row>
    <row r="96">
      <c r="B96" s="737">
        <v>0.96875</v>
      </c>
      <c r="C96" s="732">
        <v>0.0</v>
      </c>
      <c r="D96" s="732">
        <v>0.0</v>
      </c>
      <c r="E96" s="732">
        <v>0.0</v>
      </c>
      <c r="F96" s="732">
        <v>0.0</v>
      </c>
      <c r="G96" s="732">
        <v>0.0</v>
      </c>
      <c r="H96" s="732">
        <v>0.0</v>
      </c>
      <c r="I96" s="732">
        <v>0.0</v>
      </c>
      <c r="J96" s="732">
        <v>0.0</v>
      </c>
      <c r="K96" s="732">
        <v>0.0</v>
      </c>
      <c r="L96" s="732">
        <v>0.0</v>
      </c>
      <c r="M96" s="732">
        <v>0.0</v>
      </c>
      <c r="N96" s="732">
        <v>0.0</v>
      </c>
      <c r="O96" s="732">
        <v>0.0</v>
      </c>
      <c r="P96" s="732">
        <v>0.0</v>
      </c>
      <c r="Q96" s="732">
        <v>0.0</v>
      </c>
      <c r="R96" s="732">
        <v>0.0</v>
      </c>
      <c r="S96" s="732">
        <v>0.0</v>
      </c>
      <c r="T96" s="732">
        <v>0.0</v>
      </c>
      <c r="U96" s="732">
        <v>0.0</v>
      </c>
      <c r="V96" s="732">
        <v>0.0</v>
      </c>
      <c r="W96" s="732">
        <v>0.0</v>
      </c>
    </row>
    <row r="97">
      <c r="B97" s="737">
        <v>0.9791666666666666</v>
      </c>
      <c r="C97" s="732">
        <v>0.0</v>
      </c>
      <c r="D97" s="732">
        <v>0.0</v>
      </c>
      <c r="E97" s="732">
        <v>0.0</v>
      </c>
      <c r="F97" s="732">
        <v>0.0</v>
      </c>
      <c r="G97" s="732">
        <v>0.0</v>
      </c>
      <c r="H97" s="732">
        <v>0.0</v>
      </c>
      <c r="I97" s="732">
        <v>0.0</v>
      </c>
      <c r="J97" s="732">
        <v>0.0</v>
      </c>
      <c r="K97" s="732">
        <v>0.0</v>
      </c>
      <c r="L97" s="732">
        <v>0.0</v>
      </c>
      <c r="M97" s="732">
        <v>0.0</v>
      </c>
      <c r="N97" s="732">
        <v>0.0</v>
      </c>
      <c r="O97" s="732">
        <v>0.0</v>
      </c>
      <c r="P97" s="732">
        <v>0.0</v>
      </c>
      <c r="Q97" s="732">
        <v>0.0</v>
      </c>
      <c r="R97" s="732">
        <v>0.0</v>
      </c>
      <c r="S97" s="732">
        <v>0.0</v>
      </c>
      <c r="T97" s="732">
        <v>0.0</v>
      </c>
      <c r="U97" s="732">
        <v>0.0</v>
      </c>
      <c r="V97" s="732">
        <v>0.0</v>
      </c>
      <c r="W97" s="732">
        <v>0.0</v>
      </c>
    </row>
    <row r="98">
      <c r="B98" s="737">
        <v>0.9895833333333334</v>
      </c>
      <c r="C98" s="732">
        <v>0.0</v>
      </c>
      <c r="D98" s="732">
        <v>0.0</v>
      </c>
      <c r="E98" s="732">
        <v>0.0</v>
      </c>
      <c r="F98" s="732">
        <v>0.0</v>
      </c>
      <c r="G98" s="732">
        <v>0.0</v>
      </c>
      <c r="H98" s="732">
        <v>0.0</v>
      </c>
      <c r="I98" s="732">
        <v>0.0</v>
      </c>
      <c r="J98" s="732">
        <v>0.0</v>
      </c>
      <c r="K98" s="732">
        <v>0.0</v>
      </c>
      <c r="L98" s="732">
        <v>0.0</v>
      </c>
      <c r="M98" s="732">
        <v>0.0</v>
      </c>
      <c r="N98" s="732">
        <v>0.0</v>
      </c>
      <c r="O98" s="732">
        <v>0.0</v>
      </c>
      <c r="P98" s="732">
        <v>0.0</v>
      </c>
      <c r="Q98" s="732">
        <v>0.0</v>
      </c>
      <c r="R98" s="732">
        <v>0.0</v>
      </c>
      <c r="S98" s="732">
        <v>0.0</v>
      </c>
      <c r="T98" s="732">
        <v>0.0</v>
      </c>
      <c r="U98" s="732">
        <v>0.0</v>
      </c>
      <c r="V98" s="732">
        <v>0.0</v>
      </c>
      <c r="W98" s="732">
        <v>0.0</v>
      </c>
    </row>
    <row r="99">
      <c r="B99" s="730" t="s">
        <v>27</v>
      </c>
      <c r="C99" s="732">
        <v>0.0</v>
      </c>
      <c r="D99" s="732">
        <v>0.0</v>
      </c>
      <c r="E99" s="732">
        <v>0.0</v>
      </c>
      <c r="F99" s="732">
        <v>0.0</v>
      </c>
      <c r="G99" s="732">
        <v>0.0</v>
      </c>
      <c r="H99" s="732">
        <v>0.0</v>
      </c>
      <c r="I99" s="732">
        <v>0.0</v>
      </c>
      <c r="J99" s="732">
        <v>0.0</v>
      </c>
      <c r="K99" s="732">
        <v>0.0</v>
      </c>
      <c r="L99" s="732">
        <v>0.0</v>
      </c>
      <c r="M99" s="732">
        <v>0.0</v>
      </c>
      <c r="N99" s="732">
        <v>0.0</v>
      </c>
      <c r="O99" s="732">
        <v>0.0</v>
      </c>
      <c r="P99" s="732">
        <v>0.0</v>
      </c>
      <c r="Q99" s="732">
        <v>0.0</v>
      </c>
      <c r="R99" s="732">
        <v>0.0</v>
      </c>
      <c r="S99" s="732">
        <v>0.0</v>
      </c>
      <c r="T99" s="732">
        <v>0.0</v>
      </c>
      <c r="U99" s="732">
        <v>0.0</v>
      </c>
      <c r="V99" s="732">
        <v>0.0</v>
      </c>
      <c r="W99" s="732">
        <v>0.0</v>
      </c>
    </row>
    <row r="100">
      <c r="B100" s="730" t="s">
        <v>79</v>
      </c>
      <c r="C100" s="732">
        <v>0.0</v>
      </c>
      <c r="D100" s="732">
        <v>0.0</v>
      </c>
      <c r="E100" s="732">
        <v>0.0</v>
      </c>
      <c r="F100" s="732">
        <v>0.0</v>
      </c>
      <c r="G100" s="732">
        <v>0.0</v>
      </c>
      <c r="H100" s="732">
        <v>0.0</v>
      </c>
      <c r="I100" s="732">
        <v>0.0</v>
      </c>
      <c r="J100" s="732">
        <v>0.0</v>
      </c>
      <c r="K100" s="732">
        <v>0.0</v>
      </c>
      <c r="L100" s="732">
        <v>0.0</v>
      </c>
      <c r="M100" s="732">
        <v>0.0</v>
      </c>
      <c r="N100" s="732">
        <v>0.0</v>
      </c>
      <c r="O100" s="732">
        <v>0.0</v>
      </c>
      <c r="P100" s="732">
        <v>0.0</v>
      </c>
      <c r="Q100" s="732">
        <v>0.0</v>
      </c>
      <c r="R100" s="732">
        <v>0.0</v>
      </c>
      <c r="S100" s="732">
        <v>0.0</v>
      </c>
      <c r="T100" s="732">
        <v>0.0</v>
      </c>
      <c r="U100" s="732">
        <v>0.0</v>
      </c>
      <c r="V100" s="732">
        <v>0.0</v>
      </c>
      <c r="W100" s="732">
        <v>0.0</v>
      </c>
    </row>
    <row r="101">
      <c r="C101" s="738" t="s">
        <v>5</v>
      </c>
      <c r="D101" s="739"/>
      <c r="E101" s="740"/>
      <c r="F101" s="738" t="s">
        <v>6</v>
      </c>
      <c r="G101" s="739"/>
      <c r="H101" s="740"/>
      <c r="I101" s="738" t="s">
        <v>7</v>
      </c>
      <c r="J101" s="739"/>
      <c r="K101" s="740"/>
      <c r="L101" s="738" t="s">
        <v>8</v>
      </c>
      <c r="M101" s="739"/>
      <c r="N101" s="740"/>
      <c r="O101" s="738" t="s">
        <v>9</v>
      </c>
      <c r="P101" s="739"/>
      <c r="Q101" s="740"/>
      <c r="R101" s="738" t="s">
        <v>10</v>
      </c>
      <c r="S101" s="739"/>
      <c r="T101" s="740"/>
      <c r="U101" s="738" t="s">
        <v>11</v>
      </c>
      <c r="V101" s="739"/>
      <c r="W101" s="740"/>
    </row>
    <row r="102">
      <c r="B102" s="741">
        <v>0.0</v>
      </c>
      <c r="C102" s="742">
        <f t="shared" ref="C102:W102" si="1">AVERAGE(C3:C6)</f>
        <v>0</v>
      </c>
      <c r="D102" s="742">
        <f t="shared" si="1"/>
        <v>0</v>
      </c>
      <c r="E102" s="742">
        <f t="shared" si="1"/>
        <v>0</v>
      </c>
      <c r="F102" s="742">
        <f t="shared" si="1"/>
        <v>0</v>
      </c>
      <c r="G102" s="742">
        <f t="shared" si="1"/>
        <v>0</v>
      </c>
      <c r="H102" s="742">
        <f t="shared" si="1"/>
        <v>0</v>
      </c>
      <c r="I102" s="742">
        <f t="shared" si="1"/>
        <v>0</v>
      </c>
      <c r="J102" s="742">
        <f t="shared" si="1"/>
        <v>0</v>
      </c>
      <c r="K102" s="742">
        <f t="shared" si="1"/>
        <v>0</v>
      </c>
      <c r="L102" s="742">
        <f t="shared" si="1"/>
        <v>0</v>
      </c>
      <c r="M102" s="742">
        <f t="shared" si="1"/>
        <v>0</v>
      </c>
      <c r="N102" s="742">
        <f t="shared" si="1"/>
        <v>0</v>
      </c>
      <c r="O102" s="742">
        <f t="shared" si="1"/>
        <v>0</v>
      </c>
      <c r="P102" s="742">
        <f t="shared" si="1"/>
        <v>0</v>
      </c>
      <c r="Q102" s="742">
        <f t="shared" si="1"/>
        <v>0</v>
      </c>
      <c r="R102" s="742">
        <f t="shared" si="1"/>
        <v>0</v>
      </c>
      <c r="S102" s="742">
        <f t="shared" si="1"/>
        <v>0</v>
      </c>
      <c r="T102" s="742">
        <f t="shared" si="1"/>
        <v>0</v>
      </c>
      <c r="U102" s="742">
        <f t="shared" si="1"/>
        <v>0</v>
      </c>
      <c r="V102" s="742">
        <f t="shared" si="1"/>
        <v>0</v>
      </c>
      <c r="W102" s="742">
        <f t="shared" si="1"/>
        <v>0</v>
      </c>
    </row>
    <row r="103">
      <c r="B103" s="741">
        <v>0.041666666666666664</v>
      </c>
      <c r="C103" s="742">
        <f t="shared" ref="C103:W103" si="2">AVERAGE(C7:C10)</f>
        <v>0</v>
      </c>
      <c r="D103" s="742">
        <f t="shared" si="2"/>
        <v>0</v>
      </c>
      <c r="E103" s="742">
        <f t="shared" si="2"/>
        <v>0</v>
      </c>
      <c r="F103" s="742">
        <f t="shared" si="2"/>
        <v>0</v>
      </c>
      <c r="G103" s="742">
        <f t="shared" si="2"/>
        <v>0</v>
      </c>
      <c r="H103" s="742">
        <f t="shared" si="2"/>
        <v>0</v>
      </c>
      <c r="I103" s="742">
        <f t="shared" si="2"/>
        <v>0</v>
      </c>
      <c r="J103" s="742">
        <f t="shared" si="2"/>
        <v>0</v>
      </c>
      <c r="K103" s="742">
        <f t="shared" si="2"/>
        <v>0</v>
      </c>
      <c r="L103" s="742">
        <f t="shared" si="2"/>
        <v>0</v>
      </c>
      <c r="M103" s="742">
        <f t="shared" si="2"/>
        <v>0</v>
      </c>
      <c r="N103" s="742">
        <f t="shared" si="2"/>
        <v>0</v>
      </c>
      <c r="O103" s="742">
        <f t="shared" si="2"/>
        <v>0</v>
      </c>
      <c r="P103" s="742">
        <f t="shared" si="2"/>
        <v>0</v>
      </c>
      <c r="Q103" s="742">
        <f t="shared" si="2"/>
        <v>0</v>
      </c>
      <c r="R103" s="742">
        <f t="shared" si="2"/>
        <v>0</v>
      </c>
      <c r="S103" s="742">
        <f t="shared" si="2"/>
        <v>0</v>
      </c>
      <c r="T103" s="742">
        <f t="shared" si="2"/>
        <v>0</v>
      </c>
      <c r="U103" s="742">
        <f t="shared" si="2"/>
        <v>0</v>
      </c>
      <c r="V103" s="742">
        <f t="shared" si="2"/>
        <v>0</v>
      </c>
      <c r="W103" s="742">
        <f t="shared" si="2"/>
        <v>0</v>
      </c>
    </row>
    <row r="104">
      <c r="B104" s="741">
        <v>0.08333333333333333</v>
      </c>
      <c r="C104" s="742">
        <f t="shared" ref="C104:W104" si="3">AVERAGE(C11:C14)</f>
        <v>0</v>
      </c>
      <c r="D104" s="742">
        <f t="shared" si="3"/>
        <v>0</v>
      </c>
      <c r="E104" s="742">
        <f t="shared" si="3"/>
        <v>0</v>
      </c>
      <c r="F104" s="742">
        <f t="shared" si="3"/>
        <v>0</v>
      </c>
      <c r="G104" s="742">
        <f t="shared" si="3"/>
        <v>0</v>
      </c>
      <c r="H104" s="742">
        <f t="shared" si="3"/>
        <v>0</v>
      </c>
      <c r="I104" s="742">
        <f t="shared" si="3"/>
        <v>0</v>
      </c>
      <c r="J104" s="742">
        <f t="shared" si="3"/>
        <v>0</v>
      </c>
      <c r="K104" s="742">
        <f t="shared" si="3"/>
        <v>0</v>
      </c>
      <c r="L104" s="742">
        <f t="shared" si="3"/>
        <v>0</v>
      </c>
      <c r="M104" s="742">
        <f t="shared" si="3"/>
        <v>0</v>
      </c>
      <c r="N104" s="742">
        <f t="shared" si="3"/>
        <v>0</v>
      </c>
      <c r="O104" s="742">
        <f t="shared" si="3"/>
        <v>0</v>
      </c>
      <c r="P104" s="742">
        <f t="shared" si="3"/>
        <v>0</v>
      </c>
      <c r="Q104" s="742">
        <f t="shared" si="3"/>
        <v>0</v>
      </c>
      <c r="R104" s="742">
        <f t="shared" si="3"/>
        <v>0</v>
      </c>
      <c r="S104" s="742">
        <f t="shared" si="3"/>
        <v>0</v>
      </c>
      <c r="T104" s="742">
        <f t="shared" si="3"/>
        <v>0</v>
      </c>
      <c r="U104" s="742">
        <f t="shared" si="3"/>
        <v>0</v>
      </c>
      <c r="V104" s="742">
        <f t="shared" si="3"/>
        <v>0</v>
      </c>
      <c r="W104" s="742">
        <f t="shared" si="3"/>
        <v>0</v>
      </c>
    </row>
    <row r="105">
      <c r="B105" s="741">
        <v>0.125</v>
      </c>
      <c r="C105" s="742">
        <f t="shared" ref="C105:W105" si="4">AVERAGE(C15:C18)</f>
        <v>0</v>
      </c>
      <c r="D105" s="742">
        <f t="shared" si="4"/>
        <v>0</v>
      </c>
      <c r="E105" s="742">
        <f t="shared" si="4"/>
        <v>0</v>
      </c>
      <c r="F105" s="742">
        <f t="shared" si="4"/>
        <v>0</v>
      </c>
      <c r="G105" s="742">
        <f t="shared" si="4"/>
        <v>0</v>
      </c>
      <c r="H105" s="742">
        <f t="shared" si="4"/>
        <v>0</v>
      </c>
      <c r="I105" s="742">
        <f t="shared" si="4"/>
        <v>0</v>
      </c>
      <c r="J105" s="742">
        <f t="shared" si="4"/>
        <v>0</v>
      </c>
      <c r="K105" s="742">
        <f t="shared" si="4"/>
        <v>0</v>
      </c>
      <c r="L105" s="742">
        <f t="shared" si="4"/>
        <v>0</v>
      </c>
      <c r="M105" s="742">
        <f t="shared" si="4"/>
        <v>0</v>
      </c>
      <c r="N105" s="742">
        <f t="shared" si="4"/>
        <v>0</v>
      </c>
      <c r="O105" s="742">
        <f t="shared" si="4"/>
        <v>0</v>
      </c>
      <c r="P105" s="742">
        <f t="shared" si="4"/>
        <v>0</v>
      </c>
      <c r="Q105" s="742">
        <f t="shared" si="4"/>
        <v>0</v>
      </c>
      <c r="R105" s="742">
        <f t="shared" si="4"/>
        <v>0</v>
      </c>
      <c r="S105" s="742">
        <f t="shared" si="4"/>
        <v>0</v>
      </c>
      <c r="T105" s="742">
        <f t="shared" si="4"/>
        <v>0</v>
      </c>
      <c r="U105" s="742">
        <f t="shared" si="4"/>
        <v>0</v>
      </c>
      <c r="V105" s="742">
        <f t="shared" si="4"/>
        <v>0</v>
      </c>
      <c r="W105" s="742">
        <f t="shared" si="4"/>
        <v>0</v>
      </c>
    </row>
    <row r="106">
      <c r="B106" s="741">
        <v>0.16666666666666666</v>
      </c>
      <c r="C106" s="742">
        <f t="shared" ref="C106:W106" si="5">AVERAGE(C19:C22)</f>
        <v>0</v>
      </c>
      <c r="D106" s="742">
        <f t="shared" si="5"/>
        <v>0</v>
      </c>
      <c r="E106" s="742">
        <f t="shared" si="5"/>
        <v>0</v>
      </c>
      <c r="F106" s="742">
        <f t="shared" si="5"/>
        <v>0</v>
      </c>
      <c r="G106" s="742">
        <f t="shared" si="5"/>
        <v>0</v>
      </c>
      <c r="H106" s="742">
        <f t="shared" si="5"/>
        <v>0</v>
      </c>
      <c r="I106" s="742">
        <f t="shared" si="5"/>
        <v>0</v>
      </c>
      <c r="J106" s="742">
        <f t="shared" si="5"/>
        <v>0</v>
      </c>
      <c r="K106" s="742">
        <f t="shared" si="5"/>
        <v>0</v>
      </c>
      <c r="L106" s="742">
        <f t="shared" si="5"/>
        <v>0</v>
      </c>
      <c r="M106" s="742">
        <f t="shared" si="5"/>
        <v>0</v>
      </c>
      <c r="N106" s="742">
        <f t="shared" si="5"/>
        <v>0</v>
      </c>
      <c r="O106" s="742">
        <f t="shared" si="5"/>
        <v>0</v>
      </c>
      <c r="P106" s="742">
        <f t="shared" si="5"/>
        <v>0</v>
      </c>
      <c r="Q106" s="742">
        <f t="shared" si="5"/>
        <v>0</v>
      </c>
      <c r="R106" s="742">
        <f t="shared" si="5"/>
        <v>0</v>
      </c>
      <c r="S106" s="742">
        <f t="shared" si="5"/>
        <v>0</v>
      </c>
      <c r="T106" s="742">
        <f t="shared" si="5"/>
        <v>0</v>
      </c>
      <c r="U106" s="742">
        <f t="shared" si="5"/>
        <v>0</v>
      </c>
      <c r="V106" s="742">
        <f t="shared" si="5"/>
        <v>0</v>
      </c>
      <c r="W106" s="742">
        <f t="shared" si="5"/>
        <v>0</v>
      </c>
    </row>
    <row r="107">
      <c r="B107" s="741">
        <v>0.20833333333333334</v>
      </c>
      <c r="C107" s="742">
        <f t="shared" ref="C107:W107" si="6">AVERAGE(C23:C26)</f>
        <v>0</v>
      </c>
      <c r="D107" s="742">
        <f t="shared" si="6"/>
        <v>0</v>
      </c>
      <c r="E107" s="742">
        <f t="shared" si="6"/>
        <v>0</v>
      </c>
      <c r="F107" s="742">
        <f t="shared" si="6"/>
        <v>0</v>
      </c>
      <c r="G107" s="742">
        <f t="shared" si="6"/>
        <v>0</v>
      </c>
      <c r="H107" s="742">
        <f t="shared" si="6"/>
        <v>0</v>
      </c>
      <c r="I107" s="742">
        <f t="shared" si="6"/>
        <v>0</v>
      </c>
      <c r="J107" s="742">
        <f t="shared" si="6"/>
        <v>0</v>
      </c>
      <c r="K107" s="742">
        <f t="shared" si="6"/>
        <v>0</v>
      </c>
      <c r="L107" s="742">
        <f t="shared" si="6"/>
        <v>0</v>
      </c>
      <c r="M107" s="742">
        <f t="shared" si="6"/>
        <v>0</v>
      </c>
      <c r="N107" s="742">
        <f t="shared" si="6"/>
        <v>0</v>
      </c>
      <c r="O107" s="742">
        <f t="shared" si="6"/>
        <v>0</v>
      </c>
      <c r="P107" s="742">
        <f t="shared" si="6"/>
        <v>0</v>
      </c>
      <c r="Q107" s="742">
        <f t="shared" si="6"/>
        <v>0</v>
      </c>
      <c r="R107" s="742">
        <f t="shared" si="6"/>
        <v>0</v>
      </c>
      <c r="S107" s="742">
        <f t="shared" si="6"/>
        <v>0</v>
      </c>
      <c r="T107" s="742">
        <f t="shared" si="6"/>
        <v>0</v>
      </c>
      <c r="U107" s="742">
        <f t="shared" si="6"/>
        <v>0</v>
      </c>
      <c r="V107" s="742">
        <f t="shared" si="6"/>
        <v>0</v>
      </c>
      <c r="W107" s="742">
        <f t="shared" si="6"/>
        <v>0</v>
      </c>
    </row>
    <row r="108">
      <c r="B108" s="741">
        <v>0.25</v>
      </c>
      <c r="C108" s="742">
        <f t="shared" ref="C108:W108" si="7">AVERAGE(C27:C30)</f>
        <v>0</v>
      </c>
      <c r="D108" s="742">
        <f t="shared" si="7"/>
        <v>0</v>
      </c>
      <c r="E108" s="742">
        <f t="shared" si="7"/>
        <v>0</v>
      </c>
      <c r="F108" s="742">
        <f t="shared" si="7"/>
        <v>0</v>
      </c>
      <c r="G108" s="742">
        <f t="shared" si="7"/>
        <v>0</v>
      </c>
      <c r="H108" s="742">
        <f t="shared" si="7"/>
        <v>0</v>
      </c>
      <c r="I108" s="742">
        <f t="shared" si="7"/>
        <v>0</v>
      </c>
      <c r="J108" s="742">
        <f t="shared" si="7"/>
        <v>0</v>
      </c>
      <c r="K108" s="742">
        <f t="shared" si="7"/>
        <v>0</v>
      </c>
      <c r="L108" s="742">
        <f t="shared" si="7"/>
        <v>0</v>
      </c>
      <c r="M108" s="742">
        <f t="shared" si="7"/>
        <v>0</v>
      </c>
      <c r="N108" s="742">
        <f t="shared" si="7"/>
        <v>0</v>
      </c>
      <c r="O108" s="742">
        <f t="shared" si="7"/>
        <v>0</v>
      </c>
      <c r="P108" s="742">
        <f t="shared" si="7"/>
        <v>0</v>
      </c>
      <c r="Q108" s="742">
        <f t="shared" si="7"/>
        <v>0</v>
      </c>
      <c r="R108" s="742">
        <f t="shared" si="7"/>
        <v>0</v>
      </c>
      <c r="S108" s="742">
        <f t="shared" si="7"/>
        <v>0</v>
      </c>
      <c r="T108" s="742">
        <f t="shared" si="7"/>
        <v>0</v>
      </c>
      <c r="U108" s="742">
        <f t="shared" si="7"/>
        <v>0</v>
      </c>
      <c r="V108" s="742">
        <f t="shared" si="7"/>
        <v>0</v>
      </c>
      <c r="W108" s="742">
        <f t="shared" si="7"/>
        <v>0</v>
      </c>
    </row>
    <row r="109">
      <c r="B109" s="741">
        <v>0.2916666666666667</v>
      </c>
      <c r="C109" s="742">
        <f t="shared" ref="C109:W109" si="8">AVERAGE(C31:C34)</f>
        <v>0</v>
      </c>
      <c r="D109" s="742">
        <f t="shared" si="8"/>
        <v>0</v>
      </c>
      <c r="E109" s="742">
        <f t="shared" si="8"/>
        <v>0</v>
      </c>
      <c r="F109" s="742">
        <f t="shared" si="8"/>
        <v>0</v>
      </c>
      <c r="G109" s="742">
        <f t="shared" si="8"/>
        <v>0</v>
      </c>
      <c r="H109" s="742">
        <f t="shared" si="8"/>
        <v>0</v>
      </c>
      <c r="I109" s="742">
        <f t="shared" si="8"/>
        <v>0</v>
      </c>
      <c r="J109" s="742">
        <f t="shared" si="8"/>
        <v>0</v>
      </c>
      <c r="K109" s="742">
        <f t="shared" si="8"/>
        <v>0</v>
      </c>
      <c r="L109" s="742">
        <f t="shared" si="8"/>
        <v>0</v>
      </c>
      <c r="M109" s="742">
        <f t="shared" si="8"/>
        <v>0</v>
      </c>
      <c r="N109" s="742">
        <f t="shared" si="8"/>
        <v>0</v>
      </c>
      <c r="O109" s="742">
        <f t="shared" si="8"/>
        <v>0</v>
      </c>
      <c r="P109" s="742">
        <f t="shared" si="8"/>
        <v>0</v>
      </c>
      <c r="Q109" s="742">
        <f t="shared" si="8"/>
        <v>0</v>
      </c>
      <c r="R109" s="742">
        <f t="shared" si="8"/>
        <v>0</v>
      </c>
      <c r="S109" s="742">
        <f t="shared" si="8"/>
        <v>0</v>
      </c>
      <c r="T109" s="742">
        <f t="shared" si="8"/>
        <v>0</v>
      </c>
      <c r="U109" s="742">
        <f t="shared" si="8"/>
        <v>0</v>
      </c>
      <c r="V109" s="742">
        <f t="shared" si="8"/>
        <v>0</v>
      </c>
      <c r="W109" s="742">
        <f t="shared" si="8"/>
        <v>0</v>
      </c>
    </row>
    <row r="110">
      <c r="B110" s="741">
        <v>0.3333333333333333</v>
      </c>
      <c r="C110" s="742">
        <f t="shared" ref="C110:W110" si="9">AVERAGE(C35:C38)</f>
        <v>0</v>
      </c>
      <c r="D110" s="742">
        <f t="shared" si="9"/>
        <v>0</v>
      </c>
      <c r="E110" s="742">
        <f t="shared" si="9"/>
        <v>0</v>
      </c>
      <c r="F110" s="742">
        <f t="shared" si="9"/>
        <v>0</v>
      </c>
      <c r="G110" s="742">
        <f t="shared" si="9"/>
        <v>0</v>
      </c>
      <c r="H110" s="742">
        <f t="shared" si="9"/>
        <v>0</v>
      </c>
      <c r="I110" s="742">
        <f t="shared" si="9"/>
        <v>0</v>
      </c>
      <c r="J110" s="742">
        <f t="shared" si="9"/>
        <v>0</v>
      </c>
      <c r="K110" s="742">
        <f t="shared" si="9"/>
        <v>0</v>
      </c>
      <c r="L110" s="742">
        <f t="shared" si="9"/>
        <v>0</v>
      </c>
      <c r="M110" s="742">
        <f t="shared" si="9"/>
        <v>0</v>
      </c>
      <c r="N110" s="742">
        <f t="shared" si="9"/>
        <v>0</v>
      </c>
      <c r="O110" s="742">
        <f t="shared" si="9"/>
        <v>0</v>
      </c>
      <c r="P110" s="742">
        <f t="shared" si="9"/>
        <v>0</v>
      </c>
      <c r="Q110" s="742">
        <f t="shared" si="9"/>
        <v>0</v>
      </c>
      <c r="R110" s="742">
        <f t="shared" si="9"/>
        <v>0</v>
      </c>
      <c r="S110" s="742">
        <f t="shared" si="9"/>
        <v>0</v>
      </c>
      <c r="T110" s="742">
        <f t="shared" si="9"/>
        <v>0</v>
      </c>
      <c r="U110" s="742">
        <f t="shared" si="9"/>
        <v>0</v>
      </c>
      <c r="V110" s="742">
        <f t="shared" si="9"/>
        <v>0</v>
      </c>
      <c r="W110" s="742">
        <f t="shared" si="9"/>
        <v>0</v>
      </c>
    </row>
    <row r="111">
      <c r="B111" s="741">
        <v>0.375</v>
      </c>
      <c r="C111" s="742">
        <f t="shared" ref="C111:W111" si="10">AVERAGE(C39:C42)</f>
        <v>0</v>
      </c>
      <c r="D111" s="742">
        <f t="shared" si="10"/>
        <v>0</v>
      </c>
      <c r="E111" s="742">
        <f t="shared" si="10"/>
        <v>0</v>
      </c>
      <c r="F111" s="742">
        <f t="shared" si="10"/>
        <v>0</v>
      </c>
      <c r="G111" s="742">
        <f t="shared" si="10"/>
        <v>0</v>
      </c>
      <c r="H111" s="742">
        <f t="shared" si="10"/>
        <v>0</v>
      </c>
      <c r="I111" s="742">
        <f t="shared" si="10"/>
        <v>0</v>
      </c>
      <c r="J111" s="742">
        <f t="shared" si="10"/>
        <v>0</v>
      </c>
      <c r="K111" s="742">
        <f t="shared" si="10"/>
        <v>0</v>
      </c>
      <c r="L111" s="742">
        <f t="shared" si="10"/>
        <v>0</v>
      </c>
      <c r="M111" s="742">
        <f t="shared" si="10"/>
        <v>0</v>
      </c>
      <c r="N111" s="742">
        <f t="shared" si="10"/>
        <v>0</v>
      </c>
      <c r="O111" s="742">
        <f t="shared" si="10"/>
        <v>0</v>
      </c>
      <c r="P111" s="742">
        <f t="shared" si="10"/>
        <v>0</v>
      </c>
      <c r="Q111" s="742">
        <f t="shared" si="10"/>
        <v>0</v>
      </c>
      <c r="R111" s="742">
        <f t="shared" si="10"/>
        <v>0</v>
      </c>
      <c r="S111" s="742">
        <f t="shared" si="10"/>
        <v>0</v>
      </c>
      <c r="T111" s="742">
        <f t="shared" si="10"/>
        <v>0</v>
      </c>
      <c r="U111" s="742">
        <f t="shared" si="10"/>
        <v>0</v>
      </c>
      <c r="V111" s="742">
        <f t="shared" si="10"/>
        <v>0</v>
      </c>
      <c r="W111" s="742">
        <f t="shared" si="10"/>
        <v>0</v>
      </c>
    </row>
    <row r="112">
      <c r="B112" s="741">
        <v>0.4166666666666667</v>
      </c>
      <c r="C112" s="742">
        <f t="shared" ref="C112:W112" si="11">AVERAGE(C43:C46)</f>
        <v>0</v>
      </c>
      <c r="D112" s="742">
        <f t="shared" si="11"/>
        <v>0</v>
      </c>
      <c r="E112" s="742">
        <f t="shared" si="11"/>
        <v>0</v>
      </c>
      <c r="F112" s="742">
        <f t="shared" si="11"/>
        <v>0</v>
      </c>
      <c r="G112" s="742">
        <f t="shared" si="11"/>
        <v>0</v>
      </c>
      <c r="H112" s="742">
        <f t="shared" si="11"/>
        <v>0</v>
      </c>
      <c r="I112" s="742">
        <f t="shared" si="11"/>
        <v>0</v>
      </c>
      <c r="J112" s="742">
        <f t="shared" si="11"/>
        <v>0</v>
      </c>
      <c r="K112" s="742">
        <f t="shared" si="11"/>
        <v>0</v>
      </c>
      <c r="L112" s="742">
        <f t="shared" si="11"/>
        <v>0</v>
      </c>
      <c r="M112" s="742">
        <f t="shared" si="11"/>
        <v>0</v>
      </c>
      <c r="N112" s="742">
        <f t="shared" si="11"/>
        <v>0</v>
      </c>
      <c r="O112" s="742">
        <f t="shared" si="11"/>
        <v>0</v>
      </c>
      <c r="P112" s="742">
        <f t="shared" si="11"/>
        <v>0</v>
      </c>
      <c r="Q112" s="742">
        <f t="shared" si="11"/>
        <v>0</v>
      </c>
      <c r="R112" s="742">
        <f t="shared" si="11"/>
        <v>0</v>
      </c>
      <c r="S112" s="742">
        <f t="shared" si="11"/>
        <v>0</v>
      </c>
      <c r="T112" s="742">
        <f t="shared" si="11"/>
        <v>0</v>
      </c>
      <c r="U112" s="742">
        <f t="shared" si="11"/>
        <v>0</v>
      </c>
      <c r="V112" s="742">
        <f t="shared" si="11"/>
        <v>0</v>
      </c>
      <c r="W112" s="742">
        <f t="shared" si="11"/>
        <v>0</v>
      </c>
    </row>
    <row r="113">
      <c r="B113" s="741">
        <v>0.4583333333333333</v>
      </c>
      <c r="C113" s="742">
        <f t="shared" ref="C113:W113" si="12">AVERAGE(C47:C50)</f>
        <v>0</v>
      </c>
      <c r="D113" s="742">
        <f t="shared" si="12"/>
        <v>0</v>
      </c>
      <c r="E113" s="742">
        <f t="shared" si="12"/>
        <v>0</v>
      </c>
      <c r="F113" s="742">
        <f t="shared" si="12"/>
        <v>0</v>
      </c>
      <c r="G113" s="742">
        <f t="shared" si="12"/>
        <v>0</v>
      </c>
      <c r="H113" s="742">
        <f t="shared" si="12"/>
        <v>0</v>
      </c>
      <c r="I113" s="742">
        <f t="shared" si="12"/>
        <v>0</v>
      </c>
      <c r="J113" s="742">
        <f t="shared" si="12"/>
        <v>0</v>
      </c>
      <c r="K113" s="742">
        <f t="shared" si="12"/>
        <v>0</v>
      </c>
      <c r="L113" s="742">
        <f t="shared" si="12"/>
        <v>0</v>
      </c>
      <c r="M113" s="742">
        <f t="shared" si="12"/>
        <v>0</v>
      </c>
      <c r="N113" s="742">
        <f t="shared" si="12"/>
        <v>0</v>
      </c>
      <c r="O113" s="742">
        <f t="shared" si="12"/>
        <v>0</v>
      </c>
      <c r="P113" s="742">
        <f t="shared" si="12"/>
        <v>0</v>
      </c>
      <c r="Q113" s="742">
        <f t="shared" si="12"/>
        <v>0</v>
      </c>
      <c r="R113" s="742">
        <f t="shared" si="12"/>
        <v>0</v>
      </c>
      <c r="S113" s="742">
        <f t="shared" si="12"/>
        <v>0</v>
      </c>
      <c r="T113" s="742">
        <f t="shared" si="12"/>
        <v>0</v>
      </c>
      <c r="U113" s="742">
        <f t="shared" si="12"/>
        <v>0</v>
      </c>
      <c r="V113" s="742">
        <f t="shared" si="12"/>
        <v>0</v>
      </c>
      <c r="W113" s="742">
        <f t="shared" si="12"/>
        <v>0</v>
      </c>
    </row>
    <row r="114">
      <c r="B114" s="741">
        <v>0.5</v>
      </c>
      <c r="C114" s="742">
        <f t="shared" ref="C114:W114" si="13">AVERAGE(C51:C54)</f>
        <v>0</v>
      </c>
      <c r="D114" s="742">
        <f t="shared" si="13"/>
        <v>0</v>
      </c>
      <c r="E114" s="742">
        <f t="shared" si="13"/>
        <v>0</v>
      </c>
      <c r="F114" s="742">
        <f t="shared" si="13"/>
        <v>0</v>
      </c>
      <c r="G114" s="742">
        <f t="shared" si="13"/>
        <v>0</v>
      </c>
      <c r="H114" s="742">
        <f t="shared" si="13"/>
        <v>0</v>
      </c>
      <c r="I114" s="742">
        <f t="shared" si="13"/>
        <v>0</v>
      </c>
      <c r="J114" s="742">
        <f t="shared" si="13"/>
        <v>0</v>
      </c>
      <c r="K114" s="742">
        <f t="shared" si="13"/>
        <v>0</v>
      </c>
      <c r="L114" s="742">
        <f t="shared" si="13"/>
        <v>0</v>
      </c>
      <c r="M114" s="742">
        <f t="shared" si="13"/>
        <v>0</v>
      </c>
      <c r="N114" s="742">
        <f t="shared" si="13"/>
        <v>0</v>
      </c>
      <c r="O114" s="742">
        <f t="shared" si="13"/>
        <v>0</v>
      </c>
      <c r="P114" s="742">
        <f t="shared" si="13"/>
        <v>0</v>
      </c>
      <c r="Q114" s="742">
        <f t="shared" si="13"/>
        <v>0</v>
      </c>
      <c r="R114" s="742">
        <f t="shared" si="13"/>
        <v>0</v>
      </c>
      <c r="S114" s="742">
        <f t="shared" si="13"/>
        <v>0</v>
      </c>
      <c r="T114" s="742">
        <f t="shared" si="13"/>
        <v>0</v>
      </c>
      <c r="U114" s="742">
        <f t="shared" si="13"/>
        <v>0</v>
      </c>
      <c r="V114" s="742">
        <f t="shared" si="13"/>
        <v>0</v>
      </c>
      <c r="W114" s="742">
        <f t="shared" si="13"/>
        <v>0</v>
      </c>
    </row>
    <row r="115">
      <c r="B115" s="741">
        <v>0.5416666666666666</v>
      </c>
      <c r="C115" s="742">
        <f t="shared" ref="C115:W115" si="14">AVERAGE(C55:C58)</f>
        <v>0</v>
      </c>
      <c r="D115" s="742">
        <f t="shared" si="14"/>
        <v>0</v>
      </c>
      <c r="E115" s="742">
        <f t="shared" si="14"/>
        <v>0</v>
      </c>
      <c r="F115" s="742">
        <f t="shared" si="14"/>
        <v>0</v>
      </c>
      <c r="G115" s="742">
        <f t="shared" si="14"/>
        <v>0</v>
      </c>
      <c r="H115" s="742">
        <f t="shared" si="14"/>
        <v>0</v>
      </c>
      <c r="I115" s="742">
        <f t="shared" si="14"/>
        <v>0</v>
      </c>
      <c r="J115" s="742">
        <f t="shared" si="14"/>
        <v>0</v>
      </c>
      <c r="K115" s="742">
        <f t="shared" si="14"/>
        <v>0</v>
      </c>
      <c r="L115" s="742">
        <f t="shared" si="14"/>
        <v>0</v>
      </c>
      <c r="M115" s="742">
        <f t="shared" si="14"/>
        <v>0</v>
      </c>
      <c r="N115" s="742">
        <f t="shared" si="14"/>
        <v>0</v>
      </c>
      <c r="O115" s="742">
        <f t="shared" si="14"/>
        <v>0</v>
      </c>
      <c r="P115" s="742">
        <f t="shared" si="14"/>
        <v>0</v>
      </c>
      <c r="Q115" s="742">
        <f t="shared" si="14"/>
        <v>0</v>
      </c>
      <c r="R115" s="742">
        <f t="shared" si="14"/>
        <v>0</v>
      </c>
      <c r="S115" s="742">
        <f t="shared" si="14"/>
        <v>0</v>
      </c>
      <c r="T115" s="742">
        <f t="shared" si="14"/>
        <v>0</v>
      </c>
      <c r="U115" s="742">
        <f t="shared" si="14"/>
        <v>0</v>
      </c>
      <c r="V115" s="742">
        <f t="shared" si="14"/>
        <v>0</v>
      </c>
      <c r="W115" s="742">
        <f t="shared" si="14"/>
        <v>0</v>
      </c>
    </row>
    <row r="116">
      <c r="B116" s="741">
        <v>0.5833333333333334</v>
      </c>
      <c r="C116" s="742">
        <f t="shared" ref="C116:W116" si="15">AVERAGE(C59:C62)</f>
        <v>0</v>
      </c>
      <c r="D116" s="742">
        <f t="shared" si="15"/>
        <v>0</v>
      </c>
      <c r="E116" s="742">
        <f t="shared" si="15"/>
        <v>0</v>
      </c>
      <c r="F116" s="742">
        <f t="shared" si="15"/>
        <v>0</v>
      </c>
      <c r="G116" s="742">
        <f t="shared" si="15"/>
        <v>0</v>
      </c>
      <c r="H116" s="742">
        <f t="shared" si="15"/>
        <v>0</v>
      </c>
      <c r="I116" s="742">
        <f t="shared" si="15"/>
        <v>0</v>
      </c>
      <c r="J116" s="742">
        <f t="shared" si="15"/>
        <v>0</v>
      </c>
      <c r="K116" s="742">
        <f t="shared" si="15"/>
        <v>0</v>
      </c>
      <c r="L116" s="742">
        <f t="shared" si="15"/>
        <v>0</v>
      </c>
      <c r="M116" s="742">
        <f t="shared" si="15"/>
        <v>0</v>
      </c>
      <c r="N116" s="742">
        <f t="shared" si="15"/>
        <v>0</v>
      </c>
      <c r="O116" s="742">
        <f t="shared" si="15"/>
        <v>0</v>
      </c>
      <c r="P116" s="742">
        <f t="shared" si="15"/>
        <v>0</v>
      </c>
      <c r="Q116" s="742">
        <f t="shared" si="15"/>
        <v>0</v>
      </c>
      <c r="R116" s="742">
        <f t="shared" si="15"/>
        <v>0</v>
      </c>
      <c r="S116" s="742">
        <f t="shared" si="15"/>
        <v>0</v>
      </c>
      <c r="T116" s="742">
        <f t="shared" si="15"/>
        <v>0</v>
      </c>
      <c r="U116" s="742">
        <f t="shared" si="15"/>
        <v>0</v>
      </c>
      <c r="V116" s="742">
        <f t="shared" si="15"/>
        <v>0</v>
      </c>
      <c r="W116" s="742">
        <f t="shared" si="15"/>
        <v>0</v>
      </c>
    </row>
    <row r="117">
      <c r="B117" s="741">
        <v>0.625</v>
      </c>
      <c r="C117" s="742">
        <f t="shared" ref="C117:W117" si="16">AVERAGE(C63:C66)</f>
        <v>0</v>
      </c>
      <c r="D117" s="742">
        <f t="shared" si="16"/>
        <v>0</v>
      </c>
      <c r="E117" s="742">
        <f t="shared" si="16"/>
        <v>0</v>
      </c>
      <c r="F117" s="742">
        <f t="shared" si="16"/>
        <v>0</v>
      </c>
      <c r="G117" s="742">
        <f t="shared" si="16"/>
        <v>0</v>
      </c>
      <c r="H117" s="742">
        <f t="shared" si="16"/>
        <v>0</v>
      </c>
      <c r="I117" s="742">
        <f t="shared" si="16"/>
        <v>0</v>
      </c>
      <c r="J117" s="742">
        <f t="shared" si="16"/>
        <v>0</v>
      </c>
      <c r="K117" s="742">
        <f t="shared" si="16"/>
        <v>0</v>
      </c>
      <c r="L117" s="742">
        <f t="shared" si="16"/>
        <v>0</v>
      </c>
      <c r="M117" s="742">
        <f t="shared" si="16"/>
        <v>0</v>
      </c>
      <c r="N117" s="742">
        <f t="shared" si="16"/>
        <v>0</v>
      </c>
      <c r="O117" s="742">
        <f t="shared" si="16"/>
        <v>0</v>
      </c>
      <c r="P117" s="742">
        <f t="shared" si="16"/>
        <v>0</v>
      </c>
      <c r="Q117" s="742">
        <f t="shared" si="16"/>
        <v>0</v>
      </c>
      <c r="R117" s="742">
        <f t="shared" si="16"/>
        <v>0</v>
      </c>
      <c r="S117" s="742">
        <f t="shared" si="16"/>
        <v>0</v>
      </c>
      <c r="T117" s="742">
        <f t="shared" si="16"/>
        <v>0</v>
      </c>
      <c r="U117" s="742">
        <f t="shared" si="16"/>
        <v>0</v>
      </c>
      <c r="V117" s="742">
        <f t="shared" si="16"/>
        <v>0</v>
      </c>
      <c r="W117" s="742">
        <f t="shared" si="16"/>
        <v>0</v>
      </c>
    </row>
    <row r="118">
      <c r="B118" s="741">
        <v>0.6666666666666666</v>
      </c>
      <c r="C118" s="742">
        <f t="shared" ref="C118:W118" si="17">AVERAGE(C67:C70)</f>
        <v>0</v>
      </c>
      <c r="D118" s="742">
        <f t="shared" si="17"/>
        <v>0</v>
      </c>
      <c r="E118" s="742">
        <f t="shared" si="17"/>
        <v>0</v>
      </c>
      <c r="F118" s="742">
        <f t="shared" si="17"/>
        <v>0</v>
      </c>
      <c r="G118" s="742">
        <f t="shared" si="17"/>
        <v>0</v>
      </c>
      <c r="H118" s="742">
        <f t="shared" si="17"/>
        <v>0</v>
      </c>
      <c r="I118" s="742">
        <f t="shared" si="17"/>
        <v>0</v>
      </c>
      <c r="J118" s="742">
        <f t="shared" si="17"/>
        <v>0</v>
      </c>
      <c r="K118" s="742">
        <f t="shared" si="17"/>
        <v>0</v>
      </c>
      <c r="L118" s="742">
        <f t="shared" si="17"/>
        <v>0</v>
      </c>
      <c r="M118" s="742">
        <f t="shared" si="17"/>
        <v>0</v>
      </c>
      <c r="N118" s="742">
        <f t="shared" si="17"/>
        <v>0</v>
      </c>
      <c r="O118" s="742">
        <f t="shared" si="17"/>
        <v>0</v>
      </c>
      <c r="P118" s="742">
        <f t="shared" si="17"/>
        <v>0</v>
      </c>
      <c r="Q118" s="742">
        <f t="shared" si="17"/>
        <v>0</v>
      </c>
      <c r="R118" s="742">
        <f t="shared" si="17"/>
        <v>0</v>
      </c>
      <c r="S118" s="742">
        <f t="shared" si="17"/>
        <v>0</v>
      </c>
      <c r="T118" s="742">
        <f t="shared" si="17"/>
        <v>0</v>
      </c>
      <c r="U118" s="742">
        <f t="shared" si="17"/>
        <v>0</v>
      </c>
      <c r="V118" s="742">
        <f t="shared" si="17"/>
        <v>0</v>
      </c>
      <c r="W118" s="742">
        <f t="shared" si="17"/>
        <v>0</v>
      </c>
    </row>
    <row r="119">
      <c r="B119" s="741">
        <v>0.7083333333333334</v>
      </c>
      <c r="C119" s="742">
        <f t="shared" ref="C119:W119" si="18">AVERAGE(C71:C74)</f>
        <v>0</v>
      </c>
      <c r="D119" s="742">
        <f t="shared" si="18"/>
        <v>0</v>
      </c>
      <c r="E119" s="742">
        <f t="shared" si="18"/>
        <v>0</v>
      </c>
      <c r="F119" s="742">
        <f t="shared" si="18"/>
        <v>0</v>
      </c>
      <c r="G119" s="742">
        <f t="shared" si="18"/>
        <v>0</v>
      </c>
      <c r="H119" s="742">
        <f t="shared" si="18"/>
        <v>0</v>
      </c>
      <c r="I119" s="742">
        <f t="shared" si="18"/>
        <v>0</v>
      </c>
      <c r="J119" s="742">
        <f t="shared" si="18"/>
        <v>0</v>
      </c>
      <c r="K119" s="742">
        <f t="shared" si="18"/>
        <v>0</v>
      </c>
      <c r="L119" s="742">
        <f t="shared" si="18"/>
        <v>0</v>
      </c>
      <c r="M119" s="742">
        <f t="shared" si="18"/>
        <v>0</v>
      </c>
      <c r="N119" s="742">
        <f t="shared" si="18"/>
        <v>0</v>
      </c>
      <c r="O119" s="742">
        <f t="shared" si="18"/>
        <v>0</v>
      </c>
      <c r="P119" s="742">
        <f t="shared" si="18"/>
        <v>0</v>
      </c>
      <c r="Q119" s="742">
        <f t="shared" si="18"/>
        <v>0</v>
      </c>
      <c r="R119" s="742">
        <f t="shared" si="18"/>
        <v>0</v>
      </c>
      <c r="S119" s="742">
        <f t="shared" si="18"/>
        <v>0</v>
      </c>
      <c r="T119" s="742">
        <f t="shared" si="18"/>
        <v>0</v>
      </c>
      <c r="U119" s="742">
        <f t="shared" si="18"/>
        <v>0</v>
      </c>
      <c r="V119" s="742">
        <f t="shared" si="18"/>
        <v>0</v>
      </c>
      <c r="W119" s="742">
        <f t="shared" si="18"/>
        <v>0</v>
      </c>
    </row>
    <row r="120">
      <c r="B120" s="741">
        <v>0.75</v>
      </c>
      <c r="C120" s="742">
        <f t="shared" ref="C120:W120" si="19">AVERAGE(C75:C78)</f>
        <v>0</v>
      </c>
      <c r="D120" s="742">
        <f t="shared" si="19"/>
        <v>0</v>
      </c>
      <c r="E120" s="742">
        <f t="shared" si="19"/>
        <v>0</v>
      </c>
      <c r="F120" s="742">
        <f t="shared" si="19"/>
        <v>0</v>
      </c>
      <c r="G120" s="742">
        <f t="shared" si="19"/>
        <v>0</v>
      </c>
      <c r="H120" s="742">
        <f t="shared" si="19"/>
        <v>0</v>
      </c>
      <c r="I120" s="742">
        <f t="shared" si="19"/>
        <v>0</v>
      </c>
      <c r="J120" s="742">
        <f t="shared" si="19"/>
        <v>0</v>
      </c>
      <c r="K120" s="742">
        <f t="shared" si="19"/>
        <v>0</v>
      </c>
      <c r="L120" s="742">
        <f t="shared" si="19"/>
        <v>0</v>
      </c>
      <c r="M120" s="742">
        <f t="shared" si="19"/>
        <v>0</v>
      </c>
      <c r="N120" s="742">
        <f t="shared" si="19"/>
        <v>0</v>
      </c>
      <c r="O120" s="742">
        <f t="shared" si="19"/>
        <v>0</v>
      </c>
      <c r="P120" s="742">
        <f t="shared" si="19"/>
        <v>0</v>
      </c>
      <c r="Q120" s="742">
        <f t="shared" si="19"/>
        <v>0</v>
      </c>
      <c r="R120" s="742">
        <f t="shared" si="19"/>
        <v>0</v>
      </c>
      <c r="S120" s="742">
        <f t="shared" si="19"/>
        <v>0</v>
      </c>
      <c r="T120" s="742">
        <f t="shared" si="19"/>
        <v>0</v>
      </c>
      <c r="U120" s="742">
        <f t="shared" si="19"/>
        <v>0</v>
      </c>
      <c r="V120" s="742">
        <f t="shared" si="19"/>
        <v>0</v>
      </c>
      <c r="W120" s="742">
        <f t="shared" si="19"/>
        <v>0</v>
      </c>
    </row>
    <row r="121">
      <c r="B121" s="741">
        <v>0.7916666666666666</v>
      </c>
      <c r="C121" s="742">
        <f t="shared" ref="C121:W121" si="20">AVERAGE(C79:C82)</f>
        <v>0</v>
      </c>
      <c r="D121" s="742">
        <f t="shared" si="20"/>
        <v>0</v>
      </c>
      <c r="E121" s="742">
        <f t="shared" si="20"/>
        <v>0</v>
      </c>
      <c r="F121" s="742">
        <f t="shared" si="20"/>
        <v>0</v>
      </c>
      <c r="G121" s="742">
        <f t="shared" si="20"/>
        <v>0</v>
      </c>
      <c r="H121" s="742">
        <f t="shared" si="20"/>
        <v>0</v>
      </c>
      <c r="I121" s="742">
        <f t="shared" si="20"/>
        <v>0</v>
      </c>
      <c r="J121" s="742">
        <f t="shared" si="20"/>
        <v>0</v>
      </c>
      <c r="K121" s="742">
        <f t="shared" si="20"/>
        <v>0</v>
      </c>
      <c r="L121" s="742">
        <f t="shared" si="20"/>
        <v>0</v>
      </c>
      <c r="M121" s="742">
        <f t="shared" si="20"/>
        <v>0</v>
      </c>
      <c r="N121" s="742">
        <f t="shared" si="20"/>
        <v>0</v>
      </c>
      <c r="O121" s="742">
        <f t="shared" si="20"/>
        <v>0</v>
      </c>
      <c r="P121" s="742">
        <f t="shared" si="20"/>
        <v>0</v>
      </c>
      <c r="Q121" s="742">
        <f t="shared" si="20"/>
        <v>0</v>
      </c>
      <c r="R121" s="742">
        <f t="shared" si="20"/>
        <v>0</v>
      </c>
      <c r="S121" s="742">
        <f t="shared" si="20"/>
        <v>0</v>
      </c>
      <c r="T121" s="742">
        <f t="shared" si="20"/>
        <v>0</v>
      </c>
      <c r="U121" s="742">
        <f t="shared" si="20"/>
        <v>0</v>
      </c>
      <c r="V121" s="742">
        <f t="shared" si="20"/>
        <v>0</v>
      </c>
      <c r="W121" s="742">
        <f t="shared" si="20"/>
        <v>0</v>
      </c>
    </row>
    <row r="122">
      <c r="B122" s="741">
        <v>0.8333333333333334</v>
      </c>
      <c r="C122" s="742">
        <f t="shared" ref="C122:W122" si="21">AVERAGE(C83:C86)</f>
        <v>0</v>
      </c>
      <c r="D122" s="742">
        <f t="shared" si="21"/>
        <v>0</v>
      </c>
      <c r="E122" s="742">
        <f t="shared" si="21"/>
        <v>0</v>
      </c>
      <c r="F122" s="742">
        <f t="shared" si="21"/>
        <v>0</v>
      </c>
      <c r="G122" s="742">
        <f t="shared" si="21"/>
        <v>0</v>
      </c>
      <c r="H122" s="742">
        <f t="shared" si="21"/>
        <v>0</v>
      </c>
      <c r="I122" s="742">
        <f t="shared" si="21"/>
        <v>0</v>
      </c>
      <c r="J122" s="742">
        <f t="shared" si="21"/>
        <v>0</v>
      </c>
      <c r="K122" s="742">
        <f t="shared" si="21"/>
        <v>0</v>
      </c>
      <c r="L122" s="742">
        <f t="shared" si="21"/>
        <v>0</v>
      </c>
      <c r="M122" s="742">
        <f t="shared" si="21"/>
        <v>0</v>
      </c>
      <c r="N122" s="742">
        <f t="shared" si="21"/>
        <v>0</v>
      </c>
      <c r="O122" s="742">
        <f t="shared" si="21"/>
        <v>0</v>
      </c>
      <c r="P122" s="742">
        <f t="shared" si="21"/>
        <v>0</v>
      </c>
      <c r="Q122" s="742">
        <f t="shared" si="21"/>
        <v>0</v>
      </c>
      <c r="R122" s="742">
        <f t="shared" si="21"/>
        <v>0</v>
      </c>
      <c r="S122" s="742">
        <f t="shared" si="21"/>
        <v>0</v>
      </c>
      <c r="T122" s="742">
        <f t="shared" si="21"/>
        <v>0</v>
      </c>
      <c r="U122" s="742">
        <f t="shared" si="21"/>
        <v>0</v>
      </c>
      <c r="V122" s="742">
        <f t="shared" si="21"/>
        <v>0</v>
      </c>
      <c r="W122" s="742">
        <f t="shared" si="21"/>
        <v>0</v>
      </c>
    </row>
    <row r="123">
      <c r="B123" s="741">
        <v>0.875</v>
      </c>
      <c r="C123" s="742">
        <f t="shared" ref="C123:W123" si="22">AVERAGE(C87:C90)</f>
        <v>0</v>
      </c>
      <c r="D123" s="742">
        <f t="shared" si="22"/>
        <v>0</v>
      </c>
      <c r="E123" s="742">
        <f t="shared" si="22"/>
        <v>0</v>
      </c>
      <c r="F123" s="742">
        <f t="shared" si="22"/>
        <v>0</v>
      </c>
      <c r="G123" s="742">
        <f t="shared" si="22"/>
        <v>0</v>
      </c>
      <c r="H123" s="742">
        <f t="shared" si="22"/>
        <v>0</v>
      </c>
      <c r="I123" s="742">
        <f t="shared" si="22"/>
        <v>0</v>
      </c>
      <c r="J123" s="742">
        <f t="shared" si="22"/>
        <v>0</v>
      </c>
      <c r="K123" s="742">
        <f t="shared" si="22"/>
        <v>0</v>
      </c>
      <c r="L123" s="742">
        <f t="shared" si="22"/>
        <v>0</v>
      </c>
      <c r="M123" s="742">
        <f t="shared" si="22"/>
        <v>0</v>
      </c>
      <c r="N123" s="742">
        <f t="shared" si="22"/>
        <v>0</v>
      </c>
      <c r="O123" s="742">
        <f t="shared" si="22"/>
        <v>0</v>
      </c>
      <c r="P123" s="742">
        <f t="shared" si="22"/>
        <v>0</v>
      </c>
      <c r="Q123" s="742">
        <f t="shared" si="22"/>
        <v>0</v>
      </c>
      <c r="R123" s="742">
        <f t="shared" si="22"/>
        <v>0</v>
      </c>
      <c r="S123" s="742">
        <f t="shared" si="22"/>
        <v>0</v>
      </c>
      <c r="T123" s="742">
        <f t="shared" si="22"/>
        <v>0</v>
      </c>
      <c r="U123" s="742">
        <f t="shared" si="22"/>
        <v>0</v>
      </c>
      <c r="V123" s="742">
        <f t="shared" si="22"/>
        <v>0</v>
      </c>
      <c r="W123" s="742">
        <f t="shared" si="22"/>
        <v>0</v>
      </c>
    </row>
    <row r="124">
      <c r="B124" s="741">
        <v>0.9166666666666666</v>
      </c>
      <c r="C124" s="742">
        <f t="shared" ref="C124:W124" si="23">AVERAGE(C91:C94)</f>
        <v>0</v>
      </c>
      <c r="D124" s="742">
        <f t="shared" si="23"/>
        <v>0</v>
      </c>
      <c r="E124" s="742">
        <f t="shared" si="23"/>
        <v>0</v>
      </c>
      <c r="F124" s="742">
        <f t="shared" si="23"/>
        <v>0</v>
      </c>
      <c r="G124" s="742">
        <f t="shared" si="23"/>
        <v>0</v>
      </c>
      <c r="H124" s="742">
        <f t="shared" si="23"/>
        <v>0</v>
      </c>
      <c r="I124" s="742">
        <f t="shared" si="23"/>
        <v>0</v>
      </c>
      <c r="J124" s="742">
        <f t="shared" si="23"/>
        <v>0</v>
      </c>
      <c r="K124" s="742">
        <f t="shared" si="23"/>
        <v>0</v>
      </c>
      <c r="L124" s="742">
        <f t="shared" si="23"/>
        <v>0</v>
      </c>
      <c r="M124" s="742">
        <f t="shared" si="23"/>
        <v>0</v>
      </c>
      <c r="N124" s="742">
        <f t="shared" si="23"/>
        <v>0</v>
      </c>
      <c r="O124" s="742">
        <f t="shared" si="23"/>
        <v>0</v>
      </c>
      <c r="P124" s="742">
        <f t="shared" si="23"/>
        <v>0</v>
      </c>
      <c r="Q124" s="742">
        <f t="shared" si="23"/>
        <v>0</v>
      </c>
      <c r="R124" s="742">
        <f t="shared" si="23"/>
        <v>0</v>
      </c>
      <c r="S124" s="742">
        <f t="shared" si="23"/>
        <v>0</v>
      </c>
      <c r="T124" s="742">
        <f t="shared" si="23"/>
        <v>0</v>
      </c>
      <c r="U124" s="742">
        <f t="shared" si="23"/>
        <v>0</v>
      </c>
      <c r="V124" s="742">
        <f t="shared" si="23"/>
        <v>0</v>
      </c>
      <c r="W124" s="742">
        <f t="shared" si="23"/>
        <v>0</v>
      </c>
    </row>
    <row r="125">
      <c r="B125" s="741">
        <v>0.9583333333333334</v>
      </c>
      <c r="C125" s="742">
        <f t="shared" ref="C125:W125" si="24">AVERAGE(C95:C98)</f>
        <v>0</v>
      </c>
      <c r="D125" s="742">
        <f t="shared" si="24"/>
        <v>0</v>
      </c>
      <c r="E125" s="742">
        <f t="shared" si="24"/>
        <v>0</v>
      </c>
      <c r="F125" s="742">
        <f t="shared" si="24"/>
        <v>0</v>
      </c>
      <c r="G125" s="742">
        <f t="shared" si="24"/>
        <v>0</v>
      </c>
      <c r="H125" s="742">
        <f t="shared" si="24"/>
        <v>0</v>
      </c>
      <c r="I125" s="742">
        <f t="shared" si="24"/>
        <v>0</v>
      </c>
      <c r="J125" s="742">
        <f t="shared" si="24"/>
        <v>0</v>
      </c>
      <c r="K125" s="742">
        <f t="shared" si="24"/>
        <v>0</v>
      </c>
      <c r="L125" s="742">
        <f t="shared" si="24"/>
        <v>0</v>
      </c>
      <c r="M125" s="742">
        <f t="shared" si="24"/>
        <v>0</v>
      </c>
      <c r="N125" s="742">
        <f t="shared" si="24"/>
        <v>0</v>
      </c>
      <c r="O125" s="742">
        <f t="shared" si="24"/>
        <v>0</v>
      </c>
      <c r="P125" s="742">
        <f t="shared" si="24"/>
        <v>0</v>
      </c>
      <c r="Q125" s="742">
        <f t="shared" si="24"/>
        <v>0</v>
      </c>
      <c r="R125" s="742">
        <f t="shared" si="24"/>
        <v>0</v>
      </c>
      <c r="S125" s="742">
        <f t="shared" si="24"/>
        <v>0</v>
      </c>
      <c r="T125" s="742">
        <f t="shared" si="24"/>
        <v>0</v>
      </c>
      <c r="U125" s="742">
        <f t="shared" si="24"/>
        <v>0</v>
      </c>
      <c r="V125" s="742">
        <f t="shared" si="24"/>
        <v>0</v>
      </c>
      <c r="W125" s="742">
        <f t="shared" si="24"/>
        <v>0</v>
      </c>
    </row>
    <row r="126">
      <c r="B126" s="743"/>
      <c r="C126" s="743"/>
      <c r="D126" s="743"/>
      <c r="E126" s="743"/>
      <c r="F126" s="743"/>
      <c r="G126" s="743"/>
      <c r="H126" s="743"/>
      <c r="I126" s="743"/>
      <c r="J126" s="743"/>
    </row>
    <row r="127">
      <c r="B127" s="744" t="s">
        <v>179</v>
      </c>
      <c r="C127" s="744" t="s">
        <v>607</v>
      </c>
      <c r="D127" s="744" t="s">
        <v>25</v>
      </c>
      <c r="E127" s="744" t="s">
        <v>703</v>
      </c>
      <c r="F127" s="743"/>
      <c r="G127" s="744" t="s">
        <v>14</v>
      </c>
      <c r="H127" s="744" t="s">
        <v>607</v>
      </c>
      <c r="I127" s="744" t="s">
        <v>25</v>
      </c>
      <c r="J127" s="744" t="s">
        <v>703</v>
      </c>
      <c r="L127" s="413" t="s">
        <v>704</v>
      </c>
      <c r="M127" s="413" t="s">
        <v>607</v>
      </c>
      <c r="N127" s="413" t="s">
        <v>25</v>
      </c>
      <c r="O127" s="413" t="s">
        <v>703</v>
      </c>
      <c r="Q127" s="41" t="s">
        <v>20</v>
      </c>
      <c r="R127" s="41" t="s">
        <v>607</v>
      </c>
      <c r="S127" s="41" t="s">
        <v>25</v>
      </c>
      <c r="T127" s="41" t="s">
        <v>703</v>
      </c>
    </row>
    <row r="128">
      <c r="B128" s="744" t="s">
        <v>5</v>
      </c>
      <c r="C128" s="626">
        <f t="shared" ref="C128:E128" si="25">C99</f>
        <v>0</v>
      </c>
      <c r="D128" s="626">
        <f t="shared" si="25"/>
        <v>0</v>
      </c>
      <c r="E128" s="626">
        <f t="shared" si="25"/>
        <v>0</v>
      </c>
      <c r="F128" s="743"/>
      <c r="G128" s="744" t="s">
        <v>5</v>
      </c>
      <c r="H128" s="626">
        <f t="shared" ref="H128:J128" si="26">AVERAGE(C3:C30)</f>
        <v>0</v>
      </c>
      <c r="I128" s="626">
        <f t="shared" si="26"/>
        <v>0</v>
      </c>
      <c r="J128" s="626">
        <f t="shared" si="26"/>
        <v>0</v>
      </c>
      <c r="L128" s="413" t="s">
        <v>5</v>
      </c>
      <c r="M128" s="745">
        <f t="shared" ref="M128:O128" si="27">AVERAGE(C31:C66)</f>
        <v>0</v>
      </c>
      <c r="N128" s="745">
        <f t="shared" si="27"/>
        <v>0</v>
      </c>
      <c r="O128" s="745">
        <f t="shared" si="27"/>
        <v>0</v>
      </c>
      <c r="Q128" s="413" t="s">
        <v>5</v>
      </c>
      <c r="R128" s="626">
        <f t="shared" ref="R128:T128" si="28">AVERAGE(C67:C98)</f>
        <v>0</v>
      </c>
      <c r="S128" s="626">
        <f t="shared" si="28"/>
        <v>0</v>
      </c>
      <c r="T128" s="626">
        <f t="shared" si="28"/>
        <v>0</v>
      </c>
    </row>
    <row r="129">
      <c r="B129" s="744" t="s">
        <v>6</v>
      </c>
      <c r="C129" s="626">
        <f t="shared" ref="C129:E129" si="29">F99</f>
        <v>0</v>
      </c>
      <c r="D129" s="626">
        <f t="shared" si="29"/>
        <v>0</v>
      </c>
      <c r="E129" s="626">
        <f t="shared" si="29"/>
        <v>0</v>
      </c>
      <c r="F129" s="743"/>
      <c r="G129" s="744" t="s">
        <v>6</v>
      </c>
      <c r="H129" s="626">
        <f t="shared" ref="H129:J129" si="30">AVERAGE(F3:F30)</f>
        <v>0</v>
      </c>
      <c r="I129" s="626">
        <f t="shared" si="30"/>
        <v>0</v>
      </c>
      <c r="J129" s="626">
        <f t="shared" si="30"/>
        <v>0</v>
      </c>
      <c r="L129" s="413" t="s">
        <v>6</v>
      </c>
      <c r="M129" s="626">
        <f t="shared" ref="M129:O129" si="31">AVERAGE(F31:F66)</f>
        <v>0</v>
      </c>
      <c r="N129" s="626">
        <f t="shared" si="31"/>
        <v>0</v>
      </c>
      <c r="O129" s="626">
        <f t="shared" si="31"/>
        <v>0</v>
      </c>
      <c r="Q129" s="413" t="s">
        <v>6</v>
      </c>
      <c r="R129" s="626">
        <f t="shared" ref="R129:T129" si="32">AVERAGE(F67:F98)</f>
        <v>0</v>
      </c>
      <c r="S129" s="626">
        <f t="shared" si="32"/>
        <v>0</v>
      </c>
      <c r="T129" s="626">
        <f t="shared" si="32"/>
        <v>0</v>
      </c>
    </row>
    <row r="130">
      <c r="B130" s="744" t="s">
        <v>7</v>
      </c>
      <c r="C130" s="626">
        <f t="shared" ref="C130:E130" si="33">I99</f>
        <v>0</v>
      </c>
      <c r="D130" s="626">
        <f t="shared" si="33"/>
        <v>0</v>
      </c>
      <c r="E130" s="626">
        <f t="shared" si="33"/>
        <v>0</v>
      </c>
      <c r="F130" s="743"/>
      <c r="G130" s="744" t="s">
        <v>7</v>
      </c>
      <c r="H130" s="626">
        <f t="shared" ref="H130:J130" si="34">AVERAGE(I3:I30)</f>
        <v>0</v>
      </c>
      <c r="I130" s="626">
        <f t="shared" si="34"/>
        <v>0</v>
      </c>
      <c r="J130" s="626">
        <f t="shared" si="34"/>
        <v>0</v>
      </c>
      <c r="L130" s="413" t="s">
        <v>7</v>
      </c>
      <c r="M130" s="626">
        <f t="shared" ref="M130:O130" si="35">AVERAGE(I31:I66)</f>
        <v>0</v>
      </c>
      <c r="N130" s="626">
        <f t="shared" si="35"/>
        <v>0</v>
      </c>
      <c r="O130" s="626">
        <f t="shared" si="35"/>
        <v>0</v>
      </c>
      <c r="Q130" s="413" t="s">
        <v>7</v>
      </c>
      <c r="R130" s="626">
        <f t="shared" ref="R130:T130" si="36">AVERAGE(I67:I98)</f>
        <v>0</v>
      </c>
      <c r="S130" s="626">
        <f t="shared" si="36"/>
        <v>0</v>
      </c>
      <c r="T130" s="626">
        <f t="shared" si="36"/>
        <v>0</v>
      </c>
    </row>
    <row r="131">
      <c r="B131" s="744" t="s">
        <v>8</v>
      </c>
      <c r="C131" s="626">
        <f t="shared" ref="C131:E131" si="37">L99</f>
        <v>0</v>
      </c>
      <c r="D131" s="626">
        <f t="shared" si="37"/>
        <v>0</v>
      </c>
      <c r="E131" s="626">
        <f t="shared" si="37"/>
        <v>0</v>
      </c>
      <c r="F131" s="743"/>
      <c r="G131" s="744" t="s">
        <v>8</v>
      </c>
      <c r="H131" s="626">
        <f t="shared" ref="H131:J131" si="38">AVERAGE(L3:L30)</f>
        <v>0</v>
      </c>
      <c r="I131" s="626">
        <f t="shared" si="38"/>
        <v>0</v>
      </c>
      <c r="J131" s="626">
        <f t="shared" si="38"/>
        <v>0</v>
      </c>
      <c r="L131" s="413" t="s">
        <v>8</v>
      </c>
      <c r="M131" s="626">
        <f t="shared" ref="M131:O131" si="39">AVERAGE(L31:L66)</f>
        <v>0</v>
      </c>
      <c r="N131" s="626">
        <f t="shared" si="39"/>
        <v>0</v>
      </c>
      <c r="O131" s="626">
        <f t="shared" si="39"/>
        <v>0</v>
      </c>
      <c r="Q131" s="413" t="s">
        <v>8</v>
      </c>
      <c r="R131" s="626">
        <f t="shared" ref="R131:T131" si="40">AVERAGE(L67:L98)</f>
        <v>0</v>
      </c>
      <c r="S131" s="626">
        <f t="shared" si="40"/>
        <v>0</v>
      </c>
      <c r="T131" s="626">
        <f t="shared" si="40"/>
        <v>0</v>
      </c>
    </row>
    <row r="132">
      <c r="B132" s="744" t="s">
        <v>9</v>
      </c>
      <c r="C132" s="626">
        <f t="shared" ref="C132:E132" si="41">O99</f>
        <v>0</v>
      </c>
      <c r="D132" s="626">
        <f t="shared" si="41"/>
        <v>0</v>
      </c>
      <c r="E132" s="626">
        <f t="shared" si="41"/>
        <v>0</v>
      </c>
      <c r="F132" s="743"/>
      <c r="G132" s="744" t="s">
        <v>9</v>
      </c>
      <c r="H132" s="626">
        <f t="shared" ref="H132:J132" si="42">AVERAGE(O3:O30)</f>
        <v>0</v>
      </c>
      <c r="I132" s="626">
        <f t="shared" si="42"/>
        <v>0</v>
      </c>
      <c r="J132" s="626">
        <f t="shared" si="42"/>
        <v>0</v>
      </c>
      <c r="L132" s="413" t="s">
        <v>9</v>
      </c>
      <c r="M132" s="626">
        <f t="shared" ref="M132:O132" si="43">AVERAGE(O31:O66)</f>
        <v>0</v>
      </c>
      <c r="N132" s="626">
        <f t="shared" si="43"/>
        <v>0</v>
      </c>
      <c r="O132" s="626">
        <f t="shared" si="43"/>
        <v>0</v>
      </c>
      <c r="Q132" s="413" t="s">
        <v>9</v>
      </c>
      <c r="R132" s="626">
        <f t="shared" ref="R132:T132" si="44">AVERAGE(O67:O98)</f>
        <v>0</v>
      </c>
      <c r="S132" s="626">
        <f t="shared" si="44"/>
        <v>0</v>
      </c>
      <c r="T132" s="626">
        <f t="shared" si="44"/>
        <v>0</v>
      </c>
    </row>
    <row r="133">
      <c r="B133" s="744" t="s">
        <v>10</v>
      </c>
      <c r="C133" s="626">
        <f t="shared" ref="C133:E133" si="45">R99</f>
        <v>0</v>
      </c>
      <c r="D133" s="626">
        <f t="shared" si="45"/>
        <v>0</v>
      </c>
      <c r="E133" s="626">
        <f t="shared" si="45"/>
        <v>0</v>
      </c>
      <c r="F133" s="743"/>
      <c r="G133" s="744" t="s">
        <v>10</v>
      </c>
      <c r="H133" s="626">
        <f t="shared" ref="H133:J133" si="46">AVERAGE(R3:R30)</f>
        <v>0</v>
      </c>
      <c r="I133" s="626">
        <f t="shared" si="46"/>
        <v>0</v>
      </c>
      <c r="J133" s="626">
        <f t="shared" si="46"/>
        <v>0</v>
      </c>
      <c r="L133" s="413" t="s">
        <v>10</v>
      </c>
      <c r="M133" s="626">
        <f t="shared" ref="M133:O133" si="47">AVERAGE(R31:R66)</f>
        <v>0</v>
      </c>
      <c r="N133" s="626">
        <f t="shared" si="47"/>
        <v>0</v>
      </c>
      <c r="O133" s="626">
        <f t="shared" si="47"/>
        <v>0</v>
      </c>
      <c r="Q133" s="413" t="s">
        <v>10</v>
      </c>
      <c r="R133" s="626">
        <f t="shared" ref="R133:T133" si="48">AVERAGE(R67:R98)</f>
        <v>0</v>
      </c>
      <c r="S133" s="626">
        <f t="shared" si="48"/>
        <v>0</v>
      </c>
      <c r="T133" s="626">
        <f t="shared" si="48"/>
        <v>0</v>
      </c>
    </row>
    <row r="134">
      <c r="B134" s="744" t="s">
        <v>11</v>
      </c>
      <c r="C134" s="626">
        <f t="shared" ref="C134:E134" si="49">U99</f>
        <v>0</v>
      </c>
      <c r="D134" s="626">
        <f t="shared" si="49"/>
        <v>0</v>
      </c>
      <c r="E134" s="626">
        <f t="shared" si="49"/>
        <v>0</v>
      </c>
      <c r="F134" s="743"/>
      <c r="G134" s="744" t="s">
        <v>11</v>
      </c>
      <c r="H134" s="626">
        <f t="shared" ref="H134:J134" si="50">AVERAGE(U3:U30)</f>
        <v>0</v>
      </c>
      <c r="I134" s="626">
        <f t="shared" si="50"/>
        <v>0</v>
      </c>
      <c r="J134" s="626">
        <f t="shared" si="50"/>
        <v>0</v>
      </c>
      <c r="L134" s="413" t="s">
        <v>11</v>
      </c>
      <c r="M134" s="626">
        <f t="shared" ref="M134:O134" si="51">AVERAGE(U31:U66)</f>
        <v>0</v>
      </c>
      <c r="N134" s="626">
        <f t="shared" si="51"/>
        <v>0</v>
      </c>
      <c r="O134" s="626">
        <f t="shared" si="51"/>
        <v>0</v>
      </c>
      <c r="Q134" s="413" t="s">
        <v>11</v>
      </c>
      <c r="R134" s="626">
        <f t="shared" ref="R134:T134" si="52">AVERAGE(U67:U98)</f>
        <v>0</v>
      </c>
      <c r="S134" s="626">
        <f t="shared" si="52"/>
        <v>0</v>
      </c>
      <c r="T134" s="626">
        <f t="shared" si="52"/>
        <v>0</v>
      </c>
    </row>
    <row r="135">
      <c r="B135" s="743"/>
      <c r="C135" s="743"/>
      <c r="D135" s="743"/>
      <c r="E135" s="743"/>
      <c r="F135" s="743"/>
      <c r="G135" s="743"/>
      <c r="H135" s="743"/>
      <c r="I135" s="743"/>
      <c r="J135" s="743"/>
    </row>
  </sheetData>
  <mergeCells count="15">
    <mergeCell ref="C1:E1"/>
    <mergeCell ref="C101:E101"/>
    <mergeCell ref="F101:H101"/>
    <mergeCell ref="I101:K101"/>
    <mergeCell ref="L101:N101"/>
    <mergeCell ref="O101:Q101"/>
    <mergeCell ref="R101:T101"/>
    <mergeCell ref="U101:W101"/>
    <mergeCell ref="B1:B2"/>
    <mergeCell ref="F1:H1"/>
    <mergeCell ref="I1:K1"/>
    <mergeCell ref="L1:N1"/>
    <mergeCell ref="O1:Q1"/>
    <mergeCell ref="R1:T1"/>
    <mergeCell ref="U1:W1"/>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B1" s="735" t="s">
        <v>83</v>
      </c>
      <c r="C1" s="84" t="s">
        <v>5</v>
      </c>
      <c r="D1" s="207"/>
      <c r="E1" s="207"/>
      <c r="F1" s="84" t="s">
        <v>6</v>
      </c>
      <c r="G1" s="207"/>
      <c r="H1" s="207"/>
      <c r="I1" s="84" t="s">
        <v>7</v>
      </c>
      <c r="J1" s="207"/>
      <c r="K1" s="207"/>
      <c r="L1" s="84" t="s">
        <v>8</v>
      </c>
      <c r="M1" s="207"/>
      <c r="N1" s="207"/>
      <c r="O1" s="84" t="s">
        <v>9</v>
      </c>
      <c r="P1" s="207"/>
      <c r="Q1" s="207"/>
      <c r="R1" s="84" t="s">
        <v>10</v>
      </c>
      <c r="S1" s="207"/>
      <c r="T1" s="207"/>
      <c r="U1" s="84" t="s">
        <v>11</v>
      </c>
      <c r="V1" s="207"/>
      <c r="W1" s="207"/>
    </row>
    <row r="2">
      <c r="C2" s="736" t="s">
        <v>607</v>
      </c>
      <c r="D2" s="736" t="s">
        <v>25</v>
      </c>
      <c r="E2" s="736" t="s">
        <v>703</v>
      </c>
      <c r="F2" s="736" t="s">
        <v>607</v>
      </c>
      <c r="G2" s="736" t="s">
        <v>25</v>
      </c>
      <c r="H2" s="736" t="s">
        <v>703</v>
      </c>
      <c r="I2" s="736" t="s">
        <v>607</v>
      </c>
      <c r="J2" s="736" t="s">
        <v>25</v>
      </c>
      <c r="K2" s="736" t="s">
        <v>703</v>
      </c>
      <c r="L2" s="736" t="s">
        <v>607</v>
      </c>
      <c r="M2" s="736" t="s">
        <v>25</v>
      </c>
      <c r="N2" s="736" t="s">
        <v>703</v>
      </c>
      <c r="O2" s="736" t="s">
        <v>607</v>
      </c>
      <c r="P2" s="736" t="s">
        <v>25</v>
      </c>
      <c r="Q2" s="736" t="s">
        <v>703</v>
      </c>
      <c r="R2" s="736" t="s">
        <v>607</v>
      </c>
      <c r="S2" s="736" t="s">
        <v>25</v>
      </c>
      <c r="T2" s="736" t="s">
        <v>703</v>
      </c>
      <c r="U2" s="736" t="s">
        <v>607</v>
      </c>
      <c r="V2" s="736" t="s">
        <v>25</v>
      </c>
      <c r="W2" s="736" t="s">
        <v>703</v>
      </c>
    </row>
    <row r="3">
      <c r="B3" s="737">
        <v>0.0</v>
      </c>
      <c r="C3" s="732">
        <v>0.0</v>
      </c>
      <c r="D3" s="732">
        <v>0.0</v>
      </c>
      <c r="E3" s="732">
        <v>0.0</v>
      </c>
      <c r="F3" s="732">
        <v>0.0</v>
      </c>
      <c r="G3" s="732">
        <v>0.0</v>
      </c>
      <c r="H3" s="732">
        <v>0.0</v>
      </c>
      <c r="I3" s="732">
        <v>0.0</v>
      </c>
      <c r="J3" s="732">
        <v>0.0</v>
      </c>
      <c r="K3" s="732">
        <v>0.0</v>
      </c>
      <c r="L3" s="732">
        <v>0.0</v>
      </c>
      <c r="M3" s="732">
        <v>0.0</v>
      </c>
      <c r="N3" s="732">
        <v>0.0</v>
      </c>
      <c r="O3" s="732">
        <v>0.0</v>
      </c>
      <c r="P3" s="732">
        <v>0.0</v>
      </c>
      <c r="Q3" s="732">
        <v>0.0</v>
      </c>
      <c r="R3" s="732">
        <v>0.0</v>
      </c>
      <c r="S3" s="732">
        <v>0.0</v>
      </c>
      <c r="T3" s="732">
        <v>0.0</v>
      </c>
      <c r="U3" s="732">
        <v>0.0</v>
      </c>
      <c r="V3" s="732">
        <v>0.0</v>
      </c>
      <c r="W3" s="732">
        <v>0.0</v>
      </c>
    </row>
    <row r="4">
      <c r="B4" s="737">
        <v>0.010416666666666666</v>
      </c>
      <c r="C4" s="732">
        <v>0.0</v>
      </c>
      <c r="D4" s="732">
        <v>0.0</v>
      </c>
      <c r="E4" s="732">
        <v>0.0</v>
      </c>
      <c r="F4" s="732">
        <v>0.0</v>
      </c>
      <c r="G4" s="732">
        <v>0.0</v>
      </c>
      <c r="H4" s="732">
        <v>0.0</v>
      </c>
      <c r="I4" s="732">
        <v>0.0</v>
      </c>
      <c r="J4" s="732">
        <v>0.0</v>
      </c>
      <c r="K4" s="732">
        <v>0.0</v>
      </c>
      <c r="L4" s="732">
        <v>0.0</v>
      </c>
      <c r="M4" s="732">
        <v>0.0</v>
      </c>
      <c r="N4" s="732">
        <v>0.0</v>
      </c>
      <c r="O4" s="732">
        <v>0.0</v>
      </c>
      <c r="P4" s="732">
        <v>0.0</v>
      </c>
      <c r="Q4" s="732">
        <v>0.0</v>
      </c>
      <c r="R4" s="732">
        <v>0.0</v>
      </c>
      <c r="S4" s="732">
        <v>0.0</v>
      </c>
      <c r="T4" s="732">
        <v>0.0</v>
      </c>
      <c r="U4" s="732">
        <v>0.0</v>
      </c>
      <c r="V4" s="732">
        <v>0.0</v>
      </c>
      <c r="W4" s="732">
        <v>0.0</v>
      </c>
    </row>
    <row r="5">
      <c r="B5" s="737">
        <v>0.020833333333333332</v>
      </c>
      <c r="C5" s="732">
        <v>0.0</v>
      </c>
      <c r="D5" s="732">
        <v>0.0</v>
      </c>
      <c r="E5" s="732">
        <v>0.0</v>
      </c>
      <c r="F5" s="732">
        <v>0.0</v>
      </c>
      <c r="G5" s="732">
        <v>0.0</v>
      </c>
      <c r="H5" s="732">
        <v>0.0</v>
      </c>
      <c r="I5" s="732">
        <v>0.0</v>
      </c>
      <c r="J5" s="732">
        <v>0.0</v>
      </c>
      <c r="K5" s="732">
        <v>0.0</v>
      </c>
      <c r="L5" s="732">
        <v>0.0</v>
      </c>
      <c r="M5" s="732">
        <v>0.0</v>
      </c>
      <c r="N5" s="732">
        <v>0.0</v>
      </c>
      <c r="O5" s="732">
        <v>0.0</v>
      </c>
      <c r="P5" s="732">
        <v>0.0</v>
      </c>
      <c r="Q5" s="732">
        <v>0.0</v>
      </c>
      <c r="R5" s="732">
        <v>0.0</v>
      </c>
      <c r="S5" s="732">
        <v>0.0</v>
      </c>
      <c r="T5" s="732">
        <v>0.0</v>
      </c>
      <c r="U5" s="732">
        <v>0.0</v>
      </c>
      <c r="V5" s="732">
        <v>0.0</v>
      </c>
      <c r="W5" s="732">
        <v>0.0</v>
      </c>
    </row>
    <row r="6">
      <c r="B6" s="737">
        <v>0.03125</v>
      </c>
      <c r="C6" s="732">
        <v>0.0</v>
      </c>
      <c r="D6" s="732">
        <v>0.0</v>
      </c>
      <c r="E6" s="732">
        <v>0.0</v>
      </c>
      <c r="F6" s="732">
        <v>0.0</v>
      </c>
      <c r="G6" s="732">
        <v>0.0</v>
      </c>
      <c r="H6" s="732">
        <v>0.0</v>
      </c>
      <c r="I6" s="732">
        <v>0.0</v>
      </c>
      <c r="J6" s="732">
        <v>0.0</v>
      </c>
      <c r="K6" s="732">
        <v>0.0</v>
      </c>
      <c r="L6" s="732">
        <v>0.0</v>
      </c>
      <c r="M6" s="732">
        <v>0.0</v>
      </c>
      <c r="N6" s="732">
        <v>0.0</v>
      </c>
      <c r="O6" s="732">
        <v>0.0</v>
      </c>
      <c r="P6" s="732">
        <v>0.0</v>
      </c>
      <c r="Q6" s="732">
        <v>0.0</v>
      </c>
      <c r="R6" s="732">
        <v>0.0</v>
      </c>
      <c r="S6" s="732">
        <v>0.0</v>
      </c>
      <c r="T6" s="732">
        <v>0.0</v>
      </c>
      <c r="U6" s="732">
        <v>0.0</v>
      </c>
      <c r="V6" s="732">
        <v>0.0</v>
      </c>
      <c r="W6" s="732">
        <v>0.0</v>
      </c>
    </row>
    <row r="7">
      <c r="B7" s="737">
        <v>0.041666666666666664</v>
      </c>
      <c r="C7" s="732">
        <v>0.0</v>
      </c>
      <c r="D7" s="732">
        <v>0.0</v>
      </c>
      <c r="E7" s="732">
        <v>0.0</v>
      </c>
      <c r="F7" s="732">
        <v>0.0</v>
      </c>
      <c r="G7" s="732">
        <v>0.0</v>
      </c>
      <c r="H7" s="732">
        <v>0.0</v>
      </c>
      <c r="I7" s="732">
        <v>0.0</v>
      </c>
      <c r="J7" s="732">
        <v>0.0</v>
      </c>
      <c r="K7" s="732">
        <v>0.0</v>
      </c>
      <c r="L7" s="732">
        <v>0.0</v>
      </c>
      <c r="M7" s="732">
        <v>0.0</v>
      </c>
      <c r="N7" s="732">
        <v>0.0</v>
      </c>
      <c r="O7" s="732">
        <v>0.0</v>
      </c>
      <c r="P7" s="732">
        <v>0.0</v>
      </c>
      <c r="Q7" s="732">
        <v>0.0</v>
      </c>
      <c r="R7" s="732">
        <v>0.0</v>
      </c>
      <c r="S7" s="732">
        <v>0.0</v>
      </c>
      <c r="T7" s="732">
        <v>0.0</v>
      </c>
      <c r="U7" s="732">
        <v>0.0</v>
      </c>
      <c r="V7" s="732">
        <v>0.0</v>
      </c>
      <c r="W7" s="732">
        <v>0.0</v>
      </c>
    </row>
    <row r="8">
      <c r="B8" s="737">
        <v>0.052083333333333336</v>
      </c>
      <c r="C8" s="732">
        <v>0.0</v>
      </c>
      <c r="D8" s="732">
        <v>0.0</v>
      </c>
      <c r="E8" s="732">
        <v>0.0</v>
      </c>
      <c r="F8" s="732">
        <v>0.0</v>
      </c>
      <c r="G8" s="732">
        <v>0.0</v>
      </c>
      <c r="H8" s="732">
        <v>0.0</v>
      </c>
      <c r="I8" s="732">
        <v>0.0</v>
      </c>
      <c r="J8" s="732">
        <v>0.0</v>
      </c>
      <c r="K8" s="732">
        <v>0.0</v>
      </c>
      <c r="L8" s="732">
        <v>0.0</v>
      </c>
      <c r="M8" s="732">
        <v>0.0</v>
      </c>
      <c r="N8" s="732">
        <v>0.0</v>
      </c>
      <c r="O8" s="732">
        <v>0.0</v>
      </c>
      <c r="P8" s="732">
        <v>0.0</v>
      </c>
      <c r="Q8" s="732">
        <v>0.0</v>
      </c>
      <c r="R8" s="732">
        <v>0.0</v>
      </c>
      <c r="S8" s="732">
        <v>0.0</v>
      </c>
      <c r="T8" s="732">
        <v>0.0</v>
      </c>
      <c r="U8" s="732">
        <v>0.0</v>
      </c>
      <c r="V8" s="732">
        <v>0.0</v>
      </c>
      <c r="W8" s="732">
        <v>0.0</v>
      </c>
    </row>
    <row r="9">
      <c r="B9" s="737">
        <v>0.0625</v>
      </c>
      <c r="C9" s="732">
        <v>0.0</v>
      </c>
      <c r="D9" s="732">
        <v>0.0</v>
      </c>
      <c r="E9" s="732">
        <v>0.0</v>
      </c>
      <c r="F9" s="732">
        <v>0.0</v>
      </c>
      <c r="G9" s="732">
        <v>0.0</v>
      </c>
      <c r="H9" s="732">
        <v>0.0</v>
      </c>
      <c r="I9" s="732">
        <v>0.0</v>
      </c>
      <c r="J9" s="732">
        <v>0.0</v>
      </c>
      <c r="K9" s="732">
        <v>0.0</v>
      </c>
      <c r="L9" s="732">
        <v>0.0</v>
      </c>
      <c r="M9" s="732">
        <v>0.0</v>
      </c>
      <c r="N9" s="732">
        <v>0.0</v>
      </c>
      <c r="O9" s="732">
        <v>0.0</v>
      </c>
      <c r="P9" s="732">
        <v>0.0</v>
      </c>
      <c r="Q9" s="732">
        <v>0.0</v>
      </c>
      <c r="R9" s="732">
        <v>0.0</v>
      </c>
      <c r="S9" s="732">
        <v>0.0</v>
      </c>
      <c r="T9" s="732">
        <v>0.0</v>
      </c>
      <c r="U9" s="732">
        <v>0.0</v>
      </c>
      <c r="V9" s="732">
        <v>0.0</v>
      </c>
      <c r="W9" s="732">
        <v>0.0</v>
      </c>
    </row>
    <row r="10">
      <c r="B10" s="737">
        <v>0.07291666666666667</v>
      </c>
      <c r="C10" s="732">
        <v>0.0</v>
      </c>
      <c r="D10" s="732">
        <v>0.0</v>
      </c>
      <c r="E10" s="732">
        <v>0.0</v>
      </c>
      <c r="F10" s="732">
        <v>0.0</v>
      </c>
      <c r="G10" s="732">
        <v>0.0</v>
      </c>
      <c r="H10" s="732">
        <v>0.0</v>
      </c>
      <c r="I10" s="732">
        <v>0.0</v>
      </c>
      <c r="J10" s="732">
        <v>0.0</v>
      </c>
      <c r="K10" s="732">
        <v>0.0</v>
      </c>
      <c r="L10" s="732">
        <v>0.0</v>
      </c>
      <c r="M10" s="732">
        <v>0.0</v>
      </c>
      <c r="N10" s="732">
        <v>0.0</v>
      </c>
      <c r="O10" s="732">
        <v>0.0</v>
      </c>
      <c r="P10" s="732">
        <v>0.0</v>
      </c>
      <c r="Q10" s="732">
        <v>0.0</v>
      </c>
      <c r="R10" s="732">
        <v>0.0</v>
      </c>
      <c r="S10" s="732">
        <v>0.0</v>
      </c>
      <c r="T10" s="732">
        <v>0.0</v>
      </c>
      <c r="U10" s="732">
        <v>0.0</v>
      </c>
      <c r="V10" s="732">
        <v>0.0</v>
      </c>
      <c r="W10" s="732">
        <v>0.0</v>
      </c>
    </row>
    <row r="11">
      <c r="B11" s="737">
        <v>0.08333333333333333</v>
      </c>
      <c r="C11" s="732">
        <v>0.0</v>
      </c>
      <c r="D11" s="732">
        <v>0.0</v>
      </c>
      <c r="E11" s="732">
        <v>0.0</v>
      </c>
      <c r="F11" s="732">
        <v>0.0</v>
      </c>
      <c r="G11" s="732">
        <v>0.0</v>
      </c>
      <c r="H11" s="732">
        <v>0.0</v>
      </c>
      <c r="I11" s="732">
        <v>0.0</v>
      </c>
      <c r="J11" s="732">
        <v>0.0</v>
      </c>
      <c r="K11" s="732">
        <v>0.0</v>
      </c>
      <c r="L11" s="732">
        <v>0.0</v>
      </c>
      <c r="M11" s="732">
        <v>0.0</v>
      </c>
      <c r="N11" s="732">
        <v>0.0</v>
      </c>
      <c r="O11" s="732">
        <v>0.0</v>
      </c>
      <c r="P11" s="732">
        <v>0.0</v>
      </c>
      <c r="Q11" s="732">
        <v>0.0</v>
      </c>
      <c r="R11" s="732">
        <v>0.0</v>
      </c>
      <c r="S11" s="732">
        <v>0.0</v>
      </c>
      <c r="T11" s="732">
        <v>0.0</v>
      </c>
      <c r="U11" s="732">
        <v>0.0</v>
      </c>
      <c r="V11" s="732">
        <v>0.0</v>
      </c>
      <c r="W11" s="732">
        <v>0.0</v>
      </c>
    </row>
    <row r="12">
      <c r="B12" s="737">
        <v>0.09375</v>
      </c>
      <c r="C12" s="732">
        <v>0.0</v>
      </c>
      <c r="D12" s="732">
        <v>0.0</v>
      </c>
      <c r="E12" s="732">
        <v>0.0</v>
      </c>
      <c r="F12" s="732">
        <v>0.0</v>
      </c>
      <c r="G12" s="732">
        <v>0.0</v>
      </c>
      <c r="H12" s="732">
        <v>0.0</v>
      </c>
      <c r="I12" s="732">
        <v>0.0</v>
      </c>
      <c r="J12" s="732">
        <v>0.0</v>
      </c>
      <c r="K12" s="732">
        <v>0.0</v>
      </c>
      <c r="L12" s="732">
        <v>0.0</v>
      </c>
      <c r="M12" s="732">
        <v>0.0</v>
      </c>
      <c r="N12" s="732">
        <v>0.0</v>
      </c>
      <c r="O12" s="732">
        <v>0.0</v>
      </c>
      <c r="P12" s="732">
        <v>0.0</v>
      </c>
      <c r="Q12" s="732">
        <v>0.0</v>
      </c>
      <c r="R12" s="732">
        <v>0.0</v>
      </c>
      <c r="S12" s="732">
        <v>0.0</v>
      </c>
      <c r="T12" s="732">
        <v>0.0</v>
      </c>
      <c r="U12" s="732">
        <v>0.0</v>
      </c>
      <c r="V12" s="732">
        <v>0.0</v>
      </c>
      <c r="W12" s="732">
        <v>0.0</v>
      </c>
    </row>
    <row r="13">
      <c r="B13" s="737">
        <v>0.10416666666666667</v>
      </c>
      <c r="C13" s="732">
        <v>0.0</v>
      </c>
      <c r="D13" s="732">
        <v>0.0</v>
      </c>
      <c r="E13" s="732">
        <v>0.0</v>
      </c>
      <c r="F13" s="732">
        <v>0.0</v>
      </c>
      <c r="G13" s="732">
        <v>0.0</v>
      </c>
      <c r="H13" s="732">
        <v>0.0</v>
      </c>
      <c r="I13" s="732">
        <v>0.0</v>
      </c>
      <c r="J13" s="732">
        <v>0.0</v>
      </c>
      <c r="K13" s="732">
        <v>0.0</v>
      </c>
      <c r="L13" s="732">
        <v>0.0</v>
      </c>
      <c r="M13" s="732">
        <v>0.0</v>
      </c>
      <c r="N13" s="732">
        <v>0.0</v>
      </c>
      <c r="O13" s="732">
        <v>0.0</v>
      </c>
      <c r="P13" s="732">
        <v>0.0</v>
      </c>
      <c r="Q13" s="732">
        <v>0.0</v>
      </c>
      <c r="R13" s="732">
        <v>0.0</v>
      </c>
      <c r="S13" s="732">
        <v>0.0</v>
      </c>
      <c r="T13" s="732">
        <v>0.0</v>
      </c>
      <c r="U13" s="732">
        <v>0.0</v>
      </c>
      <c r="V13" s="732">
        <v>0.0</v>
      </c>
      <c r="W13" s="732">
        <v>0.0</v>
      </c>
    </row>
    <row r="14">
      <c r="B14" s="737">
        <v>0.11458333333333333</v>
      </c>
      <c r="C14" s="732">
        <v>0.0</v>
      </c>
      <c r="D14" s="732">
        <v>0.0</v>
      </c>
      <c r="E14" s="732">
        <v>0.0</v>
      </c>
      <c r="F14" s="732">
        <v>0.0</v>
      </c>
      <c r="G14" s="732">
        <v>0.0</v>
      </c>
      <c r="H14" s="732">
        <v>0.0</v>
      </c>
      <c r="I14" s="732">
        <v>0.0</v>
      </c>
      <c r="J14" s="732">
        <v>0.0</v>
      </c>
      <c r="K14" s="732">
        <v>0.0</v>
      </c>
      <c r="L14" s="732">
        <v>0.0</v>
      </c>
      <c r="M14" s="732">
        <v>0.0</v>
      </c>
      <c r="N14" s="732">
        <v>0.0</v>
      </c>
      <c r="O14" s="732">
        <v>0.0</v>
      </c>
      <c r="P14" s="732">
        <v>0.0</v>
      </c>
      <c r="Q14" s="732">
        <v>0.0</v>
      </c>
      <c r="R14" s="732">
        <v>0.0</v>
      </c>
      <c r="S14" s="732">
        <v>0.0</v>
      </c>
      <c r="T14" s="732">
        <v>0.0</v>
      </c>
      <c r="U14" s="732">
        <v>0.0</v>
      </c>
      <c r="V14" s="732">
        <v>0.0</v>
      </c>
      <c r="W14" s="732">
        <v>0.0</v>
      </c>
    </row>
    <row r="15">
      <c r="B15" s="737">
        <v>0.125</v>
      </c>
      <c r="C15" s="732">
        <v>0.0</v>
      </c>
      <c r="D15" s="732">
        <v>0.0</v>
      </c>
      <c r="E15" s="732">
        <v>0.0</v>
      </c>
      <c r="F15" s="732">
        <v>0.0</v>
      </c>
      <c r="G15" s="732">
        <v>0.0</v>
      </c>
      <c r="H15" s="732">
        <v>0.0</v>
      </c>
      <c r="I15" s="732">
        <v>0.0</v>
      </c>
      <c r="J15" s="732">
        <v>0.0</v>
      </c>
      <c r="K15" s="732">
        <v>0.0</v>
      </c>
      <c r="L15" s="732">
        <v>0.0</v>
      </c>
      <c r="M15" s="732">
        <v>0.0</v>
      </c>
      <c r="N15" s="732">
        <v>0.0</v>
      </c>
      <c r="O15" s="732">
        <v>0.0</v>
      </c>
      <c r="P15" s="732">
        <v>0.0</v>
      </c>
      <c r="Q15" s="732">
        <v>0.0</v>
      </c>
      <c r="R15" s="732">
        <v>0.0</v>
      </c>
      <c r="S15" s="732">
        <v>0.0</v>
      </c>
      <c r="T15" s="732">
        <v>0.0</v>
      </c>
      <c r="U15" s="732">
        <v>0.0</v>
      </c>
      <c r="V15" s="732">
        <v>0.0</v>
      </c>
      <c r="W15" s="732">
        <v>0.0</v>
      </c>
    </row>
    <row r="16">
      <c r="B16" s="737">
        <v>0.13541666666666666</v>
      </c>
      <c r="C16" s="732">
        <v>0.0</v>
      </c>
      <c r="D16" s="732">
        <v>0.0</v>
      </c>
      <c r="E16" s="732">
        <v>0.0</v>
      </c>
      <c r="F16" s="732">
        <v>0.0</v>
      </c>
      <c r="G16" s="732">
        <v>0.0</v>
      </c>
      <c r="H16" s="732">
        <v>0.0</v>
      </c>
      <c r="I16" s="732">
        <v>0.0</v>
      </c>
      <c r="J16" s="732">
        <v>0.0</v>
      </c>
      <c r="K16" s="732">
        <v>0.0</v>
      </c>
      <c r="L16" s="732">
        <v>0.0</v>
      </c>
      <c r="M16" s="732">
        <v>0.0</v>
      </c>
      <c r="N16" s="732">
        <v>0.0</v>
      </c>
      <c r="O16" s="732">
        <v>0.0</v>
      </c>
      <c r="P16" s="732">
        <v>0.0</v>
      </c>
      <c r="Q16" s="732">
        <v>0.0</v>
      </c>
      <c r="R16" s="732">
        <v>0.0</v>
      </c>
      <c r="S16" s="732">
        <v>0.0</v>
      </c>
      <c r="T16" s="732">
        <v>0.0</v>
      </c>
      <c r="U16" s="732">
        <v>0.0</v>
      </c>
      <c r="V16" s="732">
        <v>0.0</v>
      </c>
      <c r="W16" s="732">
        <v>0.0</v>
      </c>
    </row>
    <row r="17">
      <c r="B17" s="737">
        <v>0.14583333333333334</v>
      </c>
      <c r="C17" s="732">
        <v>0.0</v>
      </c>
      <c r="D17" s="732">
        <v>0.0</v>
      </c>
      <c r="E17" s="732">
        <v>0.0</v>
      </c>
      <c r="F17" s="732">
        <v>0.0</v>
      </c>
      <c r="G17" s="732">
        <v>0.0</v>
      </c>
      <c r="H17" s="732">
        <v>0.0</v>
      </c>
      <c r="I17" s="732">
        <v>0.0</v>
      </c>
      <c r="J17" s="732">
        <v>0.0</v>
      </c>
      <c r="K17" s="732">
        <v>0.0</v>
      </c>
      <c r="L17" s="732">
        <v>0.0</v>
      </c>
      <c r="M17" s="732">
        <v>0.0</v>
      </c>
      <c r="N17" s="732">
        <v>0.0</v>
      </c>
      <c r="O17" s="732">
        <v>0.0</v>
      </c>
      <c r="P17" s="732">
        <v>0.0</v>
      </c>
      <c r="Q17" s="732">
        <v>0.0</v>
      </c>
      <c r="R17" s="732">
        <v>0.0</v>
      </c>
      <c r="S17" s="732">
        <v>0.0</v>
      </c>
      <c r="T17" s="732">
        <v>0.0</v>
      </c>
      <c r="U17" s="732">
        <v>0.0</v>
      </c>
      <c r="V17" s="732">
        <v>0.0</v>
      </c>
      <c r="W17" s="732">
        <v>0.0</v>
      </c>
    </row>
    <row r="18">
      <c r="B18" s="737">
        <v>0.15625</v>
      </c>
      <c r="C18" s="732">
        <v>0.0</v>
      </c>
      <c r="D18" s="732">
        <v>0.0</v>
      </c>
      <c r="E18" s="732">
        <v>0.0</v>
      </c>
      <c r="F18" s="732">
        <v>0.0</v>
      </c>
      <c r="G18" s="732">
        <v>0.0</v>
      </c>
      <c r="H18" s="732">
        <v>0.0</v>
      </c>
      <c r="I18" s="732">
        <v>0.0</v>
      </c>
      <c r="J18" s="732">
        <v>0.0</v>
      </c>
      <c r="K18" s="732">
        <v>0.0</v>
      </c>
      <c r="L18" s="732">
        <v>0.0</v>
      </c>
      <c r="M18" s="732">
        <v>0.0</v>
      </c>
      <c r="N18" s="732">
        <v>0.0</v>
      </c>
      <c r="O18" s="732">
        <v>0.0</v>
      </c>
      <c r="P18" s="732">
        <v>0.0</v>
      </c>
      <c r="Q18" s="732">
        <v>0.0</v>
      </c>
      <c r="R18" s="732">
        <v>0.0</v>
      </c>
      <c r="S18" s="732">
        <v>0.0</v>
      </c>
      <c r="T18" s="732">
        <v>0.0</v>
      </c>
      <c r="U18" s="732">
        <v>0.0</v>
      </c>
      <c r="V18" s="732">
        <v>0.0</v>
      </c>
      <c r="W18" s="732">
        <v>0.0</v>
      </c>
    </row>
    <row r="19">
      <c r="B19" s="737">
        <v>0.16666666666666666</v>
      </c>
      <c r="C19" s="732">
        <v>0.0</v>
      </c>
      <c r="D19" s="732">
        <v>0.0</v>
      </c>
      <c r="E19" s="732">
        <v>0.0</v>
      </c>
      <c r="F19" s="732">
        <v>0.0</v>
      </c>
      <c r="G19" s="732">
        <v>0.0</v>
      </c>
      <c r="H19" s="732">
        <v>0.0</v>
      </c>
      <c r="I19" s="732">
        <v>0.0</v>
      </c>
      <c r="J19" s="732">
        <v>0.0</v>
      </c>
      <c r="K19" s="732">
        <v>0.0</v>
      </c>
      <c r="L19" s="732">
        <v>0.0</v>
      </c>
      <c r="M19" s="732">
        <v>0.0</v>
      </c>
      <c r="N19" s="732">
        <v>0.0</v>
      </c>
      <c r="O19" s="732">
        <v>0.0</v>
      </c>
      <c r="P19" s="732">
        <v>0.0</v>
      </c>
      <c r="Q19" s="732">
        <v>0.0</v>
      </c>
      <c r="R19" s="732">
        <v>0.0</v>
      </c>
      <c r="S19" s="732">
        <v>0.0</v>
      </c>
      <c r="T19" s="732">
        <v>0.0</v>
      </c>
      <c r="U19" s="732">
        <v>0.0</v>
      </c>
      <c r="V19" s="732">
        <v>0.0</v>
      </c>
      <c r="W19" s="732">
        <v>0.0</v>
      </c>
    </row>
    <row r="20">
      <c r="B20" s="737">
        <v>0.17708333333333334</v>
      </c>
      <c r="C20" s="732">
        <v>0.0</v>
      </c>
      <c r="D20" s="732">
        <v>0.0</v>
      </c>
      <c r="E20" s="732">
        <v>0.0</v>
      </c>
      <c r="F20" s="732">
        <v>0.0</v>
      </c>
      <c r="G20" s="732">
        <v>0.0</v>
      </c>
      <c r="H20" s="732">
        <v>0.0</v>
      </c>
      <c r="I20" s="732">
        <v>0.0</v>
      </c>
      <c r="J20" s="732">
        <v>0.0</v>
      </c>
      <c r="K20" s="732">
        <v>0.0</v>
      </c>
      <c r="L20" s="732">
        <v>0.0</v>
      </c>
      <c r="M20" s="732">
        <v>0.0</v>
      </c>
      <c r="N20" s="732">
        <v>0.0</v>
      </c>
      <c r="O20" s="732">
        <v>0.0</v>
      </c>
      <c r="P20" s="732">
        <v>0.0</v>
      </c>
      <c r="Q20" s="732">
        <v>0.0</v>
      </c>
      <c r="R20" s="732">
        <v>0.0</v>
      </c>
      <c r="S20" s="732">
        <v>0.0</v>
      </c>
      <c r="T20" s="732">
        <v>0.0</v>
      </c>
      <c r="U20" s="732">
        <v>0.0</v>
      </c>
      <c r="V20" s="732">
        <v>0.0</v>
      </c>
      <c r="W20" s="732">
        <v>0.0</v>
      </c>
    </row>
    <row r="21">
      <c r="B21" s="737">
        <v>0.1875</v>
      </c>
      <c r="C21" s="732">
        <v>0.0</v>
      </c>
      <c r="D21" s="732">
        <v>0.0</v>
      </c>
      <c r="E21" s="732">
        <v>0.0</v>
      </c>
      <c r="F21" s="732">
        <v>0.0</v>
      </c>
      <c r="G21" s="732">
        <v>0.0</v>
      </c>
      <c r="H21" s="732">
        <v>0.0</v>
      </c>
      <c r="I21" s="732">
        <v>0.0</v>
      </c>
      <c r="J21" s="732">
        <v>0.0</v>
      </c>
      <c r="K21" s="732">
        <v>0.0</v>
      </c>
      <c r="L21" s="732">
        <v>0.0</v>
      </c>
      <c r="M21" s="732">
        <v>0.0</v>
      </c>
      <c r="N21" s="732">
        <v>0.0</v>
      </c>
      <c r="O21" s="732">
        <v>0.0</v>
      </c>
      <c r="P21" s="732">
        <v>0.0</v>
      </c>
      <c r="Q21" s="732">
        <v>0.0</v>
      </c>
      <c r="R21" s="732">
        <v>0.0</v>
      </c>
      <c r="S21" s="732">
        <v>0.0</v>
      </c>
      <c r="T21" s="732">
        <v>0.0</v>
      </c>
      <c r="U21" s="732">
        <v>0.0</v>
      </c>
      <c r="V21" s="732">
        <v>0.0</v>
      </c>
      <c r="W21" s="732">
        <v>0.0</v>
      </c>
    </row>
    <row r="22">
      <c r="B22" s="737">
        <v>0.19791666666666666</v>
      </c>
      <c r="C22" s="732">
        <v>0.0</v>
      </c>
      <c r="D22" s="732">
        <v>0.0</v>
      </c>
      <c r="E22" s="732">
        <v>0.0</v>
      </c>
      <c r="F22" s="732">
        <v>0.0</v>
      </c>
      <c r="G22" s="732">
        <v>0.0</v>
      </c>
      <c r="H22" s="732">
        <v>0.0</v>
      </c>
      <c r="I22" s="732">
        <v>0.0</v>
      </c>
      <c r="J22" s="732">
        <v>0.0</v>
      </c>
      <c r="K22" s="732">
        <v>0.0</v>
      </c>
      <c r="L22" s="732">
        <v>0.0</v>
      </c>
      <c r="M22" s="732">
        <v>0.0</v>
      </c>
      <c r="N22" s="732">
        <v>0.0</v>
      </c>
      <c r="O22" s="732">
        <v>0.0</v>
      </c>
      <c r="P22" s="732">
        <v>0.0</v>
      </c>
      <c r="Q22" s="732">
        <v>0.0</v>
      </c>
      <c r="R22" s="732">
        <v>0.0</v>
      </c>
      <c r="S22" s="732">
        <v>0.0</v>
      </c>
      <c r="T22" s="732">
        <v>0.0</v>
      </c>
      <c r="U22" s="732">
        <v>0.0</v>
      </c>
      <c r="V22" s="732">
        <v>0.0</v>
      </c>
      <c r="W22" s="732">
        <v>0.0</v>
      </c>
    </row>
    <row r="23">
      <c r="B23" s="737">
        <v>0.20833333333333334</v>
      </c>
      <c r="C23" s="732">
        <v>0.0</v>
      </c>
      <c r="D23" s="732">
        <v>0.0</v>
      </c>
      <c r="E23" s="732">
        <v>0.0</v>
      </c>
      <c r="F23" s="732">
        <v>0.0</v>
      </c>
      <c r="G23" s="732">
        <v>0.0</v>
      </c>
      <c r="H23" s="732">
        <v>0.0</v>
      </c>
      <c r="I23" s="732">
        <v>0.0</v>
      </c>
      <c r="J23" s="732">
        <v>0.0</v>
      </c>
      <c r="K23" s="732">
        <v>0.0</v>
      </c>
      <c r="L23" s="732">
        <v>0.0</v>
      </c>
      <c r="M23" s="732">
        <v>0.0</v>
      </c>
      <c r="N23" s="732">
        <v>0.0</v>
      </c>
      <c r="O23" s="732">
        <v>0.0</v>
      </c>
      <c r="P23" s="732">
        <v>0.0</v>
      </c>
      <c r="Q23" s="732">
        <v>0.0</v>
      </c>
      <c r="R23" s="732">
        <v>0.0</v>
      </c>
      <c r="S23" s="732">
        <v>0.0</v>
      </c>
      <c r="T23" s="732">
        <v>0.0</v>
      </c>
      <c r="U23" s="732">
        <v>0.0</v>
      </c>
      <c r="V23" s="732">
        <v>0.0</v>
      </c>
      <c r="W23" s="732">
        <v>0.0</v>
      </c>
    </row>
    <row r="24">
      <c r="B24" s="737">
        <v>0.21875</v>
      </c>
      <c r="C24" s="732">
        <v>0.0</v>
      </c>
      <c r="D24" s="732">
        <v>0.0</v>
      </c>
      <c r="E24" s="732">
        <v>0.0</v>
      </c>
      <c r="F24" s="732">
        <v>0.0</v>
      </c>
      <c r="G24" s="732">
        <v>0.0</v>
      </c>
      <c r="H24" s="732">
        <v>0.0</v>
      </c>
      <c r="I24" s="732">
        <v>0.0</v>
      </c>
      <c r="J24" s="732">
        <v>0.0</v>
      </c>
      <c r="K24" s="732">
        <v>0.0</v>
      </c>
      <c r="L24" s="732">
        <v>0.0</v>
      </c>
      <c r="M24" s="732">
        <v>0.0</v>
      </c>
      <c r="N24" s="732">
        <v>0.0</v>
      </c>
      <c r="O24" s="732">
        <v>0.0</v>
      </c>
      <c r="P24" s="732">
        <v>0.0</v>
      </c>
      <c r="Q24" s="732">
        <v>0.0</v>
      </c>
      <c r="R24" s="732">
        <v>0.0</v>
      </c>
      <c r="S24" s="732">
        <v>0.0</v>
      </c>
      <c r="T24" s="732">
        <v>0.0</v>
      </c>
      <c r="U24" s="732">
        <v>0.0</v>
      </c>
      <c r="V24" s="732">
        <v>0.0</v>
      </c>
      <c r="W24" s="732">
        <v>0.0</v>
      </c>
    </row>
    <row r="25">
      <c r="B25" s="737">
        <v>0.22916666666666666</v>
      </c>
      <c r="C25" s="732">
        <v>0.0</v>
      </c>
      <c r="D25" s="732">
        <v>0.0</v>
      </c>
      <c r="E25" s="732">
        <v>0.0</v>
      </c>
      <c r="F25" s="732">
        <v>0.0</v>
      </c>
      <c r="G25" s="732">
        <v>0.0</v>
      </c>
      <c r="H25" s="732">
        <v>0.0</v>
      </c>
      <c r="I25" s="732">
        <v>0.0</v>
      </c>
      <c r="J25" s="732">
        <v>0.0</v>
      </c>
      <c r="K25" s="732">
        <v>0.0</v>
      </c>
      <c r="L25" s="732">
        <v>0.0</v>
      </c>
      <c r="M25" s="732">
        <v>0.0</v>
      </c>
      <c r="N25" s="732">
        <v>0.0</v>
      </c>
      <c r="O25" s="732">
        <v>0.0</v>
      </c>
      <c r="P25" s="732">
        <v>0.0</v>
      </c>
      <c r="Q25" s="732">
        <v>0.0</v>
      </c>
      <c r="R25" s="732">
        <v>0.0</v>
      </c>
      <c r="S25" s="732">
        <v>0.0</v>
      </c>
      <c r="T25" s="732">
        <v>0.0</v>
      </c>
      <c r="U25" s="732">
        <v>0.0</v>
      </c>
      <c r="V25" s="732">
        <v>0.0</v>
      </c>
      <c r="W25" s="732">
        <v>0.0</v>
      </c>
    </row>
    <row r="26">
      <c r="B26" s="737">
        <v>0.23958333333333334</v>
      </c>
      <c r="C26" s="732">
        <v>0.0</v>
      </c>
      <c r="D26" s="732">
        <v>0.0</v>
      </c>
      <c r="E26" s="732">
        <v>0.0</v>
      </c>
      <c r="F26" s="732">
        <v>0.0</v>
      </c>
      <c r="G26" s="732">
        <v>0.0</v>
      </c>
      <c r="H26" s="732">
        <v>0.0</v>
      </c>
      <c r="I26" s="732">
        <v>0.0</v>
      </c>
      <c r="J26" s="732">
        <v>0.0</v>
      </c>
      <c r="K26" s="732">
        <v>0.0</v>
      </c>
      <c r="L26" s="732">
        <v>0.0</v>
      </c>
      <c r="M26" s="732">
        <v>0.0</v>
      </c>
      <c r="N26" s="732">
        <v>0.0</v>
      </c>
      <c r="O26" s="732">
        <v>0.0</v>
      </c>
      <c r="P26" s="732">
        <v>0.0</v>
      </c>
      <c r="Q26" s="732">
        <v>0.0</v>
      </c>
      <c r="R26" s="732">
        <v>0.0</v>
      </c>
      <c r="S26" s="732">
        <v>0.0</v>
      </c>
      <c r="T26" s="732">
        <v>0.0</v>
      </c>
      <c r="U26" s="732">
        <v>0.0</v>
      </c>
      <c r="V26" s="732">
        <v>0.0</v>
      </c>
      <c r="W26" s="732">
        <v>0.0</v>
      </c>
    </row>
    <row r="27">
      <c r="B27" s="737">
        <v>0.25</v>
      </c>
      <c r="C27" s="732">
        <v>0.0</v>
      </c>
      <c r="D27" s="732">
        <v>0.0</v>
      </c>
      <c r="E27" s="732">
        <v>0.0</v>
      </c>
      <c r="F27" s="732">
        <v>0.0</v>
      </c>
      <c r="G27" s="732">
        <v>0.0</v>
      </c>
      <c r="H27" s="732">
        <v>0.0</v>
      </c>
      <c r="I27" s="732">
        <v>0.0</v>
      </c>
      <c r="J27" s="732">
        <v>0.0</v>
      </c>
      <c r="K27" s="732">
        <v>0.0</v>
      </c>
      <c r="L27" s="732">
        <v>0.0</v>
      </c>
      <c r="M27" s="732">
        <v>0.0</v>
      </c>
      <c r="N27" s="732">
        <v>0.0</v>
      </c>
      <c r="O27" s="732">
        <v>0.0</v>
      </c>
      <c r="P27" s="732">
        <v>0.0</v>
      </c>
      <c r="Q27" s="732">
        <v>0.0</v>
      </c>
      <c r="R27" s="732">
        <v>0.0</v>
      </c>
      <c r="S27" s="732">
        <v>0.0</v>
      </c>
      <c r="T27" s="732">
        <v>0.0</v>
      </c>
      <c r="U27" s="732">
        <v>0.0</v>
      </c>
      <c r="V27" s="732">
        <v>0.0</v>
      </c>
      <c r="W27" s="732">
        <v>0.0</v>
      </c>
    </row>
    <row r="28">
      <c r="B28" s="737">
        <v>0.2604166666666667</v>
      </c>
      <c r="C28" s="732">
        <v>0.0</v>
      </c>
      <c r="D28" s="732">
        <v>0.0</v>
      </c>
      <c r="E28" s="732">
        <v>0.0</v>
      </c>
      <c r="F28" s="732">
        <v>0.0</v>
      </c>
      <c r="G28" s="732">
        <v>0.0</v>
      </c>
      <c r="H28" s="732">
        <v>0.0</v>
      </c>
      <c r="I28" s="732">
        <v>0.0</v>
      </c>
      <c r="J28" s="732">
        <v>0.0</v>
      </c>
      <c r="K28" s="732">
        <v>0.0</v>
      </c>
      <c r="L28" s="732">
        <v>0.0</v>
      </c>
      <c r="M28" s="732">
        <v>0.0</v>
      </c>
      <c r="N28" s="732">
        <v>0.0</v>
      </c>
      <c r="O28" s="732">
        <v>0.0</v>
      </c>
      <c r="P28" s="732">
        <v>0.0</v>
      </c>
      <c r="Q28" s="732">
        <v>0.0</v>
      </c>
      <c r="R28" s="732">
        <v>0.0</v>
      </c>
      <c r="S28" s="732">
        <v>0.0</v>
      </c>
      <c r="T28" s="732">
        <v>0.0</v>
      </c>
      <c r="U28" s="732">
        <v>0.0</v>
      </c>
      <c r="V28" s="732">
        <v>0.0</v>
      </c>
      <c r="W28" s="732">
        <v>0.0</v>
      </c>
    </row>
    <row r="29">
      <c r="B29" s="737">
        <v>0.2708333333333333</v>
      </c>
      <c r="C29" s="732">
        <v>0.0</v>
      </c>
      <c r="D29" s="732">
        <v>0.0</v>
      </c>
      <c r="E29" s="732">
        <v>0.0</v>
      </c>
      <c r="F29" s="732">
        <v>0.0</v>
      </c>
      <c r="G29" s="732">
        <v>0.0</v>
      </c>
      <c r="H29" s="732">
        <v>0.0</v>
      </c>
      <c r="I29" s="732">
        <v>0.0</v>
      </c>
      <c r="J29" s="732">
        <v>0.0</v>
      </c>
      <c r="K29" s="732">
        <v>0.0</v>
      </c>
      <c r="L29" s="732">
        <v>0.0</v>
      </c>
      <c r="M29" s="732">
        <v>0.0</v>
      </c>
      <c r="N29" s="732">
        <v>0.0</v>
      </c>
      <c r="O29" s="732">
        <v>0.0</v>
      </c>
      <c r="P29" s="732">
        <v>0.0</v>
      </c>
      <c r="Q29" s="732">
        <v>0.0</v>
      </c>
      <c r="R29" s="732">
        <v>0.0</v>
      </c>
      <c r="S29" s="732">
        <v>0.0</v>
      </c>
      <c r="T29" s="732">
        <v>0.0</v>
      </c>
      <c r="U29" s="732">
        <v>0.0</v>
      </c>
      <c r="V29" s="732">
        <v>0.0</v>
      </c>
      <c r="W29" s="732">
        <v>0.0</v>
      </c>
    </row>
    <row r="30">
      <c r="B30" s="737">
        <v>0.28125</v>
      </c>
      <c r="C30" s="732">
        <v>0.0</v>
      </c>
      <c r="D30" s="732">
        <v>0.0</v>
      </c>
      <c r="E30" s="732">
        <v>0.0</v>
      </c>
      <c r="F30" s="732">
        <v>0.0</v>
      </c>
      <c r="G30" s="732">
        <v>0.0</v>
      </c>
      <c r="H30" s="732">
        <v>0.0</v>
      </c>
      <c r="I30" s="732">
        <v>0.0</v>
      </c>
      <c r="J30" s="732">
        <v>0.0</v>
      </c>
      <c r="K30" s="732">
        <v>0.0</v>
      </c>
      <c r="L30" s="732">
        <v>0.0</v>
      </c>
      <c r="M30" s="732">
        <v>0.0</v>
      </c>
      <c r="N30" s="732">
        <v>0.0</v>
      </c>
      <c r="O30" s="732">
        <v>0.0</v>
      </c>
      <c r="P30" s="732">
        <v>0.0</v>
      </c>
      <c r="Q30" s="732">
        <v>0.0</v>
      </c>
      <c r="R30" s="732">
        <v>0.0</v>
      </c>
      <c r="S30" s="732">
        <v>0.0</v>
      </c>
      <c r="T30" s="732">
        <v>0.0</v>
      </c>
      <c r="U30" s="732">
        <v>0.0</v>
      </c>
      <c r="V30" s="732">
        <v>0.0</v>
      </c>
      <c r="W30" s="732">
        <v>0.0</v>
      </c>
    </row>
    <row r="31">
      <c r="B31" s="737">
        <v>0.2916666666666667</v>
      </c>
      <c r="C31" s="732">
        <v>0.0</v>
      </c>
      <c r="D31" s="732">
        <v>0.0</v>
      </c>
      <c r="E31" s="732">
        <v>0.0</v>
      </c>
      <c r="F31" s="732">
        <v>0.0</v>
      </c>
      <c r="G31" s="732">
        <v>0.0</v>
      </c>
      <c r="H31" s="732">
        <v>0.0</v>
      </c>
      <c r="I31" s="732">
        <v>0.0</v>
      </c>
      <c r="J31" s="732">
        <v>0.0</v>
      </c>
      <c r="K31" s="732">
        <v>0.0</v>
      </c>
      <c r="L31" s="732">
        <v>0.0</v>
      </c>
      <c r="M31" s="732">
        <v>0.0</v>
      </c>
      <c r="N31" s="732">
        <v>0.0</v>
      </c>
      <c r="O31" s="732">
        <v>0.0</v>
      </c>
      <c r="P31" s="732">
        <v>0.0</v>
      </c>
      <c r="Q31" s="732">
        <v>0.0</v>
      </c>
      <c r="R31" s="732">
        <v>0.0</v>
      </c>
      <c r="S31" s="732">
        <v>0.0</v>
      </c>
      <c r="T31" s="732">
        <v>0.0</v>
      </c>
      <c r="U31" s="732">
        <v>0.0</v>
      </c>
      <c r="V31" s="732">
        <v>0.0</v>
      </c>
      <c r="W31" s="732">
        <v>0.0</v>
      </c>
    </row>
    <row r="32">
      <c r="B32" s="737">
        <v>0.3020833333333333</v>
      </c>
      <c r="C32" s="732">
        <v>0.0</v>
      </c>
      <c r="D32" s="732">
        <v>0.0</v>
      </c>
      <c r="E32" s="732">
        <v>0.0</v>
      </c>
      <c r="F32" s="732">
        <v>0.0</v>
      </c>
      <c r="G32" s="732">
        <v>0.0</v>
      </c>
      <c r="H32" s="732">
        <v>0.0</v>
      </c>
      <c r="I32" s="732">
        <v>0.0</v>
      </c>
      <c r="J32" s="732">
        <v>0.0</v>
      </c>
      <c r="K32" s="732">
        <v>0.0</v>
      </c>
      <c r="L32" s="732">
        <v>0.0</v>
      </c>
      <c r="M32" s="732">
        <v>0.0</v>
      </c>
      <c r="N32" s="732">
        <v>0.0</v>
      </c>
      <c r="O32" s="732">
        <v>0.0</v>
      </c>
      <c r="P32" s="732">
        <v>0.0</v>
      </c>
      <c r="Q32" s="732">
        <v>0.0</v>
      </c>
      <c r="R32" s="732">
        <v>0.0</v>
      </c>
      <c r="S32" s="732">
        <v>0.0</v>
      </c>
      <c r="T32" s="732">
        <v>0.0</v>
      </c>
      <c r="U32" s="732">
        <v>0.0</v>
      </c>
      <c r="V32" s="732">
        <v>0.0</v>
      </c>
      <c r="W32" s="732">
        <v>0.0</v>
      </c>
    </row>
    <row r="33">
      <c r="B33" s="737">
        <v>0.3125</v>
      </c>
      <c r="C33" s="732">
        <v>0.0</v>
      </c>
      <c r="D33" s="732">
        <v>0.0</v>
      </c>
      <c r="E33" s="732">
        <v>0.0</v>
      </c>
      <c r="F33" s="732">
        <v>0.0</v>
      </c>
      <c r="G33" s="732">
        <v>0.0</v>
      </c>
      <c r="H33" s="732">
        <v>0.0</v>
      </c>
      <c r="I33" s="732">
        <v>0.0</v>
      </c>
      <c r="J33" s="732">
        <v>0.0</v>
      </c>
      <c r="K33" s="732">
        <v>0.0</v>
      </c>
      <c r="L33" s="732">
        <v>0.0</v>
      </c>
      <c r="M33" s="732">
        <v>0.0</v>
      </c>
      <c r="N33" s="732">
        <v>0.0</v>
      </c>
      <c r="O33" s="732">
        <v>0.0</v>
      </c>
      <c r="P33" s="732">
        <v>0.0</v>
      </c>
      <c r="Q33" s="732">
        <v>0.0</v>
      </c>
      <c r="R33" s="732">
        <v>0.0</v>
      </c>
      <c r="S33" s="732">
        <v>0.0</v>
      </c>
      <c r="T33" s="732">
        <v>0.0</v>
      </c>
      <c r="U33" s="732">
        <v>0.0</v>
      </c>
      <c r="V33" s="732">
        <v>0.0</v>
      </c>
      <c r="W33" s="732">
        <v>0.0</v>
      </c>
    </row>
    <row r="34">
      <c r="B34" s="737">
        <v>0.3229166666666667</v>
      </c>
      <c r="C34" s="732">
        <v>0.0</v>
      </c>
      <c r="D34" s="732">
        <v>0.0</v>
      </c>
      <c r="E34" s="732">
        <v>0.0</v>
      </c>
      <c r="F34" s="732">
        <v>0.0</v>
      </c>
      <c r="G34" s="732">
        <v>0.0</v>
      </c>
      <c r="H34" s="732">
        <v>0.0</v>
      </c>
      <c r="I34" s="732">
        <v>0.0</v>
      </c>
      <c r="J34" s="732">
        <v>0.0</v>
      </c>
      <c r="K34" s="732">
        <v>0.0</v>
      </c>
      <c r="L34" s="732">
        <v>0.0</v>
      </c>
      <c r="M34" s="732">
        <v>0.0</v>
      </c>
      <c r="N34" s="732">
        <v>0.0</v>
      </c>
      <c r="O34" s="732">
        <v>0.0</v>
      </c>
      <c r="P34" s="732">
        <v>0.0</v>
      </c>
      <c r="Q34" s="732">
        <v>0.0</v>
      </c>
      <c r="R34" s="732">
        <v>0.0</v>
      </c>
      <c r="S34" s="732">
        <v>0.0</v>
      </c>
      <c r="T34" s="732">
        <v>0.0</v>
      </c>
      <c r="U34" s="732">
        <v>0.0</v>
      </c>
      <c r="V34" s="732">
        <v>0.0</v>
      </c>
      <c r="W34" s="732">
        <v>0.0</v>
      </c>
    </row>
    <row r="35">
      <c r="B35" s="737">
        <v>0.3333333333333333</v>
      </c>
      <c r="C35" s="732">
        <v>0.0</v>
      </c>
      <c r="D35" s="732">
        <v>0.0</v>
      </c>
      <c r="E35" s="732">
        <v>0.0</v>
      </c>
      <c r="F35" s="732">
        <v>0.0</v>
      </c>
      <c r="G35" s="732">
        <v>0.0</v>
      </c>
      <c r="H35" s="732">
        <v>0.0</v>
      </c>
      <c r="I35" s="732">
        <v>0.0</v>
      </c>
      <c r="J35" s="732">
        <v>0.0</v>
      </c>
      <c r="K35" s="732">
        <v>0.0</v>
      </c>
      <c r="L35" s="732">
        <v>0.0</v>
      </c>
      <c r="M35" s="732">
        <v>0.0</v>
      </c>
      <c r="N35" s="732">
        <v>0.0</v>
      </c>
      <c r="O35" s="732">
        <v>0.0</v>
      </c>
      <c r="P35" s="732">
        <v>0.0</v>
      </c>
      <c r="Q35" s="732">
        <v>0.0</v>
      </c>
      <c r="R35" s="732">
        <v>0.0</v>
      </c>
      <c r="S35" s="732">
        <v>0.0</v>
      </c>
      <c r="T35" s="732">
        <v>0.0</v>
      </c>
      <c r="U35" s="732">
        <v>0.0</v>
      </c>
      <c r="V35" s="732">
        <v>0.0</v>
      </c>
      <c r="W35" s="732">
        <v>0.0</v>
      </c>
    </row>
    <row r="36">
      <c r="B36" s="737">
        <v>0.34375</v>
      </c>
      <c r="C36" s="732">
        <v>0.0</v>
      </c>
      <c r="D36" s="732">
        <v>0.0</v>
      </c>
      <c r="E36" s="732">
        <v>0.0</v>
      </c>
      <c r="F36" s="732">
        <v>0.0</v>
      </c>
      <c r="G36" s="732">
        <v>0.0</v>
      </c>
      <c r="H36" s="732">
        <v>0.0</v>
      </c>
      <c r="I36" s="732">
        <v>0.0</v>
      </c>
      <c r="J36" s="732">
        <v>0.0</v>
      </c>
      <c r="K36" s="732">
        <v>0.0</v>
      </c>
      <c r="L36" s="732">
        <v>0.0</v>
      </c>
      <c r="M36" s="732">
        <v>0.0</v>
      </c>
      <c r="N36" s="732">
        <v>0.0</v>
      </c>
      <c r="O36" s="732">
        <v>0.0</v>
      </c>
      <c r="P36" s="732">
        <v>0.0</v>
      </c>
      <c r="Q36" s="732">
        <v>0.0</v>
      </c>
      <c r="R36" s="732">
        <v>0.0</v>
      </c>
      <c r="S36" s="732">
        <v>0.0</v>
      </c>
      <c r="T36" s="732">
        <v>0.0</v>
      </c>
      <c r="U36" s="732">
        <v>0.0</v>
      </c>
      <c r="V36" s="732">
        <v>0.0</v>
      </c>
      <c r="W36" s="732">
        <v>0.0</v>
      </c>
    </row>
    <row r="37">
      <c r="B37" s="737">
        <v>0.3541666666666667</v>
      </c>
      <c r="C37" s="732">
        <v>0.0</v>
      </c>
      <c r="D37" s="732">
        <v>0.0</v>
      </c>
      <c r="E37" s="732">
        <v>0.0</v>
      </c>
      <c r="F37" s="732">
        <v>0.0</v>
      </c>
      <c r="G37" s="732">
        <v>0.0</v>
      </c>
      <c r="H37" s="732">
        <v>0.0</v>
      </c>
      <c r="I37" s="732">
        <v>0.0</v>
      </c>
      <c r="J37" s="732">
        <v>0.0</v>
      </c>
      <c r="K37" s="732">
        <v>0.0</v>
      </c>
      <c r="L37" s="732">
        <v>0.0</v>
      </c>
      <c r="M37" s="732">
        <v>0.0</v>
      </c>
      <c r="N37" s="732">
        <v>0.0</v>
      </c>
      <c r="O37" s="732">
        <v>0.0</v>
      </c>
      <c r="P37" s="732">
        <v>0.0</v>
      </c>
      <c r="Q37" s="732">
        <v>0.0</v>
      </c>
      <c r="R37" s="732">
        <v>0.0</v>
      </c>
      <c r="S37" s="732">
        <v>0.0</v>
      </c>
      <c r="T37" s="732">
        <v>0.0</v>
      </c>
      <c r="U37" s="732">
        <v>0.0</v>
      </c>
      <c r="V37" s="732">
        <v>0.0</v>
      </c>
      <c r="W37" s="732">
        <v>0.0</v>
      </c>
    </row>
    <row r="38">
      <c r="B38" s="737">
        <v>0.3645833333333333</v>
      </c>
      <c r="C38" s="732">
        <v>0.0</v>
      </c>
      <c r="D38" s="732">
        <v>0.0</v>
      </c>
      <c r="E38" s="732">
        <v>0.0</v>
      </c>
      <c r="F38" s="732">
        <v>0.0</v>
      </c>
      <c r="G38" s="732">
        <v>0.0</v>
      </c>
      <c r="H38" s="732">
        <v>0.0</v>
      </c>
      <c r="I38" s="732">
        <v>0.0</v>
      </c>
      <c r="J38" s="732">
        <v>0.0</v>
      </c>
      <c r="K38" s="732">
        <v>0.0</v>
      </c>
      <c r="L38" s="732">
        <v>0.0</v>
      </c>
      <c r="M38" s="732">
        <v>0.0</v>
      </c>
      <c r="N38" s="732">
        <v>0.0</v>
      </c>
      <c r="O38" s="732">
        <v>0.0</v>
      </c>
      <c r="P38" s="732">
        <v>0.0</v>
      </c>
      <c r="Q38" s="732">
        <v>0.0</v>
      </c>
      <c r="R38" s="732">
        <v>0.0</v>
      </c>
      <c r="S38" s="732">
        <v>0.0</v>
      </c>
      <c r="T38" s="732">
        <v>0.0</v>
      </c>
      <c r="U38" s="732">
        <v>0.0</v>
      </c>
      <c r="V38" s="732">
        <v>0.0</v>
      </c>
      <c r="W38" s="732">
        <v>0.0</v>
      </c>
    </row>
    <row r="39">
      <c r="B39" s="737">
        <v>0.375</v>
      </c>
      <c r="C39" s="732">
        <v>0.0</v>
      </c>
      <c r="D39" s="732">
        <v>0.0</v>
      </c>
      <c r="E39" s="732">
        <v>0.0</v>
      </c>
      <c r="F39" s="732">
        <v>0.0</v>
      </c>
      <c r="G39" s="732">
        <v>0.0</v>
      </c>
      <c r="H39" s="732">
        <v>0.0</v>
      </c>
      <c r="I39" s="732">
        <v>0.0</v>
      </c>
      <c r="J39" s="732">
        <v>0.0</v>
      </c>
      <c r="K39" s="732">
        <v>0.0</v>
      </c>
      <c r="L39" s="732">
        <v>0.0</v>
      </c>
      <c r="M39" s="732">
        <v>0.0</v>
      </c>
      <c r="N39" s="732">
        <v>0.0</v>
      </c>
      <c r="O39" s="732">
        <v>0.0</v>
      </c>
      <c r="P39" s="732">
        <v>0.0</v>
      </c>
      <c r="Q39" s="732">
        <v>0.0</v>
      </c>
      <c r="R39" s="732">
        <v>0.0</v>
      </c>
      <c r="S39" s="732">
        <v>0.0</v>
      </c>
      <c r="T39" s="732">
        <v>0.0</v>
      </c>
      <c r="U39" s="732">
        <v>0.0</v>
      </c>
      <c r="V39" s="732">
        <v>0.0</v>
      </c>
      <c r="W39" s="732">
        <v>0.0</v>
      </c>
    </row>
    <row r="40">
      <c r="B40" s="737">
        <v>0.3854166666666667</v>
      </c>
      <c r="C40" s="732">
        <v>0.0</v>
      </c>
      <c r="D40" s="732">
        <v>0.0</v>
      </c>
      <c r="E40" s="732">
        <v>0.0</v>
      </c>
      <c r="F40" s="732">
        <v>0.0</v>
      </c>
      <c r="G40" s="732">
        <v>0.0</v>
      </c>
      <c r="H40" s="732">
        <v>0.0</v>
      </c>
      <c r="I40" s="732">
        <v>0.0</v>
      </c>
      <c r="J40" s="732">
        <v>0.0</v>
      </c>
      <c r="K40" s="732">
        <v>0.0</v>
      </c>
      <c r="L40" s="732">
        <v>0.0</v>
      </c>
      <c r="M40" s="732">
        <v>0.0</v>
      </c>
      <c r="N40" s="732">
        <v>0.0</v>
      </c>
      <c r="O40" s="732">
        <v>0.0</v>
      </c>
      <c r="P40" s="732">
        <v>0.0</v>
      </c>
      <c r="Q40" s="732">
        <v>0.0</v>
      </c>
      <c r="R40" s="732">
        <v>0.0</v>
      </c>
      <c r="S40" s="732">
        <v>0.0</v>
      </c>
      <c r="T40" s="732">
        <v>0.0</v>
      </c>
      <c r="U40" s="732">
        <v>0.0</v>
      </c>
      <c r="V40" s="732">
        <v>0.0</v>
      </c>
      <c r="W40" s="732">
        <v>0.0</v>
      </c>
    </row>
    <row r="41">
      <c r="B41" s="737">
        <v>0.3958333333333333</v>
      </c>
      <c r="C41" s="732">
        <v>0.0</v>
      </c>
      <c r="D41" s="732">
        <v>0.0</v>
      </c>
      <c r="E41" s="732">
        <v>0.0</v>
      </c>
      <c r="F41" s="732">
        <v>0.0</v>
      </c>
      <c r="G41" s="732">
        <v>0.0</v>
      </c>
      <c r="H41" s="732">
        <v>0.0</v>
      </c>
      <c r="I41" s="732">
        <v>0.0</v>
      </c>
      <c r="J41" s="732">
        <v>0.0</v>
      </c>
      <c r="K41" s="732">
        <v>0.0</v>
      </c>
      <c r="L41" s="732">
        <v>0.0</v>
      </c>
      <c r="M41" s="732">
        <v>0.0</v>
      </c>
      <c r="N41" s="732">
        <v>0.0</v>
      </c>
      <c r="O41" s="732">
        <v>0.0</v>
      </c>
      <c r="P41" s="732">
        <v>0.0</v>
      </c>
      <c r="Q41" s="732">
        <v>0.0</v>
      </c>
      <c r="R41" s="732">
        <v>0.0</v>
      </c>
      <c r="S41" s="732">
        <v>0.0</v>
      </c>
      <c r="T41" s="732">
        <v>0.0</v>
      </c>
      <c r="U41" s="732">
        <v>0.0</v>
      </c>
      <c r="V41" s="732">
        <v>0.0</v>
      </c>
      <c r="W41" s="732">
        <v>0.0</v>
      </c>
    </row>
    <row r="42">
      <c r="B42" s="737">
        <v>0.40625</v>
      </c>
      <c r="C42" s="732">
        <v>0.0</v>
      </c>
      <c r="D42" s="732">
        <v>0.0</v>
      </c>
      <c r="E42" s="732">
        <v>0.0</v>
      </c>
      <c r="F42" s="732">
        <v>0.0</v>
      </c>
      <c r="G42" s="732">
        <v>0.0</v>
      </c>
      <c r="H42" s="732">
        <v>0.0</v>
      </c>
      <c r="I42" s="732">
        <v>0.0</v>
      </c>
      <c r="J42" s="732">
        <v>0.0</v>
      </c>
      <c r="K42" s="732">
        <v>0.0</v>
      </c>
      <c r="L42" s="732">
        <v>0.0</v>
      </c>
      <c r="M42" s="732">
        <v>0.0</v>
      </c>
      <c r="N42" s="732">
        <v>0.0</v>
      </c>
      <c r="O42" s="732">
        <v>0.0</v>
      </c>
      <c r="P42" s="732">
        <v>0.0</v>
      </c>
      <c r="Q42" s="732">
        <v>0.0</v>
      </c>
      <c r="R42" s="732">
        <v>0.0</v>
      </c>
      <c r="S42" s="732">
        <v>0.0</v>
      </c>
      <c r="T42" s="732">
        <v>0.0</v>
      </c>
      <c r="U42" s="732">
        <v>0.0</v>
      </c>
      <c r="V42" s="732">
        <v>0.0</v>
      </c>
      <c r="W42" s="732">
        <v>0.0</v>
      </c>
    </row>
    <row r="43">
      <c r="B43" s="737">
        <v>0.4166666666666667</v>
      </c>
      <c r="C43" s="732">
        <v>0.0</v>
      </c>
      <c r="D43" s="732">
        <v>0.0</v>
      </c>
      <c r="E43" s="732">
        <v>0.0</v>
      </c>
      <c r="F43" s="732">
        <v>0.0</v>
      </c>
      <c r="G43" s="732">
        <v>0.0</v>
      </c>
      <c r="H43" s="732">
        <v>0.0</v>
      </c>
      <c r="I43" s="732">
        <v>0.0</v>
      </c>
      <c r="J43" s="732">
        <v>0.0</v>
      </c>
      <c r="K43" s="732">
        <v>0.0</v>
      </c>
      <c r="L43" s="732">
        <v>0.0</v>
      </c>
      <c r="M43" s="732">
        <v>0.0</v>
      </c>
      <c r="N43" s="732">
        <v>0.0</v>
      </c>
      <c r="O43" s="732">
        <v>0.0</v>
      </c>
      <c r="P43" s="732">
        <v>0.0</v>
      </c>
      <c r="Q43" s="732">
        <v>0.0</v>
      </c>
      <c r="R43" s="732">
        <v>0.0</v>
      </c>
      <c r="S43" s="732">
        <v>0.0</v>
      </c>
      <c r="T43" s="732">
        <v>0.0</v>
      </c>
      <c r="U43" s="732">
        <v>0.0</v>
      </c>
      <c r="V43" s="732">
        <v>0.0</v>
      </c>
      <c r="W43" s="732">
        <v>0.0</v>
      </c>
    </row>
    <row r="44">
      <c r="B44" s="737">
        <v>0.4270833333333333</v>
      </c>
      <c r="C44" s="732">
        <v>0.0</v>
      </c>
      <c r="D44" s="732">
        <v>0.0</v>
      </c>
      <c r="E44" s="732">
        <v>0.0</v>
      </c>
      <c r="F44" s="732">
        <v>0.0</v>
      </c>
      <c r="G44" s="732">
        <v>0.0</v>
      </c>
      <c r="H44" s="732">
        <v>0.0</v>
      </c>
      <c r="I44" s="732">
        <v>0.0</v>
      </c>
      <c r="J44" s="732">
        <v>0.0</v>
      </c>
      <c r="K44" s="732">
        <v>0.0</v>
      </c>
      <c r="L44" s="732">
        <v>0.0</v>
      </c>
      <c r="M44" s="732">
        <v>0.0</v>
      </c>
      <c r="N44" s="732">
        <v>0.0</v>
      </c>
      <c r="O44" s="732">
        <v>0.0</v>
      </c>
      <c r="P44" s="732">
        <v>0.0</v>
      </c>
      <c r="Q44" s="732">
        <v>0.0</v>
      </c>
      <c r="R44" s="732">
        <v>0.0</v>
      </c>
      <c r="S44" s="732">
        <v>0.0</v>
      </c>
      <c r="T44" s="732">
        <v>0.0</v>
      </c>
      <c r="U44" s="732">
        <v>0.0</v>
      </c>
      <c r="V44" s="732">
        <v>0.0</v>
      </c>
      <c r="W44" s="732">
        <v>0.0</v>
      </c>
    </row>
    <row r="45">
      <c r="B45" s="737">
        <v>0.4375</v>
      </c>
      <c r="C45" s="732">
        <v>0.0</v>
      </c>
      <c r="D45" s="732">
        <v>0.0</v>
      </c>
      <c r="E45" s="732">
        <v>0.0</v>
      </c>
      <c r="F45" s="732">
        <v>0.0</v>
      </c>
      <c r="G45" s="732">
        <v>0.0</v>
      </c>
      <c r="H45" s="732">
        <v>0.0</v>
      </c>
      <c r="I45" s="732">
        <v>0.0</v>
      </c>
      <c r="J45" s="732">
        <v>0.0</v>
      </c>
      <c r="K45" s="732">
        <v>0.0</v>
      </c>
      <c r="L45" s="732">
        <v>0.0</v>
      </c>
      <c r="M45" s="732">
        <v>0.0</v>
      </c>
      <c r="N45" s="732">
        <v>0.0</v>
      </c>
      <c r="O45" s="732">
        <v>0.0</v>
      </c>
      <c r="P45" s="732">
        <v>0.0</v>
      </c>
      <c r="Q45" s="732">
        <v>0.0</v>
      </c>
      <c r="R45" s="732">
        <v>0.0</v>
      </c>
      <c r="S45" s="732">
        <v>0.0</v>
      </c>
      <c r="T45" s="732">
        <v>0.0</v>
      </c>
      <c r="U45" s="732">
        <v>0.0</v>
      </c>
      <c r="V45" s="732">
        <v>0.0</v>
      </c>
      <c r="W45" s="732">
        <v>0.0</v>
      </c>
    </row>
    <row r="46">
      <c r="B46" s="737">
        <v>0.4479166666666667</v>
      </c>
      <c r="C46" s="732">
        <v>0.0</v>
      </c>
      <c r="D46" s="732">
        <v>0.0</v>
      </c>
      <c r="E46" s="732">
        <v>0.0</v>
      </c>
      <c r="F46" s="732">
        <v>0.0</v>
      </c>
      <c r="G46" s="732">
        <v>0.0</v>
      </c>
      <c r="H46" s="732">
        <v>0.0</v>
      </c>
      <c r="I46" s="732">
        <v>0.0</v>
      </c>
      <c r="J46" s="732">
        <v>0.0</v>
      </c>
      <c r="K46" s="732">
        <v>0.0</v>
      </c>
      <c r="L46" s="732">
        <v>0.0</v>
      </c>
      <c r="M46" s="732">
        <v>0.0</v>
      </c>
      <c r="N46" s="732">
        <v>0.0</v>
      </c>
      <c r="O46" s="732">
        <v>0.0</v>
      </c>
      <c r="P46" s="732">
        <v>0.0</v>
      </c>
      <c r="Q46" s="732">
        <v>0.0</v>
      </c>
      <c r="R46" s="732">
        <v>0.0</v>
      </c>
      <c r="S46" s="732">
        <v>0.0</v>
      </c>
      <c r="T46" s="732">
        <v>0.0</v>
      </c>
      <c r="U46" s="732">
        <v>0.0</v>
      </c>
      <c r="V46" s="732">
        <v>0.0</v>
      </c>
      <c r="W46" s="732">
        <v>0.0</v>
      </c>
    </row>
    <row r="47">
      <c r="B47" s="737">
        <v>0.4583333333333333</v>
      </c>
      <c r="C47" s="732">
        <v>0.0</v>
      </c>
      <c r="D47" s="732">
        <v>0.0</v>
      </c>
      <c r="E47" s="732">
        <v>0.0</v>
      </c>
      <c r="F47" s="732">
        <v>0.0</v>
      </c>
      <c r="G47" s="732">
        <v>0.0</v>
      </c>
      <c r="H47" s="732">
        <v>0.0</v>
      </c>
      <c r="I47" s="732">
        <v>0.0</v>
      </c>
      <c r="J47" s="732">
        <v>0.0</v>
      </c>
      <c r="K47" s="732">
        <v>0.0</v>
      </c>
      <c r="L47" s="732">
        <v>0.0</v>
      </c>
      <c r="M47" s="732">
        <v>0.0</v>
      </c>
      <c r="N47" s="732">
        <v>0.0</v>
      </c>
      <c r="O47" s="732">
        <v>0.0</v>
      </c>
      <c r="P47" s="732">
        <v>0.0</v>
      </c>
      <c r="Q47" s="732">
        <v>0.0</v>
      </c>
      <c r="R47" s="732">
        <v>0.0</v>
      </c>
      <c r="S47" s="732">
        <v>0.0</v>
      </c>
      <c r="T47" s="732">
        <v>0.0</v>
      </c>
      <c r="U47" s="732">
        <v>0.0</v>
      </c>
      <c r="V47" s="732">
        <v>0.0</v>
      </c>
      <c r="W47" s="732">
        <v>0.0</v>
      </c>
    </row>
    <row r="48">
      <c r="B48" s="737">
        <v>0.46875</v>
      </c>
      <c r="C48" s="732">
        <v>0.0</v>
      </c>
      <c r="D48" s="732">
        <v>0.0</v>
      </c>
      <c r="E48" s="732">
        <v>0.0</v>
      </c>
      <c r="F48" s="732">
        <v>0.0</v>
      </c>
      <c r="G48" s="732">
        <v>0.0</v>
      </c>
      <c r="H48" s="732">
        <v>0.0</v>
      </c>
      <c r="I48" s="732">
        <v>0.0</v>
      </c>
      <c r="J48" s="732">
        <v>0.0</v>
      </c>
      <c r="K48" s="732">
        <v>0.0</v>
      </c>
      <c r="L48" s="732">
        <v>0.0</v>
      </c>
      <c r="M48" s="732">
        <v>0.0</v>
      </c>
      <c r="N48" s="732">
        <v>0.0</v>
      </c>
      <c r="O48" s="732">
        <v>0.0</v>
      </c>
      <c r="P48" s="732">
        <v>0.0</v>
      </c>
      <c r="Q48" s="732">
        <v>0.0</v>
      </c>
      <c r="R48" s="732">
        <v>0.0</v>
      </c>
      <c r="S48" s="732">
        <v>0.0</v>
      </c>
      <c r="T48" s="732">
        <v>0.0</v>
      </c>
      <c r="U48" s="732">
        <v>0.0</v>
      </c>
      <c r="V48" s="732">
        <v>0.0</v>
      </c>
      <c r="W48" s="732">
        <v>0.0</v>
      </c>
    </row>
    <row r="49">
      <c r="B49" s="737">
        <v>0.4791666666666667</v>
      </c>
      <c r="C49" s="732">
        <v>0.0</v>
      </c>
      <c r="D49" s="732">
        <v>0.0</v>
      </c>
      <c r="E49" s="732">
        <v>0.0</v>
      </c>
      <c r="F49" s="732">
        <v>0.0</v>
      </c>
      <c r="G49" s="732">
        <v>0.0</v>
      </c>
      <c r="H49" s="732">
        <v>0.0</v>
      </c>
      <c r="I49" s="732">
        <v>0.0</v>
      </c>
      <c r="J49" s="732">
        <v>0.0</v>
      </c>
      <c r="K49" s="732">
        <v>0.0</v>
      </c>
      <c r="L49" s="732">
        <v>0.0</v>
      </c>
      <c r="M49" s="732">
        <v>0.0</v>
      </c>
      <c r="N49" s="732">
        <v>0.0</v>
      </c>
      <c r="O49" s="732">
        <v>0.0</v>
      </c>
      <c r="P49" s="732">
        <v>0.0</v>
      </c>
      <c r="Q49" s="732">
        <v>0.0</v>
      </c>
      <c r="R49" s="732">
        <v>0.0</v>
      </c>
      <c r="S49" s="732">
        <v>0.0</v>
      </c>
      <c r="T49" s="732">
        <v>0.0</v>
      </c>
      <c r="U49" s="732">
        <v>0.0</v>
      </c>
      <c r="V49" s="732">
        <v>0.0</v>
      </c>
      <c r="W49" s="732">
        <v>0.0</v>
      </c>
    </row>
    <row r="50">
      <c r="B50" s="737">
        <v>0.4895833333333333</v>
      </c>
      <c r="C50" s="732">
        <v>0.0</v>
      </c>
      <c r="D50" s="732">
        <v>0.0</v>
      </c>
      <c r="E50" s="732">
        <v>0.0</v>
      </c>
      <c r="F50" s="732">
        <v>0.0</v>
      </c>
      <c r="G50" s="732">
        <v>0.0</v>
      </c>
      <c r="H50" s="732">
        <v>0.0</v>
      </c>
      <c r="I50" s="732">
        <v>0.0</v>
      </c>
      <c r="J50" s="732">
        <v>0.0</v>
      </c>
      <c r="K50" s="732">
        <v>0.0</v>
      </c>
      <c r="L50" s="732">
        <v>0.0</v>
      </c>
      <c r="M50" s="732">
        <v>0.0</v>
      </c>
      <c r="N50" s="732">
        <v>0.0</v>
      </c>
      <c r="O50" s="732">
        <v>0.0</v>
      </c>
      <c r="P50" s="732">
        <v>0.0</v>
      </c>
      <c r="Q50" s="732">
        <v>0.0</v>
      </c>
      <c r="R50" s="732">
        <v>0.0</v>
      </c>
      <c r="S50" s="732">
        <v>0.0</v>
      </c>
      <c r="T50" s="732">
        <v>0.0</v>
      </c>
      <c r="U50" s="732">
        <v>0.0</v>
      </c>
      <c r="V50" s="732">
        <v>0.0</v>
      </c>
      <c r="W50" s="732">
        <v>0.0</v>
      </c>
    </row>
    <row r="51">
      <c r="B51" s="737">
        <v>0.5</v>
      </c>
      <c r="C51" s="732">
        <v>0.0</v>
      </c>
      <c r="D51" s="732">
        <v>0.0</v>
      </c>
      <c r="E51" s="732">
        <v>0.0</v>
      </c>
      <c r="F51" s="732">
        <v>0.0</v>
      </c>
      <c r="G51" s="732">
        <v>0.0</v>
      </c>
      <c r="H51" s="732">
        <v>0.0</v>
      </c>
      <c r="I51" s="732">
        <v>0.0</v>
      </c>
      <c r="J51" s="732">
        <v>0.0</v>
      </c>
      <c r="K51" s="732">
        <v>0.0</v>
      </c>
      <c r="L51" s="732">
        <v>0.0</v>
      </c>
      <c r="M51" s="732">
        <v>0.0</v>
      </c>
      <c r="N51" s="732">
        <v>0.0</v>
      </c>
      <c r="O51" s="732">
        <v>0.0</v>
      </c>
      <c r="P51" s="732">
        <v>0.0</v>
      </c>
      <c r="Q51" s="732">
        <v>0.0</v>
      </c>
      <c r="R51" s="732">
        <v>0.0</v>
      </c>
      <c r="S51" s="732">
        <v>0.0</v>
      </c>
      <c r="T51" s="732">
        <v>0.0</v>
      </c>
      <c r="U51" s="732">
        <v>0.0</v>
      </c>
      <c r="V51" s="732">
        <v>0.0</v>
      </c>
      <c r="W51" s="732">
        <v>0.0</v>
      </c>
    </row>
    <row r="52">
      <c r="B52" s="737">
        <v>0.5104166666666666</v>
      </c>
      <c r="C52" s="732">
        <v>0.0</v>
      </c>
      <c r="D52" s="732">
        <v>0.0</v>
      </c>
      <c r="E52" s="732">
        <v>0.0</v>
      </c>
      <c r="F52" s="732">
        <v>0.0</v>
      </c>
      <c r="G52" s="732">
        <v>0.0</v>
      </c>
      <c r="H52" s="732">
        <v>0.0</v>
      </c>
      <c r="I52" s="732">
        <v>0.0</v>
      </c>
      <c r="J52" s="732">
        <v>0.0</v>
      </c>
      <c r="K52" s="732">
        <v>0.0</v>
      </c>
      <c r="L52" s="732">
        <v>0.0</v>
      </c>
      <c r="M52" s="732">
        <v>0.0</v>
      </c>
      <c r="N52" s="732">
        <v>0.0</v>
      </c>
      <c r="O52" s="732">
        <v>0.0</v>
      </c>
      <c r="P52" s="732">
        <v>0.0</v>
      </c>
      <c r="Q52" s="732">
        <v>0.0</v>
      </c>
      <c r="R52" s="732">
        <v>0.0</v>
      </c>
      <c r="S52" s="732">
        <v>0.0</v>
      </c>
      <c r="T52" s="732">
        <v>0.0</v>
      </c>
      <c r="U52" s="732">
        <v>0.0</v>
      </c>
      <c r="V52" s="732">
        <v>0.0</v>
      </c>
      <c r="W52" s="732">
        <v>0.0</v>
      </c>
    </row>
    <row r="53">
      <c r="B53" s="737">
        <v>0.5208333333333334</v>
      </c>
      <c r="C53" s="732">
        <v>0.0</v>
      </c>
      <c r="D53" s="732">
        <v>0.0</v>
      </c>
      <c r="E53" s="732">
        <v>0.0</v>
      </c>
      <c r="F53" s="732">
        <v>0.0</v>
      </c>
      <c r="G53" s="732">
        <v>0.0</v>
      </c>
      <c r="H53" s="732">
        <v>0.0</v>
      </c>
      <c r="I53" s="732">
        <v>0.0</v>
      </c>
      <c r="J53" s="732">
        <v>0.0</v>
      </c>
      <c r="K53" s="732">
        <v>0.0</v>
      </c>
      <c r="L53" s="732">
        <v>0.0</v>
      </c>
      <c r="M53" s="732">
        <v>0.0</v>
      </c>
      <c r="N53" s="732">
        <v>0.0</v>
      </c>
      <c r="O53" s="732">
        <v>0.0</v>
      </c>
      <c r="P53" s="732">
        <v>0.0</v>
      </c>
      <c r="Q53" s="732">
        <v>0.0</v>
      </c>
      <c r="R53" s="732">
        <v>0.0</v>
      </c>
      <c r="S53" s="732">
        <v>0.0</v>
      </c>
      <c r="T53" s="732">
        <v>0.0</v>
      </c>
      <c r="U53" s="732">
        <v>0.0</v>
      </c>
      <c r="V53" s="732">
        <v>0.0</v>
      </c>
      <c r="W53" s="732">
        <v>0.0</v>
      </c>
    </row>
    <row r="54">
      <c r="B54" s="737">
        <v>0.53125</v>
      </c>
      <c r="C54" s="732">
        <v>0.0</v>
      </c>
      <c r="D54" s="732">
        <v>0.0</v>
      </c>
      <c r="E54" s="732">
        <v>0.0</v>
      </c>
      <c r="F54" s="732">
        <v>0.0</v>
      </c>
      <c r="G54" s="732">
        <v>0.0</v>
      </c>
      <c r="H54" s="732">
        <v>0.0</v>
      </c>
      <c r="I54" s="732">
        <v>0.0</v>
      </c>
      <c r="J54" s="732">
        <v>0.0</v>
      </c>
      <c r="K54" s="732">
        <v>0.0</v>
      </c>
      <c r="L54" s="732">
        <v>0.0</v>
      </c>
      <c r="M54" s="732">
        <v>0.0</v>
      </c>
      <c r="N54" s="732">
        <v>0.0</v>
      </c>
      <c r="O54" s="732">
        <v>0.0</v>
      </c>
      <c r="P54" s="732">
        <v>0.0</v>
      </c>
      <c r="Q54" s="732">
        <v>0.0</v>
      </c>
      <c r="R54" s="732">
        <v>0.0</v>
      </c>
      <c r="S54" s="732">
        <v>0.0</v>
      </c>
      <c r="T54" s="732">
        <v>0.0</v>
      </c>
      <c r="U54" s="732">
        <v>0.0</v>
      </c>
      <c r="V54" s="732">
        <v>0.0</v>
      </c>
      <c r="W54" s="732">
        <v>0.0</v>
      </c>
    </row>
    <row r="55">
      <c r="B55" s="737">
        <v>0.5416666666666666</v>
      </c>
      <c r="C55" s="732">
        <v>0.0</v>
      </c>
      <c r="D55" s="732">
        <v>0.0</v>
      </c>
      <c r="E55" s="732">
        <v>0.0</v>
      </c>
      <c r="F55" s="732">
        <v>0.0</v>
      </c>
      <c r="G55" s="732">
        <v>0.0</v>
      </c>
      <c r="H55" s="732">
        <v>0.0</v>
      </c>
      <c r="I55" s="732">
        <v>0.0</v>
      </c>
      <c r="J55" s="732">
        <v>0.0</v>
      </c>
      <c r="K55" s="732">
        <v>0.0</v>
      </c>
      <c r="L55" s="732">
        <v>0.0</v>
      </c>
      <c r="M55" s="732">
        <v>0.0</v>
      </c>
      <c r="N55" s="732">
        <v>0.0</v>
      </c>
      <c r="O55" s="732">
        <v>0.0</v>
      </c>
      <c r="P55" s="732">
        <v>0.0</v>
      </c>
      <c r="Q55" s="732">
        <v>0.0</v>
      </c>
      <c r="R55" s="732">
        <v>0.0</v>
      </c>
      <c r="S55" s="732">
        <v>0.0</v>
      </c>
      <c r="T55" s="732">
        <v>0.0</v>
      </c>
      <c r="U55" s="732">
        <v>0.0</v>
      </c>
      <c r="V55" s="732">
        <v>0.0</v>
      </c>
      <c r="W55" s="732">
        <v>0.0</v>
      </c>
    </row>
    <row r="56">
      <c r="B56" s="737">
        <v>0.5520833333333334</v>
      </c>
      <c r="C56" s="732">
        <v>0.0</v>
      </c>
      <c r="D56" s="732">
        <v>0.0</v>
      </c>
      <c r="E56" s="732">
        <v>0.0</v>
      </c>
      <c r="F56" s="732">
        <v>0.0</v>
      </c>
      <c r="G56" s="732">
        <v>0.0</v>
      </c>
      <c r="H56" s="732">
        <v>0.0</v>
      </c>
      <c r="I56" s="732">
        <v>0.0</v>
      </c>
      <c r="J56" s="732">
        <v>0.0</v>
      </c>
      <c r="K56" s="732">
        <v>0.0</v>
      </c>
      <c r="L56" s="732">
        <v>0.0</v>
      </c>
      <c r="M56" s="732">
        <v>0.0</v>
      </c>
      <c r="N56" s="732">
        <v>0.0</v>
      </c>
      <c r="O56" s="732">
        <v>0.0</v>
      </c>
      <c r="P56" s="732">
        <v>0.0</v>
      </c>
      <c r="Q56" s="732">
        <v>0.0</v>
      </c>
      <c r="R56" s="732">
        <v>0.0</v>
      </c>
      <c r="S56" s="732">
        <v>0.0</v>
      </c>
      <c r="T56" s="732">
        <v>0.0</v>
      </c>
      <c r="U56" s="732">
        <v>0.0</v>
      </c>
      <c r="V56" s="732">
        <v>0.0</v>
      </c>
      <c r="W56" s="732">
        <v>0.0</v>
      </c>
    </row>
    <row r="57">
      <c r="B57" s="737">
        <v>0.5625</v>
      </c>
      <c r="C57" s="732">
        <v>0.0</v>
      </c>
      <c r="D57" s="732">
        <v>0.0</v>
      </c>
      <c r="E57" s="732">
        <v>0.0</v>
      </c>
      <c r="F57" s="732">
        <v>0.0</v>
      </c>
      <c r="G57" s="732">
        <v>0.0</v>
      </c>
      <c r="H57" s="732">
        <v>0.0</v>
      </c>
      <c r="I57" s="732">
        <v>0.0</v>
      </c>
      <c r="J57" s="732">
        <v>0.0</v>
      </c>
      <c r="K57" s="732">
        <v>0.0</v>
      </c>
      <c r="L57" s="732">
        <v>0.0</v>
      </c>
      <c r="M57" s="732">
        <v>0.0</v>
      </c>
      <c r="N57" s="732">
        <v>0.0</v>
      </c>
      <c r="O57" s="732">
        <v>0.0</v>
      </c>
      <c r="P57" s="732">
        <v>0.0</v>
      </c>
      <c r="Q57" s="732">
        <v>0.0</v>
      </c>
      <c r="R57" s="732">
        <v>0.0</v>
      </c>
      <c r="S57" s="732">
        <v>0.0</v>
      </c>
      <c r="T57" s="732">
        <v>0.0</v>
      </c>
      <c r="U57" s="732">
        <v>0.0</v>
      </c>
      <c r="V57" s="732">
        <v>0.0</v>
      </c>
      <c r="W57" s="732">
        <v>0.0</v>
      </c>
    </row>
    <row r="58">
      <c r="B58" s="737">
        <v>0.5729166666666666</v>
      </c>
      <c r="C58" s="732">
        <v>0.0</v>
      </c>
      <c r="D58" s="732">
        <v>0.0</v>
      </c>
      <c r="E58" s="732">
        <v>0.0</v>
      </c>
      <c r="F58" s="732">
        <v>0.0</v>
      </c>
      <c r="G58" s="732">
        <v>0.0</v>
      </c>
      <c r="H58" s="732">
        <v>0.0</v>
      </c>
      <c r="I58" s="732">
        <v>0.0</v>
      </c>
      <c r="J58" s="732">
        <v>0.0</v>
      </c>
      <c r="K58" s="732">
        <v>0.0</v>
      </c>
      <c r="L58" s="732">
        <v>0.0</v>
      </c>
      <c r="M58" s="732">
        <v>0.0</v>
      </c>
      <c r="N58" s="732">
        <v>0.0</v>
      </c>
      <c r="O58" s="732">
        <v>0.0</v>
      </c>
      <c r="P58" s="732">
        <v>0.0</v>
      </c>
      <c r="Q58" s="732">
        <v>0.0</v>
      </c>
      <c r="R58" s="732">
        <v>0.0</v>
      </c>
      <c r="S58" s="732">
        <v>0.0</v>
      </c>
      <c r="T58" s="732">
        <v>0.0</v>
      </c>
      <c r="U58" s="732">
        <v>0.0</v>
      </c>
      <c r="V58" s="732">
        <v>0.0</v>
      </c>
      <c r="W58" s="732">
        <v>0.0</v>
      </c>
    </row>
    <row r="59">
      <c r="B59" s="737">
        <v>0.5833333333333334</v>
      </c>
      <c r="C59" s="732">
        <v>0.0</v>
      </c>
      <c r="D59" s="732">
        <v>0.0</v>
      </c>
      <c r="E59" s="732">
        <v>0.0</v>
      </c>
      <c r="F59" s="732">
        <v>0.0</v>
      </c>
      <c r="G59" s="732">
        <v>0.0</v>
      </c>
      <c r="H59" s="732">
        <v>0.0</v>
      </c>
      <c r="I59" s="732">
        <v>0.0</v>
      </c>
      <c r="J59" s="732">
        <v>0.0</v>
      </c>
      <c r="K59" s="732">
        <v>0.0</v>
      </c>
      <c r="L59" s="732">
        <v>0.0</v>
      </c>
      <c r="M59" s="732">
        <v>0.0</v>
      </c>
      <c r="N59" s="732">
        <v>0.0</v>
      </c>
      <c r="O59" s="732">
        <v>0.0</v>
      </c>
      <c r="P59" s="732">
        <v>0.0</v>
      </c>
      <c r="Q59" s="732">
        <v>0.0</v>
      </c>
      <c r="R59" s="732">
        <v>0.0</v>
      </c>
      <c r="S59" s="732">
        <v>0.0</v>
      </c>
      <c r="T59" s="732">
        <v>0.0</v>
      </c>
      <c r="U59" s="732">
        <v>0.0</v>
      </c>
      <c r="V59" s="732">
        <v>0.0</v>
      </c>
      <c r="W59" s="732">
        <v>0.0</v>
      </c>
    </row>
    <row r="60">
      <c r="B60" s="737">
        <v>0.59375</v>
      </c>
      <c r="C60" s="732">
        <v>0.0</v>
      </c>
      <c r="D60" s="732">
        <v>0.0</v>
      </c>
      <c r="E60" s="732">
        <v>0.0</v>
      </c>
      <c r="F60" s="732">
        <v>0.0</v>
      </c>
      <c r="G60" s="732">
        <v>0.0</v>
      </c>
      <c r="H60" s="732">
        <v>0.0</v>
      </c>
      <c r="I60" s="732">
        <v>0.0</v>
      </c>
      <c r="J60" s="732">
        <v>0.0</v>
      </c>
      <c r="K60" s="732">
        <v>0.0</v>
      </c>
      <c r="L60" s="732">
        <v>0.0</v>
      </c>
      <c r="M60" s="732">
        <v>0.0</v>
      </c>
      <c r="N60" s="732">
        <v>0.0</v>
      </c>
      <c r="O60" s="732">
        <v>0.0</v>
      </c>
      <c r="P60" s="732">
        <v>0.0</v>
      </c>
      <c r="Q60" s="732">
        <v>0.0</v>
      </c>
      <c r="R60" s="732">
        <v>0.0</v>
      </c>
      <c r="S60" s="732">
        <v>0.0</v>
      </c>
      <c r="T60" s="732">
        <v>0.0</v>
      </c>
      <c r="U60" s="732">
        <v>0.0</v>
      </c>
      <c r="V60" s="732">
        <v>0.0</v>
      </c>
      <c r="W60" s="732">
        <v>0.0</v>
      </c>
    </row>
    <row r="61">
      <c r="B61" s="737">
        <v>0.6041666666666666</v>
      </c>
      <c r="C61" s="732">
        <v>0.0</v>
      </c>
      <c r="D61" s="732">
        <v>0.0</v>
      </c>
      <c r="E61" s="732">
        <v>0.0</v>
      </c>
      <c r="F61" s="732">
        <v>0.0</v>
      </c>
      <c r="G61" s="732">
        <v>0.0</v>
      </c>
      <c r="H61" s="732">
        <v>0.0</v>
      </c>
      <c r="I61" s="732">
        <v>0.0</v>
      </c>
      <c r="J61" s="732">
        <v>0.0</v>
      </c>
      <c r="K61" s="732">
        <v>0.0</v>
      </c>
      <c r="L61" s="732">
        <v>0.0</v>
      </c>
      <c r="M61" s="732">
        <v>0.0</v>
      </c>
      <c r="N61" s="732">
        <v>0.0</v>
      </c>
      <c r="O61" s="732">
        <v>0.0</v>
      </c>
      <c r="P61" s="732">
        <v>0.0</v>
      </c>
      <c r="Q61" s="732">
        <v>0.0</v>
      </c>
      <c r="R61" s="732">
        <v>0.0</v>
      </c>
      <c r="S61" s="732">
        <v>0.0</v>
      </c>
      <c r="T61" s="732">
        <v>0.0</v>
      </c>
      <c r="U61" s="732">
        <v>0.0</v>
      </c>
      <c r="V61" s="732">
        <v>0.0</v>
      </c>
      <c r="W61" s="732">
        <v>0.0</v>
      </c>
    </row>
    <row r="62">
      <c r="B62" s="737">
        <v>0.6145833333333334</v>
      </c>
      <c r="C62" s="732">
        <v>0.0</v>
      </c>
      <c r="D62" s="732">
        <v>0.0</v>
      </c>
      <c r="E62" s="732">
        <v>0.0</v>
      </c>
      <c r="F62" s="732">
        <v>0.0</v>
      </c>
      <c r="G62" s="732">
        <v>0.0</v>
      </c>
      <c r="H62" s="732">
        <v>0.0</v>
      </c>
      <c r="I62" s="732">
        <v>0.0</v>
      </c>
      <c r="J62" s="732">
        <v>0.0</v>
      </c>
      <c r="K62" s="732">
        <v>0.0</v>
      </c>
      <c r="L62" s="732">
        <v>0.0</v>
      </c>
      <c r="M62" s="732">
        <v>0.0</v>
      </c>
      <c r="N62" s="732">
        <v>0.0</v>
      </c>
      <c r="O62" s="732">
        <v>0.0</v>
      </c>
      <c r="P62" s="732">
        <v>0.0</v>
      </c>
      <c r="Q62" s="732">
        <v>0.0</v>
      </c>
      <c r="R62" s="732">
        <v>0.0</v>
      </c>
      <c r="S62" s="732">
        <v>0.0</v>
      </c>
      <c r="T62" s="732">
        <v>0.0</v>
      </c>
      <c r="U62" s="732">
        <v>0.0</v>
      </c>
      <c r="V62" s="732">
        <v>0.0</v>
      </c>
      <c r="W62" s="732">
        <v>0.0</v>
      </c>
    </row>
    <row r="63">
      <c r="B63" s="737">
        <v>0.625</v>
      </c>
      <c r="C63" s="732">
        <v>0.0</v>
      </c>
      <c r="D63" s="732">
        <v>0.0</v>
      </c>
      <c r="E63" s="732">
        <v>0.0</v>
      </c>
      <c r="F63" s="732">
        <v>0.0</v>
      </c>
      <c r="G63" s="732">
        <v>0.0</v>
      </c>
      <c r="H63" s="732">
        <v>0.0</v>
      </c>
      <c r="I63" s="732">
        <v>0.0</v>
      </c>
      <c r="J63" s="732">
        <v>0.0</v>
      </c>
      <c r="K63" s="732">
        <v>0.0</v>
      </c>
      <c r="L63" s="732">
        <v>0.0</v>
      </c>
      <c r="M63" s="732">
        <v>0.0</v>
      </c>
      <c r="N63" s="732">
        <v>0.0</v>
      </c>
      <c r="O63" s="732">
        <v>0.0</v>
      </c>
      <c r="P63" s="732">
        <v>0.0</v>
      </c>
      <c r="Q63" s="732">
        <v>0.0</v>
      </c>
      <c r="R63" s="732">
        <v>0.0</v>
      </c>
      <c r="S63" s="732">
        <v>0.0</v>
      </c>
      <c r="T63" s="732">
        <v>0.0</v>
      </c>
      <c r="U63" s="732">
        <v>0.0</v>
      </c>
      <c r="V63" s="732">
        <v>0.0</v>
      </c>
      <c r="W63" s="732">
        <v>0.0</v>
      </c>
    </row>
    <row r="64">
      <c r="B64" s="737">
        <v>0.6354166666666666</v>
      </c>
      <c r="C64" s="732">
        <v>0.0</v>
      </c>
      <c r="D64" s="732">
        <v>0.0</v>
      </c>
      <c r="E64" s="732">
        <v>0.0</v>
      </c>
      <c r="F64" s="732">
        <v>0.0</v>
      </c>
      <c r="G64" s="732">
        <v>0.0</v>
      </c>
      <c r="H64" s="732">
        <v>0.0</v>
      </c>
      <c r="I64" s="732">
        <v>0.0</v>
      </c>
      <c r="J64" s="732">
        <v>0.0</v>
      </c>
      <c r="K64" s="732">
        <v>0.0</v>
      </c>
      <c r="L64" s="732">
        <v>0.0</v>
      </c>
      <c r="M64" s="732">
        <v>0.0</v>
      </c>
      <c r="N64" s="732">
        <v>0.0</v>
      </c>
      <c r="O64" s="732">
        <v>0.0</v>
      </c>
      <c r="P64" s="732">
        <v>0.0</v>
      </c>
      <c r="Q64" s="732">
        <v>0.0</v>
      </c>
      <c r="R64" s="732">
        <v>0.0</v>
      </c>
      <c r="S64" s="732">
        <v>0.0</v>
      </c>
      <c r="T64" s="732">
        <v>0.0</v>
      </c>
      <c r="U64" s="732">
        <v>0.0</v>
      </c>
      <c r="V64" s="732">
        <v>0.0</v>
      </c>
      <c r="W64" s="732">
        <v>0.0</v>
      </c>
    </row>
    <row r="65">
      <c r="B65" s="737">
        <v>0.6458333333333334</v>
      </c>
      <c r="C65" s="732">
        <v>0.0</v>
      </c>
      <c r="D65" s="732">
        <v>0.0</v>
      </c>
      <c r="E65" s="732">
        <v>0.0</v>
      </c>
      <c r="F65" s="732">
        <v>0.0</v>
      </c>
      <c r="G65" s="732">
        <v>0.0</v>
      </c>
      <c r="H65" s="732">
        <v>0.0</v>
      </c>
      <c r="I65" s="732">
        <v>0.0</v>
      </c>
      <c r="J65" s="732">
        <v>0.0</v>
      </c>
      <c r="K65" s="732">
        <v>0.0</v>
      </c>
      <c r="L65" s="732">
        <v>0.0</v>
      </c>
      <c r="M65" s="732">
        <v>0.0</v>
      </c>
      <c r="N65" s="732">
        <v>0.0</v>
      </c>
      <c r="O65" s="732">
        <v>0.0</v>
      </c>
      <c r="P65" s="732">
        <v>0.0</v>
      </c>
      <c r="Q65" s="732">
        <v>0.0</v>
      </c>
      <c r="R65" s="732">
        <v>0.0</v>
      </c>
      <c r="S65" s="732">
        <v>0.0</v>
      </c>
      <c r="T65" s="732">
        <v>0.0</v>
      </c>
      <c r="U65" s="732">
        <v>0.0</v>
      </c>
      <c r="V65" s="732">
        <v>0.0</v>
      </c>
      <c r="W65" s="732">
        <v>0.0</v>
      </c>
    </row>
    <row r="66">
      <c r="B66" s="737">
        <v>0.65625</v>
      </c>
      <c r="C66" s="732">
        <v>0.0</v>
      </c>
      <c r="D66" s="732">
        <v>0.0</v>
      </c>
      <c r="E66" s="732">
        <v>0.0</v>
      </c>
      <c r="F66" s="732">
        <v>0.0</v>
      </c>
      <c r="G66" s="732">
        <v>0.0</v>
      </c>
      <c r="H66" s="732">
        <v>0.0</v>
      </c>
      <c r="I66" s="732">
        <v>0.0</v>
      </c>
      <c r="J66" s="732">
        <v>0.0</v>
      </c>
      <c r="K66" s="732">
        <v>0.0</v>
      </c>
      <c r="L66" s="732">
        <v>0.0</v>
      </c>
      <c r="M66" s="732">
        <v>0.0</v>
      </c>
      <c r="N66" s="732">
        <v>0.0</v>
      </c>
      <c r="O66" s="732">
        <v>0.0</v>
      </c>
      <c r="P66" s="732">
        <v>0.0</v>
      </c>
      <c r="Q66" s="732">
        <v>0.0</v>
      </c>
      <c r="R66" s="732">
        <v>0.0</v>
      </c>
      <c r="S66" s="732">
        <v>0.0</v>
      </c>
      <c r="T66" s="732">
        <v>0.0</v>
      </c>
      <c r="U66" s="732">
        <v>0.0</v>
      </c>
      <c r="V66" s="732">
        <v>0.0</v>
      </c>
      <c r="W66" s="732">
        <v>0.0</v>
      </c>
    </row>
    <row r="67">
      <c r="B67" s="737">
        <v>0.6666666666666666</v>
      </c>
      <c r="C67" s="732">
        <v>0.0</v>
      </c>
      <c r="D67" s="732">
        <v>0.0</v>
      </c>
      <c r="E67" s="732">
        <v>0.0</v>
      </c>
      <c r="F67" s="732">
        <v>0.0</v>
      </c>
      <c r="G67" s="732">
        <v>0.0</v>
      </c>
      <c r="H67" s="732">
        <v>0.0</v>
      </c>
      <c r="I67" s="732">
        <v>0.0</v>
      </c>
      <c r="J67" s="732">
        <v>0.0</v>
      </c>
      <c r="K67" s="732">
        <v>0.0</v>
      </c>
      <c r="L67" s="732">
        <v>0.0</v>
      </c>
      <c r="M67" s="732">
        <v>0.0</v>
      </c>
      <c r="N67" s="732">
        <v>0.0</v>
      </c>
      <c r="O67" s="732">
        <v>0.0</v>
      </c>
      <c r="P67" s="732">
        <v>0.0</v>
      </c>
      <c r="Q67" s="732">
        <v>0.0</v>
      </c>
      <c r="R67" s="732">
        <v>0.0</v>
      </c>
      <c r="S67" s="732">
        <v>0.0</v>
      </c>
      <c r="T67" s="732">
        <v>0.0</v>
      </c>
      <c r="U67" s="732">
        <v>0.0</v>
      </c>
      <c r="V67" s="732">
        <v>0.0</v>
      </c>
      <c r="W67" s="732">
        <v>0.0</v>
      </c>
    </row>
    <row r="68">
      <c r="B68" s="737">
        <v>0.6770833333333334</v>
      </c>
      <c r="C68" s="732">
        <v>0.0</v>
      </c>
      <c r="D68" s="732">
        <v>0.0</v>
      </c>
      <c r="E68" s="732">
        <v>0.0</v>
      </c>
      <c r="F68" s="732">
        <v>0.0</v>
      </c>
      <c r="G68" s="732">
        <v>0.0</v>
      </c>
      <c r="H68" s="732">
        <v>0.0</v>
      </c>
      <c r="I68" s="732">
        <v>0.0</v>
      </c>
      <c r="J68" s="732">
        <v>0.0</v>
      </c>
      <c r="K68" s="732">
        <v>0.0</v>
      </c>
      <c r="L68" s="732">
        <v>0.0</v>
      </c>
      <c r="M68" s="732">
        <v>0.0</v>
      </c>
      <c r="N68" s="732">
        <v>0.0</v>
      </c>
      <c r="O68" s="732">
        <v>0.0</v>
      </c>
      <c r="P68" s="732">
        <v>0.0</v>
      </c>
      <c r="Q68" s="732">
        <v>0.0</v>
      </c>
      <c r="R68" s="732">
        <v>0.0</v>
      </c>
      <c r="S68" s="732">
        <v>0.0</v>
      </c>
      <c r="T68" s="732">
        <v>0.0</v>
      </c>
      <c r="U68" s="732">
        <v>0.0</v>
      </c>
      <c r="V68" s="732">
        <v>0.0</v>
      </c>
      <c r="W68" s="732">
        <v>0.0</v>
      </c>
    </row>
    <row r="69">
      <c r="B69" s="737">
        <v>0.6875</v>
      </c>
      <c r="C69" s="732">
        <v>0.0</v>
      </c>
      <c r="D69" s="732">
        <v>0.0</v>
      </c>
      <c r="E69" s="732">
        <v>0.0</v>
      </c>
      <c r="F69" s="732">
        <v>0.0</v>
      </c>
      <c r="G69" s="732">
        <v>0.0</v>
      </c>
      <c r="H69" s="732">
        <v>0.0</v>
      </c>
      <c r="I69" s="732">
        <v>0.0</v>
      </c>
      <c r="J69" s="732">
        <v>0.0</v>
      </c>
      <c r="K69" s="732">
        <v>0.0</v>
      </c>
      <c r="L69" s="732">
        <v>0.0</v>
      </c>
      <c r="M69" s="732">
        <v>0.0</v>
      </c>
      <c r="N69" s="732">
        <v>0.0</v>
      </c>
      <c r="O69" s="732">
        <v>0.0</v>
      </c>
      <c r="P69" s="732">
        <v>0.0</v>
      </c>
      <c r="Q69" s="732">
        <v>0.0</v>
      </c>
      <c r="R69" s="732">
        <v>0.0</v>
      </c>
      <c r="S69" s="732">
        <v>0.0</v>
      </c>
      <c r="T69" s="732">
        <v>0.0</v>
      </c>
      <c r="U69" s="732">
        <v>0.0</v>
      </c>
      <c r="V69" s="732">
        <v>0.0</v>
      </c>
      <c r="W69" s="732">
        <v>0.0</v>
      </c>
    </row>
    <row r="70">
      <c r="B70" s="737">
        <v>0.6979166666666666</v>
      </c>
      <c r="C70" s="732">
        <v>0.0</v>
      </c>
      <c r="D70" s="732">
        <v>0.0</v>
      </c>
      <c r="E70" s="732">
        <v>0.0</v>
      </c>
      <c r="F70" s="732">
        <v>0.0</v>
      </c>
      <c r="G70" s="732">
        <v>0.0</v>
      </c>
      <c r="H70" s="732">
        <v>0.0</v>
      </c>
      <c r="I70" s="732">
        <v>0.0</v>
      </c>
      <c r="J70" s="732">
        <v>0.0</v>
      </c>
      <c r="K70" s="732">
        <v>0.0</v>
      </c>
      <c r="L70" s="732">
        <v>0.0</v>
      </c>
      <c r="M70" s="732">
        <v>0.0</v>
      </c>
      <c r="N70" s="732">
        <v>0.0</v>
      </c>
      <c r="O70" s="732">
        <v>0.0</v>
      </c>
      <c r="P70" s="732">
        <v>0.0</v>
      </c>
      <c r="Q70" s="732">
        <v>0.0</v>
      </c>
      <c r="R70" s="732">
        <v>0.0</v>
      </c>
      <c r="S70" s="732">
        <v>0.0</v>
      </c>
      <c r="T70" s="732">
        <v>0.0</v>
      </c>
      <c r="U70" s="732">
        <v>0.0</v>
      </c>
      <c r="V70" s="732">
        <v>0.0</v>
      </c>
      <c r="W70" s="732">
        <v>0.0</v>
      </c>
    </row>
    <row r="71">
      <c r="B71" s="737">
        <v>0.7083333333333334</v>
      </c>
      <c r="C71" s="732">
        <v>0.0</v>
      </c>
      <c r="D71" s="732">
        <v>0.0</v>
      </c>
      <c r="E71" s="732">
        <v>0.0</v>
      </c>
      <c r="F71" s="732">
        <v>0.0</v>
      </c>
      <c r="G71" s="732">
        <v>0.0</v>
      </c>
      <c r="H71" s="732">
        <v>0.0</v>
      </c>
      <c r="I71" s="732">
        <v>0.0</v>
      </c>
      <c r="J71" s="732">
        <v>0.0</v>
      </c>
      <c r="K71" s="732">
        <v>0.0</v>
      </c>
      <c r="L71" s="732">
        <v>0.0</v>
      </c>
      <c r="M71" s="732">
        <v>0.0</v>
      </c>
      <c r="N71" s="732">
        <v>0.0</v>
      </c>
      <c r="O71" s="732">
        <v>0.0</v>
      </c>
      <c r="P71" s="732">
        <v>0.0</v>
      </c>
      <c r="Q71" s="732">
        <v>0.0</v>
      </c>
      <c r="R71" s="732">
        <v>0.0</v>
      </c>
      <c r="S71" s="732">
        <v>0.0</v>
      </c>
      <c r="T71" s="732">
        <v>0.0</v>
      </c>
      <c r="U71" s="732">
        <v>0.0</v>
      </c>
      <c r="V71" s="732">
        <v>0.0</v>
      </c>
      <c r="W71" s="732">
        <v>0.0</v>
      </c>
    </row>
    <row r="72">
      <c r="B72" s="737">
        <v>0.71875</v>
      </c>
      <c r="C72" s="732">
        <v>0.0</v>
      </c>
      <c r="D72" s="732">
        <v>0.0</v>
      </c>
      <c r="E72" s="732">
        <v>0.0</v>
      </c>
      <c r="F72" s="732">
        <v>0.0</v>
      </c>
      <c r="G72" s="732">
        <v>0.0</v>
      </c>
      <c r="H72" s="732">
        <v>0.0</v>
      </c>
      <c r="I72" s="732">
        <v>0.0</v>
      </c>
      <c r="J72" s="732">
        <v>0.0</v>
      </c>
      <c r="K72" s="732">
        <v>0.0</v>
      </c>
      <c r="L72" s="732">
        <v>0.0</v>
      </c>
      <c r="M72" s="732">
        <v>0.0</v>
      </c>
      <c r="N72" s="732">
        <v>0.0</v>
      </c>
      <c r="O72" s="732">
        <v>0.0</v>
      </c>
      <c r="P72" s="732">
        <v>0.0</v>
      </c>
      <c r="Q72" s="732">
        <v>0.0</v>
      </c>
      <c r="R72" s="732">
        <v>0.0</v>
      </c>
      <c r="S72" s="732">
        <v>0.0</v>
      </c>
      <c r="T72" s="732">
        <v>0.0</v>
      </c>
      <c r="U72" s="732">
        <v>0.0</v>
      </c>
      <c r="V72" s="732">
        <v>0.0</v>
      </c>
      <c r="W72" s="732">
        <v>0.0</v>
      </c>
    </row>
    <row r="73">
      <c r="B73" s="737">
        <v>0.7291666666666666</v>
      </c>
      <c r="C73" s="732">
        <v>0.0</v>
      </c>
      <c r="D73" s="732">
        <v>0.0</v>
      </c>
      <c r="E73" s="732">
        <v>0.0</v>
      </c>
      <c r="F73" s="732">
        <v>0.0</v>
      </c>
      <c r="G73" s="732">
        <v>0.0</v>
      </c>
      <c r="H73" s="732">
        <v>0.0</v>
      </c>
      <c r="I73" s="732">
        <v>0.0</v>
      </c>
      <c r="J73" s="732">
        <v>0.0</v>
      </c>
      <c r="K73" s="732">
        <v>0.0</v>
      </c>
      <c r="L73" s="732">
        <v>0.0</v>
      </c>
      <c r="M73" s="732">
        <v>0.0</v>
      </c>
      <c r="N73" s="732">
        <v>0.0</v>
      </c>
      <c r="O73" s="732">
        <v>0.0</v>
      </c>
      <c r="P73" s="732">
        <v>0.0</v>
      </c>
      <c r="Q73" s="732">
        <v>0.0</v>
      </c>
      <c r="R73" s="732">
        <v>0.0</v>
      </c>
      <c r="S73" s="732">
        <v>0.0</v>
      </c>
      <c r="T73" s="732">
        <v>0.0</v>
      </c>
      <c r="U73" s="732">
        <v>0.0</v>
      </c>
      <c r="V73" s="732">
        <v>0.0</v>
      </c>
      <c r="W73" s="732">
        <v>0.0</v>
      </c>
    </row>
    <row r="74">
      <c r="B74" s="737">
        <v>0.7395833333333334</v>
      </c>
      <c r="C74" s="732">
        <v>0.0</v>
      </c>
      <c r="D74" s="732">
        <v>0.0</v>
      </c>
      <c r="E74" s="732">
        <v>0.0</v>
      </c>
      <c r="F74" s="732">
        <v>0.0</v>
      </c>
      <c r="G74" s="732">
        <v>0.0</v>
      </c>
      <c r="H74" s="732">
        <v>0.0</v>
      </c>
      <c r="I74" s="732">
        <v>0.0</v>
      </c>
      <c r="J74" s="732">
        <v>0.0</v>
      </c>
      <c r="K74" s="732">
        <v>0.0</v>
      </c>
      <c r="L74" s="732">
        <v>0.0</v>
      </c>
      <c r="M74" s="732">
        <v>0.0</v>
      </c>
      <c r="N74" s="732">
        <v>0.0</v>
      </c>
      <c r="O74" s="732">
        <v>0.0</v>
      </c>
      <c r="P74" s="732">
        <v>0.0</v>
      </c>
      <c r="Q74" s="732">
        <v>0.0</v>
      </c>
      <c r="R74" s="732">
        <v>0.0</v>
      </c>
      <c r="S74" s="732">
        <v>0.0</v>
      </c>
      <c r="T74" s="732">
        <v>0.0</v>
      </c>
      <c r="U74" s="732">
        <v>0.0</v>
      </c>
      <c r="V74" s="732">
        <v>0.0</v>
      </c>
      <c r="W74" s="732">
        <v>0.0</v>
      </c>
    </row>
    <row r="75">
      <c r="B75" s="737">
        <v>0.75</v>
      </c>
      <c r="C75" s="732">
        <v>0.0</v>
      </c>
      <c r="D75" s="732">
        <v>0.0</v>
      </c>
      <c r="E75" s="732">
        <v>0.0</v>
      </c>
      <c r="F75" s="732">
        <v>0.0</v>
      </c>
      <c r="G75" s="732">
        <v>0.0</v>
      </c>
      <c r="H75" s="732">
        <v>0.0</v>
      </c>
      <c r="I75" s="732">
        <v>0.0</v>
      </c>
      <c r="J75" s="732">
        <v>0.0</v>
      </c>
      <c r="K75" s="732">
        <v>0.0</v>
      </c>
      <c r="L75" s="732">
        <v>0.0</v>
      </c>
      <c r="M75" s="732">
        <v>0.0</v>
      </c>
      <c r="N75" s="732">
        <v>0.0</v>
      </c>
      <c r="O75" s="732">
        <v>0.0</v>
      </c>
      <c r="P75" s="732">
        <v>0.0</v>
      </c>
      <c r="Q75" s="732">
        <v>0.0</v>
      </c>
      <c r="R75" s="732">
        <v>0.0</v>
      </c>
      <c r="S75" s="732">
        <v>0.0</v>
      </c>
      <c r="T75" s="732">
        <v>0.0</v>
      </c>
      <c r="U75" s="732">
        <v>0.0</v>
      </c>
      <c r="V75" s="732">
        <v>0.0</v>
      </c>
      <c r="W75" s="732">
        <v>0.0</v>
      </c>
    </row>
    <row r="76">
      <c r="B76" s="737">
        <v>0.7604166666666666</v>
      </c>
      <c r="C76" s="732">
        <v>0.0</v>
      </c>
      <c r="D76" s="732">
        <v>0.0</v>
      </c>
      <c r="E76" s="732">
        <v>0.0</v>
      </c>
      <c r="F76" s="732">
        <v>0.0</v>
      </c>
      <c r="G76" s="732">
        <v>0.0</v>
      </c>
      <c r="H76" s="732">
        <v>0.0</v>
      </c>
      <c r="I76" s="732">
        <v>0.0</v>
      </c>
      <c r="J76" s="732">
        <v>0.0</v>
      </c>
      <c r="K76" s="732">
        <v>0.0</v>
      </c>
      <c r="L76" s="732">
        <v>0.0</v>
      </c>
      <c r="M76" s="732">
        <v>0.0</v>
      </c>
      <c r="N76" s="732">
        <v>0.0</v>
      </c>
      <c r="O76" s="732">
        <v>0.0</v>
      </c>
      <c r="P76" s="732">
        <v>0.0</v>
      </c>
      <c r="Q76" s="732">
        <v>0.0</v>
      </c>
      <c r="R76" s="732">
        <v>0.0</v>
      </c>
      <c r="S76" s="732">
        <v>0.0</v>
      </c>
      <c r="T76" s="732">
        <v>0.0</v>
      </c>
      <c r="U76" s="732">
        <v>0.0</v>
      </c>
      <c r="V76" s="732">
        <v>0.0</v>
      </c>
      <c r="W76" s="732">
        <v>0.0</v>
      </c>
    </row>
    <row r="77">
      <c r="B77" s="737">
        <v>0.7708333333333334</v>
      </c>
      <c r="C77" s="732">
        <v>0.0</v>
      </c>
      <c r="D77" s="732">
        <v>0.0</v>
      </c>
      <c r="E77" s="732">
        <v>0.0</v>
      </c>
      <c r="F77" s="732">
        <v>0.0</v>
      </c>
      <c r="G77" s="732">
        <v>0.0</v>
      </c>
      <c r="H77" s="732">
        <v>0.0</v>
      </c>
      <c r="I77" s="732">
        <v>0.0</v>
      </c>
      <c r="J77" s="732">
        <v>0.0</v>
      </c>
      <c r="K77" s="732">
        <v>0.0</v>
      </c>
      <c r="L77" s="732">
        <v>0.0</v>
      </c>
      <c r="M77" s="732">
        <v>0.0</v>
      </c>
      <c r="N77" s="732">
        <v>0.0</v>
      </c>
      <c r="O77" s="732">
        <v>0.0</v>
      </c>
      <c r="P77" s="732">
        <v>0.0</v>
      </c>
      <c r="Q77" s="732">
        <v>0.0</v>
      </c>
      <c r="R77" s="732">
        <v>0.0</v>
      </c>
      <c r="S77" s="732">
        <v>0.0</v>
      </c>
      <c r="T77" s="732">
        <v>0.0</v>
      </c>
      <c r="U77" s="732">
        <v>0.0</v>
      </c>
      <c r="V77" s="732">
        <v>0.0</v>
      </c>
      <c r="W77" s="732">
        <v>0.0</v>
      </c>
    </row>
    <row r="78">
      <c r="B78" s="737">
        <v>0.78125</v>
      </c>
      <c r="C78" s="732">
        <v>0.0</v>
      </c>
      <c r="D78" s="732">
        <v>0.0</v>
      </c>
      <c r="E78" s="732">
        <v>0.0</v>
      </c>
      <c r="F78" s="732">
        <v>0.0</v>
      </c>
      <c r="G78" s="732">
        <v>0.0</v>
      </c>
      <c r="H78" s="732">
        <v>0.0</v>
      </c>
      <c r="I78" s="732">
        <v>0.0</v>
      </c>
      <c r="J78" s="732">
        <v>0.0</v>
      </c>
      <c r="K78" s="732">
        <v>0.0</v>
      </c>
      <c r="L78" s="732">
        <v>0.0</v>
      </c>
      <c r="M78" s="732">
        <v>0.0</v>
      </c>
      <c r="N78" s="732">
        <v>0.0</v>
      </c>
      <c r="O78" s="732">
        <v>0.0</v>
      </c>
      <c r="P78" s="732">
        <v>0.0</v>
      </c>
      <c r="Q78" s="732">
        <v>0.0</v>
      </c>
      <c r="R78" s="732">
        <v>0.0</v>
      </c>
      <c r="S78" s="732">
        <v>0.0</v>
      </c>
      <c r="T78" s="732">
        <v>0.0</v>
      </c>
      <c r="U78" s="732">
        <v>0.0</v>
      </c>
      <c r="V78" s="732">
        <v>0.0</v>
      </c>
      <c r="W78" s="732">
        <v>0.0</v>
      </c>
    </row>
    <row r="79">
      <c r="B79" s="737">
        <v>0.7916666666666666</v>
      </c>
      <c r="C79" s="732">
        <v>0.0</v>
      </c>
      <c r="D79" s="732">
        <v>0.0</v>
      </c>
      <c r="E79" s="732">
        <v>0.0</v>
      </c>
      <c r="F79" s="732">
        <v>0.0</v>
      </c>
      <c r="G79" s="732">
        <v>0.0</v>
      </c>
      <c r="H79" s="732">
        <v>0.0</v>
      </c>
      <c r="I79" s="732">
        <v>0.0</v>
      </c>
      <c r="J79" s="732">
        <v>0.0</v>
      </c>
      <c r="K79" s="732">
        <v>0.0</v>
      </c>
      <c r="L79" s="732">
        <v>0.0</v>
      </c>
      <c r="M79" s="732">
        <v>0.0</v>
      </c>
      <c r="N79" s="732">
        <v>0.0</v>
      </c>
      <c r="O79" s="732">
        <v>0.0</v>
      </c>
      <c r="P79" s="732">
        <v>0.0</v>
      </c>
      <c r="Q79" s="732">
        <v>0.0</v>
      </c>
      <c r="R79" s="732">
        <v>0.0</v>
      </c>
      <c r="S79" s="732">
        <v>0.0</v>
      </c>
      <c r="T79" s="732">
        <v>0.0</v>
      </c>
      <c r="U79" s="732">
        <v>0.0</v>
      </c>
      <c r="V79" s="732">
        <v>0.0</v>
      </c>
      <c r="W79" s="732">
        <v>0.0</v>
      </c>
    </row>
    <row r="80">
      <c r="B80" s="737">
        <v>0.8020833333333334</v>
      </c>
      <c r="C80" s="732">
        <v>0.0</v>
      </c>
      <c r="D80" s="732">
        <v>0.0</v>
      </c>
      <c r="E80" s="732">
        <v>0.0</v>
      </c>
      <c r="F80" s="732">
        <v>0.0</v>
      </c>
      <c r="G80" s="732">
        <v>0.0</v>
      </c>
      <c r="H80" s="732">
        <v>0.0</v>
      </c>
      <c r="I80" s="732">
        <v>0.0</v>
      </c>
      <c r="J80" s="732">
        <v>0.0</v>
      </c>
      <c r="K80" s="732">
        <v>0.0</v>
      </c>
      <c r="L80" s="732">
        <v>0.0</v>
      </c>
      <c r="M80" s="732">
        <v>0.0</v>
      </c>
      <c r="N80" s="732">
        <v>0.0</v>
      </c>
      <c r="O80" s="732">
        <v>0.0</v>
      </c>
      <c r="P80" s="732">
        <v>0.0</v>
      </c>
      <c r="Q80" s="732">
        <v>0.0</v>
      </c>
      <c r="R80" s="732">
        <v>0.0</v>
      </c>
      <c r="S80" s="732">
        <v>0.0</v>
      </c>
      <c r="T80" s="732">
        <v>0.0</v>
      </c>
      <c r="U80" s="732">
        <v>0.0</v>
      </c>
      <c r="V80" s="732">
        <v>0.0</v>
      </c>
      <c r="W80" s="732">
        <v>0.0</v>
      </c>
    </row>
    <row r="81">
      <c r="B81" s="737">
        <v>0.8125</v>
      </c>
      <c r="C81" s="732">
        <v>0.0</v>
      </c>
      <c r="D81" s="732">
        <v>0.0</v>
      </c>
      <c r="E81" s="732">
        <v>0.0</v>
      </c>
      <c r="F81" s="732">
        <v>0.0</v>
      </c>
      <c r="G81" s="732">
        <v>0.0</v>
      </c>
      <c r="H81" s="732">
        <v>0.0</v>
      </c>
      <c r="I81" s="732">
        <v>0.0</v>
      </c>
      <c r="J81" s="732">
        <v>0.0</v>
      </c>
      <c r="K81" s="732">
        <v>0.0</v>
      </c>
      <c r="L81" s="732">
        <v>0.0</v>
      </c>
      <c r="M81" s="732">
        <v>0.0</v>
      </c>
      <c r="N81" s="732">
        <v>0.0</v>
      </c>
      <c r="O81" s="732">
        <v>0.0</v>
      </c>
      <c r="P81" s="732">
        <v>0.0</v>
      </c>
      <c r="Q81" s="732">
        <v>0.0</v>
      </c>
      <c r="R81" s="732">
        <v>0.0</v>
      </c>
      <c r="S81" s="732">
        <v>0.0</v>
      </c>
      <c r="T81" s="732">
        <v>0.0</v>
      </c>
      <c r="U81" s="732">
        <v>0.0</v>
      </c>
      <c r="V81" s="732">
        <v>0.0</v>
      </c>
      <c r="W81" s="732">
        <v>0.0</v>
      </c>
    </row>
    <row r="82">
      <c r="B82" s="737">
        <v>0.8229166666666666</v>
      </c>
      <c r="C82" s="732">
        <v>0.0</v>
      </c>
      <c r="D82" s="732">
        <v>0.0</v>
      </c>
      <c r="E82" s="732">
        <v>0.0</v>
      </c>
      <c r="F82" s="732">
        <v>0.0</v>
      </c>
      <c r="G82" s="732">
        <v>0.0</v>
      </c>
      <c r="H82" s="732">
        <v>0.0</v>
      </c>
      <c r="I82" s="732">
        <v>0.0</v>
      </c>
      <c r="J82" s="732">
        <v>0.0</v>
      </c>
      <c r="K82" s="732">
        <v>0.0</v>
      </c>
      <c r="L82" s="732">
        <v>0.0</v>
      </c>
      <c r="M82" s="732">
        <v>0.0</v>
      </c>
      <c r="N82" s="732">
        <v>0.0</v>
      </c>
      <c r="O82" s="732">
        <v>0.0</v>
      </c>
      <c r="P82" s="732">
        <v>0.0</v>
      </c>
      <c r="Q82" s="732">
        <v>0.0</v>
      </c>
      <c r="R82" s="732">
        <v>0.0</v>
      </c>
      <c r="S82" s="732">
        <v>0.0</v>
      </c>
      <c r="T82" s="732">
        <v>0.0</v>
      </c>
      <c r="U82" s="732">
        <v>0.0</v>
      </c>
      <c r="V82" s="732">
        <v>0.0</v>
      </c>
      <c r="W82" s="732">
        <v>0.0</v>
      </c>
    </row>
    <row r="83">
      <c r="B83" s="737">
        <v>0.8333333333333334</v>
      </c>
      <c r="C83" s="732">
        <v>0.0</v>
      </c>
      <c r="D83" s="732">
        <v>0.0</v>
      </c>
      <c r="E83" s="732">
        <v>0.0</v>
      </c>
      <c r="F83" s="732">
        <v>0.0</v>
      </c>
      <c r="G83" s="732">
        <v>0.0</v>
      </c>
      <c r="H83" s="732">
        <v>0.0</v>
      </c>
      <c r="I83" s="732">
        <v>0.0</v>
      </c>
      <c r="J83" s="732">
        <v>0.0</v>
      </c>
      <c r="K83" s="732">
        <v>0.0</v>
      </c>
      <c r="L83" s="732">
        <v>0.0</v>
      </c>
      <c r="M83" s="732">
        <v>0.0</v>
      </c>
      <c r="N83" s="732">
        <v>0.0</v>
      </c>
      <c r="O83" s="732">
        <v>0.0</v>
      </c>
      <c r="P83" s="732">
        <v>0.0</v>
      </c>
      <c r="Q83" s="732">
        <v>0.0</v>
      </c>
      <c r="R83" s="732">
        <v>0.0</v>
      </c>
      <c r="S83" s="732">
        <v>0.0</v>
      </c>
      <c r="T83" s="732">
        <v>0.0</v>
      </c>
      <c r="U83" s="732">
        <v>0.0</v>
      </c>
      <c r="V83" s="732">
        <v>0.0</v>
      </c>
      <c r="W83" s="732">
        <v>0.0</v>
      </c>
    </row>
    <row r="84">
      <c r="B84" s="737">
        <v>0.84375</v>
      </c>
      <c r="C84" s="732">
        <v>0.0</v>
      </c>
      <c r="D84" s="732">
        <v>0.0</v>
      </c>
      <c r="E84" s="732">
        <v>0.0</v>
      </c>
      <c r="F84" s="732">
        <v>0.0</v>
      </c>
      <c r="G84" s="732">
        <v>0.0</v>
      </c>
      <c r="H84" s="732">
        <v>0.0</v>
      </c>
      <c r="I84" s="732">
        <v>0.0</v>
      </c>
      <c r="J84" s="732">
        <v>0.0</v>
      </c>
      <c r="K84" s="732">
        <v>0.0</v>
      </c>
      <c r="L84" s="732">
        <v>0.0</v>
      </c>
      <c r="M84" s="732">
        <v>0.0</v>
      </c>
      <c r="N84" s="732">
        <v>0.0</v>
      </c>
      <c r="O84" s="732">
        <v>0.0</v>
      </c>
      <c r="P84" s="732">
        <v>0.0</v>
      </c>
      <c r="Q84" s="732">
        <v>0.0</v>
      </c>
      <c r="R84" s="732">
        <v>0.0</v>
      </c>
      <c r="S84" s="732">
        <v>0.0</v>
      </c>
      <c r="T84" s="732">
        <v>0.0</v>
      </c>
      <c r="U84" s="732">
        <v>0.0</v>
      </c>
      <c r="V84" s="732">
        <v>0.0</v>
      </c>
      <c r="W84" s="732">
        <v>0.0</v>
      </c>
    </row>
    <row r="85">
      <c r="B85" s="737">
        <v>0.8541666666666666</v>
      </c>
      <c r="C85" s="732">
        <v>0.0</v>
      </c>
      <c r="D85" s="732">
        <v>0.0</v>
      </c>
      <c r="E85" s="732">
        <v>0.0</v>
      </c>
      <c r="F85" s="732">
        <v>0.0</v>
      </c>
      <c r="G85" s="732">
        <v>0.0</v>
      </c>
      <c r="H85" s="732">
        <v>0.0</v>
      </c>
      <c r="I85" s="732">
        <v>0.0</v>
      </c>
      <c r="J85" s="732">
        <v>0.0</v>
      </c>
      <c r="K85" s="732">
        <v>0.0</v>
      </c>
      <c r="L85" s="732">
        <v>0.0</v>
      </c>
      <c r="M85" s="732">
        <v>0.0</v>
      </c>
      <c r="N85" s="732">
        <v>0.0</v>
      </c>
      <c r="O85" s="732">
        <v>0.0</v>
      </c>
      <c r="P85" s="732">
        <v>0.0</v>
      </c>
      <c r="Q85" s="732">
        <v>0.0</v>
      </c>
      <c r="R85" s="732">
        <v>0.0</v>
      </c>
      <c r="S85" s="732">
        <v>0.0</v>
      </c>
      <c r="T85" s="732">
        <v>0.0</v>
      </c>
      <c r="U85" s="732">
        <v>0.0</v>
      </c>
      <c r="V85" s="732">
        <v>0.0</v>
      </c>
      <c r="W85" s="732">
        <v>0.0</v>
      </c>
    </row>
    <row r="86">
      <c r="B86" s="737">
        <v>0.8645833333333334</v>
      </c>
      <c r="C86" s="732">
        <v>0.0</v>
      </c>
      <c r="D86" s="732">
        <v>0.0</v>
      </c>
      <c r="E86" s="732">
        <v>0.0</v>
      </c>
      <c r="F86" s="732">
        <v>0.0</v>
      </c>
      <c r="G86" s="732">
        <v>0.0</v>
      </c>
      <c r="H86" s="732">
        <v>0.0</v>
      </c>
      <c r="I86" s="732">
        <v>0.0</v>
      </c>
      <c r="J86" s="732">
        <v>0.0</v>
      </c>
      <c r="K86" s="732">
        <v>0.0</v>
      </c>
      <c r="L86" s="732">
        <v>0.0</v>
      </c>
      <c r="M86" s="732">
        <v>0.0</v>
      </c>
      <c r="N86" s="732">
        <v>0.0</v>
      </c>
      <c r="O86" s="732">
        <v>0.0</v>
      </c>
      <c r="P86" s="732">
        <v>0.0</v>
      </c>
      <c r="Q86" s="732">
        <v>0.0</v>
      </c>
      <c r="R86" s="732">
        <v>0.0</v>
      </c>
      <c r="S86" s="732">
        <v>0.0</v>
      </c>
      <c r="T86" s="732">
        <v>0.0</v>
      </c>
      <c r="U86" s="732">
        <v>0.0</v>
      </c>
      <c r="V86" s="732">
        <v>0.0</v>
      </c>
      <c r="W86" s="732">
        <v>0.0</v>
      </c>
    </row>
    <row r="87">
      <c r="B87" s="737">
        <v>0.875</v>
      </c>
      <c r="C87" s="732">
        <v>0.0</v>
      </c>
      <c r="D87" s="732">
        <v>0.0</v>
      </c>
      <c r="E87" s="732">
        <v>0.0</v>
      </c>
      <c r="F87" s="732">
        <v>0.0</v>
      </c>
      <c r="G87" s="732">
        <v>0.0</v>
      </c>
      <c r="H87" s="732">
        <v>0.0</v>
      </c>
      <c r="I87" s="732">
        <v>0.0</v>
      </c>
      <c r="J87" s="732">
        <v>0.0</v>
      </c>
      <c r="K87" s="732">
        <v>0.0</v>
      </c>
      <c r="L87" s="732">
        <v>0.0</v>
      </c>
      <c r="M87" s="732">
        <v>0.0</v>
      </c>
      <c r="N87" s="732">
        <v>0.0</v>
      </c>
      <c r="O87" s="732">
        <v>0.0</v>
      </c>
      <c r="P87" s="732">
        <v>0.0</v>
      </c>
      <c r="Q87" s="732">
        <v>0.0</v>
      </c>
      <c r="R87" s="732">
        <v>0.0</v>
      </c>
      <c r="S87" s="732">
        <v>0.0</v>
      </c>
      <c r="T87" s="732">
        <v>0.0</v>
      </c>
      <c r="U87" s="732">
        <v>0.0</v>
      </c>
      <c r="V87" s="732">
        <v>0.0</v>
      </c>
      <c r="W87" s="732">
        <v>0.0</v>
      </c>
    </row>
    <row r="88">
      <c r="B88" s="737">
        <v>0.8854166666666666</v>
      </c>
      <c r="C88" s="732">
        <v>0.0</v>
      </c>
      <c r="D88" s="732">
        <v>0.0</v>
      </c>
      <c r="E88" s="732">
        <v>0.0</v>
      </c>
      <c r="F88" s="732">
        <v>0.0</v>
      </c>
      <c r="G88" s="732">
        <v>0.0</v>
      </c>
      <c r="H88" s="732">
        <v>0.0</v>
      </c>
      <c r="I88" s="732">
        <v>0.0</v>
      </c>
      <c r="J88" s="732">
        <v>0.0</v>
      </c>
      <c r="K88" s="732">
        <v>0.0</v>
      </c>
      <c r="L88" s="732">
        <v>0.0</v>
      </c>
      <c r="M88" s="732">
        <v>0.0</v>
      </c>
      <c r="N88" s="732">
        <v>0.0</v>
      </c>
      <c r="O88" s="732">
        <v>0.0</v>
      </c>
      <c r="P88" s="732">
        <v>0.0</v>
      </c>
      <c r="Q88" s="732">
        <v>0.0</v>
      </c>
      <c r="R88" s="732">
        <v>0.0</v>
      </c>
      <c r="S88" s="732">
        <v>0.0</v>
      </c>
      <c r="T88" s="732">
        <v>0.0</v>
      </c>
      <c r="U88" s="732">
        <v>0.0</v>
      </c>
      <c r="V88" s="732">
        <v>0.0</v>
      </c>
      <c r="W88" s="732">
        <v>0.0</v>
      </c>
    </row>
    <row r="89">
      <c r="B89" s="737">
        <v>0.8958333333333334</v>
      </c>
      <c r="C89" s="732">
        <v>0.0</v>
      </c>
      <c r="D89" s="732">
        <v>0.0</v>
      </c>
      <c r="E89" s="732">
        <v>0.0</v>
      </c>
      <c r="F89" s="732">
        <v>0.0</v>
      </c>
      <c r="G89" s="732">
        <v>0.0</v>
      </c>
      <c r="H89" s="732">
        <v>0.0</v>
      </c>
      <c r="I89" s="732">
        <v>0.0</v>
      </c>
      <c r="J89" s="732">
        <v>0.0</v>
      </c>
      <c r="K89" s="732">
        <v>0.0</v>
      </c>
      <c r="L89" s="732">
        <v>0.0</v>
      </c>
      <c r="M89" s="732">
        <v>0.0</v>
      </c>
      <c r="N89" s="732">
        <v>0.0</v>
      </c>
      <c r="O89" s="732">
        <v>0.0</v>
      </c>
      <c r="P89" s="732">
        <v>0.0</v>
      </c>
      <c r="Q89" s="732">
        <v>0.0</v>
      </c>
      <c r="R89" s="732">
        <v>0.0</v>
      </c>
      <c r="S89" s="732">
        <v>0.0</v>
      </c>
      <c r="T89" s="732">
        <v>0.0</v>
      </c>
      <c r="U89" s="732">
        <v>0.0</v>
      </c>
      <c r="V89" s="732">
        <v>0.0</v>
      </c>
      <c r="W89" s="732">
        <v>0.0</v>
      </c>
    </row>
    <row r="90">
      <c r="B90" s="737">
        <v>0.90625</v>
      </c>
      <c r="C90" s="732">
        <v>0.0</v>
      </c>
      <c r="D90" s="732">
        <v>0.0</v>
      </c>
      <c r="E90" s="732">
        <v>0.0</v>
      </c>
      <c r="F90" s="732">
        <v>0.0</v>
      </c>
      <c r="G90" s="732">
        <v>0.0</v>
      </c>
      <c r="H90" s="732">
        <v>0.0</v>
      </c>
      <c r="I90" s="732">
        <v>0.0</v>
      </c>
      <c r="J90" s="732">
        <v>0.0</v>
      </c>
      <c r="K90" s="732">
        <v>0.0</v>
      </c>
      <c r="L90" s="732">
        <v>0.0</v>
      </c>
      <c r="M90" s="732">
        <v>0.0</v>
      </c>
      <c r="N90" s="732">
        <v>0.0</v>
      </c>
      <c r="O90" s="732">
        <v>0.0</v>
      </c>
      <c r="P90" s="732">
        <v>0.0</v>
      </c>
      <c r="Q90" s="732">
        <v>0.0</v>
      </c>
      <c r="R90" s="732">
        <v>0.0</v>
      </c>
      <c r="S90" s="732">
        <v>0.0</v>
      </c>
      <c r="T90" s="732">
        <v>0.0</v>
      </c>
      <c r="U90" s="732">
        <v>0.0</v>
      </c>
      <c r="V90" s="732">
        <v>0.0</v>
      </c>
      <c r="W90" s="732">
        <v>0.0</v>
      </c>
    </row>
    <row r="91">
      <c r="B91" s="737">
        <v>0.9166666666666666</v>
      </c>
      <c r="C91" s="732">
        <v>0.0</v>
      </c>
      <c r="D91" s="732">
        <v>0.0</v>
      </c>
      <c r="E91" s="732">
        <v>0.0</v>
      </c>
      <c r="F91" s="732">
        <v>0.0</v>
      </c>
      <c r="G91" s="732">
        <v>0.0</v>
      </c>
      <c r="H91" s="732">
        <v>0.0</v>
      </c>
      <c r="I91" s="732">
        <v>0.0</v>
      </c>
      <c r="J91" s="732">
        <v>0.0</v>
      </c>
      <c r="K91" s="732">
        <v>0.0</v>
      </c>
      <c r="L91" s="732">
        <v>0.0</v>
      </c>
      <c r="M91" s="732">
        <v>0.0</v>
      </c>
      <c r="N91" s="732">
        <v>0.0</v>
      </c>
      <c r="O91" s="732">
        <v>0.0</v>
      </c>
      <c r="P91" s="732">
        <v>0.0</v>
      </c>
      <c r="Q91" s="732">
        <v>0.0</v>
      </c>
      <c r="R91" s="732">
        <v>0.0</v>
      </c>
      <c r="S91" s="732">
        <v>0.0</v>
      </c>
      <c r="T91" s="732">
        <v>0.0</v>
      </c>
      <c r="U91" s="732">
        <v>0.0</v>
      </c>
      <c r="V91" s="732">
        <v>0.0</v>
      </c>
      <c r="W91" s="732">
        <v>0.0</v>
      </c>
    </row>
    <row r="92">
      <c r="B92" s="737">
        <v>0.9270833333333334</v>
      </c>
      <c r="C92" s="732">
        <v>0.0</v>
      </c>
      <c r="D92" s="732">
        <v>0.0</v>
      </c>
      <c r="E92" s="732">
        <v>0.0</v>
      </c>
      <c r="F92" s="732">
        <v>0.0</v>
      </c>
      <c r="G92" s="732">
        <v>0.0</v>
      </c>
      <c r="H92" s="732">
        <v>0.0</v>
      </c>
      <c r="I92" s="732">
        <v>0.0</v>
      </c>
      <c r="J92" s="732">
        <v>0.0</v>
      </c>
      <c r="K92" s="732">
        <v>0.0</v>
      </c>
      <c r="L92" s="732">
        <v>0.0</v>
      </c>
      <c r="M92" s="732">
        <v>0.0</v>
      </c>
      <c r="N92" s="732">
        <v>0.0</v>
      </c>
      <c r="O92" s="732">
        <v>0.0</v>
      </c>
      <c r="P92" s="732">
        <v>0.0</v>
      </c>
      <c r="Q92" s="732">
        <v>0.0</v>
      </c>
      <c r="R92" s="732">
        <v>0.0</v>
      </c>
      <c r="S92" s="732">
        <v>0.0</v>
      </c>
      <c r="T92" s="732">
        <v>0.0</v>
      </c>
      <c r="U92" s="732">
        <v>0.0</v>
      </c>
      <c r="V92" s="732">
        <v>0.0</v>
      </c>
      <c r="W92" s="732">
        <v>0.0</v>
      </c>
    </row>
    <row r="93">
      <c r="B93" s="737">
        <v>0.9375</v>
      </c>
      <c r="C93" s="732">
        <v>0.0</v>
      </c>
      <c r="D93" s="732">
        <v>0.0</v>
      </c>
      <c r="E93" s="732">
        <v>0.0</v>
      </c>
      <c r="F93" s="732">
        <v>0.0</v>
      </c>
      <c r="G93" s="732">
        <v>0.0</v>
      </c>
      <c r="H93" s="732">
        <v>0.0</v>
      </c>
      <c r="I93" s="732">
        <v>0.0</v>
      </c>
      <c r="J93" s="732">
        <v>0.0</v>
      </c>
      <c r="K93" s="732">
        <v>0.0</v>
      </c>
      <c r="L93" s="732">
        <v>0.0</v>
      </c>
      <c r="M93" s="732">
        <v>0.0</v>
      </c>
      <c r="N93" s="732">
        <v>0.0</v>
      </c>
      <c r="O93" s="732">
        <v>0.0</v>
      </c>
      <c r="P93" s="732">
        <v>0.0</v>
      </c>
      <c r="Q93" s="732">
        <v>0.0</v>
      </c>
      <c r="R93" s="732">
        <v>0.0</v>
      </c>
      <c r="S93" s="732">
        <v>0.0</v>
      </c>
      <c r="T93" s="732">
        <v>0.0</v>
      </c>
      <c r="U93" s="732">
        <v>0.0</v>
      </c>
      <c r="V93" s="732">
        <v>0.0</v>
      </c>
      <c r="W93" s="732">
        <v>0.0</v>
      </c>
    </row>
    <row r="94">
      <c r="B94" s="737">
        <v>0.9479166666666666</v>
      </c>
      <c r="C94" s="732">
        <v>0.0</v>
      </c>
      <c r="D94" s="732">
        <v>0.0</v>
      </c>
      <c r="E94" s="732">
        <v>0.0</v>
      </c>
      <c r="F94" s="732">
        <v>0.0</v>
      </c>
      <c r="G94" s="732">
        <v>0.0</v>
      </c>
      <c r="H94" s="732">
        <v>0.0</v>
      </c>
      <c r="I94" s="732">
        <v>0.0</v>
      </c>
      <c r="J94" s="732">
        <v>0.0</v>
      </c>
      <c r="K94" s="732">
        <v>0.0</v>
      </c>
      <c r="L94" s="732">
        <v>0.0</v>
      </c>
      <c r="M94" s="732">
        <v>0.0</v>
      </c>
      <c r="N94" s="732">
        <v>0.0</v>
      </c>
      <c r="O94" s="732">
        <v>0.0</v>
      </c>
      <c r="P94" s="732">
        <v>0.0</v>
      </c>
      <c r="Q94" s="732">
        <v>0.0</v>
      </c>
      <c r="R94" s="732">
        <v>0.0</v>
      </c>
      <c r="S94" s="732">
        <v>0.0</v>
      </c>
      <c r="T94" s="732">
        <v>0.0</v>
      </c>
      <c r="U94" s="732">
        <v>0.0</v>
      </c>
      <c r="V94" s="732">
        <v>0.0</v>
      </c>
      <c r="W94" s="732">
        <v>0.0</v>
      </c>
    </row>
    <row r="95">
      <c r="B95" s="737">
        <v>0.9583333333333334</v>
      </c>
      <c r="C95" s="732">
        <v>0.0</v>
      </c>
      <c r="D95" s="732">
        <v>0.0</v>
      </c>
      <c r="E95" s="732">
        <v>0.0</v>
      </c>
      <c r="F95" s="732">
        <v>0.0</v>
      </c>
      <c r="G95" s="732">
        <v>0.0</v>
      </c>
      <c r="H95" s="732">
        <v>0.0</v>
      </c>
      <c r="I95" s="732">
        <v>0.0</v>
      </c>
      <c r="J95" s="732">
        <v>0.0</v>
      </c>
      <c r="K95" s="732">
        <v>0.0</v>
      </c>
      <c r="L95" s="732">
        <v>0.0</v>
      </c>
      <c r="M95" s="732">
        <v>0.0</v>
      </c>
      <c r="N95" s="732">
        <v>0.0</v>
      </c>
      <c r="O95" s="732">
        <v>0.0</v>
      </c>
      <c r="P95" s="732">
        <v>0.0</v>
      </c>
      <c r="Q95" s="732">
        <v>0.0</v>
      </c>
      <c r="R95" s="732">
        <v>0.0</v>
      </c>
      <c r="S95" s="732">
        <v>0.0</v>
      </c>
      <c r="T95" s="732">
        <v>0.0</v>
      </c>
      <c r="U95" s="732">
        <v>0.0</v>
      </c>
      <c r="V95" s="732">
        <v>0.0</v>
      </c>
      <c r="W95" s="732">
        <v>0.0</v>
      </c>
    </row>
    <row r="96">
      <c r="B96" s="737">
        <v>0.96875</v>
      </c>
      <c r="C96" s="732">
        <v>0.0</v>
      </c>
      <c r="D96" s="732">
        <v>0.0</v>
      </c>
      <c r="E96" s="732">
        <v>0.0</v>
      </c>
      <c r="F96" s="732">
        <v>0.0</v>
      </c>
      <c r="G96" s="732">
        <v>0.0</v>
      </c>
      <c r="H96" s="732">
        <v>0.0</v>
      </c>
      <c r="I96" s="732">
        <v>0.0</v>
      </c>
      <c r="J96" s="732">
        <v>0.0</v>
      </c>
      <c r="K96" s="732">
        <v>0.0</v>
      </c>
      <c r="L96" s="732">
        <v>0.0</v>
      </c>
      <c r="M96" s="732">
        <v>0.0</v>
      </c>
      <c r="N96" s="732">
        <v>0.0</v>
      </c>
      <c r="O96" s="732">
        <v>0.0</v>
      </c>
      <c r="P96" s="732">
        <v>0.0</v>
      </c>
      <c r="Q96" s="732">
        <v>0.0</v>
      </c>
      <c r="R96" s="732">
        <v>0.0</v>
      </c>
      <c r="S96" s="732">
        <v>0.0</v>
      </c>
      <c r="T96" s="732">
        <v>0.0</v>
      </c>
      <c r="U96" s="732">
        <v>0.0</v>
      </c>
      <c r="V96" s="732">
        <v>0.0</v>
      </c>
      <c r="W96" s="732">
        <v>0.0</v>
      </c>
    </row>
    <row r="97">
      <c r="B97" s="737">
        <v>0.9791666666666666</v>
      </c>
      <c r="C97" s="732">
        <v>0.0</v>
      </c>
      <c r="D97" s="732">
        <v>0.0</v>
      </c>
      <c r="E97" s="732">
        <v>0.0</v>
      </c>
      <c r="F97" s="732">
        <v>0.0</v>
      </c>
      <c r="G97" s="732">
        <v>0.0</v>
      </c>
      <c r="H97" s="732">
        <v>0.0</v>
      </c>
      <c r="I97" s="732">
        <v>0.0</v>
      </c>
      <c r="J97" s="732">
        <v>0.0</v>
      </c>
      <c r="K97" s="732">
        <v>0.0</v>
      </c>
      <c r="L97" s="732">
        <v>0.0</v>
      </c>
      <c r="M97" s="732">
        <v>0.0</v>
      </c>
      <c r="N97" s="732">
        <v>0.0</v>
      </c>
      <c r="O97" s="732">
        <v>0.0</v>
      </c>
      <c r="P97" s="732">
        <v>0.0</v>
      </c>
      <c r="Q97" s="732">
        <v>0.0</v>
      </c>
      <c r="R97" s="732">
        <v>0.0</v>
      </c>
      <c r="S97" s="732">
        <v>0.0</v>
      </c>
      <c r="T97" s="732">
        <v>0.0</v>
      </c>
      <c r="U97" s="732">
        <v>0.0</v>
      </c>
      <c r="V97" s="732">
        <v>0.0</v>
      </c>
      <c r="W97" s="732">
        <v>0.0</v>
      </c>
    </row>
    <row r="98">
      <c r="B98" s="737">
        <v>0.9895833333333334</v>
      </c>
      <c r="C98" s="732">
        <v>0.0</v>
      </c>
      <c r="D98" s="732">
        <v>0.0</v>
      </c>
      <c r="E98" s="732">
        <v>0.0</v>
      </c>
      <c r="F98" s="732">
        <v>0.0</v>
      </c>
      <c r="G98" s="732">
        <v>0.0</v>
      </c>
      <c r="H98" s="732">
        <v>0.0</v>
      </c>
      <c r="I98" s="732">
        <v>0.0</v>
      </c>
      <c r="J98" s="732">
        <v>0.0</v>
      </c>
      <c r="K98" s="732">
        <v>0.0</v>
      </c>
      <c r="L98" s="732">
        <v>0.0</v>
      </c>
      <c r="M98" s="732">
        <v>0.0</v>
      </c>
      <c r="N98" s="732">
        <v>0.0</v>
      </c>
      <c r="O98" s="732">
        <v>0.0</v>
      </c>
      <c r="P98" s="732">
        <v>0.0</v>
      </c>
      <c r="Q98" s="732">
        <v>0.0</v>
      </c>
      <c r="R98" s="732">
        <v>0.0</v>
      </c>
      <c r="S98" s="732">
        <v>0.0</v>
      </c>
      <c r="T98" s="732">
        <v>0.0</v>
      </c>
      <c r="U98" s="732">
        <v>0.0</v>
      </c>
      <c r="V98" s="732">
        <v>0.0</v>
      </c>
      <c r="W98" s="732">
        <v>0.0</v>
      </c>
    </row>
    <row r="99">
      <c r="B99" s="730" t="s">
        <v>27</v>
      </c>
      <c r="C99" s="732">
        <v>0.0</v>
      </c>
      <c r="D99" s="732">
        <v>0.0</v>
      </c>
      <c r="E99" s="732">
        <v>0.0</v>
      </c>
      <c r="F99" s="732">
        <v>0.0</v>
      </c>
      <c r="G99" s="732">
        <v>0.0</v>
      </c>
      <c r="H99" s="732">
        <v>0.0</v>
      </c>
      <c r="I99" s="732">
        <v>0.0</v>
      </c>
      <c r="J99" s="732">
        <v>0.0</v>
      </c>
      <c r="K99" s="732">
        <v>0.0</v>
      </c>
      <c r="L99" s="732">
        <v>0.0</v>
      </c>
      <c r="M99" s="732">
        <v>0.0</v>
      </c>
      <c r="N99" s="732">
        <v>0.0</v>
      </c>
      <c r="O99" s="732">
        <v>0.0</v>
      </c>
      <c r="P99" s="732">
        <v>0.0</v>
      </c>
      <c r="Q99" s="732">
        <v>0.0</v>
      </c>
      <c r="R99" s="732">
        <v>0.0</v>
      </c>
      <c r="S99" s="732">
        <v>0.0</v>
      </c>
      <c r="T99" s="732">
        <v>0.0</v>
      </c>
      <c r="U99" s="732">
        <v>0.0</v>
      </c>
      <c r="V99" s="732">
        <v>0.0</v>
      </c>
      <c r="W99" s="732">
        <v>0.0</v>
      </c>
    </row>
    <row r="100">
      <c r="B100" s="730" t="s">
        <v>79</v>
      </c>
      <c r="C100" s="732">
        <v>0.0</v>
      </c>
      <c r="D100" s="732">
        <v>0.0</v>
      </c>
      <c r="E100" s="732">
        <v>0.0</v>
      </c>
      <c r="F100" s="732">
        <v>0.0</v>
      </c>
      <c r="G100" s="732">
        <v>0.0</v>
      </c>
      <c r="H100" s="732">
        <v>0.0</v>
      </c>
      <c r="I100" s="732">
        <v>0.0</v>
      </c>
      <c r="J100" s="732">
        <v>0.0</v>
      </c>
      <c r="K100" s="732">
        <v>0.0</v>
      </c>
      <c r="L100" s="732">
        <v>0.0</v>
      </c>
      <c r="M100" s="732">
        <v>0.0</v>
      </c>
      <c r="N100" s="732">
        <v>0.0</v>
      </c>
      <c r="O100" s="732">
        <v>0.0</v>
      </c>
      <c r="P100" s="732">
        <v>0.0</v>
      </c>
      <c r="Q100" s="732">
        <v>0.0</v>
      </c>
      <c r="R100" s="732">
        <v>0.0</v>
      </c>
      <c r="S100" s="732">
        <v>0.0</v>
      </c>
      <c r="T100" s="732">
        <v>0.0</v>
      </c>
      <c r="U100" s="732">
        <v>0.0</v>
      </c>
      <c r="V100" s="732">
        <v>0.0</v>
      </c>
      <c r="W100" s="732">
        <v>0.0</v>
      </c>
    </row>
    <row r="101">
      <c r="C101" s="738" t="s">
        <v>5</v>
      </c>
      <c r="D101" s="739"/>
      <c r="E101" s="740"/>
      <c r="F101" s="738" t="s">
        <v>6</v>
      </c>
      <c r="G101" s="739"/>
      <c r="H101" s="740"/>
      <c r="I101" s="738" t="s">
        <v>7</v>
      </c>
      <c r="J101" s="739"/>
      <c r="K101" s="740"/>
      <c r="L101" s="738" t="s">
        <v>8</v>
      </c>
      <c r="M101" s="739"/>
      <c r="N101" s="740"/>
      <c r="O101" s="738" t="s">
        <v>9</v>
      </c>
      <c r="P101" s="739"/>
      <c r="Q101" s="740"/>
      <c r="R101" s="738" t="s">
        <v>10</v>
      </c>
      <c r="S101" s="739"/>
      <c r="T101" s="740"/>
      <c r="U101" s="738" t="s">
        <v>11</v>
      </c>
      <c r="V101" s="739"/>
      <c r="W101" s="740"/>
    </row>
    <row r="102">
      <c r="B102" s="741">
        <v>0.0</v>
      </c>
      <c r="C102" s="742">
        <f t="shared" ref="C102:W102" si="1">AVERAGE(C3:C6)</f>
        <v>0</v>
      </c>
      <c r="D102" s="742">
        <f t="shared" si="1"/>
        <v>0</v>
      </c>
      <c r="E102" s="742">
        <f t="shared" si="1"/>
        <v>0</v>
      </c>
      <c r="F102" s="742">
        <f t="shared" si="1"/>
        <v>0</v>
      </c>
      <c r="G102" s="742">
        <f t="shared" si="1"/>
        <v>0</v>
      </c>
      <c r="H102" s="742">
        <f t="shared" si="1"/>
        <v>0</v>
      </c>
      <c r="I102" s="742">
        <f t="shared" si="1"/>
        <v>0</v>
      </c>
      <c r="J102" s="742">
        <f t="shared" si="1"/>
        <v>0</v>
      </c>
      <c r="K102" s="742">
        <f t="shared" si="1"/>
        <v>0</v>
      </c>
      <c r="L102" s="742">
        <f t="shared" si="1"/>
        <v>0</v>
      </c>
      <c r="M102" s="742">
        <f t="shared" si="1"/>
        <v>0</v>
      </c>
      <c r="N102" s="742">
        <f t="shared" si="1"/>
        <v>0</v>
      </c>
      <c r="O102" s="742">
        <f t="shared" si="1"/>
        <v>0</v>
      </c>
      <c r="P102" s="742">
        <f t="shared" si="1"/>
        <v>0</v>
      </c>
      <c r="Q102" s="742">
        <f t="shared" si="1"/>
        <v>0</v>
      </c>
      <c r="R102" s="742">
        <f t="shared" si="1"/>
        <v>0</v>
      </c>
      <c r="S102" s="742">
        <f t="shared" si="1"/>
        <v>0</v>
      </c>
      <c r="T102" s="742">
        <f t="shared" si="1"/>
        <v>0</v>
      </c>
      <c r="U102" s="742">
        <f t="shared" si="1"/>
        <v>0</v>
      </c>
      <c r="V102" s="742">
        <f t="shared" si="1"/>
        <v>0</v>
      </c>
      <c r="W102" s="742">
        <f t="shared" si="1"/>
        <v>0</v>
      </c>
    </row>
    <row r="103">
      <c r="B103" s="741">
        <v>0.041666666666666664</v>
      </c>
      <c r="C103" s="742">
        <f t="shared" ref="C103:W103" si="2">AVERAGE(C7:C10)</f>
        <v>0</v>
      </c>
      <c r="D103" s="742">
        <f t="shared" si="2"/>
        <v>0</v>
      </c>
      <c r="E103" s="742">
        <f t="shared" si="2"/>
        <v>0</v>
      </c>
      <c r="F103" s="742">
        <f t="shared" si="2"/>
        <v>0</v>
      </c>
      <c r="G103" s="742">
        <f t="shared" si="2"/>
        <v>0</v>
      </c>
      <c r="H103" s="742">
        <f t="shared" si="2"/>
        <v>0</v>
      </c>
      <c r="I103" s="742">
        <f t="shared" si="2"/>
        <v>0</v>
      </c>
      <c r="J103" s="742">
        <f t="shared" si="2"/>
        <v>0</v>
      </c>
      <c r="K103" s="742">
        <f t="shared" si="2"/>
        <v>0</v>
      </c>
      <c r="L103" s="742">
        <f t="shared" si="2"/>
        <v>0</v>
      </c>
      <c r="M103" s="742">
        <f t="shared" si="2"/>
        <v>0</v>
      </c>
      <c r="N103" s="742">
        <f t="shared" si="2"/>
        <v>0</v>
      </c>
      <c r="O103" s="742">
        <f t="shared" si="2"/>
        <v>0</v>
      </c>
      <c r="P103" s="742">
        <f t="shared" si="2"/>
        <v>0</v>
      </c>
      <c r="Q103" s="742">
        <f t="shared" si="2"/>
        <v>0</v>
      </c>
      <c r="R103" s="742">
        <f t="shared" si="2"/>
        <v>0</v>
      </c>
      <c r="S103" s="742">
        <f t="shared" si="2"/>
        <v>0</v>
      </c>
      <c r="T103" s="742">
        <f t="shared" si="2"/>
        <v>0</v>
      </c>
      <c r="U103" s="742">
        <f t="shared" si="2"/>
        <v>0</v>
      </c>
      <c r="V103" s="742">
        <f t="shared" si="2"/>
        <v>0</v>
      </c>
      <c r="W103" s="742">
        <f t="shared" si="2"/>
        <v>0</v>
      </c>
    </row>
    <row r="104">
      <c r="B104" s="741">
        <v>0.08333333333333333</v>
      </c>
      <c r="C104" s="742">
        <f t="shared" ref="C104:W104" si="3">AVERAGE(C11:C14)</f>
        <v>0</v>
      </c>
      <c r="D104" s="742">
        <f t="shared" si="3"/>
        <v>0</v>
      </c>
      <c r="E104" s="742">
        <f t="shared" si="3"/>
        <v>0</v>
      </c>
      <c r="F104" s="742">
        <f t="shared" si="3"/>
        <v>0</v>
      </c>
      <c r="G104" s="742">
        <f t="shared" si="3"/>
        <v>0</v>
      </c>
      <c r="H104" s="742">
        <f t="shared" si="3"/>
        <v>0</v>
      </c>
      <c r="I104" s="742">
        <f t="shared" si="3"/>
        <v>0</v>
      </c>
      <c r="J104" s="742">
        <f t="shared" si="3"/>
        <v>0</v>
      </c>
      <c r="K104" s="742">
        <f t="shared" si="3"/>
        <v>0</v>
      </c>
      <c r="L104" s="742">
        <f t="shared" si="3"/>
        <v>0</v>
      </c>
      <c r="M104" s="742">
        <f t="shared" si="3"/>
        <v>0</v>
      </c>
      <c r="N104" s="742">
        <f t="shared" si="3"/>
        <v>0</v>
      </c>
      <c r="O104" s="742">
        <f t="shared" si="3"/>
        <v>0</v>
      </c>
      <c r="P104" s="742">
        <f t="shared" si="3"/>
        <v>0</v>
      </c>
      <c r="Q104" s="742">
        <f t="shared" si="3"/>
        <v>0</v>
      </c>
      <c r="R104" s="742">
        <f t="shared" si="3"/>
        <v>0</v>
      </c>
      <c r="S104" s="742">
        <f t="shared" si="3"/>
        <v>0</v>
      </c>
      <c r="T104" s="742">
        <f t="shared" si="3"/>
        <v>0</v>
      </c>
      <c r="U104" s="742">
        <f t="shared" si="3"/>
        <v>0</v>
      </c>
      <c r="V104" s="742">
        <f t="shared" si="3"/>
        <v>0</v>
      </c>
      <c r="W104" s="742">
        <f t="shared" si="3"/>
        <v>0</v>
      </c>
    </row>
    <row r="105">
      <c r="B105" s="741">
        <v>0.125</v>
      </c>
      <c r="C105" s="742">
        <f t="shared" ref="C105:W105" si="4">AVERAGE(C15:C18)</f>
        <v>0</v>
      </c>
      <c r="D105" s="742">
        <f t="shared" si="4"/>
        <v>0</v>
      </c>
      <c r="E105" s="742">
        <f t="shared" si="4"/>
        <v>0</v>
      </c>
      <c r="F105" s="742">
        <f t="shared" si="4"/>
        <v>0</v>
      </c>
      <c r="G105" s="742">
        <f t="shared" si="4"/>
        <v>0</v>
      </c>
      <c r="H105" s="742">
        <f t="shared" si="4"/>
        <v>0</v>
      </c>
      <c r="I105" s="742">
        <f t="shared" si="4"/>
        <v>0</v>
      </c>
      <c r="J105" s="742">
        <f t="shared" si="4"/>
        <v>0</v>
      </c>
      <c r="K105" s="742">
        <f t="shared" si="4"/>
        <v>0</v>
      </c>
      <c r="L105" s="742">
        <f t="shared" si="4"/>
        <v>0</v>
      </c>
      <c r="M105" s="742">
        <f t="shared" si="4"/>
        <v>0</v>
      </c>
      <c r="N105" s="742">
        <f t="shared" si="4"/>
        <v>0</v>
      </c>
      <c r="O105" s="742">
        <f t="shared" si="4"/>
        <v>0</v>
      </c>
      <c r="P105" s="742">
        <f t="shared" si="4"/>
        <v>0</v>
      </c>
      <c r="Q105" s="742">
        <f t="shared" si="4"/>
        <v>0</v>
      </c>
      <c r="R105" s="742">
        <f t="shared" si="4"/>
        <v>0</v>
      </c>
      <c r="S105" s="742">
        <f t="shared" si="4"/>
        <v>0</v>
      </c>
      <c r="T105" s="742">
        <f t="shared" si="4"/>
        <v>0</v>
      </c>
      <c r="U105" s="742">
        <f t="shared" si="4"/>
        <v>0</v>
      </c>
      <c r="V105" s="742">
        <f t="shared" si="4"/>
        <v>0</v>
      </c>
      <c r="W105" s="742">
        <f t="shared" si="4"/>
        <v>0</v>
      </c>
    </row>
    <row r="106">
      <c r="B106" s="741">
        <v>0.16666666666666666</v>
      </c>
      <c r="C106" s="742">
        <f t="shared" ref="C106:W106" si="5">AVERAGE(C19:C22)</f>
        <v>0</v>
      </c>
      <c r="D106" s="742">
        <f t="shared" si="5"/>
        <v>0</v>
      </c>
      <c r="E106" s="742">
        <f t="shared" si="5"/>
        <v>0</v>
      </c>
      <c r="F106" s="742">
        <f t="shared" si="5"/>
        <v>0</v>
      </c>
      <c r="G106" s="742">
        <f t="shared" si="5"/>
        <v>0</v>
      </c>
      <c r="H106" s="742">
        <f t="shared" si="5"/>
        <v>0</v>
      </c>
      <c r="I106" s="742">
        <f t="shared" si="5"/>
        <v>0</v>
      </c>
      <c r="J106" s="742">
        <f t="shared" si="5"/>
        <v>0</v>
      </c>
      <c r="K106" s="742">
        <f t="shared" si="5"/>
        <v>0</v>
      </c>
      <c r="L106" s="742">
        <f t="shared" si="5"/>
        <v>0</v>
      </c>
      <c r="M106" s="742">
        <f t="shared" si="5"/>
        <v>0</v>
      </c>
      <c r="N106" s="742">
        <f t="shared" si="5"/>
        <v>0</v>
      </c>
      <c r="O106" s="742">
        <f t="shared" si="5"/>
        <v>0</v>
      </c>
      <c r="P106" s="742">
        <f t="shared" si="5"/>
        <v>0</v>
      </c>
      <c r="Q106" s="742">
        <f t="shared" si="5"/>
        <v>0</v>
      </c>
      <c r="R106" s="742">
        <f t="shared" si="5"/>
        <v>0</v>
      </c>
      <c r="S106" s="742">
        <f t="shared" si="5"/>
        <v>0</v>
      </c>
      <c r="T106" s="742">
        <f t="shared" si="5"/>
        <v>0</v>
      </c>
      <c r="U106" s="742">
        <f t="shared" si="5"/>
        <v>0</v>
      </c>
      <c r="V106" s="742">
        <f t="shared" si="5"/>
        <v>0</v>
      </c>
      <c r="W106" s="742">
        <f t="shared" si="5"/>
        <v>0</v>
      </c>
    </row>
    <row r="107">
      <c r="B107" s="741">
        <v>0.20833333333333334</v>
      </c>
      <c r="C107" s="742">
        <f t="shared" ref="C107:W107" si="6">AVERAGE(C23:C26)</f>
        <v>0</v>
      </c>
      <c r="D107" s="742">
        <f t="shared" si="6"/>
        <v>0</v>
      </c>
      <c r="E107" s="742">
        <f t="shared" si="6"/>
        <v>0</v>
      </c>
      <c r="F107" s="742">
        <f t="shared" si="6"/>
        <v>0</v>
      </c>
      <c r="G107" s="742">
        <f t="shared" si="6"/>
        <v>0</v>
      </c>
      <c r="H107" s="742">
        <f t="shared" si="6"/>
        <v>0</v>
      </c>
      <c r="I107" s="742">
        <f t="shared" si="6"/>
        <v>0</v>
      </c>
      <c r="J107" s="742">
        <f t="shared" si="6"/>
        <v>0</v>
      </c>
      <c r="K107" s="742">
        <f t="shared" si="6"/>
        <v>0</v>
      </c>
      <c r="L107" s="742">
        <f t="shared" si="6"/>
        <v>0</v>
      </c>
      <c r="M107" s="742">
        <f t="shared" si="6"/>
        <v>0</v>
      </c>
      <c r="N107" s="742">
        <f t="shared" si="6"/>
        <v>0</v>
      </c>
      <c r="O107" s="742">
        <f t="shared" si="6"/>
        <v>0</v>
      </c>
      <c r="P107" s="742">
        <f t="shared" si="6"/>
        <v>0</v>
      </c>
      <c r="Q107" s="742">
        <f t="shared" si="6"/>
        <v>0</v>
      </c>
      <c r="R107" s="742">
        <f t="shared" si="6"/>
        <v>0</v>
      </c>
      <c r="S107" s="742">
        <f t="shared" si="6"/>
        <v>0</v>
      </c>
      <c r="T107" s="742">
        <f t="shared" si="6"/>
        <v>0</v>
      </c>
      <c r="U107" s="742">
        <f t="shared" si="6"/>
        <v>0</v>
      </c>
      <c r="V107" s="742">
        <f t="shared" si="6"/>
        <v>0</v>
      </c>
      <c r="W107" s="742">
        <f t="shared" si="6"/>
        <v>0</v>
      </c>
    </row>
    <row r="108">
      <c r="B108" s="741">
        <v>0.25</v>
      </c>
      <c r="C108" s="742">
        <f t="shared" ref="C108:W108" si="7">AVERAGE(C27:C30)</f>
        <v>0</v>
      </c>
      <c r="D108" s="742">
        <f t="shared" si="7"/>
        <v>0</v>
      </c>
      <c r="E108" s="742">
        <f t="shared" si="7"/>
        <v>0</v>
      </c>
      <c r="F108" s="742">
        <f t="shared" si="7"/>
        <v>0</v>
      </c>
      <c r="G108" s="742">
        <f t="shared" si="7"/>
        <v>0</v>
      </c>
      <c r="H108" s="742">
        <f t="shared" si="7"/>
        <v>0</v>
      </c>
      <c r="I108" s="742">
        <f t="shared" si="7"/>
        <v>0</v>
      </c>
      <c r="J108" s="742">
        <f t="shared" si="7"/>
        <v>0</v>
      </c>
      <c r="K108" s="742">
        <f t="shared" si="7"/>
        <v>0</v>
      </c>
      <c r="L108" s="742">
        <f t="shared" si="7"/>
        <v>0</v>
      </c>
      <c r="M108" s="742">
        <f t="shared" si="7"/>
        <v>0</v>
      </c>
      <c r="N108" s="742">
        <f t="shared" si="7"/>
        <v>0</v>
      </c>
      <c r="O108" s="742">
        <f t="shared" si="7"/>
        <v>0</v>
      </c>
      <c r="P108" s="742">
        <f t="shared" si="7"/>
        <v>0</v>
      </c>
      <c r="Q108" s="742">
        <f t="shared" si="7"/>
        <v>0</v>
      </c>
      <c r="R108" s="742">
        <f t="shared" si="7"/>
        <v>0</v>
      </c>
      <c r="S108" s="742">
        <f t="shared" si="7"/>
        <v>0</v>
      </c>
      <c r="T108" s="742">
        <f t="shared" si="7"/>
        <v>0</v>
      </c>
      <c r="U108" s="742">
        <f t="shared" si="7"/>
        <v>0</v>
      </c>
      <c r="V108" s="742">
        <f t="shared" si="7"/>
        <v>0</v>
      </c>
      <c r="W108" s="742">
        <f t="shared" si="7"/>
        <v>0</v>
      </c>
    </row>
    <row r="109">
      <c r="B109" s="741">
        <v>0.2916666666666667</v>
      </c>
      <c r="C109" s="742">
        <f t="shared" ref="C109:W109" si="8">AVERAGE(C31:C34)</f>
        <v>0</v>
      </c>
      <c r="D109" s="742">
        <f t="shared" si="8"/>
        <v>0</v>
      </c>
      <c r="E109" s="742">
        <f t="shared" si="8"/>
        <v>0</v>
      </c>
      <c r="F109" s="742">
        <f t="shared" si="8"/>
        <v>0</v>
      </c>
      <c r="G109" s="742">
        <f t="shared" si="8"/>
        <v>0</v>
      </c>
      <c r="H109" s="742">
        <f t="shared" si="8"/>
        <v>0</v>
      </c>
      <c r="I109" s="742">
        <f t="shared" si="8"/>
        <v>0</v>
      </c>
      <c r="J109" s="742">
        <f t="shared" si="8"/>
        <v>0</v>
      </c>
      <c r="K109" s="742">
        <f t="shared" si="8"/>
        <v>0</v>
      </c>
      <c r="L109" s="742">
        <f t="shared" si="8"/>
        <v>0</v>
      </c>
      <c r="M109" s="742">
        <f t="shared" si="8"/>
        <v>0</v>
      </c>
      <c r="N109" s="742">
        <f t="shared" si="8"/>
        <v>0</v>
      </c>
      <c r="O109" s="742">
        <f t="shared" si="8"/>
        <v>0</v>
      </c>
      <c r="P109" s="742">
        <f t="shared" si="8"/>
        <v>0</v>
      </c>
      <c r="Q109" s="742">
        <f t="shared" si="8"/>
        <v>0</v>
      </c>
      <c r="R109" s="742">
        <f t="shared" si="8"/>
        <v>0</v>
      </c>
      <c r="S109" s="742">
        <f t="shared" si="8"/>
        <v>0</v>
      </c>
      <c r="T109" s="742">
        <f t="shared" si="8"/>
        <v>0</v>
      </c>
      <c r="U109" s="742">
        <f t="shared" si="8"/>
        <v>0</v>
      </c>
      <c r="V109" s="742">
        <f t="shared" si="8"/>
        <v>0</v>
      </c>
      <c r="W109" s="742">
        <f t="shared" si="8"/>
        <v>0</v>
      </c>
    </row>
    <row r="110">
      <c r="B110" s="741">
        <v>0.3333333333333333</v>
      </c>
      <c r="C110" s="742">
        <f t="shared" ref="C110:W110" si="9">AVERAGE(C35:C38)</f>
        <v>0</v>
      </c>
      <c r="D110" s="742">
        <f t="shared" si="9"/>
        <v>0</v>
      </c>
      <c r="E110" s="742">
        <f t="shared" si="9"/>
        <v>0</v>
      </c>
      <c r="F110" s="742">
        <f t="shared" si="9"/>
        <v>0</v>
      </c>
      <c r="G110" s="742">
        <f t="shared" si="9"/>
        <v>0</v>
      </c>
      <c r="H110" s="742">
        <f t="shared" si="9"/>
        <v>0</v>
      </c>
      <c r="I110" s="742">
        <f t="shared" si="9"/>
        <v>0</v>
      </c>
      <c r="J110" s="742">
        <f t="shared" si="9"/>
        <v>0</v>
      </c>
      <c r="K110" s="742">
        <f t="shared" si="9"/>
        <v>0</v>
      </c>
      <c r="L110" s="742">
        <f t="shared" si="9"/>
        <v>0</v>
      </c>
      <c r="M110" s="742">
        <f t="shared" si="9"/>
        <v>0</v>
      </c>
      <c r="N110" s="742">
        <f t="shared" si="9"/>
        <v>0</v>
      </c>
      <c r="O110" s="742">
        <f t="shared" si="9"/>
        <v>0</v>
      </c>
      <c r="P110" s="742">
        <f t="shared" si="9"/>
        <v>0</v>
      </c>
      <c r="Q110" s="742">
        <f t="shared" si="9"/>
        <v>0</v>
      </c>
      <c r="R110" s="742">
        <f t="shared" si="9"/>
        <v>0</v>
      </c>
      <c r="S110" s="742">
        <f t="shared" si="9"/>
        <v>0</v>
      </c>
      <c r="T110" s="742">
        <f t="shared" si="9"/>
        <v>0</v>
      </c>
      <c r="U110" s="742">
        <f t="shared" si="9"/>
        <v>0</v>
      </c>
      <c r="V110" s="742">
        <f t="shared" si="9"/>
        <v>0</v>
      </c>
      <c r="W110" s="742">
        <f t="shared" si="9"/>
        <v>0</v>
      </c>
    </row>
    <row r="111">
      <c r="B111" s="741">
        <v>0.375</v>
      </c>
      <c r="C111" s="742">
        <f t="shared" ref="C111:W111" si="10">AVERAGE(C39:C42)</f>
        <v>0</v>
      </c>
      <c r="D111" s="742">
        <f t="shared" si="10"/>
        <v>0</v>
      </c>
      <c r="E111" s="742">
        <f t="shared" si="10"/>
        <v>0</v>
      </c>
      <c r="F111" s="742">
        <f t="shared" si="10"/>
        <v>0</v>
      </c>
      <c r="G111" s="742">
        <f t="shared" si="10"/>
        <v>0</v>
      </c>
      <c r="H111" s="742">
        <f t="shared" si="10"/>
        <v>0</v>
      </c>
      <c r="I111" s="742">
        <f t="shared" si="10"/>
        <v>0</v>
      </c>
      <c r="J111" s="742">
        <f t="shared" si="10"/>
        <v>0</v>
      </c>
      <c r="K111" s="742">
        <f t="shared" si="10"/>
        <v>0</v>
      </c>
      <c r="L111" s="742">
        <f t="shared" si="10"/>
        <v>0</v>
      </c>
      <c r="M111" s="742">
        <f t="shared" si="10"/>
        <v>0</v>
      </c>
      <c r="N111" s="742">
        <f t="shared" si="10"/>
        <v>0</v>
      </c>
      <c r="O111" s="742">
        <f t="shared" si="10"/>
        <v>0</v>
      </c>
      <c r="P111" s="742">
        <f t="shared" si="10"/>
        <v>0</v>
      </c>
      <c r="Q111" s="742">
        <f t="shared" si="10"/>
        <v>0</v>
      </c>
      <c r="R111" s="742">
        <f t="shared" si="10"/>
        <v>0</v>
      </c>
      <c r="S111" s="742">
        <f t="shared" si="10"/>
        <v>0</v>
      </c>
      <c r="T111" s="742">
        <f t="shared" si="10"/>
        <v>0</v>
      </c>
      <c r="U111" s="742">
        <f t="shared" si="10"/>
        <v>0</v>
      </c>
      <c r="V111" s="742">
        <f t="shared" si="10"/>
        <v>0</v>
      </c>
      <c r="W111" s="742">
        <f t="shared" si="10"/>
        <v>0</v>
      </c>
    </row>
    <row r="112">
      <c r="B112" s="741">
        <v>0.4166666666666667</v>
      </c>
      <c r="C112" s="742">
        <f t="shared" ref="C112:W112" si="11">AVERAGE(C43:C46)</f>
        <v>0</v>
      </c>
      <c r="D112" s="742">
        <f t="shared" si="11"/>
        <v>0</v>
      </c>
      <c r="E112" s="742">
        <f t="shared" si="11"/>
        <v>0</v>
      </c>
      <c r="F112" s="742">
        <f t="shared" si="11"/>
        <v>0</v>
      </c>
      <c r="G112" s="742">
        <f t="shared" si="11"/>
        <v>0</v>
      </c>
      <c r="H112" s="742">
        <f t="shared" si="11"/>
        <v>0</v>
      </c>
      <c r="I112" s="742">
        <f t="shared" si="11"/>
        <v>0</v>
      </c>
      <c r="J112" s="742">
        <f t="shared" si="11"/>
        <v>0</v>
      </c>
      <c r="K112" s="742">
        <f t="shared" si="11"/>
        <v>0</v>
      </c>
      <c r="L112" s="742">
        <f t="shared" si="11"/>
        <v>0</v>
      </c>
      <c r="M112" s="742">
        <f t="shared" si="11"/>
        <v>0</v>
      </c>
      <c r="N112" s="742">
        <f t="shared" si="11"/>
        <v>0</v>
      </c>
      <c r="O112" s="742">
        <f t="shared" si="11"/>
        <v>0</v>
      </c>
      <c r="P112" s="742">
        <f t="shared" si="11"/>
        <v>0</v>
      </c>
      <c r="Q112" s="742">
        <f t="shared" si="11"/>
        <v>0</v>
      </c>
      <c r="R112" s="742">
        <f t="shared" si="11"/>
        <v>0</v>
      </c>
      <c r="S112" s="742">
        <f t="shared" si="11"/>
        <v>0</v>
      </c>
      <c r="T112" s="742">
        <f t="shared" si="11"/>
        <v>0</v>
      </c>
      <c r="U112" s="742">
        <f t="shared" si="11"/>
        <v>0</v>
      </c>
      <c r="V112" s="742">
        <f t="shared" si="11"/>
        <v>0</v>
      </c>
      <c r="W112" s="742">
        <f t="shared" si="11"/>
        <v>0</v>
      </c>
    </row>
    <row r="113">
      <c r="B113" s="741">
        <v>0.4583333333333333</v>
      </c>
      <c r="C113" s="742">
        <f t="shared" ref="C113:W113" si="12">AVERAGE(C47:C50)</f>
        <v>0</v>
      </c>
      <c r="D113" s="742">
        <f t="shared" si="12"/>
        <v>0</v>
      </c>
      <c r="E113" s="742">
        <f t="shared" si="12"/>
        <v>0</v>
      </c>
      <c r="F113" s="742">
        <f t="shared" si="12"/>
        <v>0</v>
      </c>
      <c r="G113" s="742">
        <f t="shared" si="12"/>
        <v>0</v>
      </c>
      <c r="H113" s="742">
        <f t="shared" si="12"/>
        <v>0</v>
      </c>
      <c r="I113" s="742">
        <f t="shared" si="12"/>
        <v>0</v>
      </c>
      <c r="J113" s="742">
        <f t="shared" si="12"/>
        <v>0</v>
      </c>
      <c r="K113" s="742">
        <f t="shared" si="12"/>
        <v>0</v>
      </c>
      <c r="L113" s="742">
        <f t="shared" si="12"/>
        <v>0</v>
      </c>
      <c r="M113" s="742">
        <f t="shared" si="12"/>
        <v>0</v>
      </c>
      <c r="N113" s="742">
        <f t="shared" si="12"/>
        <v>0</v>
      </c>
      <c r="O113" s="742">
        <f t="shared" si="12"/>
        <v>0</v>
      </c>
      <c r="P113" s="742">
        <f t="shared" si="12"/>
        <v>0</v>
      </c>
      <c r="Q113" s="742">
        <f t="shared" si="12"/>
        <v>0</v>
      </c>
      <c r="R113" s="742">
        <f t="shared" si="12"/>
        <v>0</v>
      </c>
      <c r="S113" s="742">
        <f t="shared" si="12"/>
        <v>0</v>
      </c>
      <c r="T113" s="742">
        <f t="shared" si="12"/>
        <v>0</v>
      </c>
      <c r="U113" s="742">
        <f t="shared" si="12"/>
        <v>0</v>
      </c>
      <c r="V113" s="742">
        <f t="shared" si="12"/>
        <v>0</v>
      </c>
      <c r="W113" s="742">
        <f t="shared" si="12"/>
        <v>0</v>
      </c>
    </row>
    <row r="114">
      <c r="B114" s="741">
        <v>0.5</v>
      </c>
      <c r="C114" s="742">
        <f t="shared" ref="C114:W114" si="13">AVERAGE(C51:C54)</f>
        <v>0</v>
      </c>
      <c r="D114" s="742">
        <f t="shared" si="13"/>
        <v>0</v>
      </c>
      <c r="E114" s="742">
        <f t="shared" si="13"/>
        <v>0</v>
      </c>
      <c r="F114" s="742">
        <f t="shared" si="13"/>
        <v>0</v>
      </c>
      <c r="G114" s="742">
        <f t="shared" si="13"/>
        <v>0</v>
      </c>
      <c r="H114" s="742">
        <f t="shared" si="13"/>
        <v>0</v>
      </c>
      <c r="I114" s="742">
        <f t="shared" si="13"/>
        <v>0</v>
      </c>
      <c r="J114" s="742">
        <f t="shared" si="13"/>
        <v>0</v>
      </c>
      <c r="K114" s="742">
        <f t="shared" si="13"/>
        <v>0</v>
      </c>
      <c r="L114" s="742">
        <f t="shared" si="13"/>
        <v>0</v>
      </c>
      <c r="M114" s="742">
        <f t="shared" si="13"/>
        <v>0</v>
      </c>
      <c r="N114" s="742">
        <f t="shared" si="13"/>
        <v>0</v>
      </c>
      <c r="O114" s="742">
        <f t="shared" si="13"/>
        <v>0</v>
      </c>
      <c r="P114" s="742">
        <f t="shared" si="13"/>
        <v>0</v>
      </c>
      <c r="Q114" s="742">
        <f t="shared" si="13"/>
        <v>0</v>
      </c>
      <c r="R114" s="742">
        <f t="shared" si="13"/>
        <v>0</v>
      </c>
      <c r="S114" s="742">
        <f t="shared" si="13"/>
        <v>0</v>
      </c>
      <c r="T114" s="742">
        <f t="shared" si="13"/>
        <v>0</v>
      </c>
      <c r="U114" s="742">
        <f t="shared" si="13"/>
        <v>0</v>
      </c>
      <c r="V114" s="742">
        <f t="shared" si="13"/>
        <v>0</v>
      </c>
      <c r="W114" s="742">
        <f t="shared" si="13"/>
        <v>0</v>
      </c>
    </row>
    <row r="115">
      <c r="B115" s="741">
        <v>0.5416666666666666</v>
      </c>
      <c r="C115" s="742">
        <f t="shared" ref="C115:W115" si="14">AVERAGE(C55:C58)</f>
        <v>0</v>
      </c>
      <c r="D115" s="742">
        <f t="shared" si="14"/>
        <v>0</v>
      </c>
      <c r="E115" s="742">
        <f t="shared" si="14"/>
        <v>0</v>
      </c>
      <c r="F115" s="742">
        <f t="shared" si="14"/>
        <v>0</v>
      </c>
      <c r="G115" s="742">
        <f t="shared" si="14"/>
        <v>0</v>
      </c>
      <c r="H115" s="742">
        <f t="shared" si="14"/>
        <v>0</v>
      </c>
      <c r="I115" s="742">
        <f t="shared" si="14"/>
        <v>0</v>
      </c>
      <c r="J115" s="742">
        <f t="shared" si="14"/>
        <v>0</v>
      </c>
      <c r="K115" s="742">
        <f t="shared" si="14"/>
        <v>0</v>
      </c>
      <c r="L115" s="742">
        <f t="shared" si="14"/>
        <v>0</v>
      </c>
      <c r="M115" s="742">
        <f t="shared" si="14"/>
        <v>0</v>
      </c>
      <c r="N115" s="742">
        <f t="shared" si="14"/>
        <v>0</v>
      </c>
      <c r="O115" s="742">
        <f t="shared" si="14"/>
        <v>0</v>
      </c>
      <c r="P115" s="742">
        <f t="shared" si="14"/>
        <v>0</v>
      </c>
      <c r="Q115" s="742">
        <f t="shared" si="14"/>
        <v>0</v>
      </c>
      <c r="R115" s="742">
        <f t="shared" si="14"/>
        <v>0</v>
      </c>
      <c r="S115" s="742">
        <f t="shared" si="14"/>
        <v>0</v>
      </c>
      <c r="T115" s="742">
        <f t="shared" si="14"/>
        <v>0</v>
      </c>
      <c r="U115" s="742">
        <f t="shared" si="14"/>
        <v>0</v>
      </c>
      <c r="V115" s="742">
        <f t="shared" si="14"/>
        <v>0</v>
      </c>
      <c r="W115" s="742">
        <f t="shared" si="14"/>
        <v>0</v>
      </c>
    </row>
    <row r="116">
      <c r="B116" s="741">
        <v>0.5833333333333334</v>
      </c>
      <c r="C116" s="742">
        <f t="shared" ref="C116:W116" si="15">AVERAGE(C59:C62)</f>
        <v>0</v>
      </c>
      <c r="D116" s="742">
        <f t="shared" si="15"/>
        <v>0</v>
      </c>
      <c r="E116" s="742">
        <f t="shared" si="15"/>
        <v>0</v>
      </c>
      <c r="F116" s="742">
        <f t="shared" si="15"/>
        <v>0</v>
      </c>
      <c r="G116" s="742">
        <f t="shared" si="15"/>
        <v>0</v>
      </c>
      <c r="H116" s="742">
        <f t="shared" si="15"/>
        <v>0</v>
      </c>
      <c r="I116" s="742">
        <f t="shared" si="15"/>
        <v>0</v>
      </c>
      <c r="J116" s="742">
        <f t="shared" si="15"/>
        <v>0</v>
      </c>
      <c r="K116" s="742">
        <f t="shared" si="15"/>
        <v>0</v>
      </c>
      <c r="L116" s="742">
        <f t="shared" si="15"/>
        <v>0</v>
      </c>
      <c r="M116" s="742">
        <f t="shared" si="15"/>
        <v>0</v>
      </c>
      <c r="N116" s="742">
        <f t="shared" si="15"/>
        <v>0</v>
      </c>
      <c r="O116" s="742">
        <f t="shared" si="15"/>
        <v>0</v>
      </c>
      <c r="P116" s="742">
        <f t="shared" si="15"/>
        <v>0</v>
      </c>
      <c r="Q116" s="742">
        <f t="shared" si="15"/>
        <v>0</v>
      </c>
      <c r="R116" s="742">
        <f t="shared" si="15"/>
        <v>0</v>
      </c>
      <c r="S116" s="742">
        <f t="shared" si="15"/>
        <v>0</v>
      </c>
      <c r="T116" s="742">
        <f t="shared" si="15"/>
        <v>0</v>
      </c>
      <c r="U116" s="742">
        <f t="shared" si="15"/>
        <v>0</v>
      </c>
      <c r="V116" s="742">
        <f t="shared" si="15"/>
        <v>0</v>
      </c>
      <c r="W116" s="742">
        <f t="shared" si="15"/>
        <v>0</v>
      </c>
    </row>
    <row r="117">
      <c r="B117" s="741">
        <v>0.625</v>
      </c>
      <c r="C117" s="742">
        <f t="shared" ref="C117:W117" si="16">AVERAGE(C63:C66)</f>
        <v>0</v>
      </c>
      <c r="D117" s="742">
        <f t="shared" si="16"/>
        <v>0</v>
      </c>
      <c r="E117" s="742">
        <f t="shared" si="16"/>
        <v>0</v>
      </c>
      <c r="F117" s="742">
        <f t="shared" si="16"/>
        <v>0</v>
      </c>
      <c r="G117" s="742">
        <f t="shared" si="16"/>
        <v>0</v>
      </c>
      <c r="H117" s="742">
        <f t="shared" si="16"/>
        <v>0</v>
      </c>
      <c r="I117" s="742">
        <f t="shared" si="16"/>
        <v>0</v>
      </c>
      <c r="J117" s="742">
        <f t="shared" si="16"/>
        <v>0</v>
      </c>
      <c r="K117" s="742">
        <f t="shared" si="16"/>
        <v>0</v>
      </c>
      <c r="L117" s="742">
        <f t="shared" si="16"/>
        <v>0</v>
      </c>
      <c r="M117" s="742">
        <f t="shared" si="16"/>
        <v>0</v>
      </c>
      <c r="N117" s="742">
        <f t="shared" si="16"/>
        <v>0</v>
      </c>
      <c r="O117" s="742">
        <f t="shared" si="16"/>
        <v>0</v>
      </c>
      <c r="P117" s="742">
        <f t="shared" si="16"/>
        <v>0</v>
      </c>
      <c r="Q117" s="742">
        <f t="shared" si="16"/>
        <v>0</v>
      </c>
      <c r="R117" s="742">
        <f t="shared" si="16"/>
        <v>0</v>
      </c>
      <c r="S117" s="742">
        <f t="shared" si="16"/>
        <v>0</v>
      </c>
      <c r="T117" s="742">
        <f t="shared" si="16"/>
        <v>0</v>
      </c>
      <c r="U117" s="742">
        <f t="shared" si="16"/>
        <v>0</v>
      </c>
      <c r="V117" s="742">
        <f t="shared" si="16"/>
        <v>0</v>
      </c>
      <c r="W117" s="742">
        <f t="shared" si="16"/>
        <v>0</v>
      </c>
    </row>
    <row r="118">
      <c r="B118" s="741">
        <v>0.6666666666666666</v>
      </c>
      <c r="C118" s="742">
        <f t="shared" ref="C118:W118" si="17">AVERAGE(C67:C70)</f>
        <v>0</v>
      </c>
      <c r="D118" s="742">
        <f t="shared" si="17"/>
        <v>0</v>
      </c>
      <c r="E118" s="742">
        <f t="shared" si="17"/>
        <v>0</v>
      </c>
      <c r="F118" s="742">
        <f t="shared" si="17"/>
        <v>0</v>
      </c>
      <c r="G118" s="742">
        <f t="shared" si="17"/>
        <v>0</v>
      </c>
      <c r="H118" s="742">
        <f t="shared" si="17"/>
        <v>0</v>
      </c>
      <c r="I118" s="742">
        <f t="shared" si="17"/>
        <v>0</v>
      </c>
      <c r="J118" s="742">
        <f t="shared" si="17"/>
        <v>0</v>
      </c>
      <c r="K118" s="742">
        <f t="shared" si="17"/>
        <v>0</v>
      </c>
      <c r="L118" s="742">
        <f t="shared" si="17"/>
        <v>0</v>
      </c>
      <c r="M118" s="742">
        <f t="shared" si="17"/>
        <v>0</v>
      </c>
      <c r="N118" s="742">
        <f t="shared" si="17"/>
        <v>0</v>
      </c>
      <c r="O118" s="742">
        <f t="shared" si="17"/>
        <v>0</v>
      </c>
      <c r="P118" s="742">
        <f t="shared" si="17"/>
        <v>0</v>
      </c>
      <c r="Q118" s="742">
        <f t="shared" si="17"/>
        <v>0</v>
      </c>
      <c r="R118" s="742">
        <f t="shared" si="17"/>
        <v>0</v>
      </c>
      <c r="S118" s="742">
        <f t="shared" si="17"/>
        <v>0</v>
      </c>
      <c r="T118" s="742">
        <f t="shared" si="17"/>
        <v>0</v>
      </c>
      <c r="U118" s="742">
        <f t="shared" si="17"/>
        <v>0</v>
      </c>
      <c r="V118" s="742">
        <f t="shared" si="17"/>
        <v>0</v>
      </c>
      <c r="W118" s="742">
        <f t="shared" si="17"/>
        <v>0</v>
      </c>
    </row>
    <row r="119">
      <c r="B119" s="741">
        <v>0.7083333333333334</v>
      </c>
      <c r="C119" s="742">
        <f t="shared" ref="C119:W119" si="18">AVERAGE(C71:C74)</f>
        <v>0</v>
      </c>
      <c r="D119" s="742">
        <f t="shared" si="18"/>
        <v>0</v>
      </c>
      <c r="E119" s="742">
        <f t="shared" si="18"/>
        <v>0</v>
      </c>
      <c r="F119" s="742">
        <f t="shared" si="18"/>
        <v>0</v>
      </c>
      <c r="G119" s="742">
        <f t="shared" si="18"/>
        <v>0</v>
      </c>
      <c r="H119" s="742">
        <f t="shared" si="18"/>
        <v>0</v>
      </c>
      <c r="I119" s="742">
        <f t="shared" si="18"/>
        <v>0</v>
      </c>
      <c r="J119" s="742">
        <f t="shared" si="18"/>
        <v>0</v>
      </c>
      <c r="K119" s="742">
        <f t="shared" si="18"/>
        <v>0</v>
      </c>
      <c r="L119" s="742">
        <f t="shared" si="18"/>
        <v>0</v>
      </c>
      <c r="M119" s="742">
        <f t="shared" si="18"/>
        <v>0</v>
      </c>
      <c r="N119" s="742">
        <f t="shared" si="18"/>
        <v>0</v>
      </c>
      <c r="O119" s="742">
        <f t="shared" si="18"/>
        <v>0</v>
      </c>
      <c r="P119" s="742">
        <f t="shared" si="18"/>
        <v>0</v>
      </c>
      <c r="Q119" s="742">
        <f t="shared" si="18"/>
        <v>0</v>
      </c>
      <c r="R119" s="742">
        <f t="shared" si="18"/>
        <v>0</v>
      </c>
      <c r="S119" s="742">
        <f t="shared" si="18"/>
        <v>0</v>
      </c>
      <c r="T119" s="742">
        <f t="shared" si="18"/>
        <v>0</v>
      </c>
      <c r="U119" s="742">
        <f t="shared" si="18"/>
        <v>0</v>
      </c>
      <c r="V119" s="742">
        <f t="shared" si="18"/>
        <v>0</v>
      </c>
      <c r="W119" s="742">
        <f t="shared" si="18"/>
        <v>0</v>
      </c>
    </row>
    <row r="120">
      <c r="B120" s="741">
        <v>0.75</v>
      </c>
      <c r="C120" s="742">
        <f t="shared" ref="C120:W120" si="19">AVERAGE(C75:C78)</f>
        <v>0</v>
      </c>
      <c r="D120" s="742">
        <f t="shared" si="19"/>
        <v>0</v>
      </c>
      <c r="E120" s="742">
        <f t="shared" si="19"/>
        <v>0</v>
      </c>
      <c r="F120" s="742">
        <f t="shared" si="19"/>
        <v>0</v>
      </c>
      <c r="G120" s="742">
        <f t="shared" si="19"/>
        <v>0</v>
      </c>
      <c r="H120" s="742">
        <f t="shared" si="19"/>
        <v>0</v>
      </c>
      <c r="I120" s="742">
        <f t="shared" si="19"/>
        <v>0</v>
      </c>
      <c r="J120" s="742">
        <f t="shared" si="19"/>
        <v>0</v>
      </c>
      <c r="K120" s="742">
        <f t="shared" si="19"/>
        <v>0</v>
      </c>
      <c r="L120" s="742">
        <f t="shared" si="19"/>
        <v>0</v>
      </c>
      <c r="M120" s="742">
        <f t="shared" si="19"/>
        <v>0</v>
      </c>
      <c r="N120" s="742">
        <f t="shared" si="19"/>
        <v>0</v>
      </c>
      <c r="O120" s="742">
        <f t="shared" si="19"/>
        <v>0</v>
      </c>
      <c r="P120" s="742">
        <f t="shared" si="19"/>
        <v>0</v>
      </c>
      <c r="Q120" s="742">
        <f t="shared" si="19"/>
        <v>0</v>
      </c>
      <c r="R120" s="742">
        <f t="shared" si="19"/>
        <v>0</v>
      </c>
      <c r="S120" s="742">
        <f t="shared" si="19"/>
        <v>0</v>
      </c>
      <c r="T120" s="742">
        <f t="shared" si="19"/>
        <v>0</v>
      </c>
      <c r="U120" s="742">
        <f t="shared" si="19"/>
        <v>0</v>
      </c>
      <c r="V120" s="742">
        <f t="shared" si="19"/>
        <v>0</v>
      </c>
      <c r="W120" s="742">
        <f t="shared" si="19"/>
        <v>0</v>
      </c>
    </row>
    <row r="121">
      <c r="B121" s="741">
        <v>0.7916666666666666</v>
      </c>
      <c r="C121" s="742">
        <f t="shared" ref="C121:W121" si="20">AVERAGE(C79:C82)</f>
        <v>0</v>
      </c>
      <c r="D121" s="742">
        <f t="shared" si="20"/>
        <v>0</v>
      </c>
      <c r="E121" s="742">
        <f t="shared" si="20"/>
        <v>0</v>
      </c>
      <c r="F121" s="742">
        <f t="shared" si="20"/>
        <v>0</v>
      </c>
      <c r="G121" s="742">
        <f t="shared" si="20"/>
        <v>0</v>
      </c>
      <c r="H121" s="742">
        <f t="shared" si="20"/>
        <v>0</v>
      </c>
      <c r="I121" s="742">
        <f t="shared" si="20"/>
        <v>0</v>
      </c>
      <c r="J121" s="742">
        <f t="shared" si="20"/>
        <v>0</v>
      </c>
      <c r="K121" s="742">
        <f t="shared" si="20"/>
        <v>0</v>
      </c>
      <c r="L121" s="742">
        <f t="shared" si="20"/>
        <v>0</v>
      </c>
      <c r="M121" s="742">
        <f t="shared" si="20"/>
        <v>0</v>
      </c>
      <c r="N121" s="742">
        <f t="shared" si="20"/>
        <v>0</v>
      </c>
      <c r="O121" s="742">
        <f t="shared" si="20"/>
        <v>0</v>
      </c>
      <c r="P121" s="742">
        <f t="shared" si="20"/>
        <v>0</v>
      </c>
      <c r="Q121" s="742">
        <f t="shared" si="20"/>
        <v>0</v>
      </c>
      <c r="R121" s="742">
        <f t="shared" si="20"/>
        <v>0</v>
      </c>
      <c r="S121" s="742">
        <f t="shared" si="20"/>
        <v>0</v>
      </c>
      <c r="T121" s="742">
        <f t="shared" si="20"/>
        <v>0</v>
      </c>
      <c r="U121" s="742">
        <f t="shared" si="20"/>
        <v>0</v>
      </c>
      <c r="V121" s="742">
        <f t="shared" si="20"/>
        <v>0</v>
      </c>
      <c r="W121" s="742">
        <f t="shared" si="20"/>
        <v>0</v>
      </c>
    </row>
    <row r="122">
      <c r="B122" s="741">
        <v>0.8333333333333334</v>
      </c>
      <c r="C122" s="742">
        <f t="shared" ref="C122:W122" si="21">AVERAGE(C83:C86)</f>
        <v>0</v>
      </c>
      <c r="D122" s="742">
        <f t="shared" si="21"/>
        <v>0</v>
      </c>
      <c r="E122" s="742">
        <f t="shared" si="21"/>
        <v>0</v>
      </c>
      <c r="F122" s="742">
        <f t="shared" si="21"/>
        <v>0</v>
      </c>
      <c r="G122" s="742">
        <f t="shared" si="21"/>
        <v>0</v>
      </c>
      <c r="H122" s="742">
        <f t="shared" si="21"/>
        <v>0</v>
      </c>
      <c r="I122" s="742">
        <f t="shared" si="21"/>
        <v>0</v>
      </c>
      <c r="J122" s="742">
        <f t="shared" si="21"/>
        <v>0</v>
      </c>
      <c r="K122" s="742">
        <f t="shared" si="21"/>
        <v>0</v>
      </c>
      <c r="L122" s="742">
        <f t="shared" si="21"/>
        <v>0</v>
      </c>
      <c r="M122" s="742">
        <f t="shared" si="21"/>
        <v>0</v>
      </c>
      <c r="N122" s="742">
        <f t="shared" si="21"/>
        <v>0</v>
      </c>
      <c r="O122" s="742">
        <f t="shared" si="21"/>
        <v>0</v>
      </c>
      <c r="P122" s="742">
        <f t="shared" si="21"/>
        <v>0</v>
      </c>
      <c r="Q122" s="742">
        <f t="shared" si="21"/>
        <v>0</v>
      </c>
      <c r="R122" s="742">
        <f t="shared" si="21"/>
        <v>0</v>
      </c>
      <c r="S122" s="742">
        <f t="shared" si="21"/>
        <v>0</v>
      </c>
      <c r="T122" s="742">
        <f t="shared" si="21"/>
        <v>0</v>
      </c>
      <c r="U122" s="742">
        <f t="shared" si="21"/>
        <v>0</v>
      </c>
      <c r="V122" s="742">
        <f t="shared" si="21"/>
        <v>0</v>
      </c>
      <c r="W122" s="742">
        <f t="shared" si="21"/>
        <v>0</v>
      </c>
    </row>
    <row r="123">
      <c r="B123" s="741">
        <v>0.875</v>
      </c>
      <c r="C123" s="742">
        <f t="shared" ref="C123:W123" si="22">AVERAGE(C87:C90)</f>
        <v>0</v>
      </c>
      <c r="D123" s="742">
        <f t="shared" si="22"/>
        <v>0</v>
      </c>
      <c r="E123" s="742">
        <f t="shared" si="22"/>
        <v>0</v>
      </c>
      <c r="F123" s="742">
        <f t="shared" si="22"/>
        <v>0</v>
      </c>
      <c r="G123" s="742">
        <f t="shared" si="22"/>
        <v>0</v>
      </c>
      <c r="H123" s="742">
        <f t="shared" si="22"/>
        <v>0</v>
      </c>
      <c r="I123" s="742">
        <f t="shared" si="22"/>
        <v>0</v>
      </c>
      <c r="J123" s="742">
        <f t="shared" si="22"/>
        <v>0</v>
      </c>
      <c r="K123" s="742">
        <f t="shared" si="22"/>
        <v>0</v>
      </c>
      <c r="L123" s="742">
        <f t="shared" si="22"/>
        <v>0</v>
      </c>
      <c r="M123" s="742">
        <f t="shared" si="22"/>
        <v>0</v>
      </c>
      <c r="N123" s="742">
        <f t="shared" si="22"/>
        <v>0</v>
      </c>
      <c r="O123" s="742">
        <f t="shared" si="22"/>
        <v>0</v>
      </c>
      <c r="P123" s="742">
        <f t="shared" si="22"/>
        <v>0</v>
      </c>
      <c r="Q123" s="742">
        <f t="shared" si="22"/>
        <v>0</v>
      </c>
      <c r="R123" s="742">
        <f t="shared" si="22"/>
        <v>0</v>
      </c>
      <c r="S123" s="742">
        <f t="shared" si="22"/>
        <v>0</v>
      </c>
      <c r="T123" s="742">
        <f t="shared" si="22"/>
        <v>0</v>
      </c>
      <c r="U123" s="742">
        <f t="shared" si="22"/>
        <v>0</v>
      </c>
      <c r="V123" s="742">
        <f t="shared" si="22"/>
        <v>0</v>
      </c>
      <c r="W123" s="742">
        <f t="shared" si="22"/>
        <v>0</v>
      </c>
    </row>
    <row r="124">
      <c r="B124" s="741">
        <v>0.9166666666666666</v>
      </c>
      <c r="C124" s="742">
        <f t="shared" ref="C124:W124" si="23">AVERAGE(C91:C94)</f>
        <v>0</v>
      </c>
      <c r="D124" s="742">
        <f t="shared" si="23"/>
        <v>0</v>
      </c>
      <c r="E124" s="742">
        <f t="shared" si="23"/>
        <v>0</v>
      </c>
      <c r="F124" s="742">
        <f t="shared" si="23"/>
        <v>0</v>
      </c>
      <c r="G124" s="742">
        <f t="shared" si="23"/>
        <v>0</v>
      </c>
      <c r="H124" s="742">
        <f t="shared" si="23"/>
        <v>0</v>
      </c>
      <c r="I124" s="742">
        <f t="shared" si="23"/>
        <v>0</v>
      </c>
      <c r="J124" s="742">
        <f t="shared" si="23"/>
        <v>0</v>
      </c>
      <c r="K124" s="742">
        <f t="shared" si="23"/>
        <v>0</v>
      </c>
      <c r="L124" s="742">
        <f t="shared" si="23"/>
        <v>0</v>
      </c>
      <c r="M124" s="742">
        <f t="shared" si="23"/>
        <v>0</v>
      </c>
      <c r="N124" s="742">
        <f t="shared" si="23"/>
        <v>0</v>
      </c>
      <c r="O124" s="742">
        <f t="shared" si="23"/>
        <v>0</v>
      </c>
      <c r="P124" s="742">
        <f t="shared" si="23"/>
        <v>0</v>
      </c>
      <c r="Q124" s="742">
        <f t="shared" si="23"/>
        <v>0</v>
      </c>
      <c r="R124" s="742">
        <f t="shared" si="23"/>
        <v>0</v>
      </c>
      <c r="S124" s="742">
        <f t="shared" si="23"/>
        <v>0</v>
      </c>
      <c r="T124" s="742">
        <f t="shared" si="23"/>
        <v>0</v>
      </c>
      <c r="U124" s="742">
        <f t="shared" si="23"/>
        <v>0</v>
      </c>
      <c r="V124" s="742">
        <f t="shared" si="23"/>
        <v>0</v>
      </c>
      <c r="W124" s="742">
        <f t="shared" si="23"/>
        <v>0</v>
      </c>
    </row>
    <row r="125">
      <c r="B125" s="741">
        <v>0.9583333333333334</v>
      </c>
      <c r="C125" s="742">
        <f t="shared" ref="C125:W125" si="24">AVERAGE(C95:C98)</f>
        <v>0</v>
      </c>
      <c r="D125" s="742">
        <f t="shared" si="24"/>
        <v>0</v>
      </c>
      <c r="E125" s="742">
        <f t="shared" si="24"/>
        <v>0</v>
      </c>
      <c r="F125" s="742">
        <f t="shared" si="24"/>
        <v>0</v>
      </c>
      <c r="G125" s="742">
        <f t="shared" si="24"/>
        <v>0</v>
      </c>
      <c r="H125" s="742">
        <f t="shared" si="24"/>
        <v>0</v>
      </c>
      <c r="I125" s="742">
        <f t="shared" si="24"/>
        <v>0</v>
      </c>
      <c r="J125" s="742">
        <f t="shared" si="24"/>
        <v>0</v>
      </c>
      <c r="K125" s="742">
        <f t="shared" si="24"/>
        <v>0</v>
      </c>
      <c r="L125" s="742">
        <f t="shared" si="24"/>
        <v>0</v>
      </c>
      <c r="M125" s="742">
        <f t="shared" si="24"/>
        <v>0</v>
      </c>
      <c r="N125" s="742">
        <f t="shared" si="24"/>
        <v>0</v>
      </c>
      <c r="O125" s="742">
        <f t="shared" si="24"/>
        <v>0</v>
      </c>
      <c r="P125" s="742">
        <f t="shared" si="24"/>
        <v>0</v>
      </c>
      <c r="Q125" s="742">
        <f t="shared" si="24"/>
        <v>0</v>
      </c>
      <c r="R125" s="742">
        <f t="shared" si="24"/>
        <v>0</v>
      </c>
      <c r="S125" s="742">
        <f t="shared" si="24"/>
        <v>0</v>
      </c>
      <c r="T125" s="742">
        <f t="shared" si="24"/>
        <v>0</v>
      </c>
      <c r="U125" s="742">
        <f t="shared" si="24"/>
        <v>0</v>
      </c>
      <c r="V125" s="742">
        <f t="shared" si="24"/>
        <v>0</v>
      </c>
      <c r="W125" s="742">
        <f t="shared" si="24"/>
        <v>0</v>
      </c>
    </row>
    <row r="126">
      <c r="B126" s="743"/>
      <c r="C126" s="743"/>
      <c r="D126" s="743"/>
      <c r="E126" s="743"/>
      <c r="F126" s="743"/>
      <c r="G126" s="743"/>
      <c r="H126" s="743"/>
      <c r="I126" s="743"/>
      <c r="J126" s="743"/>
    </row>
    <row r="127">
      <c r="B127" s="744" t="s">
        <v>179</v>
      </c>
      <c r="C127" s="744" t="s">
        <v>607</v>
      </c>
      <c r="D127" s="744" t="s">
        <v>25</v>
      </c>
      <c r="E127" s="744" t="s">
        <v>703</v>
      </c>
      <c r="F127" s="743"/>
      <c r="G127" s="744" t="s">
        <v>14</v>
      </c>
      <c r="H127" s="744" t="s">
        <v>607</v>
      </c>
      <c r="I127" s="744" t="s">
        <v>25</v>
      </c>
      <c r="J127" s="744" t="s">
        <v>703</v>
      </c>
      <c r="L127" s="413" t="s">
        <v>704</v>
      </c>
      <c r="M127" s="413" t="s">
        <v>607</v>
      </c>
      <c r="N127" s="413" t="s">
        <v>25</v>
      </c>
      <c r="O127" s="413" t="s">
        <v>703</v>
      </c>
      <c r="Q127" s="41" t="s">
        <v>20</v>
      </c>
      <c r="R127" s="41" t="s">
        <v>607</v>
      </c>
      <c r="S127" s="41" t="s">
        <v>25</v>
      </c>
      <c r="T127" s="41" t="s">
        <v>703</v>
      </c>
    </row>
    <row r="128">
      <c r="B128" s="744" t="s">
        <v>5</v>
      </c>
      <c r="C128" s="626">
        <f t="shared" ref="C128:E128" si="25">C99</f>
        <v>0</v>
      </c>
      <c r="D128" s="626">
        <f t="shared" si="25"/>
        <v>0</v>
      </c>
      <c r="E128" s="626">
        <f t="shared" si="25"/>
        <v>0</v>
      </c>
      <c r="F128" s="743"/>
      <c r="G128" s="744" t="s">
        <v>5</v>
      </c>
      <c r="H128" s="626">
        <f t="shared" ref="H128:J128" si="26">AVERAGE(C3:C30)</f>
        <v>0</v>
      </c>
      <c r="I128" s="626">
        <f t="shared" si="26"/>
        <v>0</v>
      </c>
      <c r="J128" s="626">
        <f t="shared" si="26"/>
        <v>0</v>
      </c>
      <c r="L128" s="413" t="s">
        <v>5</v>
      </c>
      <c r="M128" s="745">
        <f t="shared" ref="M128:O128" si="27">AVERAGE(C31:C66)</f>
        <v>0</v>
      </c>
      <c r="N128" s="745">
        <f t="shared" si="27"/>
        <v>0</v>
      </c>
      <c r="O128" s="745">
        <f t="shared" si="27"/>
        <v>0</v>
      </c>
      <c r="Q128" s="413" t="s">
        <v>5</v>
      </c>
      <c r="R128" s="626">
        <f t="shared" ref="R128:T128" si="28">AVERAGE(C67:C98)</f>
        <v>0</v>
      </c>
      <c r="S128" s="626">
        <f t="shared" si="28"/>
        <v>0</v>
      </c>
      <c r="T128" s="626">
        <f t="shared" si="28"/>
        <v>0</v>
      </c>
    </row>
    <row r="129">
      <c r="B129" s="744" t="s">
        <v>6</v>
      </c>
      <c r="C129" s="626">
        <f t="shared" ref="C129:E129" si="29">F99</f>
        <v>0</v>
      </c>
      <c r="D129" s="626">
        <f t="shared" si="29"/>
        <v>0</v>
      </c>
      <c r="E129" s="626">
        <f t="shared" si="29"/>
        <v>0</v>
      </c>
      <c r="F129" s="743"/>
      <c r="G129" s="744" t="s">
        <v>6</v>
      </c>
      <c r="H129" s="626">
        <f t="shared" ref="H129:J129" si="30">AVERAGE(F3:F30)</f>
        <v>0</v>
      </c>
      <c r="I129" s="626">
        <f t="shared" si="30"/>
        <v>0</v>
      </c>
      <c r="J129" s="626">
        <f t="shared" si="30"/>
        <v>0</v>
      </c>
      <c r="L129" s="413" t="s">
        <v>6</v>
      </c>
      <c r="M129" s="626">
        <f t="shared" ref="M129:O129" si="31">AVERAGE(F31:F66)</f>
        <v>0</v>
      </c>
      <c r="N129" s="626">
        <f t="shared" si="31"/>
        <v>0</v>
      </c>
      <c r="O129" s="626">
        <f t="shared" si="31"/>
        <v>0</v>
      </c>
      <c r="Q129" s="413" t="s">
        <v>6</v>
      </c>
      <c r="R129" s="626">
        <f t="shared" ref="R129:T129" si="32">AVERAGE(F67:F98)</f>
        <v>0</v>
      </c>
      <c r="S129" s="626">
        <f t="shared" si="32"/>
        <v>0</v>
      </c>
      <c r="T129" s="626">
        <f t="shared" si="32"/>
        <v>0</v>
      </c>
    </row>
    <row r="130">
      <c r="B130" s="744" t="s">
        <v>7</v>
      </c>
      <c r="C130" s="626">
        <f t="shared" ref="C130:E130" si="33">I99</f>
        <v>0</v>
      </c>
      <c r="D130" s="626">
        <f t="shared" si="33"/>
        <v>0</v>
      </c>
      <c r="E130" s="626">
        <f t="shared" si="33"/>
        <v>0</v>
      </c>
      <c r="F130" s="743"/>
      <c r="G130" s="744" t="s">
        <v>7</v>
      </c>
      <c r="H130" s="626">
        <f t="shared" ref="H130:J130" si="34">AVERAGE(I3:I30)</f>
        <v>0</v>
      </c>
      <c r="I130" s="626">
        <f t="shared" si="34"/>
        <v>0</v>
      </c>
      <c r="J130" s="626">
        <f t="shared" si="34"/>
        <v>0</v>
      </c>
      <c r="L130" s="413" t="s">
        <v>7</v>
      </c>
      <c r="M130" s="626">
        <f t="shared" ref="M130:O130" si="35">AVERAGE(I31:I66)</f>
        <v>0</v>
      </c>
      <c r="N130" s="626">
        <f t="shared" si="35"/>
        <v>0</v>
      </c>
      <c r="O130" s="626">
        <f t="shared" si="35"/>
        <v>0</v>
      </c>
      <c r="Q130" s="413" t="s">
        <v>7</v>
      </c>
      <c r="R130" s="626">
        <f t="shared" ref="R130:T130" si="36">AVERAGE(I67:I98)</f>
        <v>0</v>
      </c>
      <c r="S130" s="626">
        <f t="shared" si="36"/>
        <v>0</v>
      </c>
      <c r="T130" s="626">
        <f t="shared" si="36"/>
        <v>0</v>
      </c>
    </row>
    <row r="131">
      <c r="B131" s="744" t="s">
        <v>8</v>
      </c>
      <c r="C131" s="626">
        <f t="shared" ref="C131:E131" si="37">L99</f>
        <v>0</v>
      </c>
      <c r="D131" s="626">
        <f t="shared" si="37"/>
        <v>0</v>
      </c>
      <c r="E131" s="626">
        <f t="shared" si="37"/>
        <v>0</v>
      </c>
      <c r="F131" s="743"/>
      <c r="G131" s="744" t="s">
        <v>8</v>
      </c>
      <c r="H131" s="626">
        <f t="shared" ref="H131:J131" si="38">AVERAGE(L3:L30)</f>
        <v>0</v>
      </c>
      <c r="I131" s="626">
        <f t="shared" si="38"/>
        <v>0</v>
      </c>
      <c r="J131" s="626">
        <f t="shared" si="38"/>
        <v>0</v>
      </c>
      <c r="L131" s="413" t="s">
        <v>8</v>
      </c>
      <c r="M131" s="626">
        <f t="shared" ref="M131:O131" si="39">AVERAGE(L31:L66)</f>
        <v>0</v>
      </c>
      <c r="N131" s="626">
        <f t="shared" si="39"/>
        <v>0</v>
      </c>
      <c r="O131" s="626">
        <f t="shared" si="39"/>
        <v>0</v>
      </c>
      <c r="Q131" s="413" t="s">
        <v>8</v>
      </c>
      <c r="R131" s="626">
        <f t="shared" ref="R131:T131" si="40">AVERAGE(L67:L98)</f>
        <v>0</v>
      </c>
      <c r="S131" s="626">
        <f t="shared" si="40"/>
        <v>0</v>
      </c>
      <c r="T131" s="626">
        <f t="shared" si="40"/>
        <v>0</v>
      </c>
    </row>
    <row r="132">
      <c r="B132" s="744" t="s">
        <v>9</v>
      </c>
      <c r="C132" s="626">
        <f t="shared" ref="C132:E132" si="41">O99</f>
        <v>0</v>
      </c>
      <c r="D132" s="626">
        <f t="shared" si="41"/>
        <v>0</v>
      </c>
      <c r="E132" s="626">
        <f t="shared" si="41"/>
        <v>0</v>
      </c>
      <c r="F132" s="743"/>
      <c r="G132" s="744" t="s">
        <v>9</v>
      </c>
      <c r="H132" s="626">
        <f t="shared" ref="H132:J132" si="42">AVERAGE(O3:O30)</f>
        <v>0</v>
      </c>
      <c r="I132" s="626">
        <f t="shared" si="42"/>
        <v>0</v>
      </c>
      <c r="J132" s="626">
        <f t="shared" si="42"/>
        <v>0</v>
      </c>
      <c r="L132" s="413" t="s">
        <v>9</v>
      </c>
      <c r="M132" s="626">
        <f t="shared" ref="M132:O132" si="43">AVERAGE(O31:O66)</f>
        <v>0</v>
      </c>
      <c r="N132" s="626">
        <f t="shared" si="43"/>
        <v>0</v>
      </c>
      <c r="O132" s="626">
        <f t="shared" si="43"/>
        <v>0</v>
      </c>
      <c r="Q132" s="413" t="s">
        <v>9</v>
      </c>
      <c r="R132" s="626">
        <f t="shared" ref="R132:T132" si="44">AVERAGE(O67:O98)</f>
        <v>0</v>
      </c>
      <c r="S132" s="626">
        <f t="shared" si="44"/>
        <v>0</v>
      </c>
      <c r="T132" s="626">
        <f t="shared" si="44"/>
        <v>0</v>
      </c>
    </row>
    <row r="133">
      <c r="B133" s="744" t="s">
        <v>10</v>
      </c>
      <c r="C133" s="626">
        <f t="shared" ref="C133:E133" si="45">R99</f>
        <v>0</v>
      </c>
      <c r="D133" s="626">
        <f t="shared" si="45"/>
        <v>0</v>
      </c>
      <c r="E133" s="626">
        <f t="shared" si="45"/>
        <v>0</v>
      </c>
      <c r="F133" s="743"/>
      <c r="G133" s="744" t="s">
        <v>10</v>
      </c>
      <c r="H133" s="626">
        <f t="shared" ref="H133:J133" si="46">AVERAGE(R3:R30)</f>
        <v>0</v>
      </c>
      <c r="I133" s="626">
        <f t="shared" si="46"/>
        <v>0</v>
      </c>
      <c r="J133" s="626">
        <f t="shared" si="46"/>
        <v>0</v>
      </c>
      <c r="L133" s="413" t="s">
        <v>10</v>
      </c>
      <c r="M133" s="626">
        <f t="shared" ref="M133:O133" si="47">AVERAGE(R31:R66)</f>
        <v>0</v>
      </c>
      <c r="N133" s="626">
        <f t="shared" si="47"/>
        <v>0</v>
      </c>
      <c r="O133" s="626">
        <f t="shared" si="47"/>
        <v>0</v>
      </c>
      <c r="Q133" s="413" t="s">
        <v>10</v>
      </c>
      <c r="R133" s="626">
        <f t="shared" ref="R133:T133" si="48">AVERAGE(R67:R98)</f>
        <v>0</v>
      </c>
      <c r="S133" s="626">
        <f t="shared" si="48"/>
        <v>0</v>
      </c>
      <c r="T133" s="626">
        <f t="shared" si="48"/>
        <v>0</v>
      </c>
    </row>
    <row r="134">
      <c r="B134" s="744" t="s">
        <v>11</v>
      </c>
      <c r="C134" s="626">
        <f t="shared" ref="C134:E134" si="49">U99</f>
        <v>0</v>
      </c>
      <c r="D134" s="626">
        <f t="shared" si="49"/>
        <v>0</v>
      </c>
      <c r="E134" s="626">
        <f t="shared" si="49"/>
        <v>0</v>
      </c>
      <c r="F134" s="743"/>
      <c r="G134" s="744" t="s">
        <v>11</v>
      </c>
      <c r="H134" s="626">
        <f t="shared" ref="H134:J134" si="50">AVERAGE(U3:U30)</f>
        <v>0</v>
      </c>
      <c r="I134" s="626">
        <f t="shared" si="50"/>
        <v>0</v>
      </c>
      <c r="J134" s="626">
        <f t="shared" si="50"/>
        <v>0</v>
      </c>
      <c r="L134" s="413" t="s">
        <v>11</v>
      </c>
      <c r="M134" s="626">
        <f t="shared" ref="M134:O134" si="51">AVERAGE(U31:U66)</f>
        <v>0</v>
      </c>
      <c r="N134" s="626">
        <f t="shared" si="51"/>
        <v>0</v>
      </c>
      <c r="O134" s="626">
        <f t="shared" si="51"/>
        <v>0</v>
      </c>
      <c r="Q134" s="413" t="s">
        <v>11</v>
      </c>
      <c r="R134" s="626">
        <f t="shared" ref="R134:T134" si="52">AVERAGE(U67:U98)</f>
        <v>0</v>
      </c>
      <c r="S134" s="626">
        <f t="shared" si="52"/>
        <v>0</v>
      </c>
      <c r="T134" s="626">
        <f t="shared" si="52"/>
        <v>0</v>
      </c>
    </row>
    <row r="135">
      <c r="B135" s="743"/>
      <c r="C135" s="743"/>
      <c r="D135" s="743"/>
      <c r="E135" s="743"/>
      <c r="F135" s="743"/>
      <c r="G135" s="743"/>
      <c r="H135" s="743"/>
      <c r="I135" s="743"/>
      <c r="J135" s="743"/>
    </row>
  </sheetData>
  <mergeCells count="15">
    <mergeCell ref="C1:E1"/>
    <mergeCell ref="C101:E101"/>
    <mergeCell ref="F101:H101"/>
    <mergeCell ref="I101:K101"/>
    <mergeCell ref="L101:N101"/>
    <mergeCell ref="O101:Q101"/>
    <mergeCell ref="R101:T101"/>
    <mergeCell ref="U101:W101"/>
    <mergeCell ref="B1:B2"/>
    <mergeCell ref="F1:H1"/>
    <mergeCell ref="I1:K1"/>
    <mergeCell ref="L1:N1"/>
    <mergeCell ref="O1:Q1"/>
    <mergeCell ref="R1:T1"/>
    <mergeCell ref="U1:W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398"/>
      <c r="B1" s="746"/>
      <c r="C1" s="747" t="s">
        <v>705</v>
      </c>
      <c r="D1" s="748" t="str">
        <f>#REF!</f>
        <v>#REF!</v>
      </c>
      <c r="E1" s="749">
        <v>0.0</v>
      </c>
      <c r="F1" s="749">
        <v>0.020833333333333332</v>
      </c>
      <c r="G1" s="749">
        <v>0.041666666666666664</v>
      </c>
      <c r="H1" s="749">
        <v>0.0625</v>
      </c>
      <c r="I1" s="749">
        <v>0.08333333333333333</v>
      </c>
      <c r="J1" s="749">
        <v>0.10416666666666667</v>
      </c>
      <c r="K1" s="749">
        <v>0.125</v>
      </c>
      <c r="L1" s="749">
        <v>0.14583333333333334</v>
      </c>
      <c r="M1" s="749">
        <v>0.16666666666666666</v>
      </c>
      <c r="N1" s="749">
        <v>0.1875</v>
      </c>
      <c r="O1" s="749">
        <v>0.20833333333333334</v>
      </c>
      <c r="P1" s="749">
        <v>0.22916666666666666</v>
      </c>
      <c r="Q1" s="749">
        <v>0.25</v>
      </c>
      <c r="R1" s="749">
        <v>0.2708333333333333</v>
      </c>
      <c r="S1" s="749">
        <v>0.2916666666666667</v>
      </c>
      <c r="T1" s="749">
        <v>0.3125</v>
      </c>
      <c r="U1" s="749">
        <v>0.3333333333333333</v>
      </c>
      <c r="V1" s="749">
        <v>0.3541666666666667</v>
      </c>
      <c r="W1" s="749">
        <v>0.375</v>
      </c>
      <c r="X1" s="749">
        <v>0.3958333333333333</v>
      </c>
      <c r="Y1" s="749">
        <v>0.4166666666666667</v>
      </c>
      <c r="Z1" s="749">
        <v>0.4375</v>
      </c>
      <c r="AA1" s="749">
        <v>0.4583333333333333</v>
      </c>
      <c r="AB1" s="749">
        <v>0.4791666666666667</v>
      </c>
      <c r="AC1" s="749">
        <v>0.5</v>
      </c>
      <c r="AD1" s="749">
        <v>0.5208333333333334</v>
      </c>
      <c r="AE1" s="749">
        <v>0.5416666666666666</v>
      </c>
      <c r="AF1" s="749">
        <v>0.5625</v>
      </c>
      <c r="AG1" s="749">
        <v>0.5833333333333334</v>
      </c>
      <c r="AH1" s="749">
        <v>0.6041666666666666</v>
      </c>
      <c r="AI1" s="749">
        <v>0.625</v>
      </c>
      <c r="AJ1" s="749">
        <v>0.6458333333333334</v>
      </c>
      <c r="AK1" s="749">
        <v>0.6666666666666666</v>
      </c>
      <c r="AL1" s="749">
        <v>0.6875</v>
      </c>
      <c r="AM1" s="749">
        <v>0.7083333333333334</v>
      </c>
      <c r="AN1" s="749">
        <v>0.7291666666666666</v>
      </c>
      <c r="AO1" s="749">
        <v>0.75</v>
      </c>
      <c r="AP1" s="749">
        <v>0.7708333333333334</v>
      </c>
      <c r="AQ1" s="749">
        <v>0.7916666666666666</v>
      </c>
      <c r="AR1" s="749">
        <v>0.8125</v>
      </c>
      <c r="AS1" s="749">
        <v>0.8333333333333334</v>
      </c>
      <c r="AT1" s="749">
        <v>0.8541666666666666</v>
      </c>
      <c r="AU1" s="749">
        <v>0.875</v>
      </c>
      <c r="AV1" s="749">
        <v>0.8958333333333334</v>
      </c>
      <c r="AW1" s="749">
        <v>0.9166666666666666</v>
      </c>
      <c r="AX1" s="749">
        <v>0.9375</v>
      </c>
      <c r="AY1" s="749">
        <v>0.9583333333333334</v>
      </c>
      <c r="AZ1" s="749">
        <v>0.9791666666666666</v>
      </c>
      <c r="BA1" s="750"/>
      <c r="BB1" s="750"/>
      <c r="BC1" s="750"/>
      <c r="BD1" s="750"/>
      <c r="BE1" s="750"/>
    </row>
    <row r="2">
      <c r="A2" s="751"/>
      <c r="B2" s="752" t="s">
        <v>706</v>
      </c>
      <c r="C2" s="753" t="s">
        <v>707</v>
      </c>
      <c r="D2" s="754">
        <v>44.0</v>
      </c>
      <c r="E2" s="755">
        <v>0.0</v>
      </c>
      <c r="F2" s="755">
        <v>0.0</v>
      </c>
      <c r="G2" s="755">
        <v>0.0</v>
      </c>
      <c r="H2" s="755">
        <v>0.0</v>
      </c>
      <c r="I2" s="755">
        <v>0.0</v>
      </c>
      <c r="J2" s="755">
        <v>0.0</v>
      </c>
      <c r="K2" s="755">
        <v>0.0</v>
      </c>
      <c r="L2" s="755">
        <v>0.0</v>
      </c>
      <c r="M2" s="755">
        <v>0.0</v>
      </c>
      <c r="N2" s="755">
        <v>0.0</v>
      </c>
      <c r="O2" s="755">
        <v>0.0</v>
      </c>
      <c r="P2" s="755">
        <v>0.0</v>
      </c>
      <c r="Q2" s="755">
        <v>0.0</v>
      </c>
      <c r="R2" s="755">
        <v>0.0</v>
      </c>
      <c r="S2" s="755">
        <v>0.0</v>
      </c>
      <c r="T2" s="755">
        <v>0.0</v>
      </c>
      <c r="U2" s="755">
        <v>0.0</v>
      </c>
      <c r="V2" s="755">
        <v>0.0</v>
      </c>
      <c r="W2" s="755">
        <v>0.0</v>
      </c>
      <c r="X2" s="755">
        <v>0.0</v>
      </c>
      <c r="Y2" s="755">
        <v>0.0</v>
      </c>
      <c r="Z2" s="755">
        <v>0.0</v>
      </c>
      <c r="AA2" s="755">
        <v>0.0</v>
      </c>
      <c r="AB2" s="755">
        <v>0.0</v>
      </c>
      <c r="AC2" s="755">
        <v>0.0</v>
      </c>
      <c r="AD2" s="755">
        <v>0.0</v>
      </c>
      <c r="AE2" s="755">
        <v>0.0</v>
      </c>
      <c r="AF2" s="755">
        <v>0.0</v>
      </c>
      <c r="AG2" s="755">
        <v>0.0</v>
      </c>
      <c r="AH2" s="755">
        <v>0.0</v>
      </c>
      <c r="AI2" s="755">
        <v>0.0</v>
      </c>
      <c r="AJ2" s="755">
        <v>0.0</v>
      </c>
      <c r="AK2" s="755">
        <v>0.0</v>
      </c>
      <c r="AL2" s="755">
        <v>0.0</v>
      </c>
      <c r="AM2" s="755">
        <v>0.0</v>
      </c>
      <c r="AN2" s="755">
        <v>0.0</v>
      </c>
      <c r="AO2" s="755">
        <v>0.0</v>
      </c>
      <c r="AP2" s="755">
        <v>0.0</v>
      </c>
      <c r="AQ2" s="755">
        <v>0.0</v>
      </c>
      <c r="AR2" s="755">
        <v>0.0</v>
      </c>
      <c r="AS2" s="755">
        <v>0.0</v>
      </c>
      <c r="AT2" s="755">
        <v>0.0</v>
      </c>
      <c r="AU2" s="755">
        <v>0.0</v>
      </c>
      <c r="AV2" s="755">
        <v>0.0</v>
      </c>
      <c r="AW2" s="755">
        <v>0.0</v>
      </c>
      <c r="AX2" s="755">
        <v>0.0</v>
      </c>
      <c r="AY2" s="755">
        <v>0.0</v>
      </c>
      <c r="AZ2" s="755">
        <v>0.0</v>
      </c>
      <c r="BA2" s="756"/>
      <c r="BB2" s="756"/>
      <c r="BC2" s="756"/>
      <c r="BD2" s="756"/>
      <c r="BE2" s="756"/>
    </row>
    <row r="3">
      <c r="A3" s="751"/>
      <c r="B3" s="757"/>
      <c r="C3" s="753" t="s">
        <v>708</v>
      </c>
      <c r="D3" s="754">
        <v>15.5</v>
      </c>
      <c r="E3" s="755">
        <v>0.0</v>
      </c>
      <c r="F3" s="755">
        <v>0.0</v>
      </c>
      <c r="G3" s="755">
        <v>0.0</v>
      </c>
      <c r="H3" s="755">
        <v>0.0</v>
      </c>
      <c r="I3" s="755">
        <v>0.0</v>
      </c>
      <c r="J3" s="755">
        <v>0.0</v>
      </c>
      <c r="K3" s="755">
        <v>0.0</v>
      </c>
      <c r="L3" s="755">
        <v>0.0</v>
      </c>
      <c r="M3" s="755">
        <v>0.0</v>
      </c>
      <c r="N3" s="755">
        <v>0.0</v>
      </c>
      <c r="O3" s="755">
        <v>0.0</v>
      </c>
      <c r="P3" s="755">
        <v>0.0</v>
      </c>
      <c r="Q3" s="755">
        <v>0.0</v>
      </c>
      <c r="R3" s="755">
        <v>0.0</v>
      </c>
      <c r="S3" s="755">
        <v>0.0</v>
      </c>
      <c r="T3" s="755">
        <v>0.0</v>
      </c>
      <c r="U3" s="755">
        <v>0.0</v>
      </c>
      <c r="V3" s="755">
        <v>0.0</v>
      </c>
      <c r="W3" s="755">
        <v>0.0</v>
      </c>
      <c r="X3" s="755">
        <v>0.0</v>
      </c>
      <c r="Y3" s="755">
        <v>0.0</v>
      </c>
      <c r="Z3" s="755">
        <v>0.0</v>
      </c>
      <c r="AA3" s="755">
        <v>0.0</v>
      </c>
      <c r="AB3" s="755">
        <v>0.0</v>
      </c>
      <c r="AC3" s="755">
        <v>0.0</v>
      </c>
      <c r="AD3" s="755">
        <v>0.0</v>
      </c>
      <c r="AE3" s="755">
        <v>0.0</v>
      </c>
      <c r="AF3" s="755">
        <v>0.0</v>
      </c>
      <c r="AG3" s="755">
        <v>0.0</v>
      </c>
      <c r="AH3" s="755">
        <v>0.0</v>
      </c>
      <c r="AI3" s="755">
        <v>0.0</v>
      </c>
      <c r="AJ3" s="755">
        <v>0.0</v>
      </c>
      <c r="AK3" s="755">
        <v>0.0</v>
      </c>
      <c r="AL3" s="755">
        <v>0.0</v>
      </c>
      <c r="AM3" s="755">
        <v>0.0</v>
      </c>
      <c r="AN3" s="755">
        <v>0.0</v>
      </c>
      <c r="AO3" s="755">
        <v>0.0</v>
      </c>
      <c r="AP3" s="755">
        <v>0.0</v>
      </c>
      <c r="AQ3" s="755">
        <v>0.0</v>
      </c>
      <c r="AR3" s="755">
        <v>0.0</v>
      </c>
      <c r="AS3" s="755">
        <v>0.0</v>
      </c>
      <c r="AT3" s="755">
        <v>0.0</v>
      </c>
      <c r="AU3" s="755">
        <v>0.0</v>
      </c>
      <c r="AV3" s="755">
        <v>0.0</v>
      </c>
      <c r="AW3" s="755">
        <v>0.0</v>
      </c>
      <c r="AX3" s="755">
        <v>0.0</v>
      </c>
      <c r="AY3" s="755">
        <v>0.0</v>
      </c>
      <c r="AZ3" s="755">
        <v>0.0</v>
      </c>
      <c r="BA3" s="756"/>
      <c r="BB3" s="756"/>
      <c r="BC3" s="756"/>
      <c r="BD3" s="756"/>
      <c r="BE3" s="756"/>
    </row>
    <row r="4">
      <c r="A4" s="751"/>
      <c r="B4" s="758"/>
      <c r="C4" s="753" t="s">
        <v>709</v>
      </c>
      <c r="D4" s="753">
        <v>28.5</v>
      </c>
      <c r="E4" s="755">
        <v>0.0</v>
      </c>
      <c r="F4" s="755">
        <v>0.0</v>
      </c>
      <c r="G4" s="755">
        <v>0.0</v>
      </c>
      <c r="H4" s="755">
        <v>0.0</v>
      </c>
      <c r="I4" s="755">
        <v>0.0</v>
      </c>
      <c r="J4" s="755">
        <v>0.0</v>
      </c>
      <c r="K4" s="755">
        <v>0.0</v>
      </c>
      <c r="L4" s="755">
        <v>0.0</v>
      </c>
      <c r="M4" s="755">
        <v>0.0</v>
      </c>
      <c r="N4" s="755">
        <v>0.0</v>
      </c>
      <c r="O4" s="755">
        <v>0.0</v>
      </c>
      <c r="P4" s="755">
        <v>0.0</v>
      </c>
      <c r="Q4" s="755">
        <v>0.0</v>
      </c>
      <c r="R4" s="755">
        <v>0.0</v>
      </c>
      <c r="S4" s="755">
        <v>0.0</v>
      </c>
      <c r="T4" s="755">
        <v>0.0</v>
      </c>
      <c r="U4" s="755">
        <v>0.0</v>
      </c>
      <c r="V4" s="755">
        <v>0.0</v>
      </c>
      <c r="W4" s="755">
        <v>0.0</v>
      </c>
      <c r="X4" s="755">
        <v>0.0</v>
      </c>
      <c r="Y4" s="755">
        <v>0.0</v>
      </c>
      <c r="Z4" s="755">
        <v>0.0</v>
      </c>
      <c r="AA4" s="755">
        <v>0.0</v>
      </c>
      <c r="AB4" s="755">
        <v>0.0</v>
      </c>
      <c r="AC4" s="755">
        <v>0.0</v>
      </c>
      <c r="AD4" s="755">
        <v>0.0</v>
      </c>
      <c r="AE4" s="755">
        <v>0.0</v>
      </c>
      <c r="AF4" s="755">
        <v>0.0</v>
      </c>
      <c r="AG4" s="755">
        <v>0.0</v>
      </c>
      <c r="AH4" s="755">
        <v>0.0</v>
      </c>
      <c r="AI4" s="755">
        <v>0.0</v>
      </c>
      <c r="AJ4" s="755">
        <v>0.0</v>
      </c>
      <c r="AK4" s="755">
        <v>0.0</v>
      </c>
      <c r="AL4" s="755">
        <v>0.0</v>
      </c>
      <c r="AM4" s="755">
        <v>0.0</v>
      </c>
      <c r="AN4" s="755">
        <v>0.0</v>
      </c>
      <c r="AO4" s="755">
        <v>0.0</v>
      </c>
      <c r="AP4" s="755">
        <v>0.0</v>
      </c>
      <c r="AQ4" s="755">
        <v>0.0</v>
      </c>
      <c r="AR4" s="755">
        <v>0.0</v>
      </c>
      <c r="AS4" s="755">
        <v>0.0</v>
      </c>
      <c r="AT4" s="755">
        <v>0.0</v>
      </c>
      <c r="AU4" s="755">
        <v>0.0</v>
      </c>
      <c r="AV4" s="755">
        <v>0.0</v>
      </c>
      <c r="AW4" s="755">
        <v>0.0</v>
      </c>
      <c r="AX4" s="755">
        <v>0.0</v>
      </c>
      <c r="AY4" s="755">
        <v>0.0</v>
      </c>
      <c r="AZ4" s="755">
        <v>0.0</v>
      </c>
      <c r="BA4" s="756"/>
      <c r="BB4" s="756"/>
      <c r="BC4" s="756"/>
      <c r="BD4" s="756"/>
      <c r="BE4" s="756"/>
    </row>
    <row r="5">
      <c r="A5" s="759"/>
      <c r="B5" s="759"/>
      <c r="C5" s="760"/>
      <c r="D5" s="760"/>
      <c r="E5" s="759"/>
      <c r="F5" s="759"/>
      <c r="G5" s="759"/>
      <c r="H5" s="759"/>
      <c r="I5" s="759"/>
      <c r="J5" s="759"/>
      <c r="K5" s="759"/>
      <c r="L5" s="759"/>
      <c r="M5" s="759"/>
      <c r="N5" s="759"/>
      <c r="O5" s="759"/>
      <c r="P5" s="759"/>
      <c r="Q5" s="759"/>
      <c r="R5" s="759"/>
      <c r="S5" s="759"/>
      <c r="T5" s="759"/>
      <c r="U5" s="759"/>
      <c r="V5" s="759"/>
      <c r="W5" s="759"/>
      <c r="X5" s="759"/>
      <c r="Y5" s="759"/>
      <c r="Z5" s="759"/>
      <c r="AA5" s="759"/>
      <c r="AB5" s="759"/>
      <c r="AC5" s="759"/>
      <c r="AD5" s="759"/>
      <c r="AE5" s="759"/>
      <c r="AF5" s="759"/>
      <c r="AG5" s="759"/>
      <c r="AH5" s="759"/>
      <c r="AI5" s="759"/>
      <c r="AJ5" s="759"/>
      <c r="AK5" s="759"/>
      <c r="AL5" s="759"/>
      <c r="AM5" s="759"/>
      <c r="AN5" s="759"/>
      <c r="AO5" s="759"/>
      <c r="AP5" s="759"/>
      <c r="AQ5" s="759"/>
      <c r="AR5" s="759"/>
      <c r="AS5" s="759"/>
      <c r="AT5" s="759"/>
      <c r="AU5" s="759"/>
      <c r="AV5" s="759"/>
      <c r="AW5" s="759"/>
      <c r="AX5" s="759"/>
      <c r="AY5" s="759"/>
      <c r="AZ5" s="759"/>
      <c r="BA5" s="759"/>
      <c r="BB5" s="759"/>
      <c r="BC5" s="759"/>
      <c r="BD5" s="759"/>
      <c r="BE5" s="759"/>
    </row>
    <row r="6">
      <c r="A6" s="746"/>
      <c r="B6" s="761"/>
      <c r="C6" s="761" t="s">
        <v>705</v>
      </c>
      <c r="D6" s="762" t="str">
        <f>#REF!+1</f>
        <v>#REF!</v>
      </c>
      <c r="E6" s="749">
        <v>0.0</v>
      </c>
      <c r="F6" s="749">
        <v>0.020833333333333332</v>
      </c>
      <c r="G6" s="749">
        <v>0.041666666666666664</v>
      </c>
      <c r="H6" s="749">
        <v>0.0625</v>
      </c>
      <c r="I6" s="749">
        <v>0.08333333333333333</v>
      </c>
      <c r="J6" s="749">
        <v>0.10416666666666667</v>
      </c>
      <c r="K6" s="749">
        <v>0.125</v>
      </c>
      <c r="L6" s="749">
        <v>0.14583333333333334</v>
      </c>
      <c r="M6" s="749">
        <v>0.16666666666666666</v>
      </c>
      <c r="N6" s="749">
        <v>0.1875</v>
      </c>
      <c r="O6" s="749">
        <v>0.20833333333333334</v>
      </c>
      <c r="P6" s="749">
        <v>0.22916666666666666</v>
      </c>
      <c r="Q6" s="749">
        <v>0.25</v>
      </c>
      <c r="R6" s="749">
        <v>0.2708333333333333</v>
      </c>
      <c r="S6" s="749">
        <v>0.2916666666666667</v>
      </c>
      <c r="T6" s="749">
        <v>0.3125</v>
      </c>
      <c r="U6" s="749">
        <v>0.3333333333333333</v>
      </c>
      <c r="V6" s="749">
        <v>0.3541666666666667</v>
      </c>
      <c r="W6" s="749">
        <v>0.375</v>
      </c>
      <c r="X6" s="749">
        <v>0.3958333333333333</v>
      </c>
      <c r="Y6" s="749">
        <v>0.4166666666666667</v>
      </c>
      <c r="Z6" s="749">
        <v>0.4375</v>
      </c>
      <c r="AA6" s="749">
        <v>0.4583333333333333</v>
      </c>
      <c r="AB6" s="749">
        <v>0.4791666666666667</v>
      </c>
      <c r="AC6" s="749">
        <v>0.5</v>
      </c>
      <c r="AD6" s="749">
        <v>0.5208333333333334</v>
      </c>
      <c r="AE6" s="749">
        <v>0.5416666666666666</v>
      </c>
      <c r="AF6" s="749">
        <v>0.5625</v>
      </c>
      <c r="AG6" s="749">
        <v>0.5833333333333334</v>
      </c>
      <c r="AH6" s="749">
        <v>0.6041666666666666</v>
      </c>
      <c r="AI6" s="749">
        <v>0.625</v>
      </c>
      <c r="AJ6" s="749">
        <v>0.6458333333333334</v>
      </c>
      <c r="AK6" s="749">
        <v>0.6666666666666666</v>
      </c>
      <c r="AL6" s="749">
        <v>0.6875</v>
      </c>
      <c r="AM6" s="749">
        <v>0.7083333333333334</v>
      </c>
      <c r="AN6" s="749">
        <v>0.7291666666666666</v>
      </c>
      <c r="AO6" s="749">
        <v>0.75</v>
      </c>
      <c r="AP6" s="749">
        <v>0.7708333333333334</v>
      </c>
      <c r="AQ6" s="749">
        <v>0.7916666666666666</v>
      </c>
      <c r="AR6" s="749">
        <v>0.8125</v>
      </c>
      <c r="AS6" s="749">
        <v>0.8333333333333334</v>
      </c>
      <c r="AT6" s="749">
        <v>0.8541666666666666</v>
      </c>
      <c r="AU6" s="749">
        <v>0.875</v>
      </c>
      <c r="AV6" s="749">
        <v>0.8958333333333334</v>
      </c>
      <c r="AW6" s="749">
        <v>0.9166666666666666</v>
      </c>
      <c r="AX6" s="749">
        <v>0.9375</v>
      </c>
      <c r="AY6" s="749">
        <v>0.9583333333333334</v>
      </c>
      <c r="AZ6" s="749">
        <v>0.9791666666666666</v>
      </c>
      <c r="BA6" s="749"/>
      <c r="BB6" s="749"/>
      <c r="BC6" s="749"/>
      <c r="BD6" s="749"/>
      <c r="BE6" s="749"/>
    </row>
    <row r="7">
      <c r="A7" s="751"/>
      <c r="B7" s="763" t="s">
        <v>710</v>
      </c>
      <c r="C7" s="764" t="s">
        <v>707</v>
      </c>
      <c r="D7" s="765">
        <v>44.0</v>
      </c>
      <c r="E7" s="755">
        <v>0.0</v>
      </c>
      <c r="F7" s="755">
        <v>0.0</v>
      </c>
      <c r="G7" s="755">
        <v>0.0</v>
      </c>
      <c r="H7" s="755">
        <v>0.0</v>
      </c>
      <c r="I7" s="755">
        <v>0.0</v>
      </c>
      <c r="J7" s="755">
        <v>0.0</v>
      </c>
      <c r="K7" s="755">
        <v>0.0</v>
      </c>
      <c r="L7" s="755">
        <v>0.0</v>
      </c>
      <c r="M7" s="755">
        <v>0.0</v>
      </c>
      <c r="N7" s="755">
        <v>0.0</v>
      </c>
      <c r="O7" s="755">
        <v>0.0</v>
      </c>
      <c r="P7" s="755">
        <v>0.0</v>
      </c>
      <c r="Q7" s="755">
        <v>0.0</v>
      </c>
      <c r="R7" s="755">
        <v>0.0</v>
      </c>
      <c r="S7" s="755">
        <v>0.0</v>
      </c>
      <c r="T7" s="755">
        <v>0.0</v>
      </c>
      <c r="U7" s="755">
        <v>0.0</v>
      </c>
      <c r="V7" s="755">
        <v>0.0</v>
      </c>
      <c r="W7" s="755">
        <v>0.0</v>
      </c>
      <c r="X7" s="755">
        <v>0.0</v>
      </c>
      <c r="Y7" s="755">
        <v>0.0</v>
      </c>
      <c r="Z7" s="755">
        <v>0.0</v>
      </c>
      <c r="AA7" s="755">
        <v>0.0</v>
      </c>
      <c r="AB7" s="755">
        <v>0.0</v>
      </c>
      <c r="AC7" s="755">
        <v>0.0</v>
      </c>
      <c r="AD7" s="755">
        <v>0.0</v>
      </c>
      <c r="AE7" s="755">
        <v>0.0</v>
      </c>
      <c r="AF7" s="755">
        <v>0.0</v>
      </c>
      <c r="AG7" s="755">
        <v>0.0</v>
      </c>
      <c r="AH7" s="755">
        <v>0.0</v>
      </c>
      <c r="AI7" s="755">
        <v>0.0</v>
      </c>
      <c r="AJ7" s="755">
        <v>0.0</v>
      </c>
      <c r="AK7" s="755">
        <v>0.0</v>
      </c>
      <c r="AL7" s="755">
        <v>0.0</v>
      </c>
      <c r="AM7" s="755">
        <v>0.0</v>
      </c>
      <c r="AN7" s="755">
        <v>0.0</v>
      </c>
      <c r="AO7" s="755">
        <v>0.0</v>
      </c>
      <c r="AP7" s="755">
        <v>0.0</v>
      </c>
      <c r="AQ7" s="755">
        <v>0.0</v>
      </c>
      <c r="AR7" s="755">
        <v>0.0</v>
      </c>
      <c r="AS7" s="755">
        <v>0.0</v>
      </c>
      <c r="AT7" s="755">
        <v>0.0</v>
      </c>
      <c r="AU7" s="755">
        <v>0.0</v>
      </c>
      <c r="AV7" s="755">
        <v>0.0</v>
      </c>
      <c r="AW7" s="755">
        <v>0.0</v>
      </c>
      <c r="AX7" s="755">
        <v>0.0</v>
      </c>
      <c r="AY7" s="755">
        <v>0.0</v>
      </c>
      <c r="AZ7" s="755">
        <v>0.0</v>
      </c>
      <c r="BA7" s="756"/>
      <c r="BB7" s="756"/>
      <c r="BC7" s="756"/>
      <c r="BD7" s="756"/>
      <c r="BE7" s="756"/>
    </row>
    <row r="8">
      <c r="A8" s="751"/>
      <c r="B8" s="766"/>
      <c r="C8" s="753" t="s">
        <v>708</v>
      </c>
      <c r="D8" s="754">
        <v>10.5</v>
      </c>
      <c r="E8" s="755">
        <v>0.0</v>
      </c>
      <c r="F8" s="755">
        <v>0.0</v>
      </c>
      <c r="G8" s="755">
        <v>0.0</v>
      </c>
      <c r="H8" s="755">
        <v>0.0</v>
      </c>
      <c r="I8" s="755">
        <v>0.0</v>
      </c>
      <c r="J8" s="755">
        <v>0.0</v>
      </c>
      <c r="K8" s="755">
        <v>0.0</v>
      </c>
      <c r="L8" s="755">
        <v>0.0</v>
      </c>
      <c r="M8" s="755">
        <v>0.0</v>
      </c>
      <c r="N8" s="755">
        <v>0.0</v>
      </c>
      <c r="O8" s="755">
        <v>0.0</v>
      </c>
      <c r="P8" s="755">
        <v>0.0</v>
      </c>
      <c r="Q8" s="755">
        <v>0.0</v>
      </c>
      <c r="R8" s="755">
        <v>0.0</v>
      </c>
      <c r="S8" s="755">
        <v>0.0</v>
      </c>
      <c r="T8" s="755">
        <v>0.0</v>
      </c>
      <c r="U8" s="755">
        <v>0.0</v>
      </c>
      <c r="V8" s="755">
        <v>0.0</v>
      </c>
      <c r="W8" s="755">
        <v>0.0</v>
      </c>
      <c r="X8" s="755">
        <v>0.0</v>
      </c>
      <c r="Y8" s="755">
        <v>0.0</v>
      </c>
      <c r="Z8" s="755">
        <v>0.0</v>
      </c>
      <c r="AA8" s="755">
        <v>0.0</v>
      </c>
      <c r="AB8" s="755">
        <v>0.0</v>
      </c>
      <c r="AC8" s="755">
        <v>0.0</v>
      </c>
      <c r="AD8" s="755">
        <v>0.0</v>
      </c>
      <c r="AE8" s="755">
        <v>0.0</v>
      </c>
      <c r="AF8" s="755">
        <v>0.0</v>
      </c>
      <c r="AG8" s="755">
        <v>0.0</v>
      </c>
      <c r="AH8" s="755">
        <v>0.0</v>
      </c>
      <c r="AI8" s="755">
        <v>0.0</v>
      </c>
      <c r="AJ8" s="755">
        <v>0.0</v>
      </c>
      <c r="AK8" s="755">
        <v>0.0</v>
      </c>
      <c r="AL8" s="755">
        <v>0.0</v>
      </c>
      <c r="AM8" s="755">
        <v>0.0</v>
      </c>
      <c r="AN8" s="755">
        <v>0.0</v>
      </c>
      <c r="AO8" s="755">
        <v>0.0</v>
      </c>
      <c r="AP8" s="755">
        <v>0.0</v>
      </c>
      <c r="AQ8" s="755">
        <v>0.0</v>
      </c>
      <c r="AR8" s="755">
        <v>0.0</v>
      </c>
      <c r="AS8" s="755">
        <v>0.0</v>
      </c>
      <c r="AT8" s="755">
        <v>0.0</v>
      </c>
      <c r="AU8" s="755">
        <v>0.0</v>
      </c>
      <c r="AV8" s="755">
        <v>0.0</v>
      </c>
      <c r="AW8" s="755">
        <v>0.0</v>
      </c>
      <c r="AX8" s="755">
        <v>0.0</v>
      </c>
      <c r="AY8" s="755">
        <v>0.0</v>
      </c>
      <c r="AZ8" s="755">
        <v>0.0</v>
      </c>
      <c r="BA8" s="756"/>
      <c r="BB8" s="756"/>
      <c r="BC8" s="756"/>
      <c r="BD8" s="756"/>
      <c r="BE8" s="756"/>
    </row>
    <row r="9">
      <c r="A9" s="751"/>
      <c r="B9" s="767"/>
      <c r="C9" s="753" t="s">
        <v>709</v>
      </c>
      <c r="D9" s="753">
        <v>33.5</v>
      </c>
      <c r="E9" s="755">
        <v>0.0</v>
      </c>
      <c r="F9" s="755">
        <v>0.0</v>
      </c>
      <c r="G9" s="755">
        <v>0.0</v>
      </c>
      <c r="H9" s="755">
        <v>0.0</v>
      </c>
      <c r="I9" s="755">
        <v>0.0</v>
      </c>
      <c r="J9" s="755">
        <v>0.0</v>
      </c>
      <c r="K9" s="755">
        <v>0.0</v>
      </c>
      <c r="L9" s="755">
        <v>0.0</v>
      </c>
      <c r="M9" s="755">
        <v>0.0</v>
      </c>
      <c r="N9" s="755">
        <v>0.0</v>
      </c>
      <c r="O9" s="755">
        <v>0.0</v>
      </c>
      <c r="P9" s="755">
        <v>0.0</v>
      </c>
      <c r="Q9" s="755">
        <v>0.0</v>
      </c>
      <c r="R9" s="755">
        <v>0.0</v>
      </c>
      <c r="S9" s="755">
        <v>0.0</v>
      </c>
      <c r="T9" s="755">
        <v>0.0</v>
      </c>
      <c r="U9" s="755">
        <v>0.0</v>
      </c>
      <c r="V9" s="755">
        <v>0.0</v>
      </c>
      <c r="W9" s="755">
        <v>0.0</v>
      </c>
      <c r="X9" s="755">
        <v>0.0</v>
      </c>
      <c r="Y9" s="755">
        <v>0.0</v>
      </c>
      <c r="Z9" s="755">
        <v>0.0</v>
      </c>
      <c r="AA9" s="755">
        <v>0.0</v>
      </c>
      <c r="AB9" s="755">
        <v>0.0</v>
      </c>
      <c r="AC9" s="755">
        <v>0.0</v>
      </c>
      <c r="AD9" s="755">
        <v>0.0</v>
      </c>
      <c r="AE9" s="755">
        <v>0.0</v>
      </c>
      <c r="AF9" s="755">
        <v>0.0</v>
      </c>
      <c r="AG9" s="755">
        <v>0.0</v>
      </c>
      <c r="AH9" s="755">
        <v>0.0</v>
      </c>
      <c r="AI9" s="755">
        <v>0.0</v>
      </c>
      <c r="AJ9" s="755">
        <v>0.0</v>
      </c>
      <c r="AK9" s="755">
        <v>0.0</v>
      </c>
      <c r="AL9" s="755">
        <v>0.0</v>
      </c>
      <c r="AM9" s="755">
        <v>0.0</v>
      </c>
      <c r="AN9" s="755">
        <v>0.0</v>
      </c>
      <c r="AO9" s="755">
        <v>0.0</v>
      </c>
      <c r="AP9" s="755">
        <v>0.0</v>
      </c>
      <c r="AQ9" s="755">
        <v>0.0</v>
      </c>
      <c r="AR9" s="755">
        <v>0.0</v>
      </c>
      <c r="AS9" s="755">
        <v>0.0</v>
      </c>
      <c r="AT9" s="755">
        <v>0.0</v>
      </c>
      <c r="AU9" s="755">
        <v>0.0</v>
      </c>
      <c r="AV9" s="755">
        <v>0.0</v>
      </c>
      <c r="AW9" s="755">
        <v>0.0</v>
      </c>
      <c r="AX9" s="755">
        <v>0.0</v>
      </c>
      <c r="AY9" s="755">
        <v>0.0</v>
      </c>
      <c r="AZ9" s="755">
        <v>0.0</v>
      </c>
      <c r="BA9" s="756"/>
      <c r="BB9" s="756"/>
      <c r="BC9" s="756"/>
      <c r="BD9" s="756"/>
      <c r="BE9" s="756"/>
    </row>
    <row r="10">
      <c r="A10" s="759"/>
      <c r="B10" s="759"/>
      <c r="C10" s="760"/>
      <c r="D10" s="760"/>
      <c r="E10" s="759"/>
      <c r="F10" s="759"/>
      <c r="G10" s="759"/>
      <c r="H10" s="759"/>
      <c r="I10" s="759"/>
      <c r="J10" s="759"/>
      <c r="K10" s="759"/>
      <c r="L10" s="759"/>
      <c r="M10" s="759"/>
      <c r="N10" s="759"/>
      <c r="O10" s="759"/>
      <c r="P10" s="759"/>
      <c r="Q10" s="759"/>
      <c r="R10" s="759"/>
      <c r="S10" s="759"/>
      <c r="T10" s="759"/>
      <c r="U10" s="759"/>
      <c r="V10" s="759"/>
      <c r="W10" s="759"/>
      <c r="X10" s="759"/>
      <c r="Y10" s="759"/>
      <c r="Z10" s="759"/>
      <c r="AA10" s="759"/>
      <c r="AB10" s="759"/>
      <c r="AC10" s="759"/>
      <c r="AD10" s="759"/>
      <c r="AE10" s="759"/>
      <c r="AF10" s="759"/>
      <c r="AG10" s="759"/>
      <c r="AH10" s="759"/>
      <c r="AI10" s="759"/>
      <c r="AJ10" s="759"/>
      <c r="AK10" s="759"/>
      <c r="AL10" s="759"/>
      <c r="AM10" s="759"/>
      <c r="AN10" s="759"/>
      <c r="AO10" s="759"/>
      <c r="AP10" s="759"/>
      <c r="AQ10" s="759"/>
      <c r="AR10" s="759"/>
      <c r="AS10" s="759"/>
      <c r="AT10" s="759"/>
      <c r="AU10" s="759"/>
      <c r="AV10" s="759"/>
      <c r="AW10" s="759"/>
      <c r="AX10" s="759"/>
      <c r="AY10" s="759"/>
      <c r="AZ10" s="759"/>
      <c r="BA10" s="759"/>
      <c r="BB10" s="759"/>
      <c r="BC10" s="759"/>
      <c r="BD10" s="759"/>
      <c r="BE10" s="759"/>
    </row>
    <row r="11">
      <c r="A11" s="746"/>
      <c r="B11" s="761"/>
      <c r="C11" s="761" t="s">
        <v>705</v>
      </c>
      <c r="D11" s="762" t="str">
        <f>#REF!+1</f>
        <v>#REF!</v>
      </c>
      <c r="E11" s="749">
        <v>0.0</v>
      </c>
      <c r="F11" s="749">
        <v>0.020833333333333332</v>
      </c>
      <c r="G11" s="749">
        <v>0.041666666666666664</v>
      </c>
      <c r="H11" s="749">
        <v>0.0625</v>
      </c>
      <c r="I11" s="749">
        <v>0.08333333333333333</v>
      </c>
      <c r="J11" s="749">
        <v>0.10416666666666667</v>
      </c>
      <c r="K11" s="749">
        <v>0.125</v>
      </c>
      <c r="L11" s="749">
        <v>0.14583333333333334</v>
      </c>
      <c r="M11" s="749">
        <v>0.16666666666666666</v>
      </c>
      <c r="N11" s="749">
        <v>0.1875</v>
      </c>
      <c r="O11" s="749">
        <v>0.20833333333333334</v>
      </c>
      <c r="P11" s="749">
        <v>0.22916666666666666</v>
      </c>
      <c r="Q11" s="749">
        <v>0.25</v>
      </c>
      <c r="R11" s="749">
        <v>0.2708333333333333</v>
      </c>
      <c r="S11" s="749">
        <v>0.2916666666666667</v>
      </c>
      <c r="T11" s="749">
        <v>0.3125</v>
      </c>
      <c r="U11" s="749">
        <v>0.3333333333333333</v>
      </c>
      <c r="V11" s="749">
        <v>0.3541666666666667</v>
      </c>
      <c r="W11" s="749">
        <v>0.375</v>
      </c>
      <c r="X11" s="749">
        <v>0.3958333333333333</v>
      </c>
      <c r="Y11" s="749">
        <v>0.4166666666666667</v>
      </c>
      <c r="Z11" s="749">
        <v>0.4375</v>
      </c>
      <c r="AA11" s="749">
        <v>0.4583333333333333</v>
      </c>
      <c r="AB11" s="749">
        <v>0.4791666666666667</v>
      </c>
      <c r="AC11" s="749">
        <v>0.5</v>
      </c>
      <c r="AD11" s="749">
        <v>0.5208333333333334</v>
      </c>
      <c r="AE11" s="749">
        <v>0.5416666666666666</v>
      </c>
      <c r="AF11" s="749">
        <v>0.5625</v>
      </c>
      <c r="AG11" s="749">
        <v>0.5833333333333334</v>
      </c>
      <c r="AH11" s="749">
        <v>0.6041666666666666</v>
      </c>
      <c r="AI11" s="749">
        <v>0.625</v>
      </c>
      <c r="AJ11" s="749">
        <v>0.6458333333333334</v>
      </c>
      <c r="AK11" s="749">
        <v>0.6666666666666666</v>
      </c>
      <c r="AL11" s="749">
        <v>0.6875</v>
      </c>
      <c r="AM11" s="768">
        <v>0.7083333333333334</v>
      </c>
      <c r="AN11" s="768">
        <v>0.7291666666666666</v>
      </c>
      <c r="AO11" s="768">
        <v>0.75</v>
      </c>
      <c r="AP11" s="768">
        <v>0.7708333333333334</v>
      </c>
      <c r="AQ11" s="768">
        <v>0.7916666666666666</v>
      </c>
      <c r="AR11" s="768">
        <v>0.8125</v>
      </c>
      <c r="AS11" s="768">
        <v>0.8333333333333334</v>
      </c>
      <c r="AT11" s="768">
        <v>0.8541666666666666</v>
      </c>
      <c r="AU11" s="768">
        <v>0.875</v>
      </c>
      <c r="AV11" s="768">
        <v>0.8958333333333334</v>
      </c>
      <c r="AW11" s="768">
        <v>0.9166666666666666</v>
      </c>
      <c r="AX11" s="749">
        <v>0.9375</v>
      </c>
      <c r="AY11" s="749">
        <v>0.9583333333333334</v>
      </c>
      <c r="AZ11" s="749">
        <v>0.9791666666666666</v>
      </c>
      <c r="BA11" s="749"/>
      <c r="BB11" s="749"/>
      <c r="BC11" s="749"/>
      <c r="BD11" s="749"/>
      <c r="BE11" s="749"/>
    </row>
    <row r="12">
      <c r="A12" s="751"/>
      <c r="B12" s="763" t="s">
        <v>711</v>
      </c>
      <c r="C12" s="764" t="s">
        <v>707</v>
      </c>
      <c r="D12" s="765">
        <v>24.5</v>
      </c>
      <c r="E12" s="755">
        <v>0.0</v>
      </c>
      <c r="F12" s="755">
        <v>0.0</v>
      </c>
      <c r="G12" s="755">
        <v>0.0</v>
      </c>
      <c r="H12" s="755">
        <v>0.0</v>
      </c>
      <c r="I12" s="755">
        <v>0.0</v>
      </c>
      <c r="J12" s="755">
        <v>0.0</v>
      </c>
      <c r="K12" s="755">
        <v>0.0</v>
      </c>
      <c r="L12" s="755">
        <v>0.0</v>
      </c>
      <c r="M12" s="755">
        <v>0.0</v>
      </c>
      <c r="N12" s="755">
        <v>0.0</v>
      </c>
      <c r="O12" s="755">
        <v>0.0</v>
      </c>
      <c r="P12" s="755">
        <v>0.0</v>
      </c>
      <c r="Q12" s="755">
        <v>0.0</v>
      </c>
      <c r="R12" s="755">
        <v>0.0</v>
      </c>
      <c r="S12" s="755">
        <v>0.0</v>
      </c>
      <c r="T12" s="755">
        <v>0.0</v>
      </c>
      <c r="U12" s="755">
        <v>0.0</v>
      </c>
      <c r="V12" s="755">
        <v>0.0</v>
      </c>
      <c r="W12" s="755">
        <v>0.0</v>
      </c>
      <c r="X12" s="755">
        <v>0.0</v>
      </c>
      <c r="Y12" s="755">
        <v>0.0</v>
      </c>
      <c r="Z12" s="755">
        <v>0.0</v>
      </c>
      <c r="AA12" s="755">
        <v>0.0</v>
      </c>
      <c r="AB12" s="755">
        <v>0.0</v>
      </c>
      <c r="AC12" s="755">
        <v>0.0</v>
      </c>
      <c r="AD12" s="755">
        <v>0.0</v>
      </c>
      <c r="AE12" s="755">
        <v>0.0</v>
      </c>
      <c r="AF12" s="755">
        <v>0.0</v>
      </c>
      <c r="AG12" s="755">
        <v>0.0</v>
      </c>
      <c r="AH12" s="755">
        <v>0.0</v>
      </c>
      <c r="AI12" s="755">
        <v>0.0</v>
      </c>
      <c r="AJ12" s="755">
        <v>0.0</v>
      </c>
      <c r="AK12" s="755">
        <v>0.0</v>
      </c>
      <c r="AL12" s="755">
        <v>0.0</v>
      </c>
      <c r="AM12" s="755">
        <v>0.0</v>
      </c>
      <c r="AN12" s="755">
        <v>0.0</v>
      </c>
      <c r="AO12" s="755">
        <v>0.0</v>
      </c>
      <c r="AP12" s="755">
        <v>0.0</v>
      </c>
      <c r="AQ12" s="755">
        <v>0.0</v>
      </c>
      <c r="AR12" s="755">
        <v>0.0</v>
      </c>
      <c r="AS12" s="755">
        <v>0.0</v>
      </c>
      <c r="AT12" s="755">
        <v>0.0</v>
      </c>
      <c r="AU12" s="755">
        <v>0.0</v>
      </c>
      <c r="AV12" s="755">
        <v>0.0</v>
      </c>
      <c r="AW12" s="755">
        <v>0.0</v>
      </c>
      <c r="AX12" s="755">
        <v>0.0</v>
      </c>
      <c r="AY12" s="755">
        <v>0.0</v>
      </c>
      <c r="AZ12" s="755">
        <v>0.0</v>
      </c>
      <c r="BA12" s="756"/>
      <c r="BB12" s="756"/>
      <c r="BC12" s="756"/>
      <c r="BD12" s="756"/>
      <c r="BE12" s="756"/>
    </row>
    <row r="13">
      <c r="A13" s="751"/>
      <c r="B13" s="766"/>
      <c r="C13" s="753" t="s">
        <v>708</v>
      </c>
      <c r="D13" s="754">
        <v>0.0</v>
      </c>
      <c r="E13" s="755">
        <v>0.0</v>
      </c>
      <c r="F13" s="755">
        <v>0.0</v>
      </c>
      <c r="G13" s="755">
        <v>0.0</v>
      </c>
      <c r="H13" s="755">
        <v>0.0</v>
      </c>
      <c r="I13" s="755">
        <v>0.0</v>
      </c>
      <c r="J13" s="755">
        <v>0.0</v>
      </c>
      <c r="K13" s="755">
        <v>0.0</v>
      </c>
      <c r="L13" s="755">
        <v>0.0</v>
      </c>
      <c r="M13" s="755">
        <v>0.0</v>
      </c>
      <c r="N13" s="755">
        <v>0.0</v>
      </c>
      <c r="O13" s="755">
        <v>0.0</v>
      </c>
      <c r="P13" s="755">
        <v>0.0</v>
      </c>
      <c r="Q13" s="755">
        <v>0.0</v>
      </c>
      <c r="R13" s="755">
        <v>0.0</v>
      </c>
      <c r="S13" s="755">
        <v>0.0</v>
      </c>
      <c r="T13" s="755">
        <v>0.0</v>
      </c>
      <c r="U13" s="755">
        <v>0.0</v>
      </c>
      <c r="V13" s="755">
        <v>0.0</v>
      </c>
      <c r="W13" s="755">
        <v>0.0</v>
      </c>
      <c r="X13" s="755">
        <v>0.0</v>
      </c>
      <c r="Y13" s="755">
        <v>0.0</v>
      </c>
      <c r="Z13" s="755">
        <v>0.0</v>
      </c>
      <c r="AA13" s="755">
        <v>0.0</v>
      </c>
      <c r="AB13" s="755">
        <v>0.0</v>
      </c>
      <c r="AC13" s="755">
        <v>0.0</v>
      </c>
      <c r="AD13" s="755">
        <v>0.0</v>
      </c>
      <c r="AE13" s="755">
        <v>0.0</v>
      </c>
      <c r="AF13" s="755">
        <v>0.0</v>
      </c>
      <c r="AG13" s="755">
        <v>0.0</v>
      </c>
      <c r="AH13" s="755">
        <v>0.0</v>
      </c>
      <c r="AI13" s="755">
        <v>0.0</v>
      </c>
      <c r="AJ13" s="755">
        <v>0.0</v>
      </c>
      <c r="AK13" s="755">
        <v>0.0</v>
      </c>
      <c r="AL13" s="755">
        <v>0.0</v>
      </c>
      <c r="AM13" s="755">
        <v>0.0</v>
      </c>
      <c r="AN13" s="755">
        <v>0.0</v>
      </c>
      <c r="AO13" s="755">
        <v>0.0</v>
      </c>
      <c r="AP13" s="755">
        <v>0.0</v>
      </c>
      <c r="AQ13" s="755">
        <v>0.0</v>
      </c>
      <c r="AR13" s="755">
        <v>0.0</v>
      </c>
      <c r="AS13" s="755">
        <v>0.0</v>
      </c>
      <c r="AT13" s="755">
        <v>0.0</v>
      </c>
      <c r="AU13" s="755">
        <v>0.0</v>
      </c>
      <c r="AV13" s="755">
        <v>0.0</v>
      </c>
      <c r="AW13" s="755">
        <v>0.0</v>
      </c>
      <c r="AX13" s="755">
        <v>0.0</v>
      </c>
      <c r="AY13" s="755">
        <v>0.0</v>
      </c>
      <c r="AZ13" s="755">
        <v>0.0</v>
      </c>
      <c r="BA13" s="756"/>
      <c r="BB13" s="756"/>
      <c r="BC13" s="756"/>
      <c r="BD13" s="756"/>
      <c r="BE13" s="756"/>
    </row>
    <row r="14">
      <c r="A14" s="751"/>
      <c r="B14" s="767"/>
      <c r="C14" s="753" t="s">
        <v>709</v>
      </c>
      <c r="D14" s="753">
        <v>24.5</v>
      </c>
      <c r="E14" s="755">
        <v>0.0</v>
      </c>
      <c r="F14" s="755">
        <v>0.0</v>
      </c>
      <c r="G14" s="755">
        <v>0.0</v>
      </c>
      <c r="H14" s="755">
        <v>0.0</v>
      </c>
      <c r="I14" s="755">
        <v>0.0</v>
      </c>
      <c r="J14" s="755">
        <v>0.0</v>
      </c>
      <c r="K14" s="755">
        <v>0.0</v>
      </c>
      <c r="L14" s="755">
        <v>0.0</v>
      </c>
      <c r="M14" s="755">
        <v>0.0</v>
      </c>
      <c r="N14" s="755">
        <v>0.0</v>
      </c>
      <c r="O14" s="755">
        <v>0.0</v>
      </c>
      <c r="P14" s="755">
        <v>0.0</v>
      </c>
      <c r="Q14" s="755">
        <v>0.0</v>
      </c>
      <c r="R14" s="755">
        <v>0.0</v>
      </c>
      <c r="S14" s="755">
        <v>0.0</v>
      </c>
      <c r="T14" s="755">
        <v>0.0</v>
      </c>
      <c r="U14" s="755">
        <v>0.0</v>
      </c>
      <c r="V14" s="755">
        <v>0.0</v>
      </c>
      <c r="W14" s="755">
        <v>0.0</v>
      </c>
      <c r="X14" s="755">
        <v>0.0</v>
      </c>
      <c r="Y14" s="755">
        <v>0.0</v>
      </c>
      <c r="Z14" s="755">
        <v>0.0</v>
      </c>
      <c r="AA14" s="755">
        <v>0.0</v>
      </c>
      <c r="AB14" s="755">
        <v>0.0</v>
      </c>
      <c r="AC14" s="755">
        <v>0.0</v>
      </c>
      <c r="AD14" s="755">
        <v>0.0</v>
      </c>
      <c r="AE14" s="755">
        <v>0.0</v>
      </c>
      <c r="AF14" s="755">
        <v>0.0</v>
      </c>
      <c r="AG14" s="755">
        <v>0.0</v>
      </c>
      <c r="AH14" s="755">
        <v>0.0</v>
      </c>
      <c r="AI14" s="755">
        <v>0.0</v>
      </c>
      <c r="AJ14" s="755">
        <v>0.0</v>
      </c>
      <c r="AK14" s="755">
        <v>0.0</v>
      </c>
      <c r="AL14" s="755">
        <v>0.0</v>
      </c>
      <c r="AM14" s="755">
        <v>0.0</v>
      </c>
      <c r="AN14" s="755">
        <v>0.0</v>
      </c>
      <c r="AO14" s="755">
        <v>0.0</v>
      </c>
      <c r="AP14" s="755">
        <v>0.0</v>
      </c>
      <c r="AQ14" s="755">
        <v>0.0</v>
      </c>
      <c r="AR14" s="755">
        <v>0.0</v>
      </c>
      <c r="AS14" s="755">
        <v>0.0</v>
      </c>
      <c r="AT14" s="755">
        <v>0.0</v>
      </c>
      <c r="AU14" s="755">
        <v>0.0</v>
      </c>
      <c r="AV14" s="755">
        <v>0.0</v>
      </c>
      <c r="AW14" s="755">
        <v>0.0</v>
      </c>
      <c r="AX14" s="755">
        <v>0.0</v>
      </c>
      <c r="AY14" s="755">
        <v>0.0</v>
      </c>
      <c r="AZ14" s="755">
        <v>0.0</v>
      </c>
      <c r="BA14" s="756"/>
      <c r="BB14" s="756"/>
      <c r="BC14" s="756"/>
      <c r="BD14" s="756"/>
      <c r="BE14" s="756"/>
    </row>
    <row r="15">
      <c r="A15" s="759"/>
      <c r="B15" s="759"/>
      <c r="C15" s="760"/>
      <c r="D15" s="760"/>
      <c r="E15" s="759"/>
      <c r="F15" s="759"/>
      <c r="G15" s="759"/>
      <c r="H15" s="759"/>
      <c r="I15" s="759"/>
      <c r="J15" s="759"/>
      <c r="K15" s="759"/>
      <c r="L15" s="759"/>
      <c r="M15" s="759"/>
      <c r="N15" s="759"/>
      <c r="O15" s="759"/>
      <c r="P15" s="759"/>
      <c r="Q15" s="759"/>
      <c r="R15" s="759"/>
      <c r="S15" s="759"/>
      <c r="T15" s="759"/>
      <c r="U15" s="759"/>
      <c r="V15" s="759"/>
      <c r="W15" s="759"/>
      <c r="X15" s="759"/>
      <c r="Y15" s="759"/>
      <c r="Z15" s="759"/>
      <c r="AA15" s="759"/>
      <c r="AB15" s="759"/>
      <c r="AC15" s="769"/>
      <c r="AD15" s="769"/>
      <c r="AE15" s="769"/>
      <c r="AF15" s="769"/>
      <c r="AG15" s="769"/>
      <c r="AH15" s="769"/>
      <c r="AI15" s="769"/>
      <c r="AJ15" s="769"/>
      <c r="AK15" s="769"/>
      <c r="AL15" s="769"/>
      <c r="AM15" s="769"/>
      <c r="AN15" s="769"/>
      <c r="AO15" s="769"/>
      <c r="AP15" s="769"/>
      <c r="AQ15" s="769"/>
      <c r="AR15" s="769"/>
      <c r="AS15" s="769"/>
      <c r="AT15" s="769"/>
      <c r="AU15" s="769"/>
      <c r="AV15" s="769"/>
      <c r="AW15" s="769"/>
      <c r="AX15" s="769"/>
      <c r="AY15" s="769"/>
      <c r="AZ15" s="769"/>
      <c r="BA15" s="759"/>
      <c r="BB15" s="759"/>
      <c r="BC15" s="759"/>
      <c r="BD15" s="759"/>
      <c r="BE15" s="759"/>
    </row>
    <row r="16">
      <c r="A16" s="746"/>
      <c r="B16" s="761"/>
      <c r="C16" s="761" t="s">
        <v>705</v>
      </c>
      <c r="D16" s="762" t="str">
        <f>#REF!+1</f>
        <v>#REF!</v>
      </c>
      <c r="E16" s="749">
        <v>0.0</v>
      </c>
      <c r="F16" s="749">
        <v>0.020833333333333332</v>
      </c>
      <c r="G16" s="749">
        <v>0.041666666666666664</v>
      </c>
      <c r="H16" s="749">
        <v>0.0625</v>
      </c>
      <c r="I16" s="749">
        <v>0.08333333333333333</v>
      </c>
      <c r="J16" s="749">
        <v>0.10416666666666667</v>
      </c>
      <c r="K16" s="749">
        <v>0.125</v>
      </c>
      <c r="L16" s="749">
        <v>0.14583333333333334</v>
      </c>
      <c r="M16" s="749">
        <v>0.16666666666666666</v>
      </c>
      <c r="N16" s="749">
        <v>0.1875</v>
      </c>
      <c r="O16" s="749">
        <v>0.20833333333333334</v>
      </c>
      <c r="P16" s="749">
        <v>0.22916666666666666</v>
      </c>
      <c r="Q16" s="749">
        <v>0.25</v>
      </c>
      <c r="R16" s="749">
        <v>0.2708333333333333</v>
      </c>
      <c r="S16" s="749">
        <v>0.2916666666666667</v>
      </c>
      <c r="T16" s="749">
        <v>0.3125</v>
      </c>
      <c r="U16" s="749">
        <v>0.3333333333333333</v>
      </c>
      <c r="V16" s="749">
        <v>0.3541666666666667</v>
      </c>
      <c r="W16" s="749">
        <v>0.375</v>
      </c>
      <c r="X16" s="749">
        <v>0.3958333333333333</v>
      </c>
      <c r="Y16" s="749">
        <v>0.4166666666666667</v>
      </c>
      <c r="Z16" s="749">
        <v>0.4375</v>
      </c>
      <c r="AA16" s="749">
        <v>0.4583333333333333</v>
      </c>
      <c r="AB16" s="770">
        <v>0.4791666666666667</v>
      </c>
      <c r="AC16" s="771">
        <v>0.5</v>
      </c>
      <c r="AD16" s="771">
        <v>0.5208333333333334</v>
      </c>
      <c r="AE16" s="771">
        <v>0.5416666666666666</v>
      </c>
      <c r="AF16" s="771">
        <v>0.5625</v>
      </c>
      <c r="AG16" s="771">
        <v>0.5833333333333334</v>
      </c>
      <c r="AH16" s="771">
        <v>0.6041666666666666</v>
      </c>
      <c r="AI16" s="771">
        <v>0.625</v>
      </c>
      <c r="AJ16" s="771">
        <v>0.6458333333333334</v>
      </c>
      <c r="AK16" s="771">
        <v>0.6666666666666666</v>
      </c>
      <c r="AL16" s="771">
        <v>0.6875</v>
      </c>
      <c r="AM16" s="771">
        <v>0.7083333333333334</v>
      </c>
      <c r="AN16" s="771">
        <v>0.7291666666666666</v>
      </c>
      <c r="AO16" s="772">
        <v>0.75</v>
      </c>
      <c r="AP16" s="772">
        <v>0.7708333333333334</v>
      </c>
      <c r="AQ16" s="772">
        <v>0.7916666666666666</v>
      </c>
      <c r="AR16" s="772">
        <v>0.8125</v>
      </c>
      <c r="AS16" s="772">
        <v>0.8333333333333334</v>
      </c>
      <c r="AT16" s="772">
        <v>0.8541666666666666</v>
      </c>
      <c r="AU16" s="772">
        <v>0.875</v>
      </c>
      <c r="AV16" s="772">
        <v>0.8958333333333334</v>
      </c>
      <c r="AW16" s="772">
        <v>0.9166666666666666</v>
      </c>
      <c r="AX16" s="772">
        <v>0.9375</v>
      </c>
      <c r="AY16" s="771">
        <v>0.9583333333333334</v>
      </c>
      <c r="AZ16" s="773">
        <v>0.9791666666666666</v>
      </c>
      <c r="BA16" s="749"/>
      <c r="BB16" s="749"/>
      <c r="BC16" s="749"/>
      <c r="BD16" s="749"/>
      <c r="BE16" s="749"/>
    </row>
    <row r="17">
      <c r="A17" s="751"/>
      <c r="B17" s="763" t="s">
        <v>712</v>
      </c>
      <c r="C17" s="764" t="s">
        <v>707</v>
      </c>
      <c r="D17" s="765">
        <v>23.5</v>
      </c>
      <c r="E17" s="755">
        <v>0.0</v>
      </c>
      <c r="F17" s="755">
        <v>0.0</v>
      </c>
      <c r="G17" s="755">
        <v>0.0</v>
      </c>
      <c r="H17" s="755">
        <v>0.0</v>
      </c>
      <c r="I17" s="755">
        <v>0.0</v>
      </c>
      <c r="J17" s="755">
        <v>0.0</v>
      </c>
      <c r="K17" s="755">
        <v>0.0</v>
      </c>
      <c r="L17" s="755">
        <v>0.0</v>
      </c>
      <c r="M17" s="755">
        <v>0.0</v>
      </c>
      <c r="N17" s="755">
        <v>0.0</v>
      </c>
      <c r="O17" s="755">
        <v>0.0</v>
      </c>
      <c r="P17" s="755">
        <v>0.0</v>
      </c>
      <c r="Q17" s="755">
        <v>0.0</v>
      </c>
      <c r="R17" s="755">
        <v>0.0</v>
      </c>
      <c r="S17" s="755">
        <v>0.0</v>
      </c>
      <c r="T17" s="755">
        <v>0.0</v>
      </c>
      <c r="U17" s="755">
        <v>0.0</v>
      </c>
      <c r="V17" s="755">
        <v>0.0</v>
      </c>
      <c r="W17" s="755">
        <v>0.0</v>
      </c>
      <c r="X17" s="755">
        <v>0.0</v>
      </c>
      <c r="Y17" s="755">
        <v>0.0</v>
      </c>
      <c r="Z17" s="755">
        <v>0.0</v>
      </c>
      <c r="AA17" s="755">
        <v>0.0</v>
      </c>
      <c r="AB17" s="755">
        <v>0.0</v>
      </c>
      <c r="AC17" s="755">
        <v>0.0</v>
      </c>
      <c r="AD17" s="755">
        <v>0.0</v>
      </c>
      <c r="AE17" s="755">
        <v>0.0</v>
      </c>
      <c r="AF17" s="755">
        <v>0.0</v>
      </c>
      <c r="AG17" s="755">
        <v>0.0</v>
      </c>
      <c r="AH17" s="755">
        <v>0.0</v>
      </c>
      <c r="AI17" s="755">
        <v>0.0</v>
      </c>
      <c r="AJ17" s="755">
        <v>0.0</v>
      </c>
      <c r="AK17" s="755">
        <v>0.0</v>
      </c>
      <c r="AL17" s="755">
        <v>0.0</v>
      </c>
      <c r="AM17" s="755">
        <v>0.0</v>
      </c>
      <c r="AN17" s="755">
        <v>0.0</v>
      </c>
      <c r="AO17" s="755">
        <v>0.0</v>
      </c>
      <c r="AP17" s="755">
        <v>0.0</v>
      </c>
      <c r="AQ17" s="755">
        <v>0.0</v>
      </c>
      <c r="AR17" s="755">
        <v>0.0</v>
      </c>
      <c r="AS17" s="755">
        <v>0.0</v>
      </c>
      <c r="AT17" s="755">
        <v>0.0</v>
      </c>
      <c r="AU17" s="755">
        <v>0.0</v>
      </c>
      <c r="AV17" s="755">
        <v>0.0</v>
      </c>
      <c r="AW17" s="755">
        <v>0.0</v>
      </c>
      <c r="AX17" s="755">
        <v>0.0</v>
      </c>
      <c r="AY17" s="755">
        <v>0.0</v>
      </c>
      <c r="AZ17" s="755">
        <v>0.0</v>
      </c>
      <c r="BA17" s="756"/>
      <c r="BB17" s="756"/>
      <c r="BC17" s="756"/>
      <c r="BD17" s="756"/>
      <c r="BE17" s="756"/>
    </row>
    <row r="18">
      <c r="A18" s="751"/>
      <c r="B18" s="766"/>
      <c r="C18" s="753" t="s">
        <v>708</v>
      </c>
      <c r="D18" s="754">
        <v>1.5</v>
      </c>
      <c r="E18" s="755">
        <v>0.0</v>
      </c>
      <c r="F18" s="755">
        <v>0.0</v>
      </c>
      <c r="G18" s="755">
        <v>0.0</v>
      </c>
      <c r="H18" s="755">
        <v>0.0</v>
      </c>
      <c r="I18" s="755">
        <v>0.0</v>
      </c>
      <c r="J18" s="755">
        <v>0.0</v>
      </c>
      <c r="K18" s="755">
        <v>0.0</v>
      </c>
      <c r="L18" s="755">
        <v>0.0</v>
      </c>
      <c r="M18" s="755">
        <v>0.0</v>
      </c>
      <c r="N18" s="755">
        <v>0.0</v>
      </c>
      <c r="O18" s="755">
        <v>0.0</v>
      </c>
      <c r="P18" s="755">
        <v>0.0</v>
      </c>
      <c r="Q18" s="755">
        <v>0.0</v>
      </c>
      <c r="R18" s="755">
        <v>0.0</v>
      </c>
      <c r="S18" s="755">
        <v>0.0</v>
      </c>
      <c r="T18" s="755">
        <v>0.0</v>
      </c>
      <c r="U18" s="755">
        <v>0.0</v>
      </c>
      <c r="V18" s="755">
        <v>0.0</v>
      </c>
      <c r="W18" s="755">
        <v>0.0</v>
      </c>
      <c r="X18" s="755">
        <v>0.0</v>
      </c>
      <c r="Y18" s="755">
        <v>0.0</v>
      </c>
      <c r="Z18" s="755">
        <v>0.0</v>
      </c>
      <c r="AA18" s="755">
        <v>0.0</v>
      </c>
      <c r="AB18" s="755">
        <v>0.0</v>
      </c>
      <c r="AC18" s="755">
        <v>0.0</v>
      </c>
      <c r="AD18" s="755">
        <v>0.0</v>
      </c>
      <c r="AE18" s="755">
        <v>0.0</v>
      </c>
      <c r="AF18" s="755">
        <v>0.0</v>
      </c>
      <c r="AG18" s="755">
        <v>0.0</v>
      </c>
      <c r="AH18" s="755">
        <v>0.0</v>
      </c>
      <c r="AI18" s="755">
        <v>0.0</v>
      </c>
      <c r="AJ18" s="755">
        <v>0.0</v>
      </c>
      <c r="AK18" s="755">
        <v>0.0</v>
      </c>
      <c r="AL18" s="755">
        <v>0.0</v>
      </c>
      <c r="AM18" s="755">
        <v>0.0</v>
      </c>
      <c r="AN18" s="755">
        <v>0.0</v>
      </c>
      <c r="AO18" s="755">
        <v>0.0</v>
      </c>
      <c r="AP18" s="755">
        <v>0.0</v>
      </c>
      <c r="AQ18" s="755">
        <v>0.0</v>
      </c>
      <c r="AR18" s="755">
        <v>0.0</v>
      </c>
      <c r="AS18" s="755">
        <v>0.0</v>
      </c>
      <c r="AT18" s="755">
        <v>0.0</v>
      </c>
      <c r="AU18" s="755">
        <v>0.0</v>
      </c>
      <c r="AV18" s="755">
        <v>0.0</v>
      </c>
      <c r="AW18" s="755">
        <v>0.0</v>
      </c>
      <c r="AX18" s="755">
        <v>0.0</v>
      </c>
      <c r="AY18" s="755">
        <v>0.0</v>
      </c>
      <c r="AZ18" s="755">
        <v>0.0</v>
      </c>
      <c r="BA18" s="756"/>
      <c r="BB18" s="756"/>
      <c r="BC18" s="756"/>
      <c r="BD18" s="756"/>
      <c r="BE18" s="756"/>
    </row>
    <row r="19">
      <c r="A19" s="751"/>
      <c r="B19" s="767"/>
      <c r="C19" s="753" t="s">
        <v>709</v>
      </c>
      <c r="D19" s="753">
        <v>22.0</v>
      </c>
      <c r="E19" s="755">
        <v>0.0</v>
      </c>
      <c r="F19" s="755">
        <v>0.0</v>
      </c>
      <c r="G19" s="755">
        <v>0.0</v>
      </c>
      <c r="H19" s="755">
        <v>0.0</v>
      </c>
      <c r="I19" s="755">
        <v>0.0</v>
      </c>
      <c r="J19" s="755">
        <v>0.0</v>
      </c>
      <c r="K19" s="755">
        <v>0.0</v>
      </c>
      <c r="L19" s="755">
        <v>0.0</v>
      </c>
      <c r="M19" s="755">
        <v>0.0</v>
      </c>
      <c r="N19" s="755">
        <v>0.0</v>
      </c>
      <c r="O19" s="755">
        <v>0.0</v>
      </c>
      <c r="P19" s="755">
        <v>0.0</v>
      </c>
      <c r="Q19" s="755">
        <v>0.0</v>
      </c>
      <c r="R19" s="755">
        <v>0.0</v>
      </c>
      <c r="S19" s="755">
        <v>0.0</v>
      </c>
      <c r="T19" s="755">
        <v>0.0</v>
      </c>
      <c r="U19" s="755">
        <v>0.0</v>
      </c>
      <c r="V19" s="755">
        <v>0.0</v>
      </c>
      <c r="W19" s="755">
        <v>0.0</v>
      </c>
      <c r="X19" s="755">
        <v>0.0</v>
      </c>
      <c r="Y19" s="755">
        <v>0.0</v>
      </c>
      <c r="Z19" s="755">
        <v>0.0</v>
      </c>
      <c r="AA19" s="755">
        <v>0.0</v>
      </c>
      <c r="AB19" s="755">
        <v>0.0</v>
      </c>
      <c r="AC19" s="755">
        <v>0.0</v>
      </c>
      <c r="AD19" s="755">
        <v>0.0</v>
      </c>
      <c r="AE19" s="755">
        <v>0.0</v>
      </c>
      <c r="AF19" s="755">
        <v>0.0</v>
      </c>
      <c r="AG19" s="755">
        <v>0.0</v>
      </c>
      <c r="AH19" s="755">
        <v>0.0</v>
      </c>
      <c r="AI19" s="755">
        <v>0.0</v>
      </c>
      <c r="AJ19" s="755">
        <v>0.0</v>
      </c>
      <c r="AK19" s="755">
        <v>0.0</v>
      </c>
      <c r="AL19" s="755">
        <v>0.0</v>
      </c>
      <c r="AM19" s="755">
        <v>0.0</v>
      </c>
      <c r="AN19" s="755">
        <v>0.0</v>
      </c>
      <c r="AO19" s="755">
        <v>0.0</v>
      </c>
      <c r="AP19" s="755">
        <v>0.0</v>
      </c>
      <c r="AQ19" s="755">
        <v>0.0</v>
      </c>
      <c r="AR19" s="755">
        <v>0.0</v>
      </c>
      <c r="AS19" s="755">
        <v>0.0</v>
      </c>
      <c r="AT19" s="755">
        <v>0.0</v>
      </c>
      <c r="AU19" s="755">
        <v>0.0</v>
      </c>
      <c r="AV19" s="755">
        <v>0.0</v>
      </c>
      <c r="AW19" s="755">
        <v>0.0</v>
      </c>
      <c r="AX19" s="755">
        <v>0.0</v>
      </c>
      <c r="AY19" s="755">
        <v>0.0</v>
      </c>
      <c r="AZ19" s="755">
        <v>0.0</v>
      </c>
      <c r="BA19" s="756"/>
      <c r="BB19" s="756"/>
      <c r="BC19" s="756"/>
      <c r="BD19" s="756"/>
      <c r="BE19" s="756"/>
    </row>
    <row r="20">
      <c r="A20" s="759"/>
      <c r="B20" s="759"/>
      <c r="C20" s="760"/>
      <c r="D20" s="760"/>
      <c r="E20" s="769"/>
      <c r="F20" s="769"/>
      <c r="G20" s="769"/>
      <c r="H20" s="769"/>
      <c r="I20" s="769"/>
      <c r="J20" s="769"/>
      <c r="K20" s="769"/>
      <c r="L20" s="769"/>
      <c r="M20" s="769"/>
      <c r="N20" s="769"/>
      <c r="O20" s="769"/>
      <c r="P20" s="769"/>
      <c r="Q20" s="769"/>
      <c r="R20" s="769"/>
      <c r="S20" s="769"/>
      <c r="T20" s="769"/>
      <c r="U20" s="769"/>
      <c r="V20" s="769"/>
      <c r="W20" s="769"/>
      <c r="X20" s="769"/>
      <c r="Y20" s="769"/>
      <c r="Z20" s="769"/>
      <c r="AA20" s="769"/>
      <c r="AB20" s="769"/>
      <c r="AC20" s="769"/>
      <c r="AD20" s="769"/>
      <c r="AE20" s="769"/>
      <c r="AF20" s="769"/>
      <c r="AG20" s="769"/>
      <c r="AH20" s="769"/>
      <c r="AI20" s="769"/>
      <c r="AJ20" s="769"/>
      <c r="AK20" s="769"/>
      <c r="AL20" s="769"/>
      <c r="AM20" s="769"/>
      <c r="AN20" s="769"/>
      <c r="AO20" s="769"/>
      <c r="AP20" s="769"/>
      <c r="AQ20" s="769"/>
      <c r="AR20" s="769"/>
      <c r="AS20" s="769"/>
      <c r="AT20" s="759"/>
      <c r="AU20" s="759"/>
      <c r="AV20" s="759"/>
      <c r="AW20" s="759"/>
      <c r="AX20" s="759"/>
      <c r="AY20" s="759"/>
      <c r="AZ20" s="759"/>
      <c r="BA20" s="759"/>
      <c r="BB20" s="759"/>
      <c r="BC20" s="759"/>
      <c r="BD20" s="759"/>
      <c r="BE20" s="759"/>
    </row>
    <row r="21">
      <c r="A21" s="746"/>
      <c r="B21" s="761"/>
      <c r="C21" s="761" t="s">
        <v>705</v>
      </c>
      <c r="D21" s="774" t="str">
        <f>#REF!+1</f>
        <v>#REF!</v>
      </c>
      <c r="E21" s="771">
        <v>0.0</v>
      </c>
      <c r="F21" s="771">
        <v>0.020833333333333332</v>
      </c>
      <c r="G21" s="771">
        <v>0.041666666666666664</v>
      </c>
      <c r="H21" s="771">
        <v>0.0625</v>
      </c>
      <c r="I21" s="771">
        <v>0.08333333333333333</v>
      </c>
      <c r="J21" s="771">
        <v>0.10416666666666667</v>
      </c>
      <c r="K21" s="771">
        <v>0.125</v>
      </c>
      <c r="L21" s="771">
        <v>0.14583333333333334</v>
      </c>
      <c r="M21" s="771">
        <v>0.16666666666666666</v>
      </c>
      <c r="N21" s="771">
        <v>0.1875</v>
      </c>
      <c r="O21" s="771">
        <v>0.20833333333333334</v>
      </c>
      <c r="P21" s="771">
        <v>0.22916666666666666</v>
      </c>
      <c r="Q21" s="771">
        <v>0.25</v>
      </c>
      <c r="R21" s="771">
        <v>0.2708333333333333</v>
      </c>
      <c r="S21" s="771">
        <v>0.2916666666666667</v>
      </c>
      <c r="T21" s="771">
        <v>0.3125</v>
      </c>
      <c r="U21" s="771">
        <v>0.3333333333333333</v>
      </c>
      <c r="V21" s="771">
        <v>0.3541666666666667</v>
      </c>
      <c r="W21" s="771">
        <v>0.375</v>
      </c>
      <c r="X21" s="771">
        <v>0.3958333333333333</v>
      </c>
      <c r="Y21" s="771">
        <v>0.4166666666666667</v>
      </c>
      <c r="Z21" s="771">
        <v>0.4375</v>
      </c>
      <c r="AA21" s="771">
        <v>0.4583333333333333</v>
      </c>
      <c r="AB21" s="771">
        <v>0.4791666666666667</v>
      </c>
      <c r="AC21" s="771">
        <v>0.5</v>
      </c>
      <c r="AD21" s="771">
        <v>0.5208333333333334</v>
      </c>
      <c r="AE21" s="771">
        <v>0.5416666666666666</v>
      </c>
      <c r="AF21" s="771">
        <v>0.5625</v>
      </c>
      <c r="AG21" s="771">
        <v>0.5833333333333334</v>
      </c>
      <c r="AH21" s="771">
        <v>0.6041666666666666</v>
      </c>
      <c r="AI21" s="771">
        <v>0.625</v>
      </c>
      <c r="AJ21" s="771">
        <v>0.6458333333333334</v>
      </c>
      <c r="AK21" s="771">
        <v>0.6666666666666666</v>
      </c>
      <c r="AL21" s="771">
        <v>0.6875</v>
      </c>
      <c r="AM21" s="771">
        <v>0.7083333333333334</v>
      </c>
      <c r="AN21" s="771">
        <v>0.7291666666666666</v>
      </c>
      <c r="AO21" s="771">
        <v>0.75</v>
      </c>
      <c r="AP21" s="771">
        <v>0.7708333333333334</v>
      </c>
      <c r="AQ21" s="771">
        <v>0.7916666666666666</v>
      </c>
      <c r="AR21" s="771">
        <v>0.8125</v>
      </c>
      <c r="AS21" s="773">
        <v>0.8333333333333334</v>
      </c>
      <c r="AT21" s="768">
        <v>0.8541666666666666</v>
      </c>
      <c r="AU21" s="768">
        <v>0.875</v>
      </c>
      <c r="AV21" s="768">
        <v>0.8958333333333334</v>
      </c>
      <c r="AW21" s="768">
        <v>0.9166666666666666</v>
      </c>
      <c r="AX21" s="768">
        <v>0.9375</v>
      </c>
      <c r="AY21" s="768">
        <v>0.9583333333333334</v>
      </c>
      <c r="AZ21" s="749">
        <v>0.9791666666666666</v>
      </c>
      <c r="BA21" s="749"/>
      <c r="BB21" s="749"/>
      <c r="BC21" s="749"/>
      <c r="BD21" s="749"/>
      <c r="BE21" s="749"/>
    </row>
    <row r="22">
      <c r="A22" s="751"/>
      <c r="B22" s="763" t="s">
        <v>713</v>
      </c>
      <c r="C22" s="764" t="s">
        <v>707</v>
      </c>
      <c r="D22" s="765">
        <v>29.0</v>
      </c>
      <c r="E22" s="755">
        <v>0.0</v>
      </c>
      <c r="F22" s="755">
        <v>0.0</v>
      </c>
      <c r="G22" s="755">
        <v>0.0</v>
      </c>
      <c r="H22" s="755">
        <v>0.0</v>
      </c>
      <c r="I22" s="755">
        <v>0.0</v>
      </c>
      <c r="J22" s="755">
        <v>0.0</v>
      </c>
      <c r="K22" s="755">
        <v>0.0</v>
      </c>
      <c r="L22" s="755">
        <v>0.0</v>
      </c>
      <c r="M22" s="755">
        <v>0.0</v>
      </c>
      <c r="N22" s="755">
        <v>0.0</v>
      </c>
      <c r="O22" s="755">
        <v>0.0</v>
      </c>
      <c r="P22" s="755">
        <v>0.0</v>
      </c>
      <c r="Q22" s="755">
        <v>0.0</v>
      </c>
      <c r="R22" s="755">
        <v>0.0</v>
      </c>
      <c r="S22" s="755">
        <v>0.0</v>
      </c>
      <c r="T22" s="755">
        <v>0.0</v>
      </c>
      <c r="U22" s="755">
        <v>0.0</v>
      </c>
      <c r="V22" s="755">
        <v>0.0</v>
      </c>
      <c r="W22" s="755">
        <v>0.0</v>
      </c>
      <c r="X22" s="755">
        <v>0.0</v>
      </c>
      <c r="Y22" s="755">
        <v>0.0</v>
      </c>
      <c r="Z22" s="755">
        <v>0.0</v>
      </c>
      <c r="AA22" s="755">
        <v>0.0</v>
      </c>
      <c r="AB22" s="755">
        <v>0.0</v>
      </c>
      <c r="AC22" s="755">
        <v>0.0</v>
      </c>
      <c r="AD22" s="755">
        <v>0.0</v>
      </c>
      <c r="AE22" s="755">
        <v>0.0</v>
      </c>
      <c r="AF22" s="755">
        <v>0.0</v>
      </c>
      <c r="AG22" s="755">
        <v>0.0</v>
      </c>
      <c r="AH22" s="755">
        <v>0.0</v>
      </c>
      <c r="AI22" s="755">
        <v>0.0</v>
      </c>
      <c r="AJ22" s="755">
        <v>0.0</v>
      </c>
      <c r="AK22" s="755">
        <v>0.0</v>
      </c>
      <c r="AL22" s="755">
        <v>0.0</v>
      </c>
      <c r="AM22" s="755">
        <v>0.0</v>
      </c>
      <c r="AN22" s="755">
        <v>0.0</v>
      </c>
      <c r="AO22" s="755">
        <v>0.0</v>
      </c>
      <c r="AP22" s="755">
        <v>0.0</v>
      </c>
      <c r="AQ22" s="755">
        <v>0.0</v>
      </c>
      <c r="AR22" s="755">
        <v>0.0</v>
      </c>
      <c r="AS22" s="755">
        <v>0.0</v>
      </c>
      <c r="AT22" s="755">
        <v>0.0</v>
      </c>
      <c r="AU22" s="755">
        <v>0.0</v>
      </c>
      <c r="AV22" s="755">
        <v>0.0</v>
      </c>
      <c r="AW22" s="755">
        <v>0.0</v>
      </c>
      <c r="AX22" s="755">
        <v>0.0</v>
      </c>
      <c r="AY22" s="755">
        <v>0.0</v>
      </c>
      <c r="AZ22" s="755">
        <v>0.0</v>
      </c>
      <c r="BA22" s="756"/>
      <c r="BB22" s="756"/>
      <c r="BC22" s="756"/>
      <c r="BD22" s="756"/>
      <c r="BE22" s="756"/>
    </row>
    <row r="23">
      <c r="A23" s="751"/>
      <c r="B23" s="757"/>
      <c r="C23" s="753" t="s">
        <v>708</v>
      </c>
      <c r="D23" s="754">
        <v>13.0</v>
      </c>
      <c r="E23" s="755">
        <v>0.0</v>
      </c>
      <c r="F23" s="755">
        <v>0.0</v>
      </c>
      <c r="G23" s="755">
        <v>0.0</v>
      </c>
      <c r="H23" s="755">
        <v>0.0</v>
      </c>
      <c r="I23" s="755">
        <v>0.0</v>
      </c>
      <c r="J23" s="755">
        <v>0.0</v>
      </c>
      <c r="K23" s="755">
        <v>0.0</v>
      </c>
      <c r="L23" s="755">
        <v>0.0</v>
      </c>
      <c r="M23" s="755">
        <v>0.0</v>
      </c>
      <c r="N23" s="755">
        <v>0.0</v>
      </c>
      <c r="O23" s="755">
        <v>0.0</v>
      </c>
      <c r="P23" s="755">
        <v>0.0</v>
      </c>
      <c r="Q23" s="755">
        <v>0.0</v>
      </c>
      <c r="R23" s="755">
        <v>0.0</v>
      </c>
      <c r="S23" s="755">
        <v>0.0</v>
      </c>
      <c r="T23" s="755">
        <v>0.0</v>
      </c>
      <c r="U23" s="755">
        <v>0.0</v>
      </c>
      <c r="V23" s="755">
        <v>0.0</v>
      </c>
      <c r="W23" s="755">
        <v>0.0</v>
      </c>
      <c r="X23" s="755">
        <v>0.0</v>
      </c>
      <c r="Y23" s="755">
        <v>0.0</v>
      </c>
      <c r="Z23" s="755">
        <v>0.0</v>
      </c>
      <c r="AA23" s="755">
        <v>0.0</v>
      </c>
      <c r="AB23" s="755">
        <v>0.0</v>
      </c>
      <c r="AC23" s="755">
        <v>0.0</v>
      </c>
      <c r="AD23" s="755">
        <v>0.0</v>
      </c>
      <c r="AE23" s="755">
        <v>0.0</v>
      </c>
      <c r="AF23" s="755">
        <v>0.0</v>
      </c>
      <c r="AG23" s="755">
        <v>0.0</v>
      </c>
      <c r="AH23" s="755">
        <v>0.0</v>
      </c>
      <c r="AI23" s="755">
        <v>0.0</v>
      </c>
      <c r="AJ23" s="755">
        <v>0.0</v>
      </c>
      <c r="AK23" s="755">
        <v>0.0</v>
      </c>
      <c r="AL23" s="755">
        <v>0.0</v>
      </c>
      <c r="AM23" s="755">
        <v>0.0</v>
      </c>
      <c r="AN23" s="755">
        <v>0.0</v>
      </c>
      <c r="AO23" s="755">
        <v>0.0</v>
      </c>
      <c r="AP23" s="755">
        <v>0.0</v>
      </c>
      <c r="AQ23" s="755">
        <v>0.0</v>
      </c>
      <c r="AR23" s="755">
        <v>0.0</v>
      </c>
      <c r="AS23" s="755">
        <v>0.0</v>
      </c>
      <c r="AT23" s="755">
        <v>0.0</v>
      </c>
      <c r="AU23" s="755">
        <v>0.0</v>
      </c>
      <c r="AV23" s="755">
        <v>0.0</v>
      </c>
      <c r="AW23" s="755">
        <v>0.0</v>
      </c>
      <c r="AX23" s="755">
        <v>0.0</v>
      </c>
      <c r="AY23" s="755">
        <v>0.0</v>
      </c>
      <c r="AZ23" s="755">
        <v>0.0</v>
      </c>
      <c r="BA23" s="756"/>
      <c r="BB23" s="756"/>
      <c r="BC23" s="756"/>
      <c r="BD23" s="756"/>
      <c r="BE23" s="756"/>
    </row>
    <row r="24">
      <c r="A24" s="751"/>
      <c r="B24" s="758"/>
      <c r="C24" s="753" t="s">
        <v>709</v>
      </c>
      <c r="D24" s="753">
        <v>16.0</v>
      </c>
      <c r="E24" s="755">
        <v>0.0</v>
      </c>
      <c r="F24" s="755">
        <v>0.0</v>
      </c>
      <c r="G24" s="755">
        <v>0.0</v>
      </c>
      <c r="H24" s="755">
        <v>0.0</v>
      </c>
      <c r="I24" s="755">
        <v>0.0</v>
      </c>
      <c r="J24" s="755">
        <v>0.0</v>
      </c>
      <c r="K24" s="755">
        <v>0.0</v>
      </c>
      <c r="L24" s="755">
        <v>0.0</v>
      </c>
      <c r="M24" s="755">
        <v>0.0</v>
      </c>
      <c r="N24" s="755">
        <v>0.0</v>
      </c>
      <c r="O24" s="755">
        <v>0.0</v>
      </c>
      <c r="P24" s="755">
        <v>0.0</v>
      </c>
      <c r="Q24" s="755">
        <v>0.0</v>
      </c>
      <c r="R24" s="755">
        <v>0.0</v>
      </c>
      <c r="S24" s="755">
        <v>0.0</v>
      </c>
      <c r="T24" s="755">
        <v>0.0</v>
      </c>
      <c r="U24" s="755">
        <v>0.0</v>
      </c>
      <c r="V24" s="755">
        <v>0.0</v>
      </c>
      <c r="W24" s="755">
        <v>0.0</v>
      </c>
      <c r="X24" s="755">
        <v>0.0</v>
      </c>
      <c r="Y24" s="755">
        <v>0.0</v>
      </c>
      <c r="Z24" s="755">
        <v>0.0</v>
      </c>
      <c r="AA24" s="755">
        <v>0.0</v>
      </c>
      <c r="AB24" s="755">
        <v>0.0</v>
      </c>
      <c r="AC24" s="755">
        <v>0.0</v>
      </c>
      <c r="AD24" s="755">
        <v>0.0</v>
      </c>
      <c r="AE24" s="755">
        <v>0.0</v>
      </c>
      <c r="AF24" s="755">
        <v>0.0</v>
      </c>
      <c r="AG24" s="755">
        <v>0.0</v>
      </c>
      <c r="AH24" s="755">
        <v>0.0</v>
      </c>
      <c r="AI24" s="755">
        <v>0.0</v>
      </c>
      <c r="AJ24" s="755">
        <v>0.0</v>
      </c>
      <c r="AK24" s="755">
        <v>0.0</v>
      </c>
      <c r="AL24" s="755">
        <v>0.0</v>
      </c>
      <c r="AM24" s="755">
        <v>0.0</v>
      </c>
      <c r="AN24" s="755">
        <v>0.0</v>
      </c>
      <c r="AO24" s="755">
        <v>0.0</v>
      </c>
      <c r="AP24" s="755">
        <v>0.0</v>
      </c>
      <c r="AQ24" s="755">
        <v>0.0</v>
      </c>
      <c r="AR24" s="755">
        <v>0.0</v>
      </c>
      <c r="AS24" s="755">
        <v>0.0</v>
      </c>
      <c r="AT24" s="755">
        <v>0.0</v>
      </c>
      <c r="AU24" s="755">
        <v>0.0</v>
      </c>
      <c r="AV24" s="755">
        <v>0.0</v>
      </c>
      <c r="AW24" s="755">
        <v>0.0</v>
      </c>
      <c r="AX24" s="755">
        <v>0.0</v>
      </c>
      <c r="AY24" s="755">
        <v>0.0</v>
      </c>
      <c r="AZ24" s="755">
        <v>0.0</v>
      </c>
      <c r="BA24" s="756"/>
      <c r="BB24" s="756"/>
      <c r="BC24" s="756"/>
      <c r="BD24" s="756"/>
      <c r="BE24" s="756"/>
    </row>
    <row r="25">
      <c r="A25" s="759"/>
      <c r="B25" s="759"/>
      <c r="C25" s="760"/>
      <c r="D25" s="760"/>
      <c r="E25" s="759"/>
      <c r="F25" s="759"/>
      <c r="G25" s="759"/>
      <c r="H25" s="759"/>
      <c r="I25" s="759"/>
      <c r="J25" s="759"/>
      <c r="K25" s="759"/>
      <c r="L25" s="759"/>
      <c r="M25" s="759"/>
      <c r="N25" s="759"/>
      <c r="O25" s="759"/>
      <c r="P25" s="759"/>
      <c r="Q25" s="759"/>
      <c r="R25" s="759"/>
      <c r="S25" s="759"/>
      <c r="T25" s="759"/>
      <c r="U25" s="759"/>
      <c r="V25" s="759"/>
      <c r="W25" s="759"/>
      <c r="X25" s="759"/>
      <c r="Y25" s="759"/>
      <c r="Z25" s="759"/>
      <c r="AA25" s="759"/>
      <c r="AB25" s="759"/>
      <c r="AC25" s="759"/>
      <c r="AD25" s="759"/>
      <c r="AE25" s="759"/>
      <c r="AF25" s="759"/>
      <c r="AG25" s="759"/>
      <c r="AH25" s="759"/>
      <c r="AI25" s="759"/>
      <c r="AJ25" s="759"/>
      <c r="AK25" s="759"/>
      <c r="AL25" s="759"/>
      <c r="AM25" s="759"/>
      <c r="AN25" s="759"/>
      <c r="AO25" s="759"/>
      <c r="AP25" s="759"/>
      <c r="AQ25" s="759"/>
      <c r="AR25" s="759"/>
      <c r="AS25" s="759"/>
      <c r="AT25" s="759"/>
      <c r="AU25" s="759"/>
      <c r="AV25" s="759"/>
      <c r="AW25" s="759"/>
      <c r="AX25" s="759"/>
      <c r="AY25" s="759"/>
      <c r="AZ25" s="759"/>
      <c r="BA25" s="759"/>
      <c r="BB25" s="759"/>
      <c r="BC25" s="759"/>
      <c r="BD25" s="759"/>
      <c r="BE25" s="759"/>
    </row>
    <row r="26">
      <c r="A26" s="398"/>
      <c r="B26" s="746"/>
      <c r="C26" s="747" t="s">
        <v>705</v>
      </c>
      <c r="D26" s="748" t="str">
        <f>#REF!+1</f>
        <v>#REF!</v>
      </c>
      <c r="E26" s="749">
        <v>0.0</v>
      </c>
      <c r="F26" s="749">
        <v>0.020833333333333332</v>
      </c>
      <c r="G26" s="749">
        <v>0.041666666666666664</v>
      </c>
      <c r="H26" s="749">
        <v>0.0625</v>
      </c>
      <c r="I26" s="749">
        <v>0.08333333333333333</v>
      </c>
      <c r="J26" s="749">
        <v>0.10416666666666667</v>
      </c>
      <c r="K26" s="749">
        <v>0.125</v>
      </c>
      <c r="L26" s="749">
        <v>0.14583333333333334</v>
      </c>
      <c r="M26" s="749">
        <v>0.16666666666666666</v>
      </c>
      <c r="N26" s="749">
        <v>0.1875</v>
      </c>
      <c r="O26" s="749">
        <v>0.20833333333333334</v>
      </c>
      <c r="P26" s="749">
        <v>0.22916666666666666</v>
      </c>
      <c r="Q26" s="749">
        <v>0.25</v>
      </c>
      <c r="R26" s="749">
        <v>0.2708333333333333</v>
      </c>
      <c r="S26" s="749">
        <v>0.2916666666666667</v>
      </c>
      <c r="T26" s="749">
        <v>0.3125</v>
      </c>
      <c r="U26" s="749">
        <v>0.3333333333333333</v>
      </c>
      <c r="V26" s="749">
        <v>0.3541666666666667</v>
      </c>
      <c r="W26" s="749">
        <v>0.375</v>
      </c>
      <c r="X26" s="749">
        <v>0.3958333333333333</v>
      </c>
      <c r="Y26" s="749">
        <v>0.4166666666666667</v>
      </c>
      <c r="Z26" s="749">
        <v>0.4375</v>
      </c>
      <c r="AA26" s="749">
        <v>0.4583333333333333</v>
      </c>
      <c r="AB26" s="749">
        <v>0.4791666666666667</v>
      </c>
      <c r="AC26" s="749">
        <v>0.5</v>
      </c>
      <c r="AD26" s="749">
        <v>0.5208333333333334</v>
      </c>
      <c r="AE26" s="749">
        <v>0.5416666666666666</v>
      </c>
      <c r="AF26" s="749">
        <v>0.5625</v>
      </c>
      <c r="AG26" s="749">
        <v>0.5833333333333334</v>
      </c>
      <c r="AH26" s="749">
        <v>0.6041666666666666</v>
      </c>
      <c r="AI26" s="749">
        <v>0.625</v>
      </c>
      <c r="AJ26" s="749">
        <v>0.6458333333333334</v>
      </c>
      <c r="AK26" s="749">
        <v>0.6666666666666666</v>
      </c>
      <c r="AL26" s="749">
        <v>0.6875</v>
      </c>
      <c r="AM26" s="749">
        <v>0.7083333333333334</v>
      </c>
      <c r="AN26" s="749">
        <v>0.7291666666666666</v>
      </c>
      <c r="AO26" s="749">
        <v>0.75</v>
      </c>
      <c r="AP26" s="749">
        <v>0.7708333333333334</v>
      </c>
      <c r="AQ26" s="749">
        <v>0.7916666666666666</v>
      </c>
      <c r="AR26" s="749">
        <v>0.8125</v>
      </c>
      <c r="AS26" s="749">
        <v>0.8333333333333334</v>
      </c>
      <c r="AT26" s="749">
        <v>0.8541666666666666</v>
      </c>
      <c r="AU26" s="749">
        <v>0.875</v>
      </c>
      <c r="AV26" s="749">
        <v>0.8958333333333334</v>
      </c>
      <c r="AW26" s="749">
        <v>0.9166666666666666</v>
      </c>
      <c r="AX26" s="749">
        <v>0.9375</v>
      </c>
      <c r="AY26" s="749">
        <v>0.9583333333333334</v>
      </c>
      <c r="AZ26" s="749">
        <v>0.9791666666666666</v>
      </c>
      <c r="BA26" s="750"/>
      <c r="BB26" s="750"/>
      <c r="BC26" s="750"/>
      <c r="BD26" s="750"/>
      <c r="BE26" s="750"/>
    </row>
    <row r="27">
      <c r="A27" s="751"/>
      <c r="B27" s="752" t="s">
        <v>714</v>
      </c>
      <c r="C27" s="753" t="s">
        <v>707</v>
      </c>
      <c r="D27" s="754">
        <v>10.5</v>
      </c>
      <c r="E27" s="755">
        <v>0.0</v>
      </c>
      <c r="F27" s="755">
        <v>0.0</v>
      </c>
      <c r="G27" s="755">
        <v>0.0</v>
      </c>
      <c r="H27" s="755">
        <v>0.0</v>
      </c>
      <c r="I27" s="755">
        <v>0.0</v>
      </c>
      <c r="J27" s="755">
        <v>0.0</v>
      </c>
      <c r="K27" s="755">
        <v>0.0</v>
      </c>
      <c r="L27" s="755">
        <v>0.0</v>
      </c>
      <c r="M27" s="755">
        <v>0.0</v>
      </c>
      <c r="N27" s="755">
        <v>0.0</v>
      </c>
      <c r="O27" s="755">
        <v>0.0</v>
      </c>
      <c r="P27" s="755">
        <v>0.0</v>
      </c>
      <c r="Q27" s="755">
        <v>0.0</v>
      </c>
      <c r="R27" s="755">
        <v>0.0</v>
      </c>
      <c r="S27" s="755">
        <v>0.0</v>
      </c>
      <c r="T27" s="755">
        <v>0.0</v>
      </c>
      <c r="U27" s="755">
        <v>0.0</v>
      </c>
      <c r="V27" s="755">
        <v>0.0</v>
      </c>
      <c r="W27" s="755">
        <v>0.0</v>
      </c>
      <c r="X27" s="755">
        <v>0.0</v>
      </c>
      <c r="Y27" s="755">
        <v>0.0</v>
      </c>
      <c r="Z27" s="755">
        <v>0.0</v>
      </c>
      <c r="AA27" s="755">
        <v>0.0</v>
      </c>
      <c r="AB27" s="755">
        <v>0.0</v>
      </c>
      <c r="AC27" s="755">
        <v>0.0</v>
      </c>
      <c r="AD27" s="755">
        <v>0.0</v>
      </c>
      <c r="AE27" s="755">
        <v>0.0</v>
      </c>
      <c r="AF27" s="755">
        <v>0.0</v>
      </c>
      <c r="AG27" s="755">
        <v>0.0</v>
      </c>
      <c r="AH27" s="755">
        <v>0.0</v>
      </c>
      <c r="AI27" s="755">
        <v>0.0</v>
      </c>
      <c r="AJ27" s="755">
        <v>0.0</v>
      </c>
      <c r="AK27" s="755">
        <v>0.0</v>
      </c>
      <c r="AL27" s="755">
        <v>0.0</v>
      </c>
      <c r="AM27" s="755">
        <v>0.0</v>
      </c>
      <c r="AN27" s="755">
        <v>0.0</v>
      </c>
      <c r="AO27" s="755">
        <v>0.0</v>
      </c>
      <c r="AP27" s="755">
        <v>0.0</v>
      </c>
      <c r="AQ27" s="755">
        <v>0.0</v>
      </c>
      <c r="AR27" s="755">
        <v>0.0</v>
      </c>
      <c r="AS27" s="755">
        <v>0.0</v>
      </c>
      <c r="AT27" s="755">
        <v>0.0</v>
      </c>
      <c r="AU27" s="755">
        <v>0.0</v>
      </c>
      <c r="AV27" s="755">
        <v>0.0</v>
      </c>
      <c r="AW27" s="755">
        <v>0.0</v>
      </c>
      <c r="AX27" s="755">
        <v>0.0</v>
      </c>
      <c r="AY27" s="755">
        <v>0.0</v>
      </c>
      <c r="AZ27" s="755">
        <v>0.0</v>
      </c>
      <c r="BA27" s="756"/>
      <c r="BB27" s="756"/>
      <c r="BC27" s="756"/>
      <c r="BD27" s="756"/>
      <c r="BE27" s="756"/>
    </row>
    <row r="28">
      <c r="A28" s="751"/>
      <c r="B28" s="757"/>
      <c r="C28" s="753" t="s">
        <v>708</v>
      </c>
      <c r="D28" s="754">
        <v>0.0</v>
      </c>
      <c r="E28" s="755">
        <v>0.0</v>
      </c>
      <c r="F28" s="755">
        <v>0.0</v>
      </c>
      <c r="G28" s="755">
        <v>0.0</v>
      </c>
      <c r="H28" s="755">
        <v>0.0</v>
      </c>
      <c r="I28" s="755">
        <v>0.0</v>
      </c>
      <c r="J28" s="755">
        <v>0.0</v>
      </c>
      <c r="K28" s="755">
        <v>0.0</v>
      </c>
      <c r="L28" s="755">
        <v>0.0</v>
      </c>
      <c r="M28" s="755">
        <v>0.0</v>
      </c>
      <c r="N28" s="755">
        <v>0.0</v>
      </c>
      <c r="O28" s="755">
        <v>0.0</v>
      </c>
      <c r="P28" s="755">
        <v>0.0</v>
      </c>
      <c r="Q28" s="755">
        <v>0.0</v>
      </c>
      <c r="R28" s="755">
        <v>0.0</v>
      </c>
      <c r="S28" s="755">
        <v>0.0</v>
      </c>
      <c r="T28" s="755">
        <v>0.0</v>
      </c>
      <c r="U28" s="755">
        <v>0.0</v>
      </c>
      <c r="V28" s="755">
        <v>0.0</v>
      </c>
      <c r="W28" s="755">
        <v>0.0</v>
      </c>
      <c r="X28" s="755">
        <v>0.0</v>
      </c>
      <c r="Y28" s="755">
        <v>0.0</v>
      </c>
      <c r="Z28" s="755">
        <v>0.0</v>
      </c>
      <c r="AA28" s="755">
        <v>0.0</v>
      </c>
      <c r="AB28" s="755">
        <v>0.0</v>
      </c>
      <c r="AC28" s="755">
        <v>0.0</v>
      </c>
      <c r="AD28" s="755">
        <v>0.0</v>
      </c>
      <c r="AE28" s="755">
        <v>0.0</v>
      </c>
      <c r="AF28" s="755">
        <v>0.0</v>
      </c>
      <c r="AG28" s="755">
        <v>0.0</v>
      </c>
      <c r="AH28" s="755">
        <v>0.0</v>
      </c>
      <c r="AI28" s="755">
        <v>0.0</v>
      </c>
      <c r="AJ28" s="755">
        <v>0.0</v>
      </c>
      <c r="AK28" s="755">
        <v>0.0</v>
      </c>
      <c r="AL28" s="755">
        <v>0.0</v>
      </c>
      <c r="AM28" s="755">
        <v>0.0</v>
      </c>
      <c r="AN28" s="755">
        <v>0.0</v>
      </c>
      <c r="AO28" s="755">
        <v>0.0</v>
      </c>
      <c r="AP28" s="755">
        <v>0.0</v>
      </c>
      <c r="AQ28" s="755">
        <v>0.0</v>
      </c>
      <c r="AR28" s="755">
        <v>0.0</v>
      </c>
      <c r="AS28" s="755">
        <v>0.0</v>
      </c>
      <c r="AT28" s="755">
        <v>0.0</v>
      </c>
      <c r="AU28" s="755">
        <v>0.0</v>
      </c>
      <c r="AV28" s="755">
        <v>0.0</v>
      </c>
      <c r="AW28" s="755">
        <v>0.0</v>
      </c>
      <c r="AX28" s="755">
        <v>0.0</v>
      </c>
      <c r="AY28" s="755">
        <v>0.0</v>
      </c>
      <c r="AZ28" s="755">
        <v>0.0</v>
      </c>
      <c r="BA28" s="756"/>
      <c r="BB28" s="756"/>
      <c r="BC28" s="756"/>
      <c r="BD28" s="756"/>
      <c r="BE28" s="756"/>
    </row>
    <row r="29">
      <c r="A29" s="751"/>
      <c r="B29" s="758"/>
      <c r="C29" s="753" t="s">
        <v>709</v>
      </c>
      <c r="D29" s="753">
        <v>10.5</v>
      </c>
      <c r="E29" s="755">
        <v>0.0</v>
      </c>
      <c r="F29" s="755">
        <v>0.0</v>
      </c>
      <c r="G29" s="755">
        <v>0.0</v>
      </c>
      <c r="H29" s="755">
        <v>0.0</v>
      </c>
      <c r="I29" s="755">
        <v>0.0</v>
      </c>
      <c r="J29" s="755">
        <v>0.0</v>
      </c>
      <c r="K29" s="755">
        <v>0.0</v>
      </c>
      <c r="L29" s="755">
        <v>0.0</v>
      </c>
      <c r="M29" s="755">
        <v>0.0</v>
      </c>
      <c r="N29" s="755">
        <v>0.0</v>
      </c>
      <c r="O29" s="755">
        <v>0.0</v>
      </c>
      <c r="P29" s="755">
        <v>0.0</v>
      </c>
      <c r="Q29" s="755">
        <v>0.0</v>
      </c>
      <c r="R29" s="755">
        <v>0.0</v>
      </c>
      <c r="S29" s="755">
        <v>0.0</v>
      </c>
      <c r="T29" s="755">
        <v>0.0</v>
      </c>
      <c r="U29" s="755">
        <v>0.0</v>
      </c>
      <c r="V29" s="755">
        <v>0.0</v>
      </c>
      <c r="W29" s="755">
        <v>0.0</v>
      </c>
      <c r="X29" s="755">
        <v>0.0</v>
      </c>
      <c r="Y29" s="755">
        <v>0.0</v>
      </c>
      <c r="Z29" s="755">
        <v>0.0</v>
      </c>
      <c r="AA29" s="755">
        <v>0.0</v>
      </c>
      <c r="AB29" s="755">
        <v>0.0</v>
      </c>
      <c r="AC29" s="755">
        <v>0.0</v>
      </c>
      <c r="AD29" s="755">
        <v>0.0</v>
      </c>
      <c r="AE29" s="755">
        <v>0.0</v>
      </c>
      <c r="AF29" s="755">
        <v>0.0</v>
      </c>
      <c r="AG29" s="755">
        <v>0.0</v>
      </c>
      <c r="AH29" s="755">
        <v>0.0</v>
      </c>
      <c r="AI29" s="755">
        <v>0.0</v>
      </c>
      <c r="AJ29" s="755">
        <v>0.0</v>
      </c>
      <c r="AK29" s="755">
        <v>0.0</v>
      </c>
      <c r="AL29" s="755">
        <v>0.0</v>
      </c>
      <c r="AM29" s="755">
        <v>0.0</v>
      </c>
      <c r="AN29" s="755">
        <v>0.0</v>
      </c>
      <c r="AO29" s="755">
        <v>0.0</v>
      </c>
      <c r="AP29" s="755">
        <v>0.0</v>
      </c>
      <c r="AQ29" s="755">
        <v>0.0</v>
      </c>
      <c r="AR29" s="755">
        <v>0.0</v>
      </c>
      <c r="AS29" s="755">
        <v>0.0</v>
      </c>
      <c r="AT29" s="755">
        <v>0.0</v>
      </c>
      <c r="AU29" s="755">
        <v>0.0</v>
      </c>
      <c r="AV29" s="755">
        <v>0.0</v>
      </c>
      <c r="AW29" s="755">
        <v>0.0</v>
      </c>
      <c r="AX29" s="755">
        <v>0.0</v>
      </c>
      <c r="AY29" s="755">
        <v>0.0</v>
      </c>
      <c r="AZ29" s="755">
        <v>0.0</v>
      </c>
      <c r="BA29" s="756"/>
      <c r="BB29" s="756"/>
      <c r="BC29" s="756"/>
      <c r="BD29" s="756"/>
      <c r="BE29" s="756"/>
    </row>
    <row r="30">
      <c r="A30" s="759"/>
      <c r="B30" s="759"/>
      <c r="C30" s="760"/>
      <c r="D30" s="760"/>
      <c r="E30" s="759"/>
      <c r="F30" s="759"/>
      <c r="G30" s="759"/>
      <c r="H30" s="759"/>
      <c r="I30" s="759"/>
      <c r="J30" s="759"/>
      <c r="K30" s="759"/>
      <c r="L30" s="759"/>
      <c r="M30" s="759"/>
      <c r="N30" s="759"/>
      <c r="O30" s="759"/>
      <c r="P30" s="759"/>
      <c r="Q30" s="759"/>
      <c r="R30" s="759"/>
      <c r="S30" s="759"/>
      <c r="T30" s="759"/>
      <c r="U30" s="775"/>
      <c r="V30" s="775"/>
      <c r="W30" s="775"/>
      <c r="X30" s="775"/>
      <c r="Y30" s="775"/>
      <c r="Z30" s="775"/>
      <c r="AA30" s="775"/>
      <c r="AB30" s="775"/>
      <c r="AC30" s="775"/>
      <c r="AD30" s="775"/>
      <c r="AE30" s="775"/>
      <c r="AF30" s="775"/>
      <c r="AG30" s="775"/>
      <c r="AH30" s="775"/>
      <c r="AI30" s="775"/>
      <c r="AJ30" s="775"/>
      <c r="AK30" s="775"/>
      <c r="AL30" s="775"/>
      <c r="AM30" s="775"/>
      <c r="AN30" s="775"/>
      <c r="AO30" s="775"/>
      <c r="AP30" s="775"/>
      <c r="AQ30" s="775"/>
      <c r="AR30" s="775"/>
      <c r="AS30" s="775"/>
      <c r="AT30" s="775"/>
      <c r="AU30" s="775"/>
      <c r="AV30" s="775"/>
      <c r="AW30" s="775"/>
      <c r="AX30" s="775"/>
      <c r="AY30" s="775"/>
      <c r="AZ30" s="775"/>
      <c r="BA30" s="759"/>
      <c r="BB30" s="759"/>
      <c r="BC30" s="759"/>
      <c r="BD30" s="759"/>
      <c r="BE30" s="759"/>
    </row>
    <row r="31">
      <c r="A31" s="398"/>
      <c r="B31" s="746"/>
      <c r="C31" s="776" t="s">
        <v>705</v>
      </c>
      <c r="D31" s="777">
        <v>44912.0</v>
      </c>
      <c r="E31" s="778">
        <v>0.0</v>
      </c>
      <c r="F31" s="778">
        <v>0.020833333333333332</v>
      </c>
      <c r="G31" s="778">
        <v>0.041666666666666664</v>
      </c>
      <c r="H31" s="778">
        <v>0.0625</v>
      </c>
      <c r="I31" s="778">
        <v>0.08333333333333333</v>
      </c>
      <c r="J31" s="778">
        <v>0.10416666666666667</v>
      </c>
      <c r="K31" s="778">
        <v>0.125</v>
      </c>
      <c r="L31" s="778">
        <v>0.14583333333333334</v>
      </c>
      <c r="M31" s="778">
        <v>0.16666666666666666</v>
      </c>
      <c r="N31" s="778">
        <v>0.1875</v>
      </c>
      <c r="O31" s="778">
        <v>0.20833333333333334</v>
      </c>
      <c r="P31" s="778">
        <v>0.22916666666666666</v>
      </c>
      <c r="Q31" s="778">
        <v>0.25</v>
      </c>
      <c r="R31" s="778">
        <v>0.2708333333333333</v>
      </c>
      <c r="S31" s="778">
        <v>0.2916666666666667</v>
      </c>
      <c r="T31" s="778">
        <v>0.3125</v>
      </c>
      <c r="U31" s="778">
        <v>0.3333333333333333</v>
      </c>
      <c r="V31" s="778">
        <v>0.3541666666666667</v>
      </c>
      <c r="W31" s="778">
        <v>0.375</v>
      </c>
      <c r="X31" s="778">
        <v>0.3958333333333333</v>
      </c>
      <c r="Y31" s="778">
        <v>0.4166666666666667</v>
      </c>
      <c r="Z31" s="778">
        <v>0.4375</v>
      </c>
      <c r="AA31" s="778">
        <v>0.4583333333333333</v>
      </c>
      <c r="AB31" s="778">
        <v>0.4791666666666667</v>
      </c>
      <c r="AC31" s="778">
        <v>0.5</v>
      </c>
      <c r="AD31" s="778">
        <v>0.5208333333333334</v>
      </c>
      <c r="AE31" s="778">
        <v>0.5416666666666666</v>
      </c>
      <c r="AF31" s="778">
        <v>0.5625</v>
      </c>
      <c r="AG31" s="778">
        <v>0.5833333333333334</v>
      </c>
      <c r="AH31" s="778">
        <v>0.6041666666666666</v>
      </c>
      <c r="AI31" s="778">
        <v>0.625</v>
      </c>
      <c r="AJ31" s="778">
        <v>0.6458333333333334</v>
      </c>
      <c r="AK31" s="778">
        <v>0.6666666666666666</v>
      </c>
      <c r="AL31" s="778">
        <v>0.6875</v>
      </c>
      <c r="AM31" s="778">
        <v>0.7083333333333334</v>
      </c>
      <c r="AN31" s="778">
        <v>0.7291666666666666</v>
      </c>
      <c r="AO31" s="778">
        <v>0.75</v>
      </c>
      <c r="AP31" s="778">
        <v>0.7708333333333334</v>
      </c>
      <c r="AQ31" s="778">
        <v>0.7916666666666666</v>
      </c>
      <c r="AR31" s="778">
        <v>0.8125</v>
      </c>
      <c r="AS31" s="778">
        <v>0.8333333333333334</v>
      </c>
      <c r="AT31" s="778">
        <v>0.8541666666666666</v>
      </c>
      <c r="AU31" s="778">
        <v>0.875</v>
      </c>
      <c r="AV31" s="778">
        <v>0.8958333333333334</v>
      </c>
      <c r="AW31" s="778">
        <v>0.9166666666666666</v>
      </c>
      <c r="AX31" s="778">
        <v>0.9375</v>
      </c>
      <c r="AY31" s="778">
        <v>0.9583333333333334</v>
      </c>
      <c r="AZ31" s="778">
        <v>0.9791666666666666</v>
      </c>
      <c r="BA31" s="750"/>
      <c r="BB31" s="750"/>
      <c r="BC31" s="750"/>
      <c r="BD31" s="750"/>
      <c r="BE31" s="779" t="s">
        <v>705</v>
      </c>
    </row>
    <row r="32">
      <c r="A32" s="751"/>
      <c r="B32" s="752" t="s">
        <v>715</v>
      </c>
      <c r="C32" s="753" t="s">
        <v>707</v>
      </c>
      <c r="D32" s="754">
        <v>6.5</v>
      </c>
      <c r="E32" s="755">
        <v>0.0</v>
      </c>
      <c r="F32" s="755">
        <v>0.0</v>
      </c>
      <c r="G32" s="755">
        <v>0.0</v>
      </c>
      <c r="H32" s="755">
        <v>0.0</v>
      </c>
      <c r="I32" s="755">
        <v>0.0</v>
      </c>
      <c r="J32" s="755">
        <v>0.0</v>
      </c>
      <c r="K32" s="755">
        <v>0.0</v>
      </c>
      <c r="L32" s="755">
        <v>0.0</v>
      </c>
      <c r="M32" s="755">
        <v>0.0</v>
      </c>
      <c r="N32" s="755">
        <v>0.0</v>
      </c>
      <c r="O32" s="755">
        <v>0.0</v>
      </c>
      <c r="P32" s="755">
        <v>0.0</v>
      </c>
      <c r="Q32" s="755">
        <v>0.0</v>
      </c>
      <c r="R32" s="755">
        <v>0.0</v>
      </c>
      <c r="S32" s="755">
        <v>0.0</v>
      </c>
      <c r="T32" s="755">
        <v>0.0</v>
      </c>
      <c r="U32" s="755">
        <v>0.0</v>
      </c>
      <c r="V32" s="755">
        <v>0.0</v>
      </c>
      <c r="W32" s="755">
        <v>0.0</v>
      </c>
      <c r="X32" s="755">
        <v>0.0</v>
      </c>
      <c r="Y32" s="755">
        <v>0.0</v>
      </c>
      <c r="Z32" s="755">
        <v>0.0</v>
      </c>
      <c r="AA32" s="755">
        <v>0.0</v>
      </c>
      <c r="AB32" s="755">
        <v>0.0</v>
      </c>
      <c r="AC32" s="755">
        <v>0.0</v>
      </c>
      <c r="AD32" s="755">
        <v>0.0</v>
      </c>
      <c r="AE32" s="755">
        <v>0.0</v>
      </c>
      <c r="AF32" s="755">
        <v>0.0</v>
      </c>
      <c r="AG32" s="755">
        <v>0.0</v>
      </c>
      <c r="AH32" s="755">
        <v>0.0</v>
      </c>
      <c r="AI32" s="755">
        <v>0.0</v>
      </c>
      <c r="AJ32" s="755">
        <v>0.0</v>
      </c>
      <c r="AK32" s="755">
        <v>0.0</v>
      </c>
      <c r="AL32" s="755">
        <v>0.0</v>
      </c>
      <c r="AM32" s="755">
        <v>0.0</v>
      </c>
      <c r="AN32" s="755">
        <v>0.0</v>
      </c>
      <c r="AO32" s="755">
        <v>0.0</v>
      </c>
      <c r="AP32" s="755">
        <v>0.0</v>
      </c>
      <c r="AQ32" s="755">
        <v>0.0</v>
      </c>
      <c r="AR32" s="755">
        <v>0.0</v>
      </c>
      <c r="AS32" s="755">
        <v>0.0</v>
      </c>
      <c r="AT32" s="755">
        <v>0.0</v>
      </c>
      <c r="AU32" s="755">
        <v>0.0</v>
      </c>
      <c r="AV32" s="755">
        <v>0.0</v>
      </c>
      <c r="AW32" s="755">
        <v>0.0</v>
      </c>
      <c r="AX32" s="755">
        <v>0.0</v>
      </c>
      <c r="AY32" s="755">
        <v>0.0</v>
      </c>
      <c r="AZ32" s="755">
        <v>0.0</v>
      </c>
      <c r="BA32" s="756"/>
      <c r="BB32" s="756"/>
      <c r="BC32" s="756"/>
      <c r="BD32" s="756"/>
      <c r="BE32" s="779" t="s">
        <v>707</v>
      </c>
    </row>
    <row r="33">
      <c r="A33" s="751"/>
      <c r="B33" s="757"/>
      <c r="C33" s="753" t="s">
        <v>708</v>
      </c>
      <c r="D33" s="754">
        <v>0.5</v>
      </c>
      <c r="E33" s="755">
        <v>0.0</v>
      </c>
      <c r="F33" s="755">
        <v>0.0</v>
      </c>
      <c r="G33" s="755">
        <v>0.0</v>
      </c>
      <c r="H33" s="755">
        <v>0.0</v>
      </c>
      <c r="I33" s="755">
        <v>0.0</v>
      </c>
      <c r="J33" s="755">
        <v>0.0</v>
      </c>
      <c r="K33" s="755">
        <v>0.0</v>
      </c>
      <c r="L33" s="755">
        <v>0.0</v>
      </c>
      <c r="M33" s="755">
        <v>0.0</v>
      </c>
      <c r="N33" s="755">
        <v>0.0</v>
      </c>
      <c r="O33" s="755">
        <v>0.0</v>
      </c>
      <c r="P33" s="755">
        <v>0.0</v>
      </c>
      <c r="Q33" s="755">
        <v>0.0</v>
      </c>
      <c r="R33" s="755">
        <v>0.0</v>
      </c>
      <c r="S33" s="755">
        <v>0.0</v>
      </c>
      <c r="T33" s="755">
        <v>0.0</v>
      </c>
      <c r="U33" s="755">
        <v>0.0</v>
      </c>
      <c r="V33" s="755">
        <v>0.0</v>
      </c>
      <c r="W33" s="755">
        <v>0.0</v>
      </c>
      <c r="X33" s="755">
        <v>0.0</v>
      </c>
      <c r="Y33" s="755">
        <v>0.0</v>
      </c>
      <c r="Z33" s="755">
        <v>0.0</v>
      </c>
      <c r="AA33" s="755">
        <v>0.0</v>
      </c>
      <c r="AB33" s="755">
        <v>0.0</v>
      </c>
      <c r="AC33" s="755">
        <v>0.0</v>
      </c>
      <c r="AD33" s="755">
        <v>0.0</v>
      </c>
      <c r="AE33" s="755">
        <v>0.0</v>
      </c>
      <c r="AF33" s="755">
        <v>0.0</v>
      </c>
      <c r="AG33" s="755">
        <v>0.0</v>
      </c>
      <c r="AH33" s="755">
        <v>0.0</v>
      </c>
      <c r="AI33" s="755">
        <v>0.0</v>
      </c>
      <c r="AJ33" s="755">
        <v>0.0</v>
      </c>
      <c r="AK33" s="755">
        <v>0.0</v>
      </c>
      <c r="AL33" s="755">
        <v>0.0</v>
      </c>
      <c r="AM33" s="755">
        <v>0.0</v>
      </c>
      <c r="AN33" s="755">
        <v>0.0</v>
      </c>
      <c r="AO33" s="755">
        <v>0.0</v>
      </c>
      <c r="AP33" s="755">
        <v>0.0</v>
      </c>
      <c r="AQ33" s="755">
        <v>0.0</v>
      </c>
      <c r="AR33" s="755">
        <v>0.0</v>
      </c>
      <c r="AS33" s="755">
        <v>0.0</v>
      </c>
      <c r="AT33" s="755">
        <v>0.0</v>
      </c>
      <c r="AU33" s="755">
        <v>0.0</v>
      </c>
      <c r="AV33" s="755">
        <v>0.0</v>
      </c>
      <c r="AW33" s="755">
        <v>0.0</v>
      </c>
      <c r="AX33" s="755">
        <v>0.0</v>
      </c>
      <c r="AY33" s="755">
        <v>0.0</v>
      </c>
      <c r="AZ33" s="755">
        <v>0.0</v>
      </c>
      <c r="BA33" s="756"/>
      <c r="BB33" s="756"/>
      <c r="BC33" s="756"/>
      <c r="BD33" s="756"/>
      <c r="BE33" s="779" t="s">
        <v>708</v>
      </c>
    </row>
    <row r="34">
      <c r="A34" s="751"/>
      <c r="B34" s="758"/>
      <c r="C34" s="753" t="s">
        <v>709</v>
      </c>
      <c r="D34" s="753">
        <v>6.0</v>
      </c>
      <c r="E34" s="755">
        <v>0.0</v>
      </c>
      <c r="F34" s="755">
        <v>0.0</v>
      </c>
      <c r="G34" s="755">
        <v>0.0</v>
      </c>
      <c r="H34" s="755">
        <v>0.0</v>
      </c>
      <c r="I34" s="755">
        <v>0.0</v>
      </c>
      <c r="J34" s="755">
        <v>0.0</v>
      </c>
      <c r="K34" s="755">
        <v>0.0</v>
      </c>
      <c r="L34" s="755">
        <v>0.0</v>
      </c>
      <c r="M34" s="755">
        <v>0.0</v>
      </c>
      <c r="N34" s="755">
        <v>0.0</v>
      </c>
      <c r="O34" s="755">
        <v>0.0</v>
      </c>
      <c r="P34" s="755">
        <v>0.0</v>
      </c>
      <c r="Q34" s="755">
        <v>0.0</v>
      </c>
      <c r="R34" s="755">
        <v>0.0</v>
      </c>
      <c r="S34" s="755">
        <v>0.0</v>
      </c>
      <c r="T34" s="755">
        <v>0.0</v>
      </c>
      <c r="U34" s="755">
        <v>0.0</v>
      </c>
      <c r="V34" s="755">
        <v>0.0</v>
      </c>
      <c r="W34" s="755">
        <v>0.0</v>
      </c>
      <c r="X34" s="755">
        <v>0.0</v>
      </c>
      <c r="Y34" s="755">
        <v>0.0</v>
      </c>
      <c r="Z34" s="755">
        <v>0.0</v>
      </c>
      <c r="AA34" s="755">
        <v>0.0</v>
      </c>
      <c r="AB34" s="755">
        <v>0.0</v>
      </c>
      <c r="AC34" s="755">
        <v>0.0</v>
      </c>
      <c r="AD34" s="755">
        <v>0.0</v>
      </c>
      <c r="AE34" s="755">
        <v>0.0</v>
      </c>
      <c r="AF34" s="755">
        <v>0.0</v>
      </c>
      <c r="AG34" s="755">
        <v>0.0</v>
      </c>
      <c r="AH34" s="755">
        <v>0.0</v>
      </c>
      <c r="AI34" s="755">
        <v>0.0</v>
      </c>
      <c r="AJ34" s="755">
        <v>0.0</v>
      </c>
      <c r="AK34" s="755">
        <v>0.0</v>
      </c>
      <c r="AL34" s="755">
        <v>0.0</v>
      </c>
      <c r="AM34" s="755">
        <v>0.0</v>
      </c>
      <c r="AN34" s="755">
        <v>0.0</v>
      </c>
      <c r="AO34" s="755">
        <v>0.0</v>
      </c>
      <c r="AP34" s="755">
        <v>0.0</v>
      </c>
      <c r="AQ34" s="755">
        <v>0.0</v>
      </c>
      <c r="AR34" s="755">
        <v>0.0</v>
      </c>
      <c r="AS34" s="755">
        <v>0.0</v>
      </c>
      <c r="AT34" s="755">
        <v>0.0</v>
      </c>
      <c r="AU34" s="755">
        <v>0.0</v>
      </c>
      <c r="AV34" s="755">
        <v>0.0</v>
      </c>
      <c r="AW34" s="755">
        <v>0.0</v>
      </c>
      <c r="AX34" s="755">
        <v>0.0</v>
      </c>
      <c r="AY34" s="755">
        <v>0.0</v>
      </c>
      <c r="AZ34" s="755">
        <v>0.0</v>
      </c>
      <c r="BA34" s="756"/>
      <c r="BB34" s="756"/>
      <c r="BC34" s="756"/>
      <c r="BD34" s="756"/>
      <c r="BE34" s="779" t="s">
        <v>709</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4336"/>
    <outlinePr summaryBelow="0" summaryRight="0"/>
  </sheetPr>
  <sheetViews>
    <sheetView workbookViewId="0"/>
  </sheetViews>
  <sheetFormatPr customHeight="1" defaultColWidth="12.63" defaultRowHeight="15.75"/>
  <sheetData>
    <row r="1">
      <c r="A1" s="398"/>
      <c r="B1" s="746"/>
      <c r="C1" s="747" t="s">
        <v>705</v>
      </c>
      <c r="D1" s="748" t="str">
        <f>#REF!</f>
        <v>#REF!</v>
      </c>
      <c r="E1" s="749">
        <v>0.0</v>
      </c>
      <c r="F1" s="749">
        <v>0.020833333333333332</v>
      </c>
      <c r="G1" s="749">
        <v>0.041666666666666664</v>
      </c>
      <c r="H1" s="749">
        <v>0.0625</v>
      </c>
      <c r="I1" s="749">
        <v>0.08333333333333333</v>
      </c>
      <c r="J1" s="749">
        <v>0.10416666666666667</v>
      </c>
      <c r="K1" s="749">
        <v>0.125</v>
      </c>
      <c r="L1" s="749">
        <v>0.14583333333333334</v>
      </c>
      <c r="M1" s="749">
        <v>0.16666666666666666</v>
      </c>
      <c r="N1" s="749">
        <v>0.1875</v>
      </c>
      <c r="O1" s="749">
        <v>0.20833333333333334</v>
      </c>
      <c r="P1" s="749">
        <v>0.22916666666666666</v>
      </c>
      <c r="Q1" s="749">
        <v>0.25</v>
      </c>
      <c r="R1" s="749">
        <v>0.2708333333333333</v>
      </c>
      <c r="S1" s="749">
        <v>0.2916666666666667</v>
      </c>
      <c r="T1" s="749">
        <v>0.3125</v>
      </c>
      <c r="U1" s="749">
        <v>0.3333333333333333</v>
      </c>
      <c r="V1" s="749">
        <v>0.3541666666666667</v>
      </c>
      <c r="W1" s="749">
        <v>0.375</v>
      </c>
      <c r="X1" s="749">
        <v>0.3958333333333333</v>
      </c>
      <c r="Y1" s="749">
        <v>0.4166666666666667</v>
      </c>
      <c r="Z1" s="749">
        <v>0.4375</v>
      </c>
      <c r="AA1" s="749">
        <v>0.4583333333333333</v>
      </c>
      <c r="AB1" s="749">
        <v>0.4791666666666667</v>
      </c>
      <c r="AC1" s="749">
        <v>0.5</v>
      </c>
      <c r="AD1" s="749">
        <v>0.5208333333333334</v>
      </c>
      <c r="AE1" s="749">
        <v>0.5416666666666666</v>
      </c>
      <c r="AF1" s="749">
        <v>0.5625</v>
      </c>
      <c r="AG1" s="749">
        <v>0.5833333333333334</v>
      </c>
      <c r="AH1" s="749">
        <v>0.6041666666666666</v>
      </c>
      <c r="AI1" s="749">
        <v>0.625</v>
      </c>
      <c r="AJ1" s="749">
        <v>0.6458333333333334</v>
      </c>
      <c r="AK1" s="749">
        <v>0.6666666666666666</v>
      </c>
      <c r="AL1" s="749">
        <v>0.6875</v>
      </c>
      <c r="AM1" s="749">
        <v>0.7083333333333334</v>
      </c>
      <c r="AN1" s="749">
        <v>0.7291666666666666</v>
      </c>
      <c r="AO1" s="749">
        <v>0.75</v>
      </c>
      <c r="AP1" s="749">
        <v>0.7708333333333334</v>
      </c>
      <c r="AQ1" s="749">
        <v>0.7916666666666666</v>
      </c>
      <c r="AR1" s="749">
        <v>0.8125</v>
      </c>
      <c r="AS1" s="749">
        <v>0.8333333333333334</v>
      </c>
      <c r="AT1" s="749">
        <v>0.8541666666666666</v>
      </c>
      <c r="AU1" s="749">
        <v>0.875</v>
      </c>
      <c r="AV1" s="749">
        <v>0.8958333333333334</v>
      </c>
      <c r="AW1" s="749">
        <v>0.9166666666666666</v>
      </c>
      <c r="AX1" s="749">
        <v>0.9375</v>
      </c>
      <c r="AY1" s="749">
        <v>0.9583333333333334</v>
      </c>
      <c r="AZ1" s="749">
        <v>0.9791666666666666</v>
      </c>
      <c r="BA1" s="750"/>
      <c r="BB1" s="750"/>
      <c r="BC1" s="750"/>
      <c r="BD1" s="750"/>
    </row>
    <row r="2">
      <c r="A2" s="751"/>
      <c r="B2" s="752" t="s">
        <v>706</v>
      </c>
      <c r="C2" s="753" t="s">
        <v>707</v>
      </c>
      <c r="D2" s="754">
        <v>44.0</v>
      </c>
      <c r="E2" s="755">
        <v>0.0</v>
      </c>
      <c r="F2" s="755">
        <v>0.0</v>
      </c>
      <c r="G2" s="755">
        <v>0.0</v>
      </c>
      <c r="H2" s="755">
        <v>0.0</v>
      </c>
      <c r="I2" s="755">
        <v>0.0</v>
      </c>
      <c r="J2" s="755">
        <v>0.0</v>
      </c>
      <c r="K2" s="755">
        <v>0.0</v>
      </c>
      <c r="L2" s="755">
        <v>0.0</v>
      </c>
      <c r="M2" s="755">
        <v>0.0</v>
      </c>
      <c r="N2" s="755">
        <v>0.0</v>
      </c>
      <c r="O2" s="755">
        <v>0.0</v>
      </c>
      <c r="P2" s="755">
        <v>0.0</v>
      </c>
      <c r="Q2" s="755">
        <v>0.0</v>
      </c>
      <c r="R2" s="755">
        <v>0.0</v>
      </c>
      <c r="S2" s="755">
        <v>0.0</v>
      </c>
      <c r="T2" s="755">
        <v>0.0</v>
      </c>
      <c r="U2" s="755">
        <v>0.0</v>
      </c>
      <c r="V2" s="755">
        <v>0.0</v>
      </c>
      <c r="W2" s="755">
        <v>0.0</v>
      </c>
      <c r="X2" s="755">
        <v>0.0</v>
      </c>
      <c r="Y2" s="755">
        <v>0.0</v>
      </c>
      <c r="Z2" s="755">
        <v>0.0</v>
      </c>
      <c r="AA2" s="755">
        <v>0.0</v>
      </c>
      <c r="AB2" s="755">
        <v>0.0</v>
      </c>
      <c r="AC2" s="755">
        <v>0.0</v>
      </c>
      <c r="AD2" s="755">
        <v>0.0</v>
      </c>
      <c r="AE2" s="755">
        <v>0.0</v>
      </c>
      <c r="AF2" s="755">
        <v>0.0</v>
      </c>
      <c r="AG2" s="755">
        <v>0.0</v>
      </c>
      <c r="AH2" s="755">
        <v>0.0</v>
      </c>
      <c r="AI2" s="755">
        <v>0.0</v>
      </c>
      <c r="AJ2" s="755">
        <v>0.0</v>
      </c>
      <c r="AK2" s="755">
        <v>0.0</v>
      </c>
      <c r="AL2" s="755">
        <v>0.0</v>
      </c>
      <c r="AM2" s="755">
        <v>0.0</v>
      </c>
      <c r="AN2" s="755">
        <v>0.0</v>
      </c>
      <c r="AO2" s="755">
        <v>0.0</v>
      </c>
      <c r="AP2" s="755">
        <v>0.0</v>
      </c>
      <c r="AQ2" s="755">
        <v>0.0</v>
      </c>
      <c r="AR2" s="755">
        <v>0.0</v>
      </c>
      <c r="AS2" s="755">
        <v>0.0</v>
      </c>
      <c r="AT2" s="755">
        <v>0.0</v>
      </c>
      <c r="AU2" s="755">
        <v>0.0</v>
      </c>
      <c r="AV2" s="755">
        <v>0.0</v>
      </c>
      <c r="AW2" s="755">
        <v>0.0</v>
      </c>
      <c r="AX2" s="755">
        <v>0.0</v>
      </c>
      <c r="AY2" s="755">
        <v>0.0</v>
      </c>
      <c r="AZ2" s="755">
        <v>0.0</v>
      </c>
      <c r="BA2" s="756"/>
      <c r="BB2" s="756"/>
      <c r="BC2" s="756"/>
      <c r="BD2" s="756"/>
    </row>
    <row r="3">
      <c r="A3" s="751"/>
      <c r="B3" s="757"/>
      <c r="C3" s="753" t="s">
        <v>708</v>
      </c>
      <c r="D3" s="754">
        <v>15.5</v>
      </c>
      <c r="E3" s="755">
        <v>0.0</v>
      </c>
      <c r="F3" s="755">
        <v>0.0</v>
      </c>
      <c r="G3" s="755">
        <v>0.0</v>
      </c>
      <c r="H3" s="755">
        <v>0.0</v>
      </c>
      <c r="I3" s="755">
        <v>0.0</v>
      </c>
      <c r="J3" s="755">
        <v>0.0</v>
      </c>
      <c r="K3" s="755">
        <v>0.0</v>
      </c>
      <c r="L3" s="755">
        <v>0.0</v>
      </c>
      <c r="M3" s="755">
        <v>0.0</v>
      </c>
      <c r="N3" s="755">
        <v>0.0</v>
      </c>
      <c r="O3" s="755">
        <v>0.0</v>
      </c>
      <c r="P3" s="755">
        <v>0.0</v>
      </c>
      <c r="Q3" s="755">
        <v>0.0</v>
      </c>
      <c r="R3" s="755">
        <v>0.0</v>
      </c>
      <c r="S3" s="755">
        <v>0.0</v>
      </c>
      <c r="T3" s="755">
        <v>0.0</v>
      </c>
      <c r="U3" s="755">
        <v>0.0</v>
      </c>
      <c r="V3" s="755">
        <v>0.0</v>
      </c>
      <c r="W3" s="755">
        <v>0.0</v>
      </c>
      <c r="X3" s="755">
        <v>0.0</v>
      </c>
      <c r="Y3" s="755">
        <v>0.0</v>
      </c>
      <c r="Z3" s="755">
        <v>0.0</v>
      </c>
      <c r="AA3" s="755">
        <v>0.0</v>
      </c>
      <c r="AB3" s="755">
        <v>0.0</v>
      </c>
      <c r="AC3" s="755">
        <v>0.0</v>
      </c>
      <c r="AD3" s="755">
        <v>0.0</v>
      </c>
      <c r="AE3" s="755">
        <v>0.0</v>
      </c>
      <c r="AF3" s="755">
        <v>0.0</v>
      </c>
      <c r="AG3" s="755">
        <v>0.0</v>
      </c>
      <c r="AH3" s="755">
        <v>0.0</v>
      </c>
      <c r="AI3" s="755">
        <v>0.0</v>
      </c>
      <c r="AJ3" s="755">
        <v>0.0</v>
      </c>
      <c r="AK3" s="755">
        <v>0.0</v>
      </c>
      <c r="AL3" s="755">
        <v>0.0</v>
      </c>
      <c r="AM3" s="755">
        <v>0.0</v>
      </c>
      <c r="AN3" s="755">
        <v>0.0</v>
      </c>
      <c r="AO3" s="755">
        <v>0.0</v>
      </c>
      <c r="AP3" s="755">
        <v>0.0</v>
      </c>
      <c r="AQ3" s="755">
        <v>0.0</v>
      </c>
      <c r="AR3" s="755">
        <v>0.0</v>
      </c>
      <c r="AS3" s="755">
        <v>0.0</v>
      </c>
      <c r="AT3" s="755">
        <v>0.0</v>
      </c>
      <c r="AU3" s="755">
        <v>0.0</v>
      </c>
      <c r="AV3" s="755">
        <v>0.0</v>
      </c>
      <c r="AW3" s="755">
        <v>0.0</v>
      </c>
      <c r="AX3" s="755">
        <v>0.0</v>
      </c>
      <c r="AY3" s="755">
        <v>0.0</v>
      </c>
      <c r="AZ3" s="755">
        <v>0.0</v>
      </c>
      <c r="BA3" s="756"/>
      <c r="BB3" s="756"/>
      <c r="BC3" s="756"/>
      <c r="BD3" s="756"/>
    </row>
    <row r="4">
      <c r="A4" s="751"/>
      <c r="B4" s="758"/>
      <c r="C4" s="753" t="s">
        <v>709</v>
      </c>
      <c r="D4" s="753">
        <v>28.5</v>
      </c>
      <c r="E4" s="755">
        <v>0.0</v>
      </c>
      <c r="F4" s="755">
        <v>0.0</v>
      </c>
      <c r="G4" s="755">
        <v>0.0</v>
      </c>
      <c r="H4" s="755">
        <v>0.0</v>
      </c>
      <c r="I4" s="755">
        <v>0.0</v>
      </c>
      <c r="J4" s="755">
        <v>0.0</v>
      </c>
      <c r="K4" s="755">
        <v>0.0</v>
      </c>
      <c r="L4" s="755">
        <v>0.0</v>
      </c>
      <c r="M4" s="755">
        <v>0.0</v>
      </c>
      <c r="N4" s="755">
        <v>0.0</v>
      </c>
      <c r="O4" s="755">
        <v>0.0</v>
      </c>
      <c r="P4" s="755">
        <v>0.0</v>
      </c>
      <c r="Q4" s="755">
        <v>0.0</v>
      </c>
      <c r="R4" s="755">
        <v>0.0</v>
      </c>
      <c r="S4" s="755">
        <v>0.0</v>
      </c>
      <c r="T4" s="755">
        <v>0.0</v>
      </c>
      <c r="U4" s="755">
        <v>0.0</v>
      </c>
      <c r="V4" s="755">
        <v>0.0</v>
      </c>
      <c r="W4" s="755">
        <v>0.0</v>
      </c>
      <c r="X4" s="755">
        <v>0.0</v>
      </c>
      <c r="Y4" s="755">
        <v>0.0</v>
      </c>
      <c r="Z4" s="755">
        <v>0.0</v>
      </c>
      <c r="AA4" s="755">
        <v>0.0</v>
      </c>
      <c r="AB4" s="755">
        <v>0.0</v>
      </c>
      <c r="AC4" s="755">
        <v>0.0</v>
      </c>
      <c r="AD4" s="755">
        <v>0.0</v>
      </c>
      <c r="AE4" s="755">
        <v>0.0</v>
      </c>
      <c r="AF4" s="755">
        <v>0.0</v>
      </c>
      <c r="AG4" s="755">
        <v>0.0</v>
      </c>
      <c r="AH4" s="755">
        <v>0.0</v>
      </c>
      <c r="AI4" s="755">
        <v>0.0</v>
      </c>
      <c r="AJ4" s="755">
        <v>0.0</v>
      </c>
      <c r="AK4" s="755">
        <v>0.0</v>
      </c>
      <c r="AL4" s="755">
        <v>0.0</v>
      </c>
      <c r="AM4" s="755">
        <v>0.0</v>
      </c>
      <c r="AN4" s="755">
        <v>0.0</v>
      </c>
      <c r="AO4" s="755">
        <v>0.0</v>
      </c>
      <c r="AP4" s="755">
        <v>0.0</v>
      </c>
      <c r="AQ4" s="755">
        <v>0.0</v>
      </c>
      <c r="AR4" s="755">
        <v>0.0</v>
      </c>
      <c r="AS4" s="755">
        <v>0.0</v>
      </c>
      <c r="AT4" s="755">
        <v>0.0</v>
      </c>
      <c r="AU4" s="755">
        <v>0.0</v>
      </c>
      <c r="AV4" s="755">
        <v>0.0</v>
      </c>
      <c r="AW4" s="755">
        <v>0.0</v>
      </c>
      <c r="AX4" s="755">
        <v>0.0</v>
      </c>
      <c r="AY4" s="755">
        <v>0.0</v>
      </c>
      <c r="AZ4" s="755">
        <v>0.0</v>
      </c>
      <c r="BA4" s="756"/>
      <c r="BB4" s="756"/>
      <c r="BC4" s="756"/>
      <c r="BD4" s="756"/>
    </row>
    <row r="5">
      <c r="A5" s="759"/>
      <c r="B5" s="759"/>
      <c r="C5" s="760"/>
      <c r="D5" s="760"/>
      <c r="E5" s="759"/>
      <c r="F5" s="759"/>
      <c r="G5" s="759"/>
      <c r="H5" s="759"/>
      <c r="I5" s="759"/>
      <c r="J5" s="759"/>
      <c r="K5" s="759"/>
      <c r="L5" s="759"/>
      <c r="M5" s="759"/>
      <c r="N5" s="759"/>
      <c r="O5" s="759"/>
      <c r="P5" s="759"/>
      <c r="Q5" s="759"/>
      <c r="R5" s="759"/>
      <c r="S5" s="759"/>
      <c r="T5" s="759"/>
      <c r="U5" s="759"/>
      <c r="V5" s="759"/>
      <c r="W5" s="759"/>
      <c r="X5" s="759"/>
      <c r="Y5" s="759"/>
      <c r="Z5" s="759"/>
      <c r="AA5" s="759"/>
      <c r="AB5" s="759"/>
      <c r="AC5" s="759"/>
      <c r="AD5" s="759"/>
      <c r="AE5" s="759"/>
      <c r="AF5" s="759"/>
      <c r="AG5" s="759"/>
      <c r="AH5" s="759"/>
      <c r="AI5" s="759"/>
      <c r="AJ5" s="759"/>
      <c r="AK5" s="759"/>
      <c r="AL5" s="759"/>
      <c r="AM5" s="759"/>
      <c r="AN5" s="759"/>
      <c r="AO5" s="759"/>
      <c r="AP5" s="759"/>
      <c r="AQ5" s="759"/>
      <c r="AR5" s="759"/>
      <c r="AS5" s="759"/>
      <c r="AT5" s="759"/>
      <c r="AU5" s="759"/>
      <c r="AV5" s="759"/>
      <c r="AW5" s="759"/>
      <c r="AX5" s="759"/>
      <c r="AY5" s="759"/>
      <c r="AZ5" s="759"/>
      <c r="BA5" s="759"/>
      <c r="BB5" s="759"/>
      <c r="BC5" s="759"/>
      <c r="BD5" s="759"/>
    </row>
    <row r="6">
      <c r="A6" s="746"/>
      <c r="B6" s="761"/>
      <c r="C6" s="761" t="s">
        <v>705</v>
      </c>
      <c r="D6" s="762" t="str">
        <f>#REF!+1</f>
        <v>#REF!</v>
      </c>
      <c r="E6" s="749">
        <v>0.0</v>
      </c>
      <c r="F6" s="749">
        <v>0.020833333333333332</v>
      </c>
      <c r="G6" s="749">
        <v>0.041666666666666664</v>
      </c>
      <c r="H6" s="749">
        <v>0.0625</v>
      </c>
      <c r="I6" s="749">
        <v>0.08333333333333333</v>
      </c>
      <c r="J6" s="749">
        <v>0.10416666666666667</v>
      </c>
      <c r="K6" s="749">
        <v>0.125</v>
      </c>
      <c r="L6" s="749">
        <v>0.14583333333333334</v>
      </c>
      <c r="M6" s="749">
        <v>0.16666666666666666</v>
      </c>
      <c r="N6" s="749">
        <v>0.1875</v>
      </c>
      <c r="O6" s="749">
        <v>0.20833333333333334</v>
      </c>
      <c r="P6" s="749">
        <v>0.22916666666666666</v>
      </c>
      <c r="Q6" s="749">
        <v>0.25</v>
      </c>
      <c r="R6" s="749">
        <v>0.2708333333333333</v>
      </c>
      <c r="S6" s="749">
        <v>0.2916666666666667</v>
      </c>
      <c r="T6" s="749">
        <v>0.3125</v>
      </c>
      <c r="U6" s="749">
        <v>0.3333333333333333</v>
      </c>
      <c r="V6" s="749">
        <v>0.3541666666666667</v>
      </c>
      <c r="W6" s="749">
        <v>0.375</v>
      </c>
      <c r="X6" s="749">
        <v>0.3958333333333333</v>
      </c>
      <c r="Y6" s="749">
        <v>0.4166666666666667</v>
      </c>
      <c r="Z6" s="749">
        <v>0.4375</v>
      </c>
      <c r="AA6" s="749">
        <v>0.4583333333333333</v>
      </c>
      <c r="AB6" s="749">
        <v>0.4791666666666667</v>
      </c>
      <c r="AC6" s="749">
        <v>0.5</v>
      </c>
      <c r="AD6" s="749">
        <v>0.5208333333333334</v>
      </c>
      <c r="AE6" s="749">
        <v>0.5416666666666666</v>
      </c>
      <c r="AF6" s="749">
        <v>0.5625</v>
      </c>
      <c r="AG6" s="749">
        <v>0.5833333333333334</v>
      </c>
      <c r="AH6" s="749">
        <v>0.6041666666666666</v>
      </c>
      <c r="AI6" s="749">
        <v>0.625</v>
      </c>
      <c r="AJ6" s="749">
        <v>0.6458333333333334</v>
      </c>
      <c r="AK6" s="749">
        <v>0.6666666666666666</v>
      </c>
      <c r="AL6" s="749">
        <v>0.6875</v>
      </c>
      <c r="AM6" s="749">
        <v>0.7083333333333334</v>
      </c>
      <c r="AN6" s="749">
        <v>0.7291666666666666</v>
      </c>
      <c r="AO6" s="749">
        <v>0.75</v>
      </c>
      <c r="AP6" s="749">
        <v>0.7708333333333334</v>
      </c>
      <c r="AQ6" s="749">
        <v>0.7916666666666666</v>
      </c>
      <c r="AR6" s="749">
        <v>0.8125</v>
      </c>
      <c r="AS6" s="749">
        <v>0.8333333333333334</v>
      </c>
      <c r="AT6" s="749">
        <v>0.8541666666666666</v>
      </c>
      <c r="AU6" s="749">
        <v>0.875</v>
      </c>
      <c r="AV6" s="749">
        <v>0.8958333333333334</v>
      </c>
      <c r="AW6" s="749">
        <v>0.9166666666666666</v>
      </c>
      <c r="AX6" s="749">
        <v>0.9375</v>
      </c>
      <c r="AY6" s="749">
        <v>0.9583333333333334</v>
      </c>
      <c r="AZ6" s="749">
        <v>0.9791666666666666</v>
      </c>
      <c r="BA6" s="749"/>
      <c r="BB6" s="749"/>
      <c r="BC6" s="749"/>
      <c r="BD6" s="749"/>
    </row>
    <row r="7">
      <c r="A7" s="751"/>
      <c r="B7" s="763" t="s">
        <v>710</v>
      </c>
      <c r="C7" s="764" t="s">
        <v>707</v>
      </c>
      <c r="D7" s="765">
        <v>44.0</v>
      </c>
      <c r="E7" s="755">
        <v>0.0</v>
      </c>
      <c r="F7" s="755">
        <v>0.0</v>
      </c>
      <c r="G7" s="755">
        <v>0.0</v>
      </c>
      <c r="H7" s="755">
        <v>0.0</v>
      </c>
      <c r="I7" s="755">
        <v>0.0</v>
      </c>
      <c r="J7" s="755">
        <v>0.0</v>
      </c>
      <c r="K7" s="755">
        <v>0.0</v>
      </c>
      <c r="L7" s="755">
        <v>0.0</v>
      </c>
      <c r="M7" s="755">
        <v>0.0</v>
      </c>
      <c r="N7" s="755">
        <v>0.0</v>
      </c>
      <c r="O7" s="755">
        <v>0.0</v>
      </c>
      <c r="P7" s="755">
        <v>0.0</v>
      </c>
      <c r="Q7" s="755">
        <v>0.0</v>
      </c>
      <c r="R7" s="755">
        <v>0.0</v>
      </c>
      <c r="S7" s="755">
        <v>0.0</v>
      </c>
      <c r="T7" s="755">
        <v>0.0</v>
      </c>
      <c r="U7" s="755">
        <v>0.0</v>
      </c>
      <c r="V7" s="755">
        <v>0.0</v>
      </c>
      <c r="W7" s="755">
        <v>0.0</v>
      </c>
      <c r="X7" s="755">
        <v>0.0</v>
      </c>
      <c r="Y7" s="755">
        <v>0.0</v>
      </c>
      <c r="Z7" s="755">
        <v>0.0</v>
      </c>
      <c r="AA7" s="755">
        <v>0.0</v>
      </c>
      <c r="AB7" s="755">
        <v>0.0</v>
      </c>
      <c r="AC7" s="755">
        <v>0.0</v>
      </c>
      <c r="AD7" s="755">
        <v>0.0</v>
      </c>
      <c r="AE7" s="755">
        <v>0.0</v>
      </c>
      <c r="AF7" s="755">
        <v>0.0</v>
      </c>
      <c r="AG7" s="755">
        <v>0.0</v>
      </c>
      <c r="AH7" s="755">
        <v>0.0</v>
      </c>
      <c r="AI7" s="755">
        <v>0.0</v>
      </c>
      <c r="AJ7" s="755">
        <v>0.0</v>
      </c>
      <c r="AK7" s="755">
        <v>0.0</v>
      </c>
      <c r="AL7" s="755">
        <v>0.0</v>
      </c>
      <c r="AM7" s="755">
        <v>0.0</v>
      </c>
      <c r="AN7" s="755">
        <v>0.0</v>
      </c>
      <c r="AO7" s="755">
        <v>0.0</v>
      </c>
      <c r="AP7" s="755">
        <v>0.0</v>
      </c>
      <c r="AQ7" s="755">
        <v>0.0</v>
      </c>
      <c r="AR7" s="755">
        <v>0.0</v>
      </c>
      <c r="AS7" s="755">
        <v>0.0</v>
      </c>
      <c r="AT7" s="755">
        <v>0.0</v>
      </c>
      <c r="AU7" s="755">
        <v>0.0</v>
      </c>
      <c r="AV7" s="755">
        <v>0.0</v>
      </c>
      <c r="AW7" s="755">
        <v>0.0</v>
      </c>
      <c r="AX7" s="755">
        <v>0.0</v>
      </c>
      <c r="AY7" s="755">
        <v>0.0</v>
      </c>
      <c r="AZ7" s="755">
        <v>0.0</v>
      </c>
      <c r="BA7" s="756"/>
      <c r="BB7" s="756"/>
      <c r="BC7" s="756"/>
      <c r="BD7" s="756"/>
    </row>
    <row r="8">
      <c r="A8" s="751"/>
      <c r="B8" s="766"/>
      <c r="C8" s="753" t="s">
        <v>708</v>
      </c>
      <c r="D8" s="754">
        <v>10.5</v>
      </c>
      <c r="E8" s="755">
        <v>0.0</v>
      </c>
      <c r="F8" s="755">
        <v>0.0</v>
      </c>
      <c r="G8" s="755">
        <v>0.0</v>
      </c>
      <c r="H8" s="755">
        <v>0.0</v>
      </c>
      <c r="I8" s="755">
        <v>0.0</v>
      </c>
      <c r="J8" s="755">
        <v>0.0</v>
      </c>
      <c r="K8" s="755">
        <v>0.0</v>
      </c>
      <c r="L8" s="755">
        <v>0.0</v>
      </c>
      <c r="M8" s="755">
        <v>0.0</v>
      </c>
      <c r="N8" s="755">
        <v>0.0</v>
      </c>
      <c r="O8" s="755">
        <v>0.0</v>
      </c>
      <c r="P8" s="755">
        <v>0.0</v>
      </c>
      <c r="Q8" s="755">
        <v>0.0</v>
      </c>
      <c r="R8" s="755">
        <v>0.0</v>
      </c>
      <c r="S8" s="755">
        <v>0.0</v>
      </c>
      <c r="T8" s="755">
        <v>0.0</v>
      </c>
      <c r="U8" s="755">
        <v>0.0</v>
      </c>
      <c r="V8" s="755">
        <v>0.0</v>
      </c>
      <c r="W8" s="755">
        <v>0.0</v>
      </c>
      <c r="X8" s="755">
        <v>0.0</v>
      </c>
      <c r="Y8" s="755">
        <v>0.0</v>
      </c>
      <c r="Z8" s="755">
        <v>0.0</v>
      </c>
      <c r="AA8" s="755">
        <v>0.0</v>
      </c>
      <c r="AB8" s="755">
        <v>0.0</v>
      </c>
      <c r="AC8" s="755">
        <v>0.0</v>
      </c>
      <c r="AD8" s="755">
        <v>0.0</v>
      </c>
      <c r="AE8" s="755">
        <v>0.0</v>
      </c>
      <c r="AF8" s="755">
        <v>0.0</v>
      </c>
      <c r="AG8" s="755">
        <v>0.0</v>
      </c>
      <c r="AH8" s="755">
        <v>0.0</v>
      </c>
      <c r="AI8" s="755">
        <v>0.0</v>
      </c>
      <c r="AJ8" s="755">
        <v>0.0</v>
      </c>
      <c r="AK8" s="755">
        <v>0.0</v>
      </c>
      <c r="AL8" s="755">
        <v>0.0</v>
      </c>
      <c r="AM8" s="755">
        <v>0.0</v>
      </c>
      <c r="AN8" s="755">
        <v>0.0</v>
      </c>
      <c r="AO8" s="755">
        <v>0.0</v>
      </c>
      <c r="AP8" s="755">
        <v>0.0</v>
      </c>
      <c r="AQ8" s="755">
        <v>0.0</v>
      </c>
      <c r="AR8" s="755">
        <v>0.0</v>
      </c>
      <c r="AS8" s="755">
        <v>0.0</v>
      </c>
      <c r="AT8" s="755">
        <v>0.0</v>
      </c>
      <c r="AU8" s="755">
        <v>0.0</v>
      </c>
      <c r="AV8" s="755">
        <v>0.0</v>
      </c>
      <c r="AW8" s="755">
        <v>0.0</v>
      </c>
      <c r="AX8" s="755">
        <v>0.0</v>
      </c>
      <c r="AY8" s="755">
        <v>0.0</v>
      </c>
      <c r="AZ8" s="755">
        <v>0.0</v>
      </c>
      <c r="BA8" s="756"/>
      <c r="BB8" s="756"/>
      <c r="BC8" s="756"/>
      <c r="BD8" s="756"/>
    </row>
    <row r="9">
      <c r="A9" s="751"/>
      <c r="B9" s="767"/>
      <c r="C9" s="753" t="s">
        <v>709</v>
      </c>
      <c r="D9" s="753">
        <v>33.5</v>
      </c>
      <c r="E9" s="755">
        <v>0.0</v>
      </c>
      <c r="F9" s="755">
        <v>0.0</v>
      </c>
      <c r="G9" s="755">
        <v>0.0</v>
      </c>
      <c r="H9" s="755">
        <v>0.0</v>
      </c>
      <c r="I9" s="755">
        <v>0.0</v>
      </c>
      <c r="J9" s="755">
        <v>0.0</v>
      </c>
      <c r="K9" s="755">
        <v>0.0</v>
      </c>
      <c r="L9" s="755">
        <v>0.0</v>
      </c>
      <c r="M9" s="755">
        <v>0.0</v>
      </c>
      <c r="N9" s="755">
        <v>0.0</v>
      </c>
      <c r="O9" s="755">
        <v>0.0</v>
      </c>
      <c r="P9" s="755">
        <v>0.0</v>
      </c>
      <c r="Q9" s="755">
        <v>0.0</v>
      </c>
      <c r="R9" s="755">
        <v>0.0</v>
      </c>
      <c r="S9" s="755">
        <v>0.0</v>
      </c>
      <c r="T9" s="755">
        <v>0.0</v>
      </c>
      <c r="U9" s="755">
        <v>0.0</v>
      </c>
      <c r="V9" s="755">
        <v>0.0</v>
      </c>
      <c r="W9" s="755">
        <v>0.0</v>
      </c>
      <c r="X9" s="755">
        <v>0.0</v>
      </c>
      <c r="Y9" s="755">
        <v>0.0</v>
      </c>
      <c r="Z9" s="755">
        <v>0.0</v>
      </c>
      <c r="AA9" s="755">
        <v>0.0</v>
      </c>
      <c r="AB9" s="755">
        <v>0.0</v>
      </c>
      <c r="AC9" s="755">
        <v>0.0</v>
      </c>
      <c r="AD9" s="755">
        <v>0.0</v>
      </c>
      <c r="AE9" s="755">
        <v>0.0</v>
      </c>
      <c r="AF9" s="755">
        <v>0.0</v>
      </c>
      <c r="AG9" s="755">
        <v>0.0</v>
      </c>
      <c r="AH9" s="755">
        <v>0.0</v>
      </c>
      <c r="AI9" s="755">
        <v>0.0</v>
      </c>
      <c r="AJ9" s="755">
        <v>0.0</v>
      </c>
      <c r="AK9" s="755">
        <v>0.0</v>
      </c>
      <c r="AL9" s="755">
        <v>0.0</v>
      </c>
      <c r="AM9" s="755">
        <v>0.0</v>
      </c>
      <c r="AN9" s="755">
        <v>0.0</v>
      </c>
      <c r="AO9" s="755">
        <v>0.0</v>
      </c>
      <c r="AP9" s="755">
        <v>0.0</v>
      </c>
      <c r="AQ9" s="755">
        <v>0.0</v>
      </c>
      <c r="AR9" s="755">
        <v>0.0</v>
      </c>
      <c r="AS9" s="755">
        <v>0.0</v>
      </c>
      <c r="AT9" s="755">
        <v>0.0</v>
      </c>
      <c r="AU9" s="755">
        <v>0.0</v>
      </c>
      <c r="AV9" s="755">
        <v>0.0</v>
      </c>
      <c r="AW9" s="755">
        <v>0.0</v>
      </c>
      <c r="AX9" s="755">
        <v>0.0</v>
      </c>
      <c r="AY9" s="755">
        <v>0.0</v>
      </c>
      <c r="AZ9" s="755">
        <v>0.0</v>
      </c>
      <c r="BA9" s="756"/>
      <c r="BB9" s="756"/>
      <c r="BC9" s="756"/>
      <c r="BD9" s="756"/>
    </row>
    <row r="10">
      <c r="A10" s="759"/>
      <c r="B10" s="759"/>
      <c r="C10" s="760"/>
      <c r="D10" s="760"/>
      <c r="E10" s="759"/>
      <c r="F10" s="759"/>
      <c r="G10" s="759"/>
      <c r="H10" s="759"/>
      <c r="I10" s="759"/>
      <c r="J10" s="759"/>
      <c r="K10" s="759"/>
      <c r="L10" s="759"/>
      <c r="M10" s="759"/>
      <c r="N10" s="759"/>
      <c r="O10" s="759"/>
      <c r="P10" s="759"/>
      <c r="Q10" s="759"/>
      <c r="R10" s="759"/>
      <c r="S10" s="759"/>
      <c r="T10" s="759"/>
      <c r="U10" s="759"/>
      <c r="V10" s="759"/>
      <c r="W10" s="759"/>
      <c r="X10" s="759"/>
      <c r="Y10" s="759"/>
      <c r="Z10" s="759"/>
      <c r="AA10" s="759"/>
      <c r="AB10" s="759"/>
      <c r="AC10" s="759"/>
      <c r="AD10" s="759"/>
      <c r="AE10" s="759"/>
      <c r="AF10" s="759"/>
      <c r="AG10" s="759"/>
      <c r="AH10" s="759"/>
      <c r="AI10" s="759"/>
      <c r="AJ10" s="759"/>
      <c r="AK10" s="759"/>
      <c r="AL10" s="759"/>
      <c r="AM10" s="759"/>
      <c r="AN10" s="759"/>
      <c r="AO10" s="759"/>
      <c r="AP10" s="759"/>
      <c r="AQ10" s="759"/>
      <c r="AR10" s="759"/>
      <c r="AS10" s="759"/>
      <c r="AT10" s="759"/>
      <c r="AU10" s="759"/>
      <c r="AV10" s="759"/>
      <c r="AW10" s="759"/>
      <c r="AX10" s="759"/>
      <c r="AY10" s="759"/>
      <c r="AZ10" s="759"/>
      <c r="BA10" s="759"/>
      <c r="BB10" s="759"/>
      <c r="BC10" s="759"/>
      <c r="BD10" s="759"/>
    </row>
    <row r="11">
      <c r="A11" s="746"/>
      <c r="B11" s="761"/>
      <c r="C11" s="761" t="s">
        <v>705</v>
      </c>
      <c r="D11" s="762" t="str">
        <f>#REF!+1</f>
        <v>#REF!</v>
      </c>
      <c r="E11" s="749">
        <v>0.0</v>
      </c>
      <c r="F11" s="749">
        <v>0.020833333333333332</v>
      </c>
      <c r="G11" s="749">
        <v>0.041666666666666664</v>
      </c>
      <c r="H11" s="749">
        <v>0.0625</v>
      </c>
      <c r="I11" s="749">
        <v>0.08333333333333333</v>
      </c>
      <c r="J11" s="749">
        <v>0.10416666666666667</v>
      </c>
      <c r="K11" s="749">
        <v>0.125</v>
      </c>
      <c r="L11" s="749">
        <v>0.14583333333333334</v>
      </c>
      <c r="M11" s="749">
        <v>0.16666666666666666</v>
      </c>
      <c r="N11" s="749">
        <v>0.1875</v>
      </c>
      <c r="O11" s="749">
        <v>0.20833333333333334</v>
      </c>
      <c r="P11" s="749">
        <v>0.22916666666666666</v>
      </c>
      <c r="Q11" s="749">
        <v>0.25</v>
      </c>
      <c r="R11" s="749">
        <v>0.2708333333333333</v>
      </c>
      <c r="S11" s="749">
        <v>0.2916666666666667</v>
      </c>
      <c r="T11" s="749">
        <v>0.3125</v>
      </c>
      <c r="U11" s="749">
        <v>0.3333333333333333</v>
      </c>
      <c r="V11" s="749">
        <v>0.3541666666666667</v>
      </c>
      <c r="W11" s="749">
        <v>0.375</v>
      </c>
      <c r="X11" s="749">
        <v>0.3958333333333333</v>
      </c>
      <c r="Y11" s="749">
        <v>0.4166666666666667</v>
      </c>
      <c r="Z11" s="749">
        <v>0.4375</v>
      </c>
      <c r="AA11" s="749">
        <v>0.4583333333333333</v>
      </c>
      <c r="AB11" s="749">
        <v>0.4791666666666667</v>
      </c>
      <c r="AC11" s="749">
        <v>0.5</v>
      </c>
      <c r="AD11" s="749">
        <v>0.5208333333333334</v>
      </c>
      <c r="AE11" s="749">
        <v>0.5416666666666666</v>
      </c>
      <c r="AF11" s="749">
        <v>0.5625</v>
      </c>
      <c r="AG11" s="749">
        <v>0.5833333333333334</v>
      </c>
      <c r="AH11" s="749">
        <v>0.6041666666666666</v>
      </c>
      <c r="AI11" s="749">
        <v>0.625</v>
      </c>
      <c r="AJ11" s="749">
        <v>0.6458333333333334</v>
      </c>
      <c r="AK11" s="749">
        <v>0.6666666666666666</v>
      </c>
      <c r="AL11" s="749">
        <v>0.6875</v>
      </c>
      <c r="AM11" s="768">
        <v>0.7083333333333334</v>
      </c>
      <c r="AN11" s="768">
        <v>0.7291666666666666</v>
      </c>
      <c r="AO11" s="768">
        <v>0.75</v>
      </c>
      <c r="AP11" s="768">
        <v>0.7708333333333334</v>
      </c>
      <c r="AQ11" s="768">
        <v>0.7916666666666666</v>
      </c>
      <c r="AR11" s="768">
        <v>0.8125</v>
      </c>
      <c r="AS11" s="768">
        <v>0.8333333333333334</v>
      </c>
      <c r="AT11" s="768">
        <v>0.8541666666666666</v>
      </c>
      <c r="AU11" s="768">
        <v>0.875</v>
      </c>
      <c r="AV11" s="768">
        <v>0.8958333333333334</v>
      </c>
      <c r="AW11" s="768">
        <v>0.9166666666666666</v>
      </c>
      <c r="AX11" s="749">
        <v>0.9375</v>
      </c>
      <c r="AY11" s="749">
        <v>0.9583333333333334</v>
      </c>
      <c r="AZ11" s="749">
        <v>0.9791666666666666</v>
      </c>
      <c r="BA11" s="749"/>
      <c r="BB11" s="749"/>
      <c r="BC11" s="749"/>
      <c r="BD11" s="749"/>
    </row>
    <row r="12">
      <c r="A12" s="751"/>
      <c r="B12" s="763" t="s">
        <v>711</v>
      </c>
      <c r="C12" s="764" t="s">
        <v>707</v>
      </c>
      <c r="D12" s="765">
        <v>24.5</v>
      </c>
      <c r="E12" s="755">
        <v>0.0</v>
      </c>
      <c r="F12" s="755">
        <v>0.0</v>
      </c>
      <c r="G12" s="755">
        <v>0.0</v>
      </c>
      <c r="H12" s="755">
        <v>0.0</v>
      </c>
      <c r="I12" s="755">
        <v>0.0</v>
      </c>
      <c r="J12" s="755">
        <v>0.0</v>
      </c>
      <c r="K12" s="755">
        <v>0.0</v>
      </c>
      <c r="L12" s="755">
        <v>0.0</v>
      </c>
      <c r="M12" s="755">
        <v>0.0</v>
      </c>
      <c r="N12" s="755">
        <v>0.0</v>
      </c>
      <c r="O12" s="755">
        <v>0.0</v>
      </c>
      <c r="P12" s="755">
        <v>0.0</v>
      </c>
      <c r="Q12" s="755">
        <v>0.0</v>
      </c>
      <c r="R12" s="755">
        <v>0.0</v>
      </c>
      <c r="S12" s="755">
        <v>0.0</v>
      </c>
      <c r="T12" s="755">
        <v>0.0</v>
      </c>
      <c r="U12" s="755">
        <v>0.0</v>
      </c>
      <c r="V12" s="755">
        <v>0.0</v>
      </c>
      <c r="W12" s="755">
        <v>0.0</v>
      </c>
      <c r="X12" s="755">
        <v>0.0</v>
      </c>
      <c r="Y12" s="755">
        <v>0.0</v>
      </c>
      <c r="Z12" s="755">
        <v>0.0</v>
      </c>
      <c r="AA12" s="755">
        <v>0.0</v>
      </c>
      <c r="AB12" s="755">
        <v>0.0</v>
      </c>
      <c r="AC12" s="755">
        <v>0.0</v>
      </c>
      <c r="AD12" s="755">
        <v>0.0</v>
      </c>
      <c r="AE12" s="755">
        <v>0.0</v>
      </c>
      <c r="AF12" s="755">
        <v>0.0</v>
      </c>
      <c r="AG12" s="755">
        <v>0.0</v>
      </c>
      <c r="AH12" s="755">
        <v>0.0</v>
      </c>
      <c r="AI12" s="755">
        <v>0.0</v>
      </c>
      <c r="AJ12" s="755">
        <v>0.0</v>
      </c>
      <c r="AK12" s="755">
        <v>0.0</v>
      </c>
      <c r="AL12" s="755">
        <v>0.0</v>
      </c>
      <c r="AM12" s="755">
        <v>0.0</v>
      </c>
      <c r="AN12" s="755">
        <v>0.0</v>
      </c>
      <c r="AO12" s="755">
        <v>0.0</v>
      </c>
      <c r="AP12" s="755">
        <v>0.0</v>
      </c>
      <c r="AQ12" s="755">
        <v>0.0</v>
      </c>
      <c r="AR12" s="755">
        <v>0.0</v>
      </c>
      <c r="AS12" s="755">
        <v>0.0</v>
      </c>
      <c r="AT12" s="755">
        <v>0.0</v>
      </c>
      <c r="AU12" s="755">
        <v>0.0</v>
      </c>
      <c r="AV12" s="755">
        <v>0.0</v>
      </c>
      <c r="AW12" s="755">
        <v>0.0</v>
      </c>
      <c r="AX12" s="755">
        <v>0.0</v>
      </c>
      <c r="AY12" s="755">
        <v>0.0</v>
      </c>
      <c r="AZ12" s="755">
        <v>0.0</v>
      </c>
      <c r="BA12" s="756"/>
      <c r="BB12" s="756"/>
      <c r="BC12" s="756"/>
      <c r="BD12" s="756"/>
    </row>
    <row r="13">
      <c r="A13" s="751"/>
      <c r="B13" s="766"/>
      <c r="C13" s="753" t="s">
        <v>708</v>
      </c>
      <c r="D13" s="754">
        <v>0.0</v>
      </c>
      <c r="E13" s="755">
        <v>0.0</v>
      </c>
      <c r="F13" s="755">
        <v>0.0</v>
      </c>
      <c r="G13" s="755">
        <v>0.0</v>
      </c>
      <c r="H13" s="755">
        <v>0.0</v>
      </c>
      <c r="I13" s="755">
        <v>0.0</v>
      </c>
      <c r="J13" s="755">
        <v>0.0</v>
      </c>
      <c r="K13" s="755">
        <v>0.0</v>
      </c>
      <c r="L13" s="755">
        <v>0.0</v>
      </c>
      <c r="M13" s="755">
        <v>0.0</v>
      </c>
      <c r="N13" s="755">
        <v>0.0</v>
      </c>
      <c r="O13" s="755">
        <v>0.0</v>
      </c>
      <c r="P13" s="755">
        <v>0.0</v>
      </c>
      <c r="Q13" s="755">
        <v>0.0</v>
      </c>
      <c r="R13" s="755">
        <v>0.0</v>
      </c>
      <c r="S13" s="755">
        <v>0.0</v>
      </c>
      <c r="T13" s="755">
        <v>0.0</v>
      </c>
      <c r="U13" s="755">
        <v>0.0</v>
      </c>
      <c r="V13" s="755">
        <v>0.0</v>
      </c>
      <c r="W13" s="755">
        <v>0.0</v>
      </c>
      <c r="X13" s="755">
        <v>0.0</v>
      </c>
      <c r="Y13" s="755">
        <v>0.0</v>
      </c>
      <c r="Z13" s="755">
        <v>0.0</v>
      </c>
      <c r="AA13" s="755">
        <v>0.0</v>
      </c>
      <c r="AB13" s="755">
        <v>0.0</v>
      </c>
      <c r="AC13" s="755">
        <v>0.0</v>
      </c>
      <c r="AD13" s="755">
        <v>0.0</v>
      </c>
      <c r="AE13" s="755">
        <v>0.0</v>
      </c>
      <c r="AF13" s="755">
        <v>0.0</v>
      </c>
      <c r="AG13" s="755">
        <v>0.0</v>
      </c>
      <c r="AH13" s="755">
        <v>0.0</v>
      </c>
      <c r="AI13" s="755">
        <v>0.0</v>
      </c>
      <c r="AJ13" s="755">
        <v>0.0</v>
      </c>
      <c r="AK13" s="755">
        <v>0.0</v>
      </c>
      <c r="AL13" s="755">
        <v>0.0</v>
      </c>
      <c r="AM13" s="755">
        <v>0.0</v>
      </c>
      <c r="AN13" s="755">
        <v>0.0</v>
      </c>
      <c r="AO13" s="755">
        <v>0.0</v>
      </c>
      <c r="AP13" s="755">
        <v>0.0</v>
      </c>
      <c r="AQ13" s="755">
        <v>0.0</v>
      </c>
      <c r="AR13" s="755">
        <v>0.0</v>
      </c>
      <c r="AS13" s="755">
        <v>0.0</v>
      </c>
      <c r="AT13" s="755">
        <v>0.0</v>
      </c>
      <c r="AU13" s="755">
        <v>0.0</v>
      </c>
      <c r="AV13" s="755">
        <v>0.0</v>
      </c>
      <c r="AW13" s="755">
        <v>0.0</v>
      </c>
      <c r="AX13" s="755">
        <v>0.0</v>
      </c>
      <c r="AY13" s="755">
        <v>0.0</v>
      </c>
      <c r="AZ13" s="755">
        <v>0.0</v>
      </c>
      <c r="BA13" s="756"/>
      <c r="BB13" s="756"/>
      <c r="BC13" s="756"/>
      <c r="BD13" s="756"/>
    </row>
    <row r="14">
      <c r="A14" s="751"/>
      <c r="B14" s="767"/>
      <c r="C14" s="753" t="s">
        <v>709</v>
      </c>
      <c r="D14" s="753">
        <v>24.5</v>
      </c>
      <c r="E14" s="755">
        <v>0.0</v>
      </c>
      <c r="F14" s="755">
        <v>0.0</v>
      </c>
      <c r="G14" s="755">
        <v>0.0</v>
      </c>
      <c r="H14" s="755">
        <v>0.0</v>
      </c>
      <c r="I14" s="755">
        <v>0.0</v>
      </c>
      <c r="J14" s="755">
        <v>0.0</v>
      </c>
      <c r="K14" s="755">
        <v>0.0</v>
      </c>
      <c r="L14" s="755">
        <v>0.0</v>
      </c>
      <c r="M14" s="755">
        <v>0.0</v>
      </c>
      <c r="N14" s="755">
        <v>0.0</v>
      </c>
      <c r="O14" s="755">
        <v>0.0</v>
      </c>
      <c r="P14" s="755">
        <v>0.0</v>
      </c>
      <c r="Q14" s="755">
        <v>0.0</v>
      </c>
      <c r="R14" s="755">
        <v>0.0</v>
      </c>
      <c r="S14" s="755">
        <v>0.0</v>
      </c>
      <c r="T14" s="755">
        <v>0.0</v>
      </c>
      <c r="U14" s="755">
        <v>0.0</v>
      </c>
      <c r="V14" s="755">
        <v>0.0</v>
      </c>
      <c r="W14" s="755">
        <v>0.0</v>
      </c>
      <c r="X14" s="755">
        <v>0.0</v>
      </c>
      <c r="Y14" s="755">
        <v>0.0</v>
      </c>
      <c r="Z14" s="755">
        <v>0.0</v>
      </c>
      <c r="AA14" s="755">
        <v>0.0</v>
      </c>
      <c r="AB14" s="755">
        <v>0.0</v>
      </c>
      <c r="AC14" s="755">
        <v>0.0</v>
      </c>
      <c r="AD14" s="755">
        <v>0.0</v>
      </c>
      <c r="AE14" s="755">
        <v>0.0</v>
      </c>
      <c r="AF14" s="755">
        <v>0.0</v>
      </c>
      <c r="AG14" s="755">
        <v>0.0</v>
      </c>
      <c r="AH14" s="755">
        <v>0.0</v>
      </c>
      <c r="AI14" s="755">
        <v>0.0</v>
      </c>
      <c r="AJ14" s="755">
        <v>0.0</v>
      </c>
      <c r="AK14" s="755">
        <v>0.0</v>
      </c>
      <c r="AL14" s="755">
        <v>0.0</v>
      </c>
      <c r="AM14" s="755">
        <v>0.0</v>
      </c>
      <c r="AN14" s="755">
        <v>0.0</v>
      </c>
      <c r="AO14" s="755">
        <v>0.0</v>
      </c>
      <c r="AP14" s="755">
        <v>0.0</v>
      </c>
      <c r="AQ14" s="755">
        <v>0.0</v>
      </c>
      <c r="AR14" s="755">
        <v>0.0</v>
      </c>
      <c r="AS14" s="755">
        <v>0.0</v>
      </c>
      <c r="AT14" s="755">
        <v>0.0</v>
      </c>
      <c r="AU14" s="755">
        <v>0.0</v>
      </c>
      <c r="AV14" s="755">
        <v>0.0</v>
      </c>
      <c r="AW14" s="755">
        <v>0.0</v>
      </c>
      <c r="AX14" s="755">
        <v>0.0</v>
      </c>
      <c r="AY14" s="755">
        <v>0.0</v>
      </c>
      <c r="AZ14" s="755">
        <v>0.0</v>
      </c>
      <c r="BA14" s="756"/>
      <c r="BB14" s="756"/>
      <c r="BC14" s="756"/>
      <c r="BD14" s="756"/>
    </row>
    <row r="15">
      <c r="A15" s="759"/>
      <c r="B15" s="759"/>
      <c r="C15" s="760"/>
      <c r="D15" s="760"/>
      <c r="E15" s="759"/>
      <c r="F15" s="759"/>
      <c r="G15" s="759"/>
      <c r="H15" s="759"/>
      <c r="I15" s="759"/>
      <c r="J15" s="759"/>
      <c r="K15" s="759"/>
      <c r="L15" s="759"/>
      <c r="M15" s="759"/>
      <c r="N15" s="759"/>
      <c r="O15" s="759"/>
      <c r="P15" s="759"/>
      <c r="Q15" s="759"/>
      <c r="R15" s="759"/>
      <c r="S15" s="759"/>
      <c r="T15" s="759"/>
      <c r="U15" s="759"/>
      <c r="V15" s="759"/>
      <c r="W15" s="759"/>
      <c r="X15" s="759"/>
      <c r="Y15" s="759"/>
      <c r="Z15" s="759"/>
      <c r="AA15" s="759"/>
      <c r="AB15" s="759"/>
      <c r="AC15" s="769"/>
      <c r="AD15" s="769"/>
      <c r="AE15" s="769"/>
      <c r="AF15" s="769"/>
      <c r="AG15" s="769"/>
      <c r="AH15" s="769"/>
      <c r="AI15" s="769"/>
      <c r="AJ15" s="769"/>
      <c r="AK15" s="769"/>
      <c r="AL15" s="769"/>
      <c r="AM15" s="769"/>
      <c r="AN15" s="769"/>
      <c r="AO15" s="769"/>
      <c r="AP15" s="769"/>
      <c r="AQ15" s="769"/>
      <c r="AR15" s="769"/>
      <c r="AS15" s="769"/>
      <c r="AT15" s="769"/>
      <c r="AU15" s="769"/>
      <c r="AV15" s="769"/>
      <c r="AW15" s="769"/>
      <c r="AX15" s="769"/>
      <c r="AY15" s="769"/>
      <c r="AZ15" s="769"/>
      <c r="BA15" s="759"/>
      <c r="BB15" s="759"/>
      <c r="BC15" s="759"/>
      <c r="BD15" s="759"/>
    </row>
    <row r="16">
      <c r="A16" s="746"/>
      <c r="B16" s="761"/>
      <c r="C16" s="761" t="s">
        <v>705</v>
      </c>
      <c r="D16" s="762" t="str">
        <f>#REF!+1</f>
        <v>#REF!</v>
      </c>
      <c r="E16" s="749">
        <v>0.0</v>
      </c>
      <c r="F16" s="749">
        <v>0.020833333333333332</v>
      </c>
      <c r="G16" s="749">
        <v>0.041666666666666664</v>
      </c>
      <c r="H16" s="749">
        <v>0.0625</v>
      </c>
      <c r="I16" s="749">
        <v>0.08333333333333333</v>
      </c>
      <c r="J16" s="749">
        <v>0.10416666666666667</v>
      </c>
      <c r="K16" s="749">
        <v>0.125</v>
      </c>
      <c r="L16" s="749">
        <v>0.14583333333333334</v>
      </c>
      <c r="M16" s="749">
        <v>0.16666666666666666</v>
      </c>
      <c r="N16" s="749">
        <v>0.1875</v>
      </c>
      <c r="O16" s="749">
        <v>0.20833333333333334</v>
      </c>
      <c r="P16" s="749">
        <v>0.22916666666666666</v>
      </c>
      <c r="Q16" s="749">
        <v>0.25</v>
      </c>
      <c r="R16" s="749">
        <v>0.2708333333333333</v>
      </c>
      <c r="S16" s="749">
        <v>0.2916666666666667</v>
      </c>
      <c r="T16" s="749">
        <v>0.3125</v>
      </c>
      <c r="U16" s="749">
        <v>0.3333333333333333</v>
      </c>
      <c r="V16" s="749">
        <v>0.3541666666666667</v>
      </c>
      <c r="W16" s="749">
        <v>0.375</v>
      </c>
      <c r="X16" s="749">
        <v>0.3958333333333333</v>
      </c>
      <c r="Y16" s="749">
        <v>0.4166666666666667</v>
      </c>
      <c r="Z16" s="749">
        <v>0.4375</v>
      </c>
      <c r="AA16" s="749">
        <v>0.4583333333333333</v>
      </c>
      <c r="AB16" s="770">
        <v>0.4791666666666667</v>
      </c>
      <c r="AC16" s="771">
        <v>0.5</v>
      </c>
      <c r="AD16" s="771">
        <v>0.5208333333333334</v>
      </c>
      <c r="AE16" s="771">
        <v>0.5416666666666666</v>
      </c>
      <c r="AF16" s="771">
        <v>0.5625</v>
      </c>
      <c r="AG16" s="771">
        <v>0.5833333333333334</v>
      </c>
      <c r="AH16" s="771">
        <v>0.6041666666666666</v>
      </c>
      <c r="AI16" s="771">
        <v>0.625</v>
      </c>
      <c r="AJ16" s="771">
        <v>0.6458333333333334</v>
      </c>
      <c r="AK16" s="771">
        <v>0.6666666666666666</v>
      </c>
      <c r="AL16" s="771">
        <v>0.6875</v>
      </c>
      <c r="AM16" s="771">
        <v>0.7083333333333334</v>
      </c>
      <c r="AN16" s="771">
        <v>0.7291666666666666</v>
      </c>
      <c r="AO16" s="772">
        <v>0.75</v>
      </c>
      <c r="AP16" s="772">
        <v>0.7708333333333334</v>
      </c>
      <c r="AQ16" s="772">
        <v>0.7916666666666666</v>
      </c>
      <c r="AR16" s="772">
        <v>0.8125</v>
      </c>
      <c r="AS16" s="772">
        <v>0.8333333333333334</v>
      </c>
      <c r="AT16" s="772">
        <v>0.8541666666666666</v>
      </c>
      <c r="AU16" s="772">
        <v>0.875</v>
      </c>
      <c r="AV16" s="772">
        <v>0.8958333333333334</v>
      </c>
      <c r="AW16" s="772">
        <v>0.9166666666666666</v>
      </c>
      <c r="AX16" s="772">
        <v>0.9375</v>
      </c>
      <c r="AY16" s="771">
        <v>0.9583333333333334</v>
      </c>
      <c r="AZ16" s="773">
        <v>0.9791666666666666</v>
      </c>
      <c r="BA16" s="749"/>
      <c r="BB16" s="749"/>
      <c r="BC16" s="749"/>
      <c r="BD16" s="749"/>
    </row>
    <row r="17">
      <c r="A17" s="751"/>
      <c r="B17" s="763" t="s">
        <v>712</v>
      </c>
      <c r="C17" s="764" t="s">
        <v>707</v>
      </c>
      <c r="D17" s="765">
        <v>23.5</v>
      </c>
      <c r="E17" s="755">
        <v>0.0</v>
      </c>
      <c r="F17" s="755">
        <v>0.0</v>
      </c>
      <c r="G17" s="755">
        <v>0.0</v>
      </c>
      <c r="H17" s="755">
        <v>0.0</v>
      </c>
      <c r="I17" s="755">
        <v>0.0</v>
      </c>
      <c r="J17" s="755">
        <v>0.0</v>
      </c>
      <c r="K17" s="755">
        <v>0.0</v>
      </c>
      <c r="L17" s="755">
        <v>0.0</v>
      </c>
      <c r="M17" s="755">
        <v>0.0</v>
      </c>
      <c r="N17" s="755">
        <v>0.0</v>
      </c>
      <c r="O17" s="755">
        <v>0.0</v>
      </c>
      <c r="P17" s="755">
        <v>0.0</v>
      </c>
      <c r="Q17" s="755">
        <v>0.0</v>
      </c>
      <c r="R17" s="755">
        <v>0.0</v>
      </c>
      <c r="S17" s="755">
        <v>0.0</v>
      </c>
      <c r="T17" s="755">
        <v>0.0</v>
      </c>
      <c r="U17" s="755">
        <v>0.0</v>
      </c>
      <c r="V17" s="755">
        <v>0.0</v>
      </c>
      <c r="W17" s="755">
        <v>0.0</v>
      </c>
      <c r="X17" s="755">
        <v>0.0</v>
      </c>
      <c r="Y17" s="755">
        <v>0.0</v>
      </c>
      <c r="Z17" s="755">
        <v>0.0</v>
      </c>
      <c r="AA17" s="755">
        <v>0.0</v>
      </c>
      <c r="AB17" s="755">
        <v>0.0</v>
      </c>
      <c r="AC17" s="755">
        <v>0.0</v>
      </c>
      <c r="AD17" s="755">
        <v>0.0</v>
      </c>
      <c r="AE17" s="755">
        <v>0.0</v>
      </c>
      <c r="AF17" s="755">
        <v>0.0</v>
      </c>
      <c r="AG17" s="755">
        <v>0.0</v>
      </c>
      <c r="AH17" s="755">
        <v>0.0</v>
      </c>
      <c r="AI17" s="755">
        <v>0.0</v>
      </c>
      <c r="AJ17" s="755">
        <v>0.0</v>
      </c>
      <c r="AK17" s="755">
        <v>0.0</v>
      </c>
      <c r="AL17" s="755">
        <v>0.0</v>
      </c>
      <c r="AM17" s="755">
        <v>0.0</v>
      </c>
      <c r="AN17" s="755">
        <v>0.0</v>
      </c>
      <c r="AO17" s="755">
        <v>0.0</v>
      </c>
      <c r="AP17" s="755">
        <v>0.0</v>
      </c>
      <c r="AQ17" s="755">
        <v>0.0</v>
      </c>
      <c r="AR17" s="755">
        <v>0.0</v>
      </c>
      <c r="AS17" s="755">
        <v>0.0</v>
      </c>
      <c r="AT17" s="755">
        <v>0.0</v>
      </c>
      <c r="AU17" s="755">
        <v>0.0</v>
      </c>
      <c r="AV17" s="755">
        <v>0.0</v>
      </c>
      <c r="AW17" s="755">
        <v>0.0</v>
      </c>
      <c r="AX17" s="755">
        <v>0.0</v>
      </c>
      <c r="AY17" s="755">
        <v>0.0</v>
      </c>
      <c r="AZ17" s="755">
        <v>0.0</v>
      </c>
      <c r="BA17" s="756"/>
      <c r="BB17" s="756"/>
      <c r="BC17" s="756"/>
      <c r="BD17" s="756"/>
    </row>
    <row r="18">
      <c r="A18" s="751"/>
      <c r="B18" s="766"/>
      <c r="C18" s="753" t="s">
        <v>708</v>
      </c>
      <c r="D18" s="754">
        <v>1.5</v>
      </c>
      <c r="E18" s="755">
        <v>0.0</v>
      </c>
      <c r="F18" s="755">
        <v>0.0</v>
      </c>
      <c r="G18" s="755">
        <v>0.0</v>
      </c>
      <c r="H18" s="755">
        <v>0.0</v>
      </c>
      <c r="I18" s="755">
        <v>0.0</v>
      </c>
      <c r="J18" s="755">
        <v>0.0</v>
      </c>
      <c r="K18" s="755">
        <v>0.0</v>
      </c>
      <c r="L18" s="755">
        <v>0.0</v>
      </c>
      <c r="M18" s="755">
        <v>0.0</v>
      </c>
      <c r="N18" s="755">
        <v>0.0</v>
      </c>
      <c r="O18" s="755">
        <v>0.0</v>
      </c>
      <c r="P18" s="755">
        <v>0.0</v>
      </c>
      <c r="Q18" s="755">
        <v>0.0</v>
      </c>
      <c r="R18" s="755">
        <v>0.0</v>
      </c>
      <c r="S18" s="755">
        <v>0.0</v>
      </c>
      <c r="T18" s="755">
        <v>0.0</v>
      </c>
      <c r="U18" s="755">
        <v>0.0</v>
      </c>
      <c r="V18" s="755">
        <v>0.0</v>
      </c>
      <c r="W18" s="755">
        <v>0.0</v>
      </c>
      <c r="X18" s="755">
        <v>0.0</v>
      </c>
      <c r="Y18" s="755">
        <v>0.0</v>
      </c>
      <c r="Z18" s="755">
        <v>0.0</v>
      </c>
      <c r="AA18" s="755">
        <v>0.0</v>
      </c>
      <c r="AB18" s="755">
        <v>0.0</v>
      </c>
      <c r="AC18" s="755">
        <v>0.0</v>
      </c>
      <c r="AD18" s="755">
        <v>0.0</v>
      </c>
      <c r="AE18" s="755">
        <v>0.0</v>
      </c>
      <c r="AF18" s="755">
        <v>0.0</v>
      </c>
      <c r="AG18" s="755">
        <v>0.0</v>
      </c>
      <c r="AH18" s="755">
        <v>0.0</v>
      </c>
      <c r="AI18" s="755">
        <v>0.0</v>
      </c>
      <c r="AJ18" s="755">
        <v>0.0</v>
      </c>
      <c r="AK18" s="755">
        <v>0.0</v>
      </c>
      <c r="AL18" s="755">
        <v>0.0</v>
      </c>
      <c r="AM18" s="755">
        <v>0.0</v>
      </c>
      <c r="AN18" s="755">
        <v>0.0</v>
      </c>
      <c r="AO18" s="755">
        <v>0.0</v>
      </c>
      <c r="AP18" s="755">
        <v>0.0</v>
      </c>
      <c r="AQ18" s="755">
        <v>0.0</v>
      </c>
      <c r="AR18" s="755">
        <v>0.0</v>
      </c>
      <c r="AS18" s="755">
        <v>0.0</v>
      </c>
      <c r="AT18" s="755">
        <v>0.0</v>
      </c>
      <c r="AU18" s="755">
        <v>0.0</v>
      </c>
      <c r="AV18" s="755">
        <v>0.0</v>
      </c>
      <c r="AW18" s="755">
        <v>0.0</v>
      </c>
      <c r="AX18" s="755">
        <v>0.0</v>
      </c>
      <c r="AY18" s="755">
        <v>0.0</v>
      </c>
      <c r="AZ18" s="755">
        <v>0.0</v>
      </c>
      <c r="BA18" s="756"/>
      <c r="BB18" s="756"/>
      <c r="BC18" s="756"/>
      <c r="BD18" s="756"/>
    </row>
    <row r="19">
      <c r="A19" s="751"/>
      <c r="B19" s="767"/>
      <c r="C19" s="753" t="s">
        <v>709</v>
      </c>
      <c r="D19" s="753">
        <v>22.0</v>
      </c>
      <c r="E19" s="755">
        <v>0.0</v>
      </c>
      <c r="F19" s="755">
        <v>0.0</v>
      </c>
      <c r="G19" s="755">
        <v>0.0</v>
      </c>
      <c r="H19" s="755">
        <v>0.0</v>
      </c>
      <c r="I19" s="755">
        <v>0.0</v>
      </c>
      <c r="J19" s="755">
        <v>0.0</v>
      </c>
      <c r="K19" s="755">
        <v>0.0</v>
      </c>
      <c r="L19" s="755">
        <v>0.0</v>
      </c>
      <c r="M19" s="755">
        <v>0.0</v>
      </c>
      <c r="N19" s="755">
        <v>0.0</v>
      </c>
      <c r="O19" s="755">
        <v>0.0</v>
      </c>
      <c r="P19" s="755">
        <v>0.0</v>
      </c>
      <c r="Q19" s="755">
        <v>0.0</v>
      </c>
      <c r="R19" s="755">
        <v>0.0</v>
      </c>
      <c r="S19" s="755">
        <v>0.0</v>
      </c>
      <c r="T19" s="755">
        <v>0.0</v>
      </c>
      <c r="U19" s="755">
        <v>0.0</v>
      </c>
      <c r="V19" s="755">
        <v>0.0</v>
      </c>
      <c r="W19" s="755">
        <v>0.0</v>
      </c>
      <c r="X19" s="755">
        <v>0.0</v>
      </c>
      <c r="Y19" s="755">
        <v>0.0</v>
      </c>
      <c r="Z19" s="755">
        <v>0.0</v>
      </c>
      <c r="AA19" s="755">
        <v>0.0</v>
      </c>
      <c r="AB19" s="755">
        <v>0.0</v>
      </c>
      <c r="AC19" s="755">
        <v>0.0</v>
      </c>
      <c r="AD19" s="755">
        <v>0.0</v>
      </c>
      <c r="AE19" s="755">
        <v>0.0</v>
      </c>
      <c r="AF19" s="755">
        <v>0.0</v>
      </c>
      <c r="AG19" s="755">
        <v>0.0</v>
      </c>
      <c r="AH19" s="755">
        <v>0.0</v>
      </c>
      <c r="AI19" s="755">
        <v>0.0</v>
      </c>
      <c r="AJ19" s="755">
        <v>0.0</v>
      </c>
      <c r="AK19" s="755">
        <v>0.0</v>
      </c>
      <c r="AL19" s="755">
        <v>0.0</v>
      </c>
      <c r="AM19" s="755">
        <v>0.0</v>
      </c>
      <c r="AN19" s="755">
        <v>0.0</v>
      </c>
      <c r="AO19" s="755">
        <v>0.0</v>
      </c>
      <c r="AP19" s="755">
        <v>0.0</v>
      </c>
      <c r="AQ19" s="755">
        <v>0.0</v>
      </c>
      <c r="AR19" s="755">
        <v>0.0</v>
      </c>
      <c r="AS19" s="755">
        <v>0.0</v>
      </c>
      <c r="AT19" s="755">
        <v>0.0</v>
      </c>
      <c r="AU19" s="755">
        <v>0.0</v>
      </c>
      <c r="AV19" s="755">
        <v>0.0</v>
      </c>
      <c r="AW19" s="755">
        <v>0.0</v>
      </c>
      <c r="AX19" s="755">
        <v>0.0</v>
      </c>
      <c r="AY19" s="755">
        <v>0.0</v>
      </c>
      <c r="AZ19" s="755">
        <v>0.0</v>
      </c>
      <c r="BA19" s="756"/>
      <c r="BB19" s="756"/>
      <c r="BC19" s="756"/>
      <c r="BD19" s="756"/>
    </row>
    <row r="20">
      <c r="A20" s="759"/>
      <c r="B20" s="759"/>
      <c r="C20" s="760"/>
      <c r="D20" s="760"/>
      <c r="E20" s="769"/>
      <c r="F20" s="769"/>
      <c r="G20" s="769"/>
      <c r="H20" s="769"/>
      <c r="I20" s="769"/>
      <c r="J20" s="769"/>
      <c r="K20" s="769"/>
      <c r="L20" s="769"/>
      <c r="M20" s="769"/>
      <c r="N20" s="769"/>
      <c r="O20" s="769"/>
      <c r="P20" s="769"/>
      <c r="Q20" s="769"/>
      <c r="R20" s="769"/>
      <c r="S20" s="769"/>
      <c r="T20" s="769"/>
      <c r="U20" s="769"/>
      <c r="V20" s="769"/>
      <c r="W20" s="769"/>
      <c r="X20" s="769"/>
      <c r="Y20" s="769"/>
      <c r="Z20" s="769"/>
      <c r="AA20" s="769"/>
      <c r="AB20" s="769"/>
      <c r="AC20" s="769"/>
      <c r="AD20" s="769"/>
      <c r="AE20" s="769"/>
      <c r="AF20" s="769"/>
      <c r="AG20" s="769"/>
      <c r="AH20" s="769"/>
      <c r="AI20" s="769"/>
      <c r="AJ20" s="769"/>
      <c r="AK20" s="769"/>
      <c r="AL20" s="769"/>
      <c r="AM20" s="769"/>
      <c r="AN20" s="769"/>
      <c r="AO20" s="769"/>
      <c r="AP20" s="769"/>
      <c r="AQ20" s="769"/>
      <c r="AR20" s="769"/>
      <c r="AS20" s="769"/>
      <c r="AT20" s="759"/>
      <c r="AU20" s="759"/>
      <c r="AV20" s="759"/>
      <c r="AW20" s="759"/>
      <c r="AX20" s="759"/>
      <c r="AY20" s="759"/>
      <c r="AZ20" s="759"/>
      <c r="BA20" s="759"/>
      <c r="BB20" s="759"/>
      <c r="BC20" s="759"/>
      <c r="BD20" s="759"/>
    </row>
    <row r="21">
      <c r="A21" s="746"/>
      <c r="B21" s="761"/>
      <c r="C21" s="761" t="s">
        <v>705</v>
      </c>
      <c r="D21" s="774" t="str">
        <f>#REF!+1</f>
        <v>#REF!</v>
      </c>
      <c r="E21" s="771">
        <v>0.0</v>
      </c>
      <c r="F21" s="771">
        <v>0.020833333333333332</v>
      </c>
      <c r="G21" s="771">
        <v>0.041666666666666664</v>
      </c>
      <c r="H21" s="771">
        <v>0.0625</v>
      </c>
      <c r="I21" s="771">
        <v>0.08333333333333333</v>
      </c>
      <c r="J21" s="771">
        <v>0.10416666666666667</v>
      </c>
      <c r="K21" s="771">
        <v>0.125</v>
      </c>
      <c r="L21" s="771">
        <v>0.14583333333333334</v>
      </c>
      <c r="M21" s="771">
        <v>0.16666666666666666</v>
      </c>
      <c r="N21" s="771">
        <v>0.1875</v>
      </c>
      <c r="O21" s="771">
        <v>0.20833333333333334</v>
      </c>
      <c r="P21" s="771">
        <v>0.22916666666666666</v>
      </c>
      <c r="Q21" s="771">
        <v>0.25</v>
      </c>
      <c r="R21" s="771">
        <v>0.2708333333333333</v>
      </c>
      <c r="S21" s="771">
        <v>0.2916666666666667</v>
      </c>
      <c r="T21" s="771">
        <v>0.3125</v>
      </c>
      <c r="U21" s="771">
        <v>0.3333333333333333</v>
      </c>
      <c r="V21" s="771">
        <v>0.3541666666666667</v>
      </c>
      <c r="W21" s="771">
        <v>0.375</v>
      </c>
      <c r="X21" s="771">
        <v>0.3958333333333333</v>
      </c>
      <c r="Y21" s="771">
        <v>0.4166666666666667</v>
      </c>
      <c r="Z21" s="771">
        <v>0.4375</v>
      </c>
      <c r="AA21" s="771">
        <v>0.4583333333333333</v>
      </c>
      <c r="AB21" s="771">
        <v>0.4791666666666667</v>
      </c>
      <c r="AC21" s="771">
        <v>0.5</v>
      </c>
      <c r="AD21" s="771">
        <v>0.5208333333333334</v>
      </c>
      <c r="AE21" s="771">
        <v>0.5416666666666666</v>
      </c>
      <c r="AF21" s="771">
        <v>0.5625</v>
      </c>
      <c r="AG21" s="771">
        <v>0.5833333333333334</v>
      </c>
      <c r="AH21" s="771">
        <v>0.6041666666666666</v>
      </c>
      <c r="AI21" s="771">
        <v>0.625</v>
      </c>
      <c r="AJ21" s="771">
        <v>0.6458333333333334</v>
      </c>
      <c r="AK21" s="771">
        <v>0.6666666666666666</v>
      </c>
      <c r="AL21" s="771">
        <v>0.6875</v>
      </c>
      <c r="AM21" s="771">
        <v>0.7083333333333334</v>
      </c>
      <c r="AN21" s="771">
        <v>0.7291666666666666</v>
      </c>
      <c r="AO21" s="771">
        <v>0.75</v>
      </c>
      <c r="AP21" s="771">
        <v>0.7708333333333334</v>
      </c>
      <c r="AQ21" s="771">
        <v>0.7916666666666666</v>
      </c>
      <c r="AR21" s="771">
        <v>0.8125</v>
      </c>
      <c r="AS21" s="773">
        <v>0.8333333333333334</v>
      </c>
      <c r="AT21" s="768">
        <v>0.8541666666666666</v>
      </c>
      <c r="AU21" s="768">
        <v>0.875</v>
      </c>
      <c r="AV21" s="768">
        <v>0.8958333333333334</v>
      </c>
      <c r="AW21" s="768">
        <v>0.9166666666666666</v>
      </c>
      <c r="AX21" s="768">
        <v>0.9375</v>
      </c>
      <c r="AY21" s="768">
        <v>0.9583333333333334</v>
      </c>
      <c r="AZ21" s="749">
        <v>0.9791666666666666</v>
      </c>
      <c r="BA21" s="749"/>
      <c r="BB21" s="749"/>
      <c r="BC21" s="749"/>
      <c r="BD21" s="749"/>
    </row>
    <row r="22">
      <c r="A22" s="751"/>
      <c r="B22" s="763" t="s">
        <v>713</v>
      </c>
      <c r="C22" s="764" t="s">
        <v>707</v>
      </c>
      <c r="D22" s="765">
        <v>29.0</v>
      </c>
      <c r="E22" s="755">
        <v>0.0</v>
      </c>
      <c r="F22" s="755">
        <v>0.0</v>
      </c>
      <c r="G22" s="755">
        <v>0.0</v>
      </c>
      <c r="H22" s="755">
        <v>0.0</v>
      </c>
      <c r="I22" s="755">
        <v>0.0</v>
      </c>
      <c r="J22" s="755">
        <v>0.0</v>
      </c>
      <c r="K22" s="755">
        <v>0.0</v>
      </c>
      <c r="L22" s="755">
        <v>0.0</v>
      </c>
      <c r="M22" s="755">
        <v>0.0</v>
      </c>
      <c r="N22" s="755">
        <v>0.0</v>
      </c>
      <c r="O22" s="755">
        <v>0.0</v>
      </c>
      <c r="P22" s="755">
        <v>0.0</v>
      </c>
      <c r="Q22" s="755">
        <v>0.0</v>
      </c>
      <c r="R22" s="755">
        <v>0.0</v>
      </c>
      <c r="S22" s="755">
        <v>0.0</v>
      </c>
      <c r="T22" s="755">
        <v>0.0</v>
      </c>
      <c r="U22" s="755">
        <v>0.0</v>
      </c>
      <c r="V22" s="755">
        <v>0.0</v>
      </c>
      <c r="W22" s="755">
        <v>0.0</v>
      </c>
      <c r="X22" s="755">
        <v>0.0</v>
      </c>
      <c r="Y22" s="755">
        <v>0.0</v>
      </c>
      <c r="Z22" s="755">
        <v>0.0</v>
      </c>
      <c r="AA22" s="755">
        <v>0.0</v>
      </c>
      <c r="AB22" s="755">
        <v>0.0</v>
      </c>
      <c r="AC22" s="755">
        <v>0.0</v>
      </c>
      <c r="AD22" s="755">
        <v>0.0</v>
      </c>
      <c r="AE22" s="755">
        <v>0.0</v>
      </c>
      <c r="AF22" s="755">
        <v>0.0</v>
      </c>
      <c r="AG22" s="755">
        <v>0.0</v>
      </c>
      <c r="AH22" s="755">
        <v>0.0</v>
      </c>
      <c r="AI22" s="755">
        <v>0.0</v>
      </c>
      <c r="AJ22" s="755">
        <v>0.0</v>
      </c>
      <c r="AK22" s="755">
        <v>0.0</v>
      </c>
      <c r="AL22" s="755">
        <v>0.0</v>
      </c>
      <c r="AM22" s="755">
        <v>0.0</v>
      </c>
      <c r="AN22" s="755">
        <v>0.0</v>
      </c>
      <c r="AO22" s="755">
        <v>0.0</v>
      </c>
      <c r="AP22" s="755">
        <v>0.0</v>
      </c>
      <c r="AQ22" s="755">
        <v>0.0</v>
      </c>
      <c r="AR22" s="755">
        <v>0.0</v>
      </c>
      <c r="AS22" s="755">
        <v>0.0</v>
      </c>
      <c r="AT22" s="755">
        <v>0.0</v>
      </c>
      <c r="AU22" s="755">
        <v>0.0</v>
      </c>
      <c r="AV22" s="755">
        <v>0.0</v>
      </c>
      <c r="AW22" s="755">
        <v>0.0</v>
      </c>
      <c r="AX22" s="755">
        <v>0.0</v>
      </c>
      <c r="AY22" s="755">
        <v>0.0</v>
      </c>
      <c r="AZ22" s="755">
        <v>0.0</v>
      </c>
      <c r="BA22" s="756"/>
      <c r="BB22" s="756"/>
      <c r="BC22" s="756"/>
      <c r="BD22" s="756"/>
    </row>
    <row r="23">
      <c r="A23" s="751"/>
      <c r="B23" s="757"/>
      <c r="C23" s="753" t="s">
        <v>708</v>
      </c>
      <c r="D23" s="754">
        <v>13.0</v>
      </c>
      <c r="E23" s="755">
        <v>0.0</v>
      </c>
      <c r="F23" s="755">
        <v>0.0</v>
      </c>
      <c r="G23" s="755">
        <v>0.0</v>
      </c>
      <c r="H23" s="755">
        <v>0.0</v>
      </c>
      <c r="I23" s="755">
        <v>0.0</v>
      </c>
      <c r="J23" s="755">
        <v>0.0</v>
      </c>
      <c r="K23" s="755">
        <v>0.0</v>
      </c>
      <c r="L23" s="755">
        <v>0.0</v>
      </c>
      <c r="M23" s="755">
        <v>0.0</v>
      </c>
      <c r="N23" s="755">
        <v>0.0</v>
      </c>
      <c r="O23" s="755">
        <v>0.0</v>
      </c>
      <c r="P23" s="755">
        <v>0.0</v>
      </c>
      <c r="Q23" s="755">
        <v>0.0</v>
      </c>
      <c r="R23" s="755">
        <v>0.0</v>
      </c>
      <c r="S23" s="755">
        <v>0.0</v>
      </c>
      <c r="T23" s="755">
        <v>0.0</v>
      </c>
      <c r="U23" s="755">
        <v>0.0</v>
      </c>
      <c r="V23" s="755">
        <v>0.0</v>
      </c>
      <c r="W23" s="755">
        <v>0.0</v>
      </c>
      <c r="X23" s="755">
        <v>0.0</v>
      </c>
      <c r="Y23" s="755">
        <v>0.0</v>
      </c>
      <c r="Z23" s="755">
        <v>0.0</v>
      </c>
      <c r="AA23" s="755">
        <v>0.0</v>
      </c>
      <c r="AB23" s="755">
        <v>0.0</v>
      </c>
      <c r="AC23" s="755">
        <v>0.0</v>
      </c>
      <c r="AD23" s="755">
        <v>0.0</v>
      </c>
      <c r="AE23" s="755">
        <v>0.0</v>
      </c>
      <c r="AF23" s="755">
        <v>0.0</v>
      </c>
      <c r="AG23" s="755">
        <v>0.0</v>
      </c>
      <c r="AH23" s="755">
        <v>0.0</v>
      </c>
      <c r="AI23" s="755">
        <v>0.0</v>
      </c>
      <c r="AJ23" s="755">
        <v>0.0</v>
      </c>
      <c r="AK23" s="755">
        <v>0.0</v>
      </c>
      <c r="AL23" s="755">
        <v>0.0</v>
      </c>
      <c r="AM23" s="755">
        <v>0.0</v>
      </c>
      <c r="AN23" s="755">
        <v>0.0</v>
      </c>
      <c r="AO23" s="755">
        <v>0.0</v>
      </c>
      <c r="AP23" s="755">
        <v>0.0</v>
      </c>
      <c r="AQ23" s="755">
        <v>0.0</v>
      </c>
      <c r="AR23" s="755">
        <v>0.0</v>
      </c>
      <c r="AS23" s="755">
        <v>0.0</v>
      </c>
      <c r="AT23" s="755">
        <v>0.0</v>
      </c>
      <c r="AU23" s="755">
        <v>0.0</v>
      </c>
      <c r="AV23" s="755">
        <v>0.0</v>
      </c>
      <c r="AW23" s="755">
        <v>0.0</v>
      </c>
      <c r="AX23" s="755">
        <v>0.0</v>
      </c>
      <c r="AY23" s="755">
        <v>0.0</v>
      </c>
      <c r="AZ23" s="755">
        <v>0.0</v>
      </c>
      <c r="BA23" s="756"/>
      <c r="BB23" s="756"/>
      <c r="BC23" s="756"/>
      <c r="BD23" s="756"/>
    </row>
    <row r="24">
      <c r="A24" s="751"/>
      <c r="B24" s="758"/>
      <c r="C24" s="753" t="s">
        <v>709</v>
      </c>
      <c r="D24" s="753">
        <v>16.0</v>
      </c>
      <c r="E24" s="755">
        <v>0.0</v>
      </c>
      <c r="F24" s="755">
        <v>0.0</v>
      </c>
      <c r="G24" s="755">
        <v>0.0</v>
      </c>
      <c r="H24" s="755">
        <v>0.0</v>
      </c>
      <c r="I24" s="755">
        <v>0.0</v>
      </c>
      <c r="J24" s="755">
        <v>0.0</v>
      </c>
      <c r="K24" s="755">
        <v>0.0</v>
      </c>
      <c r="L24" s="755">
        <v>0.0</v>
      </c>
      <c r="M24" s="755">
        <v>0.0</v>
      </c>
      <c r="N24" s="755">
        <v>0.0</v>
      </c>
      <c r="O24" s="755">
        <v>0.0</v>
      </c>
      <c r="P24" s="755">
        <v>0.0</v>
      </c>
      <c r="Q24" s="755">
        <v>0.0</v>
      </c>
      <c r="R24" s="755">
        <v>0.0</v>
      </c>
      <c r="S24" s="755">
        <v>0.0</v>
      </c>
      <c r="T24" s="755">
        <v>0.0</v>
      </c>
      <c r="U24" s="755">
        <v>0.0</v>
      </c>
      <c r="V24" s="755">
        <v>0.0</v>
      </c>
      <c r="W24" s="755">
        <v>0.0</v>
      </c>
      <c r="X24" s="755">
        <v>0.0</v>
      </c>
      <c r="Y24" s="755">
        <v>0.0</v>
      </c>
      <c r="Z24" s="755">
        <v>0.0</v>
      </c>
      <c r="AA24" s="755">
        <v>0.0</v>
      </c>
      <c r="AB24" s="755">
        <v>0.0</v>
      </c>
      <c r="AC24" s="755">
        <v>0.0</v>
      </c>
      <c r="AD24" s="755">
        <v>0.0</v>
      </c>
      <c r="AE24" s="755">
        <v>0.0</v>
      </c>
      <c r="AF24" s="755">
        <v>0.0</v>
      </c>
      <c r="AG24" s="755">
        <v>0.0</v>
      </c>
      <c r="AH24" s="755">
        <v>0.0</v>
      </c>
      <c r="AI24" s="755">
        <v>0.0</v>
      </c>
      <c r="AJ24" s="755">
        <v>0.0</v>
      </c>
      <c r="AK24" s="755">
        <v>0.0</v>
      </c>
      <c r="AL24" s="755">
        <v>0.0</v>
      </c>
      <c r="AM24" s="755">
        <v>0.0</v>
      </c>
      <c r="AN24" s="755">
        <v>0.0</v>
      </c>
      <c r="AO24" s="755">
        <v>0.0</v>
      </c>
      <c r="AP24" s="755">
        <v>0.0</v>
      </c>
      <c r="AQ24" s="755">
        <v>0.0</v>
      </c>
      <c r="AR24" s="755">
        <v>0.0</v>
      </c>
      <c r="AS24" s="755">
        <v>0.0</v>
      </c>
      <c r="AT24" s="755">
        <v>0.0</v>
      </c>
      <c r="AU24" s="755">
        <v>0.0</v>
      </c>
      <c r="AV24" s="755">
        <v>0.0</v>
      </c>
      <c r="AW24" s="755">
        <v>0.0</v>
      </c>
      <c r="AX24" s="755">
        <v>0.0</v>
      </c>
      <c r="AY24" s="755">
        <v>0.0</v>
      </c>
      <c r="AZ24" s="755">
        <v>0.0</v>
      </c>
      <c r="BA24" s="756"/>
      <c r="BB24" s="756"/>
      <c r="BC24" s="756"/>
      <c r="BD24" s="756"/>
    </row>
    <row r="25">
      <c r="A25" s="759"/>
      <c r="B25" s="759"/>
      <c r="C25" s="760"/>
      <c r="D25" s="760"/>
      <c r="E25" s="759"/>
      <c r="F25" s="759"/>
      <c r="G25" s="759"/>
      <c r="H25" s="759"/>
      <c r="I25" s="759"/>
      <c r="J25" s="759"/>
      <c r="K25" s="759"/>
      <c r="L25" s="759"/>
      <c r="M25" s="759"/>
      <c r="N25" s="759"/>
      <c r="O25" s="759"/>
      <c r="P25" s="759"/>
      <c r="Q25" s="759"/>
      <c r="R25" s="759"/>
      <c r="S25" s="759"/>
      <c r="T25" s="759"/>
      <c r="U25" s="759"/>
      <c r="V25" s="759"/>
      <c r="W25" s="759"/>
      <c r="X25" s="759"/>
      <c r="Y25" s="759"/>
      <c r="Z25" s="759"/>
      <c r="AA25" s="759"/>
      <c r="AB25" s="759"/>
      <c r="AC25" s="759"/>
      <c r="AD25" s="759"/>
      <c r="AE25" s="759"/>
      <c r="AF25" s="759"/>
      <c r="AG25" s="759"/>
      <c r="AH25" s="759"/>
      <c r="AI25" s="759"/>
      <c r="AJ25" s="759"/>
      <c r="AK25" s="759"/>
      <c r="AL25" s="759"/>
      <c r="AM25" s="759"/>
      <c r="AN25" s="759"/>
      <c r="AO25" s="759"/>
      <c r="AP25" s="759"/>
      <c r="AQ25" s="759"/>
      <c r="AR25" s="759"/>
      <c r="AS25" s="759"/>
      <c r="AT25" s="759"/>
      <c r="AU25" s="759"/>
      <c r="AV25" s="759"/>
      <c r="AW25" s="759"/>
      <c r="AX25" s="759"/>
      <c r="AY25" s="759"/>
      <c r="AZ25" s="759"/>
      <c r="BA25" s="759"/>
      <c r="BB25" s="759"/>
      <c r="BC25" s="759"/>
      <c r="BD25" s="759"/>
    </row>
    <row r="26">
      <c r="A26" s="398"/>
      <c r="B26" s="746"/>
      <c r="C26" s="747" t="s">
        <v>705</v>
      </c>
      <c r="D26" s="748" t="str">
        <f>#REF!+1</f>
        <v>#REF!</v>
      </c>
      <c r="E26" s="749">
        <v>0.0</v>
      </c>
      <c r="F26" s="749">
        <v>0.020833333333333332</v>
      </c>
      <c r="G26" s="749">
        <v>0.041666666666666664</v>
      </c>
      <c r="H26" s="749">
        <v>0.0625</v>
      </c>
      <c r="I26" s="749">
        <v>0.08333333333333333</v>
      </c>
      <c r="J26" s="749">
        <v>0.10416666666666667</v>
      </c>
      <c r="K26" s="749">
        <v>0.125</v>
      </c>
      <c r="L26" s="749">
        <v>0.14583333333333334</v>
      </c>
      <c r="M26" s="749">
        <v>0.16666666666666666</v>
      </c>
      <c r="N26" s="749">
        <v>0.1875</v>
      </c>
      <c r="O26" s="749">
        <v>0.20833333333333334</v>
      </c>
      <c r="P26" s="749">
        <v>0.22916666666666666</v>
      </c>
      <c r="Q26" s="749">
        <v>0.25</v>
      </c>
      <c r="R26" s="749">
        <v>0.2708333333333333</v>
      </c>
      <c r="S26" s="749">
        <v>0.2916666666666667</v>
      </c>
      <c r="T26" s="749">
        <v>0.3125</v>
      </c>
      <c r="U26" s="749">
        <v>0.3333333333333333</v>
      </c>
      <c r="V26" s="749">
        <v>0.3541666666666667</v>
      </c>
      <c r="W26" s="749">
        <v>0.375</v>
      </c>
      <c r="X26" s="749">
        <v>0.3958333333333333</v>
      </c>
      <c r="Y26" s="749">
        <v>0.4166666666666667</v>
      </c>
      <c r="Z26" s="749">
        <v>0.4375</v>
      </c>
      <c r="AA26" s="749">
        <v>0.4583333333333333</v>
      </c>
      <c r="AB26" s="749">
        <v>0.4791666666666667</v>
      </c>
      <c r="AC26" s="749">
        <v>0.5</v>
      </c>
      <c r="AD26" s="749">
        <v>0.5208333333333334</v>
      </c>
      <c r="AE26" s="749">
        <v>0.5416666666666666</v>
      </c>
      <c r="AF26" s="749">
        <v>0.5625</v>
      </c>
      <c r="AG26" s="749">
        <v>0.5833333333333334</v>
      </c>
      <c r="AH26" s="749">
        <v>0.6041666666666666</v>
      </c>
      <c r="AI26" s="749">
        <v>0.625</v>
      </c>
      <c r="AJ26" s="749">
        <v>0.6458333333333334</v>
      </c>
      <c r="AK26" s="749">
        <v>0.6666666666666666</v>
      </c>
      <c r="AL26" s="749">
        <v>0.6875</v>
      </c>
      <c r="AM26" s="749">
        <v>0.7083333333333334</v>
      </c>
      <c r="AN26" s="749">
        <v>0.7291666666666666</v>
      </c>
      <c r="AO26" s="749">
        <v>0.75</v>
      </c>
      <c r="AP26" s="749">
        <v>0.7708333333333334</v>
      </c>
      <c r="AQ26" s="749">
        <v>0.7916666666666666</v>
      </c>
      <c r="AR26" s="749">
        <v>0.8125</v>
      </c>
      <c r="AS26" s="749">
        <v>0.8333333333333334</v>
      </c>
      <c r="AT26" s="749">
        <v>0.8541666666666666</v>
      </c>
      <c r="AU26" s="749">
        <v>0.875</v>
      </c>
      <c r="AV26" s="749">
        <v>0.8958333333333334</v>
      </c>
      <c r="AW26" s="749">
        <v>0.9166666666666666</v>
      </c>
      <c r="AX26" s="749">
        <v>0.9375</v>
      </c>
      <c r="AY26" s="749">
        <v>0.9583333333333334</v>
      </c>
      <c r="AZ26" s="749">
        <v>0.9791666666666666</v>
      </c>
      <c r="BA26" s="750"/>
      <c r="BB26" s="750"/>
      <c r="BC26" s="750"/>
      <c r="BD26" s="750"/>
    </row>
    <row r="27">
      <c r="A27" s="751"/>
      <c r="B27" s="752" t="s">
        <v>714</v>
      </c>
      <c r="C27" s="753" t="s">
        <v>707</v>
      </c>
      <c r="D27" s="754">
        <v>10.5</v>
      </c>
      <c r="E27" s="755">
        <v>0.0</v>
      </c>
      <c r="F27" s="755">
        <v>0.0</v>
      </c>
      <c r="G27" s="755">
        <v>0.0</v>
      </c>
      <c r="H27" s="755">
        <v>0.0</v>
      </c>
      <c r="I27" s="755">
        <v>0.0</v>
      </c>
      <c r="J27" s="755">
        <v>0.0</v>
      </c>
      <c r="K27" s="755">
        <v>0.0</v>
      </c>
      <c r="L27" s="755">
        <v>0.0</v>
      </c>
      <c r="M27" s="755">
        <v>0.0</v>
      </c>
      <c r="N27" s="755">
        <v>0.0</v>
      </c>
      <c r="O27" s="755">
        <v>0.0</v>
      </c>
      <c r="P27" s="755">
        <v>0.0</v>
      </c>
      <c r="Q27" s="755">
        <v>0.0</v>
      </c>
      <c r="R27" s="755">
        <v>0.0</v>
      </c>
      <c r="S27" s="755">
        <v>0.0</v>
      </c>
      <c r="T27" s="755">
        <v>0.0</v>
      </c>
      <c r="U27" s="755">
        <v>0.0</v>
      </c>
      <c r="V27" s="755">
        <v>0.0</v>
      </c>
      <c r="W27" s="755">
        <v>0.0</v>
      </c>
      <c r="X27" s="755">
        <v>0.0</v>
      </c>
      <c r="Y27" s="755">
        <v>0.0</v>
      </c>
      <c r="Z27" s="755">
        <v>0.0</v>
      </c>
      <c r="AA27" s="755">
        <v>0.0</v>
      </c>
      <c r="AB27" s="755">
        <v>0.0</v>
      </c>
      <c r="AC27" s="755">
        <v>0.0</v>
      </c>
      <c r="AD27" s="755">
        <v>0.0</v>
      </c>
      <c r="AE27" s="755">
        <v>0.0</v>
      </c>
      <c r="AF27" s="755">
        <v>0.0</v>
      </c>
      <c r="AG27" s="755">
        <v>0.0</v>
      </c>
      <c r="AH27" s="755">
        <v>0.0</v>
      </c>
      <c r="AI27" s="755">
        <v>0.0</v>
      </c>
      <c r="AJ27" s="755">
        <v>0.0</v>
      </c>
      <c r="AK27" s="755">
        <v>0.0</v>
      </c>
      <c r="AL27" s="755">
        <v>0.0</v>
      </c>
      <c r="AM27" s="755">
        <v>0.0</v>
      </c>
      <c r="AN27" s="755">
        <v>0.0</v>
      </c>
      <c r="AO27" s="755">
        <v>0.0</v>
      </c>
      <c r="AP27" s="755">
        <v>0.0</v>
      </c>
      <c r="AQ27" s="755">
        <v>0.0</v>
      </c>
      <c r="AR27" s="755">
        <v>0.0</v>
      </c>
      <c r="AS27" s="755">
        <v>0.0</v>
      </c>
      <c r="AT27" s="755">
        <v>0.0</v>
      </c>
      <c r="AU27" s="755">
        <v>0.0</v>
      </c>
      <c r="AV27" s="755">
        <v>0.0</v>
      </c>
      <c r="AW27" s="755">
        <v>0.0</v>
      </c>
      <c r="AX27" s="755">
        <v>0.0</v>
      </c>
      <c r="AY27" s="755">
        <v>0.0</v>
      </c>
      <c r="AZ27" s="755">
        <v>0.0</v>
      </c>
      <c r="BA27" s="756"/>
      <c r="BB27" s="756"/>
      <c r="BC27" s="756"/>
      <c r="BD27" s="756"/>
    </row>
    <row r="28">
      <c r="A28" s="751"/>
      <c r="B28" s="757"/>
      <c r="C28" s="753" t="s">
        <v>708</v>
      </c>
      <c r="D28" s="754">
        <v>0.0</v>
      </c>
      <c r="E28" s="755">
        <v>0.0</v>
      </c>
      <c r="F28" s="755">
        <v>0.0</v>
      </c>
      <c r="G28" s="755">
        <v>0.0</v>
      </c>
      <c r="H28" s="755">
        <v>0.0</v>
      </c>
      <c r="I28" s="755">
        <v>0.0</v>
      </c>
      <c r="J28" s="755">
        <v>0.0</v>
      </c>
      <c r="K28" s="755">
        <v>0.0</v>
      </c>
      <c r="L28" s="755">
        <v>0.0</v>
      </c>
      <c r="M28" s="755">
        <v>0.0</v>
      </c>
      <c r="N28" s="755">
        <v>0.0</v>
      </c>
      <c r="O28" s="755">
        <v>0.0</v>
      </c>
      <c r="P28" s="755">
        <v>0.0</v>
      </c>
      <c r="Q28" s="755">
        <v>0.0</v>
      </c>
      <c r="R28" s="755">
        <v>0.0</v>
      </c>
      <c r="S28" s="755">
        <v>0.0</v>
      </c>
      <c r="T28" s="755">
        <v>0.0</v>
      </c>
      <c r="U28" s="755">
        <v>0.0</v>
      </c>
      <c r="V28" s="755">
        <v>0.0</v>
      </c>
      <c r="W28" s="755">
        <v>0.0</v>
      </c>
      <c r="X28" s="755">
        <v>0.0</v>
      </c>
      <c r="Y28" s="755">
        <v>0.0</v>
      </c>
      <c r="Z28" s="755">
        <v>0.0</v>
      </c>
      <c r="AA28" s="755">
        <v>0.0</v>
      </c>
      <c r="AB28" s="755">
        <v>0.0</v>
      </c>
      <c r="AC28" s="755">
        <v>0.0</v>
      </c>
      <c r="AD28" s="755">
        <v>0.0</v>
      </c>
      <c r="AE28" s="755">
        <v>0.0</v>
      </c>
      <c r="AF28" s="755">
        <v>0.0</v>
      </c>
      <c r="AG28" s="755">
        <v>0.0</v>
      </c>
      <c r="AH28" s="755">
        <v>0.0</v>
      </c>
      <c r="AI28" s="755">
        <v>0.0</v>
      </c>
      <c r="AJ28" s="755">
        <v>0.0</v>
      </c>
      <c r="AK28" s="755">
        <v>0.0</v>
      </c>
      <c r="AL28" s="755">
        <v>0.0</v>
      </c>
      <c r="AM28" s="755">
        <v>0.0</v>
      </c>
      <c r="AN28" s="755">
        <v>0.0</v>
      </c>
      <c r="AO28" s="755">
        <v>0.0</v>
      </c>
      <c r="AP28" s="755">
        <v>0.0</v>
      </c>
      <c r="AQ28" s="755">
        <v>0.0</v>
      </c>
      <c r="AR28" s="755">
        <v>0.0</v>
      </c>
      <c r="AS28" s="755">
        <v>0.0</v>
      </c>
      <c r="AT28" s="755">
        <v>0.0</v>
      </c>
      <c r="AU28" s="755">
        <v>0.0</v>
      </c>
      <c r="AV28" s="755">
        <v>0.0</v>
      </c>
      <c r="AW28" s="755">
        <v>0.0</v>
      </c>
      <c r="AX28" s="755">
        <v>0.0</v>
      </c>
      <c r="AY28" s="755">
        <v>0.0</v>
      </c>
      <c r="AZ28" s="755">
        <v>0.0</v>
      </c>
      <c r="BA28" s="756"/>
      <c r="BB28" s="756"/>
      <c r="BC28" s="756"/>
      <c r="BD28" s="756"/>
    </row>
    <row r="29">
      <c r="A29" s="751"/>
      <c r="B29" s="758"/>
      <c r="C29" s="753" t="s">
        <v>709</v>
      </c>
      <c r="D29" s="753">
        <v>10.5</v>
      </c>
      <c r="E29" s="755">
        <v>0.0</v>
      </c>
      <c r="F29" s="755">
        <v>0.0</v>
      </c>
      <c r="G29" s="755">
        <v>0.0</v>
      </c>
      <c r="H29" s="755">
        <v>0.0</v>
      </c>
      <c r="I29" s="755">
        <v>0.0</v>
      </c>
      <c r="J29" s="755">
        <v>0.0</v>
      </c>
      <c r="K29" s="755">
        <v>0.0</v>
      </c>
      <c r="L29" s="755">
        <v>0.0</v>
      </c>
      <c r="M29" s="755">
        <v>0.0</v>
      </c>
      <c r="N29" s="755">
        <v>0.0</v>
      </c>
      <c r="O29" s="755">
        <v>0.0</v>
      </c>
      <c r="P29" s="755">
        <v>0.0</v>
      </c>
      <c r="Q29" s="755">
        <v>0.0</v>
      </c>
      <c r="R29" s="755">
        <v>0.0</v>
      </c>
      <c r="S29" s="755">
        <v>0.0</v>
      </c>
      <c r="T29" s="755">
        <v>0.0</v>
      </c>
      <c r="U29" s="755">
        <v>0.0</v>
      </c>
      <c r="V29" s="755">
        <v>0.0</v>
      </c>
      <c r="W29" s="755">
        <v>0.0</v>
      </c>
      <c r="X29" s="755">
        <v>0.0</v>
      </c>
      <c r="Y29" s="755">
        <v>0.0</v>
      </c>
      <c r="Z29" s="755">
        <v>0.0</v>
      </c>
      <c r="AA29" s="755">
        <v>0.0</v>
      </c>
      <c r="AB29" s="755">
        <v>0.0</v>
      </c>
      <c r="AC29" s="755">
        <v>0.0</v>
      </c>
      <c r="AD29" s="755">
        <v>0.0</v>
      </c>
      <c r="AE29" s="755">
        <v>0.0</v>
      </c>
      <c r="AF29" s="755">
        <v>0.0</v>
      </c>
      <c r="AG29" s="755">
        <v>0.0</v>
      </c>
      <c r="AH29" s="755">
        <v>0.0</v>
      </c>
      <c r="AI29" s="755">
        <v>0.0</v>
      </c>
      <c r="AJ29" s="755">
        <v>0.0</v>
      </c>
      <c r="AK29" s="755">
        <v>0.0</v>
      </c>
      <c r="AL29" s="755">
        <v>0.0</v>
      </c>
      <c r="AM29" s="755">
        <v>0.0</v>
      </c>
      <c r="AN29" s="755">
        <v>0.0</v>
      </c>
      <c r="AO29" s="755">
        <v>0.0</v>
      </c>
      <c r="AP29" s="755">
        <v>0.0</v>
      </c>
      <c r="AQ29" s="755">
        <v>0.0</v>
      </c>
      <c r="AR29" s="755">
        <v>0.0</v>
      </c>
      <c r="AS29" s="755">
        <v>0.0</v>
      </c>
      <c r="AT29" s="755">
        <v>0.0</v>
      </c>
      <c r="AU29" s="755">
        <v>0.0</v>
      </c>
      <c r="AV29" s="755">
        <v>0.0</v>
      </c>
      <c r="AW29" s="755">
        <v>0.0</v>
      </c>
      <c r="AX29" s="755">
        <v>0.0</v>
      </c>
      <c r="AY29" s="755">
        <v>0.0</v>
      </c>
      <c r="AZ29" s="755">
        <v>0.0</v>
      </c>
      <c r="BA29" s="756"/>
      <c r="BB29" s="756"/>
      <c r="BC29" s="756"/>
      <c r="BD29" s="756"/>
    </row>
    <row r="30">
      <c r="A30" s="759"/>
      <c r="B30" s="759"/>
      <c r="C30" s="760"/>
      <c r="D30" s="760"/>
      <c r="E30" s="759"/>
      <c r="F30" s="759"/>
      <c r="G30" s="759"/>
      <c r="H30" s="759"/>
      <c r="I30" s="759"/>
      <c r="J30" s="759"/>
      <c r="K30" s="759"/>
      <c r="L30" s="759"/>
      <c r="M30" s="759"/>
      <c r="N30" s="759"/>
      <c r="O30" s="759"/>
      <c r="P30" s="759"/>
      <c r="Q30" s="759"/>
      <c r="R30" s="759"/>
      <c r="S30" s="759"/>
      <c r="T30" s="759"/>
      <c r="U30" s="775"/>
      <c r="V30" s="775"/>
      <c r="W30" s="775"/>
      <c r="X30" s="775"/>
      <c r="Y30" s="775"/>
      <c r="Z30" s="775"/>
      <c r="AA30" s="775"/>
      <c r="AB30" s="775"/>
      <c r="AC30" s="775"/>
      <c r="AD30" s="775"/>
      <c r="AE30" s="775"/>
      <c r="AF30" s="775"/>
      <c r="AG30" s="775"/>
      <c r="AH30" s="775"/>
      <c r="AI30" s="775"/>
      <c r="AJ30" s="775"/>
      <c r="AK30" s="775"/>
      <c r="AL30" s="775"/>
      <c r="AM30" s="775"/>
      <c r="AN30" s="775"/>
      <c r="AO30" s="775"/>
      <c r="AP30" s="775"/>
      <c r="AQ30" s="775"/>
      <c r="AR30" s="775"/>
      <c r="AS30" s="775"/>
      <c r="AT30" s="775"/>
      <c r="AU30" s="775"/>
      <c r="AV30" s="775"/>
      <c r="AW30" s="775"/>
      <c r="AX30" s="775"/>
      <c r="AY30" s="775"/>
      <c r="AZ30" s="775"/>
      <c r="BA30" s="759"/>
      <c r="BB30" s="759"/>
      <c r="BC30" s="759"/>
      <c r="BD30" s="759"/>
    </row>
    <row r="31">
      <c r="A31" s="398"/>
      <c r="B31" s="746"/>
      <c r="C31" s="776" t="s">
        <v>705</v>
      </c>
      <c r="D31" s="777">
        <v>44912.0</v>
      </c>
      <c r="E31" s="778">
        <v>0.0</v>
      </c>
      <c r="F31" s="778">
        <v>0.020833333333333332</v>
      </c>
      <c r="G31" s="778">
        <v>0.041666666666666664</v>
      </c>
      <c r="H31" s="778">
        <v>0.0625</v>
      </c>
      <c r="I31" s="778">
        <v>0.08333333333333333</v>
      </c>
      <c r="J31" s="778">
        <v>0.10416666666666667</v>
      </c>
      <c r="K31" s="778">
        <v>0.125</v>
      </c>
      <c r="L31" s="778">
        <v>0.14583333333333334</v>
      </c>
      <c r="M31" s="778">
        <v>0.16666666666666666</v>
      </c>
      <c r="N31" s="778">
        <v>0.1875</v>
      </c>
      <c r="O31" s="778">
        <v>0.20833333333333334</v>
      </c>
      <c r="P31" s="778">
        <v>0.22916666666666666</v>
      </c>
      <c r="Q31" s="778">
        <v>0.25</v>
      </c>
      <c r="R31" s="778">
        <v>0.2708333333333333</v>
      </c>
      <c r="S31" s="778">
        <v>0.2916666666666667</v>
      </c>
      <c r="T31" s="778">
        <v>0.3125</v>
      </c>
      <c r="U31" s="778">
        <v>0.3333333333333333</v>
      </c>
      <c r="V31" s="778">
        <v>0.3541666666666667</v>
      </c>
      <c r="W31" s="778">
        <v>0.375</v>
      </c>
      <c r="X31" s="778">
        <v>0.3958333333333333</v>
      </c>
      <c r="Y31" s="778">
        <v>0.4166666666666667</v>
      </c>
      <c r="Z31" s="778">
        <v>0.4375</v>
      </c>
      <c r="AA31" s="778">
        <v>0.4583333333333333</v>
      </c>
      <c r="AB31" s="778">
        <v>0.4791666666666667</v>
      </c>
      <c r="AC31" s="778">
        <v>0.5</v>
      </c>
      <c r="AD31" s="778">
        <v>0.5208333333333334</v>
      </c>
      <c r="AE31" s="778">
        <v>0.5416666666666666</v>
      </c>
      <c r="AF31" s="778">
        <v>0.5625</v>
      </c>
      <c r="AG31" s="778">
        <v>0.5833333333333334</v>
      </c>
      <c r="AH31" s="778">
        <v>0.6041666666666666</v>
      </c>
      <c r="AI31" s="778">
        <v>0.625</v>
      </c>
      <c r="AJ31" s="778">
        <v>0.6458333333333334</v>
      </c>
      <c r="AK31" s="778">
        <v>0.6666666666666666</v>
      </c>
      <c r="AL31" s="778">
        <v>0.6875</v>
      </c>
      <c r="AM31" s="778">
        <v>0.7083333333333334</v>
      </c>
      <c r="AN31" s="778">
        <v>0.7291666666666666</v>
      </c>
      <c r="AO31" s="778">
        <v>0.75</v>
      </c>
      <c r="AP31" s="778">
        <v>0.7708333333333334</v>
      </c>
      <c r="AQ31" s="778">
        <v>0.7916666666666666</v>
      </c>
      <c r="AR31" s="778">
        <v>0.8125</v>
      </c>
      <c r="AS31" s="778">
        <v>0.8333333333333334</v>
      </c>
      <c r="AT31" s="778">
        <v>0.8541666666666666</v>
      </c>
      <c r="AU31" s="778">
        <v>0.875</v>
      </c>
      <c r="AV31" s="778">
        <v>0.8958333333333334</v>
      </c>
      <c r="AW31" s="778">
        <v>0.9166666666666666</v>
      </c>
      <c r="AX31" s="778">
        <v>0.9375</v>
      </c>
      <c r="AY31" s="778">
        <v>0.9583333333333334</v>
      </c>
      <c r="AZ31" s="778">
        <v>0.9791666666666666</v>
      </c>
      <c r="BA31" s="750"/>
      <c r="BB31" s="750"/>
      <c r="BC31" s="750"/>
      <c r="BD31" s="750"/>
    </row>
    <row r="32">
      <c r="A32" s="751"/>
      <c r="B32" s="752" t="s">
        <v>715</v>
      </c>
      <c r="C32" s="753" t="s">
        <v>707</v>
      </c>
      <c r="D32" s="754">
        <v>6.5</v>
      </c>
      <c r="E32" s="755">
        <v>0.0</v>
      </c>
      <c r="F32" s="755">
        <v>0.0</v>
      </c>
      <c r="G32" s="755">
        <v>0.0</v>
      </c>
      <c r="H32" s="755">
        <v>0.0</v>
      </c>
      <c r="I32" s="755">
        <v>0.0</v>
      </c>
      <c r="J32" s="755">
        <v>0.0</v>
      </c>
      <c r="K32" s="755">
        <v>0.0</v>
      </c>
      <c r="L32" s="755">
        <v>0.0</v>
      </c>
      <c r="M32" s="755">
        <v>0.0</v>
      </c>
      <c r="N32" s="755">
        <v>0.0</v>
      </c>
      <c r="O32" s="755">
        <v>0.0</v>
      </c>
      <c r="P32" s="755">
        <v>0.0</v>
      </c>
      <c r="Q32" s="755">
        <v>0.0</v>
      </c>
      <c r="R32" s="755">
        <v>0.0</v>
      </c>
      <c r="S32" s="755">
        <v>0.0</v>
      </c>
      <c r="T32" s="755">
        <v>0.0</v>
      </c>
      <c r="U32" s="755">
        <v>0.0</v>
      </c>
      <c r="V32" s="755">
        <v>0.0</v>
      </c>
      <c r="W32" s="755">
        <v>0.0</v>
      </c>
      <c r="X32" s="755">
        <v>0.0</v>
      </c>
      <c r="Y32" s="755">
        <v>0.0</v>
      </c>
      <c r="Z32" s="755">
        <v>0.0</v>
      </c>
      <c r="AA32" s="755">
        <v>0.0</v>
      </c>
      <c r="AB32" s="755">
        <v>0.0</v>
      </c>
      <c r="AC32" s="755">
        <v>0.0</v>
      </c>
      <c r="AD32" s="755">
        <v>0.0</v>
      </c>
      <c r="AE32" s="755">
        <v>0.0</v>
      </c>
      <c r="AF32" s="755">
        <v>0.0</v>
      </c>
      <c r="AG32" s="755">
        <v>0.0</v>
      </c>
      <c r="AH32" s="755">
        <v>0.0</v>
      </c>
      <c r="AI32" s="755">
        <v>0.0</v>
      </c>
      <c r="AJ32" s="755">
        <v>0.0</v>
      </c>
      <c r="AK32" s="755">
        <v>0.0</v>
      </c>
      <c r="AL32" s="755">
        <v>0.0</v>
      </c>
      <c r="AM32" s="755">
        <v>0.0</v>
      </c>
      <c r="AN32" s="755">
        <v>0.0</v>
      </c>
      <c r="AO32" s="755">
        <v>0.0</v>
      </c>
      <c r="AP32" s="755">
        <v>0.0</v>
      </c>
      <c r="AQ32" s="755">
        <v>0.0</v>
      </c>
      <c r="AR32" s="755">
        <v>0.0</v>
      </c>
      <c r="AS32" s="755">
        <v>0.0</v>
      </c>
      <c r="AT32" s="755">
        <v>0.0</v>
      </c>
      <c r="AU32" s="755">
        <v>0.0</v>
      </c>
      <c r="AV32" s="755">
        <v>0.0</v>
      </c>
      <c r="AW32" s="755">
        <v>0.0</v>
      </c>
      <c r="AX32" s="755">
        <v>0.0</v>
      </c>
      <c r="AY32" s="755">
        <v>0.0</v>
      </c>
      <c r="AZ32" s="755">
        <v>0.0</v>
      </c>
      <c r="BA32" s="756"/>
      <c r="BB32" s="756"/>
      <c r="BC32" s="756"/>
      <c r="BD32" s="756"/>
    </row>
    <row r="33">
      <c r="A33" s="751"/>
      <c r="B33" s="757"/>
      <c r="C33" s="753" t="s">
        <v>708</v>
      </c>
      <c r="D33" s="754">
        <v>0.5</v>
      </c>
      <c r="E33" s="755">
        <v>0.0</v>
      </c>
      <c r="F33" s="755">
        <v>0.0</v>
      </c>
      <c r="G33" s="755">
        <v>0.0</v>
      </c>
      <c r="H33" s="755">
        <v>0.0</v>
      </c>
      <c r="I33" s="755">
        <v>0.0</v>
      </c>
      <c r="J33" s="755">
        <v>0.0</v>
      </c>
      <c r="K33" s="755">
        <v>0.0</v>
      </c>
      <c r="L33" s="755">
        <v>0.0</v>
      </c>
      <c r="M33" s="755">
        <v>0.0</v>
      </c>
      <c r="N33" s="755">
        <v>0.0</v>
      </c>
      <c r="O33" s="755">
        <v>0.0</v>
      </c>
      <c r="P33" s="755">
        <v>0.0</v>
      </c>
      <c r="Q33" s="755">
        <v>0.0</v>
      </c>
      <c r="R33" s="755">
        <v>0.0</v>
      </c>
      <c r="S33" s="755">
        <v>0.0</v>
      </c>
      <c r="T33" s="755">
        <v>0.0</v>
      </c>
      <c r="U33" s="755">
        <v>0.0</v>
      </c>
      <c r="V33" s="755">
        <v>0.0</v>
      </c>
      <c r="W33" s="755">
        <v>0.0</v>
      </c>
      <c r="X33" s="755">
        <v>0.0</v>
      </c>
      <c r="Y33" s="755">
        <v>0.0</v>
      </c>
      <c r="Z33" s="755">
        <v>0.0</v>
      </c>
      <c r="AA33" s="755">
        <v>0.0</v>
      </c>
      <c r="AB33" s="755">
        <v>0.0</v>
      </c>
      <c r="AC33" s="755">
        <v>0.0</v>
      </c>
      <c r="AD33" s="755">
        <v>0.0</v>
      </c>
      <c r="AE33" s="755">
        <v>0.0</v>
      </c>
      <c r="AF33" s="755">
        <v>0.0</v>
      </c>
      <c r="AG33" s="755">
        <v>0.0</v>
      </c>
      <c r="AH33" s="755">
        <v>0.0</v>
      </c>
      <c r="AI33" s="755">
        <v>0.0</v>
      </c>
      <c r="AJ33" s="755">
        <v>0.0</v>
      </c>
      <c r="AK33" s="755">
        <v>0.0</v>
      </c>
      <c r="AL33" s="755">
        <v>0.0</v>
      </c>
      <c r="AM33" s="755">
        <v>0.0</v>
      </c>
      <c r="AN33" s="755">
        <v>0.0</v>
      </c>
      <c r="AO33" s="755">
        <v>0.0</v>
      </c>
      <c r="AP33" s="755">
        <v>0.0</v>
      </c>
      <c r="AQ33" s="755">
        <v>0.0</v>
      </c>
      <c r="AR33" s="755">
        <v>0.0</v>
      </c>
      <c r="AS33" s="755">
        <v>0.0</v>
      </c>
      <c r="AT33" s="755">
        <v>0.0</v>
      </c>
      <c r="AU33" s="755">
        <v>0.0</v>
      </c>
      <c r="AV33" s="755">
        <v>0.0</v>
      </c>
      <c r="AW33" s="755">
        <v>0.0</v>
      </c>
      <c r="AX33" s="755">
        <v>0.0</v>
      </c>
      <c r="AY33" s="755">
        <v>0.0</v>
      </c>
      <c r="AZ33" s="755">
        <v>0.0</v>
      </c>
      <c r="BA33" s="756"/>
      <c r="BB33" s="756"/>
      <c r="BC33" s="756"/>
      <c r="BD33" s="756"/>
    </row>
    <row r="34">
      <c r="A34" s="751"/>
      <c r="B34" s="758"/>
      <c r="C34" s="753" t="s">
        <v>709</v>
      </c>
      <c r="D34" s="753">
        <v>6.0</v>
      </c>
      <c r="E34" s="755">
        <v>0.0</v>
      </c>
      <c r="F34" s="755">
        <v>0.0</v>
      </c>
      <c r="G34" s="755">
        <v>0.0</v>
      </c>
      <c r="H34" s="755">
        <v>0.0</v>
      </c>
      <c r="I34" s="755">
        <v>0.0</v>
      </c>
      <c r="J34" s="755">
        <v>0.0</v>
      </c>
      <c r="K34" s="755">
        <v>0.0</v>
      </c>
      <c r="L34" s="755">
        <v>0.0</v>
      </c>
      <c r="M34" s="755">
        <v>0.0</v>
      </c>
      <c r="N34" s="755">
        <v>0.0</v>
      </c>
      <c r="O34" s="755">
        <v>0.0</v>
      </c>
      <c r="P34" s="755">
        <v>0.0</v>
      </c>
      <c r="Q34" s="755">
        <v>0.0</v>
      </c>
      <c r="R34" s="755">
        <v>0.0</v>
      </c>
      <c r="S34" s="755">
        <v>0.0</v>
      </c>
      <c r="T34" s="755">
        <v>0.0</v>
      </c>
      <c r="U34" s="755">
        <v>0.0</v>
      </c>
      <c r="V34" s="755">
        <v>0.0</v>
      </c>
      <c r="W34" s="755">
        <v>0.0</v>
      </c>
      <c r="X34" s="755">
        <v>0.0</v>
      </c>
      <c r="Y34" s="755">
        <v>0.0</v>
      </c>
      <c r="Z34" s="755">
        <v>0.0</v>
      </c>
      <c r="AA34" s="755">
        <v>0.0</v>
      </c>
      <c r="AB34" s="755">
        <v>0.0</v>
      </c>
      <c r="AC34" s="755">
        <v>0.0</v>
      </c>
      <c r="AD34" s="755">
        <v>0.0</v>
      </c>
      <c r="AE34" s="755">
        <v>0.0</v>
      </c>
      <c r="AF34" s="755">
        <v>0.0</v>
      </c>
      <c r="AG34" s="755">
        <v>0.0</v>
      </c>
      <c r="AH34" s="755">
        <v>0.0</v>
      </c>
      <c r="AI34" s="755">
        <v>0.0</v>
      </c>
      <c r="AJ34" s="755">
        <v>0.0</v>
      </c>
      <c r="AK34" s="755">
        <v>0.0</v>
      </c>
      <c r="AL34" s="755">
        <v>0.0</v>
      </c>
      <c r="AM34" s="755">
        <v>0.0</v>
      </c>
      <c r="AN34" s="755">
        <v>0.0</v>
      </c>
      <c r="AO34" s="755">
        <v>0.0</v>
      </c>
      <c r="AP34" s="755">
        <v>0.0</v>
      </c>
      <c r="AQ34" s="755">
        <v>0.0</v>
      </c>
      <c r="AR34" s="755">
        <v>0.0</v>
      </c>
      <c r="AS34" s="755">
        <v>0.0</v>
      </c>
      <c r="AT34" s="755">
        <v>0.0</v>
      </c>
      <c r="AU34" s="755">
        <v>0.0</v>
      </c>
      <c r="AV34" s="755">
        <v>0.0</v>
      </c>
      <c r="AW34" s="755">
        <v>0.0</v>
      </c>
      <c r="AX34" s="755">
        <v>0.0</v>
      </c>
      <c r="AY34" s="755">
        <v>0.0</v>
      </c>
      <c r="AZ34" s="755">
        <v>0.0</v>
      </c>
      <c r="BA34" s="756"/>
      <c r="BB34" s="756"/>
      <c r="BC34" s="756"/>
      <c r="BD34" s="756"/>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398"/>
      <c r="B1" s="746"/>
      <c r="C1" s="747" t="s">
        <v>705</v>
      </c>
      <c r="D1" s="748" t="str">
        <f>#REF!</f>
        <v>#REF!</v>
      </c>
      <c r="E1" s="749">
        <v>0.0</v>
      </c>
      <c r="F1" s="749">
        <v>0.020833333333333332</v>
      </c>
      <c r="G1" s="749">
        <v>0.041666666666666664</v>
      </c>
      <c r="H1" s="749">
        <v>0.0625</v>
      </c>
      <c r="I1" s="749">
        <v>0.08333333333333333</v>
      </c>
      <c r="J1" s="749">
        <v>0.10416666666666667</v>
      </c>
      <c r="K1" s="749">
        <v>0.125</v>
      </c>
      <c r="L1" s="749">
        <v>0.14583333333333334</v>
      </c>
      <c r="M1" s="749">
        <v>0.16666666666666666</v>
      </c>
      <c r="N1" s="749">
        <v>0.1875</v>
      </c>
      <c r="O1" s="749">
        <v>0.20833333333333334</v>
      </c>
      <c r="P1" s="749">
        <v>0.22916666666666666</v>
      </c>
      <c r="Q1" s="749">
        <v>0.25</v>
      </c>
      <c r="R1" s="749">
        <v>0.2708333333333333</v>
      </c>
      <c r="S1" s="749">
        <v>0.2916666666666667</v>
      </c>
      <c r="T1" s="749">
        <v>0.3125</v>
      </c>
      <c r="U1" s="749">
        <v>0.3333333333333333</v>
      </c>
      <c r="V1" s="749">
        <v>0.3541666666666667</v>
      </c>
      <c r="W1" s="749">
        <v>0.375</v>
      </c>
      <c r="X1" s="749">
        <v>0.3958333333333333</v>
      </c>
      <c r="Y1" s="749">
        <v>0.4166666666666667</v>
      </c>
      <c r="Z1" s="749">
        <v>0.4375</v>
      </c>
      <c r="AA1" s="749">
        <v>0.4583333333333333</v>
      </c>
      <c r="AB1" s="749">
        <v>0.4791666666666667</v>
      </c>
      <c r="AC1" s="749">
        <v>0.5</v>
      </c>
      <c r="AD1" s="749">
        <v>0.5208333333333334</v>
      </c>
      <c r="AE1" s="749">
        <v>0.5416666666666666</v>
      </c>
      <c r="AF1" s="749">
        <v>0.5625</v>
      </c>
      <c r="AG1" s="749">
        <v>0.5833333333333334</v>
      </c>
      <c r="AH1" s="749">
        <v>0.6041666666666666</v>
      </c>
      <c r="AI1" s="749">
        <v>0.625</v>
      </c>
      <c r="AJ1" s="749">
        <v>0.6458333333333334</v>
      </c>
      <c r="AK1" s="749">
        <v>0.6666666666666666</v>
      </c>
      <c r="AL1" s="749">
        <v>0.6875</v>
      </c>
      <c r="AM1" s="749">
        <v>0.7083333333333334</v>
      </c>
      <c r="AN1" s="749">
        <v>0.7291666666666666</v>
      </c>
      <c r="AO1" s="749">
        <v>0.75</v>
      </c>
      <c r="AP1" s="749">
        <v>0.7708333333333334</v>
      </c>
      <c r="AQ1" s="749">
        <v>0.7916666666666666</v>
      </c>
      <c r="AR1" s="749">
        <v>0.8125</v>
      </c>
      <c r="AS1" s="749">
        <v>0.8333333333333334</v>
      </c>
      <c r="AT1" s="749">
        <v>0.8541666666666666</v>
      </c>
      <c r="AU1" s="749">
        <v>0.875</v>
      </c>
      <c r="AV1" s="749">
        <v>0.8958333333333334</v>
      </c>
      <c r="AW1" s="749">
        <v>0.9166666666666666</v>
      </c>
      <c r="AX1" s="749">
        <v>0.9375</v>
      </c>
      <c r="AY1" s="749">
        <v>0.9583333333333334</v>
      </c>
      <c r="AZ1" s="749">
        <v>0.9791666666666666</v>
      </c>
      <c r="BA1" s="750"/>
      <c r="BB1" s="750"/>
      <c r="BC1" s="750"/>
      <c r="BD1" s="750"/>
    </row>
    <row r="2">
      <c r="A2" s="751"/>
      <c r="B2" s="752" t="s">
        <v>706</v>
      </c>
      <c r="C2" s="753" t="s">
        <v>707</v>
      </c>
      <c r="D2" s="754">
        <v>44.0</v>
      </c>
      <c r="E2" s="755">
        <v>0.0</v>
      </c>
      <c r="F2" s="755">
        <v>0.0</v>
      </c>
      <c r="G2" s="755">
        <v>0.0</v>
      </c>
      <c r="H2" s="755">
        <v>0.0</v>
      </c>
      <c r="I2" s="755">
        <v>0.0</v>
      </c>
      <c r="J2" s="755">
        <v>0.0</v>
      </c>
      <c r="K2" s="755">
        <v>0.0</v>
      </c>
      <c r="L2" s="755">
        <v>0.0</v>
      </c>
      <c r="M2" s="755">
        <v>0.0</v>
      </c>
      <c r="N2" s="755">
        <v>0.0</v>
      </c>
      <c r="O2" s="755">
        <v>0.0</v>
      </c>
      <c r="P2" s="755">
        <v>0.0</v>
      </c>
      <c r="Q2" s="755">
        <v>0.0</v>
      </c>
      <c r="R2" s="755">
        <v>0.0</v>
      </c>
      <c r="S2" s="755">
        <v>0.0</v>
      </c>
      <c r="T2" s="755">
        <v>0.0</v>
      </c>
      <c r="U2" s="755">
        <v>0.0</v>
      </c>
      <c r="V2" s="755">
        <v>0.0</v>
      </c>
      <c r="W2" s="755">
        <v>0.0</v>
      </c>
      <c r="X2" s="755">
        <v>0.0</v>
      </c>
      <c r="Y2" s="755">
        <v>0.0</v>
      </c>
      <c r="Z2" s="755">
        <v>0.0</v>
      </c>
      <c r="AA2" s="755">
        <v>0.0</v>
      </c>
      <c r="AB2" s="755">
        <v>0.0</v>
      </c>
      <c r="AC2" s="755">
        <v>0.0</v>
      </c>
      <c r="AD2" s="755">
        <v>0.0</v>
      </c>
      <c r="AE2" s="755">
        <v>0.0</v>
      </c>
      <c r="AF2" s="755">
        <v>0.0</v>
      </c>
      <c r="AG2" s="755">
        <v>0.0</v>
      </c>
      <c r="AH2" s="755">
        <v>0.0</v>
      </c>
      <c r="AI2" s="755">
        <v>0.0</v>
      </c>
      <c r="AJ2" s="755">
        <v>0.0</v>
      </c>
      <c r="AK2" s="755">
        <v>0.0</v>
      </c>
      <c r="AL2" s="755">
        <v>0.0</v>
      </c>
      <c r="AM2" s="755">
        <v>0.0</v>
      </c>
      <c r="AN2" s="755">
        <v>0.0</v>
      </c>
      <c r="AO2" s="755">
        <v>0.0</v>
      </c>
      <c r="AP2" s="755">
        <v>0.0</v>
      </c>
      <c r="AQ2" s="755">
        <v>0.0</v>
      </c>
      <c r="AR2" s="755">
        <v>0.0</v>
      </c>
      <c r="AS2" s="755">
        <v>0.0</v>
      </c>
      <c r="AT2" s="755">
        <v>0.0</v>
      </c>
      <c r="AU2" s="755">
        <v>0.0</v>
      </c>
      <c r="AV2" s="755">
        <v>0.0</v>
      </c>
      <c r="AW2" s="755">
        <v>0.0</v>
      </c>
      <c r="AX2" s="755">
        <v>0.0</v>
      </c>
      <c r="AY2" s="755">
        <v>0.0</v>
      </c>
      <c r="AZ2" s="755">
        <v>0.0</v>
      </c>
      <c r="BA2" s="756"/>
      <c r="BB2" s="756"/>
      <c r="BC2" s="756"/>
      <c r="BD2" s="756"/>
    </row>
    <row r="3">
      <c r="A3" s="751"/>
      <c r="B3" s="757"/>
      <c r="C3" s="753" t="s">
        <v>708</v>
      </c>
      <c r="D3" s="754">
        <v>15.5</v>
      </c>
      <c r="E3" s="755">
        <v>0.0</v>
      </c>
      <c r="F3" s="755">
        <v>0.0</v>
      </c>
      <c r="G3" s="755">
        <v>0.0</v>
      </c>
      <c r="H3" s="755">
        <v>0.0</v>
      </c>
      <c r="I3" s="755">
        <v>0.0</v>
      </c>
      <c r="J3" s="755">
        <v>0.0</v>
      </c>
      <c r="K3" s="755">
        <v>0.0</v>
      </c>
      <c r="L3" s="755">
        <v>0.0</v>
      </c>
      <c r="M3" s="755">
        <v>0.0</v>
      </c>
      <c r="N3" s="755">
        <v>0.0</v>
      </c>
      <c r="O3" s="755">
        <v>0.0</v>
      </c>
      <c r="P3" s="755">
        <v>0.0</v>
      </c>
      <c r="Q3" s="755">
        <v>0.0</v>
      </c>
      <c r="R3" s="755">
        <v>0.0</v>
      </c>
      <c r="S3" s="755">
        <v>0.0</v>
      </c>
      <c r="T3" s="755">
        <v>0.0</v>
      </c>
      <c r="U3" s="755">
        <v>0.0</v>
      </c>
      <c r="V3" s="755">
        <v>0.0</v>
      </c>
      <c r="W3" s="755">
        <v>0.0</v>
      </c>
      <c r="X3" s="755">
        <v>0.0</v>
      </c>
      <c r="Y3" s="755">
        <v>0.0</v>
      </c>
      <c r="Z3" s="755">
        <v>0.0</v>
      </c>
      <c r="AA3" s="755">
        <v>0.0</v>
      </c>
      <c r="AB3" s="755">
        <v>0.0</v>
      </c>
      <c r="AC3" s="755">
        <v>0.0</v>
      </c>
      <c r="AD3" s="755">
        <v>0.0</v>
      </c>
      <c r="AE3" s="755">
        <v>0.0</v>
      </c>
      <c r="AF3" s="755">
        <v>0.0</v>
      </c>
      <c r="AG3" s="755">
        <v>0.0</v>
      </c>
      <c r="AH3" s="755">
        <v>0.0</v>
      </c>
      <c r="AI3" s="755">
        <v>0.0</v>
      </c>
      <c r="AJ3" s="755">
        <v>0.0</v>
      </c>
      <c r="AK3" s="755">
        <v>0.0</v>
      </c>
      <c r="AL3" s="755">
        <v>0.0</v>
      </c>
      <c r="AM3" s="755">
        <v>0.0</v>
      </c>
      <c r="AN3" s="755">
        <v>0.0</v>
      </c>
      <c r="AO3" s="755">
        <v>0.0</v>
      </c>
      <c r="AP3" s="755">
        <v>0.0</v>
      </c>
      <c r="AQ3" s="755">
        <v>0.0</v>
      </c>
      <c r="AR3" s="755">
        <v>0.0</v>
      </c>
      <c r="AS3" s="755">
        <v>0.0</v>
      </c>
      <c r="AT3" s="755">
        <v>0.0</v>
      </c>
      <c r="AU3" s="755">
        <v>0.0</v>
      </c>
      <c r="AV3" s="755">
        <v>0.0</v>
      </c>
      <c r="AW3" s="755">
        <v>0.0</v>
      </c>
      <c r="AX3" s="755">
        <v>0.0</v>
      </c>
      <c r="AY3" s="755">
        <v>0.0</v>
      </c>
      <c r="AZ3" s="755">
        <v>0.0</v>
      </c>
      <c r="BA3" s="756"/>
      <c r="BB3" s="756"/>
      <c r="BC3" s="756"/>
      <c r="BD3" s="756"/>
    </row>
    <row r="4">
      <c r="A4" s="751"/>
      <c r="B4" s="758"/>
      <c r="C4" s="753" t="s">
        <v>709</v>
      </c>
      <c r="D4" s="753">
        <v>28.5</v>
      </c>
      <c r="E4" s="755">
        <v>0.0</v>
      </c>
      <c r="F4" s="755">
        <v>0.0</v>
      </c>
      <c r="G4" s="755">
        <v>0.0</v>
      </c>
      <c r="H4" s="755">
        <v>0.0</v>
      </c>
      <c r="I4" s="755">
        <v>0.0</v>
      </c>
      <c r="J4" s="755">
        <v>0.0</v>
      </c>
      <c r="K4" s="755">
        <v>0.0</v>
      </c>
      <c r="L4" s="755">
        <v>0.0</v>
      </c>
      <c r="M4" s="755">
        <v>0.0</v>
      </c>
      <c r="N4" s="755">
        <v>0.0</v>
      </c>
      <c r="O4" s="755">
        <v>0.0</v>
      </c>
      <c r="P4" s="755">
        <v>0.0</v>
      </c>
      <c r="Q4" s="755">
        <v>0.0</v>
      </c>
      <c r="R4" s="755">
        <v>0.0</v>
      </c>
      <c r="S4" s="755">
        <v>0.0</v>
      </c>
      <c r="T4" s="755">
        <v>0.0</v>
      </c>
      <c r="U4" s="755">
        <v>0.0</v>
      </c>
      <c r="V4" s="755">
        <v>0.0</v>
      </c>
      <c r="W4" s="755">
        <v>0.0</v>
      </c>
      <c r="X4" s="755">
        <v>0.0</v>
      </c>
      <c r="Y4" s="755">
        <v>0.0</v>
      </c>
      <c r="Z4" s="755">
        <v>0.0</v>
      </c>
      <c r="AA4" s="755">
        <v>0.0</v>
      </c>
      <c r="AB4" s="755">
        <v>0.0</v>
      </c>
      <c r="AC4" s="755">
        <v>0.0</v>
      </c>
      <c r="AD4" s="755">
        <v>0.0</v>
      </c>
      <c r="AE4" s="755">
        <v>0.0</v>
      </c>
      <c r="AF4" s="755">
        <v>0.0</v>
      </c>
      <c r="AG4" s="755">
        <v>0.0</v>
      </c>
      <c r="AH4" s="755">
        <v>0.0</v>
      </c>
      <c r="AI4" s="755">
        <v>0.0</v>
      </c>
      <c r="AJ4" s="755">
        <v>0.0</v>
      </c>
      <c r="AK4" s="755">
        <v>0.0</v>
      </c>
      <c r="AL4" s="755">
        <v>0.0</v>
      </c>
      <c r="AM4" s="755">
        <v>0.0</v>
      </c>
      <c r="AN4" s="755">
        <v>0.0</v>
      </c>
      <c r="AO4" s="755">
        <v>0.0</v>
      </c>
      <c r="AP4" s="755">
        <v>0.0</v>
      </c>
      <c r="AQ4" s="755">
        <v>0.0</v>
      </c>
      <c r="AR4" s="755">
        <v>0.0</v>
      </c>
      <c r="AS4" s="755">
        <v>0.0</v>
      </c>
      <c r="AT4" s="755">
        <v>0.0</v>
      </c>
      <c r="AU4" s="755">
        <v>0.0</v>
      </c>
      <c r="AV4" s="755">
        <v>0.0</v>
      </c>
      <c r="AW4" s="755">
        <v>0.0</v>
      </c>
      <c r="AX4" s="755">
        <v>0.0</v>
      </c>
      <c r="AY4" s="755">
        <v>0.0</v>
      </c>
      <c r="AZ4" s="755">
        <v>0.0</v>
      </c>
      <c r="BA4" s="756"/>
      <c r="BB4" s="756"/>
      <c r="BC4" s="756"/>
      <c r="BD4" s="756"/>
    </row>
    <row r="5">
      <c r="A5" s="759"/>
      <c r="B5" s="759"/>
      <c r="C5" s="760"/>
      <c r="D5" s="760"/>
      <c r="E5" s="759"/>
      <c r="F5" s="759"/>
      <c r="G5" s="759"/>
      <c r="H5" s="759"/>
      <c r="I5" s="759"/>
      <c r="J5" s="759"/>
      <c r="K5" s="759"/>
      <c r="L5" s="759"/>
      <c r="M5" s="759"/>
      <c r="N5" s="759"/>
      <c r="O5" s="759"/>
      <c r="P5" s="759"/>
      <c r="Q5" s="759"/>
      <c r="R5" s="759"/>
      <c r="S5" s="759"/>
      <c r="T5" s="759"/>
      <c r="U5" s="759"/>
      <c r="V5" s="759"/>
      <c r="W5" s="759"/>
      <c r="X5" s="759"/>
      <c r="Y5" s="759"/>
      <c r="Z5" s="759"/>
      <c r="AA5" s="759"/>
      <c r="AB5" s="759"/>
      <c r="AC5" s="759"/>
      <c r="AD5" s="759"/>
      <c r="AE5" s="759"/>
      <c r="AF5" s="759"/>
      <c r="AG5" s="759"/>
      <c r="AH5" s="759"/>
      <c r="AI5" s="759"/>
      <c r="AJ5" s="759"/>
      <c r="AK5" s="759"/>
      <c r="AL5" s="759"/>
      <c r="AM5" s="759"/>
      <c r="AN5" s="759"/>
      <c r="AO5" s="759"/>
      <c r="AP5" s="759"/>
      <c r="AQ5" s="759"/>
      <c r="AR5" s="759"/>
      <c r="AS5" s="759"/>
      <c r="AT5" s="759"/>
      <c r="AU5" s="759"/>
      <c r="AV5" s="759"/>
      <c r="AW5" s="759"/>
      <c r="AX5" s="759"/>
      <c r="AY5" s="759"/>
      <c r="AZ5" s="759"/>
      <c r="BA5" s="759"/>
      <c r="BB5" s="759"/>
      <c r="BC5" s="759"/>
      <c r="BD5" s="759"/>
    </row>
    <row r="6">
      <c r="A6" s="746"/>
      <c r="B6" s="761"/>
      <c r="C6" s="761" t="s">
        <v>705</v>
      </c>
      <c r="D6" s="762" t="str">
        <f>#REF!+1</f>
        <v>#REF!</v>
      </c>
      <c r="E6" s="749">
        <v>0.0</v>
      </c>
      <c r="F6" s="749">
        <v>0.020833333333333332</v>
      </c>
      <c r="G6" s="749">
        <v>0.041666666666666664</v>
      </c>
      <c r="H6" s="749">
        <v>0.0625</v>
      </c>
      <c r="I6" s="749">
        <v>0.08333333333333333</v>
      </c>
      <c r="J6" s="749">
        <v>0.10416666666666667</v>
      </c>
      <c r="K6" s="749">
        <v>0.125</v>
      </c>
      <c r="L6" s="749">
        <v>0.14583333333333334</v>
      </c>
      <c r="M6" s="749">
        <v>0.16666666666666666</v>
      </c>
      <c r="N6" s="749">
        <v>0.1875</v>
      </c>
      <c r="O6" s="749">
        <v>0.20833333333333334</v>
      </c>
      <c r="P6" s="749">
        <v>0.22916666666666666</v>
      </c>
      <c r="Q6" s="749">
        <v>0.25</v>
      </c>
      <c r="R6" s="749">
        <v>0.2708333333333333</v>
      </c>
      <c r="S6" s="749">
        <v>0.2916666666666667</v>
      </c>
      <c r="T6" s="749">
        <v>0.3125</v>
      </c>
      <c r="U6" s="749">
        <v>0.3333333333333333</v>
      </c>
      <c r="V6" s="749">
        <v>0.3541666666666667</v>
      </c>
      <c r="W6" s="749">
        <v>0.375</v>
      </c>
      <c r="X6" s="749">
        <v>0.3958333333333333</v>
      </c>
      <c r="Y6" s="749">
        <v>0.4166666666666667</v>
      </c>
      <c r="Z6" s="749">
        <v>0.4375</v>
      </c>
      <c r="AA6" s="749">
        <v>0.4583333333333333</v>
      </c>
      <c r="AB6" s="749">
        <v>0.4791666666666667</v>
      </c>
      <c r="AC6" s="749">
        <v>0.5</v>
      </c>
      <c r="AD6" s="749">
        <v>0.5208333333333334</v>
      </c>
      <c r="AE6" s="749">
        <v>0.5416666666666666</v>
      </c>
      <c r="AF6" s="749">
        <v>0.5625</v>
      </c>
      <c r="AG6" s="749">
        <v>0.5833333333333334</v>
      </c>
      <c r="AH6" s="749">
        <v>0.6041666666666666</v>
      </c>
      <c r="AI6" s="749">
        <v>0.625</v>
      </c>
      <c r="AJ6" s="749">
        <v>0.6458333333333334</v>
      </c>
      <c r="AK6" s="749">
        <v>0.6666666666666666</v>
      </c>
      <c r="AL6" s="749">
        <v>0.6875</v>
      </c>
      <c r="AM6" s="749">
        <v>0.7083333333333334</v>
      </c>
      <c r="AN6" s="749">
        <v>0.7291666666666666</v>
      </c>
      <c r="AO6" s="749">
        <v>0.75</v>
      </c>
      <c r="AP6" s="749">
        <v>0.7708333333333334</v>
      </c>
      <c r="AQ6" s="749">
        <v>0.7916666666666666</v>
      </c>
      <c r="AR6" s="749">
        <v>0.8125</v>
      </c>
      <c r="AS6" s="749">
        <v>0.8333333333333334</v>
      </c>
      <c r="AT6" s="749">
        <v>0.8541666666666666</v>
      </c>
      <c r="AU6" s="749">
        <v>0.875</v>
      </c>
      <c r="AV6" s="749">
        <v>0.8958333333333334</v>
      </c>
      <c r="AW6" s="749">
        <v>0.9166666666666666</v>
      </c>
      <c r="AX6" s="749">
        <v>0.9375</v>
      </c>
      <c r="AY6" s="749">
        <v>0.9583333333333334</v>
      </c>
      <c r="AZ6" s="749">
        <v>0.9791666666666666</v>
      </c>
      <c r="BA6" s="749"/>
      <c r="BB6" s="749"/>
      <c r="BC6" s="749"/>
      <c r="BD6" s="749"/>
    </row>
    <row r="7">
      <c r="A7" s="751"/>
      <c r="B7" s="763" t="s">
        <v>710</v>
      </c>
      <c r="C7" s="764" t="s">
        <v>707</v>
      </c>
      <c r="D7" s="765">
        <v>44.0</v>
      </c>
      <c r="E7" s="755">
        <v>0.0</v>
      </c>
      <c r="F7" s="755">
        <v>0.0</v>
      </c>
      <c r="G7" s="755">
        <v>0.0</v>
      </c>
      <c r="H7" s="755">
        <v>0.0</v>
      </c>
      <c r="I7" s="755">
        <v>0.0</v>
      </c>
      <c r="J7" s="755">
        <v>0.0</v>
      </c>
      <c r="K7" s="755">
        <v>0.0</v>
      </c>
      <c r="L7" s="755">
        <v>0.0</v>
      </c>
      <c r="M7" s="755">
        <v>0.0</v>
      </c>
      <c r="N7" s="755">
        <v>0.0</v>
      </c>
      <c r="O7" s="755">
        <v>0.0</v>
      </c>
      <c r="P7" s="755">
        <v>0.0</v>
      </c>
      <c r="Q7" s="755">
        <v>0.0</v>
      </c>
      <c r="R7" s="755">
        <v>0.0</v>
      </c>
      <c r="S7" s="755">
        <v>0.0</v>
      </c>
      <c r="T7" s="755">
        <v>0.0</v>
      </c>
      <c r="U7" s="755">
        <v>0.0</v>
      </c>
      <c r="V7" s="755">
        <v>0.0</v>
      </c>
      <c r="W7" s="755">
        <v>0.0</v>
      </c>
      <c r="X7" s="755">
        <v>0.0</v>
      </c>
      <c r="Y7" s="755">
        <v>0.0</v>
      </c>
      <c r="Z7" s="755">
        <v>0.0</v>
      </c>
      <c r="AA7" s="755">
        <v>0.0</v>
      </c>
      <c r="AB7" s="755">
        <v>0.0</v>
      </c>
      <c r="AC7" s="755">
        <v>0.0</v>
      </c>
      <c r="AD7" s="755">
        <v>0.0</v>
      </c>
      <c r="AE7" s="755">
        <v>0.0</v>
      </c>
      <c r="AF7" s="755">
        <v>0.0</v>
      </c>
      <c r="AG7" s="755">
        <v>0.0</v>
      </c>
      <c r="AH7" s="755">
        <v>0.0</v>
      </c>
      <c r="AI7" s="755">
        <v>0.0</v>
      </c>
      <c r="AJ7" s="755">
        <v>0.0</v>
      </c>
      <c r="AK7" s="755">
        <v>0.0</v>
      </c>
      <c r="AL7" s="755">
        <v>0.0</v>
      </c>
      <c r="AM7" s="755">
        <v>0.0</v>
      </c>
      <c r="AN7" s="755">
        <v>0.0</v>
      </c>
      <c r="AO7" s="755">
        <v>0.0</v>
      </c>
      <c r="AP7" s="755">
        <v>0.0</v>
      </c>
      <c r="AQ7" s="755">
        <v>0.0</v>
      </c>
      <c r="AR7" s="755">
        <v>0.0</v>
      </c>
      <c r="AS7" s="755">
        <v>0.0</v>
      </c>
      <c r="AT7" s="755">
        <v>0.0</v>
      </c>
      <c r="AU7" s="755">
        <v>0.0</v>
      </c>
      <c r="AV7" s="755">
        <v>0.0</v>
      </c>
      <c r="AW7" s="755">
        <v>0.0</v>
      </c>
      <c r="AX7" s="755">
        <v>0.0</v>
      </c>
      <c r="AY7" s="755">
        <v>0.0</v>
      </c>
      <c r="AZ7" s="755">
        <v>0.0</v>
      </c>
      <c r="BA7" s="756"/>
      <c r="BB7" s="756"/>
      <c r="BC7" s="756"/>
      <c r="BD7" s="756"/>
    </row>
    <row r="8">
      <c r="A8" s="751"/>
      <c r="B8" s="766"/>
      <c r="C8" s="753" t="s">
        <v>708</v>
      </c>
      <c r="D8" s="754">
        <v>10.5</v>
      </c>
      <c r="E8" s="755">
        <v>0.0</v>
      </c>
      <c r="F8" s="755">
        <v>0.0</v>
      </c>
      <c r="G8" s="755">
        <v>0.0</v>
      </c>
      <c r="H8" s="755">
        <v>0.0</v>
      </c>
      <c r="I8" s="755">
        <v>0.0</v>
      </c>
      <c r="J8" s="755">
        <v>0.0</v>
      </c>
      <c r="K8" s="755">
        <v>0.0</v>
      </c>
      <c r="L8" s="755">
        <v>0.0</v>
      </c>
      <c r="M8" s="755">
        <v>0.0</v>
      </c>
      <c r="N8" s="755">
        <v>0.0</v>
      </c>
      <c r="O8" s="755">
        <v>0.0</v>
      </c>
      <c r="P8" s="755">
        <v>0.0</v>
      </c>
      <c r="Q8" s="755">
        <v>0.0</v>
      </c>
      <c r="R8" s="755">
        <v>0.0</v>
      </c>
      <c r="S8" s="755">
        <v>0.0</v>
      </c>
      <c r="T8" s="755">
        <v>0.0</v>
      </c>
      <c r="U8" s="755">
        <v>0.0</v>
      </c>
      <c r="V8" s="755">
        <v>0.0</v>
      </c>
      <c r="W8" s="755">
        <v>0.0</v>
      </c>
      <c r="X8" s="755">
        <v>0.0</v>
      </c>
      <c r="Y8" s="755">
        <v>0.0</v>
      </c>
      <c r="Z8" s="755">
        <v>0.0</v>
      </c>
      <c r="AA8" s="755">
        <v>0.0</v>
      </c>
      <c r="AB8" s="755">
        <v>0.0</v>
      </c>
      <c r="AC8" s="755">
        <v>0.0</v>
      </c>
      <c r="AD8" s="755">
        <v>0.0</v>
      </c>
      <c r="AE8" s="755">
        <v>0.0</v>
      </c>
      <c r="AF8" s="755">
        <v>0.0</v>
      </c>
      <c r="AG8" s="755">
        <v>0.0</v>
      </c>
      <c r="AH8" s="755">
        <v>0.0</v>
      </c>
      <c r="AI8" s="755">
        <v>0.0</v>
      </c>
      <c r="AJ8" s="755">
        <v>0.0</v>
      </c>
      <c r="AK8" s="755">
        <v>0.0</v>
      </c>
      <c r="AL8" s="755">
        <v>0.0</v>
      </c>
      <c r="AM8" s="755">
        <v>0.0</v>
      </c>
      <c r="AN8" s="755">
        <v>0.0</v>
      </c>
      <c r="AO8" s="755">
        <v>0.0</v>
      </c>
      <c r="AP8" s="755">
        <v>0.0</v>
      </c>
      <c r="AQ8" s="755">
        <v>0.0</v>
      </c>
      <c r="AR8" s="755">
        <v>0.0</v>
      </c>
      <c r="AS8" s="755">
        <v>0.0</v>
      </c>
      <c r="AT8" s="755">
        <v>0.0</v>
      </c>
      <c r="AU8" s="755">
        <v>0.0</v>
      </c>
      <c r="AV8" s="755">
        <v>0.0</v>
      </c>
      <c r="AW8" s="755">
        <v>0.0</v>
      </c>
      <c r="AX8" s="755">
        <v>0.0</v>
      </c>
      <c r="AY8" s="755">
        <v>0.0</v>
      </c>
      <c r="AZ8" s="755">
        <v>0.0</v>
      </c>
      <c r="BA8" s="756"/>
      <c r="BB8" s="756"/>
      <c r="BC8" s="756"/>
      <c r="BD8" s="756"/>
    </row>
    <row r="9">
      <c r="A9" s="751"/>
      <c r="B9" s="767"/>
      <c r="C9" s="753" t="s">
        <v>709</v>
      </c>
      <c r="D9" s="753">
        <v>33.5</v>
      </c>
      <c r="E9" s="755">
        <v>0.0</v>
      </c>
      <c r="F9" s="755">
        <v>0.0</v>
      </c>
      <c r="G9" s="755">
        <v>0.0</v>
      </c>
      <c r="H9" s="755">
        <v>0.0</v>
      </c>
      <c r="I9" s="755">
        <v>0.0</v>
      </c>
      <c r="J9" s="755">
        <v>0.0</v>
      </c>
      <c r="K9" s="755">
        <v>0.0</v>
      </c>
      <c r="L9" s="755">
        <v>0.0</v>
      </c>
      <c r="M9" s="755">
        <v>0.0</v>
      </c>
      <c r="N9" s="755">
        <v>0.0</v>
      </c>
      <c r="O9" s="755">
        <v>0.0</v>
      </c>
      <c r="P9" s="755">
        <v>0.0</v>
      </c>
      <c r="Q9" s="755">
        <v>0.0</v>
      </c>
      <c r="R9" s="755">
        <v>0.0</v>
      </c>
      <c r="S9" s="755">
        <v>0.0</v>
      </c>
      <c r="T9" s="755">
        <v>0.0</v>
      </c>
      <c r="U9" s="755">
        <v>0.0</v>
      </c>
      <c r="V9" s="755">
        <v>0.0</v>
      </c>
      <c r="W9" s="755">
        <v>0.0</v>
      </c>
      <c r="X9" s="755">
        <v>0.0</v>
      </c>
      <c r="Y9" s="755">
        <v>0.0</v>
      </c>
      <c r="Z9" s="755">
        <v>0.0</v>
      </c>
      <c r="AA9" s="755">
        <v>0.0</v>
      </c>
      <c r="AB9" s="755">
        <v>0.0</v>
      </c>
      <c r="AC9" s="755">
        <v>0.0</v>
      </c>
      <c r="AD9" s="755">
        <v>0.0</v>
      </c>
      <c r="AE9" s="755">
        <v>0.0</v>
      </c>
      <c r="AF9" s="755">
        <v>0.0</v>
      </c>
      <c r="AG9" s="755">
        <v>0.0</v>
      </c>
      <c r="AH9" s="755">
        <v>0.0</v>
      </c>
      <c r="AI9" s="755">
        <v>0.0</v>
      </c>
      <c r="AJ9" s="755">
        <v>0.0</v>
      </c>
      <c r="AK9" s="755">
        <v>0.0</v>
      </c>
      <c r="AL9" s="755">
        <v>0.0</v>
      </c>
      <c r="AM9" s="755">
        <v>0.0</v>
      </c>
      <c r="AN9" s="755">
        <v>0.0</v>
      </c>
      <c r="AO9" s="755">
        <v>0.0</v>
      </c>
      <c r="AP9" s="755">
        <v>0.0</v>
      </c>
      <c r="AQ9" s="755">
        <v>0.0</v>
      </c>
      <c r="AR9" s="755">
        <v>0.0</v>
      </c>
      <c r="AS9" s="755">
        <v>0.0</v>
      </c>
      <c r="AT9" s="755">
        <v>0.0</v>
      </c>
      <c r="AU9" s="755">
        <v>0.0</v>
      </c>
      <c r="AV9" s="755">
        <v>0.0</v>
      </c>
      <c r="AW9" s="755">
        <v>0.0</v>
      </c>
      <c r="AX9" s="755">
        <v>0.0</v>
      </c>
      <c r="AY9" s="755">
        <v>0.0</v>
      </c>
      <c r="AZ9" s="755">
        <v>0.0</v>
      </c>
      <c r="BA9" s="756"/>
      <c r="BB9" s="756"/>
      <c r="BC9" s="756"/>
      <c r="BD9" s="756"/>
    </row>
    <row r="10">
      <c r="A10" s="759"/>
      <c r="B10" s="759"/>
      <c r="C10" s="760"/>
      <c r="D10" s="760"/>
      <c r="E10" s="759"/>
      <c r="F10" s="759"/>
      <c r="G10" s="759"/>
      <c r="H10" s="759"/>
      <c r="I10" s="759"/>
      <c r="J10" s="759"/>
      <c r="K10" s="759"/>
      <c r="L10" s="759"/>
      <c r="M10" s="759"/>
      <c r="N10" s="759"/>
      <c r="O10" s="759"/>
      <c r="P10" s="759"/>
      <c r="Q10" s="759"/>
      <c r="R10" s="759"/>
      <c r="S10" s="759"/>
      <c r="T10" s="759"/>
      <c r="U10" s="759"/>
      <c r="V10" s="759"/>
      <c r="W10" s="759"/>
      <c r="X10" s="759"/>
      <c r="Y10" s="759"/>
      <c r="Z10" s="759"/>
      <c r="AA10" s="759"/>
      <c r="AB10" s="759"/>
      <c r="AC10" s="759"/>
      <c r="AD10" s="759"/>
      <c r="AE10" s="759"/>
      <c r="AF10" s="759"/>
      <c r="AG10" s="759"/>
      <c r="AH10" s="759"/>
      <c r="AI10" s="759"/>
      <c r="AJ10" s="759"/>
      <c r="AK10" s="759"/>
      <c r="AL10" s="759"/>
      <c r="AM10" s="759"/>
      <c r="AN10" s="759"/>
      <c r="AO10" s="759"/>
      <c r="AP10" s="759"/>
      <c r="AQ10" s="759"/>
      <c r="AR10" s="759"/>
      <c r="AS10" s="759"/>
      <c r="AT10" s="759"/>
      <c r="AU10" s="759"/>
      <c r="AV10" s="759"/>
      <c r="AW10" s="759"/>
      <c r="AX10" s="759"/>
      <c r="AY10" s="759"/>
      <c r="AZ10" s="759"/>
      <c r="BA10" s="759"/>
      <c r="BB10" s="759"/>
      <c r="BC10" s="759"/>
      <c r="BD10" s="759"/>
    </row>
    <row r="11">
      <c r="A11" s="746"/>
      <c r="B11" s="761"/>
      <c r="C11" s="761" t="s">
        <v>705</v>
      </c>
      <c r="D11" s="762" t="str">
        <f>#REF!+1</f>
        <v>#REF!</v>
      </c>
      <c r="E11" s="749">
        <v>0.0</v>
      </c>
      <c r="F11" s="749">
        <v>0.020833333333333332</v>
      </c>
      <c r="G11" s="749">
        <v>0.041666666666666664</v>
      </c>
      <c r="H11" s="749">
        <v>0.0625</v>
      </c>
      <c r="I11" s="749">
        <v>0.08333333333333333</v>
      </c>
      <c r="J11" s="749">
        <v>0.10416666666666667</v>
      </c>
      <c r="K11" s="749">
        <v>0.125</v>
      </c>
      <c r="L11" s="749">
        <v>0.14583333333333334</v>
      </c>
      <c r="M11" s="749">
        <v>0.16666666666666666</v>
      </c>
      <c r="N11" s="749">
        <v>0.1875</v>
      </c>
      <c r="O11" s="749">
        <v>0.20833333333333334</v>
      </c>
      <c r="P11" s="749">
        <v>0.22916666666666666</v>
      </c>
      <c r="Q11" s="749">
        <v>0.25</v>
      </c>
      <c r="R11" s="749">
        <v>0.2708333333333333</v>
      </c>
      <c r="S11" s="749">
        <v>0.2916666666666667</v>
      </c>
      <c r="T11" s="749">
        <v>0.3125</v>
      </c>
      <c r="U11" s="749">
        <v>0.3333333333333333</v>
      </c>
      <c r="V11" s="749">
        <v>0.3541666666666667</v>
      </c>
      <c r="W11" s="749">
        <v>0.375</v>
      </c>
      <c r="X11" s="749">
        <v>0.3958333333333333</v>
      </c>
      <c r="Y11" s="749">
        <v>0.4166666666666667</v>
      </c>
      <c r="Z11" s="749">
        <v>0.4375</v>
      </c>
      <c r="AA11" s="749">
        <v>0.4583333333333333</v>
      </c>
      <c r="AB11" s="749">
        <v>0.4791666666666667</v>
      </c>
      <c r="AC11" s="749">
        <v>0.5</v>
      </c>
      <c r="AD11" s="749">
        <v>0.5208333333333334</v>
      </c>
      <c r="AE11" s="749">
        <v>0.5416666666666666</v>
      </c>
      <c r="AF11" s="749">
        <v>0.5625</v>
      </c>
      <c r="AG11" s="749">
        <v>0.5833333333333334</v>
      </c>
      <c r="AH11" s="749">
        <v>0.6041666666666666</v>
      </c>
      <c r="AI11" s="749">
        <v>0.625</v>
      </c>
      <c r="AJ11" s="749">
        <v>0.6458333333333334</v>
      </c>
      <c r="AK11" s="749">
        <v>0.6666666666666666</v>
      </c>
      <c r="AL11" s="749">
        <v>0.6875</v>
      </c>
      <c r="AM11" s="768">
        <v>0.7083333333333334</v>
      </c>
      <c r="AN11" s="768">
        <v>0.7291666666666666</v>
      </c>
      <c r="AO11" s="768">
        <v>0.75</v>
      </c>
      <c r="AP11" s="768">
        <v>0.7708333333333334</v>
      </c>
      <c r="AQ11" s="768">
        <v>0.7916666666666666</v>
      </c>
      <c r="AR11" s="768">
        <v>0.8125</v>
      </c>
      <c r="AS11" s="768">
        <v>0.8333333333333334</v>
      </c>
      <c r="AT11" s="768">
        <v>0.8541666666666666</v>
      </c>
      <c r="AU11" s="768">
        <v>0.875</v>
      </c>
      <c r="AV11" s="768">
        <v>0.8958333333333334</v>
      </c>
      <c r="AW11" s="768">
        <v>0.9166666666666666</v>
      </c>
      <c r="AX11" s="749">
        <v>0.9375</v>
      </c>
      <c r="AY11" s="749">
        <v>0.9583333333333334</v>
      </c>
      <c r="AZ11" s="749">
        <v>0.9791666666666666</v>
      </c>
      <c r="BA11" s="749"/>
      <c r="BB11" s="749"/>
      <c r="BC11" s="749"/>
      <c r="BD11" s="749"/>
    </row>
    <row r="12">
      <c r="A12" s="751"/>
      <c r="B12" s="763" t="s">
        <v>711</v>
      </c>
      <c r="C12" s="764" t="s">
        <v>707</v>
      </c>
      <c r="D12" s="765">
        <v>44.0</v>
      </c>
      <c r="E12" s="755">
        <v>0.0</v>
      </c>
      <c r="F12" s="755">
        <v>0.0</v>
      </c>
      <c r="G12" s="755">
        <v>0.0</v>
      </c>
      <c r="H12" s="755">
        <v>0.0</v>
      </c>
      <c r="I12" s="755">
        <v>0.0</v>
      </c>
      <c r="J12" s="755">
        <v>0.0</v>
      </c>
      <c r="K12" s="755">
        <v>0.0</v>
      </c>
      <c r="L12" s="755">
        <v>0.0</v>
      </c>
      <c r="M12" s="755">
        <v>0.0</v>
      </c>
      <c r="N12" s="755">
        <v>0.0</v>
      </c>
      <c r="O12" s="755">
        <v>0.0</v>
      </c>
      <c r="P12" s="755">
        <v>0.0</v>
      </c>
      <c r="Q12" s="755">
        <v>0.0</v>
      </c>
      <c r="R12" s="755">
        <v>0.0</v>
      </c>
      <c r="S12" s="755">
        <v>0.0</v>
      </c>
      <c r="T12" s="755">
        <v>0.0</v>
      </c>
      <c r="U12" s="755">
        <v>0.0</v>
      </c>
      <c r="V12" s="755">
        <v>0.0</v>
      </c>
      <c r="W12" s="755">
        <v>0.0</v>
      </c>
      <c r="X12" s="755">
        <v>0.0</v>
      </c>
      <c r="Y12" s="755">
        <v>0.0</v>
      </c>
      <c r="Z12" s="755">
        <v>0.0</v>
      </c>
      <c r="AA12" s="755">
        <v>0.0</v>
      </c>
      <c r="AB12" s="755">
        <v>0.0</v>
      </c>
      <c r="AC12" s="755">
        <v>0.0</v>
      </c>
      <c r="AD12" s="755">
        <v>0.0</v>
      </c>
      <c r="AE12" s="755">
        <v>0.0</v>
      </c>
      <c r="AF12" s="755">
        <v>0.0</v>
      </c>
      <c r="AG12" s="755">
        <v>0.0</v>
      </c>
      <c r="AH12" s="755">
        <v>0.0</v>
      </c>
      <c r="AI12" s="755">
        <v>0.0</v>
      </c>
      <c r="AJ12" s="755">
        <v>0.0</v>
      </c>
      <c r="AK12" s="755">
        <v>0.0</v>
      </c>
      <c r="AL12" s="755">
        <v>0.0</v>
      </c>
      <c r="AM12" s="755">
        <v>0.0</v>
      </c>
      <c r="AN12" s="755">
        <v>0.0</v>
      </c>
      <c r="AO12" s="755">
        <v>0.0</v>
      </c>
      <c r="AP12" s="755">
        <v>0.0</v>
      </c>
      <c r="AQ12" s="755">
        <v>0.0</v>
      </c>
      <c r="AR12" s="755">
        <v>0.0</v>
      </c>
      <c r="AS12" s="755">
        <v>0.0</v>
      </c>
      <c r="AT12" s="755">
        <v>0.0</v>
      </c>
      <c r="AU12" s="755">
        <v>0.0</v>
      </c>
      <c r="AV12" s="755">
        <v>0.0</v>
      </c>
      <c r="AW12" s="755">
        <v>0.0</v>
      </c>
      <c r="AX12" s="755">
        <v>0.0</v>
      </c>
      <c r="AY12" s="755">
        <v>0.0</v>
      </c>
      <c r="AZ12" s="755">
        <v>0.0</v>
      </c>
      <c r="BA12" s="756"/>
      <c r="BB12" s="756"/>
      <c r="BC12" s="756"/>
      <c r="BD12" s="756"/>
    </row>
    <row r="13">
      <c r="A13" s="751"/>
      <c r="B13" s="766"/>
      <c r="C13" s="753" t="s">
        <v>708</v>
      </c>
      <c r="D13" s="754">
        <v>19.5</v>
      </c>
      <c r="E13" s="755">
        <v>0.0</v>
      </c>
      <c r="F13" s="755">
        <v>0.0</v>
      </c>
      <c r="G13" s="755">
        <v>0.0</v>
      </c>
      <c r="H13" s="755">
        <v>0.0</v>
      </c>
      <c r="I13" s="755">
        <v>0.0</v>
      </c>
      <c r="J13" s="755">
        <v>0.0</v>
      </c>
      <c r="K13" s="755">
        <v>0.0</v>
      </c>
      <c r="L13" s="755">
        <v>0.0</v>
      </c>
      <c r="M13" s="755">
        <v>0.0</v>
      </c>
      <c r="N13" s="755">
        <v>0.0</v>
      </c>
      <c r="O13" s="755">
        <v>0.0</v>
      </c>
      <c r="P13" s="755">
        <v>0.0</v>
      </c>
      <c r="Q13" s="755">
        <v>0.0</v>
      </c>
      <c r="R13" s="755">
        <v>0.0</v>
      </c>
      <c r="S13" s="755">
        <v>0.0</v>
      </c>
      <c r="T13" s="755">
        <v>0.0</v>
      </c>
      <c r="U13" s="755">
        <v>0.0</v>
      </c>
      <c r="V13" s="755">
        <v>0.0</v>
      </c>
      <c r="W13" s="755">
        <v>0.0</v>
      </c>
      <c r="X13" s="755">
        <v>0.0</v>
      </c>
      <c r="Y13" s="755">
        <v>0.0</v>
      </c>
      <c r="Z13" s="755">
        <v>0.0</v>
      </c>
      <c r="AA13" s="755">
        <v>0.0</v>
      </c>
      <c r="AB13" s="755">
        <v>0.0</v>
      </c>
      <c r="AC13" s="755">
        <v>0.0</v>
      </c>
      <c r="AD13" s="755">
        <v>0.0</v>
      </c>
      <c r="AE13" s="755">
        <v>0.0</v>
      </c>
      <c r="AF13" s="755">
        <v>0.0</v>
      </c>
      <c r="AG13" s="755">
        <v>0.0</v>
      </c>
      <c r="AH13" s="755">
        <v>0.0</v>
      </c>
      <c r="AI13" s="755">
        <v>0.0</v>
      </c>
      <c r="AJ13" s="755">
        <v>0.0</v>
      </c>
      <c r="AK13" s="755">
        <v>0.0</v>
      </c>
      <c r="AL13" s="755">
        <v>0.0</v>
      </c>
      <c r="AM13" s="755">
        <v>0.0</v>
      </c>
      <c r="AN13" s="755">
        <v>0.0</v>
      </c>
      <c r="AO13" s="755">
        <v>0.0</v>
      </c>
      <c r="AP13" s="755">
        <v>0.0</v>
      </c>
      <c r="AQ13" s="755">
        <v>0.0</v>
      </c>
      <c r="AR13" s="755">
        <v>0.0</v>
      </c>
      <c r="AS13" s="755">
        <v>0.0</v>
      </c>
      <c r="AT13" s="755">
        <v>0.0</v>
      </c>
      <c r="AU13" s="755">
        <v>0.0</v>
      </c>
      <c r="AV13" s="755">
        <v>0.0</v>
      </c>
      <c r="AW13" s="755">
        <v>0.0</v>
      </c>
      <c r="AX13" s="755">
        <v>0.0</v>
      </c>
      <c r="AY13" s="755">
        <v>0.0</v>
      </c>
      <c r="AZ13" s="755">
        <v>0.0</v>
      </c>
      <c r="BA13" s="756"/>
      <c r="BB13" s="756"/>
      <c r="BC13" s="756"/>
      <c r="BD13" s="756"/>
    </row>
    <row r="14">
      <c r="A14" s="751"/>
      <c r="B14" s="767"/>
      <c r="C14" s="753" t="s">
        <v>709</v>
      </c>
      <c r="D14" s="753">
        <v>24.5</v>
      </c>
      <c r="E14" s="755">
        <v>0.0</v>
      </c>
      <c r="F14" s="755">
        <v>0.0</v>
      </c>
      <c r="G14" s="755">
        <v>0.0</v>
      </c>
      <c r="H14" s="755">
        <v>0.0</v>
      </c>
      <c r="I14" s="755">
        <v>0.0</v>
      </c>
      <c r="J14" s="755">
        <v>0.0</v>
      </c>
      <c r="K14" s="755">
        <v>0.0</v>
      </c>
      <c r="L14" s="755">
        <v>0.0</v>
      </c>
      <c r="M14" s="755">
        <v>0.0</v>
      </c>
      <c r="N14" s="755">
        <v>0.0</v>
      </c>
      <c r="O14" s="755">
        <v>0.0</v>
      </c>
      <c r="P14" s="755">
        <v>0.0</v>
      </c>
      <c r="Q14" s="755">
        <v>0.0</v>
      </c>
      <c r="R14" s="755">
        <v>0.0</v>
      </c>
      <c r="S14" s="755">
        <v>0.0</v>
      </c>
      <c r="T14" s="755">
        <v>0.0</v>
      </c>
      <c r="U14" s="755">
        <v>0.0</v>
      </c>
      <c r="V14" s="755">
        <v>0.0</v>
      </c>
      <c r="W14" s="755">
        <v>0.0</v>
      </c>
      <c r="X14" s="755">
        <v>0.0</v>
      </c>
      <c r="Y14" s="755">
        <v>0.0</v>
      </c>
      <c r="Z14" s="755">
        <v>0.0</v>
      </c>
      <c r="AA14" s="755">
        <v>0.0</v>
      </c>
      <c r="AB14" s="755">
        <v>0.0</v>
      </c>
      <c r="AC14" s="755">
        <v>0.0</v>
      </c>
      <c r="AD14" s="755">
        <v>0.0</v>
      </c>
      <c r="AE14" s="755">
        <v>0.0</v>
      </c>
      <c r="AF14" s="755">
        <v>0.0</v>
      </c>
      <c r="AG14" s="755">
        <v>0.0</v>
      </c>
      <c r="AH14" s="755">
        <v>0.0</v>
      </c>
      <c r="AI14" s="755">
        <v>0.0</v>
      </c>
      <c r="AJ14" s="755">
        <v>0.0</v>
      </c>
      <c r="AK14" s="755">
        <v>0.0</v>
      </c>
      <c r="AL14" s="755">
        <v>0.0</v>
      </c>
      <c r="AM14" s="755">
        <v>0.0</v>
      </c>
      <c r="AN14" s="755">
        <v>0.0</v>
      </c>
      <c r="AO14" s="755">
        <v>0.0</v>
      </c>
      <c r="AP14" s="755">
        <v>0.0</v>
      </c>
      <c r="AQ14" s="755">
        <v>0.0</v>
      </c>
      <c r="AR14" s="755">
        <v>0.0</v>
      </c>
      <c r="AS14" s="755">
        <v>0.0</v>
      </c>
      <c r="AT14" s="755">
        <v>0.0</v>
      </c>
      <c r="AU14" s="755">
        <v>0.0</v>
      </c>
      <c r="AV14" s="755">
        <v>0.0</v>
      </c>
      <c r="AW14" s="755">
        <v>0.0</v>
      </c>
      <c r="AX14" s="755">
        <v>0.0</v>
      </c>
      <c r="AY14" s="755">
        <v>0.0</v>
      </c>
      <c r="AZ14" s="755">
        <v>0.0</v>
      </c>
      <c r="BA14" s="756"/>
      <c r="BB14" s="756"/>
      <c r="BC14" s="756"/>
      <c r="BD14" s="756"/>
    </row>
    <row r="15">
      <c r="A15" s="759"/>
      <c r="B15" s="759"/>
      <c r="C15" s="760"/>
      <c r="D15" s="760"/>
      <c r="E15" s="759"/>
      <c r="F15" s="759"/>
      <c r="G15" s="759"/>
      <c r="H15" s="759"/>
      <c r="I15" s="759"/>
      <c r="J15" s="759"/>
      <c r="K15" s="759"/>
      <c r="L15" s="759"/>
      <c r="M15" s="759"/>
      <c r="N15" s="759"/>
      <c r="O15" s="759"/>
      <c r="P15" s="759"/>
      <c r="Q15" s="759"/>
      <c r="R15" s="759"/>
      <c r="S15" s="759"/>
      <c r="T15" s="759"/>
      <c r="U15" s="759"/>
      <c r="V15" s="759"/>
      <c r="W15" s="759"/>
      <c r="X15" s="759"/>
      <c r="Y15" s="759"/>
      <c r="Z15" s="759"/>
      <c r="AA15" s="759"/>
      <c r="AB15" s="759"/>
      <c r="AC15" s="769"/>
      <c r="AD15" s="769"/>
      <c r="AE15" s="769"/>
      <c r="AF15" s="769"/>
      <c r="AG15" s="769"/>
      <c r="AH15" s="769"/>
      <c r="AI15" s="769"/>
      <c r="AJ15" s="769"/>
      <c r="AK15" s="769"/>
      <c r="AL15" s="769"/>
      <c r="AM15" s="769"/>
      <c r="AN15" s="769"/>
      <c r="AO15" s="769"/>
      <c r="AP15" s="769"/>
      <c r="AQ15" s="769"/>
      <c r="AR15" s="769"/>
      <c r="AS15" s="769"/>
      <c r="AT15" s="769"/>
      <c r="AU15" s="769"/>
      <c r="AV15" s="769"/>
      <c r="AW15" s="769"/>
      <c r="AX15" s="769"/>
      <c r="AY15" s="769"/>
      <c r="AZ15" s="769"/>
      <c r="BA15" s="759"/>
      <c r="BB15" s="759"/>
      <c r="BC15" s="759"/>
      <c r="BD15" s="759"/>
    </row>
    <row r="16">
      <c r="A16" s="746"/>
      <c r="B16" s="761"/>
      <c r="C16" s="761" t="s">
        <v>705</v>
      </c>
      <c r="D16" s="762" t="str">
        <f>#REF!+1</f>
        <v>#REF!</v>
      </c>
      <c r="E16" s="749">
        <v>0.0</v>
      </c>
      <c r="F16" s="749">
        <v>0.020833333333333332</v>
      </c>
      <c r="G16" s="749">
        <v>0.041666666666666664</v>
      </c>
      <c r="H16" s="749">
        <v>0.0625</v>
      </c>
      <c r="I16" s="749">
        <v>0.08333333333333333</v>
      </c>
      <c r="J16" s="749">
        <v>0.10416666666666667</v>
      </c>
      <c r="K16" s="749">
        <v>0.125</v>
      </c>
      <c r="L16" s="749">
        <v>0.14583333333333334</v>
      </c>
      <c r="M16" s="749">
        <v>0.16666666666666666</v>
      </c>
      <c r="N16" s="749">
        <v>0.1875</v>
      </c>
      <c r="O16" s="749">
        <v>0.20833333333333334</v>
      </c>
      <c r="P16" s="749">
        <v>0.22916666666666666</v>
      </c>
      <c r="Q16" s="749">
        <v>0.25</v>
      </c>
      <c r="R16" s="749">
        <v>0.2708333333333333</v>
      </c>
      <c r="S16" s="749">
        <v>0.2916666666666667</v>
      </c>
      <c r="T16" s="749">
        <v>0.3125</v>
      </c>
      <c r="U16" s="749">
        <v>0.3333333333333333</v>
      </c>
      <c r="V16" s="749">
        <v>0.3541666666666667</v>
      </c>
      <c r="W16" s="749">
        <v>0.375</v>
      </c>
      <c r="X16" s="749">
        <v>0.3958333333333333</v>
      </c>
      <c r="Y16" s="749">
        <v>0.4166666666666667</v>
      </c>
      <c r="Z16" s="749">
        <v>0.4375</v>
      </c>
      <c r="AA16" s="749">
        <v>0.4583333333333333</v>
      </c>
      <c r="AB16" s="770">
        <v>0.4791666666666667</v>
      </c>
      <c r="AC16" s="771">
        <v>0.5</v>
      </c>
      <c r="AD16" s="771">
        <v>0.5208333333333334</v>
      </c>
      <c r="AE16" s="771">
        <v>0.5416666666666666</v>
      </c>
      <c r="AF16" s="771">
        <v>0.5625</v>
      </c>
      <c r="AG16" s="771">
        <v>0.5833333333333334</v>
      </c>
      <c r="AH16" s="771">
        <v>0.6041666666666666</v>
      </c>
      <c r="AI16" s="771">
        <v>0.625</v>
      </c>
      <c r="AJ16" s="771">
        <v>0.6458333333333334</v>
      </c>
      <c r="AK16" s="771">
        <v>0.6666666666666666</v>
      </c>
      <c r="AL16" s="771">
        <v>0.6875</v>
      </c>
      <c r="AM16" s="771">
        <v>0.7083333333333334</v>
      </c>
      <c r="AN16" s="771">
        <v>0.7291666666666666</v>
      </c>
      <c r="AO16" s="772">
        <v>0.75</v>
      </c>
      <c r="AP16" s="772">
        <v>0.7708333333333334</v>
      </c>
      <c r="AQ16" s="772">
        <v>0.7916666666666666</v>
      </c>
      <c r="AR16" s="772">
        <v>0.8125</v>
      </c>
      <c r="AS16" s="772">
        <v>0.8333333333333334</v>
      </c>
      <c r="AT16" s="772">
        <v>0.8541666666666666</v>
      </c>
      <c r="AU16" s="772">
        <v>0.875</v>
      </c>
      <c r="AV16" s="772">
        <v>0.8958333333333334</v>
      </c>
      <c r="AW16" s="772">
        <v>0.9166666666666666</v>
      </c>
      <c r="AX16" s="772">
        <v>0.9375</v>
      </c>
      <c r="AY16" s="771">
        <v>0.9583333333333334</v>
      </c>
      <c r="AZ16" s="773">
        <v>0.9791666666666666</v>
      </c>
      <c r="BA16" s="749"/>
      <c r="BB16" s="749"/>
      <c r="BC16" s="749"/>
      <c r="BD16" s="749"/>
    </row>
    <row r="17">
      <c r="A17" s="751"/>
      <c r="B17" s="763" t="s">
        <v>712</v>
      </c>
      <c r="C17" s="764" t="s">
        <v>707</v>
      </c>
      <c r="D17" s="765">
        <v>36.0</v>
      </c>
      <c r="E17" s="755">
        <v>0.0</v>
      </c>
      <c r="F17" s="755">
        <v>0.0</v>
      </c>
      <c r="G17" s="755">
        <v>0.0</v>
      </c>
      <c r="H17" s="755">
        <v>0.0</v>
      </c>
      <c r="I17" s="755">
        <v>0.0</v>
      </c>
      <c r="J17" s="755">
        <v>0.0</v>
      </c>
      <c r="K17" s="755">
        <v>0.0</v>
      </c>
      <c r="L17" s="755">
        <v>0.0</v>
      </c>
      <c r="M17" s="755">
        <v>0.0</v>
      </c>
      <c r="N17" s="755">
        <v>0.0</v>
      </c>
      <c r="O17" s="755">
        <v>0.0</v>
      </c>
      <c r="P17" s="755">
        <v>0.0</v>
      </c>
      <c r="Q17" s="755">
        <v>0.0</v>
      </c>
      <c r="R17" s="755">
        <v>0.0</v>
      </c>
      <c r="S17" s="755">
        <v>0.0</v>
      </c>
      <c r="T17" s="755">
        <v>0.0</v>
      </c>
      <c r="U17" s="755">
        <v>0.0</v>
      </c>
      <c r="V17" s="755">
        <v>0.0</v>
      </c>
      <c r="W17" s="755">
        <v>0.0</v>
      </c>
      <c r="X17" s="755">
        <v>0.0</v>
      </c>
      <c r="Y17" s="755">
        <v>0.0</v>
      </c>
      <c r="Z17" s="755">
        <v>0.0</v>
      </c>
      <c r="AA17" s="755">
        <v>0.0</v>
      </c>
      <c r="AB17" s="755">
        <v>0.0</v>
      </c>
      <c r="AC17" s="755">
        <v>0.0</v>
      </c>
      <c r="AD17" s="755">
        <v>0.0</v>
      </c>
      <c r="AE17" s="755">
        <v>0.0</v>
      </c>
      <c r="AF17" s="755">
        <v>0.0</v>
      </c>
      <c r="AG17" s="755">
        <v>0.0</v>
      </c>
      <c r="AH17" s="755">
        <v>0.0</v>
      </c>
      <c r="AI17" s="755">
        <v>0.0</v>
      </c>
      <c r="AJ17" s="755">
        <v>0.0</v>
      </c>
      <c r="AK17" s="755">
        <v>0.0</v>
      </c>
      <c r="AL17" s="755">
        <v>0.0</v>
      </c>
      <c r="AM17" s="755">
        <v>0.0</v>
      </c>
      <c r="AN17" s="755">
        <v>0.0</v>
      </c>
      <c r="AO17" s="755">
        <v>0.0</v>
      </c>
      <c r="AP17" s="755">
        <v>0.0</v>
      </c>
      <c r="AQ17" s="755">
        <v>0.0</v>
      </c>
      <c r="AR17" s="755">
        <v>0.0</v>
      </c>
      <c r="AS17" s="755">
        <v>0.0</v>
      </c>
      <c r="AT17" s="755">
        <v>0.0</v>
      </c>
      <c r="AU17" s="755">
        <v>0.0</v>
      </c>
      <c r="AV17" s="755">
        <v>0.0</v>
      </c>
      <c r="AW17" s="755">
        <v>0.0</v>
      </c>
      <c r="AX17" s="755">
        <v>0.0</v>
      </c>
      <c r="AY17" s="755">
        <v>0.0</v>
      </c>
      <c r="AZ17" s="755">
        <v>0.0</v>
      </c>
      <c r="BA17" s="756"/>
      <c r="BB17" s="756"/>
      <c r="BC17" s="756"/>
      <c r="BD17" s="756"/>
    </row>
    <row r="18">
      <c r="A18" s="751"/>
      <c r="B18" s="766"/>
      <c r="C18" s="753" t="s">
        <v>708</v>
      </c>
      <c r="D18" s="754">
        <v>23.5</v>
      </c>
      <c r="E18" s="755">
        <v>0.0</v>
      </c>
      <c r="F18" s="755">
        <v>0.0</v>
      </c>
      <c r="G18" s="755">
        <v>0.0</v>
      </c>
      <c r="H18" s="755">
        <v>0.0</v>
      </c>
      <c r="I18" s="755">
        <v>0.0</v>
      </c>
      <c r="J18" s="755">
        <v>0.0</v>
      </c>
      <c r="K18" s="755">
        <v>0.0</v>
      </c>
      <c r="L18" s="755">
        <v>0.0</v>
      </c>
      <c r="M18" s="755">
        <v>0.0</v>
      </c>
      <c r="N18" s="755">
        <v>0.0</v>
      </c>
      <c r="O18" s="755">
        <v>0.0</v>
      </c>
      <c r="P18" s="755">
        <v>0.0</v>
      </c>
      <c r="Q18" s="755">
        <v>0.0</v>
      </c>
      <c r="R18" s="755">
        <v>0.0</v>
      </c>
      <c r="S18" s="755">
        <v>0.0</v>
      </c>
      <c r="T18" s="755">
        <v>0.0</v>
      </c>
      <c r="U18" s="755">
        <v>0.0</v>
      </c>
      <c r="V18" s="755">
        <v>0.0</v>
      </c>
      <c r="W18" s="755">
        <v>0.0</v>
      </c>
      <c r="X18" s="755">
        <v>0.0</v>
      </c>
      <c r="Y18" s="755">
        <v>0.0</v>
      </c>
      <c r="Z18" s="755">
        <v>0.0</v>
      </c>
      <c r="AA18" s="755">
        <v>0.0</v>
      </c>
      <c r="AB18" s="755">
        <v>0.0</v>
      </c>
      <c r="AC18" s="755">
        <v>0.0</v>
      </c>
      <c r="AD18" s="755">
        <v>0.0</v>
      </c>
      <c r="AE18" s="755">
        <v>0.0</v>
      </c>
      <c r="AF18" s="755">
        <v>0.0</v>
      </c>
      <c r="AG18" s="755">
        <v>0.0</v>
      </c>
      <c r="AH18" s="755">
        <v>0.0</v>
      </c>
      <c r="AI18" s="755">
        <v>0.0</v>
      </c>
      <c r="AJ18" s="755">
        <v>0.0</v>
      </c>
      <c r="AK18" s="755">
        <v>0.0</v>
      </c>
      <c r="AL18" s="755">
        <v>0.0</v>
      </c>
      <c r="AM18" s="755">
        <v>0.0</v>
      </c>
      <c r="AN18" s="755">
        <v>0.0</v>
      </c>
      <c r="AO18" s="755">
        <v>0.0</v>
      </c>
      <c r="AP18" s="755">
        <v>0.0</v>
      </c>
      <c r="AQ18" s="755">
        <v>0.0</v>
      </c>
      <c r="AR18" s="755">
        <v>0.0</v>
      </c>
      <c r="AS18" s="755">
        <v>0.0</v>
      </c>
      <c r="AT18" s="755">
        <v>0.0</v>
      </c>
      <c r="AU18" s="755">
        <v>0.0</v>
      </c>
      <c r="AV18" s="755">
        <v>0.0</v>
      </c>
      <c r="AW18" s="755">
        <v>0.0</v>
      </c>
      <c r="AX18" s="755">
        <v>0.0</v>
      </c>
      <c r="AY18" s="755">
        <v>0.0</v>
      </c>
      <c r="AZ18" s="755">
        <v>0.0</v>
      </c>
      <c r="BA18" s="756"/>
      <c r="BB18" s="756"/>
      <c r="BC18" s="756"/>
      <c r="BD18" s="756"/>
    </row>
    <row r="19">
      <c r="A19" s="751"/>
      <c r="B19" s="767"/>
      <c r="C19" s="753" t="s">
        <v>709</v>
      </c>
      <c r="D19" s="753">
        <v>12.5</v>
      </c>
      <c r="E19" s="755">
        <v>0.0</v>
      </c>
      <c r="F19" s="755">
        <v>0.0</v>
      </c>
      <c r="G19" s="755">
        <v>0.0</v>
      </c>
      <c r="H19" s="755">
        <v>0.0</v>
      </c>
      <c r="I19" s="755">
        <v>0.0</v>
      </c>
      <c r="J19" s="755">
        <v>0.0</v>
      </c>
      <c r="K19" s="755">
        <v>0.0</v>
      </c>
      <c r="L19" s="755">
        <v>0.0</v>
      </c>
      <c r="M19" s="755">
        <v>0.0</v>
      </c>
      <c r="N19" s="755">
        <v>0.0</v>
      </c>
      <c r="O19" s="755">
        <v>0.0</v>
      </c>
      <c r="P19" s="755">
        <v>0.0</v>
      </c>
      <c r="Q19" s="755">
        <v>0.0</v>
      </c>
      <c r="R19" s="755">
        <v>0.0</v>
      </c>
      <c r="S19" s="755">
        <v>0.0</v>
      </c>
      <c r="T19" s="755">
        <v>0.0</v>
      </c>
      <c r="U19" s="755">
        <v>0.0</v>
      </c>
      <c r="V19" s="755">
        <v>0.0</v>
      </c>
      <c r="W19" s="755">
        <v>0.0</v>
      </c>
      <c r="X19" s="755">
        <v>0.0</v>
      </c>
      <c r="Y19" s="755">
        <v>0.0</v>
      </c>
      <c r="Z19" s="755">
        <v>0.0</v>
      </c>
      <c r="AA19" s="755">
        <v>0.0</v>
      </c>
      <c r="AB19" s="755">
        <v>0.0</v>
      </c>
      <c r="AC19" s="755">
        <v>0.0</v>
      </c>
      <c r="AD19" s="755">
        <v>0.0</v>
      </c>
      <c r="AE19" s="755">
        <v>0.0</v>
      </c>
      <c r="AF19" s="755">
        <v>0.0</v>
      </c>
      <c r="AG19" s="755">
        <v>0.0</v>
      </c>
      <c r="AH19" s="755">
        <v>0.0</v>
      </c>
      <c r="AI19" s="755">
        <v>0.0</v>
      </c>
      <c r="AJ19" s="755">
        <v>0.0</v>
      </c>
      <c r="AK19" s="755">
        <v>0.0</v>
      </c>
      <c r="AL19" s="755">
        <v>0.0</v>
      </c>
      <c r="AM19" s="755">
        <v>0.0</v>
      </c>
      <c r="AN19" s="755">
        <v>0.0</v>
      </c>
      <c r="AO19" s="755">
        <v>0.0</v>
      </c>
      <c r="AP19" s="755">
        <v>0.0</v>
      </c>
      <c r="AQ19" s="755">
        <v>0.0</v>
      </c>
      <c r="AR19" s="755">
        <v>0.0</v>
      </c>
      <c r="AS19" s="755">
        <v>0.0</v>
      </c>
      <c r="AT19" s="755">
        <v>0.0</v>
      </c>
      <c r="AU19" s="755">
        <v>0.0</v>
      </c>
      <c r="AV19" s="755">
        <v>0.0</v>
      </c>
      <c r="AW19" s="755">
        <v>0.0</v>
      </c>
      <c r="AX19" s="755">
        <v>0.0</v>
      </c>
      <c r="AY19" s="755">
        <v>0.0</v>
      </c>
      <c r="AZ19" s="755">
        <v>0.0</v>
      </c>
      <c r="BA19" s="756"/>
      <c r="BB19" s="756"/>
      <c r="BC19" s="756"/>
      <c r="BD19" s="756"/>
    </row>
    <row r="20">
      <c r="A20" s="759"/>
      <c r="B20" s="759"/>
      <c r="C20" s="760"/>
      <c r="D20" s="760"/>
      <c r="E20" s="769"/>
      <c r="F20" s="769"/>
      <c r="G20" s="769"/>
      <c r="H20" s="769"/>
      <c r="I20" s="769"/>
      <c r="J20" s="769"/>
      <c r="K20" s="769"/>
      <c r="L20" s="769"/>
      <c r="M20" s="769"/>
      <c r="N20" s="769"/>
      <c r="O20" s="769"/>
      <c r="P20" s="769"/>
      <c r="Q20" s="769"/>
      <c r="R20" s="769"/>
      <c r="S20" s="769"/>
      <c r="T20" s="769"/>
      <c r="U20" s="769"/>
      <c r="V20" s="769"/>
      <c r="W20" s="769"/>
      <c r="X20" s="769"/>
      <c r="Y20" s="769"/>
      <c r="Z20" s="769"/>
      <c r="AA20" s="769"/>
      <c r="AB20" s="769"/>
      <c r="AC20" s="769"/>
      <c r="AD20" s="769"/>
      <c r="AE20" s="769"/>
      <c r="AF20" s="769"/>
      <c r="AG20" s="769"/>
      <c r="AH20" s="769"/>
      <c r="AI20" s="769"/>
      <c r="AJ20" s="769"/>
      <c r="AK20" s="769"/>
      <c r="AL20" s="769"/>
      <c r="AM20" s="769"/>
      <c r="AN20" s="769"/>
      <c r="AO20" s="769"/>
      <c r="AP20" s="769"/>
      <c r="AQ20" s="769"/>
      <c r="AR20" s="769"/>
      <c r="AS20" s="769"/>
      <c r="AT20" s="759"/>
      <c r="AU20" s="759"/>
      <c r="AV20" s="759"/>
      <c r="AW20" s="759"/>
      <c r="AX20" s="759"/>
      <c r="AY20" s="759"/>
      <c r="AZ20" s="759"/>
      <c r="BA20" s="759"/>
      <c r="BB20" s="759"/>
      <c r="BC20" s="759"/>
      <c r="BD20" s="759"/>
    </row>
    <row r="21">
      <c r="A21" s="746"/>
      <c r="B21" s="761"/>
      <c r="C21" s="761" t="s">
        <v>705</v>
      </c>
      <c r="D21" s="774" t="str">
        <f>#REF!+1</f>
        <v>#REF!</v>
      </c>
      <c r="E21" s="771">
        <v>0.0</v>
      </c>
      <c r="F21" s="771">
        <v>0.020833333333333332</v>
      </c>
      <c r="G21" s="771">
        <v>0.041666666666666664</v>
      </c>
      <c r="H21" s="771">
        <v>0.0625</v>
      </c>
      <c r="I21" s="771">
        <v>0.08333333333333333</v>
      </c>
      <c r="J21" s="771">
        <v>0.10416666666666667</v>
      </c>
      <c r="K21" s="771">
        <v>0.125</v>
      </c>
      <c r="L21" s="771">
        <v>0.14583333333333334</v>
      </c>
      <c r="M21" s="771">
        <v>0.16666666666666666</v>
      </c>
      <c r="N21" s="771">
        <v>0.1875</v>
      </c>
      <c r="O21" s="771">
        <v>0.20833333333333334</v>
      </c>
      <c r="P21" s="771">
        <v>0.22916666666666666</v>
      </c>
      <c r="Q21" s="771">
        <v>0.25</v>
      </c>
      <c r="R21" s="771">
        <v>0.2708333333333333</v>
      </c>
      <c r="S21" s="771">
        <v>0.2916666666666667</v>
      </c>
      <c r="T21" s="771">
        <v>0.3125</v>
      </c>
      <c r="U21" s="771">
        <v>0.3333333333333333</v>
      </c>
      <c r="V21" s="771">
        <v>0.3541666666666667</v>
      </c>
      <c r="W21" s="771">
        <v>0.375</v>
      </c>
      <c r="X21" s="771">
        <v>0.3958333333333333</v>
      </c>
      <c r="Y21" s="771">
        <v>0.4166666666666667</v>
      </c>
      <c r="Z21" s="771">
        <v>0.4375</v>
      </c>
      <c r="AA21" s="771">
        <v>0.4583333333333333</v>
      </c>
      <c r="AB21" s="771">
        <v>0.4791666666666667</v>
      </c>
      <c r="AC21" s="771">
        <v>0.5</v>
      </c>
      <c r="AD21" s="771">
        <v>0.5208333333333334</v>
      </c>
      <c r="AE21" s="771">
        <v>0.5416666666666666</v>
      </c>
      <c r="AF21" s="771">
        <v>0.5625</v>
      </c>
      <c r="AG21" s="771">
        <v>0.5833333333333334</v>
      </c>
      <c r="AH21" s="771">
        <v>0.6041666666666666</v>
      </c>
      <c r="AI21" s="771">
        <v>0.625</v>
      </c>
      <c r="AJ21" s="771">
        <v>0.6458333333333334</v>
      </c>
      <c r="AK21" s="771">
        <v>0.6666666666666666</v>
      </c>
      <c r="AL21" s="771">
        <v>0.6875</v>
      </c>
      <c r="AM21" s="771">
        <v>0.7083333333333334</v>
      </c>
      <c r="AN21" s="771">
        <v>0.7291666666666666</v>
      </c>
      <c r="AO21" s="771">
        <v>0.75</v>
      </c>
      <c r="AP21" s="771">
        <v>0.7708333333333334</v>
      </c>
      <c r="AQ21" s="771">
        <v>0.7916666666666666</v>
      </c>
      <c r="AR21" s="771">
        <v>0.8125</v>
      </c>
      <c r="AS21" s="773">
        <v>0.8333333333333334</v>
      </c>
      <c r="AT21" s="768">
        <v>0.8541666666666666</v>
      </c>
      <c r="AU21" s="768">
        <v>0.875</v>
      </c>
      <c r="AV21" s="768">
        <v>0.8958333333333334</v>
      </c>
      <c r="AW21" s="768">
        <v>0.9166666666666666</v>
      </c>
      <c r="AX21" s="768">
        <v>0.9375</v>
      </c>
      <c r="AY21" s="768">
        <v>0.9583333333333334</v>
      </c>
      <c r="AZ21" s="749">
        <v>0.9791666666666666</v>
      </c>
      <c r="BA21" s="749"/>
      <c r="BB21" s="749"/>
      <c r="BC21" s="749"/>
      <c r="BD21" s="749"/>
    </row>
    <row r="22">
      <c r="A22" s="751"/>
      <c r="B22" s="763" t="s">
        <v>713</v>
      </c>
      <c r="C22" s="764" t="s">
        <v>707</v>
      </c>
      <c r="D22" s="765">
        <v>34.0</v>
      </c>
      <c r="E22" s="755">
        <v>0.0</v>
      </c>
      <c r="F22" s="755">
        <v>0.0</v>
      </c>
      <c r="G22" s="755">
        <v>0.0</v>
      </c>
      <c r="H22" s="755">
        <v>0.0</v>
      </c>
      <c r="I22" s="755">
        <v>0.0</v>
      </c>
      <c r="J22" s="755">
        <v>0.0</v>
      </c>
      <c r="K22" s="755">
        <v>0.0</v>
      </c>
      <c r="L22" s="755">
        <v>0.0</v>
      </c>
      <c r="M22" s="755">
        <v>0.0</v>
      </c>
      <c r="N22" s="755">
        <v>0.0</v>
      </c>
      <c r="O22" s="755">
        <v>0.0</v>
      </c>
      <c r="P22" s="755">
        <v>0.0</v>
      </c>
      <c r="Q22" s="755">
        <v>0.0</v>
      </c>
      <c r="R22" s="755">
        <v>0.0</v>
      </c>
      <c r="S22" s="755">
        <v>0.0</v>
      </c>
      <c r="T22" s="755">
        <v>0.0</v>
      </c>
      <c r="U22" s="755">
        <v>0.0</v>
      </c>
      <c r="V22" s="755">
        <v>0.0</v>
      </c>
      <c r="W22" s="755">
        <v>0.0</v>
      </c>
      <c r="X22" s="755">
        <v>0.0</v>
      </c>
      <c r="Y22" s="755">
        <v>0.0</v>
      </c>
      <c r="Z22" s="755">
        <v>0.0</v>
      </c>
      <c r="AA22" s="755">
        <v>0.0</v>
      </c>
      <c r="AB22" s="755">
        <v>0.0</v>
      </c>
      <c r="AC22" s="755">
        <v>0.0</v>
      </c>
      <c r="AD22" s="755">
        <v>0.0</v>
      </c>
      <c r="AE22" s="755">
        <v>0.0</v>
      </c>
      <c r="AF22" s="755">
        <v>0.0</v>
      </c>
      <c r="AG22" s="755">
        <v>0.0</v>
      </c>
      <c r="AH22" s="755">
        <v>0.0</v>
      </c>
      <c r="AI22" s="755">
        <v>0.0</v>
      </c>
      <c r="AJ22" s="755">
        <v>0.0</v>
      </c>
      <c r="AK22" s="755">
        <v>0.0</v>
      </c>
      <c r="AL22" s="755">
        <v>0.0</v>
      </c>
      <c r="AM22" s="755">
        <v>0.0</v>
      </c>
      <c r="AN22" s="755">
        <v>0.0</v>
      </c>
      <c r="AO22" s="755">
        <v>0.0</v>
      </c>
      <c r="AP22" s="755">
        <v>0.0</v>
      </c>
      <c r="AQ22" s="755">
        <v>0.0</v>
      </c>
      <c r="AR22" s="755">
        <v>0.0</v>
      </c>
      <c r="AS22" s="755">
        <v>0.0</v>
      </c>
      <c r="AT22" s="755">
        <v>0.0</v>
      </c>
      <c r="AU22" s="755">
        <v>0.0</v>
      </c>
      <c r="AV22" s="755">
        <v>0.0</v>
      </c>
      <c r="AW22" s="755">
        <v>0.0</v>
      </c>
      <c r="AX22" s="755">
        <v>0.0</v>
      </c>
      <c r="AY22" s="755">
        <v>0.0</v>
      </c>
      <c r="AZ22" s="755">
        <v>0.0</v>
      </c>
      <c r="BA22" s="756"/>
      <c r="BB22" s="756"/>
      <c r="BC22" s="756"/>
      <c r="BD22" s="756"/>
    </row>
    <row r="23">
      <c r="A23" s="751"/>
      <c r="B23" s="757"/>
      <c r="C23" s="753" t="s">
        <v>708</v>
      </c>
      <c r="D23" s="754">
        <v>24.5</v>
      </c>
      <c r="E23" s="755">
        <v>0.0</v>
      </c>
      <c r="F23" s="755">
        <v>0.0</v>
      </c>
      <c r="G23" s="755">
        <v>0.0</v>
      </c>
      <c r="H23" s="755">
        <v>0.0</v>
      </c>
      <c r="I23" s="755">
        <v>0.0</v>
      </c>
      <c r="J23" s="755">
        <v>0.0</v>
      </c>
      <c r="K23" s="755">
        <v>0.0</v>
      </c>
      <c r="L23" s="755">
        <v>0.0</v>
      </c>
      <c r="M23" s="755">
        <v>0.0</v>
      </c>
      <c r="N23" s="755">
        <v>0.0</v>
      </c>
      <c r="O23" s="755">
        <v>0.0</v>
      </c>
      <c r="P23" s="755">
        <v>0.0</v>
      </c>
      <c r="Q23" s="755">
        <v>0.0</v>
      </c>
      <c r="R23" s="755">
        <v>0.0</v>
      </c>
      <c r="S23" s="755">
        <v>0.0</v>
      </c>
      <c r="T23" s="755">
        <v>0.0</v>
      </c>
      <c r="U23" s="755">
        <v>0.0</v>
      </c>
      <c r="V23" s="755">
        <v>0.0</v>
      </c>
      <c r="W23" s="755">
        <v>0.0</v>
      </c>
      <c r="X23" s="755">
        <v>0.0</v>
      </c>
      <c r="Y23" s="755">
        <v>0.0</v>
      </c>
      <c r="Z23" s="755">
        <v>0.0</v>
      </c>
      <c r="AA23" s="755">
        <v>0.0</v>
      </c>
      <c r="AB23" s="755">
        <v>0.0</v>
      </c>
      <c r="AC23" s="755">
        <v>0.0</v>
      </c>
      <c r="AD23" s="755">
        <v>0.0</v>
      </c>
      <c r="AE23" s="755">
        <v>0.0</v>
      </c>
      <c r="AF23" s="755">
        <v>0.0</v>
      </c>
      <c r="AG23" s="755">
        <v>0.0</v>
      </c>
      <c r="AH23" s="755">
        <v>0.0</v>
      </c>
      <c r="AI23" s="755">
        <v>0.0</v>
      </c>
      <c r="AJ23" s="755">
        <v>0.0</v>
      </c>
      <c r="AK23" s="755">
        <v>0.0</v>
      </c>
      <c r="AL23" s="755">
        <v>0.0</v>
      </c>
      <c r="AM23" s="755">
        <v>0.0</v>
      </c>
      <c r="AN23" s="755">
        <v>0.0</v>
      </c>
      <c r="AO23" s="755">
        <v>0.0</v>
      </c>
      <c r="AP23" s="755">
        <v>0.0</v>
      </c>
      <c r="AQ23" s="755">
        <v>0.0</v>
      </c>
      <c r="AR23" s="755">
        <v>0.0</v>
      </c>
      <c r="AS23" s="755">
        <v>0.0</v>
      </c>
      <c r="AT23" s="755">
        <v>0.0</v>
      </c>
      <c r="AU23" s="755">
        <v>0.0</v>
      </c>
      <c r="AV23" s="755">
        <v>0.0</v>
      </c>
      <c r="AW23" s="755">
        <v>0.0</v>
      </c>
      <c r="AX23" s="755">
        <v>0.0</v>
      </c>
      <c r="AY23" s="755">
        <v>0.0</v>
      </c>
      <c r="AZ23" s="755">
        <v>0.0</v>
      </c>
      <c r="BA23" s="756"/>
      <c r="BB23" s="756"/>
      <c r="BC23" s="756"/>
      <c r="BD23" s="756"/>
    </row>
    <row r="24">
      <c r="A24" s="751"/>
      <c r="B24" s="758"/>
      <c r="C24" s="753" t="s">
        <v>709</v>
      </c>
      <c r="D24" s="753">
        <v>9.5</v>
      </c>
      <c r="E24" s="755">
        <v>0.0</v>
      </c>
      <c r="F24" s="755">
        <v>0.0</v>
      </c>
      <c r="G24" s="755">
        <v>0.0</v>
      </c>
      <c r="H24" s="755">
        <v>0.0</v>
      </c>
      <c r="I24" s="755">
        <v>0.0</v>
      </c>
      <c r="J24" s="755">
        <v>0.0</v>
      </c>
      <c r="K24" s="755">
        <v>0.0</v>
      </c>
      <c r="L24" s="755">
        <v>0.0</v>
      </c>
      <c r="M24" s="755">
        <v>0.0</v>
      </c>
      <c r="N24" s="755">
        <v>0.0</v>
      </c>
      <c r="O24" s="755">
        <v>0.0</v>
      </c>
      <c r="P24" s="755">
        <v>0.0</v>
      </c>
      <c r="Q24" s="755">
        <v>0.0</v>
      </c>
      <c r="R24" s="755">
        <v>0.0</v>
      </c>
      <c r="S24" s="755">
        <v>0.0</v>
      </c>
      <c r="T24" s="755">
        <v>0.0</v>
      </c>
      <c r="U24" s="755">
        <v>0.0</v>
      </c>
      <c r="V24" s="755">
        <v>0.0</v>
      </c>
      <c r="W24" s="755">
        <v>0.0</v>
      </c>
      <c r="X24" s="755">
        <v>0.0</v>
      </c>
      <c r="Y24" s="755">
        <v>0.0</v>
      </c>
      <c r="Z24" s="755">
        <v>0.0</v>
      </c>
      <c r="AA24" s="755">
        <v>0.0</v>
      </c>
      <c r="AB24" s="755">
        <v>0.0</v>
      </c>
      <c r="AC24" s="755">
        <v>0.0</v>
      </c>
      <c r="AD24" s="755">
        <v>0.0</v>
      </c>
      <c r="AE24" s="755">
        <v>0.0</v>
      </c>
      <c r="AF24" s="755">
        <v>0.0</v>
      </c>
      <c r="AG24" s="755">
        <v>0.0</v>
      </c>
      <c r="AH24" s="755">
        <v>0.0</v>
      </c>
      <c r="AI24" s="755">
        <v>0.0</v>
      </c>
      <c r="AJ24" s="755">
        <v>0.0</v>
      </c>
      <c r="AK24" s="755">
        <v>0.0</v>
      </c>
      <c r="AL24" s="755">
        <v>0.0</v>
      </c>
      <c r="AM24" s="755">
        <v>0.0</v>
      </c>
      <c r="AN24" s="755">
        <v>0.0</v>
      </c>
      <c r="AO24" s="755">
        <v>0.0</v>
      </c>
      <c r="AP24" s="755">
        <v>0.0</v>
      </c>
      <c r="AQ24" s="755">
        <v>0.0</v>
      </c>
      <c r="AR24" s="755">
        <v>0.0</v>
      </c>
      <c r="AS24" s="755">
        <v>0.0</v>
      </c>
      <c r="AT24" s="755">
        <v>0.0</v>
      </c>
      <c r="AU24" s="755">
        <v>0.0</v>
      </c>
      <c r="AV24" s="755">
        <v>0.0</v>
      </c>
      <c r="AW24" s="755">
        <v>0.0</v>
      </c>
      <c r="AX24" s="755">
        <v>0.0</v>
      </c>
      <c r="AY24" s="755">
        <v>0.0</v>
      </c>
      <c r="AZ24" s="755">
        <v>0.0</v>
      </c>
      <c r="BA24" s="756"/>
      <c r="BB24" s="756"/>
      <c r="BC24" s="756"/>
      <c r="BD24" s="756"/>
    </row>
    <row r="25">
      <c r="A25" s="759"/>
      <c r="B25" s="759"/>
      <c r="C25" s="760"/>
      <c r="D25" s="760"/>
      <c r="E25" s="759"/>
      <c r="F25" s="759"/>
      <c r="G25" s="759"/>
      <c r="H25" s="759"/>
      <c r="I25" s="759"/>
      <c r="J25" s="759"/>
      <c r="K25" s="759"/>
      <c r="L25" s="759"/>
      <c r="M25" s="759"/>
      <c r="N25" s="759"/>
      <c r="O25" s="759"/>
      <c r="P25" s="759"/>
      <c r="Q25" s="759"/>
      <c r="R25" s="759"/>
      <c r="S25" s="759"/>
      <c r="T25" s="759"/>
      <c r="U25" s="759"/>
      <c r="V25" s="759"/>
      <c r="W25" s="759"/>
      <c r="X25" s="759"/>
      <c r="Y25" s="759"/>
      <c r="Z25" s="759"/>
      <c r="AA25" s="759"/>
      <c r="AB25" s="759"/>
      <c r="AC25" s="759"/>
      <c r="AD25" s="759"/>
      <c r="AE25" s="759"/>
      <c r="AF25" s="759"/>
      <c r="AG25" s="759"/>
      <c r="AH25" s="759"/>
      <c r="AI25" s="759"/>
      <c r="AJ25" s="759"/>
      <c r="AK25" s="759"/>
      <c r="AL25" s="759"/>
      <c r="AM25" s="759"/>
      <c r="AN25" s="759"/>
      <c r="AO25" s="759"/>
      <c r="AP25" s="759"/>
      <c r="AQ25" s="759"/>
      <c r="AR25" s="759"/>
      <c r="AS25" s="759"/>
      <c r="AT25" s="759"/>
      <c r="AU25" s="759"/>
      <c r="AV25" s="759"/>
      <c r="AW25" s="759"/>
      <c r="AX25" s="759"/>
      <c r="AY25" s="759"/>
      <c r="AZ25" s="759"/>
      <c r="BA25" s="759"/>
      <c r="BB25" s="759"/>
      <c r="BC25" s="759"/>
      <c r="BD25" s="759"/>
    </row>
    <row r="26">
      <c r="A26" s="398"/>
      <c r="B26" s="746"/>
      <c r="C26" s="747" t="s">
        <v>705</v>
      </c>
      <c r="D26" s="748" t="str">
        <f>#REF!+1</f>
        <v>#REF!</v>
      </c>
      <c r="E26" s="749">
        <v>0.0</v>
      </c>
      <c r="F26" s="749">
        <v>0.020833333333333332</v>
      </c>
      <c r="G26" s="749">
        <v>0.041666666666666664</v>
      </c>
      <c r="H26" s="749">
        <v>0.0625</v>
      </c>
      <c r="I26" s="749">
        <v>0.08333333333333333</v>
      </c>
      <c r="J26" s="749">
        <v>0.10416666666666667</v>
      </c>
      <c r="K26" s="749">
        <v>0.125</v>
      </c>
      <c r="L26" s="749">
        <v>0.14583333333333334</v>
      </c>
      <c r="M26" s="749">
        <v>0.16666666666666666</v>
      </c>
      <c r="N26" s="749">
        <v>0.1875</v>
      </c>
      <c r="O26" s="749">
        <v>0.20833333333333334</v>
      </c>
      <c r="P26" s="749">
        <v>0.22916666666666666</v>
      </c>
      <c r="Q26" s="749">
        <v>0.25</v>
      </c>
      <c r="R26" s="749">
        <v>0.2708333333333333</v>
      </c>
      <c r="S26" s="749">
        <v>0.2916666666666667</v>
      </c>
      <c r="T26" s="749">
        <v>0.3125</v>
      </c>
      <c r="U26" s="749">
        <v>0.3333333333333333</v>
      </c>
      <c r="V26" s="749">
        <v>0.3541666666666667</v>
      </c>
      <c r="W26" s="749">
        <v>0.375</v>
      </c>
      <c r="X26" s="749">
        <v>0.3958333333333333</v>
      </c>
      <c r="Y26" s="749">
        <v>0.4166666666666667</v>
      </c>
      <c r="Z26" s="749">
        <v>0.4375</v>
      </c>
      <c r="AA26" s="749">
        <v>0.4583333333333333</v>
      </c>
      <c r="AB26" s="749">
        <v>0.4791666666666667</v>
      </c>
      <c r="AC26" s="749">
        <v>0.5</v>
      </c>
      <c r="AD26" s="749">
        <v>0.5208333333333334</v>
      </c>
      <c r="AE26" s="749">
        <v>0.5416666666666666</v>
      </c>
      <c r="AF26" s="749">
        <v>0.5625</v>
      </c>
      <c r="AG26" s="749">
        <v>0.5833333333333334</v>
      </c>
      <c r="AH26" s="749">
        <v>0.6041666666666666</v>
      </c>
      <c r="AI26" s="749">
        <v>0.625</v>
      </c>
      <c r="AJ26" s="749">
        <v>0.6458333333333334</v>
      </c>
      <c r="AK26" s="749">
        <v>0.6666666666666666</v>
      </c>
      <c r="AL26" s="749">
        <v>0.6875</v>
      </c>
      <c r="AM26" s="749">
        <v>0.7083333333333334</v>
      </c>
      <c r="AN26" s="749">
        <v>0.7291666666666666</v>
      </c>
      <c r="AO26" s="749">
        <v>0.75</v>
      </c>
      <c r="AP26" s="749">
        <v>0.7708333333333334</v>
      </c>
      <c r="AQ26" s="749">
        <v>0.7916666666666666</v>
      </c>
      <c r="AR26" s="749">
        <v>0.8125</v>
      </c>
      <c r="AS26" s="749">
        <v>0.8333333333333334</v>
      </c>
      <c r="AT26" s="749">
        <v>0.8541666666666666</v>
      </c>
      <c r="AU26" s="749">
        <v>0.875</v>
      </c>
      <c r="AV26" s="749">
        <v>0.8958333333333334</v>
      </c>
      <c r="AW26" s="749">
        <v>0.9166666666666666</v>
      </c>
      <c r="AX26" s="749">
        <v>0.9375</v>
      </c>
      <c r="AY26" s="749">
        <v>0.9583333333333334</v>
      </c>
      <c r="AZ26" s="749">
        <v>0.9791666666666666</v>
      </c>
      <c r="BA26" s="750"/>
      <c r="BB26" s="750"/>
      <c r="BC26" s="750"/>
      <c r="BD26" s="750"/>
    </row>
    <row r="27">
      <c r="A27" s="751"/>
      <c r="B27" s="752" t="s">
        <v>714</v>
      </c>
      <c r="C27" s="753" t="s">
        <v>707</v>
      </c>
      <c r="D27" s="754">
        <v>27.0</v>
      </c>
      <c r="E27" s="755">
        <v>0.0</v>
      </c>
      <c r="F27" s="755">
        <v>0.0</v>
      </c>
      <c r="G27" s="755">
        <v>0.0</v>
      </c>
      <c r="H27" s="755">
        <v>0.0</v>
      </c>
      <c r="I27" s="755">
        <v>0.0</v>
      </c>
      <c r="J27" s="755">
        <v>0.0</v>
      </c>
      <c r="K27" s="755">
        <v>0.0</v>
      </c>
      <c r="L27" s="755">
        <v>0.0</v>
      </c>
      <c r="M27" s="755">
        <v>0.0</v>
      </c>
      <c r="N27" s="755">
        <v>0.0</v>
      </c>
      <c r="O27" s="755">
        <v>0.0</v>
      </c>
      <c r="P27" s="755">
        <v>0.0</v>
      </c>
      <c r="Q27" s="755">
        <v>0.0</v>
      </c>
      <c r="R27" s="755">
        <v>0.0</v>
      </c>
      <c r="S27" s="755">
        <v>0.0</v>
      </c>
      <c r="T27" s="755">
        <v>0.0</v>
      </c>
      <c r="U27" s="755">
        <v>0.0</v>
      </c>
      <c r="V27" s="755">
        <v>0.0</v>
      </c>
      <c r="W27" s="755">
        <v>0.0</v>
      </c>
      <c r="X27" s="755">
        <v>0.0</v>
      </c>
      <c r="Y27" s="755">
        <v>0.0</v>
      </c>
      <c r="Z27" s="755">
        <v>0.0</v>
      </c>
      <c r="AA27" s="755">
        <v>0.0</v>
      </c>
      <c r="AB27" s="755">
        <v>0.0</v>
      </c>
      <c r="AC27" s="755">
        <v>0.0</v>
      </c>
      <c r="AD27" s="755">
        <v>0.0</v>
      </c>
      <c r="AE27" s="755">
        <v>0.0</v>
      </c>
      <c r="AF27" s="755">
        <v>0.0</v>
      </c>
      <c r="AG27" s="755">
        <v>0.0</v>
      </c>
      <c r="AH27" s="755">
        <v>0.0</v>
      </c>
      <c r="AI27" s="755">
        <v>0.0</v>
      </c>
      <c r="AJ27" s="755">
        <v>0.0</v>
      </c>
      <c r="AK27" s="755">
        <v>0.0</v>
      </c>
      <c r="AL27" s="755">
        <v>0.0</v>
      </c>
      <c r="AM27" s="755">
        <v>0.0</v>
      </c>
      <c r="AN27" s="755">
        <v>0.0</v>
      </c>
      <c r="AO27" s="755">
        <v>0.0</v>
      </c>
      <c r="AP27" s="755">
        <v>0.0</v>
      </c>
      <c r="AQ27" s="755">
        <v>0.0</v>
      </c>
      <c r="AR27" s="755">
        <v>0.0</v>
      </c>
      <c r="AS27" s="755">
        <v>0.0</v>
      </c>
      <c r="AT27" s="755">
        <v>0.0</v>
      </c>
      <c r="AU27" s="755">
        <v>0.0</v>
      </c>
      <c r="AV27" s="755">
        <v>0.0</v>
      </c>
      <c r="AW27" s="755">
        <v>0.0</v>
      </c>
      <c r="AX27" s="755">
        <v>0.0</v>
      </c>
      <c r="AY27" s="755">
        <v>0.0</v>
      </c>
      <c r="AZ27" s="755">
        <v>0.0</v>
      </c>
      <c r="BA27" s="756"/>
      <c r="BB27" s="756"/>
      <c r="BC27" s="756"/>
      <c r="BD27" s="756"/>
    </row>
    <row r="28">
      <c r="A28" s="751"/>
      <c r="B28" s="757"/>
      <c r="C28" s="753" t="s">
        <v>708</v>
      </c>
      <c r="D28" s="754">
        <v>16.5</v>
      </c>
      <c r="E28" s="755">
        <v>0.0</v>
      </c>
      <c r="F28" s="755">
        <v>0.0</v>
      </c>
      <c r="G28" s="755">
        <v>0.0</v>
      </c>
      <c r="H28" s="755">
        <v>0.0</v>
      </c>
      <c r="I28" s="755">
        <v>0.0</v>
      </c>
      <c r="J28" s="755">
        <v>0.0</v>
      </c>
      <c r="K28" s="755">
        <v>0.0</v>
      </c>
      <c r="L28" s="755">
        <v>0.0</v>
      </c>
      <c r="M28" s="755">
        <v>0.0</v>
      </c>
      <c r="N28" s="755">
        <v>0.0</v>
      </c>
      <c r="O28" s="755">
        <v>0.0</v>
      </c>
      <c r="P28" s="755">
        <v>0.0</v>
      </c>
      <c r="Q28" s="755">
        <v>0.0</v>
      </c>
      <c r="R28" s="755">
        <v>0.0</v>
      </c>
      <c r="S28" s="755">
        <v>0.0</v>
      </c>
      <c r="T28" s="755">
        <v>0.0</v>
      </c>
      <c r="U28" s="755">
        <v>0.0</v>
      </c>
      <c r="V28" s="755">
        <v>0.0</v>
      </c>
      <c r="W28" s="755">
        <v>0.0</v>
      </c>
      <c r="X28" s="755">
        <v>0.0</v>
      </c>
      <c r="Y28" s="755">
        <v>0.0</v>
      </c>
      <c r="Z28" s="755">
        <v>0.0</v>
      </c>
      <c r="AA28" s="755">
        <v>0.0</v>
      </c>
      <c r="AB28" s="755">
        <v>0.0</v>
      </c>
      <c r="AC28" s="755">
        <v>0.0</v>
      </c>
      <c r="AD28" s="755">
        <v>0.0</v>
      </c>
      <c r="AE28" s="755">
        <v>0.0</v>
      </c>
      <c r="AF28" s="755">
        <v>0.0</v>
      </c>
      <c r="AG28" s="755">
        <v>0.0</v>
      </c>
      <c r="AH28" s="755">
        <v>0.0</v>
      </c>
      <c r="AI28" s="755">
        <v>0.0</v>
      </c>
      <c r="AJ28" s="755">
        <v>0.0</v>
      </c>
      <c r="AK28" s="755">
        <v>0.0</v>
      </c>
      <c r="AL28" s="755">
        <v>0.0</v>
      </c>
      <c r="AM28" s="755">
        <v>0.0</v>
      </c>
      <c r="AN28" s="755">
        <v>0.0</v>
      </c>
      <c r="AO28" s="755">
        <v>0.0</v>
      </c>
      <c r="AP28" s="755">
        <v>0.0</v>
      </c>
      <c r="AQ28" s="755">
        <v>0.0</v>
      </c>
      <c r="AR28" s="755">
        <v>0.0</v>
      </c>
      <c r="AS28" s="755">
        <v>0.0</v>
      </c>
      <c r="AT28" s="755">
        <v>0.0</v>
      </c>
      <c r="AU28" s="755">
        <v>0.0</v>
      </c>
      <c r="AV28" s="755">
        <v>0.0</v>
      </c>
      <c r="AW28" s="755">
        <v>0.0</v>
      </c>
      <c r="AX28" s="755">
        <v>0.0</v>
      </c>
      <c r="AY28" s="755">
        <v>0.0</v>
      </c>
      <c r="AZ28" s="755">
        <v>0.0</v>
      </c>
      <c r="BA28" s="756"/>
      <c r="BB28" s="756"/>
      <c r="BC28" s="756"/>
      <c r="BD28" s="756"/>
    </row>
    <row r="29">
      <c r="A29" s="751"/>
      <c r="B29" s="758"/>
      <c r="C29" s="753" t="s">
        <v>709</v>
      </c>
      <c r="D29" s="753">
        <v>10.5</v>
      </c>
      <c r="E29" s="755">
        <v>0.0</v>
      </c>
      <c r="F29" s="755">
        <v>0.0</v>
      </c>
      <c r="G29" s="755">
        <v>0.0</v>
      </c>
      <c r="H29" s="755">
        <v>0.0</v>
      </c>
      <c r="I29" s="755">
        <v>0.0</v>
      </c>
      <c r="J29" s="755">
        <v>0.0</v>
      </c>
      <c r="K29" s="755">
        <v>0.0</v>
      </c>
      <c r="L29" s="755">
        <v>0.0</v>
      </c>
      <c r="M29" s="755">
        <v>0.0</v>
      </c>
      <c r="N29" s="755">
        <v>0.0</v>
      </c>
      <c r="O29" s="755">
        <v>0.0</v>
      </c>
      <c r="P29" s="755">
        <v>0.0</v>
      </c>
      <c r="Q29" s="755">
        <v>0.0</v>
      </c>
      <c r="R29" s="755">
        <v>0.0</v>
      </c>
      <c r="S29" s="755">
        <v>0.0</v>
      </c>
      <c r="T29" s="755">
        <v>0.0</v>
      </c>
      <c r="U29" s="755">
        <v>0.0</v>
      </c>
      <c r="V29" s="755">
        <v>0.0</v>
      </c>
      <c r="W29" s="755">
        <v>0.0</v>
      </c>
      <c r="X29" s="755">
        <v>0.0</v>
      </c>
      <c r="Y29" s="755">
        <v>0.0</v>
      </c>
      <c r="Z29" s="755">
        <v>0.0</v>
      </c>
      <c r="AA29" s="755">
        <v>0.0</v>
      </c>
      <c r="AB29" s="755">
        <v>0.0</v>
      </c>
      <c r="AC29" s="755">
        <v>0.0</v>
      </c>
      <c r="AD29" s="755">
        <v>0.0</v>
      </c>
      <c r="AE29" s="755">
        <v>0.0</v>
      </c>
      <c r="AF29" s="755">
        <v>0.0</v>
      </c>
      <c r="AG29" s="755">
        <v>0.0</v>
      </c>
      <c r="AH29" s="755">
        <v>0.0</v>
      </c>
      <c r="AI29" s="755">
        <v>0.0</v>
      </c>
      <c r="AJ29" s="755">
        <v>0.0</v>
      </c>
      <c r="AK29" s="755">
        <v>0.0</v>
      </c>
      <c r="AL29" s="755">
        <v>0.0</v>
      </c>
      <c r="AM29" s="755">
        <v>0.0</v>
      </c>
      <c r="AN29" s="755">
        <v>0.0</v>
      </c>
      <c r="AO29" s="755">
        <v>0.0</v>
      </c>
      <c r="AP29" s="755">
        <v>0.0</v>
      </c>
      <c r="AQ29" s="755">
        <v>0.0</v>
      </c>
      <c r="AR29" s="755">
        <v>0.0</v>
      </c>
      <c r="AS29" s="755">
        <v>0.0</v>
      </c>
      <c r="AT29" s="755">
        <v>0.0</v>
      </c>
      <c r="AU29" s="755">
        <v>0.0</v>
      </c>
      <c r="AV29" s="755">
        <v>0.0</v>
      </c>
      <c r="AW29" s="755">
        <v>0.0</v>
      </c>
      <c r="AX29" s="755">
        <v>0.0</v>
      </c>
      <c r="AY29" s="755">
        <v>0.0</v>
      </c>
      <c r="AZ29" s="755">
        <v>0.0</v>
      </c>
      <c r="BA29" s="756"/>
      <c r="BB29" s="756"/>
      <c r="BC29" s="756"/>
      <c r="BD29" s="756"/>
    </row>
    <row r="30">
      <c r="A30" s="759"/>
      <c r="B30" s="759"/>
      <c r="C30" s="760"/>
      <c r="D30" s="760"/>
      <c r="E30" s="759"/>
      <c r="F30" s="759"/>
      <c r="G30" s="759"/>
      <c r="H30" s="759"/>
      <c r="I30" s="759"/>
      <c r="J30" s="759"/>
      <c r="K30" s="759"/>
      <c r="L30" s="759"/>
      <c r="M30" s="759"/>
      <c r="N30" s="759"/>
      <c r="O30" s="759"/>
      <c r="P30" s="759"/>
      <c r="Q30" s="759"/>
      <c r="R30" s="759"/>
      <c r="S30" s="759"/>
      <c r="T30" s="759"/>
      <c r="U30" s="775"/>
      <c r="V30" s="775"/>
      <c r="W30" s="775"/>
      <c r="X30" s="775"/>
      <c r="Y30" s="775"/>
      <c r="Z30" s="775"/>
      <c r="AA30" s="775"/>
      <c r="AB30" s="775"/>
      <c r="AC30" s="775"/>
      <c r="AD30" s="775"/>
      <c r="AE30" s="775"/>
      <c r="AF30" s="775"/>
      <c r="AG30" s="775"/>
      <c r="AH30" s="775"/>
      <c r="AI30" s="775"/>
      <c r="AJ30" s="775"/>
      <c r="AK30" s="775"/>
      <c r="AL30" s="775"/>
      <c r="AM30" s="775"/>
      <c r="AN30" s="775"/>
      <c r="AO30" s="775"/>
      <c r="AP30" s="775"/>
      <c r="AQ30" s="775"/>
      <c r="AR30" s="775"/>
      <c r="AS30" s="775"/>
      <c r="AT30" s="775"/>
      <c r="AU30" s="775"/>
      <c r="AV30" s="775"/>
      <c r="AW30" s="775"/>
      <c r="AX30" s="775"/>
      <c r="AY30" s="775"/>
      <c r="AZ30" s="775"/>
      <c r="BA30" s="759"/>
      <c r="BB30" s="759"/>
      <c r="BC30" s="759"/>
      <c r="BD30" s="759"/>
    </row>
    <row r="31">
      <c r="A31" s="398"/>
      <c r="B31" s="746"/>
      <c r="C31" s="776" t="s">
        <v>705</v>
      </c>
      <c r="D31" s="777">
        <v>44912.0</v>
      </c>
      <c r="E31" s="778">
        <v>0.0</v>
      </c>
      <c r="F31" s="778">
        <v>0.020833333333333332</v>
      </c>
      <c r="G31" s="778">
        <v>0.041666666666666664</v>
      </c>
      <c r="H31" s="778">
        <v>0.0625</v>
      </c>
      <c r="I31" s="778">
        <v>0.08333333333333333</v>
      </c>
      <c r="J31" s="778">
        <v>0.10416666666666667</v>
      </c>
      <c r="K31" s="778">
        <v>0.125</v>
      </c>
      <c r="L31" s="778">
        <v>0.14583333333333334</v>
      </c>
      <c r="M31" s="778">
        <v>0.16666666666666666</v>
      </c>
      <c r="N31" s="778">
        <v>0.1875</v>
      </c>
      <c r="O31" s="778">
        <v>0.20833333333333334</v>
      </c>
      <c r="P31" s="778">
        <v>0.22916666666666666</v>
      </c>
      <c r="Q31" s="778">
        <v>0.25</v>
      </c>
      <c r="R31" s="778">
        <v>0.2708333333333333</v>
      </c>
      <c r="S31" s="778">
        <v>0.2916666666666667</v>
      </c>
      <c r="T31" s="778">
        <v>0.3125</v>
      </c>
      <c r="U31" s="778">
        <v>0.3333333333333333</v>
      </c>
      <c r="V31" s="778">
        <v>0.3541666666666667</v>
      </c>
      <c r="W31" s="778">
        <v>0.375</v>
      </c>
      <c r="X31" s="778">
        <v>0.3958333333333333</v>
      </c>
      <c r="Y31" s="778">
        <v>0.4166666666666667</v>
      </c>
      <c r="Z31" s="778">
        <v>0.4375</v>
      </c>
      <c r="AA31" s="778">
        <v>0.4583333333333333</v>
      </c>
      <c r="AB31" s="778">
        <v>0.4791666666666667</v>
      </c>
      <c r="AC31" s="778">
        <v>0.5</v>
      </c>
      <c r="AD31" s="778">
        <v>0.5208333333333334</v>
      </c>
      <c r="AE31" s="778">
        <v>0.5416666666666666</v>
      </c>
      <c r="AF31" s="778">
        <v>0.5625</v>
      </c>
      <c r="AG31" s="778">
        <v>0.5833333333333334</v>
      </c>
      <c r="AH31" s="778">
        <v>0.6041666666666666</v>
      </c>
      <c r="AI31" s="778">
        <v>0.625</v>
      </c>
      <c r="AJ31" s="778">
        <v>0.6458333333333334</v>
      </c>
      <c r="AK31" s="778">
        <v>0.6666666666666666</v>
      </c>
      <c r="AL31" s="778">
        <v>0.6875</v>
      </c>
      <c r="AM31" s="778">
        <v>0.7083333333333334</v>
      </c>
      <c r="AN31" s="778">
        <v>0.7291666666666666</v>
      </c>
      <c r="AO31" s="778">
        <v>0.75</v>
      </c>
      <c r="AP31" s="778">
        <v>0.7708333333333334</v>
      </c>
      <c r="AQ31" s="778">
        <v>0.7916666666666666</v>
      </c>
      <c r="AR31" s="778">
        <v>0.8125</v>
      </c>
      <c r="AS31" s="778">
        <v>0.8333333333333334</v>
      </c>
      <c r="AT31" s="778">
        <v>0.8541666666666666</v>
      </c>
      <c r="AU31" s="778">
        <v>0.875</v>
      </c>
      <c r="AV31" s="778">
        <v>0.8958333333333334</v>
      </c>
      <c r="AW31" s="778">
        <v>0.9166666666666666</v>
      </c>
      <c r="AX31" s="778">
        <v>0.9375</v>
      </c>
      <c r="AY31" s="778">
        <v>0.9583333333333334</v>
      </c>
      <c r="AZ31" s="778">
        <v>0.9791666666666666</v>
      </c>
      <c r="BA31" s="750"/>
      <c r="BB31" s="750"/>
      <c r="BC31" s="750"/>
      <c r="BD31" s="750"/>
    </row>
    <row r="32">
      <c r="A32" s="751"/>
      <c r="B32" s="752" t="s">
        <v>715</v>
      </c>
      <c r="C32" s="753" t="s">
        <v>707</v>
      </c>
      <c r="D32" s="754">
        <v>30.0</v>
      </c>
      <c r="E32" s="755">
        <v>0.0</v>
      </c>
      <c r="F32" s="755">
        <v>0.0</v>
      </c>
      <c r="G32" s="755">
        <v>0.0</v>
      </c>
      <c r="H32" s="755">
        <v>0.0</v>
      </c>
      <c r="I32" s="755">
        <v>0.0</v>
      </c>
      <c r="J32" s="755">
        <v>0.0</v>
      </c>
      <c r="K32" s="755">
        <v>0.0</v>
      </c>
      <c r="L32" s="755">
        <v>0.0</v>
      </c>
      <c r="M32" s="755">
        <v>0.0</v>
      </c>
      <c r="N32" s="755">
        <v>0.0</v>
      </c>
      <c r="O32" s="755">
        <v>0.0</v>
      </c>
      <c r="P32" s="755">
        <v>0.0</v>
      </c>
      <c r="Q32" s="755">
        <v>0.0</v>
      </c>
      <c r="R32" s="755">
        <v>0.0</v>
      </c>
      <c r="S32" s="755">
        <v>0.0</v>
      </c>
      <c r="T32" s="755">
        <v>0.0</v>
      </c>
      <c r="U32" s="755">
        <v>0.0</v>
      </c>
      <c r="V32" s="755">
        <v>0.0</v>
      </c>
      <c r="W32" s="755">
        <v>0.0</v>
      </c>
      <c r="X32" s="755">
        <v>0.0</v>
      </c>
      <c r="Y32" s="755">
        <v>0.0</v>
      </c>
      <c r="Z32" s="755">
        <v>0.0</v>
      </c>
      <c r="AA32" s="755">
        <v>0.0</v>
      </c>
      <c r="AB32" s="755">
        <v>0.0</v>
      </c>
      <c r="AC32" s="755">
        <v>0.0</v>
      </c>
      <c r="AD32" s="755">
        <v>0.0</v>
      </c>
      <c r="AE32" s="755">
        <v>0.0</v>
      </c>
      <c r="AF32" s="755">
        <v>0.0</v>
      </c>
      <c r="AG32" s="755">
        <v>0.0</v>
      </c>
      <c r="AH32" s="755">
        <v>0.0</v>
      </c>
      <c r="AI32" s="755">
        <v>0.0</v>
      </c>
      <c r="AJ32" s="755">
        <v>0.0</v>
      </c>
      <c r="AK32" s="755">
        <v>0.0</v>
      </c>
      <c r="AL32" s="755">
        <v>0.0</v>
      </c>
      <c r="AM32" s="755">
        <v>0.0</v>
      </c>
      <c r="AN32" s="755">
        <v>0.0</v>
      </c>
      <c r="AO32" s="755">
        <v>0.0</v>
      </c>
      <c r="AP32" s="755">
        <v>0.0</v>
      </c>
      <c r="AQ32" s="755">
        <v>0.0</v>
      </c>
      <c r="AR32" s="755">
        <v>0.0</v>
      </c>
      <c r="AS32" s="755">
        <v>0.0</v>
      </c>
      <c r="AT32" s="755">
        <v>0.0</v>
      </c>
      <c r="AU32" s="755">
        <v>0.0</v>
      </c>
      <c r="AV32" s="755">
        <v>0.0</v>
      </c>
      <c r="AW32" s="755">
        <v>0.0</v>
      </c>
      <c r="AX32" s="755">
        <v>0.0</v>
      </c>
      <c r="AY32" s="755">
        <v>0.0</v>
      </c>
      <c r="AZ32" s="755">
        <v>0.0</v>
      </c>
      <c r="BA32" s="756"/>
      <c r="BB32" s="756"/>
      <c r="BC32" s="756"/>
      <c r="BD32" s="756"/>
    </row>
    <row r="33">
      <c r="A33" s="751"/>
      <c r="B33" s="757"/>
      <c r="C33" s="753" t="s">
        <v>708</v>
      </c>
      <c r="D33" s="754">
        <v>24.0</v>
      </c>
      <c r="E33" s="755">
        <v>0.0</v>
      </c>
      <c r="F33" s="755">
        <v>0.0</v>
      </c>
      <c r="G33" s="755">
        <v>0.0</v>
      </c>
      <c r="H33" s="755">
        <v>0.0</v>
      </c>
      <c r="I33" s="755">
        <v>0.0</v>
      </c>
      <c r="J33" s="755">
        <v>0.0</v>
      </c>
      <c r="K33" s="755">
        <v>0.0</v>
      </c>
      <c r="L33" s="755">
        <v>0.0</v>
      </c>
      <c r="M33" s="755">
        <v>0.0</v>
      </c>
      <c r="N33" s="755">
        <v>0.0</v>
      </c>
      <c r="O33" s="755">
        <v>0.0</v>
      </c>
      <c r="P33" s="755">
        <v>0.0</v>
      </c>
      <c r="Q33" s="755">
        <v>0.0</v>
      </c>
      <c r="R33" s="755">
        <v>0.0</v>
      </c>
      <c r="S33" s="755">
        <v>0.0</v>
      </c>
      <c r="T33" s="755">
        <v>0.0</v>
      </c>
      <c r="U33" s="755">
        <v>0.0</v>
      </c>
      <c r="V33" s="755">
        <v>0.0</v>
      </c>
      <c r="W33" s="755">
        <v>0.0</v>
      </c>
      <c r="X33" s="755">
        <v>0.0</v>
      </c>
      <c r="Y33" s="755">
        <v>0.0</v>
      </c>
      <c r="Z33" s="755">
        <v>0.0</v>
      </c>
      <c r="AA33" s="755">
        <v>0.0</v>
      </c>
      <c r="AB33" s="755">
        <v>0.0</v>
      </c>
      <c r="AC33" s="755">
        <v>0.0</v>
      </c>
      <c r="AD33" s="755">
        <v>0.0</v>
      </c>
      <c r="AE33" s="755">
        <v>0.0</v>
      </c>
      <c r="AF33" s="755">
        <v>0.0</v>
      </c>
      <c r="AG33" s="755">
        <v>0.0</v>
      </c>
      <c r="AH33" s="755">
        <v>0.0</v>
      </c>
      <c r="AI33" s="755">
        <v>0.0</v>
      </c>
      <c r="AJ33" s="755">
        <v>0.0</v>
      </c>
      <c r="AK33" s="755">
        <v>0.0</v>
      </c>
      <c r="AL33" s="755">
        <v>0.0</v>
      </c>
      <c r="AM33" s="755">
        <v>0.0</v>
      </c>
      <c r="AN33" s="755">
        <v>0.0</v>
      </c>
      <c r="AO33" s="755">
        <v>0.0</v>
      </c>
      <c r="AP33" s="755">
        <v>0.0</v>
      </c>
      <c r="AQ33" s="755">
        <v>0.0</v>
      </c>
      <c r="AR33" s="755">
        <v>0.0</v>
      </c>
      <c r="AS33" s="755">
        <v>0.0</v>
      </c>
      <c r="AT33" s="755">
        <v>0.0</v>
      </c>
      <c r="AU33" s="755">
        <v>0.0</v>
      </c>
      <c r="AV33" s="755">
        <v>0.0</v>
      </c>
      <c r="AW33" s="755">
        <v>0.0</v>
      </c>
      <c r="AX33" s="755">
        <v>0.0</v>
      </c>
      <c r="AY33" s="755">
        <v>0.0</v>
      </c>
      <c r="AZ33" s="755">
        <v>0.0</v>
      </c>
      <c r="BA33" s="756"/>
      <c r="BB33" s="756"/>
      <c r="BC33" s="756"/>
      <c r="BD33" s="756"/>
    </row>
    <row r="34">
      <c r="A34" s="751"/>
      <c r="B34" s="758"/>
      <c r="C34" s="753" t="s">
        <v>709</v>
      </c>
      <c r="D34" s="753">
        <v>6.0</v>
      </c>
      <c r="E34" s="755">
        <v>0.0</v>
      </c>
      <c r="F34" s="755">
        <v>0.0</v>
      </c>
      <c r="G34" s="755">
        <v>0.0</v>
      </c>
      <c r="H34" s="755">
        <v>0.0</v>
      </c>
      <c r="I34" s="755">
        <v>0.0</v>
      </c>
      <c r="J34" s="755">
        <v>0.0</v>
      </c>
      <c r="K34" s="755">
        <v>0.0</v>
      </c>
      <c r="L34" s="755">
        <v>0.0</v>
      </c>
      <c r="M34" s="755">
        <v>0.0</v>
      </c>
      <c r="N34" s="755">
        <v>0.0</v>
      </c>
      <c r="O34" s="755">
        <v>0.0</v>
      </c>
      <c r="P34" s="755">
        <v>0.0</v>
      </c>
      <c r="Q34" s="755">
        <v>0.0</v>
      </c>
      <c r="R34" s="755">
        <v>0.0</v>
      </c>
      <c r="S34" s="755">
        <v>0.0</v>
      </c>
      <c r="T34" s="755">
        <v>0.0</v>
      </c>
      <c r="U34" s="755">
        <v>0.0</v>
      </c>
      <c r="V34" s="755">
        <v>0.0</v>
      </c>
      <c r="W34" s="755">
        <v>0.0</v>
      </c>
      <c r="X34" s="755">
        <v>0.0</v>
      </c>
      <c r="Y34" s="755">
        <v>0.0</v>
      </c>
      <c r="Z34" s="755">
        <v>0.0</v>
      </c>
      <c r="AA34" s="755">
        <v>0.0</v>
      </c>
      <c r="AB34" s="755">
        <v>0.0</v>
      </c>
      <c r="AC34" s="755">
        <v>0.0</v>
      </c>
      <c r="AD34" s="755">
        <v>0.0</v>
      </c>
      <c r="AE34" s="755">
        <v>0.0</v>
      </c>
      <c r="AF34" s="755">
        <v>0.0</v>
      </c>
      <c r="AG34" s="755">
        <v>0.0</v>
      </c>
      <c r="AH34" s="755">
        <v>0.0</v>
      </c>
      <c r="AI34" s="755">
        <v>0.0</v>
      </c>
      <c r="AJ34" s="755">
        <v>0.0</v>
      </c>
      <c r="AK34" s="755">
        <v>0.0</v>
      </c>
      <c r="AL34" s="755">
        <v>0.0</v>
      </c>
      <c r="AM34" s="755">
        <v>0.0</v>
      </c>
      <c r="AN34" s="755">
        <v>0.0</v>
      </c>
      <c r="AO34" s="755">
        <v>0.0</v>
      </c>
      <c r="AP34" s="755">
        <v>0.0</v>
      </c>
      <c r="AQ34" s="755">
        <v>0.0</v>
      </c>
      <c r="AR34" s="755">
        <v>0.0</v>
      </c>
      <c r="AS34" s="755">
        <v>0.0</v>
      </c>
      <c r="AT34" s="755">
        <v>0.0</v>
      </c>
      <c r="AU34" s="755">
        <v>0.0</v>
      </c>
      <c r="AV34" s="755">
        <v>0.0</v>
      </c>
      <c r="AW34" s="755">
        <v>0.0</v>
      </c>
      <c r="AX34" s="755">
        <v>0.0</v>
      </c>
      <c r="AY34" s="755">
        <v>0.0</v>
      </c>
      <c r="AZ34" s="755">
        <v>0.0</v>
      </c>
      <c r="BA34" s="756"/>
      <c r="BB34" s="756"/>
      <c r="BC34" s="756"/>
      <c r="BD34" s="756"/>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735" t="s">
        <v>83</v>
      </c>
      <c r="C1" s="84" t="s">
        <v>5</v>
      </c>
      <c r="D1" s="207"/>
      <c r="E1" s="207"/>
      <c r="F1" s="84" t="s">
        <v>6</v>
      </c>
      <c r="G1" s="207"/>
      <c r="H1" s="207"/>
      <c r="I1" s="84" t="s">
        <v>7</v>
      </c>
      <c r="J1" s="207"/>
      <c r="K1" s="207"/>
      <c r="L1" s="84" t="s">
        <v>8</v>
      </c>
      <c r="M1" s="207"/>
      <c r="N1" s="207"/>
      <c r="O1" s="84" t="s">
        <v>9</v>
      </c>
      <c r="P1" s="207"/>
      <c r="Q1" s="207"/>
      <c r="R1" s="84" t="s">
        <v>10</v>
      </c>
      <c r="S1" s="207"/>
      <c r="T1" s="207"/>
      <c r="U1" s="84" t="s">
        <v>11</v>
      </c>
      <c r="V1" s="207"/>
      <c r="W1" s="207"/>
    </row>
    <row r="2">
      <c r="C2" s="736" t="s">
        <v>607</v>
      </c>
      <c r="D2" s="736" t="s">
        <v>25</v>
      </c>
      <c r="E2" s="736" t="s">
        <v>703</v>
      </c>
      <c r="F2" s="736" t="s">
        <v>607</v>
      </c>
      <c r="G2" s="736" t="s">
        <v>25</v>
      </c>
      <c r="H2" s="736" t="s">
        <v>703</v>
      </c>
      <c r="I2" s="736" t="s">
        <v>607</v>
      </c>
      <c r="J2" s="736" t="s">
        <v>25</v>
      </c>
      <c r="K2" s="736" t="s">
        <v>703</v>
      </c>
      <c r="L2" s="736" t="s">
        <v>607</v>
      </c>
      <c r="M2" s="736" t="s">
        <v>25</v>
      </c>
      <c r="N2" s="736" t="s">
        <v>703</v>
      </c>
      <c r="O2" s="736" t="s">
        <v>607</v>
      </c>
      <c r="P2" s="736" t="s">
        <v>25</v>
      </c>
      <c r="Q2" s="736" t="s">
        <v>703</v>
      </c>
      <c r="R2" s="736" t="s">
        <v>607</v>
      </c>
      <c r="S2" s="736" t="s">
        <v>25</v>
      </c>
      <c r="T2" s="736" t="s">
        <v>703</v>
      </c>
      <c r="U2" s="736" t="s">
        <v>607</v>
      </c>
      <c r="V2" s="736" t="s">
        <v>25</v>
      </c>
      <c r="W2" s="736" t="s">
        <v>703</v>
      </c>
    </row>
    <row r="3">
      <c r="B3" s="737">
        <v>0.0</v>
      </c>
      <c r="C3" s="732">
        <v>0.0</v>
      </c>
      <c r="D3" s="732">
        <v>0.0</v>
      </c>
      <c r="E3" s="732">
        <v>0.0</v>
      </c>
      <c r="F3" s="732">
        <v>0.0</v>
      </c>
      <c r="G3" s="732">
        <v>0.0</v>
      </c>
      <c r="H3" s="732">
        <v>0.0</v>
      </c>
      <c r="I3" s="732">
        <v>0.0</v>
      </c>
      <c r="J3" s="732">
        <v>0.0</v>
      </c>
      <c r="K3" s="732">
        <v>0.0</v>
      </c>
      <c r="L3" s="732">
        <v>0.0</v>
      </c>
      <c r="M3" s="732">
        <v>0.0</v>
      </c>
      <c r="N3" s="732">
        <v>0.0</v>
      </c>
      <c r="O3" s="732">
        <v>0.0</v>
      </c>
      <c r="P3" s="732">
        <v>0.0</v>
      </c>
      <c r="Q3" s="732">
        <v>0.0</v>
      </c>
      <c r="R3" s="732">
        <v>0.0</v>
      </c>
      <c r="S3" s="732">
        <v>0.0</v>
      </c>
      <c r="T3" s="732">
        <v>0.0</v>
      </c>
      <c r="U3" s="732">
        <v>0.0</v>
      </c>
      <c r="V3" s="732">
        <v>0.0</v>
      </c>
      <c r="W3" s="732">
        <v>0.0</v>
      </c>
    </row>
    <row r="4">
      <c r="B4" s="737">
        <v>0.010416666666666666</v>
      </c>
      <c r="C4" s="732">
        <v>0.0</v>
      </c>
      <c r="D4" s="732">
        <v>0.0</v>
      </c>
      <c r="E4" s="732">
        <v>0.0</v>
      </c>
      <c r="F4" s="732">
        <v>0.0</v>
      </c>
      <c r="G4" s="732">
        <v>0.0</v>
      </c>
      <c r="H4" s="732">
        <v>0.0</v>
      </c>
      <c r="I4" s="732">
        <v>0.0</v>
      </c>
      <c r="J4" s="732">
        <v>0.0</v>
      </c>
      <c r="K4" s="732">
        <v>0.0</v>
      </c>
      <c r="L4" s="732">
        <v>0.0</v>
      </c>
      <c r="M4" s="732">
        <v>0.0</v>
      </c>
      <c r="N4" s="732">
        <v>0.0</v>
      </c>
      <c r="O4" s="732">
        <v>0.0</v>
      </c>
      <c r="P4" s="732">
        <v>0.0</v>
      </c>
      <c r="Q4" s="732">
        <v>0.0</v>
      </c>
      <c r="R4" s="732">
        <v>0.0</v>
      </c>
      <c r="S4" s="732">
        <v>0.0</v>
      </c>
      <c r="T4" s="732">
        <v>0.0</v>
      </c>
      <c r="U4" s="732">
        <v>0.0</v>
      </c>
      <c r="V4" s="732">
        <v>0.0</v>
      </c>
      <c r="W4" s="732">
        <v>0.0</v>
      </c>
    </row>
    <row r="5">
      <c r="B5" s="737">
        <v>0.020833333333333332</v>
      </c>
      <c r="C5" s="732">
        <v>0.0</v>
      </c>
      <c r="D5" s="732">
        <v>0.0</v>
      </c>
      <c r="E5" s="732">
        <v>0.0</v>
      </c>
      <c r="F5" s="732">
        <v>0.0</v>
      </c>
      <c r="G5" s="732">
        <v>0.0</v>
      </c>
      <c r="H5" s="732">
        <v>0.0</v>
      </c>
      <c r="I5" s="732">
        <v>0.0</v>
      </c>
      <c r="J5" s="732">
        <v>0.0</v>
      </c>
      <c r="K5" s="732">
        <v>0.0</v>
      </c>
      <c r="L5" s="732">
        <v>0.0</v>
      </c>
      <c r="M5" s="732">
        <v>0.0</v>
      </c>
      <c r="N5" s="732">
        <v>0.0</v>
      </c>
      <c r="O5" s="732">
        <v>0.0</v>
      </c>
      <c r="P5" s="732">
        <v>0.0</v>
      </c>
      <c r="Q5" s="732">
        <v>0.0</v>
      </c>
      <c r="R5" s="732">
        <v>0.0</v>
      </c>
      <c r="S5" s="732">
        <v>0.0</v>
      </c>
      <c r="T5" s="732">
        <v>0.0</v>
      </c>
      <c r="U5" s="732">
        <v>0.0</v>
      </c>
      <c r="V5" s="732">
        <v>0.0</v>
      </c>
      <c r="W5" s="732">
        <v>0.0</v>
      </c>
    </row>
    <row r="6">
      <c r="B6" s="737">
        <v>0.03125</v>
      </c>
      <c r="C6" s="732">
        <v>0.0</v>
      </c>
      <c r="D6" s="732">
        <v>0.0</v>
      </c>
      <c r="E6" s="732">
        <v>0.0</v>
      </c>
      <c r="F6" s="732">
        <v>0.0</v>
      </c>
      <c r="G6" s="732">
        <v>0.0</v>
      </c>
      <c r="H6" s="732">
        <v>0.0</v>
      </c>
      <c r="I6" s="732">
        <v>0.0</v>
      </c>
      <c r="J6" s="732">
        <v>0.0</v>
      </c>
      <c r="K6" s="732">
        <v>0.0</v>
      </c>
      <c r="L6" s="732">
        <v>0.0</v>
      </c>
      <c r="M6" s="732">
        <v>0.0</v>
      </c>
      <c r="N6" s="732">
        <v>0.0</v>
      </c>
      <c r="O6" s="732">
        <v>0.0</v>
      </c>
      <c r="P6" s="732">
        <v>0.0</v>
      </c>
      <c r="Q6" s="732">
        <v>0.0</v>
      </c>
      <c r="R6" s="732">
        <v>0.0</v>
      </c>
      <c r="S6" s="732">
        <v>0.0</v>
      </c>
      <c r="T6" s="732">
        <v>0.0</v>
      </c>
      <c r="U6" s="732">
        <v>0.0</v>
      </c>
      <c r="V6" s="732">
        <v>0.0</v>
      </c>
      <c r="W6" s="732">
        <v>0.0</v>
      </c>
    </row>
    <row r="7">
      <c r="B7" s="737">
        <v>0.041666666666666664</v>
      </c>
      <c r="C7" s="732">
        <v>0.0</v>
      </c>
      <c r="D7" s="732">
        <v>0.0</v>
      </c>
      <c r="E7" s="732">
        <v>0.0</v>
      </c>
      <c r="F7" s="732">
        <v>0.0</v>
      </c>
      <c r="G7" s="732">
        <v>0.0</v>
      </c>
      <c r="H7" s="732">
        <v>0.0</v>
      </c>
      <c r="I7" s="732">
        <v>0.0</v>
      </c>
      <c r="J7" s="732">
        <v>0.0</v>
      </c>
      <c r="K7" s="732">
        <v>0.0</v>
      </c>
      <c r="L7" s="732">
        <v>0.0</v>
      </c>
      <c r="M7" s="732">
        <v>0.0</v>
      </c>
      <c r="N7" s="732">
        <v>0.0</v>
      </c>
      <c r="O7" s="732">
        <v>0.0</v>
      </c>
      <c r="P7" s="732">
        <v>0.0</v>
      </c>
      <c r="Q7" s="732">
        <v>0.0</v>
      </c>
      <c r="R7" s="732">
        <v>0.0</v>
      </c>
      <c r="S7" s="732">
        <v>0.0</v>
      </c>
      <c r="T7" s="732">
        <v>0.0</v>
      </c>
      <c r="U7" s="732">
        <v>0.0</v>
      </c>
      <c r="V7" s="732">
        <v>0.0</v>
      </c>
      <c r="W7" s="732">
        <v>0.0</v>
      </c>
    </row>
    <row r="8">
      <c r="B8" s="737">
        <v>0.052083333333333336</v>
      </c>
      <c r="C8" s="732">
        <v>0.0</v>
      </c>
      <c r="D8" s="732">
        <v>0.0</v>
      </c>
      <c r="E8" s="732">
        <v>0.0</v>
      </c>
      <c r="F8" s="732">
        <v>0.0</v>
      </c>
      <c r="G8" s="732">
        <v>0.0</v>
      </c>
      <c r="H8" s="732">
        <v>0.0</v>
      </c>
      <c r="I8" s="732">
        <v>0.0</v>
      </c>
      <c r="J8" s="732">
        <v>0.0</v>
      </c>
      <c r="K8" s="732">
        <v>0.0</v>
      </c>
      <c r="L8" s="732">
        <v>0.0</v>
      </c>
      <c r="M8" s="732">
        <v>0.0</v>
      </c>
      <c r="N8" s="732">
        <v>0.0</v>
      </c>
      <c r="O8" s="732">
        <v>0.0</v>
      </c>
      <c r="P8" s="732">
        <v>0.0</v>
      </c>
      <c r="Q8" s="732">
        <v>0.0</v>
      </c>
      <c r="R8" s="732">
        <v>0.0</v>
      </c>
      <c r="S8" s="732">
        <v>0.0</v>
      </c>
      <c r="T8" s="732">
        <v>0.0</v>
      </c>
      <c r="U8" s="732">
        <v>0.0</v>
      </c>
      <c r="V8" s="732">
        <v>0.0</v>
      </c>
      <c r="W8" s="732">
        <v>0.0</v>
      </c>
    </row>
    <row r="9">
      <c r="B9" s="737">
        <v>0.0625</v>
      </c>
      <c r="C9" s="732">
        <v>0.0</v>
      </c>
      <c r="D9" s="732">
        <v>0.0</v>
      </c>
      <c r="E9" s="732">
        <v>0.0</v>
      </c>
      <c r="F9" s="732">
        <v>0.0</v>
      </c>
      <c r="G9" s="732">
        <v>0.0</v>
      </c>
      <c r="H9" s="732">
        <v>0.0</v>
      </c>
      <c r="I9" s="732">
        <v>0.0</v>
      </c>
      <c r="J9" s="732">
        <v>0.0</v>
      </c>
      <c r="K9" s="732">
        <v>0.0</v>
      </c>
      <c r="L9" s="732">
        <v>0.0</v>
      </c>
      <c r="M9" s="732">
        <v>0.0</v>
      </c>
      <c r="N9" s="732">
        <v>0.0</v>
      </c>
      <c r="O9" s="732">
        <v>0.0</v>
      </c>
      <c r="P9" s="732">
        <v>0.0</v>
      </c>
      <c r="Q9" s="732">
        <v>0.0</v>
      </c>
      <c r="R9" s="732">
        <v>0.0</v>
      </c>
      <c r="S9" s="732">
        <v>0.0</v>
      </c>
      <c r="T9" s="732">
        <v>0.0</v>
      </c>
      <c r="U9" s="732">
        <v>0.0</v>
      </c>
      <c r="V9" s="732">
        <v>0.0</v>
      </c>
      <c r="W9" s="732">
        <v>0.0</v>
      </c>
    </row>
    <row r="10">
      <c r="B10" s="737">
        <v>0.07291666666666667</v>
      </c>
      <c r="C10" s="732">
        <v>0.0</v>
      </c>
      <c r="D10" s="732">
        <v>0.0</v>
      </c>
      <c r="E10" s="732">
        <v>0.0</v>
      </c>
      <c r="F10" s="732">
        <v>0.0</v>
      </c>
      <c r="G10" s="732">
        <v>0.0</v>
      </c>
      <c r="H10" s="732">
        <v>0.0</v>
      </c>
      <c r="I10" s="732">
        <v>0.0</v>
      </c>
      <c r="J10" s="732">
        <v>0.0</v>
      </c>
      <c r="K10" s="732">
        <v>0.0</v>
      </c>
      <c r="L10" s="732">
        <v>0.0</v>
      </c>
      <c r="M10" s="732">
        <v>0.0</v>
      </c>
      <c r="N10" s="732">
        <v>0.0</v>
      </c>
      <c r="O10" s="732">
        <v>0.0</v>
      </c>
      <c r="P10" s="732">
        <v>0.0</v>
      </c>
      <c r="Q10" s="732">
        <v>0.0</v>
      </c>
      <c r="R10" s="732">
        <v>0.0</v>
      </c>
      <c r="S10" s="732">
        <v>0.0</v>
      </c>
      <c r="T10" s="732">
        <v>0.0</v>
      </c>
      <c r="U10" s="732">
        <v>0.0</v>
      </c>
      <c r="V10" s="732">
        <v>0.0</v>
      </c>
      <c r="W10" s="732">
        <v>0.0</v>
      </c>
    </row>
    <row r="11">
      <c r="B11" s="737">
        <v>0.08333333333333333</v>
      </c>
      <c r="C11" s="732">
        <v>0.0</v>
      </c>
      <c r="D11" s="732">
        <v>0.0</v>
      </c>
      <c r="E11" s="732">
        <v>0.0</v>
      </c>
      <c r="F11" s="732">
        <v>0.0</v>
      </c>
      <c r="G11" s="732">
        <v>0.0</v>
      </c>
      <c r="H11" s="732">
        <v>0.0</v>
      </c>
      <c r="I11" s="732">
        <v>0.0</v>
      </c>
      <c r="J11" s="732">
        <v>0.0</v>
      </c>
      <c r="K11" s="732">
        <v>0.0</v>
      </c>
      <c r="L11" s="732">
        <v>0.0</v>
      </c>
      <c r="M11" s="732">
        <v>0.0</v>
      </c>
      <c r="N11" s="732">
        <v>0.0</v>
      </c>
      <c r="O11" s="732">
        <v>0.0</v>
      </c>
      <c r="P11" s="732">
        <v>0.0</v>
      </c>
      <c r="Q11" s="732">
        <v>0.0</v>
      </c>
      <c r="R11" s="732">
        <v>0.0</v>
      </c>
      <c r="S11" s="732">
        <v>0.0</v>
      </c>
      <c r="T11" s="732">
        <v>0.0</v>
      </c>
      <c r="U11" s="732">
        <v>0.0</v>
      </c>
      <c r="V11" s="732">
        <v>0.0</v>
      </c>
      <c r="W11" s="732">
        <v>0.0</v>
      </c>
    </row>
    <row r="12">
      <c r="B12" s="737">
        <v>0.09375</v>
      </c>
      <c r="C12" s="732">
        <v>0.0</v>
      </c>
      <c r="D12" s="732">
        <v>0.0</v>
      </c>
      <c r="E12" s="732">
        <v>0.0</v>
      </c>
      <c r="F12" s="732">
        <v>0.0</v>
      </c>
      <c r="G12" s="732">
        <v>0.0</v>
      </c>
      <c r="H12" s="732">
        <v>0.0</v>
      </c>
      <c r="I12" s="732">
        <v>0.0</v>
      </c>
      <c r="J12" s="732">
        <v>0.0</v>
      </c>
      <c r="K12" s="732">
        <v>0.0</v>
      </c>
      <c r="L12" s="732">
        <v>0.0</v>
      </c>
      <c r="M12" s="732">
        <v>0.0</v>
      </c>
      <c r="N12" s="732">
        <v>0.0</v>
      </c>
      <c r="O12" s="732">
        <v>0.0</v>
      </c>
      <c r="P12" s="732">
        <v>0.0</v>
      </c>
      <c r="Q12" s="732">
        <v>0.0</v>
      </c>
      <c r="R12" s="732">
        <v>0.0</v>
      </c>
      <c r="S12" s="732">
        <v>0.0</v>
      </c>
      <c r="T12" s="732">
        <v>0.0</v>
      </c>
      <c r="U12" s="732">
        <v>0.0</v>
      </c>
      <c r="V12" s="732">
        <v>0.0</v>
      </c>
      <c r="W12" s="732">
        <v>0.0</v>
      </c>
    </row>
    <row r="13">
      <c r="B13" s="737">
        <v>0.10416666666666667</v>
      </c>
      <c r="C13" s="732">
        <v>0.0</v>
      </c>
      <c r="D13" s="732">
        <v>0.0</v>
      </c>
      <c r="E13" s="732">
        <v>0.0</v>
      </c>
      <c r="F13" s="732">
        <v>0.0</v>
      </c>
      <c r="G13" s="732">
        <v>0.0</v>
      </c>
      <c r="H13" s="732">
        <v>0.0</v>
      </c>
      <c r="I13" s="732">
        <v>0.0</v>
      </c>
      <c r="J13" s="732">
        <v>0.0</v>
      </c>
      <c r="K13" s="732">
        <v>0.0</v>
      </c>
      <c r="L13" s="732">
        <v>0.0</v>
      </c>
      <c r="M13" s="732">
        <v>0.0</v>
      </c>
      <c r="N13" s="732">
        <v>0.0</v>
      </c>
      <c r="O13" s="732">
        <v>0.0</v>
      </c>
      <c r="P13" s="732">
        <v>0.0</v>
      </c>
      <c r="Q13" s="732">
        <v>0.0</v>
      </c>
      <c r="R13" s="732">
        <v>0.0</v>
      </c>
      <c r="S13" s="732">
        <v>0.0</v>
      </c>
      <c r="T13" s="732">
        <v>0.0</v>
      </c>
      <c r="U13" s="732">
        <v>0.0</v>
      </c>
      <c r="V13" s="732">
        <v>0.0</v>
      </c>
      <c r="W13" s="732">
        <v>0.0</v>
      </c>
    </row>
    <row r="14">
      <c r="B14" s="737">
        <v>0.11458333333333333</v>
      </c>
      <c r="C14" s="732">
        <v>0.0</v>
      </c>
      <c r="D14" s="732">
        <v>0.0</v>
      </c>
      <c r="E14" s="732">
        <v>0.0</v>
      </c>
      <c r="F14" s="732">
        <v>0.0</v>
      </c>
      <c r="G14" s="732">
        <v>0.0</v>
      </c>
      <c r="H14" s="732">
        <v>0.0</v>
      </c>
      <c r="I14" s="732">
        <v>0.0</v>
      </c>
      <c r="J14" s="732">
        <v>0.0</v>
      </c>
      <c r="K14" s="732">
        <v>0.0</v>
      </c>
      <c r="L14" s="732">
        <v>0.0</v>
      </c>
      <c r="M14" s="732">
        <v>0.0</v>
      </c>
      <c r="N14" s="732">
        <v>0.0</v>
      </c>
      <c r="O14" s="732">
        <v>0.0</v>
      </c>
      <c r="P14" s="732">
        <v>0.0</v>
      </c>
      <c r="Q14" s="732">
        <v>0.0</v>
      </c>
      <c r="R14" s="732">
        <v>0.0</v>
      </c>
      <c r="S14" s="732">
        <v>0.0</v>
      </c>
      <c r="T14" s="732">
        <v>0.0</v>
      </c>
      <c r="U14" s="732">
        <v>0.0</v>
      </c>
      <c r="V14" s="732">
        <v>0.0</v>
      </c>
      <c r="W14" s="732">
        <v>0.0</v>
      </c>
    </row>
    <row r="15">
      <c r="B15" s="737">
        <v>0.125</v>
      </c>
      <c r="C15" s="732">
        <v>0.0</v>
      </c>
      <c r="D15" s="732">
        <v>0.0</v>
      </c>
      <c r="E15" s="732">
        <v>0.0</v>
      </c>
      <c r="F15" s="732">
        <v>0.0</v>
      </c>
      <c r="G15" s="732">
        <v>0.0</v>
      </c>
      <c r="H15" s="732">
        <v>0.0</v>
      </c>
      <c r="I15" s="732">
        <v>0.0</v>
      </c>
      <c r="J15" s="732">
        <v>0.0</v>
      </c>
      <c r="K15" s="732">
        <v>0.0</v>
      </c>
      <c r="L15" s="732">
        <v>0.0</v>
      </c>
      <c r="M15" s="732">
        <v>0.0</v>
      </c>
      <c r="N15" s="732">
        <v>0.0</v>
      </c>
      <c r="O15" s="732">
        <v>0.0</v>
      </c>
      <c r="P15" s="732">
        <v>0.0</v>
      </c>
      <c r="Q15" s="732">
        <v>0.0</v>
      </c>
      <c r="R15" s="732">
        <v>0.0</v>
      </c>
      <c r="S15" s="732">
        <v>0.0</v>
      </c>
      <c r="T15" s="732">
        <v>0.0</v>
      </c>
      <c r="U15" s="732">
        <v>0.0</v>
      </c>
      <c r="V15" s="732">
        <v>0.0</v>
      </c>
      <c r="W15" s="732">
        <v>0.0</v>
      </c>
    </row>
    <row r="16">
      <c r="B16" s="737">
        <v>0.13541666666666666</v>
      </c>
      <c r="C16" s="732">
        <v>0.0</v>
      </c>
      <c r="D16" s="732">
        <v>0.0</v>
      </c>
      <c r="E16" s="732">
        <v>0.0</v>
      </c>
      <c r="F16" s="732">
        <v>0.0</v>
      </c>
      <c r="G16" s="732">
        <v>0.0</v>
      </c>
      <c r="H16" s="732">
        <v>0.0</v>
      </c>
      <c r="I16" s="732">
        <v>0.0</v>
      </c>
      <c r="J16" s="732">
        <v>0.0</v>
      </c>
      <c r="K16" s="732">
        <v>0.0</v>
      </c>
      <c r="L16" s="732">
        <v>0.0</v>
      </c>
      <c r="M16" s="732">
        <v>0.0</v>
      </c>
      <c r="N16" s="732">
        <v>0.0</v>
      </c>
      <c r="O16" s="732">
        <v>0.0</v>
      </c>
      <c r="P16" s="732">
        <v>0.0</v>
      </c>
      <c r="Q16" s="732">
        <v>0.0</v>
      </c>
      <c r="R16" s="732">
        <v>0.0</v>
      </c>
      <c r="S16" s="732">
        <v>0.0</v>
      </c>
      <c r="T16" s="732">
        <v>0.0</v>
      </c>
      <c r="U16" s="732">
        <v>0.0</v>
      </c>
      <c r="V16" s="732">
        <v>0.0</v>
      </c>
      <c r="W16" s="732">
        <v>0.0</v>
      </c>
    </row>
    <row r="17">
      <c r="B17" s="737">
        <v>0.14583333333333334</v>
      </c>
      <c r="C17" s="732">
        <v>0.0</v>
      </c>
      <c r="D17" s="732">
        <v>0.0</v>
      </c>
      <c r="E17" s="732">
        <v>0.0</v>
      </c>
      <c r="F17" s="732">
        <v>0.0</v>
      </c>
      <c r="G17" s="732">
        <v>0.0</v>
      </c>
      <c r="H17" s="732">
        <v>0.0</v>
      </c>
      <c r="I17" s="732">
        <v>0.0</v>
      </c>
      <c r="J17" s="732">
        <v>0.0</v>
      </c>
      <c r="K17" s="732">
        <v>0.0</v>
      </c>
      <c r="L17" s="732">
        <v>0.0</v>
      </c>
      <c r="M17" s="732">
        <v>0.0</v>
      </c>
      <c r="N17" s="732">
        <v>0.0</v>
      </c>
      <c r="O17" s="732">
        <v>0.0</v>
      </c>
      <c r="P17" s="732">
        <v>0.0</v>
      </c>
      <c r="Q17" s="732">
        <v>0.0</v>
      </c>
      <c r="R17" s="732">
        <v>0.0</v>
      </c>
      <c r="S17" s="732">
        <v>0.0</v>
      </c>
      <c r="T17" s="732">
        <v>0.0</v>
      </c>
      <c r="U17" s="732">
        <v>0.0</v>
      </c>
      <c r="V17" s="732">
        <v>0.0</v>
      </c>
      <c r="W17" s="732">
        <v>0.0</v>
      </c>
    </row>
    <row r="18">
      <c r="B18" s="737">
        <v>0.15625</v>
      </c>
      <c r="C18" s="732">
        <v>0.0</v>
      </c>
      <c r="D18" s="732">
        <v>0.0</v>
      </c>
      <c r="E18" s="732">
        <v>0.0</v>
      </c>
      <c r="F18" s="732">
        <v>0.0</v>
      </c>
      <c r="G18" s="732">
        <v>0.0</v>
      </c>
      <c r="H18" s="732">
        <v>0.0</v>
      </c>
      <c r="I18" s="732">
        <v>0.0</v>
      </c>
      <c r="J18" s="732">
        <v>0.0</v>
      </c>
      <c r="K18" s="732">
        <v>0.0</v>
      </c>
      <c r="L18" s="732">
        <v>0.0</v>
      </c>
      <c r="M18" s="732">
        <v>0.0</v>
      </c>
      <c r="N18" s="732">
        <v>0.0</v>
      </c>
      <c r="O18" s="732">
        <v>0.0</v>
      </c>
      <c r="P18" s="732">
        <v>0.0</v>
      </c>
      <c r="Q18" s="732">
        <v>0.0</v>
      </c>
      <c r="R18" s="732">
        <v>0.0</v>
      </c>
      <c r="S18" s="732">
        <v>0.0</v>
      </c>
      <c r="T18" s="732">
        <v>0.0</v>
      </c>
      <c r="U18" s="732">
        <v>0.0</v>
      </c>
      <c r="V18" s="732">
        <v>0.0</v>
      </c>
      <c r="W18" s="732">
        <v>0.0</v>
      </c>
    </row>
    <row r="19">
      <c r="B19" s="737">
        <v>0.16666666666666666</v>
      </c>
      <c r="C19" s="732">
        <v>0.0</v>
      </c>
      <c r="D19" s="732">
        <v>0.0</v>
      </c>
      <c r="E19" s="732">
        <v>0.0</v>
      </c>
      <c r="F19" s="732">
        <v>0.0</v>
      </c>
      <c r="G19" s="732">
        <v>0.0</v>
      </c>
      <c r="H19" s="732">
        <v>0.0</v>
      </c>
      <c r="I19" s="732">
        <v>0.0</v>
      </c>
      <c r="J19" s="732">
        <v>0.0</v>
      </c>
      <c r="K19" s="732">
        <v>0.0</v>
      </c>
      <c r="L19" s="732">
        <v>0.0</v>
      </c>
      <c r="M19" s="732">
        <v>0.0</v>
      </c>
      <c r="N19" s="732">
        <v>0.0</v>
      </c>
      <c r="O19" s="732">
        <v>0.0</v>
      </c>
      <c r="P19" s="732">
        <v>0.0</v>
      </c>
      <c r="Q19" s="732">
        <v>0.0</v>
      </c>
      <c r="R19" s="732">
        <v>0.0</v>
      </c>
      <c r="S19" s="732">
        <v>0.0</v>
      </c>
      <c r="T19" s="732">
        <v>0.0</v>
      </c>
      <c r="U19" s="732">
        <v>0.0</v>
      </c>
      <c r="V19" s="732">
        <v>0.0</v>
      </c>
      <c r="W19" s="732">
        <v>0.0</v>
      </c>
    </row>
    <row r="20">
      <c r="B20" s="737">
        <v>0.17708333333333334</v>
      </c>
      <c r="C20" s="732">
        <v>0.0</v>
      </c>
      <c r="D20" s="732">
        <v>0.0</v>
      </c>
      <c r="E20" s="732">
        <v>0.0</v>
      </c>
      <c r="F20" s="732">
        <v>0.0</v>
      </c>
      <c r="G20" s="732">
        <v>0.0</v>
      </c>
      <c r="H20" s="732">
        <v>0.0</v>
      </c>
      <c r="I20" s="732">
        <v>0.0</v>
      </c>
      <c r="J20" s="732">
        <v>0.0</v>
      </c>
      <c r="K20" s="732">
        <v>0.0</v>
      </c>
      <c r="L20" s="732">
        <v>0.0</v>
      </c>
      <c r="M20" s="732">
        <v>0.0</v>
      </c>
      <c r="N20" s="732">
        <v>0.0</v>
      </c>
      <c r="O20" s="732">
        <v>0.0</v>
      </c>
      <c r="P20" s="732">
        <v>0.0</v>
      </c>
      <c r="Q20" s="732">
        <v>0.0</v>
      </c>
      <c r="R20" s="732">
        <v>0.0</v>
      </c>
      <c r="S20" s="732">
        <v>0.0</v>
      </c>
      <c r="T20" s="732">
        <v>0.0</v>
      </c>
      <c r="U20" s="732">
        <v>0.0</v>
      </c>
      <c r="V20" s="732">
        <v>0.0</v>
      </c>
      <c r="W20" s="732">
        <v>0.0</v>
      </c>
    </row>
    <row r="21">
      <c r="B21" s="737">
        <v>0.1875</v>
      </c>
      <c r="C21" s="732">
        <v>0.0</v>
      </c>
      <c r="D21" s="732">
        <v>0.0</v>
      </c>
      <c r="E21" s="732">
        <v>0.0</v>
      </c>
      <c r="F21" s="732">
        <v>0.0</v>
      </c>
      <c r="G21" s="732">
        <v>0.0</v>
      </c>
      <c r="H21" s="732">
        <v>0.0</v>
      </c>
      <c r="I21" s="732">
        <v>0.0</v>
      </c>
      <c r="J21" s="732">
        <v>0.0</v>
      </c>
      <c r="K21" s="732">
        <v>0.0</v>
      </c>
      <c r="L21" s="732">
        <v>0.0</v>
      </c>
      <c r="M21" s="732">
        <v>0.0</v>
      </c>
      <c r="N21" s="732">
        <v>0.0</v>
      </c>
      <c r="O21" s="732">
        <v>0.0</v>
      </c>
      <c r="P21" s="732">
        <v>0.0</v>
      </c>
      <c r="Q21" s="732">
        <v>0.0</v>
      </c>
      <c r="R21" s="732">
        <v>0.0</v>
      </c>
      <c r="S21" s="732">
        <v>0.0</v>
      </c>
      <c r="T21" s="732">
        <v>0.0</v>
      </c>
      <c r="U21" s="732">
        <v>0.0</v>
      </c>
      <c r="V21" s="732">
        <v>0.0</v>
      </c>
      <c r="W21" s="732">
        <v>0.0</v>
      </c>
    </row>
    <row r="22">
      <c r="B22" s="737">
        <v>0.19791666666666666</v>
      </c>
      <c r="C22" s="732">
        <v>0.0</v>
      </c>
      <c r="D22" s="732">
        <v>0.0</v>
      </c>
      <c r="E22" s="732">
        <v>0.0</v>
      </c>
      <c r="F22" s="732">
        <v>0.0</v>
      </c>
      <c r="G22" s="732">
        <v>0.0</v>
      </c>
      <c r="H22" s="732">
        <v>0.0</v>
      </c>
      <c r="I22" s="732">
        <v>0.0</v>
      </c>
      <c r="J22" s="732">
        <v>0.0</v>
      </c>
      <c r="K22" s="732">
        <v>0.0</v>
      </c>
      <c r="L22" s="732">
        <v>0.0</v>
      </c>
      <c r="M22" s="732">
        <v>0.0</v>
      </c>
      <c r="N22" s="732">
        <v>0.0</v>
      </c>
      <c r="O22" s="732">
        <v>0.0</v>
      </c>
      <c r="P22" s="732">
        <v>0.0</v>
      </c>
      <c r="Q22" s="732">
        <v>0.0</v>
      </c>
      <c r="R22" s="732">
        <v>0.0</v>
      </c>
      <c r="S22" s="732">
        <v>0.0</v>
      </c>
      <c r="T22" s="732">
        <v>0.0</v>
      </c>
      <c r="U22" s="732">
        <v>0.0</v>
      </c>
      <c r="V22" s="732">
        <v>0.0</v>
      </c>
      <c r="W22" s="732">
        <v>0.0</v>
      </c>
    </row>
    <row r="23">
      <c r="B23" s="737">
        <v>0.20833333333333334</v>
      </c>
      <c r="C23" s="732">
        <v>0.0</v>
      </c>
      <c r="D23" s="732">
        <v>0.0</v>
      </c>
      <c r="E23" s="732">
        <v>0.0</v>
      </c>
      <c r="F23" s="732">
        <v>0.0</v>
      </c>
      <c r="G23" s="732">
        <v>0.0</v>
      </c>
      <c r="H23" s="732">
        <v>0.0</v>
      </c>
      <c r="I23" s="732">
        <v>0.0</v>
      </c>
      <c r="J23" s="732">
        <v>0.0</v>
      </c>
      <c r="K23" s="732">
        <v>0.0</v>
      </c>
      <c r="L23" s="732">
        <v>0.0</v>
      </c>
      <c r="M23" s="732">
        <v>0.0</v>
      </c>
      <c r="N23" s="732">
        <v>0.0</v>
      </c>
      <c r="O23" s="732">
        <v>0.0</v>
      </c>
      <c r="P23" s="732">
        <v>0.0</v>
      </c>
      <c r="Q23" s="732">
        <v>0.0</v>
      </c>
      <c r="R23" s="732">
        <v>0.0</v>
      </c>
      <c r="S23" s="732">
        <v>0.0</v>
      </c>
      <c r="T23" s="732">
        <v>0.0</v>
      </c>
      <c r="U23" s="732">
        <v>0.0</v>
      </c>
      <c r="V23" s="732">
        <v>0.0</v>
      </c>
      <c r="W23" s="732">
        <v>0.0</v>
      </c>
    </row>
    <row r="24">
      <c r="B24" s="737">
        <v>0.21875</v>
      </c>
      <c r="C24" s="732">
        <v>0.0</v>
      </c>
      <c r="D24" s="732">
        <v>0.0</v>
      </c>
      <c r="E24" s="732">
        <v>0.0</v>
      </c>
      <c r="F24" s="732">
        <v>0.0</v>
      </c>
      <c r="G24" s="732">
        <v>0.0</v>
      </c>
      <c r="H24" s="732">
        <v>0.0</v>
      </c>
      <c r="I24" s="732">
        <v>0.0</v>
      </c>
      <c r="J24" s="732">
        <v>0.0</v>
      </c>
      <c r="K24" s="732">
        <v>0.0</v>
      </c>
      <c r="L24" s="732">
        <v>0.0</v>
      </c>
      <c r="M24" s="732">
        <v>0.0</v>
      </c>
      <c r="N24" s="732">
        <v>0.0</v>
      </c>
      <c r="O24" s="732">
        <v>0.0</v>
      </c>
      <c r="P24" s="732">
        <v>0.0</v>
      </c>
      <c r="Q24" s="732">
        <v>0.0</v>
      </c>
      <c r="R24" s="732">
        <v>0.0</v>
      </c>
      <c r="S24" s="732">
        <v>0.0</v>
      </c>
      <c r="T24" s="732">
        <v>0.0</v>
      </c>
      <c r="U24" s="732">
        <v>0.0</v>
      </c>
      <c r="V24" s="732">
        <v>0.0</v>
      </c>
      <c r="W24" s="732">
        <v>0.0</v>
      </c>
    </row>
    <row r="25">
      <c r="B25" s="737">
        <v>0.22916666666666666</v>
      </c>
      <c r="C25" s="732">
        <v>0.0</v>
      </c>
      <c r="D25" s="732">
        <v>0.0</v>
      </c>
      <c r="E25" s="732">
        <v>0.0</v>
      </c>
      <c r="F25" s="732">
        <v>0.0</v>
      </c>
      <c r="G25" s="732">
        <v>0.0</v>
      </c>
      <c r="H25" s="732">
        <v>0.0</v>
      </c>
      <c r="I25" s="732">
        <v>0.0</v>
      </c>
      <c r="J25" s="732">
        <v>0.0</v>
      </c>
      <c r="K25" s="732">
        <v>0.0</v>
      </c>
      <c r="L25" s="732">
        <v>0.0</v>
      </c>
      <c r="M25" s="732">
        <v>0.0</v>
      </c>
      <c r="N25" s="732">
        <v>0.0</v>
      </c>
      <c r="O25" s="732">
        <v>0.0</v>
      </c>
      <c r="P25" s="732">
        <v>0.0</v>
      </c>
      <c r="Q25" s="732">
        <v>0.0</v>
      </c>
      <c r="R25" s="732">
        <v>0.0</v>
      </c>
      <c r="S25" s="732">
        <v>0.0</v>
      </c>
      <c r="T25" s="732">
        <v>0.0</v>
      </c>
      <c r="U25" s="732">
        <v>0.0</v>
      </c>
      <c r="V25" s="732">
        <v>0.0</v>
      </c>
      <c r="W25" s="732">
        <v>0.0</v>
      </c>
    </row>
    <row r="26">
      <c r="B26" s="737">
        <v>0.23958333333333334</v>
      </c>
      <c r="C26" s="732">
        <v>0.0</v>
      </c>
      <c r="D26" s="732">
        <v>0.0</v>
      </c>
      <c r="E26" s="732">
        <v>0.0</v>
      </c>
      <c r="F26" s="732">
        <v>0.0</v>
      </c>
      <c r="G26" s="732">
        <v>0.0</v>
      </c>
      <c r="H26" s="732">
        <v>0.0</v>
      </c>
      <c r="I26" s="732">
        <v>0.0</v>
      </c>
      <c r="J26" s="732">
        <v>0.0</v>
      </c>
      <c r="K26" s="732">
        <v>0.0</v>
      </c>
      <c r="L26" s="732">
        <v>0.0</v>
      </c>
      <c r="M26" s="732">
        <v>0.0</v>
      </c>
      <c r="N26" s="732">
        <v>0.0</v>
      </c>
      <c r="O26" s="732">
        <v>0.0</v>
      </c>
      <c r="P26" s="732">
        <v>0.0</v>
      </c>
      <c r="Q26" s="732">
        <v>0.0</v>
      </c>
      <c r="R26" s="732">
        <v>0.0</v>
      </c>
      <c r="S26" s="732">
        <v>0.0</v>
      </c>
      <c r="T26" s="732">
        <v>0.0</v>
      </c>
      <c r="U26" s="732">
        <v>0.0</v>
      </c>
      <c r="V26" s="732">
        <v>0.0</v>
      </c>
      <c r="W26" s="732">
        <v>0.0</v>
      </c>
    </row>
    <row r="27">
      <c r="B27" s="737">
        <v>0.25</v>
      </c>
      <c r="C27" s="732">
        <v>0.0</v>
      </c>
      <c r="D27" s="732">
        <v>0.0</v>
      </c>
      <c r="E27" s="732">
        <v>0.0</v>
      </c>
      <c r="F27" s="732">
        <v>0.0</v>
      </c>
      <c r="G27" s="732">
        <v>0.0</v>
      </c>
      <c r="H27" s="732">
        <v>0.0</v>
      </c>
      <c r="I27" s="732">
        <v>0.0</v>
      </c>
      <c r="J27" s="732">
        <v>0.0</v>
      </c>
      <c r="K27" s="732">
        <v>0.0</v>
      </c>
      <c r="L27" s="732">
        <v>0.0</v>
      </c>
      <c r="M27" s="732">
        <v>0.0</v>
      </c>
      <c r="N27" s="732">
        <v>0.0</v>
      </c>
      <c r="O27" s="732">
        <v>0.0</v>
      </c>
      <c r="P27" s="732">
        <v>0.0</v>
      </c>
      <c r="Q27" s="732">
        <v>0.0</v>
      </c>
      <c r="R27" s="732">
        <v>0.0</v>
      </c>
      <c r="S27" s="732">
        <v>0.0</v>
      </c>
      <c r="T27" s="732">
        <v>0.0</v>
      </c>
      <c r="U27" s="732">
        <v>0.0</v>
      </c>
      <c r="V27" s="732">
        <v>0.0</v>
      </c>
      <c r="W27" s="732">
        <v>0.0</v>
      </c>
    </row>
    <row r="28">
      <c r="B28" s="737">
        <v>0.2604166666666667</v>
      </c>
      <c r="C28" s="732">
        <v>0.0</v>
      </c>
      <c r="D28" s="732">
        <v>0.0</v>
      </c>
      <c r="E28" s="732">
        <v>0.0</v>
      </c>
      <c r="F28" s="732">
        <v>0.0</v>
      </c>
      <c r="G28" s="732">
        <v>0.0</v>
      </c>
      <c r="H28" s="732">
        <v>0.0</v>
      </c>
      <c r="I28" s="732">
        <v>0.0</v>
      </c>
      <c r="J28" s="732">
        <v>0.0</v>
      </c>
      <c r="K28" s="732">
        <v>0.0</v>
      </c>
      <c r="L28" s="732">
        <v>0.0</v>
      </c>
      <c r="M28" s="732">
        <v>0.0</v>
      </c>
      <c r="N28" s="732">
        <v>0.0</v>
      </c>
      <c r="O28" s="732">
        <v>0.0</v>
      </c>
      <c r="P28" s="732">
        <v>0.0</v>
      </c>
      <c r="Q28" s="732">
        <v>0.0</v>
      </c>
      <c r="R28" s="732">
        <v>0.0</v>
      </c>
      <c r="S28" s="732">
        <v>0.0</v>
      </c>
      <c r="T28" s="732">
        <v>0.0</v>
      </c>
      <c r="U28" s="732">
        <v>0.0</v>
      </c>
      <c r="V28" s="732">
        <v>0.0</v>
      </c>
      <c r="W28" s="732">
        <v>0.0</v>
      </c>
    </row>
    <row r="29">
      <c r="B29" s="737">
        <v>0.2708333333333333</v>
      </c>
      <c r="C29" s="732">
        <v>0.0</v>
      </c>
      <c r="D29" s="732">
        <v>0.0</v>
      </c>
      <c r="E29" s="732">
        <v>0.0</v>
      </c>
      <c r="F29" s="732">
        <v>0.0</v>
      </c>
      <c r="G29" s="732">
        <v>0.0</v>
      </c>
      <c r="H29" s="732">
        <v>0.0</v>
      </c>
      <c r="I29" s="732">
        <v>0.0</v>
      </c>
      <c r="J29" s="732">
        <v>0.0</v>
      </c>
      <c r="K29" s="732">
        <v>0.0</v>
      </c>
      <c r="L29" s="732">
        <v>0.0</v>
      </c>
      <c r="M29" s="732">
        <v>0.0</v>
      </c>
      <c r="N29" s="732">
        <v>0.0</v>
      </c>
      <c r="O29" s="732">
        <v>0.0</v>
      </c>
      <c r="P29" s="732">
        <v>0.0</v>
      </c>
      <c r="Q29" s="732">
        <v>0.0</v>
      </c>
      <c r="R29" s="732">
        <v>0.0</v>
      </c>
      <c r="S29" s="732">
        <v>0.0</v>
      </c>
      <c r="T29" s="732">
        <v>0.0</v>
      </c>
      <c r="U29" s="732">
        <v>0.0</v>
      </c>
      <c r="V29" s="732">
        <v>0.0</v>
      </c>
      <c r="W29" s="732">
        <v>0.0</v>
      </c>
    </row>
    <row r="30">
      <c r="B30" s="737">
        <v>0.28125</v>
      </c>
      <c r="C30" s="732">
        <v>0.0</v>
      </c>
      <c r="D30" s="732">
        <v>0.0</v>
      </c>
      <c r="E30" s="732">
        <v>0.0</v>
      </c>
      <c r="F30" s="732">
        <v>0.0</v>
      </c>
      <c r="G30" s="732">
        <v>0.0</v>
      </c>
      <c r="H30" s="732">
        <v>0.0</v>
      </c>
      <c r="I30" s="732">
        <v>0.0</v>
      </c>
      <c r="J30" s="732">
        <v>0.0</v>
      </c>
      <c r="K30" s="732">
        <v>0.0</v>
      </c>
      <c r="L30" s="732">
        <v>0.0</v>
      </c>
      <c r="M30" s="732">
        <v>0.0</v>
      </c>
      <c r="N30" s="732">
        <v>0.0</v>
      </c>
      <c r="O30" s="732">
        <v>0.0</v>
      </c>
      <c r="P30" s="732">
        <v>0.0</v>
      </c>
      <c r="Q30" s="732">
        <v>0.0</v>
      </c>
      <c r="R30" s="732">
        <v>0.0</v>
      </c>
      <c r="S30" s="732">
        <v>0.0</v>
      </c>
      <c r="T30" s="732">
        <v>0.0</v>
      </c>
      <c r="U30" s="732">
        <v>0.0</v>
      </c>
      <c r="V30" s="732">
        <v>0.0</v>
      </c>
      <c r="W30" s="732">
        <v>0.0</v>
      </c>
    </row>
    <row r="31">
      <c r="B31" s="737">
        <v>0.2916666666666667</v>
      </c>
      <c r="C31" s="732">
        <v>0.0</v>
      </c>
      <c r="D31" s="732">
        <v>0.0</v>
      </c>
      <c r="E31" s="732">
        <v>0.0</v>
      </c>
      <c r="F31" s="732">
        <v>0.0</v>
      </c>
      <c r="G31" s="732">
        <v>0.0</v>
      </c>
      <c r="H31" s="732">
        <v>0.0</v>
      </c>
      <c r="I31" s="732">
        <v>0.0</v>
      </c>
      <c r="J31" s="732">
        <v>0.0</v>
      </c>
      <c r="K31" s="732">
        <v>0.0</v>
      </c>
      <c r="L31" s="732">
        <v>0.0</v>
      </c>
      <c r="M31" s="732">
        <v>0.0</v>
      </c>
      <c r="N31" s="732">
        <v>0.0</v>
      </c>
      <c r="O31" s="732">
        <v>0.0</v>
      </c>
      <c r="P31" s="732">
        <v>0.0</v>
      </c>
      <c r="Q31" s="732">
        <v>0.0</v>
      </c>
      <c r="R31" s="732">
        <v>0.0</v>
      </c>
      <c r="S31" s="732">
        <v>0.0</v>
      </c>
      <c r="T31" s="732">
        <v>0.0</v>
      </c>
      <c r="U31" s="732">
        <v>0.0</v>
      </c>
      <c r="V31" s="732">
        <v>0.0</v>
      </c>
      <c r="W31" s="732">
        <v>0.0</v>
      </c>
    </row>
    <row r="32">
      <c r="B32" s="737">
        <v>0.3020833333333333</v>
      </c>
      <c r="C32" s="732">
        <v>0.0</v>
      </c>
      <c r="D32" s="732">
        <v>0.0</v>
      </c>
      <c r="E32" s="732">
        <v>0.0</v>
      </c>
      <c r="F32" s="732">
        <v>0.0</v>
      </c>
      <c r="G32" s="732">
        <v>0.0</v>
      </c>
      <c r="H32" s="732">
        <v>0.0</v>
      </c>
      <c r="I32" s="732">
        <v>0.0</v>
      </c>
      <c r="J32" s="732">
        <v>0.0</v>
      </c>
      <c r="K32" s="732">
        <v>0.0</v>
      </c>
      <c r="L32" s="732">
        <v>0.0</v>
      </c>
      <c r="M32" s="732">
        <v>0.0</v>
      </c>
      <c r="N32" s="732">
        <v>0.0</v>
      </c>
      <c r="O32" s="732">
        <v>0.0</v>
      </c>
      <c r="P32" s="732">
        <v>0.0</v>
      </c>
      <c r="Q32" s="732">
        <v>0.0</v>
      </c>
      <c r="R32" s="732">
        <v>0.0</v>
      </c>
      <c r="S32" s="732">
        <v>0.0</v>
      </c>
      <c r="T32" s="732">
        <v>0.0</v>
      </c>
      <c r="U32" s="732">
        <v>0.0</v>
      </c>
      <c r="V32" s="732">
        <v>0.0</v>
      </c>
      <c r="W32" s="732">
        <v>0.0</v>
      </c>
    </row>
    <row r="33">
      <c r="B33" s="737">
        <v>0.3125</v>
      </c>
      <c r="C33" s="732">
        <v>0.0</v>
      </c>
      <c r="D33" s="732">
        <v>0.0</v>
      </c>
      <c r="E33" s="732">
        <v>0.0</v>
      </c>
      <c r="F33" s="732">
        <v>0.0</v>
      </c>
      <c r="G33" s="732">
        <v>0.0</v>
      </c>
      <c r="H33" s="732">
        <v>0.0</v>
      </c>
      <c r="I33" s="732">
        <v>0.0</v>
      </c>
      <c r="J33" s="732">
        <v>0.0</v>
      </c>
      <c r="K33" s="732">
        <v>0.0</v>
      </c>
      <c r="L33" s="732">
        <v>0.0</v>
      </c>
      <c r="M33" s="732">
        <v>0.0</v>
      </c>
      <c r="N33" s="732">
        <v>0.0</v>
      </c>
      <c r="O33" s="732">
        <v>0.0</v>
      </c>
      <c r="P33" s="732">
        <v>0.0</v>
      </c>
      <c r="Q33" s="732">
        <v>0.0</v>
      </c>
      <c r="R33" s="732">
        <v>0.0</v>
      </c>
      <c r="S33" s="732">
        <v>0.0</v>
      </c>
      <c r="T33" s="732">
        <v>0.0</v>
      </c>
      <c r="U33" s="732">
        <v>0.0</v>
      </c>
      <c r="V33" s="732">
        <v>0.0</v>
      </c>
      <c r="W33" s="732">
        <v>0.0</v>
      </c>
    </row>
    <row r="34">
      <c r="B34" s="737">
        <v>0.3229166666666667</v>
      </c>
      <c r="C34" s="732">
        <v>0.0</v>
      </c>
      <c r="D34" s="732">
        <v>0.0</v>
      </c>
      <c r="E34" s="732">
        <v>0.0</v>
      </c>
      <c r="F34" s="732">
        <v>0.0</v>
      </c>
      <c r="G34" s="732">
        <v>0.0</v>
      </c>
      <c r="H34" s="732">
        <v>0.0</v>
      </c>
      <c r="I34" s="732">
        <v>0.0</v>
      </c>
      <c r="J34" s="732">
        <v>0.0</v>
      </c>
      <c r="K34" s="732">
        <v>0.0</v>
      </c>
      <c r="L34" s="732">
        <v>0.0</v>
      </c>
      <c r="M34" s="732">
        <v>0.0</v>
      </c>
      <c r="N34" s="732">
        <v>0.0</v>
      </c>
      <c r="O34" s="732">
        <v>0.0</v>
      </c>
      <c r="P34" s="732">
        <v>0.0</v>
      </c>
      <c r="Q34" s="732">
        <v>0.0</v>
      </c>
      <c r="R34" s="732">
        <v>0.0</v>
      </c>
      <c r="S34" s="732">
        <v>0.0</v>
      </c>
      <c r="T34" s="732">
        <v>0.0</v>
      </c>
      <c r="U34" s="732">
        <v>0.0</v>
      </c>
      <c r="V34" s="732">
        <v>0.0</v>
      </c>
      <c r="W34" s="732">
        <v>0.0</v>
      </c>
    </row>
    <row r="35">
      <c r="B35" s="737">
        <v>0.3333333333333333</v>
      </c>
      <c r="C35" s="732">
        <v>0.0</v>
      </c>
      <c r="D35" s="732">
        <v>0.0</v>
      </c>
      <c r="E35" s="732">
        <v>0.0</v>
      </c>
      <c r="F35" s="732">
        <v>0.0</v>
      </c>
      <c r="G35" s="732">
        <v>0.0</v>
      </c>
      <c r="H35" s="732">
        <v>0.0</v>
      </c>
      <c r="I35" s="732">
        <v>0.0</v>
      </c>
      <c r="J35" s="732">
        <v>0.0</v>
      </c>
      <c r="K35" s="732">
        <v>0.0</v>
      </c>
      <c r="L35" s="732">
        <v>0.0</v>
      </c>
      <c r="M35" s="732">
        <v>0.0</v>
      </c>
      <c r="N35" s="732">
        <v>0.0</v>
      </c>
      <c r="O35" s="732">
        <v>0.0</v>
      </c>
      <c r="P35" s="732">
        <v>0.0</v>
      </c>
      <c r="Q35" s="732">
        <v>0.0</v>
      </c>
      <c r="R35" s="732">
        <v>0.0</v>
      </c>
      <c r="S35" s="732">
        <v>0.0</v>
      </c>
      <c r="T35" s="732">
        <v>0.0</v>
      </c>
      <c r="U35" s="732">
        <v>0.0</v>
      </c>
      <c r="V35" s="732">
        <v>0.0</v>
      </c>
      <c r="W35" s="732">
        <v>0.0</v>
      </c>
    </row>
    <row r="36">
      <c r="B36" s="737">
        <v>0.34375</v>
      </c>
      <c r="C36" s="732">
        <v>0.0</v>
      </c>
      <c r="D36" s="732">
        <v>0.0</v>
      </c>
      <c r="E36" s="732">
        <v>0.0</v>
      </c>
      <c r="F36" s="732">
        <v>0.0</v>
      </c>
      <c r="G36" s="732">
        <v>0.0</v>
      </c>
      <c r="H36" s="732">
        <v>0.0</v>
      </c>
      <c r="I36" s="732">
        <v>0.0</v>
      </c>
      <c r="J36" s="732">
        <v>0.0</v>
      </c>
      <c r="K36" s="732">
        <v>0.0</v>
      </c>
      <c r="L36" s="732">
        <v>0.0</v>
      </c>
      <c r="M36" s="732">
        <v>0.0</v>
      </c>
      <c r="N36" s="732">
        <v>0.0</v>
      </c>
      <c r="O36" s="732">
        <v>0.0</v>
      </c>
      <c r="P36" s="732">
        <v>0.0</v>
      </c>
      <c r="Q36" s="732">
        <v>0.0</v>
      </c>
      <c r="R36" s="732">
        <v>0.0</v>
      </c>
      <c r="S36" s="732">
        <v>0.0</v>
      </c>
      <c r="T36" s="732">
        <v>0.0</v>
      </c>
      <c r="U36" s="732">
        <v>0.0</v>
      </c>
      <c r="V36" s="732">
        <v>0.0</v>
      </c>
      <c r="W36" s="732">
        <v>0.0</v>
      </c>
    </row>
    <row r="37">
      <c r="B37" s="737">
        <v>0.3541666666666667</v>
      </c>
      <c r="C37" s="732">
        <v>0.0</v>
      </c>
      <c r="D37" s="732">
        <v>0.0</v>
      </c>
      <c r="E37" s="732">
        <v>0.0</v>
      </c>
      <c r="F37" s="732">
        <v>0.0</v>
      </c>
      <c r="G37" s="732">
        <v>0.0</v>
      </c>
      <c r="H37" s="732">
        <v>0.0</v>
      </c>
      <c r="I37" s="732">
        <v>0.0</v>
      </c>
      <c r="J37" s="732">
        <v>0.0</v>
      </c>
      <c r="K37" s="732">
        <v>0.0</v>
      </c>
      <c r="L37" s="732">
        <v>0.0</v>
      </c>
      <c r="M37" s="732">
        <v>0.0</v>
      </c>
      <c r="N37" s="732">
        <v>0.0</v>
      </c>
      <c r="O37" s="732">
        <v>0.0</v>
      </c>
      <c r="P37" s="732">
        <v>0.0</v>
      </c>
      <c r="Q37" s="732">
        <v>0.0</v>
      </c>
      <c r="R37" s="732">
        <v>0.0</v>
      </c>
      <c r="S37" s="732">
        <v>0.0</v>
      </c>
      <c r="T37" s="732">
        <v>0.0</v>
      </c>
      <c r="U37" s="732">
        <v>0.0</v>
      </c>
      <c r="V37" s="732">
        <v>0.0</v>
      </c>
      <c r="W37" s="732">
        <v>0.0</v>
      </c>
    </row>
    <row r="38">
      <c r="B38" s="737">
        <v>0.3645833333333333</v>
      </c>
      <c r="C38" s="732">
        <v>0.0</v>
      </c>
      <c r="D38" s="732">
        <v>0.0</v>
      </c>
      <c r="E38" s="732">
        <v>0.0</v>
      </c>
      <c r="F38" s="732">
        <v>0.0</v>
      </c>
      <c r="G38" s="732">
        <v>0.0</v>
      </c>
      <c r="H38" s="732">
        <v>0.0</v>
      </c>
      <c r="I38" s="732">
        <v>0.0</v>
      </c>
      <c r="J38" s="732">
        <v>0.0</v>
      </c>
      <c r="K38" s="732">
        <v>0.0</v>
      </c>
      <c r="L38" s="732">
        <v>0.0</v>
      </c>
      <c r="M38" s="732">
        <v>0.0</v>
      </c>
      <c r="N38" s="732">
        <v>0.0</v>
      </c>
      <c r="O38" s="732">
        <v>0.0</v>
      </c>
      <c r="P38" s="732">
        <v>0.0</v>
      </c>
      <c r="Q38" s="732">
        <v>0.0</v>
      </c>
      <c r="R38" s="732">
        <v>0.0</v>
      </c>
      <c r="S38" s="732">
        <v>0.0</v>
      </c>
      <c r="T38" s="732">
        <v>0.0</v>
      </c>
      <c r="U38" s="732">
        <v>0.0</v>
      </c>
      <c r="V38" s="732">
        <v>0.0</v>
      </c>
      <c r="W38" s="732">
        <v>0.0</v>
      </c>
    </row>
    <row r="39">
      <c r="B39" s="737">
        <v>0.375</v>
      </c>
      <c r="C39" s="732">
        <v>0.0</v>
      </c>
      <c r="D39" s="732">
        <v>0.0</v>
      </c>
      <c r="E39" s="732">
        <v>0.0</v>
      </c>
      <c r="F39" s="732">
        <v>0.0</v>
      </c>
      <c r="G39" s="732">
        <v>0.0</v>
      </c>
      <c r="H39" s="732">
        <v>0.0</v>
      </c>
      <c r="I39" s="732">
        <v>0.0</v>
      </c>
      <c r="J39" s="732">
        <v>0.0</v>
      </c>
      <c r="K39" s="732">
        <v>0.0</v>
      </c>
      <c r="L39" s="732">
        <v>0.0</v>
      </c>
      <c r="M39" s="732">
        <v>0.0</v>
      </c>
      <c r="N39" s="732">
        <v>0.0</v>
      </c>
      <c r="O39" s="732">
        <v>0.0</v>
      </c>
      <c r="P39" s="732">
        <v>0.0</v>
      </c>
      <c r="Q39" s="732">
        <v>0.0</v>
      </c>
      <c r="R39" s="732">
        <v>0.0</v>
      </c>
      <c r="S39" s="732">
        <v>0.0</v>
      </c>
      <c r="T39" s="732">
        <v>0.0</v>
      </c>
      <c r="U39" s="732">
        <v>0.0</v>
      </c>
      <c r="V39" s="732">
        <v>0.0</v>
      </c>
      <c r="W39" s="732">
        <v>0.0</v>
      </c>
    </row>
    <row r="40">
      <c r="B40" s="737">
        <v>0.3854166666666667</v>
      </c>
      <c r="C40" s="732">
        <v>0.0</v>
      </c>
      <c r="D40" s="732">
        <v>0.0</v>
      </c>
      <c r="E40" s="732">
        <v>0.0</v>
      </c>
      <c r="F40" s="732">
        <v>0.0</v>
      </c>
      <c r="G40" s="732">
        <v>0.0</v>
      </c>
      <c r="H40" s="732">
        <v>0.0</v>
      </c>
      <c r="I40" s="732">
        <v>0.0</v>
      </c>
      <c r="J40" s="732">
        <v>0.0</v>
      </c>
      <c r="K40" s="732">
        <v>0.0</v>
      </c>
      <c r="L40" s="732">
        <v>0.0</v>
      </c>
      <c r="M40" s="732">
        <v>0.0</v>
      </c>
      <c r="N40" s="732">
        <v>0.0</v>
      </c>
      <c r="O40" s="732">
        <v>0.0</v>
      </c>
      <c r="P40" s="732">
        <v>0.0</v>
      </c>
      <c r="Q40" s="732">
        <v>0.0</v>
      </c>
      <c r="R40" s="732">
        <v>0.0</v>
      </c>
      <c r="S40" s="732">
        <v>0.0</v>
      </c>
      <c r="T40" s="732">
        <v>0.0</v>
      </c>
      <c r="U40" s="732">
        <v>0.0</v>
      </c>
      <c r="V40" s="732">
        <v>0.0</v>
      </c>
      <c r="W40" s="732">
        <v>0.0</v>
      </c>
    </row>
    <row r="41">
      <c r="B41" s="737">
        <v>0.3958333333333333</v>
      </c>
      <c r="C41" s="732">
        <v>0.0</v>
      </c>
      <c r="D41" s="732">
        <v>0.0</v>
      </c>
      <c r="E41" s="732">
        <v>0.0</v>
      </c>
      <c r="F41" s="732">
        <v>0.0</v>
      </c>
      <c r="G41" s="732">
        <v>0.0</v>
      </c>
      <c r="H41" s="732">
        <v>0.0</v>
      </c>
      <c r="I41" s="732">
        <v>0.0</v>
      </c>
      <c r="J41" s="732">
        <v>0.0</v>
      </c>
      <c r="K41" s="732">
        <v>0.0</v>
      </c>
      <c r="L41" s="732">
        <v>0.0</v>
      </c>
      <c r="M41" s="732">
        <v>0.0</v>
      </c>
      <c r="N41" s="732">
        <v>0.0</v>
      </c>
      <c r="O41" s="732">
        <v>0.0</v>
      </c>
      <c r="P41" s="732">
        <v>0.0</v>
      </c>
      <c r="Q41" s="732">
        <v>0.0</v>
      </c>
      <c r="R41" s="732">
        <v>0.0</v>
      </c>
      <c r="S41" s="732">
        <v>0.0</v>
      </c>
      <c r="T41" s="732">
        <v>0.0</v>
      </c>
      <c r="U41" s="732">
        <v>0.0</v>
      </c>
      <c r="V41" s="732">
        <v>0.0</v>
      </c>
      <c r="W41" s="732">
        <v>0.0</v>
      </c>
    </row>
    <row r="42">
      <c r="B42" s="737">
        <v>0.40625</v>
      </c>
      <c r="C42" s="732">
        <v>0.0</v>
      </c>
      <c r="D42" s="732">
        <v>0.0</v>
      </c>
      <c r="E42" s="732">
        <v>0.0</v>
      </c>
      <c r="F42" s="732">
        <v>0.0</v>
      </c>
      <c r="G42" s="732">
        <v>0.0</v>
      </c>
      <c r="H42" s="732">
        <v>0.0</v>
      </c>
      <c r="I42" s="732">
        <v>0.0</v>
      </c>
      <c r="J42" s="732">
        <v>0.0</v>
      </c>
      <c r="K42" s="732">
        <v>0.0</v>
      </c>
      <c r="L42" s="732">
        <v>0.0</v>
      </c>
      <c r="M42" s="732">
        <v>0.0</v>
      </c>
      <c r="N42" s="732">
        <v>0.0</v>
      </c>
      <c r="O42" s="732">
        <v>0.0</v>
      </c>
      <c r="P42" s="732">
        <v>0.0</v>
      </c>
      <c r="Q42" s="732">
        <v>0.0</v>
      </c>
      <c r="R42" s="732">
        <v>0.0</v>
      </c>
      <c r="S42" s="732">
        <v>0.0</v>
      </c>
      <c r="T42" s="732">
        <v>0.0</v>
      </c>
      <c r="U42" s="732">
        <v>0.0</v>
      </c>
      <c r="V42" s="732">
        <v>0.0</v>
      </c>
      <c r="W42" s="732">
        <v>0.0</v>
      </c>
    </row>
    <row r="43">
      <c r="B43" s="737">
        <v>0.4166666666666667</v>
      </c>
      <c r="C43" s="732">
        <v>0.0</v>
      </c>
      <c r="D43" s="732">
        <v>0.0</v>
      </c>
      <c r="E43" s="732">
        <v>0.0</v>
      </c>
      <c r="F43" s="732">
        <v>0.0</v>
      </c>
      <c r="G43" s="732">
        <v>0.0</v>
      </c>
      <c r="H43" s="732">
        <v>0.0</v>
      </c>
      <c r="I43" s="732">
        <v>0.0</v>
      </c>
      <c r="J43" s="732">
        <v>0.0</v>
      </c>
      <c r="K43" s="732">
        <v>0.0</v>
      </c>
      <c r="L43" s="732">
        <v>0.0</v>
      </c>
      <c r="M43" s="732">
        <v>0.0</v>
      </c>
      <c r="N43" s="732">
        <v>0.0</v>
      </c>
      <c r="O43" s="732">
        <v>0.0</v>
      </c>
      <c r="P43" s="732">
        <v>0.0</v>
      </c>
      <c r="Q43" s="732">
        <v>0.0</v>
      </c>
      <c r="R43" s="732">
        <v>0.0</v>
      </c>
      <c r="S43" s="732">
        <v>0.0</v>
      </c>
      <c r="T43" s="732">
        <v>0.0</v>
      </c>
      <c r="U43" s="732">
        <v>0.0</v>
      </c>
      <c r="V43" s="732">
        <v>0.0</v>
      </c>
      <c r="W43" s="732">
        <v>0.0</v>
      </c>
    </row>
    <row r="44">
      <c r="B44" s="737">
        <v>0.4270833333333333</v>
      </c>
      <c r="C44" s="732">
        <v>0.0</v>
      </c>
      <c r="D44" s="732">
        <v>0.0</v>
      </c>
      <c r="E44" s="732">
        <v>0.0</v>
      </c>
      <c r="F44" s="732">
        <v>0.0</v>
      </c>
      <c r="G44" s="732">
        <v>0.0</v>
      </c>
      <c r="H44" s="732">
        <v>0.0</v>
      </c>
      <c r="I44" s="732">
        <v>0.0</v>
      </c>
      <c r="J44" s="732">
        <v>0.0</v>
      </c>
      <c r="K44" s="732">
        <v>0.0</v>
      </c>
      <c r="L44" s="732">
        <v>0.0</v>
      </c>
      <c r="M44" s="732">
        <v>0.0</v>
      </c>
      <c r="N44" s="732">
        <v>0.0</v>
      </c>
      <c r="O44" s="732">
        <v>0.0</v>
      </c>
      <c r="P44" s="732">
        <v>0.0</v>
      </c>
      <c r="Q44" s="732">
        <v>0.0</v>
      </c>
      <c r="R44" s="732">
        <v>0.0</v>
      </c>
      <c r="S44" s="732">
        <v>0.0</v>
      </c>
      <c r="T44" s="732">
        <v>0.0</v>
      </c>
      <c r="U44" s="732">
        <v>0.0</v>
      </c>
      <c r="V44" s="732">
        <v>0.0</v>
      </c>
      <c r="W44" s="732">
        <v>0.0</v>
      </c>
    </row>
    <row r="45">
      <c r="B45" s="737">
        <v>0.4375</v>
      </c>
      <c r="C45" s="732">
        <v>0.0</v>
      </c>
      <c r="D45" s="732">
        <v>0.0</v>
      </c>
      <c r="E45" s="732">
        <v>0.0</v>
      </c>
      <c r="F45" s="732">
        <v>0.0</v>
      </c>
      <c r="G45" s="732">
        <v>0.0</v>
      </c>
      <c r="H45" s="732">
        <v>0.0</v>
      </c>
      <c r="I45" s="732">
        <v>0.0</v>
      </c>
      <c r="J45" s="732">
        <v>0.0</v>
      </c>
      <c r="K45" s="732">
        <v>0.0</v>
      </c>
      <c r="L45" s="732">
        <v>0.0</v>
      </c>
      <c r="M45" s="732">
        <v>0.0</v>
      </c>
      <c r="N45" s="732">
        <v>0.0</v>
      </c>
      <c r="O45" s="732">
        <v>0.0</v>
      </c>
      <c r="P45" s="732">
        <v>0.0</v>
      </c>
      <c r="Q45" s="732">
        <v>0.0</v>
      </c>
      <c r="R45" s="732">
        <v>0.0</v>
      </c>
      <c r="S45" s="732">
        <v>0.0</v>
      </c>
      <c r="T45" s="732">
        <v>0.0</v>
      </c>
      <c r="U45" s="732">
        <v>0.0</v>
      </c>
      <c r="V45" s="732">
        <v>0.0</v>
      </c>
      <c r="W45" s="732">
        <v>0.0</v>
      </c>
    </row>
    <row r="46">
      <c r="B46" s="737">
        <v>0.4479166666666667</v>
      </c>
      <c r="C46" s="732">
        <v>0.0</v>
      </c>
      <c r="D46" s="732">
        <v>0.0</v>
      </c>
      <c r="E46" s="732">
        <v>0.0</v>
      </c>
      <c r="F46" s="732">
        <v>0.0</v>
      </c>
      <c r="G46" s="732">
        <v>0.0</v>
      </c>
      <c r="H46" s="732">
        <v>0.0</v>
      </c>
      <c r="I46" s="732">
        <v>0.0</v>
      </c>
      <c r="J46" s="732">
        <v>0.0</v>
      </c>
      <c r="K46" s="732">
        <v>0.0</v>
      </c>
      <c r="L46" s="732">
        <v>0.0</v>
      </c>
      <c r="M46" s="732">
        <v>0.0</v>
      </c>
      <c r="N46" s="732">
        <v>0.0</v>
      </c>
      <c r="O46" s="732">
        <v>0.0</v>
      </c>
      <c r="P46" s="732">
        <v>0.0</v>
      </c>
      <c r="Q46" s="732">
        <v>0.0</v>
      </c>
      <c r="R46" s="732">
        <v>0.0</v>
      </c>
      <c r="S46" s="732">
        <v>0.0</v>
      </c>
      <c r="T46" s="732">
        <v>0.0</v>
      </c>
      <c r="U46" s="732">
        <v>0.0</v>
      </c>
      <c r="V46" s="732">
        <v>0.0</v>
      </c>
      <c r="W46" s="732">
        <v>0.0</v>
      </c>
    </row>
    <row r="47">
      <c r="B47" s="737">
        <v>0.4583333333333333</v>
      </c>
      <c r="C47" s="732">
        <v>0.0</v>
      </c>
      <c r="D47" s="732">
        <v>0.0</v>
      </c>
      <c r="E47" s="732">
        <v>0.0</v>
      </c>
      <c r="F47" s="732">
        <v>0.0</v>
      </c>
      <c r="G47" s="732">
        <v>0.0</v>
      </c>
      <c r="H47" s="732">
        <v>0.0</v>
      </c>
      <c r="I47" s="732">
        <v>0.0</v>
      </c>
      <c r="J47" s="732">
        <v>0.0</v>
      </c>
      <c r="K47" s="732">
        <v>0.0</v>
      </c>
      <c r="L47" s="732">
        <v>0.0</v>
      </c>
      <c r="M47" s="732">
        <v>0.0</v>
      </c>
      <c r="N47" s="732">
        <v>0.0</v>
      </c>
      <c r="O47" s="732">
        <v>0.0</v>
      </c>
      <c r="P47" s="732">
        <v>0.0</v>
      </c>
      <c r="Q47" s="732">
        <v>0.0</v>
      </c>
      <c r="R47" s="732">
        <v>0.0</v>
      </c>
      <c r="S47" s="732">
        <v>0.0</v>
      </c>
      <c r="T47" s="732">
        <v>0.0</v>
      </c>
      <c r="U47" s="732">
        <v>0.0</v>
      </c>
      <c r="V47" s="732">
        <v>0.0</v>
      </c>
      <c r="W47" s="732">
        <v>0.0</v>
      </c>
    </row>
    <row r="48">
      <c r="B48" s="737">
        <v>0.46875</v>
      </c>
      <c r="C48" s="732">
        <v>0.0</v>
      </c>
      <c r="D48" s="732">
        <v>0.0</v>
      </c>
      <c r="E48" s="732">
        <v>0.0</v>
      </c>
      <c r="F48" s="732">
        <v>0.0</v>
      </c>
      <c r="G48" s="732">
        <v>0.0</v>
      </c>
      <c r="H48" s="732">
        <v>0.0</v>
      </c>
      <c r="I48" s="732">
        <v>0.0</v>
      </c>
      <c r="J48" s="732">
        <v>0.0</v>
      </c>
      <c r="K48" s="732">
        <v>0.0</v>
      </c>
      <c r="L48" s="732">
        <v>0.0</v>
      </c>
      <c r="M48" s="732">
        <v>0.0</v>
      </c>
      <c r="N48" s="732">
        <v>0.0</v>
      </c>
      <c r="O48" s="732">
        <v>0.0</v>
      </c>
      <c r="P48" s="732">
        <v>0.0</v>
      </c>
      <c r="Q48" s="732">
        <v>0.0</v>
      </c>
      <c r="R48" s="732">
        <v>0.0</v>
      </c>
      <c r="S48" s="732">
        <v>0.0</v>
      </c>
      <c r="T48" s="732">
        <v>0.0</v>
      </c>
      <c r="U48" s="732">
        <v>0.0</v>
      </c>
      <c r="V48" s="732">
        <v>0.0</v>
      </c>
      <c r="W48" s="732">
        <v>0.0</v>
      </c>
    </row>
    <row r="49">
      <c r="B49" s="737">
        <v>0.4791666666666667</v>
      </c>
      <c r="C49" s="732">
        <v>0.0</v>
      </c>
      <c r="D49" s="732">
        <v>0.0</v>
      </c>
      <c r="E49" s="732">
        <v>0.0</v>
      </c>
      <c r="F49" s="732">
        <v>0.0</v>
      </c>
      <c r="G49" s="732">
        <v>0.0</v>
      </c>
      <c r="H49" s="732">
        <v>0.0</v>
      </c>
      <c r="I49" s="732">
        <v>0.0</v>
      </c>
      <c r="J49" s="732">
        <v>0.0</v>
      </c>
      <c r="K49" s="732">
        <v>0.0</v>
      </c>
      <c r="L49" s="732">
        <v>0.0</v>
      </c>
      <c r="M49" s="732">
        <v>0.0</v>
      </c>
      <c r="N49" s="732">
        <v>0.0</v>
      </c>
      <c r="O49" s="732">
        <v>0.0</v>
      </c>
      <c r="P49" s="732">
        <v>0.0</v>
      </c>
      <c r="Q49" s="732">
        <v>0.0</v>
      </c>
      <c r="R49" s="732">
        <v>0.0</v>
      </c>
      <c r="S49" s="732">
        <v>0.0</v>
      </c>
      <c r="T49" s="732">
        <v>0.0</v>
      </c>
      <c r="U49" s="732">
        <v>0.0</v>
      </c>
      <c r="V49" s="732">
        <v>0.0</v>
      </c>
      <c r="W49" s="732">
        <v>0.0</v>
      </c>
    </row>
    <row r="50">
      <c r="B50" s="737">
        <v>0.4895833333333333</v>
      </c>
      <c r="C50" s="732">
        <v>0.0</v>
      </c>
      <c r="D50" s="732">
        <v>0.0</v>
      </c>
      <c r="E50" s="732">
        <v>0.0</v>
      </c>
      <c r="F50" s="732">
        <v>0.0</v>
      </c>
      <c r="G50" s="732">
        <v>0.0</v>
      </c>
      <c r="H50" s="732">
        <v>0.0</v>
      </c>
      <c r="I50" s="732">
        <v>0.0</v>
      </c>
      <c r="J50" s="732">
        <v>0.0</v>
      </c>
      <c r="K50" s="732">
        <v>0.0</v>
      </c>
      <c r="L50" s="732">
        <v>0.0</v>
      </c>
      <c r="M50" s="732">
        <v>0.0</v>
      </c>
      <c r="N50" s="732">
        <v>0.0</v>
      </c>
      <c r="O50" s="732">
        <v>0.0</v>
      </c>
      <c r="P50" s="732">
        <v>0.0</v>
      </c>
      <c r="Q50" s="732">
        <v>0.0</v>
      </c>
      <c r="R50" s="732">
        <v>0.0</v>
      </c>
      <c r="S50" s="732">
        <v>0.0</v>
      </c>
      <c r="T50" s="732">
        <v>0.0</v>
      </c>
      <c r="U50" s="732">
        <v>0.0</v>
      </c>
      <c r="V50" s="732">
        <v>0.0</v>
      </c>
      <c r="W50" s="732">
        <v>0.0</v>
      </c>
    </row>
    <row r="51">
      <c r="B51" s="737">
        <v>0.5</v>
      </c>
      <c r="C51" s="732">
        <v>0.0</v>
      </c>
      <c r="D51" s="732">
        <v>0.0</v>
      </c>
      <c r="E51" s="732">
        <v>0.0</v>
      </c>
      <c r="F51" s="732">
        <v>0.0</v>
      </c>
      <c r="G51" s="732">
        <v>0.0</v>
      </c>
      <c r="H51" s="732">
        <v>0.0</v>
      </c>
      <c r="I51" s="732">
        <v>0.0</v>
      </c>
      <c r="J51" s="732">
        <v>0.0</v>
      </c>
      <c r="K51" s="732">
        <v>0.0</v>
      </c>
      <c r="L51" s="732">
        <v>0.0</v>
      </c>
      <c r="M51" s="732">
        <v>0.0</v>
      </c>
      <c r="N51" s="732">
        <v>0.0</v>
      </c>
      <c r="O51" s="732">
        <v>0.0</v>
      </c>
      <c r="P51" s="732">
        <v>0.0</v>
      </c>
      <c r="Q51" s="732">
        <v>0.0</v>
      </c>
      <c r="R51" s="732">
        <v>0.0</v>
      </c>
      <c r="S51" s="732">
        <v>0.0</v>
      </c>
      <c r="T51" s="732">
        <v>0.0</v>
      </c>
      <c r="U51" s="732">
        <v>0.0</v>
      </c>
      <c r="V51" s="732">
        <v>0.0</v>
      </c>
      <c r="W51" s="732">
        <v>0.0</v>
      </c>
    </row>
    <row r="52">
      <c r="B52" s="737">
        <v>0.5104166666666666</v>
      </c>
      <c r="C52" s="732">
        <v>0.0</v>
      </c>
      <c r="D52" s="732">
        <v>0.0</v>
      </c>
      <c r="E52" s="732">
        <v>0.0</v>
      </c>
      <c r="F52" s="732">
        <v>0.0</v>
      </c>
      <c r="G52" s="732">
        <v>0.0</v>
      </c>
      <c r="H52" s="732">
        <v>0.0</v>
      </c>
      <c r="I52" s="732">
        <v>0.0</v>
      </c>
      <c r="J52" s="732">
        <v>0.0</v>
      </c>
      <c r="K52" s="732">
        <v>0.0</v>
      </c>
      <c r="L52" s="732">
        <v>0.0</v>
      </c>
      <c r="M52" s="732">
        <v>0.0</v>
      </c>
      <c r="N52" s="732">
        <v>0.0</v>
      </c>
      <c r="O52" s="732">
        <v>0.0</v>
      </c>
      <c r="P52" s="732">
        <v>0.0</v>
      </c>
      <c r="Q52" s="732">
        <v>0.0</v>
      </c>
      <c r="R52" s="732">
        <v>0.0</v>
      </c>
      <c r="S52" s="732">
        <v>0.0</v>
      </c>
      <c r="T52" s="732">
        <v>0.0</v>
      </c>
      <c r="U52" s="732">
        <v>0.0</v>
      </c>
      <c r="V52" s="732">
        <v>0.0</v>
      </c>
      <c r="W52" s="732">
        <v>0.0</v>
      </c>
    </row>
    <row r="53">
      <c r="B53" s="737">
        <v>0.5208333333333334</v>
      </c>
      <c r="C53" s="732">
        <v>0.0</v>
      </c>
      <c r="D53" s="732">
        <v>0.0</v>
      </c>
      <c r="E53" s="732">
        <v>0.0</v>
      </c>
      <c r="F53" s="732">
        <v>0.0</v>
      </c>
      <c r="G53" s="732">
        <v>0.0</v>
      </c>
      <c r="H53" s="732">
        <v>0.0</v>
      </c>
      <c r="I53" s="732">
        <v>0.0</v>
      </c>
      <c r="J53" s="732">
        <v>0.0</v>
      </c>
      <c r="K53" s="732">
        <v>0.0</v>
      </c>
      <c r="L53" s="732">
        <v>0.0</v>
      </c>
      <c r="M53" s="732">
        <v>0.0</v>
      </c>
      <c r="N53" s="732">
        <v>0.0</v>
      </c>
      <c r="O53" s="732">
        <v>0.0</v>
      </c>
      <c r="P53" s="732">
        <v>0.0</v>
      </c>
      <c r="Q53" s="732">
        <v>0.0</v>
      </c>
      <c r="R53" s="732">
        <v>0.0</v>
      </c>
      <c r="S53" s="732">
        <v>0.0</v>
      </c>
      <c r="T53" s="732">
        <v>0.0</v>
      </c>
      <c r="U53" s="732">
        <v>0.0</v>
      </c>
      <c r="V53" s="732">
        <v>0.0</v>
      </c>
      <c r="W53" s="732">
        <v>0.0</v>
      </c>
    </row>
    <row r="54">
      <c r="B54" s="737">
        <v>0.53125</v>
      </c>
      <c r="C54" s="732">
        <v>0.0</v>
      </c>
      <c r="D54" s="732">
        <v>0.0</v>
      </c>
      <c r="E54" s="732">
        <v>0.0</v>
      </c>
      <c r="F54" s="732">
        <v>0.0</v>
      </c>
      <c r="G54" s="732">
        <v>0.0</v>
      </c>
      <c r="H54" s="732">
        <v>0.0</v>
      </c>
      <c r="I54" s="732">
        <v>0.0</v>
      </c>
      <c r="J54" s="732">
        <v>0.0</v>
      </c>
      <c r="K54" s="732">
        <v>0.0</v>
      </c>
      <c r="L54" s="732">
        <v>0.0</v>
      </c>
      <c r="M54" s="732">
        <v>0.0</v>
      </c>
      <c r="N54" s="732">
        <v>0.0</v>
      </c>
      <c r="O54" s="732">
        <v>0.0</v>
      </c>
      <c r="P54" s="732">
        <v>0.0</v>
      </c>
      <c r="Q54" s="732">
        <v>0.0</v>
      </c>
      <c r="R54" s="732">
        <v>0.0</v>
      </c>
      <c r="S54" s="732">
        <v>0.0</v>
      </c>
      <c r="T54" s="732">
        <v>0.0</v>
      </c>
      <c r="U54" s="732">
        <v>0.0</v>
      </c>
      <c r="V54" s="732">
        <v>0.0</v>
      </c>
      <c r="W54" s="732">
        <v>0.0</v>
      </c>
    </row>
    <row r="55">
      <c r="B55" s="737">
        <v>0.5416666666666666</v>
      </c>
      <c r="C55" s="732">
        <v>0.0</v>
      </c>
      <c r="D55" s="732">
        <v>0.0</v>
      </c>
      <c r="E55" s="732">
        <v>0.0</v>
      </c>
      <c r="F55" s="732">
        <v>0.0</v>
      </c>
      <c r="G55" s="732">
        <v>0.0</v>
      </c>
      <c r="H55" s="732">
        <v>0.0</v>
      </c>
      <c r="I55" s="732">
        <v>0.0</v>
      </c>
      <c r="J55" s="732">
        <v>0.0</v>
      </c>
      <c r="K55" s="732">
        <v>0.0</v>
      </c>
      <c r="L55" s="732">
        <v>0.0</v>
      </c>
      <c r="M55" s="732">
        <v>0.0</v>
      </c>
      <c r="N55" s="732">
        <v>0.0</v>
      </c>
      <c r="O55" s="732">
        <v>0.0</v>
      </c>
      <c r="P55" s="732">
        <v>0.0</v>
      </c>
      <c r="Q55" s="732">
        <v>0.0</v>
      </c>
      <c r="R55" s="732">
        <v>0.0</v>
      </c>
      <c r="S55" s="732">
        <v>0.0</v>
      </c>
      <c r="T55" s="732">
        <v>0.0</v>
      </c>
      <c r="U55" s="732">
        <v>0.0</v>
      </c>
      <c r="V55" s="732">
        <v>0.0</v>
      </c>
      <c r="W55" s="732">
        <v>0.0</v>
      </c>
    </row>
    <row r="56">
      <c r="B56" s="737">
        <v>0.5520833333333334</v>
      </c>
      <c r="C56" s="732">
        <v>0.0</v>
      </c>
      <c r="D56" s="732">
        <v>0.0</v>
      </c>
      <c r="E56" s="732">
        <v>0.0</v>
      </c>
      <c r="F56" s="732">
        <v>0.0</v>
      </c>
      <c r="G56" s="732">
        <v>0.0</v>
      </c>
      <c r="H56" s="732">
        <v>0.0</v>
      </c>
      <c r="I56" s="732">
        <v>0.0</v>
      </c>
      <c r="J56" s="732">
        <v>0.0</v>
      </c>
      <c r="K56" s="732">
        <v>0.0</v>
      </c>
      <c r="L56" s="732">
        <v>0.0</v>
      </c>
      <c r="M56" s="732">
        <v>0.0</v>
      </c>
      <c r="N56" s="732">
        <v>0.0</v>
      </c>
      <c r="O56" s="732">
        <v>0.0</v>
      </c>
      <c r="P56" s="732">
        <v>0.0</v>
      </c>
      <c r="Q56" s="732">
        <v>0.0</v>
      </c>
      <c r="R56" s="732">
        <v>0.0</v>
      </c>
      <c r="S56" s="732">
        <v>0.0</v>
      </c>
      <c r="T56" s="732">
        <v>0.0</v>
      </c>
      <c r="U56" s="732">
        <v>0.0</v>
      </c>
      <c r="V56" s="732">
        <v>0.0</v>
      </c>
      <c r="W56" s="732">
        <v>0.0</v>
      </c>
    </row>
    <row r="57">
      <c r="B57" s="737">
        <v>0.5625</v>
      </c>
      <c r="C57" s="732">
        <v>0.0</v>
      </c>
      <c r="D57" s="732">
        <v>0.0</v>
      </c>
      <c r="E57" s="732">
        <v>0.0</v>
      </c>
      <c r="F57" s="732">
        <v>0.0</v>
      </c>
      <c r="G57" s="732">
        <v>0.0</v>
      </c>
      <c r="H57" s="732">
        <v>0.0</v>
      </c>
      <c r="I57" s="732">
        <v>0.0</v>
      </c>
      <c r="J57" s="732">
        <v>0.0</v>
      </c>
      <c r="K57" s="732">
        <v>0.0</v>
      </c>
      <c r="L57" s="732">
        <v>0.0</v>
      </c>
      <c r="M57" s="732">
        <v>0.0</v>
      </c>
      <c r="N57" s="732">
        <v>0.0</v>
      </c>
      <c r="O57" s="732">
        <v>0.0</v>
      </c>
      <c r="P57" s="732">
        <v>0.0</v>
      </c>
      <c r="Q57" s="732">
        <v>0.0</v>
      </c>
      <c r="R57" s="732">
        <v>0.0</v>
      </c>
      <c r="S57" s="732">
        <v>0.0</v>
      </c>
      <c r="T57" s="732">
        <v>0.0</v>
      </c>
      <c r="U57" s="732">
        <v>0.0</v>
      </c>
      <c r="V57" s="732">
        <v>0.0</v>
      </c>
      <c r="W57" s="732">
        <v>0.0</v>
      </c>
    </row>
    <row r="58">
      <c r="B58" s="737">
        <v>0.5729166666666666</v>
      </c>
      <c r="C58" s="732">
        <v>0.0</v>
      </c>
      <c r="D58" s="732">
        <v>0.0</v>
      </c>
      <c r="E58" s="732">
        <v>0.0</v>
      </c>
      <c r="F58" s="732">
        <v>0.0</v>
      </c>
      <c r="G58" s="732">
        <v>0.0</v>
      </c>
      <c r="H58" s="732">
        <v>0.0</v>
      </c>
      <c r="I58" s="732">
        <v>0.0</v>
      </c>
      <c r="J58" s="732">
        <v>0.0</v>
      </c>
      <c r="K58" s="732">
        <v>0.0</v>
      </c>
      <c r="L58" s="732">
        <v>0.0</v>
      </c>
      <c r="M58" s="732">
        <v>0.0</v>
      </c>
      <c r="N58" s="732">
        <v>0.0</v>
      </c>
      <c r="O58" s="732">
        <v>0.0</v>
      </c>
      <c r="P58" s="732">
        <v>0.0</v>
      </c>
      <c r="Q58" s="732">
        <v>0.0</v>
      </c>
      <c r="R58" s="732">
        <v>0.0</v>
      </c>
      <c r="S58" s="732">
        <v>0.0</v>
      </c>
      <c r="T58" s="732">
        <v>0.0</v>
      </c>
      <c r="U58" s="732">
        <v>0.0</v>
      </c>
      <c r="V58" s="732">
        <v>0.0</v>
      </c>
      <c r="W58" s="732">
        <v>0.0</v>
      </c>
    </row>
    <row r="59">
      <c r="B59" s="737">
        <v>0.5833333333333334</v>
      </c>
      <c r="C59" s="732">
        <v>0.0</v>
      </c>
      <c r="D59" s="732">
        <v>0.0</v>
      </c>
      <c r="E59" s="732">
        <v>0.0</v>
      </c>
      <c r="F59" s="732">
        <v>0.0</v>
      </c>
      <c r="G59" s="732">
        <v>0.0</v>
      </c>
      <c r="H59" s="732">
        <v>0.0</v>
      </c>
      <c r="I59" s="732">
        <v>0.0</v>
      </c>
      <c r="J59" s="732">
        <v>0.0</v>
      </c>
      <c r="K59" s="732">
        <v>0.0</v>
      </c>
      <c r="L59" s="732">
        <v>0.0</v>
      </c>
      <c r="M59" s="732">
        <v>0.0</v>
      </c>
      <c r="N59" s="732">
        <v>0.0</v>
      </c>
      <c r="O59" s="732">
        <v>0.0</v>
      </c>
      <c r="P59" s="732">
        <v>0.0</v>
      </c>
      <c r="Q59" s="732">
        <v>0.0</v>
      </c>
      <c r="R59" s="732">
        <v>0.0</v>
      </c>
      <c r="S59" s="732">
        <v>0.0</v>
      </c>
      <c r="T59" s="732">
        <v>0.0</v>
      </c>
      <c r="U59" s="732">
        <v>0.0</v>
      </c>
      <c r="V59" s="732">
        <v>0.0</v>
      </c>
      <c r="W59" s="732">
        <v>0.0</v>
      </c>
    </row>
    <row r="60">
      <c r="B60" s="737">
        <v>0.59375</v>
      </c>
      <c r="C60" s="732">
        <v>0.0</v>
      </c>
      <c r="D60" s="732">
        <v>0.0</v>
      </c>
      <c r="E60" s="732">
        <v>0.0</v>
      </c>
      <c r="F60" s="732">
        <v>0.0</v>
      </c>
      <c r="G60" s="732">
        <v>0.0</v>
      </c>
      <c r="H60" s="732">
        <v>0.0</v>
      </c>
      <c r="I60" s="732">
        <v>0.0</v>
      </c>
      <c r="J60" s="732">
        <v>0.0</v>
      </c>
      <c r="K60" s="732">
        <v>0.0</v>
      </c>
      <c r="L60" s="732">
        <v>0.0</v>
      </c>
      <c r="M60" s="732">
        <v>0.0</v>
      </c>
      <c r="N60" s="732">
        <v>0.0</v>
      </c>
      <c r="O60" s="732">
        <v>0.0</v>
      </c>
      <c r="P60" s="732">
        <v>0.0</v>
      </c>
      <c r="Q60" s="732">
        <v>0.0</v>
      </c>
      <c r="R60" s="732">
        <v>0.0</v>
      </c>
      <c r="S60" s="732">
        <v>0.0</v>
      </c>
      <c r="T60" s="732">
        <v>0.0</v>
      </c>
      <c r="U60" s="732">
        <v>0.0</v>
      </c>
      <c r="V60" s="732">
        <v>0.0</v>
      </c>
      <c r="W60" s="732">
        <v>0.0</v>
      </c>
    </row>
    <row r="61">
      <c r="B61" s="737">
        <v>0.6041666666666666</v>
      </c>
      <c r="C61" s="732">
        <v>0.0</v>
      </c>
      <c r="D61" s="732">
        <v>0.0</v>
      </c>
      <c r="E61" s="732">
        <v>0.0</v>
      </c>
      <c r="F61" s="732">
        <v>0.0</v>
      </c>
      <c r="G61" s="732">
        <v>0.0</v>
      </c>
      <c r="H61" s="732">
        <v>0.0</v>
      </c>
      <c r="I61" s="732">
        <v>0.0</v>
      </c>
      <c r="J61" s="732">
        <v>0.0</v>
      </c>
      <c r="K61" s="732">
        <v>0.0</v>
      </c>
      <c r="L61" s="732">
        <v>0.0</v>
      </c>
      <c r="M61" s="732">
        <v>0.0</v>
      </c>
      <c r="N61" s="732">
        <v>0.0</v>
      </c>
      <c r="O61" s="732">
        <v>0.0</v>
      </c>
      <c r="P61" s="732">
        <v>0.0</v>
      </c>
      <c r="Q61" s="732">
        <v>0.0</v>
      </c>
      <c r="R61" s="732">
        <v>0.0</v>
      </c>
      <c r="S61" s="732">
        <v>0.0</v>
      </c>
      <c r="T61" s="732">
        <v>0.0</v>
      </c>
      <c r="U61" s="732">
        <v>0.0</v>
      </c>
      <c r="V61" s="732">
        <v>0.0</v>
      </c>
      <c r="W61" s="732">
        <v>0.0</v>
      </c>
    </row>
    <row r="62">
      <c r="B62" s="737">
        <v>0.6145833333333334</v>
      </c>
      <c r="C62" s="732">
        <v>0.0</v>
      </c>
      <c r="D62" s="732">
        <v>0.0</v>
      </c>
      <c r="E62" s="732">
        <v>0.0</v>
      </c>
      <c r="F62" s="732">
        <v>0.0</v>
      </c>
      <c r="G62" s="732">
        <v>0.0</v>
      </c>
      <c r="H62" s="732">
        <v>0.0</v>
      </c>
      <c r="I62" s="732">
        <v>0.0</v>
      </c>
      <c r="J62" s="732">
        <v>0.0</v>
      </c>
      <c r="K62" s="732">
        <v>0.0</v>
      </c>
      <c r="L62" s="732">
        <v>0.0</v>
      </c>
      <c r="M62" s="732">
        <v>0.0</v>
      </c>
      <c r="N62" s="732">
        <v>0.0</v>
      </c>
      <c r="O62" s="732">
        <v>0.0</v>
      </c>
      <c r="P62" s="732">
        <v>0.0</v>
      </c>
      <c r="Q62" s="732">
        <v>0.0</v>
      </c>
      <c r="R62" s="732">
        <v>0.0</v>
      </c>
      <c r="S62" s="732">
        <v>0.0</v>
      </c>
      <c r="T62" s="732">
        <v>0.0</v>
      </c>
      <c r="U62" s="732">
        <v>0.0</v>
      </c>
      <c r="V62" s="732">
        <v>0.0</v>
      </c>
      <c r="W62" s="732">
        <v>0.0</v>
      </c>
    </row>
    <row r="63">
      <c r="B63" s="737">
        <v>0.625</v>
      </c>
      <c r="C63" s="732">
        <v>0.0</v>
      </c>
      <c r="D63" s="732">
        <v>0.0</v>
      </c>
      <c r="E63" s="732">
        <v>0.0</v>
      </c>
      <c r="F63" s="732">
        <v>0.0</v>
      </c>
      <c r="G63" s="732">
        <v>0.0</v>
      </c>
      <c r="H63" s="732">
        <v>0.0</v>
      </c>
      <c r="I63" s="732">
        <v>0.0</v>
      </c>
      <c r="J63" s="732">
        <v>0.0</v>
      </c>
      <c r="K63" s="732">
        <v>0.0</v>
      </c>
      <c r="L63" s="732">
        <v>0.0</v>
      </c>
      <c r="M63" s="732">
        <v>0.0</v>
      </c>
      <c r="N63" s="732">
        <v>0.0</v>
      </c>
      <c r="O63" s="732">
        <v>0.0</v>
      </c>
      <c r="P63" s="732">
        <v>0.0</v>
      </c>
      <c r="Q63" s="732">
        <v>0.0</v>
      </c>
      <c r="R63" s="732">
        <v>0.0</v>
      </c>
      <c r="S63" s="732">
        <v>0.0</v>
      </c>
      <c r="T63" s="732">
        <v>0.0</v>
      </c>
      <c r="U63" s="732">
        <v>0.0</v>
      </c>
      <c r="V63" s="732">
        <v>0.0</v>
      </c>
      <c r="W63" s="732">
        <v>0.0</v>
      </c>
    </row>
    <row r="64">
      <c r="B64" s="737">
        <v>0.6354166666666666</v>
      </c>
      <c r="C64" s="732">
        <v>0.0</v>
      </c>
      <c r="D64" s="732">
        <v>0.0</v>
      </c>
      <c r="E64" s="732">
        <v>0.0</v>
      </c>
      <c r="F64" s="732">
        <v>0.0</v>
      </c>
      <c r="G64" s="732">
        <v>0.0</v>
      </c>
      <c r="H64" s="732">
        <v>0.0</v>
      </c>
      <c r="I64" s="732">
        <v>0.0</v>
      </c>
      <c r="J64" s="732">
        <v>0.0</v>
      </c>
      <c r="K64" s="732">
        <v>0.0</v>
      </c>
      <c r="L64" s="732">
        <v>0.0</v>
      </c>
      <c r="M64" s="732">
        <v>0.0</v>
      </c>
      <c r="N64" s="732">
        <v>0.0</v>
      </c>
      <c r="O64" s="732">
        <v>0.0</v>
      </c>
      <c r="P64" s="732">
        <v>0.0</v>
      </c>
      <c r="Q64" s="732">
        <v>0.0</v>
      </c>
      <c r="R64" s="732">
        <v>0.0</v>
      </c>
      <c r="S64" s="732">
        <v>0.0</v>
      </c>
      <c r="T64" s="732">
        <v>0.0</v>
      </c>
      <c r="U64" s="732">
        <v>0.0</v>
      </c>
      <c r="V64" s="732">
        <v>0.0</v>
      </c>
      <c r="W64" s="732">
        <v>0.0</v>
      </c>
    </row>
    <row r="65">
      <c r="B65" s="737">
        <v>0.6458333333333334</v>
      </c>
      <c r="C65" s="732">
        <v>0.0</v>
      </c>
      <c r="D65" s="732">
        <v>0.0</v>
      </c>
      <c r="E65" s="732">
        <v>0.0</v>
      </c>
      <c r="F65" s="732">
        <v>0.0</v>
      </c>
      <c r="G65" s="732">
        <v>0.0</v>
      </c>
      <c r="H65" s="732">
        <v>0.0</v>
      </c>
      <c r="I65" s="732">
        <v>0.0</v>
      </c>
      <c r="J65" s="732">
        <v>0.0</v>
      </c>
      <c r="K65" s="732">
        <v>0.0</v>
      </c>
      <c r="L65" s="732">
        <v>0.0</v>
      </c>
      <c r="M65" s="732">
        <v>0.0</v>
      </c>
      <c r="N65" s="732">
        <v>0.0</v>
      </c>
      <c r="O65" s="732">
        <v>0.0</v>
      </c>
      <c r="P65" s="732">
        <v>0.0</v>
      </c>
      <c r="Q65" s="732">
        <v>0.0</v>
      </c>
      <c r="R65" s="732">
        <v>0.0</v>
      </c>
      <c r="S65" s="732">
        <v>0.0</v>
      </c>
      <c r="T65" s="732">
        <v>0.0</v>
      </c>
      <c r="U65" s="732">
        <v>0.0</v>
      </c>
      <c r="V65" s="732">
        <v>0.0</v>
      </c>
      <c r="W65" s="732">
        <v>0.0</v>
      </c>
    </row>
    <row r="66">
      <c r="B66" s="737">
        <v>0.65625</v>
      </c>
      <c r="C66" s="732">
        <v>0.0</v>
      </c>
      <c r="D66" s="732">
        <v>0.0</v>
      </c>
      <c r="E66" s="732">
        <v>0.0</v>
      </c>
      <c r="F66" s="732">
        <v>0.0</v>
      </c>
      <c r="G66" s="732">
        <v>0.0</v>
      </c>
      <c r="H66" s="732">
        <v>0.0</v>
      </c>
      <c r="I66" s="732">
        <v>0.0</v>
      </c>
      <c r="J66" s="732">
        <v>0.0</v>
      </c>
      <c r="K66" s="732">
        <v>0.0</v>
      </c>
      <c r="L66" s="732">
        <v>0.0</v>
      </c>
      <c r="M66" s="732">
        <v>0.0</v>
      </c>
      <c r="N66" s="732">
        <v>0.0</v>
      </c>
      <c r="O66" s="732">
        <v>0.0</v>
      </c>
      <c r="P66" s="732">
        <v>0.0</v>
      </c>
      <c r="Q66" s="732">
        <v>0.0</v>
      </c>
      <c r="R66" s="732">
        <v>0.0</v>
      </c>
      <c r="S66" s="732">
        <v>0.0</v>
      </c>
      <c r="T66" s="732">
        <v>0.0</v>
      </c>
      <c r="U66" s="732">
        <v>0.0</v>
      </c>
      <c r="V66" s="732">
        <v>0.0</v>
      </c>
      <c r="W66" s="732">
        <v>0.0</v>
      </c>
    </row>
    <row r="67">
      <c r="B67" s="737">
        <v>0.6666666666666666</v>
      </c>
      <c r="C67" s="732">
        <v>0.0</v>
      </c>
      <c r="D67" s="732">
        <v>0.0</v>
      </c>
      <c r="E67" s="732">
        <v>0.0</v>
      </c>
      <c r="F67" s="732">
        <v>0.0</v>
      </c>
      <c r="G67" s="732">
        <v>0.0</v>
      </c>
      <c r="H67" s="732">
        <v>0.0</v>
      </c>
      <c r="I67" s="732">
        <v>0.0</v>
      </c>
      <c r="J67" s="732">
        <v>0.0</v>
      </c>
      <c r="K67" s="732">
        <v>0.0</v>
      </c>
      <c r="L67" s="732">
        <v>0.0</v>
      </c>
      <c r="M67" s="732">
        <v>0.0</v>
      </c>
      <c r="N67" s="732">
        <v>0.0</v>
      </c>
      <c r="O67" s="732">
        <v>0.0</v>
      </c>
      <c r="P67" s="732">
        <v>0.0</v>
      </c>
      <c r="Q67" s="732">
        <v>0.0</v>
      </c>
      <c r="R67" s="732">
        <v>0.0</v>
      </c>
      <c r="S67" s="732">
        <v>0.0</v>
      </c>
      <c r="T67" s="732">
        <v>0.0</v>
      </c>
      <c r="U67" s="732">
        <v>0.0</v>
      </c>
      <c r="V67" s="732">
        <v>0.0</v>
      </c>
      <c r="W67" s="732">
        <v>0.0</v>
      </c>
    </row>
    <row r="68">
      <c r="B68" s="737">
        <v>0.6770833333333334</v>
      </c>
      <c r="C68" s="732">
        <v>0.0</v>
      </c>
      <c r="D68" s="732">
        <v>0.0</v>
      </c>
      <c r="E68" s="732">
        <v>0.0</v>
      </c>
      <c r="F68" s="732">
        <v>0.0</v>
      </c>
      <c r="G68" s="732">
        <v>0.0</v>
      </c>
      <c r="H68" s="732">
        <v>0.0</v>
      </c>
      <c r="I68" s="732">
        <v>0.0</v>
      </c>
      <c r="J68" s="732">
        <v>0.0</v>
      </c>
      <c r="K68" s="732">
        <v>0.0</v>
      </c>
      <c r="L68" s="732">
        <v>0.0</v>
      </c>
      <c r="M68" s="732">
        <v>0.0</v>
      </c>
      <c r="N68" s="732">
        <v>0.0</v>
      </c>
      <c r="O68" s="732">
        <v>0.0</v>
      </c>
      <c r="P68" s="732">
        <v>0.0</v>
      </c>
      <c r="Q68" s="732">
        <v>0.0</v>
      </c>
      <c r="R68" s="732">
        <v>0.0</v>
      </c>
      <c r="S68" s="732">
        <v>0.0</v>
      </c>
      <c r="T68" s="732">
        <v>0.0</v>
      </c>
      <c r="U68" s="732">
        <v>0.0</v>
      </c>
      <c r="V68" s="732">
        <v>0.0</v>
      </c>
      <c r="W68" s="732">
        <v>0.0</v>
      </c>
    </row>
    <row r="69">
      <c r="B69" s="737">
        <v>0.6875</v>
      </c>
      <c r="C69" s="732">
        <v>0.0</v>
      </c>
      <c r="D69" s="732">
        <v>0.0</v>
      </c>
      <c r="E69" s="732">
        <v>0.0</v>
      </c>
      <c r="F69" s="732">
        <v>0.0</v>
      </c>
      <c r="G69" s="732">
        <v>0.0</v>
      </c>
      <c r="H69" s="732">
        <v>0.0</v>
      </c>
      <c r="I69" s="732">
        <v>0.0</v>
      </c>
      <c r="J69" s="732">
        <v>0.0</v>
      </c>
      <c r="K69" s="732">
        <v>0.0</v>
      </c>
      <c r="L69" s="732">
        <v>0.0</v>
      </c>
      <c r="M69" s="732">
        <v>0.0</v>
      </c>
      <c r="N69" s="732">
        <v>0.0</v>
      </c>
      <c r="O69" s="732">
        <v>0.0</v>
      </c>
      <c r="P69" s="732">
        <v>0.0</v>
      </c>
      <c r="Q69" s="732">
        <v>0.0</v>
      </c>
      <c r="R69" s="732">
        <v>0.0</v>
      </c>
      <c r="S69" s="732">
        <v>0.0</v>
      </c>
      <c r="T69" s="732">
        <v>0.0</v>
      </c>
      <c r="U69" s="732">
        <v>0.0</v>
      </c>
      <c r="V69" s="732">
        <v>0.0</v>
      </c>
      <c r="W69" s="732">
        <v>0.0</v>
      </c>
    </row>
    <row r="70">
      <c r="B70" s="737">
        <v>0.6979166666666666</v>
      </c>
      <c r="C70" s="732">
        <v>0.0</v>
      </c>
      <c r="D70" s="732">
        <v>0.0</v>
      </c>
      <c r="E70" s="732">
        <v>0.0</v>
      </c>
      <c r="F70" s="732">
        <v>0.0</v>
      </c>
      <c r="G70" s="732">
        <v>0.0</v>
      </c>
      <c r="H70" s="732">
        <v>0.0</v>
      </c>
      <c r="I70" s="732">
        <v>0.0</v>
      </c>
      <c r="J70" s="732">
        <v>0.0</v>
      </c>
      <c r="K70" s="732">
        <v>0.0</v>
      </c>
      <c r="L70" s="732">
        <v>0.0</v>
      </c>
      <c r="M70" s="732">
        <v>0.0</v>
      </c>
      <c r="N70" s="732">
        <v>0.0</v>
      </c>
      <c r="O70" s="732">
        <v>0.0</v>
      </c>
      <c r="P70" s="732">
        <v>0.0</v>
      </c>
      <c r="Q70" s="732">
        <v>0.0</v>
      </c>
      <c r="R70" s="732">
        <v>0.0</v>
      </c>
      <c r="S70" s="732">
        <v>0.0</v>
      </c>
      <c r="T70" s="732">
        <v>0.0</v>
      </c>
      <c r="U70" s="732">
        <v>0.0</v>
      </c>
      <c r="V70" s="732">
        <v>0.0</v>
      </c>
      <c r="W70" s="732">
        <v>0.0</v>
      </c>
    </row>
    <row r="71">
      <c r="B71" s="737">
        <v>0.7083333333333334</v>
      </c>
      <c r="C71" s="732">
        <v>0.0</v>
      </c>
      <c r="D71" s="732">
        <v>0.0</v>
      </c>
      <c r="E71" s="732">
        <v>0.0</v>
      </c>
      <c r="F71" s="732">
        <v>0.0</v>
      </c>
      <c r="G71" s="732">
        <v>0.0</v>
      </c>
      <c r="H71" s="732">
        <v>0.0</v>
      </c>
      <c r="I71" s="732">
        <v>0.0</v>
      </c>
      <c r="J71" s="732">
        <v>0.0</v>
      </c>
      <c r="K71" s="732">
        <v>0.0</v>
      </c>
      <c r="L71" s="732">
        <v>0.0</v>
      </c>
      <c r="M71" s="732">
        <v>0.0</v>
      </c>
      <c r="N71" s="732">
        <v>0.0</v>
      </c>
      <c r="O71" s="732">
        <v>0.0</v>
      </c>
      <c r="P71" s="732">
        <v>0.0</v>
      </c>
      <c r="Q71" s="732">
        <v>0.0</v>
      </c>
      <c r="R71" s="732">
        <v>0.0</v>
      </c>
      <c r="S71" s="732">
        <v>0.0</v>
      </c>
      <c r="T71" s="732">
        <v>0.0</v>
      </c>
      <c r="U71" s="732">
        <v>0.0</v>
      </c>
      <c r="V71" s="732">
        <v>0.0</v>
      </c>
      <c r="W71" s="732">
        <v>0.0</v>
      </c>
    </row>
    <row r="72">
      <c r="B72" s="737">
        <v>0.71875</v>
      </c>
      <c r="C72" s="732">
        <v>0.0</v>
      </c>
      <c r="D72" s="732">
        <v>0.0</v>
      </c>
      <c r="E72" s="732">
        <v>0.0</v>
      </c>
      <c r="F72" s="732">
        <v>0.0</v>
      </c>
      <c r="G72" s="732">
        <v>0.0</v>
      </c>
      <c r="H72" s="732">
        <v>0.0</v>
      </c>
      <c r="I72" s="732">
        <v>0.0</v>
      </c>
      <c r="J72" s="732">
        <v>0.0</v>
      </c>
      <c r="K72" s="732">
        <v>0.0</v>
      </c>
      <c r="L72" s="732">
        <v>0.0</v>
      </c>
      <c r="M72" s="732">
        <v>0.0</v>
      </c>
      <c r="N72" s="732">
        <v>0.0</v>
      </c>
      <c r="O72" s="732">
        <v>0.0</v>
      </c>
      <c r="P72" s="732">
        <v>0.0</v>
      </c>
      <c r="Q72" s="732">
        <v>0.0</v>
      </c>
      <c r="R72" s="732">
        <v>0.0</v>
      </c>
      <c r="S72" s="732">
        <v>0.0</v>
      </c>
      <c r="T72" s="732">
        <v>0.0</v>
      </c>
      <c r="U72" s="732">
        <v>0.0</v>
      </c>
      <c r="V72" s="732">
        <v>0.0</v>
      </c>
      <c r="W72" s="732">
        <v>0.0</v>
      </c>
    </row>
    <row r="73">
      <c r="B73" s="737">
        <v>0.7291666666666666</v>
      </c>
      <c r="C73" s="732">
        <v>0.0</v>
      </c>
      <c r="D73" s="732">
        <v>0.0</v>
      </c>
      <c r="E73" s="732">
        <v>0.0</v>
      </c>
      <c r="F73" s="732">
        <v>0.0</v>
      </c>
      <c r="G73" s="732">
        <v>0.0</v>
      </c>
      <c r="H73" s="732">
        <v>0.0</v>
      </c>
      <c r="I73" s="732">
        <v>0.0</v>
      </c>
      <c r="J73" s="732">
        <v>0.0</v>
      </c>
      <c r="K73" s="732">
        <v>0.0</v>
      </c>
      <c r="L73" s="732">
        <v>0.0</v>
      </c>
      <c r="M73" s="732">
        <v>0.0</v>
      </c>
      <c r="N73" s="732">
        <v>0.0</v>
      </c>
      <c r="O73" s="732">
        <v>0.0</v>
      </c>
      <c r="P73" s="732">
        <v>0.0</v>
      </c>
      <c r="Q73" s="732">
        <v>0.0</v>
      </c>
      <c r="R73" s="732">
        <v>0.0</v>
      </c>
      <c r="S73" s="732">
        <v>0.0</v>
      </c>
      <c r="T73" s="732">
        <v>0.0</v>
      </c>
      <c r="U73" s="732">
        <v>0.0</v>
      </c>
      <c r="V73" s="732">
        <v>0.0</v>
      </c>
      <c r="W73" s="732">
        <v>0.0</v>
      </c>
    </row>
    <row r="74">
      <c r="B74" s="737">
        <v>0.7395833333333334</v>
      </c>
      <c r="C74" s="732">
        <v>0.0</v>
      </c>
      <c r="D74" s="732">
        <v>0.0</v>
      </c>
      <c r="E74" s="732">
        <v>0.0</v>
      </c>
      <c r="F74" s="732">
        <v>0.0</v>
      </c>
      <c r="G74" s="732">
        <v>0.0</v>
      </c>
      <c r="H74" s="732">
        <v>0.0</v>
      </c>
      <c r="I74" s="732">
        <v>0.0</v>
      </c>
      <c r="J74" s="732">
        <v>0.0</v>
      </c>
      <c r="K74" s="732">
        <v>0.0</v>
      </c>
      <c r="L74" s="732">
        <v>0.0</v>
      </c>
      <c r="M74" s="732">
        <v>0.0</v>
      </c>
      <c r="N74" s="732">
        <v>0.0</v>
      </c>
      <c r="O74" s="732">
        <v>0.0</v>
      </c>
      <c r="P74" s="732">
        <v>0.0</v>
      </c>
      <c r="Q74" s="732">
        <v>0.0</v>
      </c>
      <c r="R74" s="732">
        <v>0.0</v>
      </c>
      <c r="S74" s="732">
        <v>0.0</v>
      </c>
      <c r="T74" s="732">
        <v>0.0</v>
      </c>
      <c r="U74" s="732">
        <v>0.0</v>
      </c>
      <c r="V74" s="732">
        <v>0.0</v>
      </c>
      <c r="W74" s="732">
        <v>0.0</v>
      </c>
    </row>
    <row r="75">
      <c r="B75" s="737">
        <v>0.75</v>
      </c>
      <c r="C75" s="732">
        <v>0.0</v>
      </c>
      <c r="D75" s="732">
        <v>0.0</v>
      </c>
      <c r="E75" s="732">
        <v>0.0</v>
      </c>
      <c r="F75" s="732">
        <v>0.0</v>
      </c>
      <c r="G75" s="732">
        <v>0.0</v>
      </c>
      <c r="H75" s="732">
        <v>0.0</v>
      </c>
      <c r="I75" s="732">
        <v>0.0</v>
      </c>
      <c r="J75" s="732">
        <v>0.0</v>
      </c>
      <c r="K75" s="732">
        <v>0.0</v>
      </c>
      <c r="L75" s="732">
        <v>0.0</v>
      </c>
      <c r="M75" s="732">
        <v>0.0</v>
      </c>
      <c r="N75" s="732">
        <v>0.0</v>
      </c>
      <c r="O75" s="732">
        <v>0.0</v>
      </c>
      <c r="P75" s="732">
        <v>0.0</v>
      </c>
      <c r="Q75" s="732">
        <v>0.0</v>
      </c>
      <c r="R75" s="732">
        <v>0.0</v>
      </c>
      <c r="S75" s="732">
        <v>0.0</v>
      </c>
      <c r="T75" s="732">
        <v>0.0</v>
      </c>
      <c r="U75" s="732">
        <v>0.0</v>
      </c>
      <c r="V75" s="732">
        <v>0.0</v>
      </c>
      <c r="W75" s="732">
        <v>0.0</v>
      </c>
    </row>
    <row r="76">
      <c r="B76" s="737">
        <v>0.7604166666666666</v>
      </c>
      <c r="C76" s="732">
        <v>0.0</v>
      </c>
      <c r="D76" s="732">
        <v>0.0</v>
      </c>
      <c r="E76" s="732">
        <v>0.0</v>
      </c>
      <c r="F76" s="732">
        <v>0.0</v>
      </c>
      <c r="G76" s="732">
        <v>0.0</v>
      </c>
      <c r="H76" s="732">
        <v>0.0</v>
      </c>
      <c r="I76" s="732">
        <v>0.0</v>
      </c>
      <c r="J76" s="732">
        <v>0.0</v>
      </c>
      <c r="K76" s="732">
        <v>0.0</v>
      </c>
      <c r="L76" s="732">
        <v>0.0</v>
      </c>
      <c r="M76" s="732">
        <v>0.0</v>
      </c>
      <c r="N76" s="732">
        <v>0.0</v>
      </c>
      <c r="O76" s="732">
        <v>0.0</v>
      </c>
      <c r="P76" s="732">
        <v>0.0</v>
      </c>
      <c r="Q76" s="732">
        <v>0.0</v>
      </c>
      <c r="R76" s="732">
        <v>0.0</v>
      </c>
      <c r="S76" s="732">
        <v>0.0</v>
      </c>
      <c r="T76" s="732">
        <v>0.0</v>
      </c>
      <c r="U76" s="732">
        <v>0.0</v>
      </c>
      <c r="V76" s="732">
        <v>0.0</v>
      </c>
      <c r="W76" s="732">
        <v>0.0</v>
      </c>
    </row>
    <row r="77">
      <c r="B77" s="737">
        <v>0.7708333333333334</v>
      </c>
      <c r="C77" s="732">
        <v>0.0</v>
      </c>
      <c r="D77" s="732">
        <v>0.0</v>
      </c>
      <c r="E77" s="732">
        <v>0.0</v>
      </c>
      <c r="F77" s="732">
        <v>0.0</v>
      </c>
      <c r="G77" s="732">
        <v>0.0</v>
      </c>
      <c r="H77" s="732">
        <v>0.0</v>
      </c>
      <c r="I77" s="732">
        <v>0.0</v>
      </c>
      <c r="J77" s="732">
        <v>0.0</v>
      </c>
      <c r="K77" s="732">
        <v>0.0</v>
      </c>
      <c r="L77" s="732">
        <v>0.0</v>
      </c>
      <c r="M77" s="732">
        <v>0.0</v>
      </c>
      <c r="N77" s="732">
        <v>0.0</v>
      </c>
      <c r="O77" s="732">
        <v>0.0</v>
      </c>
      <c r="P77" s="732">
        <v>0.0</v>
      </c>
      <c r="Q77" s="732">
        <v>0.0</v>
      </c>
      <c r="R77" s="732">
        <v>0.0</v>
      </c>
      <c r="S77" s="732">
        <v>0.0</v>
      </c>
      <c r="T77" s="732">
        <v>0.0</v>
      </c>
      <c r="U77" s="732">
        <v>0.0</v>
      </c>
      <c r="V77" s="732">
        <v>0.0</v>
      </c>
      <c r="W77" s="732">
        <v>0.0</v>
      </c>
    </row>
    <row r="78">
      <c r="B78" s="737">
        <v>0.78125</v>
      </c>
      <c r="C78" s="732">
        <v>0.0</v>
      </c>
      <c r="D78" s="732">
        <v>0.0</v>
      </c>
      <c r="E78" s="732">
        <v>0.0</v>
      </c>
      <c r="F78" s="732">
        <v>0.0</v>
      </c>
      <c r="G78" s="732">
        <v>0.0</v>
      </c>
      <c r="H78" s="732">
        <v>0.0</v>
      </c>
      <c r="I78" s="732">
        <v>0.0</v>
      </c>
      <c r="J78" s="732">
        <v>0.0</v>
      </c>
      <c r="K78" s="732">
        <v>0.0</v>
      </c>
      <c r="L78" s="732">
        <v>0.0</v>
      </c>
      <c r="M78" s="732">
        <v>0.0</v>
      </c>
      <c r="N78" s="732">
        <v>0.0</v>
      </c>
      <c r="O78" s="732">
        <v>0.0</v>
      </c>
      <c r="P78" s="732">
        <v>0.0</v>
      </c>
      <c r="Q78" s="732">
        <v>0.0</v>
      </c>
      <c r="R78" s="732">
        <v>0.0</v>
      </c>
      <c r="S78" s="732">
        <v>0.0</v>
      </c>
      <c r="T78" s="732">
        <v>0.0</v>
      </c>
      <c r="U78" s="732">
        <v>0.0</v>
      </c>
      <c r="V78" s="732">
        <v>0.0</v>
      </c>
      <c r="W78" s="732">
        <v>0.0</v>
      </c>
    </row>
    <row r="79">
      <c r="B79" s="737">
        <v>0.7916666666666666</v>
      </c>
      <c r="C79" s="732">
        <v>0.0</v>
      </c>
      <c r="D79" s="732">
        <v>0.0</v>
      </c>
      <c r="E79" s="732">
        <v>0.0</v>
      </c>
      <c r="F79" s="732">
        <v>0.0</v>
      </c>
      <c r="G79" s="732">
        <v>0.0</v>
      </c>
      <c r="H79" s="732">
        <v>0.0</v>
      </c>
      <c r="I79" s="732">
        <v>0.0</v>
      </c>
      <c r="J79" s="732">
        <v>0.0</v>
      </c>
      <c r="K79" s="732">
        <v>0.0</v>
      </c>
      <c r="L79" s="732">
        <v>0.0</v>
      </c>
      <c r="M79" s="732">
        <v>0.0</v>
      </c>
      <c r="N79" s="732">
        <v>0.0</v>
      </c>
      <c r="O79" s="732">
        <v>0.0</v>
      </c>
      <c r="P79" s="732">
        <v>0.0</v>
      </c>
      <c r="Q79" s="732">
        <v>0.0</v>
      </c>
      <c r="R79" s="732">
        <v>0.0</v>
      </c>
      <c r="S79" s="732">
        <v>0.0</v>
      </c>
      <c r="T79" s="732">
        <v>0.0</v>
      </c>
      <c r="U79" s="732">
        <v>0.0</v>
      </c>
      <c r="V79" s="732">
        <v>0.0</v>
      </c>
      <c r="W79" s="732">
        <v>0.0</v>
      </c>
    </row>
    <row r="80">
      <c r="B80" s="737">
        <v>0.8020833333333334</v>
      </c>
      <c r="C80" s="732">
        <v>0.0</v>
      </c>
      <c r="D80" s="732">
        <v>0.0</v>
      </c>
      <c r="E80" s="732">
        <v>0.0</v>
      </c>
      <c r="F80" s="732">
        <v>0.0</v>
      </c>
      <c r="G80" s="732">
        <v>0.0</v>
      </c>
      <c r="H80" s="732">
        <v>0.0</v>
      </c>
      <c r="I80" s="732">
        <v>0.0</v>
      </c>
      <c r="J80" s="732">
        <v>0.0</v>
      </c>
      <c r="K80" s="732">
        <v>0.0</v>
      </c>
      <c r="L80" s="732">
        <v>0.0</v>
      </c>
      <c r="M80" s="732">
        <v>0.0</v>
      </c>
      <c r="N80" s="732">
        <v>0.0</v>
      </c>
      <c r="O80" s="732">
        <v>0.0</v>
      </c>
      <c r="P80" s="732">
        <v>0.0</v>
      </c>
      <c r="Q80" s="732">
        <v>0.0</v>
      </c>
      <c r="R80" s="732">
        <v>0.0</v>
      </c>
      <c r="S80" s="732">
        <v>0.0</v>
      </c>
      <c r="T80" s="732">
        <v>0.0</v>
      </c>
      <c r="U80" s="732">
        <v>0.0</v>
      </c>
      <c r="V80" s="732">
        <v>0.0</v>
      </c>
      <c r="W80" s="732">
        <v>0.0</v>
      </c>
    </row>
    <row r="81">
      <c r="B81" s="737">
        <v>0.8125</v>
      </c>
      <c r="C81" s="732">
        <v>0.0</v>
      </c>
      <c r="D81" s="732">
        <v>0.0</v>
      </c>
      <c r="E81" s="732">
        <v>0.0</v>
      </c>
      <c r="F81" s="732">
        <v>0.0</v>
      </c>
      <c r="G81" s="732">
        <v>0.0</v>
      </c>
      <c r="H81" s="732">
        <v>0.0</v>
      </c>
      <c r="I81" s="732">
        <v>0.0</v>
      </c>
      <c r="J81" s="732">
        <v>0.0</v>
      </c>
      <c r="K81" s="732">
        <v>0.0</v>
      </c>
      <c r="L81" s="732">
        <v>0.0</v>
      </c>
      <c r="M81" s="732">
        <v>0.0</v>
      </c>
      <c r="N81" s="732">
        <v>0.0</v>
      </c>
      <c r="O81" s="732">
        <v>0.0</v>
      </c>
      <c r="P81" s="732">
        <v>0.0</v>
      </c>
      <c r="Q81" s="732">
        <v>0.0</v>
      </c>
      <c r="R81" s="732">
        <v>0.0</v>
      </c>
      <c r="S81" s="732">
        <v>0.0</v>
      </c>
      <c r="T81" s="732">
        <v>0.0</v>
      </c>
      <c r="U81" s="732">
        <v>0.0</v>
      </c>
      <c r="V81" s="732">
        <v>0.0</v>
      </c>
      <c r="W81" s="732">
        <v>0.0</v>
      </c>
    </row>
    <row r="82">
      <c r="B82" s="737">
        <v>0.8229166666666666</v>
      </c>
      <c r="C82" s="732">
        <v>0.0</v>
      </c>
      <c r="D82" s="732">
        <v>0.0</v>
      </c>
      <c r="E82" s="732">
        <v>0.0</v>
      </c>
      <c r="F82" s="732">
        <v>0.0</v>
      </c>
      <c r="G82" s="732">
        <v>0.0</v>
      </c>
      <c r="H82" s="732">
        <v>0.0</v>
      </c>
      <c r="I82" s="732">
        <v>0.0</v>
      </c>
      <c r="J82" s="732">
        <v>0.0</v>
      </c>
      <c r="K82" s="732">
        <v>0.0</v>
      </c>
      <c r="L82" s="732">
        <v>0.0</v>
      </c>
      <c r="M82" s="732">
        <v>0.0</v>
      </c>
      <c r="N82" s="732">
        <v>0.0</v>
      </c>
      <c r="O82" s="732">
        <v>0.0</v>
      </c>
      <c r="P82" s="732">
        <v>0.0</v>
      </c>
      <c r="Q82" s="732">
        <v>0.0</v>
      </c>
      <c r="R82" s="732">
        <v>0.0</v>
      </c>
      <c r="S82" s="732">
        <v>0.0</v>
      </c>
      <c r="T82" s="732">
        <v>0.0</v>
      </c>
      <c r="U82" s="732">
        <v>0.0</v>
      </c>
      <c r="V82" s="732">
        <v>0.0</v>
      </c>
      <c r="W82" s="732">
        <v>0.0</v>
      </c>
    </row>
    <row r="83">
      <c r="B83" s="737">
        <v>0.8333333333333334</v>
      </c>
      <c r="C83" s="732">
        <v>0.0</v>
      </c>
      <c r="D83" s="732">
        <v>0.0</v>
      </c>
      <c r="E83" s="732">
        <v>0.0</v>
      </c>
      <c r="F83" s="732">
        <v>0.0</v>
      </c>
      <c r="G83" s="732">
        <v>0.0</v>
      </c>
      <c r="H83" s="732">
        <v>0.0</v>
      </c>
      <c r="I83" s="732">
        <v>0.0</v>
      </c>
      <c r="J83" s="732">
        <v>0.0</v>
      </c>
      <c r="K83" s="732">
        <v>0.0</v>
      </c>
      <c r="L83" s="732">
        <v>0.0</v>
      </c>
      <c r="M83" s="732">
        <v>0.0</v>
      </c>
      <c r="N83" s="732">
        <v>0.0</v>
      </c>
      <c r="O83" s="732">
        <v>0.0</v>
      </c>
      <c r="P83" s="732">
        <v>0.0</v>
      </c>
      <c r="Q83" s="732">
        <v>0.0</v>
      </c>
      <c r="R83" s="732">
        <v>0.0</v>
      </c>
      <c r="S83" s="732">
        <v>0.0</v>
      </c>
      <c r="T83" s="732">
        <v>0.0</v>
      </c>
      <c r="U83" s="732">
        <v>0.0</v>
      </c>
      <c r="V83" s="732">
        <v>0.0</v>
      </c>
      <c r="W83" s="732">
        <v>0.0</v>
      </c>
    </row>
    <row r="84">
      <c r="B84" s="737">
        <v>0.84375</v>
      </c>
      <c r="C84" s="732">
        <v>0.0</v>
      </c>
      <c r="D84" s="732">
        <v>0.0</v>
      </c>
      <c r="E84" s="732">
        <v>0.0</v>
      </c>
      <c r="F84" s="732">
        <v>0.0</v>
      </c>
      <c r="G84" s="732">
        <v>0.0</v>
      </c>
      <c r="H84" s="732">
        <v>0.0</v>
      </c>
      <c r="I84" s="732">
        <v>0.0</v>
      </c>
      <c r="J84" s="732">
        <v>0.0</v>
      </c>
      <c r="K84" s="732">
        <v>0.0</v>
      </c>
      <c r="L84" s="732">
        <v>0.0</v>
      </c>
      <c r="M84" s="732">
        <v>0.0</v>
      </c>
      <c r="N84" s="732">
        <v>0.0</v>
      </c>
      <c r="O84" s="732">
        <v>0.0</v>
      </c>
      <c r="P84" s="732">
        <v>0.0</v>
      </c>
      <c r="Q84" s="732">
        <v>0.0</v>
      </c>
      <c r="R84" s="732">
        <v>0.0</v>
      </c>
      <c r="S84" s="732">
        <v>0.0</v>
      </c>
      <c r="T84" s="732">
        <v>0.0</v>
      </c>
      <c r="U84" s="732">
        <v>0.0</v>
      </c>
      <c r="V84" s="732">
        <v>0.0</v>
      </c>
      <c r="W84" s="732">
        <v>0.0</v>
      </c>
    </row>
    <row r="85">
      <c r="B85" s="737">
        <v>0.8541666666666666</v>
      </c>
      <c r="C85" s="732">
        <v>0.0</v>
      </c>
      <c r="D85" s="732">
        <v>0.0</v>
      </c>
      <c r="E85" s="732">
        <v>0.0</v>
      </c>
      <c r="F85" s="732">
        <v>0.0</v>
      </c>
      <c r="G85" s="732">
        <v>0.0</v>
      </c>
      <c r="H85" s="732">
        <v>0.0</v>
      </c>
      <c r="I85" s="732">
        <v>0.0</v>
      </c>
      <c r="J85" s="732">
        <v>0.0</v>
      </c>
      <c r="K85" s="732">
        <v>0.0</v>
      </c>
      <c r="L85" s="732">
        <v>0.0</v>
      </c>
      <c r="M85" s="732">
        <v>0.0</v>
      </c>
      <c r="N85" s="732">
        <v>0.0</v>
      </c>
      <c r="O85" s="732">
        <v>0.0</v>
      </c>
      <c r="P85" s="732">
        <v>0.0</v>
      </c>
      <c r="Q85" s="732">
        <v>0.0</v>
      </c>
      <c r="R85" s="732">
        <v>0.0</v>
      </c>
      <c r="S85" s="732">
        <v>0.0</v>
      </c>
      <c r="T85" s="732">
        <v>0.0</v>
      </c>
      <c r="U85" s="732">
        <v>0.0</v>
      </c>
      <c r="V85" s="732">
        <v>0.0</v>
      </c>
      <c r="W85" s="732">
        <v>0.0</v>
      </c>
    </row>
    <row r="86">
      <c r="B86" s="737">
        <v>0.8645833333333334</v>
      </c>
      <c r="C86" s="732">
        <v>0.0</v>
      </c>
      <c r="D86" s="732">
        <v>0.0</v>
      </c>
      <c r="E86" s="732">
        <v>0.0</v>
      </c>
      <c r="F86" s="732">
        <v>0.0</v>
      </c>
      <c r="G86" s="732">
        <v>0.0</v>
      </c>
      <c r="H86" s="732">
        <v>0.0</v>
      </c>
      <c r="I86" s="732">
        <v>0.0</v>
      </c>
      <c r="J86" s="732">
        <v>0.0</v>
      </c>
      <c r="K86" s="732">
        <v>0.0</v>
      </c>
      <c r="L86" s="732">
        <v>0.0</v>
      </c>
      <c r="M86" s="732">
        <v>0.0</v>
      </c>
      <c r="N86" s="732">
        <v>0.0</v>
      </c>
      <c r="O86" s="732">
        <v>0.0</v>
      </c>
      <c r="P86" s="732">
        <v>0.0</v>
      </c>
      <c r="Q86" s="732">
        <v>0.0</v>
      </c>
      <c r="R86" s="732">
        <v>0.0</v>
      </c>
      <c r="S86" s="732">
        <v>0.0</v>
      </c>
      <c r="T86" s="732">
        <v>0.0</v>
      </c>
      <c r="U86" s="732">
        <v>0.0</v>
      </c>
      <c r="V86" s="732">
        <v>0.0</v>
      </c>
      <c r="W86" s="732">
        <v>0.0</v>
      </c>
    </row>
    <row r="87">
      <c r="B87" s="737">
        <v>0.875</v>
      </c>
      <c r="C87" s="732">
        <v>0.0</v>
      </c>
      <c r="D87" s="732">
        <v>0.0</v>
      </c>
      <c r="E87" s="732">
        <v>0.0</v>
      </c>
      <c r="F87" s="732">
        <v>0.0</v>
      </c>
      <c r="G87" s="732">
        <v>0.0</v>
      </c>
      <c r="H87" s="732">
        <v>0.0</v>
      </c>
      <c r="I87" s="732">
        <v>0.0</v>
      </c>
      <c r="J87" s="732">
        <v>0.0</v>
      </c>
      <c r="K87" s="732">
        <v>0.0</v>
      </c>
      <c r="L87" s="732">
        <v>0.0</v>
      </c>
      <c r="M87" s="732">
        <v>0.0</v>
      </c>
      <c r="N87" s="732">
        <v>0.0</v>
      </c>
      <c r="O87" s="732">
        <v>0.0</v>
      </c>
      <c r="P87" s="732">
        <v>0.0</v>
      </c>
      <c r="Q87" s="732">
        <v>0.0</v>
      </c>
      <c r="R87" s="732">
        <v>0.0</v>
      </c>
      <c r="S87" s="732">
        <v>0.0</v>
      </c>
      <c r="T87" s="732">
        <v>0.0</v>
      </c>
      <c r="U87" s="732">
        <v>0.0</v>
      </c>
      <c r="V87" s="732">
        <v>0.0</v>
      </c>
      <c r="W87" s="732">
        <v>0.0</v>
      </c>
    </row>
    <row r="88">
      <c r="B88" s="737">
        <v>0.8854166666666666</v>
      </c>
      <c r="C88" s="732">
        <v>0.0</v>
      </c>
      <c r="D88" s="732">
        <v>0.0</v>
      </c>
      <c r="E88" s="732">
        <v>0.0</v>
      </c>
      <c r="F88" s="732">
        <v>0.0</v>
      </c>
      <c r="G88" s="732">
        <v>0.0</v>
      </c>
      <c r="H88" s="732">
        <v>0.0</v>
      </c>
      <c r="I88" s="732">
        <v>0.0</v>
      </c>
      <c r="J88" s="732">
        <v>0.0</v>
      </c>
      <c r="K88" s="732">
        <v>0.0</v>
      </c>
      <c r="L88" s="732">
        <v>0.0</v>
      </c>
      <c r="M88" s="732">
        <v>0.0</v>
      </c>
      <c r="N88" s="732">
        <v>0.0</v>
      </c>
      <c r="O88" s="732">
        <v>0.0</v>
      </c>
      <c r="P88" s="732">
        <v>0.0</v>
      </c>
      <c r="Q88" s="732">
        <v>0.0</v>
      </c>
      <c r="R88" s="732">
        <v>0.0</v>
      </c>
      <c r="S88" s="732">
        <v>0.0</v>
      </c>
      <c r="T88" s="732">
        <v>0.0</v>
      </c>
      <c r="U88" s="732">
        <v>0.0</v>
      </c>
      <c r="V88" s="732">
        <v>0.0</v>
      </c>
      <c r="W88" s="732">
        <v>0.0</v>
      </c>
    </row>
    <row r="89">
      <c r="B89" s="737">
        <v>0.8958333333333334</v>
      </c>
      <c r="C89" s="732">
        <v>0.0</v>
      </c>
      <c r="D89" s="732">
        <v>0.0</v>
      </c>
      <c r="E89" s="732">
        <v>0.0</v>
      </c>
      <c r="F89" s="732">
        <v>0.0</v>
      </c>
      <c r="G89" s="732">
        <v>0.0</v>
      </c>
      <c r="H89" s="732">
        <v>0.0</v>
      </c>
      <c r="I89" s="732">
        <v>0.0</v>
      </c>
      <c r="J89" s="732">
        <v>0.0</v>
      </c>
      <c r="K89" s="732">
        <v>0.0</v>
      </c>
      <c r="L89" s="732">
        <v>0.0</v>
      </c>
      <c r="M89" s="732">
        <v>0.0</v>
      </c>
      <c r="N89" s="732">
        <v>0.0</v>
      </c>
      <c r="O89" s="732">
        <v>0.0</v>
      </c>
      <c r="P89" s="732">
        <v>0.0</v>
      </c>
      <c r="Q89" s="732">
        <v>0.0</v>
      </c>
      <c r="R89" s="732">
        <v>0.0</v>
      </c>
      <c r="S89" s="732">
        <v>0.0</v>
      </c>
      <c r="T89" s="732">
        <v>0.0</v>
      </c>
      <c r="U89" s="732">
        <v>0.0</v>
      </c>
      <c r="V89" s="732">
        <v>0.0</v>
      </c>
      <c r="W89" s="732">
        <v>0.0</v>
      </c>
    </row>
    <row r="90">
      <c r="B90" s="737">
        <v>0.90625</v>
      </c>
      <c r="C90" s="732">
        <v>0.0</v>
      </c>
      <c r="D90" s="732">
        <v>0.0</v>
      </c>
      <c r="E90" s="732">
        <v>0.0</v>
      </c>
      <c r="F90" s="732">
        <v>0.0</v>
      </c>
      <c r="G90" s="732">
        <v>0.0</v>
      </c>
      <c r="H90" s="732">
        <v>0.0</v>
      </c>
      <c r="I90" s="732">
        <v>0.0</v>
      </c>
      <c r="J90" s="732">
        <v>0.0</v>
      </c>
      <c r="K90" s="732">
        <v>0.0</v>
      </c>
      <c r="L90" s="732">
        <v>0.0</v>
      </c>
      <c r="M90" s="732">
        <v>0.0</v>
      </c>
      <c r="N90" s="732">
        <v>0.0</v>
      </c>
      <c r="O90" s="732">
        <v>0.0</v>
      </c>
      <c r="P90" s="732">
        <v>0.0</v>
      </c>
      <c r="Q90" s="732">
        <v>0.0</v>
      </c>
      <c r="R90" s="732">
        <v>0.0</v>
      </c>
      <c r="S90" s="732">
        <v>0.0</v>
      </c>
      <c r="T90" s="732">
        <v>0.0</v>
      </c>
      <c r="U90" s="732">
        <v>0.0</v>
      </c>
      <c r="V90" s="732">
        <v>0.0</v>
      </c>
      <c r="W90" s="732">
        <v>0.0</v>
      </c>
    </row>
    <row r="91">
      <c r="B91" s="737">
        <v>0.9166666666666666</v>
      </c>
      <c r="C91" s="732">
        <v>0.0</v>
      </c>
      <c r="D91" s="732">
        <v>0.0</v>
      </c>
      <c r="E91" s="732">
        <v>0.0</v>
      </c>
      <c r="F91" s="732">
        <v>0.0</v>
      </c>
      <c r="G91" s="732">
        <v>0.0</v>
      </c>
      <c r="H91" s="732">
        <v>0.0</v>
      </c>
      <c r="I91" s="732">
        <v>0.0</v>
      </c>
      <c r="J91" s="732">
        <v>0.0</v>
      </c>
      <c r="K91" s="732">
        <v>0.0</v>
      </c>
      <c r="L91" s="732">
        <v>0.0</v>
      </c>
      <c r="M91" s="732">
        <v>0.0</v>
      </c>
      <c r="N91" s="732">
        <v>0.0</v>
      </c>
      <c r="O91" s="732">
        <v>0.0</v>
      </c>
      <c r="P91" s="732">
        <v>0.0</v>
      </c>
      <c r="Q91" s="732">
        <v>0.0</v>
      </c>
      <c r="R91" s="732">
        <v>0.0</v>
      </c>
      <c r="S91" s="732">
        <v>0.0</v>
      </c>
      <c r="T91" s="732">
        <v>0.0</v>
      </c>
      <c r="U91" s="732">
        <v>0.0</v>
      </c>
      <c r="V91" s="732">
        <v>0.0</v>
      </c>
      <c r="W91" s="732">
        <v>0.0</v>
      </c>
    </row>
    <row r="92">
      <c r="B92" s="737">
        <v>0.9270833333333334</v>
      </c>
      <c r="C92" s="732">
        <v>0.0</v>
      </c>
      <c r="D92" s="732">
        <v>0.0</v>
      </c>
      <c r="E92" s="732">
        <v>0.0</v>
      </c>
      <c r="F92" s="732">
        <v>0.0</v>
      </c>
      <c r="G92" s="732">
        <v>0.0</v>
      </c>
      <c r="H92" s="732">
        <v>0.0</v>
      </c>
      <c r="I92" s="732">
        <v>0.0</v>
      </c>
      <c r="J92" s="732">
        <v>0.0</v>
      </c>
      <c r="K92" s="732">
        <v>0.0</v>
      </c>
      <c r="L92" s="732">
        <v>0.0</v>
      </c>
      <c r="M92" s="732">
        <v>0.0</v>
      </c>
      <c r="N92" s="732">
        <v>0.0</v>
      </c>
      <c r="O92" s="732">
        <v>0.0</v>
      </c>
      <c r="P92" s="732">
        <v>0.0</v>
      </c>
      <c r="Q92" s="732">
        <v>0.0</v>
      </c>
      <c r="R92" s="732">
        <v>0.0</v>
      </c>
      <c r="S92" s="732">
        <v>0.0</v>
      </c>
      <c r="T92" s="732">
        <v>0.0</v>
      </c>
      <c r="U92" s="732">
        <v>0.0</v>
      </c>
      <c r="V92" s="732">
        <v>0.0</v>
      </c>
      <c r="W92" s="732">
        <v>0.0</v>
      </c>
    </row>
    <row r="93">
      <c r="B93" s="737">
        <v>0.9375</v>
      </c>
      <c r="C93" s="732">
        <v>0.0</v>
      </c>
      <c r="D93" s="732">
        <v>0.0</v>
      </c>
      <c r="E93" s="732">
        <v>0.0</v>
      </c>
      <c r="F93" s="732">
        <v>0.0</v>
      </c>
      <c r="G93" s="732">
        <v>0.0</v>
      </c>
      <c r="H93" s="732">
        <v>0.0</v>
      </c>
      <c r="I93" s="732">
        <v>0.0</v>
      </c>
      <c r="J93" s="732">
        <v>0.0</v>
      </c>
      <c r="K93" s="732">
        <v>0.0</v>
      </c>
      <c r="L93" s="732">
        <v>0.0</v>
      </c>
      <c r="M93" s="732">
        <v>0.0</v>
      </c>
      <c r="N93" s="732">
        <v>0.0</v>
      </c>
      <c r="O93" s="732">
        <v>0.0</v>
      </c>
      <c r="P93" s="732">
        <v>0.0</v>
      </c>
      <c r="Q93" s="732">
        <v>0.0</v>
      </c>
      <c r="R93" s="732">
        <v>0.0</v>
      </c>
      <c r="S93" s="732">
        <v>0.0</v>
      </c>
      <c r="T93" s="732">
        <v>0.0</v>
      </c>
      <c r="U93" s="732">
        <v>0.0</v>
      </c>
      <c r="V93" s="732">
        <v>0.0</v>
      </c>
      <c r="W93" s="732">
        <v>0.0</v>
      </c>
    </row>
    <row r="94">
      <c r="B94" s="737">
        <v>0.9479166666666666</v>
      </c>
      <c r="C94" s="732">
        <v>0.0</v>
      </c>
      <c r="D94" s="732">
        <v>0.0</v>
      </c>
      <c r="E94" s="732">
        <v>0.0</v>
      </c>
      <c r="F94" s="732">
        <v>0.0</v>
      </c>
      <c r="G94" s="732">
        <v>0.0</v>
      </c>
      <c r="H94" s="732">
        <v>0.0</v>
      </c>
      <c r="I94" s="732">
        <v>0.0</v>
      </c>
      <c r="J94" s="732">
        <v>0.0</v>
      </c>
      <c r="K94" s="732">
        <v>0.0</v>
      </c>
      <c r="L94" s="732">
        <v>0.0</v>
      </c>
      <c r="M94" s="732">
        <v>0.0</v>
      </c>
      <c r="N94" s="732">
        <v>0.0</v>
      </c>
      <c r="O94" s="732">
        <v>0.0</v>
      </c>
      <c r="P94" s="732">
        <v>0.0</v>
      </c>
      <c r="Q94" s="732">
        <v>0.0</v>
      </c>
      <c r="R94" s="732">
        <v>0.0</v>
      </c>
      <c r="S94" s="732">
        <v>0.0</v>
      </c>
      <c r="T94" s="732">
        <v>0.0</v>
      </c>
      <c r="U94" s="732">
        <v>0.0</v>
      </c>
      <c r="V94" s="732">
        <v>0.0</v>
      </c>
      <c r="W94" s="732">
        <v>0.0</v>
      </c>
    </row>
    <row r="95">
      <c r="B95" s="737">
        <v>0.9583333333333334</v>
      </c>
      <c r="C95" s="732">
        <v>0.0</v>
      </c>
      <c r="D95" s="732">
        <v>0.0</v>
      </c>
      <c r="E95" s="732">
        <v>0.0</v>
      </c>
      <c r="F95" s="732">
        <v>0.0</v>
      </c>
      <c r="G95" s="732">
        <v>0.0</v>
      </c>
      <c r="H95" s="732">
        <v>0.0</v>
      </c>
      <c r="I95" s="732">
        <v>0.0</v>
      </c>
      <c r="J95" s="732">
        <v>0.0</v>
      </c>
      <c r="K95" s="732">
        <v>0.0</v>
      </c>
      <c r="L95" s="732">
        <v>0.0</v>
      </c>
      <c r="M95" s="732">
        <v>0.0</v>
      </c>
      <c r="N95" s="732">
        <v>0.0</v>
      </c>
      <c r="O95" s="732">
        <v>0.0</v>
      </c>
      <c r="P95" s="732">
        <v>0.0</v>
      </c>
      <c r="Q95" s="732">
        <v>0.0</v>
      </c>
      <c r="R95" s="732">
        <v>0.0</v>
      </c>
      <c r="S95" s="732">
        <v>0.0</v>
      </c>
      <c r="T95" s="732">
        <v>0.0</v>
      </c>
      <c r="U95" s="732">
        <v>0.0</v>
      </c>
      <c r="V95" s="732">
        <v>0.0</v>
      </c>
      <c r="W95" s="732">
        <v>0.0</v>
      </c>
    </row>
    <row r="96">
      <c r="B96" s="737">
        <v>0.96875</v>
      </c>
      <c r="C96" s="732">
        <v>0.0</v>
      </c>
      <c r="D96" s="732">
        <v>0.0</v>
      </c>
      <c r="E96" s="732">
        <v>0.0</v>
      </c>
      <c r="F96" s="732">
        <v>0.0</v>
      </c>
      <c r="G96" s="732">
        <v>0.0</v>
      </c>
      <c r="H96" s="732">
        <v>0.0</v>
      </c>
      <c r="I96" s="732">
        <v>0.0</v>
      </c>
      <c r="J96" s="732">
        <v>0.0</v>
      </c>
      <c r="K96" s="732">
        <v>0.0</v>
      </c>
      <c r="L96" s="732">
        <v>0.0</v>
      </c>
      <c r="M96" s="732">
        <v>0.0</v>
      </c>
      <c r="N96" s="732">
        <v>0.0</v>
      </c>
      <c r="O96" s="732">
        <v>0.0</v>
      </c>
      <c r="P96" s="732">
        <v>0.0</v>
      </c>
      <c r="Q96" s="732">
        <v>0.0</v>
      </c>
      <c r="R96" s="732">
        <v>0.0</v>
      </c>
      <c r="S96" s="732">
        <v>0.0</v>
      </c>
      <c r="T96" s="732">
        <v>0.0</v>
      </c>
      <c r="U96" s="732">
        <v>0.0</v>
      </c>
      <c r="V96" s="732">
        <v>0.0</v>
      </c>
      <c r="W96" s="732">
        <v>0.0</v>
      </c>
    </row>
    <row r="97">
      <c r="B97" s="737">
        <v>0.9791666666666666</v>
      </c>
      <c r="C97" s="732">
        <v>0.0</v>
      </c>
      <c r="D97" s="732">
        <v>0.0</v>
      </c>
      <c r="E97" s="732">
        <v>0.0</v>
      </c>
      <c r="F97" s="732">
        <v>0.0</v>
      </c>
      <c r="G97" s="732">
        <v>0.0</v>
      </c>
      <c r="H97" s="732">
        <v>0.0</v>
      </c>
      <c r="I97" s="732">
        <v>0.0</v>
      </c>
      <c r="J97" s="732">
        <v>0.0</v>
      </c>
      <c r="K97" s="732">
        <v>0.0</v>
      </c>
      <c r="L97" s="732">
        <v>0.0</v>
      </c>
      <c r="M97" s="732">
        <v>0.0</v>
      </c>
      <c r="N97" s="732">
        <v>0.0</v>
      </c>
      <c r="O97" s="732">
        <v>0.0</v>
      </c>
      <c r="P97" s="732">
        <v>0.0</v>
      </c>
      <c r="Q97" s="732">
        <v>0.0</v>
      </c>
      <c r="R97" s="732">
        <v>0.0</v>
      </c>
      <c r="S97" s="732">
        <v>0.0</v>
      </c>
      <c r="T97" s="732">
        <v>0.0</v>
      </c>
      <c r="U97" s="732">
        <v>0.0</v>
      </c>
      <c r="V97" s="732">
        <v>0.0</v>
      </c>
      <c r="W97" s="732">
        <v>0.0</v>
      </c>
    </row>
    <row r="98">
      <c r="B98" s="737">
        <v>0.9895833333333334</v>
      </c>
      <c r="C98" s="732">
        <v>0.0</v>
      </c>
      <c r="D98" s="732">
        <v>0.0</v>
      </c>
      <c r="E98" s="732">
        <v>0.0</v>
      </c>
      <c r="F98" s="732">
        <v>0.0</v>
      </c>
      <c r="G98" s="732">
        <v>0.0</v>
      </c>
      <c r="H98" s="732">
        <v>0.0</v>
      </c>
      <c r="I98" s="732">
        <v>0.0</v>
      </c>
      <c r="J98" s="732">
        <v>0.0</v>
      </c>
      <c r="K98" s="732">
        <v>0.0</v>
      </c>
      <c r="L98" s="732">
        <v>0.0</v>
      </c>
      <c r="M98" s="732">
        <v>0.0</v>
      </c>
      <c r="N98" s="732">
        <v>0.0</v>
      </c>
      <c r="O98" s="732">
        <v>0.0</v>
      </c>
      <c r="P98" s="732">
        <v>0.0</v>
      </c>
      <c r="Q98" s="732">
        <v>0.0</v>
      </c>
      <c r="R98" s="732">
        <v>0.0</v>
      </c>
      <c r="S98" s="732">
        <v>0.0</v>
      </c>
      <c r="T98" s="732">
        <v>0.0</v>
      </c>
      <c r="U98" s="732">
        <v>0.0</v>
      </c>
      <c r="V98" s="732">
        <v>0.0</v>
      </c>
      <c r="W98" s="732">
        <v>0.0</v>
      </c>
    </row>
    <row r="99">
      <c r="B99" s="730" t="s">
        <v>27</v>
      </c>
      <c r="C99" s="732">
        <v>0.0</v>
      </c>
      <c r="D99" s="732">
        <v>0.0</v>
      </c>
      <c r="E99" s="732">
        <v>0.0</v>
      </c>
      <c r="F99" s="732">
        <v>0.0</v>
      </c>
      <c r="G99" s="732">
        <v>0.0</v>
      </c>
      <c r="H99" s="732">
        <v>0.0</v>
      </c>
      <c r="I99" s="732">
        <v>0.0</v>
      </c>
      <c r="J99" s="732">
        <v>0.0</v>
      </c>
      <c r="K99" s="732">
        <v>0.0</v>
      </c>
      <c r="L99" s="732">
        <v>0.0</v>
      </c>
      <c r="M99" s="732">
        <v>0.0</v>
      </c>
      <c r="N99" s="732">
        <v>0.0</v>
      </c>
      <c r="O99" s="732">
        <v>0.0</v>
      </c>
      <c r="P99" s="732">
        <v>0.0</v>
      </c>
      <c r="Q99" s="732">
        <v>0.0</v>
      </c>
      <c r="R99" s="732">
        <v>0.0</v>
      </c>
      <c r="S99" s="732">
        <v>0.0</v>
      </c>
      <c r="T99" s="732">
        <v>0.0</v>
      </c>
      <c r="U99" s="732">
        <v>0.0</v>
      </c>
      <c r="V99" s="732">
        <v>0.0</v>
      </c>
      <c r="W99" s="732">
        <v>0.0</v>
      </c>
    </row>
    <row r="100">
      <c r="B100" s="730" t="s">
        <v>79</v>
      </c>
      <c r="C100" s="732">
        <v>0.0</v>
      </c>
      <c r="D100" s="732">
        <v>0.0</v>
      </c>
      <c r="E100" s="732">
        <v>0.0</v>
      </c>
      <c r="F100" s="732">
        <v>0.0</v>
      </c>
      <c r="G100" s="732">
        <v>0.0</v>
      </c>
      <c r="H100" s="732">
        <v>0.0</v>
      </c>
      <c r="I100" s="732">
        <v>0.0</v>
      </c>
      <c r="J100" s="732">
        <v>0.0</v>
      </c>
      <c r="K100" s="732">
        <v>0.0</v>
      </c>
      <c r="L100" s="732">
        <v>0.0</v>
      </c>
      <c r="M100" s="732">
        <v>0.0</v>
      </c>
      <c r="N100" s="732">
        <v>0.0</v>
      </c>
      <c r="O100" s="732">
        <v>0.0</v>
      </c>
      <c r="P100" s="732">
        <v>0.0</v>
      </c>
      <c r="Q100" s="732">
        <v>0.0</v>
      </c>
      <c r="R100" s="732">
        <v>0.0</v>
      </c>
      <c r="S100" s="732">
        <v>0.0</v>
      </c>
      <c r="T100" s="732">
        <v>0.0</v>
      </c>
      <c r="U100" s="732">
        <v>0.0</v>
      </c>
      <c r="V100" s="732">
        <v>0.0</v>
      </c>
      <c r="W100" s="732">
        <v>0.0</v>
      </c>
    </row>
    <row r="101">
      <c r="C101" s="738" t="s">
        <v>5</v>
      </c>
      <c r="D101" s="739"/>
      <c r="E101" s="740"/>
      <c r="F101" s="738" t="s">
        <v>6</v>
      </c>
      <c r="G101" s="739"/>
      <c r="H101" s="740"/>
      <c r="I101" s="738" t="s">
        <v>7</v>
      </c>
      <c r="J101" s="739"/>
      <c r="K101" s="740"/>
      <c r="L101" s="738" t="s">
        <v>8</v>
      </c>
      <c r="M101" s="739"/>
      <c r="N101" s="740"/>
      <c r="O101" s="738" t="s">
        <v>9</v>
      </c>
      <c r="P101" s="739"/>
      <c r="Q101" s="740"/>
      <c r="R101" s="738" t="s">
        <v>10</v>
      </c>
      <c r="S101" s="739"/>
      <c r="T101" s="740"/>
      <c r="U101" s="738" t="s">
        <v>11</v>
      </c>
      <c r="V101" s="739"/>
      <c r="W101" s="740"/>
    </row>
    <row r="102">
      <c r="B102" s="741">
        <v>0.0</v>
      </c>
      <c r="C102" s="742">
        <f t="shared" ref="C102:W102" si="1">AVERAGE(C3:C6)</f>
        <v>0</v>
      </c>
      <c r="D102" s="742">
        <f t="shared" si="1"/>
        <v>0</v>
      </c>
      <c r="E102" s="742">
        <f t="shared" si="1"/>
        <v>0</v>
      </c>
      <c r="F102" s="742">
        <f t="shared" si="1"/>
        <v>0</v>
      </c>
      <c r="G102" s="742">
        <f t="shared" si="1"/>
        <v>0</v>
      </c>
      <c r="H102" s="742">
        <f t="shared" si="1"/>
        <v>0</v>
      </c>
      <c r="I102" s="742">
        <f t="shared" si="1"/>
        <v>0</v>
      </c>
      <c r="J102" s="742">
        <f t="shared" si="1"/>
        <v>0</v>
      </c>
      <c r="K102" s="742">
        <f t="shared" si="1"/>
        <v>0</v>
      </c>
      <c r="L102" s="742">
        <f t="shared" si="1"/>
        <v>0</v>
      </c>
      <c r="M102" s="742">
        <f t="shared" si="1"/>
        <v>0</v>
      </c>
      <c r="N102" s="742">
        <f t="shared" si="1"/>
        <v>0</v>
      </c>
      <c r="O102" s="742">
        <f t="shared" si="1"/>
        <v>0</v>
      </c>
      <c r="P102" s="742">
        <f t="shared" si="1"/>
        <v>0</v>
      </c>
      <c r="Q102" s="742">
        <f t="shared" si="1"/>
        <v>0</v>
      </c>
      <c r="R102" s="742">
        <f t="shared" si="1"/>
        <v>0</v>
      </c>
      <c r="S102" s="742">
        <f t="shared" si="1"/>
        <v>0</v>
      </c>
      <c r="T102" s="742">
        <f t="shared" si="1"/>
        <v>0</v>
      </c>
      <c r="U102" s="742">
        <f t="shared" si="1"/>
        <v>0</v>
      </c>
      <c r="V102" s="742">
        <f t="shared" si="1"/>
        <v>0</v>
      </c>
      <c r="W102" s="742">
        <f t="shared" si="1"/>
        <v>0</v>
      </c>
    </row>
    <row r="103">
      <c r="B103" s="741">
        <v>0.041666666666666664</v>
      </c>
      <c r="C103" s="742">
        <f t="shared" ref="C103:W103" si="2">AVERAGE(C7:C10)</f>
        <v>0</v>
      </c>
      <c r="D103" s="742">
        <f t="shared" si="2"/>
        <v>0</v>
      </c>
      <c r="E103" s="742">
        <f t="shared" si="2"/>
        <v>0</v>
      </c>
      <c r="F103" s="742">
        <f t="shared" si="2"/>
        <v>0</v>
      </c>
      <c r="G103" s="742">
        <f t="shared" si="2"/>
        <v>0</v>
      </c>
      <c r="H103" s="742">
        <f t="shared" si="2"/>
        <v>0</v>
      </c>
      <c r="I103" s="742">
        <f t="shared" si="2"/>
        <v>0</v>
      </c>
      <c r="J103" s="742">
        <f t="shared" si="2"/>
        <v>0</v>
      </c>
      <c r="K103" s="742">
        <f t="shared" si="2"/>
        <v>0</v>
      </c>
      <c r="L103" s="742">
        <f t="shared" si="2"/>
        <v>0</v>
      </c>
      <c r="M103" s="742">
        <f t="shared" si="2"/>
        <v>0</v>
      </c>
      <c r="N103" s="742">
        <f t="shared" si="2"/>
        <v>0</v>
      </c>
      <c r="O103" s="742">
        <f t="shared" si="2"/>
        <v>0</v>
      </c>
      <c r="P103" s="742">
        <f t="shared" si="2"/>
        <v>0</v>
      </c>
      <c r="Q103" s="742">
        <f t="shared" si="2"/>
        <v>0</v>
      </c>
      <c r="R103" s="742">
        <f t="shared" si="2"/>
        <v>0</v>
      </c>
      <c r="S103" s="742">
        <f t="shared" si="2"/>
        <v>0</v>
      </c>
      <c r="T103" s="742">
        <f t="shared" si="2"/>
        <v>0</v>
      </c>
      <c r="U103" s="742">
        <f t="shared" si="2"/>
        <v>0</v>
      </c>
      <c r="V103" s="742">
        <f t="shared" si="2"/>
        <v>0</v>
      </c>
      <c r="W103" s="742">
        <f t="shared" si="2"/>
        <v>0</v>
      </c>
    </row>
    <row r="104">
      <c r="B104" s="741">
        <v>0.08333333333333333</v>
      </c>
      <c r="C104" s="742">
        <f t="shared" ref="C104:W104" si="3">AVERAGE(C11:C14)</f>
        <v>0</v>
      </c>
      <c r="D104" s="742">
        <f t="shared" si="3"/>
        <v>0</v>
      </c>
      <c r="E104" s="742">
        <f t="shared" si="3"/>
        <v>0</v>
      </c>
      <c r="F104" s="742">
        <f t="shared" si="3"/>
        <v>0</v>
      </c>
      <c r="G104" s="742">
        <f t="shared" si="3"/>
        <v>0</v>
      </c>
      <c r="H104" s="742">
        <f t="shared" si="3"/>
        <v>0</v>
      </c>
      <c r="I104" s="742">
        <f t="shared" si="3"/>
        <v>0</v>
      </c>
      <c r="J104" s="742">
        <f t="shared" si="3"/>
        <v>0</v>
      </c>
      <c r="K104" s="742">
        <f t="shared" si="3"/>
        <v>0</v>
      </c>
      <c r="L104" s="742">
        <f t="shared" si="3"/>
        <v>0</v>
      </c>
      <c r="M104" s="742">
        <f t="shared" si="3"/>
        <v>0</v>
      </c>
      <c r="N104" s="742">
        <f t="shared" si="3"/>
        <v>0</v>
      </c>
      <c r="O104" s="742">
        <f t="shared" si="3"/>
        <v>0</v>
      </c>
      <c r="P104" s="742">
        <f t="shared" si="3"/>
        <v>0</v>
      </c>
      <c r="Q104" s="742">
        <f t="shared" si="3"/>
        <v>0</v>
      </c>
      <c r="R104" s="742">
        <f t="shared" si="3"/>
        <v>0</v>
      </c>
      <c r="S104" s="742">
        <f t="shared" si="3"/>
        <v>0</v>
      </c>
      <c r="T104" s="742">
        <f t="shared" si="3"/>
        <v>0</v>
      </c>
      <c r="U104" s="742">
        <f t="shared" si="3"/>
        <v>0</v>
      </c>
      <c r="V104" s="742">
        <f t="shared" si="3"/>
        <v>0</v>
      </c>
      <c r="W104" s="742">
        <f t="shared" si="3"/>
        <v>0</v>
      </c>
    </row>
    <row r="105">
      <c r="B105" s="741">
        <v>0.125</v>
      </c>
      <c r="C105" s="742">
        <f t="shared" ref="C105:W105" si="4">AVERAGE(C15:C18)</f>
        <v>0</v>
      </c>
      <c r="D105" s="742">
        <f t="shared" si="4"/>
        <v>0</v>
      </c>
      <c r="E105" s="742">
        <f t="shared" si="4"/>
        <v>0</v>
      </c>
      <c r="F105" s="742">
        <f t="shared" si="4"/>
        <v>0</v>
      </c>
      <c r="G105" s="742">
        <f t="shared" si="4"/>
        <v>0</v>
      </c>
      <c r="H105" s="742">
        <f t="shared" si="4"/>
        <v>0</v>
      </c>
      <c r="I105" s="742">
        <f t="shared" si="4"/>
        <v>0</v>
      </c>
      <c r="J105" s="742">
        <f t="shared" si="4"/>
        <v>0</v>
      </c>
      <c r="K105" s="742">
        <f t="shared" si="4"/>
        <v>0</v>
      </c>
      <c r="L105" s="742">
        <f t="shared" si="4"/>
        <v>0</v>
      </c>
      <c r="M105" s="742">
        <f t="shared" si="4"/>
        <v>0</v>
      </c>
      <c r="N105" s="742">
        <f t="shared" si="4"/>
        <v>0</v>
      </c>
      <c r="O105" s="742">
        <f t="shared" si="4"/>
        <v>0</v>
      </c>
      <c r="P105" s="742">
        <f t="shared" si="4"/>
        <v>0</v>
      </c>
      <c r="Q105" s="742">
        <f t="shared" si="4"/>
        <v>0</v>
      </c>
      <c r="R105" s="742">
        <f t="shared" si="4"/>
        <v>0</v>
      </c>
      <c r="S105" s="742">
        <f t="shared" si="4"/>
        <v>0</v>
      </c>
      <c r="T105" s="742">
        <f t="shared" si="4"/>
        <v>0</v>
      </c>
      <c r="U105" s="742">
        <f t="shared" si="4"/>
        <v>0</v>
      </c>
      <c r="V105" s="742">
        <f t="shared" si="4"/>
        <v>0</v>
      </c>
      <c r="W105" s="742">
        <f t="shared" si="4"/>
        <v>0</v>
      </c>
    </row>
    <row r="106">
      <c r="B106" s="741">
        <v>0.16666666666666666</v>
      </c>
      <c r="C106" s="742">
        <f t="shared" ref="C106:W106" si="5">AVERAGE(C19:C22)</f>
        <v>0</v>
      </c>
      <c r="D106" s="742">
        <f t="shared" si="5"/>
        <v>0</v>
      </c>
      <c r="E106" s="742">
        <f t="shared" si="5"/>
        <v>0</v>
      </c>
      <c r="F106" s="742">
        <f t="shared" si="5"/>
        <v>0</v>
      </c>
      <c r="G106" s="742">
        <f t="shared" si="5"/>
        <v>0</v>
      </c>
      <c r="H106" s="742">
        <f t="shared" si="5"/>
        <v>0</v>
      </c>
      <c r="I106" s="742">
        <f t="shared" si="5"/>
        <v>0</v>
      </c>
      <c r="J106" s="742">
        <f t="shared" si="5"/>
        <v>0</v>
      </c>
      <c r="K106" s="742">
        <f t="shared" si="5"/>
        <v>0</v>
      </c>
      <c r="L106" s="742">
        <f t="shared" si="5"/>
        <v>0</v>
      </c>
      <c r="M106" s="742">
        <f t="shared" si="5"/>
        <v>0</v>
      </c>
      <c r="N106" s="742">
        <f t="shared" si="5"/>
        <v>0</v>
      </c>
      <c r="O106" s="742">
        <f t="shared" si="5"/>
        <v>0</v>
      </c>
      <c r="P106" s="742">
        <f t="shared" si="5"/>
        <v>0</v>
      </c>
      <c r="Q106" s="742">
        <f t="shared" si="5"/>
        <v>0</v>
      </c>
      <c r="R106" s="742">
        <f t="shared" si="5"/>
        <v>0</v>
      </c>
      <c r="S106" s="742">
        <f t="shared" si="5"/>
        <v>0</v>
      </c>
      <c r="T106" s="742">
        <f t="shared" si="5"/>
        <v>0</v>
      </c>
      <c r="U106" s="742">
        <f t="shared" si="5"/>
        <v>0</v>
      </c>
      <c r="V106" s="742">
        <f t="shared" si="5"/>
        <v>0</v>
      </c>
      <c r="W106" s="742">
        <f t="shared" si="5"/>
        <v>0</v>
      </c>
    </row>
    <row r="107">
      <c r="B107" s="741">
        <v>0.20833333333333334</v>
      </c>
      <c r="C107" s="742">
        <f t="shared" ref="C107:W107" si="6">AVERAGE(C23:C26)</f>
        <v>0</v>
      </c>
      <c r="D107" s="742">
        <f t="shared" si="6"/>
        <v>0</v>
      </c>
      <c r="E107" s="742">
        <f t="shared" si="6"/>
        <v>0</v>
      </c>
      <c r="F107" s="742">
        <f t="shared" si="6"/>
        <v>0</v>
      </c>
      <c r="G107" s="742">
        <f t="shared" si="6"/>
        <v>0</v>
      </c>
      <c r="H107" s="742">
        <f t="shared" si="6"/>
        <v>0</v>
      </c>
      <c r="I107" s="742">
        <f t="shared" si="6"/>
        <v>0</v>
      </c>
      <c r="J107" s="742">
        <f t="shared" si="6"/>
        <v>0</v>
      </c>
      <c r="K107" s="742">
        <f t="shared" si="6"/>
        <v>0</v>
      </c>
      <c r="L107" s="742">
        <f t="shared" si="6"/>
        <v>0</v>
      </c>
      <c r="M107" s="742">
        <f t="shared" si="6"/>
        <v>0</v>
      </c>
      <c r="N107" s="742">
        <f t="shared" si="6"/>
        <v>0</v>
      </c>
      <c r="O107" s="742">
        <f t="shared" si="6"/>
        <v>0</v>
      </c>
      <c r="P107" s="742">
        <f t="shared" si="6"/>
        <v>0</v>
      </c>
      <c r="Q107" s="742">
        <f t="shared" si="6"/>
        <v>0</v>
      </c>
      <c r="R107" s="742">
        <f t="shared" si="6"/>
        <v>0</v>
      </c>
      <c r="S107" s="742">
        <f t="shared" si="6"/>
        <v>0</v>
      </c>
      <c r="T107" s="742">
        <f t="shared" si="6"/>
        <v>0</v>
      </c>
      <c r="U107" s="742">
        <f t="shared" si="6"/>
        <v>0</v>
      </c>
      <c r="V107" s="742">
        <f t="shared" si="6"/>
        <v>0</v>
      </c>
      <c r="W107" s="742">
        <f t="shared" si="6"/>
        <v>0</v>
      </c>
    </row>
    <row r="108">
      <c r="B108" s="741">
        <v>0.25</v>
      </c>
      <c r="C108" s="742">
        <f t="shared" ref="C108:W108" si="7">AVERAGE(C27:C30)</f>
        <v>0</v>
      </c>
      <c r="D108" s="742">
        <f t="shared" si="7"/>
        <v>0</v>
      </c>
      <c r="E108" s="742">
        <f t="shared" si="7"/>
        <v>0</v>
      </c>
      <c r="F108" s="742">
        <f t="shared" si="7"/>
        <v>0</v>
      </c>
      <c r="G108" s="742">
        <f t="shared" si="7"/>
        <v>0</v>
      </c>
      <c r="H108" s="742">
        <f t="shared" si="7"/>
        <v>0</v>
      </c>
      <c r="I108" s="742">
        <f t="shared" si="7"/>
        <v>0</v>
      </c>
      <c r="J108" s="742">
        <f t="shared" si="7"/>
        <v>0</v>
      </c>
      <c r="K108" s="742">
        <f t="shared" si="7"/>
        <v>0</v>
      </c>
      <c r="L108" s="742">
        <f t="shared" si="7"/>
        <v>0</v>
      </c>
      <c r="M108" s="742">
        <f t="shared" si="7"/>
        <v>0</v>
      </c>
      <c r="N108" s="742">
        <f t="shared" si="7"/>
        <v>0</v>
      </c>
      <c r="O108" s="742">
        <f t="shared" si="7"/>
        <v>0</v>
      </c>
      <c r="P108" s="742">
        <f t="shared" si="7"/>
        <v>0</v>
      </c>
      <c r="Q108" s="742">
        <f t="shared" si="7"/>
        <v>0</v>
      </c>
      <c r="R108" s="742">
        <f t="shared" si="7"/>
        <v>0</v>
      </c>
      <c r="S108" s="742">
        <f t="shared" si="7"/>
        <v>0</v>
      </c>
      <c r="T108" s="742">
        <f t="shared" si="7"/>
        <v>0</v>
      </c>
      <c r="U108" s="742">
        <f t="shared" si="7"/>
        <v>0</v>
      </c>
      <c r="V108" s="742">
        <f t="shared" si="7"/>
        <v>0</v>
      </c>
      <c r="W108" s="742">
        <f t="shared" si="7"/>
        <v>0</v>
      </c>
    </row>
    <row r="109">
      <c r="B109" s="741">
        <v>0.2916666666666667</v>
      </c>
      <c r="C109" s="742">
        <f t="shared" ref="C109:W109" si="8">AVERAGE(C31:C34)</f>
        <v>0</v>
      </c>
      <c r="D109" s="742">
        <f t="shared" si="8"/>
        <v>0</v>
      </c>
      <c r="E109" s="742">
        <f t="shared" si="8"/>
        <v>0</v>
      </c>
      <c r="F109" s="742">
        <f t="shared" si="8"/>
        <v>0</v>
      </c>
      <c r="G109" s="742">
        <f t="shared" si="8"/>
        <v>0</v>
      </c>
      <c r="H109" s="742">
        <f t="shared" si="8"/>
        <v>0</v>
      </c>
      <c r="I109" s="742">
        <f t="shared" si="8"/>
        <v>0</v>
      </c>
      <c r="J109" s="742">
        <f t="shared" si="8"/>
        <v>0</v>
      </c>
      <c r="K109" s="742">
        <f t="shared" si="8"/>
        <v>0</v>
      </c>
      <c r="L109" s="742">
        <f t="shared" si="8"/>
        <v>0</v>
      </c>
      <c r="M109" s="742">
        <f t="shared" si="8"/>
        <v>0</v>
      </c>
      <c r="N109" s="742">
        <f t="shared" si="8"/>
        <v>0</v>
      </c>
      <c r="O109" s="742">
        <f t="shared" si="8"/>
        <v>0</v>
      </c>
      <c r="P109" s="742">
        <f t="shared" si="8"/>
        <v>0</v>
      </c>
      <c r="Q109" s="742">
        <f t="shared" si="8"/>
        <v>0</v>
      </c>
      <c r="R109" s="742">
        <f t="shared" si="8"/>
        <v>0</v>
      </c>
      <c r="S109" s="742">
        <f t="shared" si="8"/>
        <v>0</v>
      </c>
      <c r="T109" s="742">
        <f t="shared" si="8"/>
        <v>0</v>
      </c>
      <c r="U109" s="742">
        <f t="shared" si="8"/>
        <v>0</v>
      </c>
      <c r="V109" s="742">
        <f t="shared" si="8"/>
        <v>0</v>
      </c>
      <c r="W109" s="742">
        <f t="shared" si="8"/>
        <v>0</v>
      </c>
    </row>
    <row r="110">
      <c r="B110" s="741">
        <v>0.3333333333333333</v>
      </c>
      <c r="C110" s="742">
        <f t="shared" ref="C110:W110" si="9">AVERAGE(C35:C38)</f>
        <v>0</v>
      </c>
      <c r="D110" s="742">
        <f t="shared" si="9"/>
        <v>0</v>
      </c>
      <c r="E110" s="742">
        <f t="shared" si="9"/>
        <v>0</v>
      </c>
      <c r="F110" s="742">
        <f t="shared" si="9"/>
        <v>0</v>
      </c>
      <c r="G110" s="742">
        <f t="shared" si="9"/>
        <v>0</v>
      </c>
      <c r="H110" s="742">
        <f t="shared" si="9"/>
        <v>0</v>
      </c>
      <c r="I110" s="742">
        <f t="shared" si="9"/>
        <v>0</v>
      </c>
      <c r="J110" s="742">
        <f t="shared" si="9"/>
        <v>0</v>
      </c>
      <c r="K110" s="742">
        <f t="shared" si="9"/>
        <v>0</v>
      </c>
      <c r="L110" s="742">
        <f t="shared" si="9"/>
        <v>0</v>
      </c>
      <c r="M110" s="742">
        <f t="shared" si="9"/>
        <v>0</v>
      </c>
      <c r="N110" s="742">
        <f t="shared" si="9"/>
        <v>0</v>
      </c>
      <c r="O110" s="742">
        <f t="shared" si="9"/>
        <v>0</v>
      </c>
      <c r="P110" s="742">
        <f t="shared" si="9"/>
        <v>0</v>
      </c>
      <c r="Q110" s="742">
        <f t="shared" si="9"/>
        <v>0</v>
      </c>
      <c r="R110" s="742">
        <f t="shared" si="9"/>
        <v>0</v>
      </c>
      <c r="S110" s="742">
        <f t="shared" si="9"/>
        <v>0</v>
      </c>
      <c r="T110" s="742">
        <f t="shared" si="9"/>
        <v>0</v>
      </c>
      <c r="U110" s="742">
        <f t="shared" si="9"/>
        <v>0</v>
      </c>
      <c r="V110" s="742">
        <f t="shared" si="9"/>
        <v>0</v>
      </c>
      <c r="W110" s="742">
        <f t="shared" si="9"/>
        <v>0</v>
      </c>
    </row>
    <row r="111">
      <c r="B111" s="741">
        <v>0.375</v>
      </c>
      <c r="C111" s="742">
        <f t="shared" ref="C111:W111" si="10">AVERAGE(C39:C42)</f>
        <v>0</v>
      </c>
      <c r="D111" s="742">
        <f t="shared" si="10"/>
        <v>0</v>
      </c>
      <c r="E111" s="742">
        <f t="shared" si="10"/>
        <v>0</v>
      </c>
      <c r="F111" s="742">
        <f t="shared" si="10"/>
        <v>0</v>
      </c>
      <c r="G111" s="742">
        <f t="shared" si="10"/>
        <v>0</v>
      </c>
      <c r="H111" s="742">
        <f t="shared" si="10"/>
        <v>0</v>
      </c>
      <c r="I111" s="742">
        <f t="shared" si="10"/>
        <v>0</v>
      </c>
      <c r="J111" s="742">
        <f t="shared" si="10"/>
        <v>0</v>
      </c>
      <c r="K111" s="742">
        <f t="shared" si="10"/>
        <v>0</v>
      </c>
      <c r="L111" s="742">
        <f t="shared" si="10"/>
        <v>0</v>
      </c>
      <c r="M111" s="742">
        <f t="shared" si="10"/>
        <v>0</v>
      </c>
      <c r="N111" s="742">
        <f t="shared" si="10"/>
        <v>0</v>
      </c>
      <c r="O111" s="742">
        <f t="shared" si="10"/>
        <v>0</v>
      </c>
      <c r="P111" s="742">
        <f t="shared" si="10"/>
        <v>0</v>
      </c>
      <c r="Q111" s="742">
        <f t="shared" si="10"/>
        <v>0</v>
      </c>
      <c r="R111" s="742">
        <f t="shared" si="10"/>
        <v>0</v>
      </c>
      <c r="S111" s="742">
        <f t="shared" si="10"/>
        <v>0</v>
      </c>
      <c r="T111" s="742">
        <f t="shared" si="10"/>
        <v>0</v>
      </c>
      <c r="U111" s="742">
        <f t="shared" si="10"/>
        <v>0</v>
      </c>
      <c r="V111" s="742">
        <f t="shared" si="10"/>
        <v>0</v>
      </c>
      <c r="W111" s="742">
        <f t="shared" si="10"/>
        <v>0</v>
      </c>
    </row>
    <row r="112">
      <c r="B112" s="741">
        <v>0.4166666666666667</v>
      </c>
      <c r="C112" s="742">
        <f t="shared" ref="C112:W112" si="11">AVERAGE(C43:C46)</f>
        <v>0</v>
      </c>
      <c r="D112" s="742">
        <f t="shared" si="11"/>
        <v>0</v>
      </c>
      <c r="E112" s="742">
        <f t="shared" si="11"/>
        <v>0</v>
      </c>
      <c r="F112" s="742">
        <f t="shared" si="11"/>
        <v>0</v>
      </c>
      <c r="G112" s="742">
        <f t="shared" si="11"/>
        <v>0</v>
      </c>
      <c r="H112" s="742">
        <f t="shared" si="11"/>
        <v>0</v>
      </c>
      <c r="I112" s="742">
        <f t="shared" si="11"/>
        <v>0</v>
      </c>
      <c r="J112" s="742">
        <f t="shared" si="11"/>
        <v>0</v>
      </c>
      <c r="K112" s="742">
        <f t="shared" si="11"/>
        <v>0</v>
      </c>
      <c r="L112" s="742">
        <f t="shared" si="11"/>
        <v>0</v>
      </c>
      <c r="M112" s="742">
        <f t="shared" si="11"/>
        <v>0</v>
      </c>
      <c r="N112" s="742">
        <f t="shared" si="11"/>
        <v>0</v>
      </c>
      <c r="O112" s="742">
        <f t="shared" si="11"/>
        <v>0</v>
      </c>
      <c r="P112" s="742">
        <f t="shared" si="11"/>
        <v>0</v>
      </c>
      <c r="Q112" s="742">
        <f t="shared" si="11"/>
        <v>0</v>
      </c>
      <c r="R112" s="742">
        <f t="shared" si="11"/>
        <v>0</v>
      </c>
      <c r="S112" s="742">
        <f t="shared" si="11"/>
        <v>0</v>
      </c>
      <c r="T112" s="742">
        <f t="shared" si="11"/>
        <v>0</v>
      </c>
      <c r="U112" s="742">
        <f t="shared" si="11"/>
        <v>0</v>
      </c>
      <c r="V112" s="742">
        <f t="shared" si="11"/>
        <v>0</v>
      </c>
      <c r="W112" s="742">
        <f t="shared" si="11"/>
        <v>0</v>
      </c>
    </row>
    <row r="113">
      <c r="B113" s="741">
        <v>0.4583333333333333</v>
      </c>
      <c r="C113" s="742">
        <f t="shared" ref="C113:W113" si="12">AVERAGE(C47:C50)</f>
        <v>0</v>
      </c>
      <c r="D113" s="742">
        <f t="shared" si="12"/>
        <v>0</v>
      </c>
      <c r="E113" s="742">
        <f t="shared" si="12"/>
        <v>0</v>
      </c>
      <c r="F113" s="742">
        <f t="shared" si="12"/>
        <v>0</v>
      </c>
      <c r="G113" s="742">
        <f t="shared" si="12"/>
        <v>0</v>
      </c>
      <c r="H113" s="742">
        <f t="shared" si="12"/>
        <v>0</v>
      </c>
      <c r="I113" s="742">
        <f t="shared" si="12"/>
        <v>0</v>
      </c>
      <c r="J113" s="742">
        <f t="shared" si="12"/>
        <v>0</v>
      </c>
      <c r="K113" s="742">
        <f t="shared" si="12"/>
        <v>0</v>
      </c>
      <c r="L113" s="742">
        <f t="shared" si="12"/>
        <v>0</v>
      </c>
      <c r="M113" s="742">
        <f t="shared" si="12"/>
        <v>0</v>
      </c>
      <c r="N113" s="742">
        <f t="shared" si="12"/>
        <v>0</v>
      </c>
      <c r="O113" s="742">
        <f t="shared" si="12"/>
        <v>0</v>
      </c>
      <c r="P113" s="742">
        <f t="shared" si="12"/>
        <v>0</v>
      </c>
      <c r="Q113" s="742">
        <f t="shared" si="12"/>
        <v>0</v>
      </c>
      <c r="R113" s="742">
        <f t="shared" si="12"/>
        <v>0</v>
      </c>
      <c r="S113" s="742">
        <f t="shared" si="12"/>
        <v>0</v>
      </c>
      <c r="T113" s="742">
        <f t="shared" si="12"/>
        <v>0</v>
      </c>
      <c r="U113" s="742">
        <f t="shared" si="12"/>
        <v>0</v>
      </c>
      <c r="V113" s="742">
        <f t="shared" si="12"/>
        <v>0</v>
      </c>
      <c r="W113" s="742">
        <f t="shared" si="12"/>
        <v>0</v>
      </c>
    </row>
    <row r="114">
      <c r="B114" s="741">
        <v>0.5</v>
      </c>
      <c r="C114" s="742">
        <f t="shared" ref="C114:W114" si="13">AVERAGE(C51:C54)</f>
        <v>0</v>
      </c>
      <c r="D114" s="742">
        <f t="shared" si="13"/>
        <v>0</v>
      </c>
      <c r="E114" s="742">
        <f t="shared" si="13"/>
        <v>0</v>
      </c>
      <c r="F114" s="742">
        <f t="shared" si="13"/>
        <v>0</v>
      </c>
      <c r="G114" s="742">
        <f t="shared" si="13"/>
        <v>0</v>
      </c>
      <c r="H114" s="742">
        <f t="shared" si="13"/>
        <v>0</v>
      </c>
      <c r="I114" s="742">
        <f t="shared" si="13"/>
        <v>0</v>
      </c>
      <c r="J114" s="742">
        <f t="shared" si="13"/>
        <v>0</v>
      </c>
      <c r="K114" s="742">
        <f t="shared" si="13"/>
        <v>0</v>
      </c>
      <c r="L114" s="742">
        <f t="shared" si="13"/>
        <v>0</v>
      </c>
      <c r="M114" s="742">
        <f t="shared" si="13"/>
        <v>0</v>
      </c>
      <c r="N114" s="742">
        <f t="shared" si="13"/>
        <v>0</v>
      </c>
      <c r="O114" s="742">
        <f t="shared" si="13"/>
        <v>0</v>
      </c>
      <c r="P114" s="742">
        <f t="shared" si="13"/>
        <v>0</v>
      </c>
      <c r="Q114" s="742">
        <f t="shared" si="13"/>
        <v>0</v>
      </c>
      <c r="R114" s="742">
        <f t="shared" si="13"/>
        <v>0</v>
      </c>
      <c r="S114" s="742">
        <f t="shared" si="13"/>
        <v>0</v>
      </c>
      <c r="T114" s="742">
        <f t="shared" si="13"/>
        <v>0</v>
      </c>
      <c r="U114" s="742">
        <f t="shared" si="13"/>
        <v>0</v>
      </c>
      <c r="V114" s="742">
        <f t="shared" si="13"/>
        <v>0</v>
      </c>
      <c r="W114" s="742">
        <f t="shared" si="13"/>
        <v>0</v>
      </c>
    </row>
    <row r="115">
      <c r="B115" s="741">
        <v>0.5416666666666666</v>
      </c>
      <c r="C115" s="742">
        <f t="shared" ref="C115:W115" si="14">AVERAGE(C55:C58)</f>
        <v>0</v>
      </c>
      <c r="D115" s="742">
        <f t="shared" si="14"/>
        <v>0</v>
      </c>
      <c r="E115" s="742">
        <f t="shared" si="14"/>
        <v>0</v>
      </c>
      <c r="F115" s="742">
        <f t="shared" si="14"/>
        <v>0</v>
      </c>
      <c r="G115" s="742">
        <f t="shared" si="14"/>
        <v>0</v>
      </c>
      <c r="H115" s="742">
        <f t="shared" si="14"/>
        <v>0</v>
      </c>
      <c r="I115" s="742">
        <f t="shared" si="14"/>
        <v>0</v>
      </c>
      <c r="J115" s="742">
        <f t="shared" si="14"/>
        <v>0</v>
      </c>
      <c r="K115" s="742">
        <f t="shared" si="14"/>
        <v>0</v>
      </c>
      <c r="L115" s="742">
        <f t="shared" si="14"/>
        <v>0</v>
      </c>
      <c r="M115" s="742">
        <f t="shared" si="14"/>
        <v>0</v>
      </c>
      <c r="N115" s="742">
        <f t="shared" si="14"/>
        <v>0</v>
      </c>
      <c r="O115" s="742">
        <f t="shared" si="14"/>
        <v>0</v>
      </c>
      <c r="P115" s="742">
        <f t="shared" si="14"/>
        <v>0</v>
      </c>
      <c r="Q115" s="742">
        <f t="shared" si="14"/>
        <v>0</v>
      </c>
      <c r="R115" s="742">
        <f t="shared" si="14"/>
        <v>0</v>
      </c>
      <c r="S115" s="742">
        <f t="shared" si="14"/>
        <v>0</v>
      </c>
      <c r="T115" s="742">
        <f t="shared" si="14"/>
        <v>0</v>
      </c>
      <c r="U115" s="742">
        <f t="shared" si="14"/>
        <v>0</v>
      </c>
      <c r="V115" s="742">
        <f t="shared" si="14"/>
        <v>0</v>
      </c>
      <c r="W115" s="742">
        <f t="shared" si="14"/>
        <v>0</v>
      </c>
    </row>
    <row r="116">
      <c r="B116" s="741">
        <v>0.5833333333333334</v>
      </c>
      <c r="C116" s="742">
        <f t="shared" ref="C116:W116" si="15">AVERAGE(C59:C62)</f>
        <v>0</v>
      </c>
      <c r="D116" s="742">
        <f t="shared" si="15"/>
        <v>0</v>
      </c>
      <c r="E116" s="742">
        <f t="shared" si="15"/>
        <v>0</v>
      </c>
      <c r="F116" s="742">
        <f t="shared" si="15"/>
        <v>0</v>
      </c>
      <c r="G116" s="742">
        <f t="shared" si="15"/>
        <v>0</v>
      </c>
      <c r="H116" s="742">
        <f t="shared" si="15"/>
        <v>0</v>
      </c>
      <c r="I116" s="742">
        <f t="shared" si="15"/>
        <v>0</v>
      </c>
      <c r="J116" s="742">
        <f t="shared" si="15"/>
        <v>0</v>
      </c>
      <c r="K116" s="742">
        <f t="shared" si="15"/>
        <v>0</v>
      </c>
      <c r="L116" s="742">
        <f t="shared" si="15"/>
        <v>0</v>
      </c>
      <c r="M116" s="742">
        <f t="shared" si="15"/>
        <v>0</v>
      </c>
      <c r="N116" s="742">
        <f t="shared" si="15"/>
        <v>0</v>
      </c>
      <c r="O116" s="742">
        <f t="shared" si="15"/>
        <v>0</v>
      </c>
      <c r="P116" s="742">
        <f t="shared" si="15"/>
        <v>0</v>
      </c>
      <c r="Q116" s="742">
        <f t="shared" si="15"/>
        <v>0</v>
      </c>
      <c r="R116" s="742">
        <f t="shared" si="15"/>
        <v>0</v>
      </c>
      <c r="S116" s="742">
        <f t="shared" si="15"/>
        <v>0</v>
      </c>
      <c r="T116" s="742">
        <f t="shared" si="15"/>
        <v>0</v>
      </c>
      <c r="U116" s="742">
        <f t="shared" si="15"/>
        <v>0</v>
      </c>
      <c r="V116" s="742">
        <f t="shared" si="15"/>
        <v>0</v>
      </c>
      <c r="W116" s="742">
        <f t="shared" si="15"/>
        <v>0</v>
      </c>
    </row>
    <row r="117">
      <c r="B117" s="741">
        <v>0.625</v>
      </c>
      <c r="C117" s="742">
        <f t="shared" ref="C117:W117" si="16">AVERAGE(C63:C66)</f>
        <v>0</v>
      </c>
      <c r="D117" s="742">
        <f t="shared" si="16"/>
        <v>0</v>
      </c>
      <c r="E117" s="742">
        <f t="shared" si="16"/>
        <v>0</v>
      </c>
      <c r="F117" s="742">
        <f t="shared" si="16"/>
        <v>0</v>
      </c>
      <c r="G117" s="742">
        <f t="shared" si="16"/>
        <v>0</v>
      </c>
      <c r="H117" s="742">
        <f t="shared" si="16"/>
        <v>0</v>
      </c>
      <c r="I117" s="742">
        <f t="shared" si="16"/>
        <v>0</v>
      </c>
      <c r="J117" s="742">
        <f t="shared" si="16"/>
        <v>0</v>
      </c>
      <c r="K117" s="742">
        <f t="shared" si="16"/>
        <v>0</v>
      </c>
      <c r="L117" s="742">
        <f t="shared" si="16"/>
        <v>0</v>
      </c>
      <c r="M117" s="742">
        <f t="shared" si="16"/>
        <v>0</v>
      </c>
      <c r="N117" s="742">
        <f t="shared" si="16"/>
        <v>0</v>
      </c>
      <c r="O117" s="742">
        <f t="shared" si="16"/>
        <v>0</v>
      </c>
      <c r="P117" s="742">
        <f t="shared" si="16"/>
        <v>0</v>
      </c>
      <c r="Q117" s="742">
        <f t="shared" si="16"/>
        <v>0</v>
      </c>
      <c r="R117" s="742">
        <f t="shared" si="16"/>
        <v>0</v>
      </c>
      <c r="S117" s="742">
        <f t="shared" si="16"/>
        <v>0</v>
      </c>
      <c r="T117" s="742">
        <f t="shared" si="16"/>
        <v>0</v>
      </c>
      <c r="U117" s="742">
        <f t="shared" si="16"/>
        <v>0</v>
      </c>
      <c r="V117" s="742">
        <f t="shared" si="16"/>
        <v>0</v>
      </c>
      <c r="W117" s="742">
        <f t="shared" si="16"/>
        <v>0</v>
      </c>
    </row>
    <row r="118">
      <c r="B118" s="741">
        <v>0.6666666666666666</v>
      </c>
      <c r="C118" s="742">
        <f t="shared" ref="C118:W118" si="17">AVERAGE(C67:C70)</f>
        <v>0</v>
      </c>
      <c r="D118" s="742">
        <f t="shared" si="17"/>
        <v>0</v>
      </c>
      <c r="E118" s="742">
        <f t="shared" si="17"/>
        <v>0</v>
      </c>
      <c r="F118" s="742">
        <f t="shared" si="17"/>
        <v>0</v>
      </c>
      <c r="G118" s="742">
        <f t="shared" si="17"/>
        <v>0</v>
      </c>
      <c r="H118" s="742">
        <f t="shared" si="17"/>
        <v>0</v>
      </c>
      <c r="I118" s="742">
        <f t="shared" si="17"/>
        <v>0</v>
      </c>
      <c r="J118" s="742">
        <f t="shared" si="17"/>
        <v>0</v>
      </c>
      <c r="K118" s="742">
        <f t="shared" si="17"/>
        <v>0</v>
      </c>
      <c r="L118" s="742">
        <f t="shared" si="17"/>
        <v>0</v>
      </c>
      <c r="M118" s="742">
        <f t="shared" si="17"/>
        <v>0</v>
      </c>
      <c r="N118" s="742">
        <f t="shared" si="17"/>
        <v>0</v>
      </c>
      <c r="O118" s="742">
        <f t="shared" si="17"/>
        <v>0</v>
      </c>
      <c r="P118" s="742">
        <f t="shared" si="17"/>
        <v>0</v>
      </c>
      <c r="Q118" s="742">
        <f t="shared" si="17"/>
        <v>0</v>
      </c>
      <c r="R118" s="742">
        <f t="shared" si="17"/>
        <v>0</v>
      </c>
      <c r="S118" s="742">
        <f t="shared" si="17"/>
        <v>0</v>
      </c>
      <c r="T118" s="742">
        <f t="shared" si="17"/>
        <v>0</v>
      </c>
      <c r="U118" s="742">
        <f t="shared" si="17"/>
        <v>0</v>
      </c>
      <c r="V118" s="742">
        <f t="shared" si="17"/>
        <v>0</v>
      </c>
      <c r="W118" s="742">
        <f t="shared" si="17"/>
        <v>0</v>
      </c>
    </row>
    <row r="119">
      <c r="B119" s="741">
        <v>0.7083333333333334</v>
      </c>
      <c r="C119" s="742">
        <f t="shared" ref="C119:W119" si="18">AVERAGE(C71:C74)</f>
        <v>0</v>
      </c>
      <c r="D119" s="742">
        <f t="shared" si="18"/>
        <v>0</v>
      </c>
      <c r="E119" s="742">
        <f t="shared" si="18"/>
        <v>0</v>
      </c>
      <c r="F119" s="742">
        <f t="shared" si="18"/>
        <v>0</v>
      </c>
      <c r="G119" s="742">
        <f t="shared" si="18"/>
        <v>0</v>
      </c>
      <c r="H119" s="742">
        <f t="shared" si="18"/>
        <v>0</v>
      </c>
      <c r="I119" s="742">
        <f t="shared" si="18"/>
        <v>0</v>
      </c>
      <c r="J119" s="742">
        <f t="shared" si="18"/>
        <v>0</v>
      </c>
      <c r="K119" s="742">
        <f t="shared" si="18"/>
        <v>0</v>
      </c>
      <c r="L119" s="742">
        <f t="shared" si="18"/>
        <v>0</v>
      </c>
      <c r="M119" s="742">
        <f t="shared" si="18"/>
        <v>0</v>
      </c>
      <c r="N119" s="742">
        <f t="shared" si="18"/>
        <v>0</v>
      </c>
      <c r="O119" s="742">
        <f t="shared" si="18"/>
        <v>0</v>
      </c>
      <c r="P119" s="742">
        <f t="shared" si="18"/>
        <v>0</v>
      </c>
      <c r="Q119" s="742">
        <f t="shared" si="18"/>
        <v>0</v>
      </c>
      <c r="R119" s="742">
        <f t="shared" si="18"/>
        <v>0</v>
      </c>
      <c r="S119" s="742">
        <f t="shared" si="18"/>
        <v>0</v>
      </c>
      <c r="T119" s="742">
        <f t="shared" si="18"/>
        <v>0</v>
      </c>
      <c r="U119" s="742">
        <f t="shared" si="18"/>
        <v>0</v>
      </c>
      <c r="V119" s="742">
        <f t="shared" si="18"/>
        <v>0</v>
      </c>
      <c r="W119" s="742">
        <f t="shared" si="18"/>
        <v>0</v>
      </c>
    </row>
    <row r="120">
      <c r="B120" s="741">
        <v>0.75</v>
      </c>
      <c r="C120" s="742">
        <f t="shared" ref="C120:W120" si="19">AVERAGE(C75:C78)</f>
        <v>0</v>
      </c>
      <c r="D120" s="742">
        <f t="shared" si="19"/>
        <v>0</v>
      </c>
      <c r="E120" s="742">
        <f t="shared" si="19"/>
        <v>0</v>
      </c>
      <c r="F120" s="742">
        <f t="shared" si="19"/>
        <v>0</v>
      </c>
      <c r="G120" s="742">
        <f t="shared" si="19"/>
        <v>0</v>
      </c>
      <c r="H120" s="742">
        <f t="shared" si="19"/>
        <v>0</v>
      </c>
      <c r="I120" s="742">
        <f t="shared" si="19"/>
        <v>0</v>
      </c>
      <c r="J120" s="742">
        <f t="shared" si="19"/>
        <v>0</v>
      </c>
      <c r="K120" s="742">
        <f t="shared" si="19"/>
        <v>0</v>
      </c>
      <c r="L120" s="742">
        <f t="shared" si="19"/>
        <v>0</v>
      </c>
      <c r="M120" s="742">
        <f t="shared" si="19"/>
        <v>0</v>
      </c>
      <c r="N120" s="742">
        <f t="shared" si="19"/>
        <v>0</v>
      </c>
      <c r="O120" s="742">
        <f t="shared" si="19"/>
        <v>0</v>
      </c>
      <c r="P120" s="742">
        <f t="shared" si="19"/>
        <v>0</v>
      </c>
      <c r="Q120" s="742">
        <f t="shared" si="19"/>
        <v>0</v>
      </c>
      <c r="R120" s="742">
        <f t="shared" si="19"/>
        <v>0</v>
      </c>
      <c r="S120" s="742">
        <f t="shared" si="19"/>
        <v>0</v>
      </c>
      <c r="T120" s="742">
        <f t="shared" si="19"/>
        <v>0</v>
      </c>
      <c r="U120" s="742">
        <f t="shared" si="19"/>
        <v>0</v>
      </c>
      <c r="V120" s="742">
        <f t="shared" si="19"/>
        <v>0</v>
      </c>
      <c r="W120" s="742">
        <f t="shared" si="19"/>
        <v>0</v>
      </c>
    </row>
    <row r="121">
      <c r="B121" s="741">
        <v>0.7916666666666666</v>
      </c>
      <c r="C121" s="742">
        <f t="shared" ref="C121:W121" si="20">AVERAGE(C79:C82)</f>
        <v>0</v>
      </c>
      <c r="D121" s="742">
        <f t="shared" si="20"/>
        <v>0</v>
      </c>
      <c r="E121" s="742">
        <f t="shared" si="20"/>
        <v>0</v>
      </c>
      <c r="F121" s="742">
        <f t="shared" si="20"/>
        <v>0</v>
      </c>
      <c r="G121" s="742">
        <f t="shared" si="20"/>
        <v>0</v>
      </c>
      <c r="H121" s="742">
        <f t="shared" si="20"/>
        <v>0</v>
      </c>
      <c r="I121" s="742">
        <f t="shared" si="20"/>
        <v>0</v>
      </c>
      <c r="J121" s="742">
        <f t="shared" si="20"/>
        <v>0</v>
      </c>
      <c r="K121" s="742">
        <f t="shared" si="20"/>
        <v>0</v>
      </c>
      <c r="L121" s="742">
        <f t="shared" si="20"/>
        <v>0</v>
      </c>
      <c r="M121" s="742">
        <f t="shared" si="20"/>
        <v>0</v>
      </c>
      <c r="N121" s="742">
        <f t="shared" si="20"/>
        <v>0</v>
      </c>
      <c r="O121" s="742">
        <f t="shared" si="20"/>
        <v>0</v>
      </c>
      <c r="P121" s="742">
        <f t="shared" si="20"/>
        <v>0</v>
      </c>
      <c r="Q121" s="742">
        <f t="shared" si="20"/>
        <v>0</v>
      </c>
      <c r="R121" s="742">
        <f t="shared" si="20"/>
        <v>0</v>
      </c>
      <c r="S121" s="742">
        <f t="shared" si="20"/>
        <v>0</v>
      </c>
      <c r="T121" s="742">
        <f t="shared" si="20"/>
        <v>0</v>
      </c>
      <c r="U121" s="742">
        <f t="shared" si="20"/>
        <v>0</v>
      </c>
      <c r="V121" s="742">
        <f t="shared" si="20"/>
        <v>0</v>
      </c>
      <c r="W121" s="742">
        <f t="shared" si="20"/>
        <v>0</v>
      </c>
    </row>
    <row r="122">
      <c r="B122" s="741">
        <v>0.8333333333333334</v>
      </c>
      <c r="C122" s="742">
        <f t="shared" ref="C122:W122" si="21">AVERAGE(C83:C86)</f>
        <v>0</v>
      </c>
      <c r="D122" s="742">
        <f t="shared" si="21"/>
        <v>0</v>
      </c>
      <c r="E122" s="742">
        <f t="shared" si="21"/>
        <v>0</v>
      </c>
      <c r="F122" s="742">
        <f t="shared" si="21"/>
        <v>0</v>
      </c>
      <c r="G122" s="742">
        <f t="shared" si="21"/>
        <v>0</v>
      </c>
      <c r="H122" s="742">
        <f t="shared" si="21"/>
        <v>0</v>
      </c>
      <c r="I122" s="742">
        <f t="shared" si="21"/>
        <v>0</v>
      </c>
      <c r="J122" s="742">
        <f t="shared" si="21"/>
        <v>0</v>
      </c>
      <c r="K122" s="742">
        <f t="shared" si="21"/>
        <v>0</v>
      </c>
      <c r="L122" s="742">
        <f t="shared" si="21"/>
        <v>0</v>
      </c>
      <c r="M122" s="742">
        <f t="shared" si="21"/>
        <v>0</v>
      </c>
      <c r="N122" s="742">
        <f t="shared" si="21"/>
        <v>0</v>
      </c>
      <c r="O122" s="742">
        <f t="shared" si="21"/>
        <v>0</v>
      </c>
      <c r="P122" s="742">
        <f t="shared" si="21"/>
        <v>0</v>
      </c>
      <c r="Q122" s="742">
        <f t="shared" si="21"/>
        <v>0</v>
      </c>
      <c r="R122" s="742">
        <f t="shared" si="21"/>
        <v>0</v>
      </c>
      <c r="S122" s="742">
        <f t="shared" si="21"/>
        <v>0</v>
      </c>
      <c r="T122" s="742">
        <f t="shared" si="21"/>
        <v>0</v>
      </c>
      <c r="U122" s="742">
        <f t="shared" si="21"/>
        <v>0</v>
      </c>
      <c r="V122" s="742">
        <f t="shared" si="21"/>
        <v>0</v>
      </c>
      <c r="W122" s="742">
        <f t="shared" si="21"/>
        <v>0</v>
      </c>
    </row>
    <row r="123">
      <c r="B123" s="741">
        <v>0.875</v>
      </c>
      <c r="C123" s="742">
        <f t="shared" ref="C123:W123" si="22">AVERAGE(C87:C90)</f>
        <v>0</v>
      </c>
      <c r="D123" s="742">
        <f t="shared" si="22"/>
        <v>0</v>
      </c>
      <c r="E123" s="742">
        <f t="shared" si="22"/>
        <v>0</v>
      </c>
      <c r="F123" s="742">
        <f t="shared" si="22"/>
        <v>0</v>
      </c>
      <c r="G123" s="742">
        <f t="shared" si="22"/>
        <v>0</v>
      </c>
      <c r="H123" s="742">
        <f t="shared" si="22"/>
        <v>0</v>
      </c>
      <c r="I123" s="742">
        <f t="shared" si="22"/>
        <v>0</v>
      </c>
      <c r="J123" s="742">
        <f t="shared" si="22"/>
        <v>0</v>
      </c>
      <c r="K123" s="742">
        <f t="shared" si="22"/>
        <v>0</v>
      </c>
      <c r="L123" s="742">
        <f t="shared" si="22"/>
        <v>0</v>
      </c>
      <c r="M123" s="742">
        <f t="shared" si="22"/>
        <v>0</v>
      </c>
      <c r="N123" s="742">
        <f t="shared" si="22"/>
        <v>0</v>
      </c>
      <c r="O123" s="742">
        <f t="shared" si="22"/>
        <v>0</v>
      </c>
      <c r="P123" s="742">
        <f t="shared" si="22"/>
        <v>0</v>
      </c>
      <c r="Q123" s="742">
        <f t="shared" si="22"/>
        <v>0</v>
      </c>
      <c r="R123" s="742">
        <f t="shared" si="22"/>
        <v>0</v>
      </c>
      <c r="S123" s="742">
        <f t="shared" si="22"/>
        <v>0</v>
      </c>
      <c r="T123" s="742">
        <f t="shared" si="22"/>
        <v>0</v>
      </c>
      <c r="U123" s="742">
        <f t="shared" si="22"/>
        <v>0</v>
      </c>
      <c r="V123" s="742">
        <f t="shared" si="22"/>
        <v>0</v>
      </c>
      <c r="W123" s="742">
        <f t="shared" si="22"/>
        <v>0</v>
      </c>
    </row>
    <row r="124">
      <c r="B124" s="741">
        <v>0.9166666666666666</v>
      </c>
      <c r="C124" s="742">
        <f t="shared" ref="C124:W124" si="23">AVERAGE(C91:C94)</f>
        <v>0</v>
      </c>
      <c r="D124" s="742">
        <f t="shared" si="23"/>
        <v>0</v>
      </c>
      <c r="E124" s="742">
        <f t="shared" si="23"/>
        <v>0</v>
      </c>
      <c r="F124" s="742">
        <f t="shared" si="23"/>
        <v>0</v>
      </c>
      <c r="G124" s="742">
        <f t="shared" si="23"/>
        <v>0</v>
      </c>
      <c r="H124" s="742">
        <f t="shared" si="23"/>
        <v>0</v>
      </c>
      <c r="I124" s="742">
        <f t="shared" si="23"/>
        <v>0</v>
      </c>
      <c r="J124" s="742">
        <f t="shared" si="23"/>
        <v>0</v>
      </c>
      <c r="K124" s="742">
        <f t="shared" si="23"/>
        <v>0</v>
      </c>
      <c r="L124" s="742">
        <f t="shared" si="23"/>
        <v>0</v>
      </c>
      <c r="M124" s="742">
        <f t="shared" si="23"/>
        <v>0</v>
      </c>
      <c r="N124" s="742">
        <f t="shared" si="23"/>
        <v>0</v>
      </c>
      <c r="O124" s="742">
        <f t="shared" si="23"/>
        <v>0</v>
      </c>
      <c r="P124" s="742">
        <f t="shared" si="23"/>
        <v>0</v>
      </c>
      <c r="Q124" s="742">
        <f t="shared" si="23"/>
        <v>0</v>
      </c>
      <c r="R124" s="742">
        <f t="shared" si="23"/>
        <v>0</v>
      </c>
      <c r="S124" s="742">
        <f t="shared" si="23"/>
        <v>0</v>
      </c>
      <c r="T124" s="742">
        <f t="shared" si="23"/>
        <v>0</v>
      </c>
      <c r="U124" s="742">
        <f t="shared" si="23"/>
        <v>0</v>
      </c>
      <c r="V124" s="742">
        <f t="shared" si="23"/>
        <v>0</v>
      </c>
      <c r="W124" s="742">
        <f t="shared" si="23"/>
        <v>0</v>
      </c>
    </row>
    <row r="125">
      <c r="B125" s="741">
        <v>0.9583333333333334</v>
      </c>
      <c r="C125" s="742">
        <f t="shared" ref="C125:W125" si="24">AVERAGE(C95:C98)</f>
        <v>0</v>
      </c>
      <c r="D125" s="742">
        <f t="shared" si="24"/>
        <v>0</v>
      </c>
      <c r="E125" s="742">
        <f t="shared" si="24"/>
        <v>0</v>
      </c>
      <c r="F125" s="742">
        <f t="shared" si="24"/>
        <v>0</v>
      </c>
      <c r="G125" s="742">
        <f t="shared" si="24"/>
        <v>0</v>
      </c>
      <c r="H125" s="742">
        <f t="shared" si="24"/>
        <v>0</v>
      </c>
      <c r="I125" s="742">
        <f t="shared" si="24"/>
        <v>0</v>
      </c>
      <c r="J125" s="742">
        <f t="shared" si="24"/>
        <v>0</v>
      </c>
      <c r="K125" s="742">
        <f t="shared" si="24"/>
        <v>0</v>
      </c>
      <c r="L125" s="742">
        <f t="shared" si="24"/>
        <v>0</v>
      </c>
      <c r="M125" s="742">
        <f t="shared" si="24"/>
        <v>0</v>
      </c>
      <c r="N125" s="742">
        <f t="shared" si="24"/>
        <v>0</v>
      </c>
      <c r="O125" s="742">
        <f t="shared" si="24"/>
        <v>0</v>
      </c>
      <c r="P125" s="742">
        <f t="shared" si="24"/>
        <v>0</v>
      </c>
      <c r="Q125" s="742">
        <f t="shared" si="24"/>
        <v>0</v>
      </c>
      <c r="R125" s="742">
        <f t="shared" si="24"/>
        <v>0</v>
      </c>
      <c r="S125" s="742">
        <f t="shared" si="24"/>
        <v>0</v>
      </c>
      <c r="T125" s="742">
        <f t="shared" si="24"/>
        <v>0</v>
      </c>
      <c r="U125" s="742">
        <f t="shared" si="24"/>
        <v>0</v>
      </c>
      <c r="V125" s="742">
        <f t="shared" si="24"/>
        <v>0</v>
      </c>
      <c r="W125" s="742">
        <f t="shared" si="24"/>
        <v>0</v>
      </c>
    </row>
    <row r="126">
      <c r="B126" s="743"/>
      <c r="C126" s="743"/>
      <c r="D126" s="743"/>
      <c r="E126" s="743"/>
      <c r="F126" s="743"/>
      <c r="G126" s="743"/>
      <c r="H126" s="743"/>
      <c r="I126" s="743"/>
      <c r="J126" s="743"/>
    </row>
    <row r="127">
      <c r="B127" s="744" t="s">
        <v>179</v>
      </c>
      <c r="C127" s="744" t="s">
        <v>607</v>
      </c>
      <c r="D127" s="744" t="s">
        <v>25</v>
      </c>
      <c r="E127" s="744" t="s">
        <v>703</v>
      </c>
      <c r="F127" s="743"/>
      <c r="G127" s="744" t="s">
        <v>14</v>
      </c>
      <c r="H127" s="744" t="s">
        <v>607</v>
      </c>
      <c r="I127" s="744" t="s">
        <v>25</v>
      </c>
      <c r="J127" s="744" t="s">
        <v>703</v>
      </c>
      <c r="L127" s="413" t="s">
        <v>704</v>
      </c>
      <c r="M127" s="413" t="s">
        <v>607</v>
      </c>
      <c r="N127" s="413" t="s">
        <v>25</v>
      </c>
      <c r="O127" s="413" t="s">
        <v>703</v>
      </c>
      <c r="Q127" s="41" t="s">
        <v>20</v>
      </c>
      <c r="R127" s="41" t="s">
        <v>607</v>
      </c>
      <c r="S127" s="41" t="s">
        <v>25</v>
      </c>
      <c r="T127" s="41" t="s">
        <v>703</v>
      </c>
    </row>
    <row r="128">
      <c r="B128" s="744" t="s">
        <v>5</v>
      </c>
      <c r="C128" s="626">
        <f t="shared" ref="C128:E128" si="25">C99</f>
        <v>0</v>
      </c>
      <c r="D128" s="626">
        <f t="shared" si="25"/>
        <v>0</v>
      </c>
      <c r="E128" s="626">
        <f t="shared" si="25"/>
        <v>0</v>
      </c>
      <c r="F128" s="743"/>
      <c r="G128" s="744" t="s">
        <v>5</v>
      </c>
      <c r="H128" s="626">
        <f t="shared" ref="H128:J128" si="26">AVERAGE(C3:C30)</f>
        <v>0</v>
      </c>
      <c r="I128" s="626">
        <f t="shared" si="26"/>
        <v>0</v>
      </c>
      <c r="J128" s="626">
        <f t="shared" si="26"/>
        <v>0</v>
      </c>
      <c r="L128" s="413" t="s">
        <v>5</v>
      </c>
      <c r="M128" s="745">
        <f t="shared" ref="M128:O128" si="27">AVERAGE(C31:C66)</f>
        <v>0</v>
      </c>
      <c r="N128" s="745">
        <f t="shared" si="27"/>
        <v>0</v>
      </c>
      <c r="O128" s="745">
        <f t="shared" si="27"/>
        <v>0</v>
      </c>
      <c r="Q128" s="413" t="s">
        <v>5</v>
      </c>
      <c r="R128" s="626">
        <f t="shared" ref="R128:T128" si="28">AVERAGE(C67:C98)</f>
        <v>0</v>
      </c>
      <c r="S128" s="626">
        <f t="shared" si="28"/>
        <v>0</v>
      </c>
      <c r="T128" s="626">
        <f t="shared" si="28"/>
        <v>0</v>
      </c>
    </row>
    <row r="129">
      <c r="B129" s="744" t="s">
        <v>6</v>
      </c>
      <c r="C129" s="626">
        <f t="shared" ref="C129:E129" si="29">F99</f>
        <v>0</v>
      </c>
      <c r="D129" s="626">
        <f t="shared" si="29"/>
        <v>0</v>
      </c>
      <c r="E129" s="626">
        <f t="shared" si="29"/>
        <v>0</v>
      </c>
      <c r="F129" s="743"/>
      <c r="G129" s="744" t="s">
        <v>6</v>
      </c>
      <c r="H129" s="626">
        <f t="shared" ref="H129:J129" si="30">AVERAGE(F3:F30)</f>
        <v>0</v>
      </c>
      <c r="I129" s="626">
        <f t="shared" si="30"/>
        <v>0</v>
      </c>
      <c r="J129" s="626">
        <f t="shared" si="30"/>
        <v>0</v>
      </c>
      <c r="L129" s="413" t="s">
        <v>6</v>
      </c>
      <c r="M129" s="626">
        <f t="shared" ref="M129:O129" si="31">AVERAGE(F31:F66)</f>
        <v>0</v>
      </c>
      <c r="N129" s="626">
        <f t="shared" si="31"/>
        <v>0</v>
      </c>
      <c r="O129" s="626">
        <f t="shared" si="31"/>
        <v>0</v>
      </c>
      <c r="Q129" s="413" t="s">
        <v>6</v>
      </c>
      <c r="R129" s="626">
        <f t="shared" ref="R129:T129" si="32">AVERAGE(F67:F98)</f>
        <v>0</v>
      </c>
      <c r="S129" s="626">
        <f t="shared" si="32"/>
        <v>0</v>
      </c>
      <c r="T129" s="626">
        <f t="shared" si="32"/>
        <v>0</v>
      </c>
    </row>
    <row r="130">
      <c r="B130" s="744" t="s">
        <v>7</v>
      </c>
      <c r="C130" s="626">
        <f t="shared" ref="C130:E130" si="33">I99</f>
        <v>0</v>
      </c>
      <c r="D130" s="626">
        <f t="shared" si="33"/>
        <v>0</v>
      </c>
      <c r="E130" s="626">
        <f t="shared" si="33"/>
        <v>0</v>
      </c>
      <c r="F130" s="743"/>
      <c r="G130" s="744" t="s">
        <v>7</v>
      </c>
      <c r="H130" s="626">
        <f t="shared" ref="H130:J130" si="34">AVERAGE(I3:I30)</f>
        <v>0</v>
      </c>
      <c r="I130" s="626">
        <f t="shared" si="34"/>
        <v>0</v>
      </c>
      <c r="J130" s="626">
        <f t="shared" si="34"/>
        <v>0</v>
      </c>
      <c r="L130" s="413" t="s">
        <v>7</v>
      </c>
      <c r="M130" s="626">
        <f t="shared" ref="M130:O130" si="35">AVERAGE(I31:I66)</f>
        <v>0</v>
      </c>
      <c r="N130" s="626">
        <f t="shared" si="35"/>
        <v>0</v>
      </c>
      <c r="O130" s="626">
        <f t="shared" si="35"/>
        <v>0</v>
      </c>
      <c r="Q130" s="413" t="s">
        <v>7</v>
      </c>
      <c r="R130" s="626">
        <f t="shared" ref="R130:T130" si="36">AVERAGE(I67:I98)</f>
        <v>0</v>
      </c>
      <c r="S130" s="626">
        <f t="shared" si="36"/>
        <v>0</v>
      </c>
      <c r="T130" s="626">
        <f t="shared" si="36"/>
        <v>0</v>
      </c>
    </row>
    <row r="131">
      <c r="B131" s="744" t="s">
        <v>8</v>
      </c>
      <c r="C131" s="626">
        <f t="shared" ref="C131:E131" si="37">L99</f>
        <v>0</v>
      </c>
      <c r="D131" s="626">
        <f t="shared" si="37"/>
        <v>0</v>
      </c>
      <c r="E131" s="626">
        <f t="shared" si="37"/>
        <v>0</v>
      </c>
      <c r="F131" s="743"/>
      <c r="G131" s="744" t="s">
        <v>8</v>
      </c>
      <c r="H131" s="626">
        <f t="shared" ref="H131:J131" si="38">AVERAGE(L3:L30)</f>
        <v>0</v>
      </c>
      <c r="I131" s="626">
        <f t="shared" si="38"/>
        <v>0</v>
      </c>
      <c r="J131" s="626">
        <f t="shared" si="38"/>
        <v>0</v>
      </c>
      <c r="L131" s="413" t="s">
        <v>8</v>
      </c>
      <c r="M131" s="626">
        <f t="shared" ref="M131:O131" si="39">AVERAGE(L31:L66)</f>
        <v>0</v>
      </c>
      <c r="N131" s="626">
        <f t="shared" si="39"/>
        <v>0</v>
      </c>
      <c r="O131" s="626">
        <f t="shared" si="39"/>
        <v>0</v>
      </c>
      <c r="Q131" s="413" t="s">
        <v>8</v>
      </c>
      <c r="R131" s="626">
        <f t="shared" ref="R131:T131" si="40">AVERAGE(L67:L98)</f>
        <v>0</v>
      </c>
      <c r="S131" s="626">
        <f t="shared" si="40"/>
        <v>0</v>
      </c>
      <c r="T131" s="626">
        <f t="shared" si="40"/>
        <v>0</v>
      </c>
    </row>
    <row r="132">
      <c r="B132" s="744" t="s">
        <v>9</v>
      </c>
      <c r="C132" s="626">
        <f t="shared" ref="C132:E132" si="41">O99</f>
        <v>0</v>
      </c>
      <c r="D132" s="626">
        <f t="shared" si="41"/>
        <v>0</v>
      </c>
      <c r="E132" s="626">
        <f t="shared" si="41"/>
        <v>0</v>
      </c>
      <c r="F132" s="743"/>
      <c r="G132" s="744" t="s">
        <v>9</v>
      </c>
      <c r="H132" s="626">
        <f t="shared" ref="H132:J132" si="42">AVERAGE(O3:O30)</f>
        <v>0</v>
      </c>
      <c r="I132" s="626">
        <f t="shared" si="42"/>
        <v>0</v>
      </c>
      <c r="J132" s="626">
        <f t="shared" si="42"/>
        <v>0</v>
      </c>
      <c r="L132" s="413" t="s">
        <v>9</v>
      </c>
      <c r="M132" s="626">
        <f t="shared" ref="M132:O132" si="43">AVERAGE(O31:O66)</f>
        <v>0</v>
      </c>
      <c r="N132" s="626">
        <f t="shared" si="43"/>
        <v>0</v>
      </c>
      <c r="O132" s="626">
        <f t="shared" si="43"/>
        <v>0</v>
      </c>
      <c r="Q132" s="413" t="s">
        <v>9</v>
      </c>
      <c r="R132" s="626">
        <f t="shared" ref="R132:T132" si="44">AVERAGE(O67:O98)</f>
        <v>0</v>
      </c>
      <c r="S132" s="626">
        <f t="shared" si="44"/>
        <v>0</v>
      </c>
      <c r="T132" s="626">
        <f t="shared" si="44"/>
        <v>0</v>
      </c>
    </row>
    <row r="133">
      <c r="B133" s="744" t="s">
        <v>10</v>
      </c>
      <c r="C133" s="626">
        <f t="shared" ref="C133:E133" si="45">R99</f>
        <v>0</v>
      </c>
      <c r="D133" s="626">
        <f t="shared" si="45"/>
        <v>0</v>
      </c>
      <c r="E133" s="626">
        <f t="shared" si="45"/>
        <v>0</v>
      </c>
      <c r="F133" s="743"/>
      <c r="G133" s="744" t="s">
        <v>10</v>
      </c>
      <c r="H133" s="626">
        <f t="shared" ref="H133:J133" si="46">AVERAGE(R3:R30)</f>
        <v>0</v>
      </c>
      <c r="I133" s="626">
        <f t="shared" si="46"/>
        <v>0</v>
      </c>
      <c r="J133" s="626">
        <f t="shared" si="46"/>
        <v>0</v>
      </c>
      <c r="L133" s="413" t="s">
        <v>10</v>
      </c>
      <c r="M133" s="626">
        <f t="shared" ref="M133:O133" si="47">AVERAGE(R31:R66)</f>
        <v>0</v>
      </c>
      <c r="N133" s="626">
        <f t="shared" si="47"/>
        <v>0</v>
      </c>
      <c r="O133" s="626">
        <f t="shared" si="47"/>
        <v>0</v>
      </c>
      <c r="Q133" s="413" t="s">
        <v>10</v>
      </c>
      <c r="R133" s="626">
        <f t="shared" ref="R133:T133" si="48">AVERAGE(R67:R98)</f>
        <v>0</v>
      </c>
      <c r="S133" s="626">
        <f t="shared" si="48"/>
        <v>0</v>
      </c>
      <c r="T133" s="626">
        <f t="shared" si="48"/>
        <v>0</v>
      </c>
    </row>
    <row r="134">
      <c r="B134" s="744" t="s">
        <v>11</v>
      </c>
      <c r="C134" s="626">
        <f t="shared" ref="C134:E134" si="49">U99</f>
        <v>0</v>
      </c>
      <c r="D134" s="626">
        <f t="shared" si="49"/>
        <v>0</v>
      </c>
      <c r="E134" s="626">
        <f t="shared" si="49"/>
        <v>0</v>
      </c>
      <c r="F134" s="743"/>
      <c r="G134" s="744" t="s">
        <v>11</v>
      </c>
      <c r="H134" s="626">
        <f t="shared" ref="H134:J134" si="50">AVERAGE(U3:U30)</f>
        <v>0</v>
      </c>
      <c r="I134" s="626">
        <f t="shared" si="50"/>
        <v>0</v>
      </c>
      <c r="J134" s="626">
        <f t="shared" si="50"/>
        <v>0</v>
      </c>
      <c r="L134" s="413" t="s">
        <v>11</v>
      </c>
      <c r="M134" s="626">
        <f t="shared" ref="M134:O134" si="51">AVERAGE(U31:U66)</f>
        <v>0</v>
      </c>
      <c r="N134" s="626">
        <f t="shared" si="51"/>
        <v>0</v>
      </c>
      <c r="O134" s="626">
        <f t="shared" si="51"/>
        <v>0</v>
      </c>
      <c r="Q134" s="413" t="s">
        <v>11</v>
      </c>
      <c r="R134" s="626">
        <f t="shared" ref="R134:T134" si="52">AVERAGE(U67:U98)</f>
        <v>0</v>
      </c>
      <c r="S134" s="626">
        <f t="shared" si="52"/>
        <v>0</v>
      </c>
      <c r="T134" s="626">
        <f t="shared" si="52"/>
        <v>0</v>
      </c>
    </row>
    <row r="135">
      <c r="B135" s="743"/>
      <c r="C135" s="743"/>
      <c r="D135" s="743"/>
      <c r="E135" s="743"/>
      <c r="F135" s="743"/>
      <c r="G135" s="743"/>
      <c r="H135" s="743"/>
      <c r="I135" s="743"/>
      <c r="J135" s="743"/>
    </row>
  </sheetData>
  <mergeCells count="15">
    <mergeCell ref="C1:E1"/>
    <mergeCell ref="C101:E101"/>
    <mergeCell ref="F101:H101"/>
    <mergeCell ref="I101:K101"/>
    <mergeCell ref="L101:N101"/>
    <mergeCell ref="O101:Q101"/>
    <mergeCell ref="R101:T101"/>
    <mergeCell ref="U101:W101"/>
    <mergeCell ref="B1:B2"/>
    <mergeCell ref="F1:H1"/>
    <mergeCell ref="I1:K1"/>
    <mergeCell ref="L1:N1"/>
    <mergeCell ref="O1:Q1"/>
    <mergeCell ref="R1:T1"/>
    <mergeCell ref="U1:W1"/>
  </mergeCells>
  <drawing r:id="rId1"/>
</worksheet>
</file>